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tables/table1.xml" ContentType="application/vnd.openxmlformats-officedocument.spreadsheetml.table+xml"/>
  <Override PartName="/xl/queryTables/queryTable1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18" activeTab="24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COMP_LIST" sheetId="391" r:id="rId11"/>
    <sheet name="CONTROLS" sheetId="4" r:id="rId12"/>
    <sheet name="MISSION" sheetId="409" r:id="rId13"/>
    <sheet name="MISSION_GRAPH" sheetId="388" r:id="rId14"/>
    <sheet name="TAOYUAN_ZONE" sheetId="398" r:id="rId15"/>
    <sheet name="TAOYUAN_ZONE_GRAPH" sheetId="399" r:id="rId16"/>
    <sheet name="TAOYUAN_3_DISTRICT" sheetId="419" r:id="rId17"/>
    <sheet name="TAOYUAN_3_DISTRICT_GRAPH" sheetId="420" r:id="rId18"/>
    <sheet name="TAOYUAN_1_2_DISTRICT" sheetId="421" r:id="rId19"/>
    <sheet name="TAOYUAN_1_2_DISTRICT_GRAPH" sheetId="422" r:id="rId20"/>
    <sheet name="BADE_DISTRICT" sheetId="423" r:id="rId21"/>
    <sheet name="BADE_DISTRICT_GRAPH" sheetId="424" r:id="rId22"/>
    <sheet name="ZHONGLI_DISTRICT" sheetId="425" r:id="rId23"/>
    <sheet name="ZHONGLI_DISTRICT_GRAPH" sheetId="426" r:id="rId24"/>
    <sheet name="EAST_ZONE" sheetId="400" r:id="rId25"/>
    <sheet name="EAST_ZONE_GRAPH" sheetId="410" r:id="rId26"/>
    <sheet name="SONGSHAN_DISTRICT" sheetId="427" r:id="rId27"/>
    <sheet name="SONGSHAN_DISTRICT_GRAPH" sheetId="428" r:id="rId28"/>
    <sheet name="JILONG_DISTRICT" sheetId="429" r:id="rId29"/>
    <sheet name="JILONG_DISTRICT_GRAPH" sheetId="430" r:id="rId30"/>
    <sheet name="XIZHI_DISTRICT" sheetId="431" r:id="rId31"/>
    <sheet name="XIZHI_DISTRICT_GRAPH" sheetId="432" r:id="rId32"/>
    <sheet name="YILAN_DISTRICT" sheetId="433" r:id="rId33"/>
    <sheet name="YILAN_DISTRICT_GRAPH" sheetId="434" r:id="rId34"/>
    <sheet name="HUALIAN_ZONE" sheetId="401" r:id="rId35"/>
    <sheet name="HUALIAN_ZONE_GRAPH" sheetId="411" r:id="rId36"/>
    <sheet name="JIAN_DISTRICT" sheetId="435" r:id="rId37"/>
    <sheet name="JIAN_DISTRICT_GRAPH" sheetId="436" r:id="rId38"/>
    <sheet name="HUALIAN_DISTRICT" sheetId="437" r:id="rId39"/>
    <sheet name="HUALIAN_DISTRICT_GRAPH" sheetId="438" r:id="rId40"/>
    <sheet name="TAIDONG_ZONE" sheetId="402" r:id="rId41"/>
    <sheet name="TAIDONG_ZONE_GRAPH" sheetId="412" r:id="rId42"/>
    <sheet name="TAIDONG_2_DISTRICT" sheetId="439" r:id="rId43"/>
    <sheet name="TAIDONG_2_DISTRICT_GRAPH" sheetId="440" r:id="rId44"/>
    <sheet name="TAIDONG_1_3_DISTRICT" sheetId="441" r:id="rId45"/>
    <sheet name="TAIDONG_1_3_DISTRICT_GRAPH" sheetId="442" r:id="rId46"/>
    <sheet name="YULI_DISTRICT" sheetId="443" r:id="rId47"/>
    <sheet name="YULI_DISTRICT_GRAPH" sheetId="444" r:id="rId48"/>
    <sheet name="ZHUNAN_ZONE" sheetId="403" r:id="rId49"/>
    <sheet name="ZHUNAN_ZONE_GRAPH" sheetId="413" r:id="rId50"/>
    <sheet name="ZHUNAN_DISTRICT" sheetId="445" r:id="rId51"/>
    <sheet name="ZHUNAN_DISTRICT_GRAPH" sheetId="446" r:id="rId52"/>
    <sheet name="TOUFEN_MIAOLI_DISTRICT" sheetId="447" r:id="rId53"/>
    <sheet name="TOUFEN_MIAOLI_DISTRICT_GRAPH" sheetId="448" r:id="rId54"/>
    <sheet name="XINZHU_ZONE" sheetId="404" r:id="rId55"/>
    <sheet name="XINZHU_ZONE_GRAPH" sheetId="414" r:id="rId56"/>
    <sheet name="XINZHU_DISTRICT" sheetId="449" r:id="rId57"/>
    <sheet name="XINZHU_DISTRICT_GRAPH" sheetId="450" r:id="rId58"/>
    <sheet name="ZHUDONG_DISTRICT" sheetId="451" r:id="rId59"/>
    <sheet name="ZHUDONG_DISTRICT_GRAPH" sheetId="452" r:id="rId60"/>
    <sheet name="ZHUBEI_DISTRICT" sheetId="453" r:id="rId61"/>
    <sheet name="ZHUBEI_DISTRICT_GRAPH" sheetId="454" r:id="rId62"/>
    <sheet name="CENTRAL_ZONE" sheetId="405" r:id="rId63"/>
    <sheet name="CENTRAL_ZONE_GRAPH" sheetId="416" r:id="rId64"/>
    <sheet name="JINHUA_DISTRICT" sheetId="455" r:id="rId65"/>
    <sheet name="JINHUA_DISTRICT_GRAPH" sheetId="456" r:id="rId66"/>
    <sheet name="XINAN_DISTRICT" sheetId="457" r:id="rId67"/>
    <sheet name="XINAN_DISTRICT_GRAPH" sheetId="458" r:id="rId68"/>
    <sheet name="SANCHONG_DISTRICT" sheetId="459" r:id="rId69"/>
    <sheet name="SANCHONG_DISTRICT_GRAPH" sheetId="460" r:id="rId70"/>
    <sheet name="NORTH_ZONE" sheetId="406" r:id="rId71"/>
    <sheet name="NORTH_ZONE_GRAPH" sheetId="415" r:id="rId72"/>
    <sheet name="SHILIN_DISTRICT" sheetId="461" r:id="rId73"/>
    <sheet name="SHILIN_DISTRICT_GRAPH" sheetId="462" r:id="rId74"/>
    <sheet name="BEITOU_DISTRICT" sheetId="463" r:id="rId75"/>
    <sheet name="BEITOU_DISTRICT_GRAPH" sheetId="464" r:id="rId76"/>
    <sheet name="SOUTH_ZONE" sheetId="407" r:id="rId77"/>
    <sheet name="SOUTH_ZONE_GRAPH" sheetId="417" r:id="rId78"/>
    <sheet name="JINGXIN_DISTRICT" sheetId="465" r:id="rId79"/>
    <sheet name="JINGXIN_DISTRICT_GRAPH" sheetId="466" r:id="rId80"/>
    <sheet name="XINDIAN_DISTRICT" sheetId="467" r:id="rId81"/>
    <sheet name="XINDIAN_DISTRICT_GRAPH" sheetId="468" r:id="rId82"/>
    <sheet name="SHUANGHE_DISTRICT" sheetId="469" r:id="rId83"/>
    <sheet name="SHUANGHE_DISTRICT_GRAPH" sheetId="470" r:id="rId84"/>
    <sheet name="WEST_ZONE" sheetId="408" r:id="rId85"/>
    <sheet name="WEST_ZONE_GRAPH" sheetId="418" r:id="rId86"/>
    <sheet name="TUCHENG_DISTRICT" sheetId="471" r:id="rId87"/>
    <sheet name="TUCHENG_DISTRICT_GRAPH" sheetId="472" r:id="rId88"/>
    <sheet name="XINZHUANG_DISTRICT" sheetId="473" r:id="rId89"/>
    <sheet name="XINZHUANG_DISTRICT_GRAPH" sheetId="474" r:id="rId90"/>
    <sheet name="BANQIAO_DISTRICT" sheetId="475" r:id="rId91"/>
    <sheet name="BANQIAO_DISTRICT_GRAPH" sheetId="476" r:id="rId92"/>
  </sheets>
  <definedNames>
    <definedName name="_xlnm._FilterDatabase" localSheetId="10" hidden="1">COMP_LIST!$B$1:$M$101</definedName>
    <definedName name="baptism_source_district_month" localSheetId="7">BAPTISM_SOURCE_DISTRICT_MONTH!$A$1:$H$70</definedName>
    <definedName name="baptism_source_mission_month" localSheetId="9">BAPTISM_SOURCE_MISSION_MONTH!$A$1:$H$6</definedName>
    <definedName name="baptism_source_zone_month" localSheetId="8">BAPTISM_SOURCE_ZONE_MONTH!$A$1:$H$50</definedName>
    <definedName name="DATE">CONTROLS!$B$1</definedName>
    <definedName name="DAY">CONTROLS!$D$5</definedName>
    <definedName name="MONTH">CONTROLS!$D$2</definedName>
    <definedName name="phone_list" localSheetId="10" hidden="1">COMP_LIST!$A$1:$O$104</definedName>
    <definedName name="_xlnm.Print_Area" localSheetId="21">BADE_DISTRICT_GRAPH!$A$1:$V$50</definedName>
    <definedName name="_xlnm.Print_Area" localSheetId="91">BANQIAO_DISTRICT_GRAPH!$A$1:$V$50</definedName>
    <definedName name="_xlnm.Print_Area" localSheetId="75">BEITOU_DISTRICT_GRAPH!$A$1:$V$50</definedName>
    <definedName name="_xlnm.Print_Area" localSheetId="63">CENTRAL_ZONE_GRAPH!$A$1:$V$50</definedName>
    <definedName name="_xlnm.Print_Area" localSheetId="25">EAST_ZONE_GRAPH!$A$1:$V$50</definedName>
    <definedName name="_xlnm.Print_Area" localSheetId="39">HUALIAN_DISTRICT_GRAPH!$A$1:$V$50</definedName>
    <definedName name="_xlnm.Print_Area" localSheetId="35">HUALIAN_ZONE_GRAPH!$A$1:$V$50</definedName>
    <definedName name="_xlnm.Print_Area" localSheetId="37">JIAN_DISTRICT_GRAPH!$A$1:$V$50</definedName>
    <definedName name="_xlnm.Print_Area" localSheetId="29">JILONG_DISTRICT_GRAPH!$A$1:$V$50</definedName>
    <definedName name="_xlnm.Print_Area" localSheetId="79">JINGXIN_DISTRICT_GRAPH!$A$1:$V$50</definedName>
    <definedName name="_xlnm.Print_Area" localSheetId="65">JINHUA_DISTRICT_GRAPH!$A$1:$V$50</definedName>
    <definedName name="_xlnm.Print_Area" localSheetId="13">MISSION_GRAPH!$A$1:$V$50</definedName>
    <definedName name="_xlnm.Print_Area" localSheetId="71">NORTH_ZONE_GRAPH!$A$1:$V$50</definedName>
    <definedName name="_xlnm.Print_Area" localSheetId="69">SANCHONG_DISTRICT_GRAPH!$A$1:$V$50</definedName>
    <definedName name="_xlnm.Print_Area" localSheetId="73">SHILIN_DISTRICT_GRAPH!$A$1:$V$50</definedName>
    <definedName name="_xlnm.Print_Area" localSheetId="83">SHUANGHE_DISTRICT_GRAPH!$A$1:$V$50</definedName>
    <definedName name="_xlnm.Print_Area" localSheetId="27">SONGSHAN_DISTRICT_GRAPH!$A$1:$V$50</definedName>
    <definedName name="_xlnm.Print_Area" localSheetId="77">SOUTH_ZONE_GRAPH!$A$1:$V$50</definedName>
    <definedName name="_xlnm.Print_Area" localSheetId="45">TAIDONG_1_3_DISTRICT_GRAPH!$A$1:$V$50</definedName>
    <definedName name="_xlnm.Print_Area" localSheetId="43">TAIDONG_2_DISTRICT_GRAPH!$A$1:$V$50</definedName>
    <definedName name="_xlnm.Print_Area" localSheetId="41">TAIDONG_ZONE_GRAPH!$A$1:$V$50</definedName>
    <definedName name="_xlnm.Print_Area" localSheetId="19">TAOYUAN_1_2_DISTRICT_GRAPH!$A$1:$V$50</definedName>
    <definedName name="_xlnm.Print_Area" localSheetId="17">TAOYUAN_3_DISTRICT_GRAPH!$A$1:$V$50</definedName>
    <definedName name="_xlnm.Print_Area" localSheetId="15">TAOYUAN_ZONE_GRAPH!$A$1:$V$50</definedName>
    <definedName name="_xlnm.Print_Area" localSheetId="53">TOUFEN_MIAOLI_DISTRICT_GRAPH!$A$1:$V$50</definedName>
    <definedName name="_xlnm.Print_Area" localSheetId="87">TUCHENG_DISTRICT_GRAPH!$A$1:$V$50</definedName>
    <definedName name="_xlnm.Print_Area" localSheetId="85">WEST_ZONE_GRAPH!$A$1:$V$50</definedName>
    <definedName name="_xlnm.Print_Area" localSheetId="67">XINAN_DISTRICT_GRAPH!$A$1:$V$50</definedName>
    <definedName name="_xlnm.Print_Area" localSheetId="81">XINDIAN_DISTRICT_GRAPH!$A$1:$V$50</definedName>
    <definedName name="_xlnm.Print_Area" localSheetId="57">XINZHU_DISTRICT_GRAPH!$A$1:$V$50</definedName>
    <definedName name="_xlnm.Print_Area" localSheetId="55">XINZHU_ZONE_GRAPH!$A$1:$V$50</definedName>
    <definedName name="_xlnm.Print_Area" localSheetId="89">XINZHUANG_DISTRICT_GRAPH!$A$1:$V$50</definedName>
    <definedName name="_xlnm.Print_Area" localSheetId="31">XIZHI_DISTRICT_GRAPH!$A$1:$V$50</definedName>
    <definedName name="_xlnm.Print_Area" localSheetId="33">YILAN_DISTRICT_GRAPH!$A$1:$V$50</definedName>
    <definedName name="_xlnm.Print_Area" localSheetId="47">YULI_DISTRICT_GRAPH!$A$1:$V$50</definedName>
    <definedName name="_xlnm.Print_Area" localSheetId="23">ZHONGLI_DISTRICT_GRAPH!$A$1:$V$50</definedName>
    <definedName name="_xlnm.Print_Area" localSheetId="61">ZHUBEI_DISTRICT_GRAPH!$A$1:$V$50</definedName>
    <definedName name="_xlnm.Print_Area" localSheetId="59">ZHUDONG_DISTRICT_GRAPH!$A$1:$V$50</definedName>
    <definedName name="_xlnm.Print_Area" localSheetId="51">ZHUNAN_DISTRICT_GRAPH!$A$1:$V$50</definedName>
    <definedName name="_xlnm.Print_Area" localSheetId="49">ZHUNAN_ZONE_GRAPH!$A$1:$V$50</definedName>
    <definedName name="report_data" localSheetId="0">REPORT_DATA_BY_COMP!$A$1:$M$1753</definedName>
    <definedName name="report_data_by_zone" localSheetId="3">REPORT_DATA_BY_ZONE!$A$1:$M$191</definedName>
    <definedName name="report_data_district" localSheetId="1">REPORT_DATA_BY_DISTRICT!$A$1:$M$547</definedName>
    <definedName name="report_data_district_month" localSheetId="2">REPORT_DATA_BY_DISTRICT_MONTH!$A$1:$M$161</definedName>
    <definedName name="report_data_mission" localSheetId="5">REPORT_DATA_BY_MISSION!$A$1:$M$19</definedName>
    <definedName name="report_data_mission_month" localSheetId="6">REPORT_DATA_BY_MISSION_MONTH!$A$1:$M$30</definedName>
    <definedName name="report_data_zone_month" localSheetId="4">REPORT_DATA_BY_ZONE_MONTH!$A$1:$M$267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I23" i="398" l="1"/>
  <c r="J23" i="398"/>
  <c r="K23" i="398"/>
  <c r="L23" i="398"/>
  <c r="M23" i="398"/>
  <c r="N23" i="398"/>
  <c r="O23" i="398"/>
  <c r="P23" i="398"/>
  <c r="Q23" i="398"/>
  <c r="R23" i="398"/>
  <c r="S23" i="398"/>
  <c r="H23" i="398"/>
  <c r="D3" i="4" l="1"/>
  <c r="G13" i="475" l="1"/>
  <c r="F13" i="475"/>
  <c r="E13" i="475"/>
  <c r="X109" i="476"/>
  <c r="X108" i="476"/>
  <c r="X107" i="476"/>
  <c r="X98" i="476"/>
  <c r="AZ88" i="476"/>
  <c r="AY88" i="476"/>
  <c r="AX88" i="476"/>
  <c r="AW88" i="476"/>
  <c r="AV88" i="476"/>
  <c r="AD88" i="476"/>
  <c r="AZ87" i="476"/>
  <c r="AY87" i="476"/>
  <c r="AX87" i="476"/>
  <c r="AW87" i="476"/>
  <c r="AV87" i="476"/>
  <c r="AD87" i="476"/>
  <c r="AZ86" i="476"/>
  <c r="AY86" i="476"/>
  <c r="AX86" i="476"/>
  <c r="AW86" i="476"/>
  <c r="AV86" i="476"/>
  <c r="AD86" i="476"/>
  <c r="AZ85" i="476"/>
  <c r="AY85" i="476"/>
  <c r="AX85" i="476"/>
  <c r="AW85" i="476"/>
  <c r="AV85" i="476"/>
  <c r="AZ84" i="476"/>
  <c r="AY84" i="476"/>
  <c r="AX84" i="476"/>
  <c r="AW84" i="476"/>
  <c r="AV84" i="476"/>
  <c r="AD84" i="476"/>
  <c r="AZ83" i="476"/>
  <c r="AY83" i="476"/>
  <c r="AX83" i="476"/>
  <c r="AW83" i="476"/>
  <c r="AV83" i="476"/>
  <c r="AD83" i="476"/>
  <c r="AZ82" i="476"/>
  <c r="AY82" i="476"/>
  <c r="AX82" i="476"/>
  <c r="AW82" i="476"/>
  <c r="AV82" i="476"/>
  <c r="AD82" i="476"/>
  <c r="AZ81" i="476"/>
  <c r="AY81" i="476"/>
  <c r="AX81" i="476"/>
  <c r="AW81" i="476"/>
  <c r="AV81" i="476"/>
  <c r="AD81" i="476"/>
  <c r="AZ80" i="476"/>
  <c r="AY80" i="476"/>
  <c r="AX80" i="476"/>
  <c r="AW80" i="476"/>
  <c r="AV80" i="476"/>
  <c r="AD80" i="476"/>
  <c r="AZ79" i="476"/>
  <c r="AY79" i="476"/>
  <c r="AX79" i="476"/>
  <c r="AW79" i="476"/>
  <c r="AV79" i="476"/>
  <c r="AD79" i="476"/>
  <c r="AZ78" i="476"/>
  <c r="AY78" i="476"/>
  <c r="AX78" i="476"/>
  <c r="AW78" i="476"/>
  <c r="AV78" i="476"/>
  <c r="AD78" i="476"/>
  <c r="AZ77" i="476"/>
  <c r="AY77" i="476"/>
  <c r="AX77" i="476"/>
  <c r="AW77" i="476"/>
  <c r="AV77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AZ88" i="474"/>
  <c r="AY88" i="474"/>
  <c r="AX88" i="474"/>
  <c r="AW88" i="474"/>
  <c r="AV88" i="474"/>
  <c r="AD88" i="474"/>
  <c r="AZ87" i="474"/>
  <c r="AY87" i="474"/>
  <c r="AX87" i="474"/>
  <c r="AW87" i="474"/>
  <c r="AV87" i="474"/>
  <c r="AD87" i="474"/>
  <c r="AZ86" i="474"/>
  <c r="AY86" i="474"/>
  <c r="AX86" i="474"/>
  <c r="AW86" i="474"/>
  <c r="AV86" i="474"/>
  <c r="AD86" i="474"/>
  <c r="AZ85" i="474"/>
  <c r="AY85" i="474"/>
  <c r="AX85" i="474"/>
  <c r="AW85" i="474"/>
  <c r="AV85" i="474"/>
  <c r="AD85" i="474"/>
  <c r="AZ84" i="474"/>
  <c r="AY84" i="474"/>
  <c r="AX84" i="474"/>
  <c r="AW84" i="474"/>
  <c r="AV84" i="474"/>
  <c r="AD84" i="474"/>
  <c r="AZ83" i="474"/>
  <c r="AY83" i="474"/>
  <c r="AX83" i="474"/>
  <c r="AW83" i="474"/>
  <c r="AV83" i="474"/>
  <c r="AD83" i="474"/>
  <c r="AZ82" i="474"/>
  <c r="AY82" i="474"/>
  <c r="AX82" i="474"/>
  <c r="AW82" i="474"/>
  <c r="AV82" i="474"/>
  <c r="AD82" i="474"/>
  <c r="AZ81" i="474"/>
  <c r="AY81" i="474"/>
  <c r="AX81" i="474"/>
  <c r="AW81" i="474"/>
  <c r="AV81" i="474"/>
  <c r="AD81" i="474"/>
  <c r="AZ80" i="474"/>
  <c r="AY80" i="474"/>
  <c r="AX80" i="474"/>
  <c r="AW80" i="474"/>
  <c r="AV80" i="474"/>
  <c r="AD80" i="474"/>
  <c r="AZ79" i="474"/>
  <c r="AY79" i="474"/>
  <c r="AX79" i="474"/>
  <c r="AW79" i="474"/>
  <c r="AV79" i="474"/>
  <c r="AD79" i="474"/>
  <c r="AZ78" i="474"/>
  <c r="AY78" i="474"/>
  <c r="AX78" i="474"/>
  <c r="AW78" i="474"/>
  <c r="AV78" i="474"/>
  <c r="AD78" i="474"/>
  <c r="AZ77" i="474"/>
  <c r="AY77" i="474"/>
  <c r="AX77" i="474"/>
  <c r="AW77" i="474"/>
  <c r="AV77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98" i="472"/>
  <c r="AZ88" i="472"/>
  <c r="AY88" i="472"/>
  <c r="AX88" i="472"/>
  <c r="AW88" i="472"/>
  <c r="AV88" i="472"/>
  <c r="AD88" i="472"/>
  <c r="AZ87" i="472"/>
  <c r="AY87" i="472"/>
  <c r="AX87" i="472"/>
  <c r="AW87" i="472"/>
  <c r="AV87" i="472"/>
  <c r="AD87" i="472"/>
  <c r="AZ86" i="472"/>
  <c r="AY86" i="472"/>
  <c r="AX86" i="472"/>
  <c r="AW86" i="472"/>
  <c r="AV86" i="472"/>
  <c r="AD86" i="472"/>
  <c r="AZ85" i="472"/>
  <c r="AY85" i="472"/>
  <c r="AX85" i="472"/>
  <c r="AW85" i="472"/>
  <c r="AV85" i="472"/>
  <c r="AD85" i="472"/>
  <c r="AZ84" i="472"/>
  <c r="AY84" i="472"/>
  <c r="AX84" i="472"/>
  <c r="AW84" i="472"/>
  <c r="AV84" i="472"/>
  <c r="AD84" i="472"/>
  <c r="AZ83" i="472"/>
  <c r="AY83" i="472"/>
  <c r="AX83" i="472"/>
  <c r="AW83" i="472"/>
  <c r="AV83" i="472"/>
  <c r="AD83" i="472"/>
  <c r="AZ82" i="472"/>
  <c r="AY82" i="472"/>
  <c r="AX82" i="472"/>
  <c r="AW82" i="472"/>
  <c r="AV82" i="472"/>
  <c r="AD82" i="472"/>
  <c r="AZ81" i="472"/>
  <c r="AY81" i="472"/>
  <c r="AX81" i="472"/>
  <c r="AW81" i="472"/>
  <c r="AV81" i="472"/>
  <c r="AD81" i="472"/>
  <c r="AZ80" i="472"/>
  <c r="AY80" i="472"/>
  <c r="AX80" i="472"/>
  <c r="AW80" i="472"/>
  <c r="AV80" i="472"/>
  <c r="AD80" i="472"/>
  <c r="AZ79" i="472"/>
  <c r="AY79" i="472"/>
  <c r="AX79" i="472"/>
  <c r="AW79" i="472"/>
  <c r="AV79" i="472"/>
  <c r="AD79" i="472"/>
  <c r="AZ78" i="472"/>
  <c r="AY78" i="472"/>
  <c r="AX78" i="472"/>
  <c r="AW78" i="472"/>
  <c r="AV78" i="472"/>
  <c r="AD78" i="472"/>
  <c r="AZ77" i="472"/>
  <c r="AY77" i="472"/>
  <c r="AX77" i="472"/>
  <c r="AW77" i="472"/>
  <c r="AV77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L4" i="471"/>
  <c r="E4" i="471"/>
  <c r="G2" i="471"/>
  <c r="E2" i="471"/>
  <c r="E1" i="471"/>
  <c r="G13" i="469"/>
  <c r="F13" i="469"/>
  <c r="E13" i="469"/>
  <c r="X109" i="470"/>
  <c r="X108" i="470"/>
  <c r="X107" i="470"/>
  <c r="X98" i="470"/>
  <c r="AZ88" i="470"/>
  <c r="AY88" i="470"/>
  <c r="AX88" i="470"/>
  <c r="AW88" i="470"/>
  <c r="AV88" i="470"/>
  <c r="AZ87" i="470"/>
  <c r="AY87" i="470"/>
  <c r="AX87" i="470"/>
  <c r="AW87" i="470"/>
  <c r="AV87" i="470"/>
  <c r="AD87" i="470"/>
  <c r="AZ86" i="470"/>
  <c r="AY86" i="470"/>
  <c r="AX86" i="470"/>
  <c r="AW86" i="470"/>
  <c r="AV86" i="470"/>
  <c r="AZ85" i="470"/>
  <c r="AY85" i="470"/>
  <c r="AX85" i="470"/>
  <c r="AW85" i="470"/>
  <c r="AV85" i="470"/>
  <c r="AZ84" i="470"/>
  <c r="AY84" i="470"/>
  <c r="AX84" i="470"/>
  <c r="AW84" i="470"/>
  <c r="AV84" i="470"/>
  <c r="AZ83" i="470"/>
  <c r="AY83" i="470"/>
  <c r="AX83" i="470"/>
  <c r="AW83" i="470"/>
  <c r="AV83" i="470"/>
  <c r="AD83" i="470"/>
  <c r="AZ82" i="470"/>
  <c r="AY82" i="470"/>
  <c r="AX82" i="470"/>
  <c r="AW82" i="470"/>
  <c r="AV82" i="470"/>
  <c r="AZ81" i="470"/>
  <c r="AY81" i="470"/>
  <c r="AX81" i="470"/>
  <c r="AW81" i="470"/>
  <c r="AV81" i="470"/>
  <c r="AZ80" i="470"/>
  <c r="AY80" i="470"/>
  <c r="AX80" i="470"/>
  <c r="AW80" i="470"/>
  <c r="AV80" i="470"/>
  <c r="AD80" i="470"/>
  <c r="AZ79" i="470"/>
  <c r="AY79" i="470"/>
  <c r="AX79" i="470"/>
  <c r="AW79" i="470"/>
  <c r="AV79" i="470"/>
  <c r="AD79" i="470"/>
  <c r="AZ78" i="470"/>
  <c r="AY78" i="470"/>
  <c r="AX78" i="470"/>
  <c r="AW78" i="470"/>
  <c r="AV78" i="470"/>
  <c r="AZ77" i="470"/>
  <c r="AY77" i="470"/>
  <c r="AX77" i="470"/>
  <c r="AW77" i="470"/>
  <c r="AV77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98" i="468"/>
  <c r="AZ88" i="468"/>
  <c r="AY88" i="468"/>
  <c r="AX88" i="468"/>
  <c r="AW88" i="468"/>
  <c r="AV88" i="468"/>
  <c r="AD88" i="468"/>
  <c r="AZ87" i="468"/>
  <c r="AY87" i="468"/>
  <c r="AX87" i="468"/>
  <c r="AW87" i="468"/>
  <c r="AV87" i="468"/>
  <c r="AD87" i="468"/>
  <c r="AZ86" i="468"/>
  <c r="AY86" i="468"/>
  <c r="AX86" i="468"/>
  <c r="AW86" i="468"/>
  <c r="AV86" i="468"/>
  <c r="AD86" i="468"/>
  <c r="AZ85" i="468"/>
  <c r="AY85" i="468"/>
  <c r="AX85" i="468"/>
  <c r="AW85" i="468"/>
  <c r="AV85" i="468"/>
  <c r="AD85" i="468"/>
  <c r="AZ84" i="468"/>
  <c r="AY84" i="468"/>
  <c r="AX84" i="468"/>
  <c r="AW84" i="468"/>
  <c r="AV84" i="468"/>
  <c r="AD84" i="468"/>
  <c r="AZ83" i="468"/>
  <c r="AY83" i="468"/>
  <c r="AX83" i="468"/>
  <c r="AW83" i="468"/>
  <c r="AV83" i="468"/>
  <c r="AD83" i="468"/>
  <c r="AZ82" i="468"/>
  <c r="AY82" i="468"/>
  <c r="AX82" i="468"/>
  <c r="AW82" i="468"/>
  <c r="AV82" i="468"/>
  <c r="AD82" i="468"/>
  <c r="AZ81" i="468"/>
  <c r="AY81" i="468"/>
  <c r="AX81" i="468"/>
  <c r="AW81" i="468"/>
  <c r="AV81" i="468"/>
  <c r="AD81" i="468"/>
  <c r="AZ80" i="468"/>
  <c r="AY80" i="468"/>
  <c r="AX80" i="468"/>
  <c r="AW80" i="468"/>
  <c r="AV80" i="468"/>
  <c r="AD80" i="468"/>
  <c r="AZ79" i="468"/>
  <c r="AY79" i="468"/>
  <c r="AX79" i="468"/>
  <c r="AW79" i="468"/>
  <c r="AV79" i="468"/>
  <c r="AD79" i="468"/>
  <c r="AZ78" i="468"/>
  <c r="AY78" i="468"/>
  <c r="AX78" i="468"/>
  <c r="AW78" i="468"/>
  <c r="AV78" i="468"/>
  <c r="AD78" i="468"/>
  <c r="AZ77" i="468"/>
  <c r="AY77" i="468"/>
  <c r="AX77" i="468"/>
  <c r="AW77" i="468"/>
  <c r="AV77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98" i="466"/>
  <c r="AZ88" i="466"/>
  <c r="AY88" i="466"/>
  <c r="AX88" i="466"/>
  <c r="AW88" i="466"/>
  <c r="AV88" i="466"/>
  <c r="AD88" i="466"/>
  <c r="AZ87" i="466"/>
  <c r="AY87" i="466"/>
  <c r="AX87" i="466"/>
  <c r="AW87" i="466"/>
  <c r="AV87" i="466"/>
  <c r="AD87" i="466"/>
  <c r="AZ86" i="466"/>
  <c r="AY86" i="466"/>
  <c r="AX86" i="466"/>
  <c r="AW86" i="466"/>
  <c r="AV86" i="466"/>
  <c r="AD86" i="466"/>
  <c r="AZ85" i="466"/>
  <c r="AY85" i="466"/>
  <c r="AX85" i="466"/>
  <c r="AW85" i="466"/>
  <c r="AV85" i="466"/>
  <c r="AD85" i="466"/>
  <c r="AZ84" i="466"/>
  <c r="AY84" i="466"/>
  <c r="AX84" i="466"/>
  <c r="AW84" i="466"/>
  <c r="AV84" i="466"/>
  <c r="AD84" i="466"/>
  <c r="AZ83" i="466"/>
  <c r="AY83" i="466"/>
  <c r="AX83" i="466"/>
  <c r="AW83" i="466"/>
  <c r="AV83" i="466"/>
  <c r="AD83" i="466"/>
  <c r="AZ82" i="466"/>
  <c r="AY82" i="466"/>
  <c r="AX82" i="466"/>
  <c r="AW82" i="466"/>
  <c r="AV82" i="466"/>
  <c r="AD82" i="466"/>
  <c r="AZ81" i="466"/>
  <c r="AY81" i="466"/>
  <c r="AX81" i="466"/>
  <c r="AW81" i="466"/>
  <c r="AV81" i="466"/>
  <c r="AD81" i="466"/>
  <c r="AZ80" i="466"/>
  <c r="AY80" i="466"/>
  <c r="AX80" i="466"/>
  <c r="AW80" i="466"/>
  <c r="AV80" i="466"/>
  <c r="AD80" i="466"/>
  <c r="AZ79" i="466"/>
  <c r="AY79" i="466"/>
  <c r="AX79" i="466"/>
  <c r="AW79" i="466"/>
  <c r="AV79" i="466"/>
  <c r="AD79" i="466"/>
  <c r="AZ78" i="466"/>
  <c r="AY78" i="466"/>
  <c r="AX78" i="466"/>
  <c r="AW78" i="466"/>
  <c r="AV78" i="466"/>
  <c r="AD78" i="466"/>
  <c r="AZ77" i="466"/>
  <c r="AY77" i="466"/>
  <c r="AX77" i="466"/>
  <c r="AW77" i="466"/>
  <c r="AV77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L4" i="465"/>
  <c r="E4" i="465"/>
  <c r="G2" i="465"/>
  <c r="E2" i="465"/>
  <c r="E1" i="465"/>
  <c r="X109" i="464"/>
  <c r="X108" i="464"/>
  <c r="X107" i="464"/>
  <c r="X98" i="464"/>
  <c r="AZ88" i="464"/>
  <c r="AY88" i="464"/>
  <c r="AX88" i="464"/>
  <c r="AW88" i="464"/>
  <c r="AV88" i="464"/>
  <c r="AD88" i="464"/>
  <c r="AZ87" i="464"/>
  <c r="AY87" i="464"/>
  <c r="AX87" i="464"/>
  <c r="AW87" i="464"/>
  <c r="AV87" i="464"/>
  <c r="AD87" i="464"/>
  <c r="AZ86" i="464"/>
  <c r="AY86" i="464"/>
  <c r="AX86" i="464"/>
  <c r="AW86" i="464"/>
  <c r="AV86" i="464"/>
  <c r="AD86" i="464"/>
  <c r="AZ85" i="464"/>
  <c r="AY85" i="464"/>
  <c r="AX85" i="464"/>
  <c r="AW85" i="464"/>
  <c r="AV85" i="464"/>
  <c r="AD85" i="464"/>
  <c r="AZ84" i="464"/>
  <c r="AY84" i="464"/>
  <c r="AX84" i="464"/>
  <c r="AW84" i="464"/>
  <c r="AV84" i="464"/>
  <c r="AD84" i="464"/>
  <c r="AZ83" i="464"/>
  <c r="AY83" i="464"/>
  <c r="AX83" i="464"/>
  <c r="AW83" i="464"/>
  <c r="AV83" i="464"/>
  <c r="AD83" i="464"/>
  <c r="AZ82" i="464"/>
  <c r="AY82" i="464"/>
  <c r="AX82" i="464"/>
  <c r="AW82" i="464"/>
  <c r="AV82" i="464"/>
  <c r="AD82" i="464"/>
  <c r="AZ81" i="464"/>
  <c r="AY81" i="464"/>
  <c r="AX81" i="464"/>
  <c r="AW81" i="464"/>
  <c r="AV81" i="464"/>
  <c r="AD81" i="464"/>
  <c r="AZ80" i="464"/>
  <c r="AY80" i="464"/>
  <c r="AX80" i="464"/>
  <c r="AW80" i="464"/>
  <c r="AV80" i="464"/>
  <c r="AD80" i="464"/>
  <c r="AZ79" i="464"/>
  <c r="AY79" i="464"/>
  <c r="AX79" i="464"/>
  <c r="AW79" i="464"/>
  <c r="AV79" i="464"/>
  <c r="AD79" i="464"/>
  <c r="AZ78" i="464"/>
  <c r="AY78" i="464"/>
  <c r="AX78" i="464"/>
  <c r="AW78" i="464"/>
  <c r="AV78" i="464"/>
  <c r="AD78" i="464"/>
  <c r="AZ77" i="464"/>
  <c r="AY77" i="464"/>
  <c r="AX77" i="464"/>
  <c r="AW77" i="464"/>
  <c r="AV77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98" i="462"/>
  <c r="AZ88" i="462"/>
  <c r="AY88" i="462"/>
  <c r="AX88" i="462"/>
  <c r="AW88" i="462"/>
  <c r="AV88" i="462"/>
  <c r="AD88" i="462"/>
  <c r="AZ87" i="462"/>
  <c r="AY87" i="462"/>
  <c r="AX87" i="462"/>
  <c r="AW87" i="462"/>
  <c r="AV87" i="462"/>
  <c r="AD87" i="462"/>
  <c r="AZ86" i="462"/>
  <c r="AY86" i="462"/>
  <c r="AX86" i="462"/>
  <c r="AW86" i="462"/>
  <c r="AV86" i="462"/>
  <c r="AD86" i="462"/>
  <c r="AZ85" i="462"/>
  <c r="AY85" i="462"/>
  <c r="AX85" i="462"/>
  <c r="AW85" i="462"/>
  <c r="AV85" i="462"/>
  <c r="AD85" i="462"/>
  <c r="AZ84" i="462"/>
  <c r="AY84" i="462"/>
  <c r="AX84" i="462"/>
  <c r="AW84" i="462"/>
  <c r="AV84" i="462"/>
  <c r="AD84" i="462"/>
  <c r="AZ83" i="462"/>
  <c r="AY83" i="462"/>
  <c r="AX83" i="462"/>
  <c r="AW83" i="462"/>
  <c r="AV83" i="462"/>
  <c r="AD83" i="462"/>
  <c r="AZ82" i="462"/>
  <c r="AY82" i="462"/>
  <c r="AX82" i="462"/>
  <c r="AW82" i="462"/>
  <c r="AV82" i="462"/>
  <c r="AD82" i="462"/>
  <c r="AZ81" i="462"/>
  <c r="AY81" i="462"/>
  <c r="AX81" i="462"/>
  <c r="AW81" i="462"/>
  <c r="AV81" i="462"/>
  <c r="AD81" i="462"/>
  <c r="AZ80" i="462"/>
  <c r="AY80" i="462"/>
  <c r="AX80" i="462"/>
  <c r="AW80" i="462"/>
  <c r="AV80" i="462"/>
  <c r="AD80" i="462"/>
  <c r="AZ79" i="462"/>
  <c r="AY79" i="462"/>
  <c r="AX79" i="462"/>
  <c r="AW79" i="462"/>
  <c r="AV79" i="462"/>
  <c r="AD79" i="462"/>
  <c r="AZ78" i="462"/>
  <c r="AY78" i="462"/>
  <c r="AX78" i="462"/>
  <c r="AW78" i="462"/>
  <c r="AV78" i="462"/>
  <c r="AD78" i="462"/>
  <c r="AZ77" i="462"/>
  <c r="AY77" i="462"/>
  <c r="AX77" i="462"/>
  <c r="AW77" i="462"/>
  <c r="AV77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L4" i="461"/>
  <c r="E4" i="461"/>
  <c r="G2" i="461"/>
  <c r="E2" i="461"/>
  <c r="E1" i="461"/>
  <c r="X109" i="460"/>
  <c r="X108" i="460"/>
  <c r="X107" i="460"/>
  <c r="X98" i="460"/>
  <c r="AD86" i="460" s="1"/>
  <c r="AZ88" i="460"/>
  <c r="AY88" i="460"/>
  <c r="AX88" i="460"/>
  <c r="AW88" i="460"/>
  <c r="AV88" i="460"/>
  <c r="AD88" i="460"/>
  <c r="AZ87" i="460"/>
  <c r="AY87" i="460"/>
  <c r="AX87" i="460"/>
  <c r="AW87" i="460"/>
  <c r="AV87" i="460"/>
  <c r="AD87" i="460"/>
  <c r="AZ86" i="460"/>
  <c r="AY86" i="460"/>
  <c r="AX86" i="460"/>
  <c r="AW86" i="460"/>
  <c r="AV86" i="460"/>
  <c r="AZ85" i="460"/>
  <c r="AY85" i="460"/>
  <c r="AX85" i="460"/>
  <c r="AW85" i="460"/>
  <c r="AV85" i="460"/>
  <c r="AD85" i="460"/>
  <c r="AZ84" i="460"/>
  <c r="AY84" i="460"/>
  <c r="AX84" i="460"/>
  <c r="AW84" i="460"/>
  <c r="AV84" i="460"/>
  <c r="AD84" i="460"/>
  <c r="AZ83" i="460"/>
  <c r="AY83" i="460"/>
  <c r="AX83" i="460"/>
  <c r="AW83" i="460"/>
  <c r="AV83" i="460"/>
  <c r="AD83" i="460"/>
  <c r="AZ82" i="460"/>
  <c r="AY82" i="460"/>
  <c r="AX82" i="460"/>
  <c r="AW82" i="460"/>
  <c r="AV82" i="460"/>
  <c r="AD82" i="460"/>
  <c r="AZ81" i="460"/>
  <c r="AY81" i="460"/>
  <c r="AX81" i="460"/>
  <c r="AW81" i="460"/>
  <c r="AV81" i="460"/>
  <c r="AD81" i="460"/>
  <c r="AZ80" i="460"/>
  <c r="AY80" i="460"/>
  <c r="AX80" i="460"/>
  <c r="AW80" i="460"/>
  <c r="AV80" i="460"/>
  <c r="AD80" i="460"/>
  <c r="AZ79" i="460"/>
  <c r="AY79" i="460"/>
  <c r="AX79" i="460"/>
  <c r="AW79" i="460"/>
  <c r="AV79" i="460"/>
  <c r="AD79" i="460"/>
  <c r="AZ78" i="460"/>
  <c r="AY78" i="460"/>
  <c r="AX78" i="460"/>
  <c r="AW78" i="460"/>
  <c r="AV78" i="460"/>
  <c r="AD78" i="460"/>
  <c r="AZ77" i="460"/>
  <c r="AY77" i="460"/>
  <c r="AX77" i="460"/>
  <c r="AW77" i="460"/>
  <c r="AV77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98" i="458"/>
  <c r="AZ88" i="458"/>
  <c r="AY88" i="458"/>
  <c r="AX88" i="458"/>
  <c r="AW88" i="458"/>
  <c r="AV88" i="458"/>
  <c r="AD88" i="458"/>
  <c r="AZ87" i="458"/>
  <c r="AY87" i="458"/>
  <c r="AX87" i="458"/>
  <c r="AW87" i="458"/>
  <c r="AV87" i="458"/>
  <c r="AD87" i="458"/>
  <c r="AZ86" i="458"/>
  <c r="AY86" i="458"/>
  <c r="AX86" i="458"/>
  <c r="AW86" i="458"/>
  <c r="AV86" i="458"/>
  <c r="AD86" i="458"/>
  <c r="AZ85" i="458"/>
  <c r="AY85" i="458"/>
  <c r="AX85" i="458"/>
  <c r="AW85" i="458"/>
  <c r="AV85" i="458"/>
  <c r="AD85" i="458"/>
  <c r="AZ84" i="458"/>
  <c r="AY84" i="458"/>
  <c r="AX84" i="458"/>
  <c r="AW84" i="458"/>
  <c r="AV84" i="458"/>
  <c r="AD84" i="458"/>
  <c r="AZ83" i="458"/>
  <c r="AY83" i="458"/>
  <c r="AX83" i="458"/>
  <c r="AW83" i="458"/>
  <c r="AV83" i="458"/>
  <c r="AD83" i="458"/>
  <c r="AZ82" i="458"/>
  <c r="AY82" i="458"/>
  <c r="AX82" i="458"/>
  <c r="AW82" i="458"/>
  <c r="AV82" i="458"/>
  <c r="AD82" i="458"/>
  <c r="AZ81" i="458"/>
  <c r="AY81" i="458"/>
  <c r="AX81" i="458"/>
  <c r="AW81" i="458"/>
  <c r="AV81" i="458"/>
  <c r="AD81" i="458"/>
  <c r="AZ80" i="458"/>
  <c r="AY80" i="458"/>
  <c r="AX80" i="458"/>
  <c r="AW80" i="458"/>
  <c r="AV80" i="458"/>
  <c r="AD80" i="458"/>
  <c r="AZ79" i="458"/>
  <c r="AY79" i="458"/>
  <c r="AX79" i="458"/>
  <c r="AW79" i="458"/>
  <c r="AV79" i="458"/>
  <c r="AD79" i="458"/>
  <c r="AZ78" i="458"/>
  <c r="AY78" i="458"/>
  <c r="AX78" i="458"/>
  <c r="AW78" i="458"/>
  <c r="AV78" i="458"/>
  <c r="AD78" i="458"/>
  <c r="AZ77" i="458"/>
  <c r="AY77" i="458"/>
  <c r="AX77" i="458"/>
  <c r="AW77" i="458"/>
  <c r="AV77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Z88" i="456"/>
  <c r="AY88" i="456"/>
  <c r="AX88" i="456"/>
  <c r="AW88" i="456"/>
  <c r="AV88" i="456"/>
  <c r="AZ87" i="456"/>
  <c r="AY87" i="456"/>
  <c r="AX87" i="456"/>
  <c r="AW87" i="456"/>
  <c r="AV87" i="456"/>
  <c r="AD87" i="456"/>
  <c r="AZ86" i="456"/>
  <c r="AY86" i="456"/>
  <c r="AX86" i="456"/>
  <c r="AW86" i="456"/>
  <c r="AV86" i="456"/>
  <c r="AZ85" i="456"/>
  <c r="AY85" i="456"/>
  <c r="AX85" i="456"/>
  <c r="AW85" i="456"/>
  <c r="AV85" i="456"/>
  <c r="AZ84" i="456"/>
  <c r="AY84" i="456"/>
  <c r="AX84" i="456"/>
  <c r="AW84" i="456"/>
  <c r="AV84" i="456"/>
  <c r="AZ83" i="456"/>
  <c r="AY83" i="456"/>
  <c r="AX83" i="456"/>
  <c r="AW83" i="456"/>
  <c r="AV83" i="456"/>
  <c r="AZ82" i="456"/>
  <c r="AY82" i="456"/>
  <c r="AX82" i="456"/>
  <c r="AW82" i="456"/>
  <c r="AV82" i="456"/>
  <c r="AZ81" i="456"/>
  <c r="AY81" i="456"/>
  <c r="AX81" i="456"/>
  <c r="AW81" i="456"/>
  <c r="AV81" i="456"/>
  <c r="AZ80" i="456"/>
  <c r="AY80" i="456"/>
  <c r="AX80" i="456"/>
  <c r="AW80" i="456"/>
  <c r="AV80" i="456"/>
  <c r="AZ79" i="456"/>
  <c r="AY79" i="456"/>
  <c r="AX79" i="456"/>
  <c r="AW79" i="456"/>
  <c r="AV79" i="456"/>
  <c r="AD79" i="456"/>
  <c r="AZ78" i="456"/>
  <c r="AY78" i="456"/>
  <c r="AX78" i="456"/>
  <c r="AW78" i="456"/>
  <c r="AV78" i="456"/>
  <c r="AZ77" i="456"/>
  <c r="AY77" i="456"/>
  <c r="AX77" i="456"/>
  <c r="AW77" i="456"/>
  <c r="AV77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5" i="455"/>
  <c r="F15" i="455"/>
  <c r="E15" i="455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98" i="454"/>
  <c r="AD88" i="454" s="1"/>
  <c r="AZ88" i="454"/>
  <c r="AY88" i="454"/>
  <c r="AX88" i="454"/>
  <c r="AW88" i="454"/>
  <c r="AV88" i="454"/>
  <c r="AZ87" i="454"/>
  <c r="AY87" i="454"/>
  <c r="AX87" i="454"/>
  <c r="AW87" i="454"/>
  <c r="AV87" i="454"/>
  <c r="AD87" i="454"/>
  <c r="AZ86" i="454"/>
  <c r="AY86" i="454"/>
  <c r="AX86" i="454"/>
  <c r="AW86" i="454"/>
  <c r="AV86" i="454"/>
  <c r="AD86" i="454"/>
  <c r="AZ85" i="454"/>
  <c r="AY85" i="454"/>
  <c r="AX85" i="454"/>
  <c r="AW85" i="454"/>
  <c r="AV85" i="454"/>
  <c r="AD85" i="454"/>
  <c r="AZ84" i="454"/>
  <c r="AY84" i="454"/>
  <c r="AX84" i="454"/>
  <c r="AW84" i="454"/>
  <c r="AV84" i="454"/>
  <c r="AD84" i="454"/>
  <c r="AZ83" i="454"/>
  <c r="AY83" i="454"/>
  <c r="AX83" i="454"/>
  <c r="AW83" i="454"/>
  <c r="AV83" i="454"/>
  <c r="AD83" i="454"/>
  <c r="AZ82" i="454"/>
  <c r="AY82" i="454"/>
  <c r="AX82" i="454"/>
  <c r="AW82" i="454"/>
  <c r="AV82" i="454"/>
  <c r="AD82" i="454"/>
  <c r="AZ81" i="454"/>
  <c r="AY81" i="454"/>
  <c r="AX81" i="454"/>
  <c r="AW81" i="454"/>
  <c r="AV81" i="454"/>
  <c r="AD81" i="454"/>
  <c r="AZ80" i="454"/>
  <c r="AY80" i="454"/>
  <c r="AX80" i="454"/>
  <c r="AW80" i="454"/>
  <c r="AV80" i="454"/>
  <c r="AD80" i="454"/>
  <c r="AZ79" i="454"/>
  <c r="AY79" i="454"/>
  <c r="AX79" i="454"/>
  <c r="AW79" i="454"/>
  <c r="AV79" i="454"/>
  <c r="AD79" i="454"/>
  <c r="AZ78" i="454"/>
  <c r="AY78" i="454"/>
  <c r="AX78" i="454"/>
  <c r="AW78" i="454"/>
  <c r="AV78" i="454"/>
  <c r="AD78" i="454"/>
  <c r="AZ77" i="454"/>
  <c r="AY77" i="454"/>
  <c r="AX77" i="454"/>
  <c r="AW77" i="454"/>
  <c r="AV77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AZ88" i="452"/>
  <c r="AY88" i="452"/>
  <c r="AX88" i="452"/>
  <c r="AW88" i="452"/>
  <c r="AV88" i="452"/>
  <c r="AD88" i="452"/>
  <c r="AZ87" i="452"/>
  <c r="AY87" i="452"/>
  <c r="AX87" i="452"/>
  <c r="AW87" i="452"/>
  <c r="AV87" i="452"/>
  <c r="AD87" i="452"/>
  <c r="AZ86" i="452"/>
  <c r="AY86" i="452"/>
  <c r="AX86" i="452"/>
  <c r="AW86" i="452"/>
  <c r="AV86" i="452"/>
  <c r="AD86" i="452"/>
  <c r="AZ85" i="452"/>
  <c r="AY85" i="452"/>
  <c r="AX85" i="452"/>
  <c r="AW85" i="452"/>
  <c r="AV85" i="452"/>
  <c r="AD85" i="452"/>
  <c r="AZ84" i="452"/>
  <c r="AY84" i="452"/>
  <c r="AX84" i="452"/>
  <c r="AW84" i="452"/>
  <c r="AV84" i="452"/>
  <c r="AD84" i="452"/>
  <c r="AZ83" i="452"/>
  <c r="AY83" i="452"/>
  <c r="AX83" i="452"/>
  <c r="AW83" i="452"/>
  <c r="AV83" i="452"/>
  <c r="AD83" i="452"/>
  <c r="AZ82" i="452"/>
  <c r="AY82" i="452"/>
  <c r="AX82" i="452"/>
  <c r="AW82" i="452"/>
  <c r="AV82" i="452"/>
  <c r="AD82" i="452"/>
  <c r="AZ81" i="452"/>
  <c r="AY81" i="452"/>
  <c r="AX81" i="452"/>
  <c r="AW81" i="452"/>
  <c r="AV81" i="452"/>
  <c r="AD81" i="452"/>
  <c r="AZ80" i="452"/>
  <c r="AY80" i="452"/>
  <c r="AX80" i="452"/>
  <c r="AW80" i="452"/>
  <c r="AV80" i="452"/>
  <c r="AD80" i="452"/>
  <c r="AZ79" i="452"/>
  <c r="AY79" i="452"/>
  <c r="AX79" i="452"/>
  <c r="AW79" i="452"/>
  <c r="AV79" i="452"/>
  <c r="AD79" i="452"/>
  <c r="AZ78" i="452"/>
  <c r="AY78" i="452"/>
  <c r="AX78" i="452"/>
  <c r="AW78" i="452"/>
  <c r="AV78" i="452"/>
  <c r="AD78" i="452"/>
  <c r="AZ77" i="452"/>
  <c r="AY77" i="452"/>
  <c r="AX77" i="452"/>
  <c r="AW77" i="452"/>
  <c r="AV77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Z88" i="450"/>
  <c r="AY88" i="450"/>
  <c r="AX88" i="450"/>
  <c r="AW88" i="450"/>
  <c r="AV88" i="450"/>
  <c r="AZ87" i="450"/>
  <c r="AY87" i="450"/>
  <c r="AX87" i="450"/>
  <c r="AW87" i="450"/>
  <c r="AV87" i="450"/>
  <c r="AD87" i="450"/>
  <c r="AZ86" i="450"/>
  <c r="AY86" i="450"/>
  <c r="AX86" i="450"/>
  <c r="AW86" i="450"/>
  <c r="AV86" i="450"/>
  <c r="AZ85" i="450"/>
  <c r="AY85" i="450"/>
  <c r="AX85" i="450"/>
  <c r="AW85" i="450"/>
  <c r="AV85" i="450"/>
  <c r="AZ84" i="450"/>
  <c r="AY84" i="450"/>
  <c r="AX84" i="450"/>
  <c r="AW84" i="450"/>
  <c r="AV84" i="450"/>
  <c r="AZ83" i="450"/>
  <c r="AY83" i="450"/>
  <c r="AX83" i="450"/>
  <c r="AW83" i="450"/>
  <c r="AV83" i="450"/>
  <c r="AZ82" i="450"/>
  <c r="AY82" i="450"/>
  <c r="AX82" i="450"/>
  <c r="AW82" i="450"/>
  <c r="AV82" i="450"/>
  <c r="AZ81" i="450"/>
  <c r="AY81" i="450"/>
  <c r="AX81" i="450"/>
  <c r="AW81" i="450"/>
  <c r="AV81" i="450"/>
  <c r="AZ80" i="450"/>
  <c r="AY80" i="450"/>
  <c r="AX80" i="450"/>
  <c r="AW80" i="450"/>
  <c r="AV80" i="450"/>
  <c r="AZ79" i="450"/>
  <c r="AY79" i="450"/>
  <c r="AX79" i="450"/>
  <c r="AW79" i="450"/>
  <c r="AV79" i="450"/>
  <c r="AD79" i="450"/>
  <c r="AZ78" i="450"/>
  <c r="AY78" i="450"/>
  <c r="AX78" i="450"/>
  <c r="AW78" i="450"/>
  <c r="AV78" i="450"/>
  <c r="AZ77" i="450"/>
  <c r="AY77" i="450"/>
  <c r="AX77" i="450"/>
  <c r="AW77" i="450"/>
  <c r="AV77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Z88" i="448"/>
  <c r="AY88" i="448"/>
  <c r="AX88" i="448"/>
  <c r="AW88" i="448"/>
  <c r="AV88" i="448"/>
  <c r="AZ87" i="448"/>
  <c r="AY87" i="448"/>
  <c r="AX87" i="448"/>
  <c r="AW87" i="448"/>
  <c r="AV87" i="448"/>
  <c r="AD87" i="448"/>
  <c r="AZ86" i="448"/>
  <c r="AY86" i="448"/>
  <c r="AX86" i="448"/>
  <c r="AW86" i="448"/>
  <c r="AV86" i="448"/>
  <c r="AD86" i="448"/>
  <c r="AZ85" i="448"/>
  <c r="AY85" i="448"/>
  <c r="AX85" i="448"/>
  <c r="AW85" i="448"/>
  <c r="AV85" i="448"/>
  <c r="AZ84" i="448"/>
  <c r="AY84" i="448"/>
  <c r="AX84" i="448"/>
  <c r="AW84" i="448"/>
  <c r="AV84" i="448"/>
  <c r="AD84" i="448"/>
  <c r="AZ83" i="448"/>
  <c r="AY83" i="448"/>
  <c r="AX83" i="448"/>
  <c r="AW83" i="448"/>
  <c r="AV83" i="448"/>
  <c r="AD83" i="448"/>
  <c r="AZ82" i="448"/>
  <c r="AY82" i="448"/>
  <c r="AX82" i="448"/>
  <c r="AW82" i="448"/>
  <c r="AV82" i="448"/>
  <c r="AD82" i="448"/>
  <c r="AZ81" i="448"/>
  <c r="AY81" i="448"/>
  <c r="AX81" i="448"/>
  <c r="AW81" i="448"/>
  <c r="AV81" i="448"/>
  <c r="AD81" i="448"/>
  <c r="AZ80" i="448"/>
  <c r="AY80" i="448"/>
  <c r="AX80" i="448"/>
  <c r="AW80" i="448"/>
  <c r="AV80" i="448"/>
  <c r="AD80" i="448"/>
  <c r="AZ79" i="448"/>
  <c r="AY79" i="448"/>
  <c r="AX79" i="448"/>
  <c r="AW79" i="448"/>
  <c r="AV79" i="448"/>
  <c r="AD79" i="448"/>
  <c r="AZ78" i="448"/>
  <c r="AY78" i="448"/>
  <c r="AX78" i="448"/>
  <c r="AW78" i="448"/>
  <c r="AV78" i="448"/>
  <c r="AD78" i="448"/>
  <c r="AZ77" i="448"/>
  <c r="AY77" i="448"/>
  <c r="AX77" i="448"/>
  <c r="AW77" i="448"/>
  <c r="AV77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AZ88" i="446"/>
  <c r="AY88" i="446"/>
  <c r="AX88" i="446"/>
  <c r="AW88" i="446"/>
  <c r="AV88" i="446"/>
  <c r="AD88" i="446"/>
  <c r="AZ87" i="446"/>
  <c r="AY87" i="446"/>
  <c r="AX87" i="446"/>
  <c r="AW87" i="446"/>
  <c r="AV87" i="446"/>
  <c r="AD87" i="446"/>
  <c r="AZ86" i="446"/>
  <c r="AY86" i="446"/>
  <c r="AX86" i="446"/>
  <c r="AW86" i="446"/>
  <c r="AV86" i="446"/>
  <c r="AD86" i="446"/>
  <c r="AZ85" i="446"/>
  <c r="AY85" i="446"/>
  <c r="AX85" i="446"/>
  <c r="AW85" i="446"/>
  <c r="AV85" i="446"/>
  <c r="AD85" i="446"/>
  <c r="AZ84" i="446"/>
  <c r="AY84" i="446"/>
  <c r="AX84" i="446"/>
  <c r="AW84" i="446"/>
  <c r="AV84" i="446"/>
  <c r="AD84" i="446"/>
  <c r="AZ83" i="446"/>
  <c r="AY83" i="446"/>
  <c r="AX83" i="446"/>
  <c r="AW83" i="446"/>
  <c r="AV83" i="446"/>
  <c r="AD83" i="446"/>
  <c r="AZ82" i="446"/>
  <c r="AY82" i="446"/>
  <c r="AX82" i="446"/>
  <c r="AW82" i="446"/>
  <c r="AV82" i="446"/>
  <c r="AD82" i="446"/>
  <c r="AZ81" i="446"/>
  <c r="AY81" i="446"/>
  <c r="AX81" i="446"/>
  <c r="AW81" i="446"/>
  <c r="AV81" i="446"/>
  <c r="AD81" i="446"/>
  <c r="AZ80" i="446"/>
  <c r="AY80" i="446"/>
  <c r="AX80" i="446"/>
  <c r="AW80" i="446"/>
  <c r="AV80" i="446"/>
  <c r="AD80" i="446"/>
  <c r="AZ79" i="446"/>
  <c r="AY79" i="446"/>
  <c r="AX79" i="446"/>
  <c r="AW79" i="446"/>
  <c r="AV79" i="446"/>
  <c r="AD79" i="446"/>
  <c r="AZ78" i="446"/>
  <c r="AY78" i="446"/>
  <c r="AX78" i="446"/>
  <c r="AW78" i="446"/>
  <c r="AV78" i="446"/>
  <c r="AD78" i="446"/>
  <c r="AZ77" i="446"/>
  <c r="AY77" i="446"/>
  <c r="AX77" i="446"/>
  <c r="AW77" i="446"/>
  <c r="AV77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98" i="444"/>
  <c r="AZ88" i="444"/>
  <c r="AY88" i="444"/>
  <c r="AX88" i="444"/>
  <c r="AW88" i="444"/>
  <c r="AV88" i="444"/>
  <c r="AD88" i="444"/>
  <c r="AZ87" i="444"/>
  <c r="AY87" i="444"/>
  <c r="AX87" i="444"/>
  <c r="AW87" i="444"/>
  <c r="AV87" i="444"/>
  <c r="AD87" i="444"/>
  <c r="AZ86" i="444"/>
  <c r="AY86" i="444"/>
  <c r="AX86" i="444"/>
  <c r="AW86" i="444"/>
  <c r="AV86" i="444"/>
  <c r="AD86" i="444"/>
  <c r="AZ85" i="444"/>
  <c r="AY85" i="444"/>
  <c r="AX85" i="444"/>
  <c r="AW85" i="444"/>
  <c r="AV85" i="444"/>
  <c r="AD85" i="444"/>
  <c r="AZ84" i="444"/>
  <c r="AY84" i="444"/>
  <c r="AX84" i="444"/>
  <c r="AW84" i="444"/>
  <c r="AV84" i="444"/>
  <c r="AD84" i="444"/>
  <c r="AZ83" i="444"/>
  <c r="AY83" i="444"/>
  <c r="AX83" i="444"/>
  <c r="AW83" i="444"/>
  <c r="AV83" i="444"/>
  <c r="AD83" i="444"/>
  <c r="AZ82" i="444"/>
  <c r="AY82" i="444"/>
  <c r="AX82" i="444"/>
  <c r="AW82" i="444"/>
  <c r="AV82" i="444"/>
  <c r="AD82" i="444"/>
  <c r="AZ81" i="444"/>
  <c r="AY81" i="444"/>
  <c r="AX81" i="444"/>
  <c r="AW81" i="444"/>
  <c r="AV81" i="444"/>
  <c r="AD81" i="444"/>
  <c r="AZ80" i="444"/>
  <c r="AY80" i="444"/>
  <c r="AX80" i="444"/>
  <c r="AW80" i="444"/>
  <c r="AV80" i="444"/>
  <c r="AD80" i="444"/>
  <c r="AZ79" i="444"/>
  <c r="AY79" i="444"/>
  <c r="AX79" i="444"/>
  <c r="AW79" i="444"/>
  <c r="AV79" i="444"/>
  <c r="AD79" i="444"/>
  <c r="AZ78" i="444"/>
  <c r="AY78" i="444"/>
  <c r="AX78" i="444"/>
  <c r="AW78" i="444"/>
  <c r="AV78" i="444"/>
  <c r="AD78" i="444"/>
  <c r="AZ77" i="444"/>
  <c r="AY77" i="444"/>
  <c r="AX77" i="444"/>
  <c r="AW77" i="444"/>
  <c r="AV77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Z88" i="442"/>
  <c r="AY88" i="442"/>
  <c r="AX88" i="442"/>
  <c r="AW88" i="442"/>
  <c r="AV88" i="442"/>
  <c r="AD88" i="442"/>
  <c r="AZ87" i="442"/>
  <c r="AY87" i="442"/>
  <c r="AX87" i="442"/>
  <c r="AW87" i="442"/>
  <c r="AV87" i="442"/>
  <c r="AD87" i="442"/>
  <c r="AZ86" i="442"/>
  <c r="AY86" i="442"/>
  <c r="AX86" i="442"/>
  <c r="AW86" i="442"/>
  <c r="AV86" i="442"/>
  <c r="AD86" i="442"/>
  <c r="AZ85" i="442"/>
  <c r="AY85" i="442"/>
  <c r="AX85" i="442"/>
  <c r="AW85" i="442"/>
  <c r="AV85" i="442"/>
  <c r="AZ84" i="442"/>
  <c r="AY84" i="442"/>
  <c r="AX84" i="442"/>
  <c r="AW84" i="442"/>
  <c r="AV84" i="442"/>
  <c r="AD84" i="442"/>
  <c r="AZ83" i="442"/>
  <c r="AY83" i="442"/>
  <c r="AX83" i="442"/>
  <c r="AW83" i="442"/>
  <c r="AV83" i="442"/>
  <c r="AD83" i="442"/>
  <c r="AZ82" i="442"/>
  <c r="AY82" i="442"/>
  <c r="AX82" i="442"/>
  <c r="AW82" i="442"/>
  <c r="AV82" i="442"/>
  <c r="AD82" i="442"/>
  <c r="AZ81" i="442"/>
  <c r="AY81" i="442"/>
  <c r="AX81" i="442"/>
  <c r="AW81" i="442"/>
  <c r="AV81" i="442"/>
  <c r="AZ80" i="442"/>
  <c r="AY80" i="442"/>
  <c r="AX80" i="442"/>
  <c r="AW80" i="442"/>
  <c r="AV80" i="442"/>
  <c r="AD80" i="442"/>
  <c r="AZ79" i="442"/>
  <c r="AY79" i="442"/>
  <c r="AX79" i="442"/>
  <c r="AW79" i="442"/>
  <c r="AV79" i="442"/>
  <c r="AD79" i="442"/>
  <c r="AZ78" i="442"/>
  <c r="AY78" i="442"/>
  <c r="AX78" i="442"/>
  <c r="AW78" i="442"/>
  <c r="AV78" i="442"/>
  <c r="AD78" i="442"/>
  <c r="AZ77" i="442"/>
  <c r="AY77" i="442"/>
  <c r="AX77" i="442"/>
  <c r="AW77" i="442"/>
  <c r="AV77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98" i="440"/>
  <c r="AZ88" i="440"/>
  <c r="AY88" i="440"/>
  <c r="AX88" i="440"/>
  <c r="AW88" i="440"/>
  <c r="AV88" i="440"/>
  <c r="AD88" i="440"/>
  <c r="AZ87" i="440"/>
  <c r="AY87" i="440"/>
  <c r="AX87" i="440"/>
  <c r="AW87" i="440"/>
  <c r="AV87" i="440"/>
  <c r="AD87" i="440"/>
  <c r="AZ86" i="440"/>
  <c r="AY86" i="440"/>
  <c r="AX86" i="440"/>
  <c r="AW86" i="440"/>
  <c r="AV86" i="440"/>
  <c r="AD86" i="440"/>
  <c r="AZ85" i="440"/>
  <c r="AY85" i="440"/>
  <c r="AX85" i="440"/>
  <c r="AW85" i="440"/>
  <c r="AV85" i="440"/>
  <c r="AD85" i="440"/>
  <c r="AZ84" i="440"/>
  <c r="AY84" i="440"/>
  <c r="AX84" i="440"/>
  <c r="AW84" i="440"/>
  <c r="AV84" i="440"/>
  <c r="AD84" i="440"/>
  <c r="AZ83" i="440"/>
  <c r="AY83" i="440"/>
  <c r="AX83" i="440"/>
  <c r="AW83" i="440"/>
  <c r="AV83" i="440"/>
  <c r="AD83" i="440"/>
  <c r="AZ82" i="440"/>
  <c r="AY82" i="440"/>
  <c r="AX82" i="440"/>
  <c r="AW82" i="440"/>
  <c r="AV82" i="440"/>
  <c r="AD82" i="440"/>
  <c r="AZ81" i="440"/>
  <c r="AY81" i="440"/>
  <c r="AX81" i="440"/>
  <c r="AW81" i="440"/>
  <c r="AV81" i="440"/>
  <c r="AD81" i="440"/>
  <c r="AZ80" i="440"/>
  <c r="AY80" i="440"/>
  <c r="AX80" i="440"/>
  <c r="AW80" i="440"/>
  <c r="AV80" i="440"/>
  <c r="AD80" i="440"/>
  <c r="AZ79" i="440"/>
  <c r="AY79" i="440"/>
  <c r="AX79" i="440"/>
  <c r="AW79" i="440"/>
  <c r="AV79" i="440"/>
  <c r="AD79" i="440"/>
  <c r="AZ78" i="440"/>
  <c r="AY78" i="440"/>
  <c r="AX78" i="440"/>
  <c r="AW78" i="440"/>
  <c r="AV78" i="440"/>
  <c r="AD78" i="440"/>
  <c r="AZ77" i="440"/>
  <c r="AY77" i="440"/>
  <c r="AX77" i="440"/>
  <c r="AW77" i="440"/>
  <c r="AV77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Z88" i="438"/>
  <c r="AY88" i="438"/>
  <c r="AX88" i="438"/>
  <c r="AW88" i="438"/>
  <c r="AV88" i="438"/>
  <c r="AZ87" i="438"/>
  <c r="AY87" i="438"/>
  <c r="AX87" i="438"/>
  <c r="AW87" i="438"/>
  <c r="AV87" i="438"/>
  <c r="AD87" i="438"/>
  <c r="AZ86" i="438"/>
  <c r="AY86" i="438"/>
  <c r="AX86" i="438"/>
  <c r="AW86" i="438"/>
  <c r="AV86" i="438"/>
  <c r="AZ85" i="438"/>
  <c r="AY85" i="438"/>
  <c r="AX85" i="438"/>
  <c r="AW85" i="438"/>
  <c r="AV85" i="438"/>
  <c r="AZ84" i="438"/>
  <c r="AY84" i="438"/>
  <c r="AX84" i="438"/>
  <c r="AW84" i="438"/>
  <c r="AV84" i="438"/>
  <c r="AZ83" i="438"/>
  <c r="AY83" i="438"/>
  <c r="AX83" i="438"/>
  <c r="AW83" i="438"/>
  <c r="AV83" i="438"/>
  <c r="AD83" i="438"/>
  <c r="AZ82" i="438"/>
  <c r="AY82" i="438"/>
  <c r="AX82" i="438"/>
  <c r="AW82" i="438"/>
  <c r="AV82" i="438"/>
  <c r="AZ81" i="438"/>
  <c r="AY81" i="438"/>
  <c r="AX81" i="438"/>
  <c r="AW81" i="438"/>
  <c r="AV81" i="438"/>
  <c r="AZ80" i="438"/>
  <c r="AY80" i="438"/>
  <c r="AX80" i="438"/>
  <c r="AW80" i="438"/>
  <c r="AV80" i="438"/>
  <c r="AD80" i="438"/>
  <c r="AZ79" i="438"/>
  <c r="AY79" i="438"/>
  <c r="AX79" i="438"/>
  <c r="AW79" i="438"/>
  <c r="AV79" i="438"/>
  <c r="AD79" i="438"/>
  <c r="AZ78" i="438"/>
  <c r="AY78" i="438"/>
  <c r="AX78" i="438"/>
  <c r="AW78" i="438"/>
  <c r="AV78" i="438"/>
  <c r="AZ77" i="438"/>
  <c r="AY77" i="438"/>
  <c r="AX77" i="438"/>
  <c r="AW77" i="438"/>
  <c r="AV77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AD85" i="442"/>
  <c r="AD81" i="442"/>
  <c r="AD77" i="442"/>
  <c r="L4" i="439"/>
  <c r="AD88" i="438"/>
  <c r="AD84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Z88" i="436"/>
  <c r="AY88" i="436"/>
  <c r="AX88" i="436"/>
  <c r="AW88" i="436"/>
  <c r="AV88" i="436"/>
  <c r="AZ87" i="436"/>
  <c r="AY87" i="436"/>
  <c r="AX87" i="436"/>
  <c r="AW87" i="436"/>
  <c r="AV87" i="436"/>
  <c r="AZ86" i="436"/>
  <c r="AY86" i="436"/>
  <c r="AX86" i="436"/>
  <c r="AW86" i="436"/>
  <c r="AV86" i="436"/>
  <c r="AZ85" i="436"/>
  <c r="AY85" i="436"/>
  <c r="AX85" i="436"/>
  <c r="AW85" i="436"/>
  <c r="AV85" i="436"/>
  <c r="AZ84" i="436"/>
  <c r="AY84" i="436"/>
  <c r="AX84" i="436"/>
  <c r="AW84" i="436"/>
  <c r="AV84" i="436"/>
  <c r="AZ83" i="436"/>
  <c r="AY83" i="436"/>
  <c r="AX83" i="436"/>
  <c r="AW83" i="436"/>
  <c r="AV83" i="436"/>
  <c r="AD83" i="436"/>
  <c r="AZ82" i="436"/>
  <c r="AY82" i="436"/>
  <c r="AX82" i="436"/>
  <c r="AW82" i="436"/>
  <c r="AV82" i="436"/>
  <c r="AZ81" i="436"/>
  <c r="AY81" i="436"/>
  <c r="AX81" i="436"/>
  <c r="AW81" i="436"/>
  <c r="AV81" i="436"/>
  <c r="AZ80" i="436"/>
  <c r="AY80" i="436"/>
  <c r="AX80" i="436"/>
  <c r="AW80" i="436"/>
  <c r="AV80" i="436"/>
  <c r="AZ79" i="436"/>
  <c r="AY79" i="436"/>
  <c r="AX79" i="436"/>
  <c r="AW79" i="436"/>
  <c r="AV79" i="436"/>
  <c r="AZ78" i="436"/>
  <c r="AY78" i="436"/>
  <c r="AX78" i="436"/>
  <c r="AW78" i="436"/>
  <c r="AV78" i="436"/>
  <c r="AZ77" i="436"/>
  <c r="AY77" i="436"/>
  <c r="AX77" i="436"/>
  <c r="AW77" i="436"/>
  <c r="AV77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AZ88" i="434"/>
  <c r="AY88" i="434"/>
  <c r="AX88" i="434"/>
  <c r="AW88" i="434"/>
  <c r="AV88" i="434"/>
  <c r="AD88" i="434"/>
  <c r="AZ87" i="434"/>
  <c r="AY87" i="434"/>
  <c r="AX87" i="434"/>
  <c r="AW87" i="434"/>
  <c r="AV87" i="434"/>
  <c r="AD87" i="434"/>
  <c r="AZ86" i="434"/>
  <c r="AY86" i="434"/>
  <c r="AX86" i="434"/>
  <c r="AW86" i="434"/>
  <c r="AV86" i="434"/>
  <c r="AD86" i="434"/>
  <c r="AZ85" i="434"/>
  <c r="AY85" i="434"/>
  <c r="AX85" i="434"/>
  <c r="AW85" i="434"/>
  <c r="AV85" i="434"/>
  <c r="AD85" i="434"/>
  <c r="AZ84" i="434"/>
  <c r="AY84" i="434"/>
  <c r="AX84" i="434"/>
  <c r="AW84" i="434"/>
  <c r="AV84" i="434"/>
  <c r="AD84" i="434"/>
  <c r="AZ83" i="434"/>
  <c r="AY83" i="434"/>
  <c r="AX83" i="434"/>
  <c r="AW83" i="434"/>
  <c r="AV83" i="434"/>
  <c r="AD83" i="434"/>
  <c r="AZ82" i="434"/>
  <c r="AY82" i="434"/>
  <c r="AX82" i="434"/>
  <c r="AW82" i="434"/>
  <c r="AV82" i="434"/>
  <c r="AD82" i="434"/>
  <c r="AZ81" i="434"/>
  <c r="AY81" i="434"/>
  <c r="AX81" i="434"/>
  <c r="AW81" i="434"/>
  <c r="AV81" i="434"/>
  <c r="AD81" i="434"/>
  <c r="AZ80" i="434"/>
  <c r="AY80" i="434"/>
  <c r="AX80" i="434"/>
  <c r="AW80" i="434"/>
  <c r="AV80" i="434"/>
  <c r="AD80" i="434"/>
  <c r="AZ79" i="434"/>
  <c r="AY79" i="434"/>
  <c r="AX79" i="434"/>
  <c r="AW79" i="434"/>
  <c r="AV79" i="434"/>
  <c r="AD79" i="434"/>
  <c r="AZ78" i="434"/>
  <c r="AY78" i="434"/>
  <c r="AX78" i="434"/>
  <c r="AW78" i="434"/>
  <c r="AV78" i="434"/>
  <c r="AD78" i="434"/>
  <c r="AZ77" i="434"/>
  <c r="AY77" i="434"/>
  <c r="AX77" i="434"/>
  <c r="AW77" i="434"/>
  <c r="AV77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AZ88" i="432"/>
  <c r="AY88" i="432"/>
  <c r="AX88" i="432"/>
  <c r="AW88" i="432"/>
  <c r="AV88" i="432"/>
  <c r="AD88" i="432"/>
  <c r="AZ87" i="432"/>
  <c r="AY87" i="432"/>
  <c r="AX87" i="432"/>
  <c r="AW87" i="432"/>
  <c r="AV87" i="432"/>
  <c r="AD87" i="432"/>
  <c r="AZ86" i="432"/>
  <c r="AY86" i="432"/>
  <c r="AX86" i="432"/>
  <c r="AW86" i="432"/>
  <c r="AV86" i="432"/>
  <c r="AD86" i="432"/>
  <c r="AZ85" i="432"/>
  <c r="AY85" i="432"/>
  <c r="AX85" i="432"/>
  <c r="AW85" i="432"/>
  <c r="AV85" i="432"/>
  <c r="AD85" i="432"/>
  <c r="AZ84" i="432"/>
  <c r="AY84" i="432"/>
  <c r="AX84" i="432"/>
  <c r="AW84" i="432"/>
  <c r="AV84" i="432"/>
  <c r="AD84" i="432"/>
  <c r="AZ83" i="432"/>
  <c r="AY83" i="432"/>
  <c r="AX83" i="432"/>
  <c r="AW83" i="432"/>
  <c r="AV83" i="432"/>
  <c r="AD83" i="432"/>
  <c r="AZ82" i="432"/>
  <c r="AY82" i="432"/>
  <c r="AX82" i="432"/>
  <c r="AW82" i="432"/>
  <c r="AV82" i="432"/>
  <c r="AD82" i="432"/>
  <c r="AZ81" i="432"/>
  <c r="AY81" i="432"/>
  <c r="AX81" i="432"/>
  <c r="AW81" i="432"/>
  <c r="AV81" i="432"/>
  <c r="AD81" i="432"/>
  <c r="AZ80" i="432"/>
  <c r="AY80" i="432"/>
  <c r="AX80" i="432"/>
  <c r="AW80" i="432"/>
  <c r="AV80" i="432"/>
  <c r="AD80" i="432"/>
  <c r="AZ79" i="432"/>
  <c r="AY79" i="432"/>
  <c r="AX79" i="432"/>
  <c r="AW79" i="432"/>
  <c r="AV79" i="432"/>
  <c r="AD79" i="432"/>
  <c r="AZ78" i="432"/>
  <c r="AY78" i="432"/>
  <c r="AX78" i="432"/>
  <c r="AW78" i="432"/>
  <c r="AV78" i="432"/>
  <c r="AD78" i="432"/>
  <c r="AZ77" i="432"/>
  <c r="AY77" i="432"/>
  <c r="AX77" i="432"/>
  <c r="AW77" i="432"/>
  <c r="AV77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98" i="430"/>
  <c r="AZ88" i="430"/>
  <c r="AY88" i="430"/>
  <c r="AX88" i="430"/>
  <c r="AW88" i="430"/>
  <c r="AV88" i="430"/>
  <c r="AD88" i="430"/>
  <c r="AZ87" i="430"/>
  <c r="AY87" i="430"/>
  <c r="AX87" i="430"/>
  <c r="AW87" i="430"/>
  <c r="AV87" i="430"/>
  <c r="AD87" i="430"/>
  <c r="AZ86" i="430"/>
  <c r="AY86" i="430"/>
  <c r="AX86" i="430"/>
  <c r="AW86" i="430"/>
  <c r="AV86" i="430"/>
  <c r="AD86" i="430"/>
  <c r="AZ85" i="430"/>
  <c r="AY85" i="430"/>
  <c r="AX85" i="430"/>
  <c r="AW85" i="430"/>
  <c r="AV85" i="430"/>
  <c r="AD85" i="430"/>
  <c r="AZ84" i="430"/>
  <c r="AY84" i="430"/>
  <c r="AX84" i="430"/>
  <c r="AW84" i="430"/>
  <c r="AV84" i="430"/>
  <c r="AD84" i="430"/>
  <c r="AZ83" i="430"/>
  <c r="AY83" i="430"/>
  <c r="AX83" i="430"/>
  <c r="AW83" i="430"/>
  <c r="AV83" i="430"/>
  <c r="AD83" i="430"/>
  <c r="AZ82" i="430"/>
  <c r="AY82" i="430"/>
  <c r="AX82" i="430"/>
  <c r="AW82" i="430"/>
  <c r="AV82" i="430"/>
  <c r="AD82" i="430"/>
  <c r="AZ81" i="430"/>
  <c r="AY81" i="430"/>
  <c r="AX81" i="430"/>
  <c r="AW81" i="430"/>
  <c r="AV81" i="430"/>
  <c r="AD81" i="430"/>
  <c r="AZ80" i="430"/>
  <c r="AY80" i="430"/>
  <c r="AX80" i="430"/>
  <c r="AW80" i="430"/>
  <c r="AV80" i="430"/>
  <c r="AD80" i="430"/>
  <c r="AZ79" i="430"/>
  <c r="AY79" i="430"/>
  <c r="AX79" i="430"/>
  <c r="AW79" i="430"/>
  <c r="AV79" i="430"/>
  <c r="AD79" i="430"/>
  <c r="AZ78" i="430"/>
  <c r="AY78" i="430"/>
  <c r="AX78" i="430"/>
  <c r="AW78" i="430"/>
  <c r="AV78" i="430"/>
  <c r="AD78" i="430"/>
  <c r="AZ77" i="430"/>
  <c r="AY77" i="430"/>
  <c r="AX77" i="430"/>
  <c r="AW77" i="430"/>
  <c r="AV77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Z88" i="428"/>
  <c r="AY88" i="428"/>
  <c r="AX88" i="428"/>
  <c r="AW88" i="428"/>
  <c r="AV88" i="428"/>
  <c r="AZ87" i="428"/>
  <c r="AY87" i="428"/>
  <c r="AX87" i="428"/>
  <c r="AW87" i="428"/>
  <c r="AV87" i="428"/>
  <c r="AD87" i="428"/>
  <c r="AZ86" i="428"/>
  <c r="AY86" i="428"/>
  <c r="AX86" i="428"/>
  <c r="AW86" i="428"/>
  <c r="AV86" i="428"/>
  <c r="AZ85" i="428"/>
  <c r="AY85" i="428"/>
  <c r="AX85" i="428"/>
  <c r="AW85" i="428"/>
  <c r="AV85" i="428"/>
  <c r="AZ84" i="428"/>
  <c r="AY84" i="428"/>
  <c r="AX84" i="428"/>
  <c r="AW84" i="428"/>
  <c r="AV84" i="428"/>
  <c r="AZ83" i="428"/>
  <c r="AY83" i="428"/>
  <c r="AX83" i="428"/>
  <c r="AW83" i="428"/>
  <c r="AV83" i="428"/>
  <c r="AZ82" i="428"/>
  <c r="AY82" i="428"/>
  <c r="AX82" i="428"/>
  <c r="AW82" i="428"/>
  <c r="AV82" i="428"/>
  <c r="AZ81" i="428"/>
  <c r="AY81" i="428"/>
  <c r="AX81" i="428"/>
  <c r="AW81" i="428"/>
  <c r="AV81" i="428"/>
  <c r="AZ80" i="428"/>
  <c r="AY80" i="428"/>
  <c r="AX80" i="428"/>
  <c r="AW80" i="428"/>
  <c r="AV80" i="428"/>
  <c r="AZ79" i="428"/>
  <c r="AY79" i="428"/>
  <c r="AX79" i="428"/>
  <c r="AW79" i="428"/>
  <c r="AV79" i="428"/>
  <c r="AD79" i="428"/>
  <c r="AZ78" i="428"/>
  <c r="AY78" i="428"/>
  <c r="AX78" i="428"/>
  <c r="AW78" i="428"/>
  <c r="AV78" i="428"/>
  <c r="AZ77" i="428"/>
  <c r="AY77" i="428"/>
  <c r="AX77" i="428"/>
  <c r="AW77" i="428"/>
  <c r="AV77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Z88" i="426"/>
  <c r="AY88" i="426"/>
  <c r="AX88" i="426"/>
  <c r="AW88" i="426"/>
  <c r="AV88" i="426"/>
  <c r="AD88" i="426"/>
  <c r="AZ87" i="426"/>
  <c r="AY87" i="426"/>
  <c r="AX87" i="426"/>
  <c r="AW87" i="426"/>
  <c r="AV87" i="426"/>
  <c r="AD87" i="426"/>
  <c r="AZ86" i="426"/>
  <c r="AY86" i="426"/>
  <c r="AX86" i="426"/>
  <c r="AW86" i="426"/>
  <c r="AV86" i="426"/>
  <c r="AZ85" i="426"/>
  <c r="AY85" i="426"/>
  <c r="AX85" i="426"/>
  <c r="AW85" i="426"/>
  <c r="AV85" i="426"/>
  <c r="AZ84" i="426"/>
  <c r="AY84" i="426"/>
  <c r="AX84" i="426"/>
  <c r="AW84" i="426"/>
  <c r="AV84" i="426"/>
  <c r="AD84" i="426"/>
  <c r="AZ83" i="426"/>
  <c r="AY83" i="426"/>
  <c r="AX83" i="426"/>
  <c r="AW83" i="426"/>
  <c r="AV83" i="426"/>
  <c r="AD83" i="426"/>
  <c r="AZ82" i="426"/>
  <c r="AY82" i="426"/>
  <c r="AX82" i="426"/>
  <c r="AW82" i="426"/>
  <c r="AV82" i="426"/>
  <c r="AD82" i="426"/>
  <c r="AZ81" i="426"/>
  <c r="AY81" i="426"/>
  <c r="AX81" i="426"/>
  <c r="AW81" i="426"/>
  <c r="AV81" i="426"/>
  <c r="AZ80" i="426"/>
  <c r="AY80" i="426"/>
  <c r="AX80" i="426"/>
  <c r="AW80" i="426"/>
  <c r="AV80" i="426"/>
  <c r="AD80" i="426"/>
  <c r="AZ79" i="426"/>
  <c r="AY79" i="426"/>
  <c r="AX79" i="426"/>
  <c r="AW79" i="426"/>
  <c r="AV79" i="426"/>
  <c r="AD79" i="426"/>
  <c r="AZ78" i="426"/>
  <c r="AY78" i="426"/>
  <c r="AX78" i="426"/>
  <c r="AW78" i="426"/>
  <c r="AV78" i="426"/>
  <c r="AD78" i="426"/>
  <c r="AZ77" i="426"/>
  <c r="AY77" i="426"/>
  <c r="AX77" i="426"/>
  <c r="AW77" i="426"/>
  <c r="AV77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Z88" i="424"/>
  <c r="AY88" i="424"/>
  <c r="AX88" i="424"/>
  <c r="AW88" i="424"/>
  <c r="AV88" i="424"/>
  <c r="AZ87" i="424"/>
  <c r="AY87" i="424"/>
  <c r="AX87" i="424"/>
  <c r="AW87" i="424"/>
  <c r="AV87" i="424"/>
  <c r="AZ86" i="424"/>
  <c r="AY86" i="424"/>
  <c r="AX86" i="424"/>
  <c r="AW86" i="424"/>
  <c r="AV86" i="424"/>
  <c r="AZ85" i="424"/>
  <c r="AY85" i="424"/>
  <c r="AX85" i="424"/>
  <c r="AW85" i="424"/>
  <c r="AV85" i="424"/>
  <c r="AZ84" i="424"/>
  <c r="AY84" i="424"/>
  <c r="AX84" i="424"/>
  <c r="AW84" i="424"/>
  <c r="AV84" i="424"/>
  <c r="AZ83" i="424"/>
  <c r="AY83" i="424"/>
  <c r="AX83" i="424"/>
  <c r="AW83" i="424"/>
  <c r="AV83" i="424"/>
  <c r="AD83" i="424"/>
  <c r="AZ82" i="424"/>
  <c r="AY82" i="424"/>
  <c r="AX82" i="424"/>
  <c r="AW82" i="424"/>
  <c r="AV82" i="424"/>
  <c r="AZ81" i="424"/>
  <c r="AY81" i="424"/>
  <c r="AX81" i="424"/>
  <c r="AW81" i="424"/>
  <c r="AV81" i="424"/>
  <c r="AZ80" i="424"/>
  <c r="AY80" i="424"/>
  <c r="AX80" i="424"/>
  <c r="AW80" i="424"/>
  <c r="AV80" i="424"/>
  <c r="AZ79" i="424"/>
  <c r="AY79" i="424"/>
  <c r="AX79" i="424"/>
  <c r="AW79" i="424"/>
  <c r="AV79" i="424"/>
  <c r="AZ78" i="424"/>
  <c r="AY78" i="424"/>
  <c r="AX78" i="424"/>
  <c r="AW78" i="424"/>
  <c r="AV78" i="424"/>
  <c r="AZ77" i="424"/>
  <c r="AY77" i="424"/>
  <c r="AX77" i="424"/>
  <c r="AW77" i="424"/>
  <c r="AV77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Z88" i="422"/>
  <c r="AY88" i="422"/>
  <c r="AX88" i="422"/>
  <c r="AW88" i="422"/>
  <c r="AV88" i="422"/>
  <c r="AZ87" i="422"/>
  <c r="AY87" i="422"/>
  <c r="AX87" i="422"/>
  <c r="AW87" i="422"/>
  <c r="AV87" i="422"/>
  <c r="AD87" i="422"/>
  <c r="AZ86" i="422"/>
  <c r="AY86" i="422"/>
  <c r="AX86" i="422"/>
  <c r="AW86" i="422"/>
  <c r="AV86" i="422"/>
  <c r="AZ85" i="422"/>
  <c r="AY85" i="422"/>
  <c r="AX85" i="422"/>
  <c r="AW85" i="422"/>
  <c r="AV85" i="422"/>
  <c r="AZ84" i="422"/>
  <c r="AY84" i="422"/>
  <c r="AX84" i="422"/>
  <c r="AW84" i="422"/>
  <c r="AV84" i="422"/>
  <c r="AZ83" i="422"/>
  <c r="AY83" i="422"/>
  <c r="AX83" i="422"/>
  <c r="AW83" i="422"/>
  <c r="AV83" i="422"/>
  <c r="AZ82" i="422"/>
  <c r="AY82" i="422"/>
  <c r="AX82" i="422"/>
  <c r="AW82" i="422"/>
  <c r="AV82" i="422"/>
  <c r="AZ81" i="422"/>
  <c r="AY81" i="422"/>
  <c r="AX81" i="422"/>
  <c r="AW81" i="422"/>
  <c r="AV81" i="422"/>
  <c r="AZ80" i="422"/>
  <c r="AY80" i="422"/>
  <c r="AX80" i="422"/>
  <c r="AW80" i="422"/>
  <c r="AV80" i="422"/>
  <c r="AZ79" i="422"/>
  <c r="AY79" i="422"/>
  <c r="AX79" i="422"/>
  <c r="AW79" i="422"/>
  <c r="AV79" i="422"/>
  <c r="AD79" i="422"/>
  <c r="AZ78" i="422"/>
  <c r="AY78" i="422"/>
  <c r="AX78" i="422"/>
  <c r="AW78" i="422"/>
  <c r="AV78" i="422"/>
  <c r="AZ77" i="422"/>
  <c r="AY77" i="422"/>
  <c r="AX77" i="422"/>
  <c r="AW77" i="422"/>
  <c r="AV77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Z88" i="420"/>
  <c r="AY88" i="420"/>
  <c r="AX88" i="420"/>
  <c r="AW88" i="420"/>
  <c r="AV88" i="420"/>
  <c r="AZ87" i="420"/>
  <c r="AY87" i="420"/>
  <c r="AX87" i="420"/>
  <c r="AW87" i="420"/>
  <c r="AV87" i="420"/>
  <c r="AZ86" i="420"/>
  <c r="AY86" i="420"/>
  <c r="AX86" i="420"/>
  <c r="AW86" i="420"/>
  <c r="AV86" i="420"/>
  <c r="AZ85" i="420"/>
  <c r="AY85" i="420"/>
  <c r="AX85" i="420"/>
  <c r="AW85" i="420"/>
  <c r="AV85" i="420"/>
  <c r="AZ84" i="420"/>
  <c r="AY84" i="420"/>
  <c r="AX84" i="420"/>
  <c r="AW84" i="420"/>
  <c r="AV84" i="420"/>
  <c r="AZ83" i="420"/>
  <c r="AY83" i="420"/>
  <c r="AX83" i="420"/>
  <c r="AW83" i="420"/>
  <c r="AV83" i="420"/>
  <c r="AD83" i="420"/>
  <c r="AZ82" i="420"/>
  <c r="AY82" i="420"/>
  <c r="AX82" i="420"/>
  <c r="AW82" i="420"/>
  <c r="AV82" i="420"/>
  <c r="AZ81" i="420"/>
  <c r="AY81" i="420"/>
  <c r="AX81" i="420"/>
  <c r="AW81" i="420"/>
  <c r="AV81" i="420"/>
  <c r="AZ80" i="420"/>
  <c r="AY80" i="420"/>
  <c r="AX80" i="420"/>
  <c r="AW80" i="420"/>
  <c r="AV80" i="420"/>
  <c r="AZ79" i="420"/>
  <c r="AY79" i="420"/>
  <c r="AX79" i="420"/>
  <c r="AW79" i="420"/>
  <c r="AV79" i="420"/>
  <c r="AZ78" i="420"/>
  <c r="AY78" i="420"/>
  <c r="AX78" i="420"/>
  <c r="AW78" i="420"/>
  <c r="AV78" i="420"/>
  <c r="AZ77" i="420"/>
  <c r="AY77" i="420"/>
  <c r="AX77" i="420"/>
  <c r="AW77" i="420"/>
  <c r="AV77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AD68" i="428"/>
  <c r="AD88" i="428"/>
  <c r="AD84" i="428"/>
  <c r="AD80" i="428"/>
  <c r="AD74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AD85" i="420"/>
  <c r="AD81" i="420"/>
  <c r="AD86" i="420"/>
  <c r="AD82" i="420"/>
  <c r="AD78" i="420"/>
  <c r="X109" i="418"/>
  <c r="X108" i="418"/>
  <c r="X107" i="418"/>
  <c r="X98" i="418"/>
  <c r="AD88" i="418" s="1"/>
  <c r="AZ88" i="418"/>
  <c r="AY88" i="418"/>
  <c r="AX88" i="418"/>
  <c r="AW88" i="418"/>
  <c r="AV88" i="418"/>
  <c r="AZ87" i="418"/>
  <c r="AY87" i="418"/>
  <c r="AX87" i="418"/>
  <c r="AW87" i="418"/>
  <c r="AV87" i="418"/>
  <c r="AD87" i="418"/>
  <c r="AZ86" i="418"/>
  <c r="AY86" i="418"/>
  <c r="AX86" i="418"/>
  <c r="AW86" i="418"/>
  <c r="AV86" i="418"/>
  <c r="AZ85" i="418"/>
  <c r="AY85" i="418"/>
  <c r="AX85" i="418"/>
  <c r="AW85" i="418"/>
  <c r="AV85" i="418"/>
  <c r="AZ84" i="418"/>
  <c r="AY84" i="418"/>
  <c r="AX84" i="418"/>
  <c r="AW84" i="418"/>
  <c r="AV84" i="418"/>
  <c r="AD84" i="418"/>
  <c r="AZ83" i="418"/>
  <c r="AY83" i="418"/>
  <c r="AX83" i="418"/>
  <c r="AW83" i="418"/>
  <c r="AV83" i="418"/>
  <c r="AZ82" i="418"/>
  <c r="AY82" i="418"/>
  <c r="AX82" i="418"/>
  <c r="AW82" i="418"/>
  <c r="AV82" i="418"/>
  <c r="AD82" i="418"/>
  <c r="AZ81" i="418"/>
  <c r="AY81" i="418"/>
  <c r="AX81" i="418"/>
  <c r="AW81" i="418"/>
  <c r="AV81" i="418"/>
  <c r="AZ80" i="418"/>
  <c r="AY80" i="418"/>
  <c r="AX80" i="418"/>
  <c r="AW80" i="418"/>
  <c r="AV80" i="418"/>
  <c r="AD80" i="418"/>
  <c r="AZ79" i="418"/>
  <c r="AY79" i="418"/>
  <c r="AX79" i="418"/>
  <c r="AW79" i="418"/>
  <c r="AV79" i="418"/>
  <c r="AZ78" i="418"/>
  <c r="AY78" i="418"/>
  <c r="AX78" i="418"/>
  <c r="AW78" i="418"/>
  <c r="AV78" i="418"/>
  <c r="AD78" i="418"/>
  <c r="AZ77" i="418"/>
  <c r="AY77" i="418"/>
  <c r="AX77" i="418"/>
  <c r="AW77" i="418"/>
  <c r="AV77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Z88" i="417"/>
  <c r="AY88" i="417"/>
  <c r="AX88" i="417"/>
  <c r="AW88" i="417"/>
  <c r="AV88" i="417"/>
  <c r="AZ87" i="417"/>
  <c r="AY87" i="417"/>
  <c r="AX87" i="417"/>
  <c r="AW87" i="417"/>
  <c r="AV87" i="417"/>
  <c r="AZ86" i="417"/>
  <c r="AY86" i="417"/>
  <c r="AX86" i="417"/>
  <c r="AW86" i="417"/>
  <c r="AV86" i="417"/>
  <c r="AZ85" i="417"/>
  <c r="AY85" i="417"/>
  <c r="AX85" i="417"/>
  <c r="AW85" i="417"/>
  <c r="AV85" i="417"/>
  <c r="AZ84" i="417"/>
  <c r="AY84" i="417"/>
  <c r="AX84" i="417"/>
  <c r="AW84" i="417"/>
  <c r="AV84" i="417"/>
  <c r="AZ83" i="417"/>
  <c r="AY83" i="417"/>
  <c r="AX83" i="417"/>
  <c r="AW83" i="417"/>
  <c r="AV83" i="417"/>
  <c r="AZ82" i="417"/>
  <c r="AY82" i="417"/>
  <c r="AX82" i="417"/>
  <c r="AW82" i="417"/>
  <c r="AV82" i="417"/>
  <c r="AZ81" i="417"/>
  <c r="AY81" i="417"/>
  <c r="AX81" i="417"/>
  <c r="AW81" i="417"/>
  <c r="AV81" i="417"/>
  <c r="AZ80" i="417"/>
  <c r="AY80" i="417"/>
  <c r="AX80" i="417"/>
  <c r="AW80" i="417"/>
  <c r="AV80" i="417"/>
  <c r="AZ79" i="417"/>
  <c r="AY79" i="417"/>
  <c r="AX79" i="417"/>
  <c r="AW79" i="417"/>
  <c r="AV79" i="417"/>
  <c r="AD79" i="417"/>
  <c r="AZ78" i="417"/>
  <c r="AY78" i="417"/>
  <c r="AX78" i="417"/>
  <c r="AW78" i="417"/>
  <c r="AV78" i="417"/>
  <c r="AZ77" i="417"/>
  <c r="AY77" i="417"/>
  <c r="AX77" i="417"/>
  <c r="AW77" i="417"/>
  <c r="AV77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AZ88" i="416"/>
  <c r="AY88" i="416"/>
  <c r="AX88" i="416"/>
  <c r="AW88" i="416"/>
  <c r="AV88" i="416"/>
  <c r="AZ87" i="416"/>
  <c r="AY87" i="416"/>
  <c r="AX87" i="416"/>
  <c r="AW87" i="416"/>
  <c r="AV87" i="416"/>
  <c r="AZ86" i="416"/>
  <c r="AY86" i="416"/>
  <c r="AX86" i="416"/>
  <c r="AW86" i="416"/>
  <c r="AV86" i="416"/>
  <c r="AZ85" i="416"/>
  <c r="AY85" i="416"/>
  <c r="AX85" i="416"/>
  <c r="AW85" i="416"/>
  <c r="AV85" i="416"/>
  <c r="AZ84" i="416"/>
  <c r="AY84" i="416"/>
  <c r="AX84" i="416"/>
  <c r="AW84" i="416"/>
  <c r="AV84" i="416"/>
  <c r="AZ83" i="416"/>
  <c r="AY83" i="416"/>
  <c r="AX83" i="416"/>
  <c r="AW83" i="416"/>
  <c r="AV83" i="416"/>
  <c r="AZ82" i="416"/>
  <c r="AY82" i="416"/>
  <c r="AX82" i="416"/>
  <c r="AW82" i="416"/>
  <c r="AV82" i="416"/>
  <c r="AD82" i="416"/>
  <c r="AZ81" i="416"/>
  <c r="AY81" i="416"/>
  <c r="AX81" i="416"/>
  <c r="AW81" i="416"/>
  <c r="AV81" i="416"/>
  <c r="AZ80" i="416"/>
  <c r="AY80" i="416"/>
  <c r="AX80" i="416"/>
  <c r="AW80" i="416"/>
  <c r="AV80" i="416"/>
  <c r="AD80" i="416"/>
  <c r="AZ79" i="416"/>
  <c r="AY79" i="416"/>
  <c r="AX79" i="416"/>
  <c r="AW79" i="416"/>
  <c r="AV79" i="416"/>
  <c r="AZ78" i="416"/>
  <c r="AY78" i="416"/>
  <c r="AX78" i="416"/>
  <c r="AW78" i="416"/>
  <c r="AV78" i="416"/>
  <c r="AD78" i="416"/>
  <c r="AZ77" i="416"/>
  <c r="AY77" i="416"/>
  <c r="AX77" i="416"/>
  <c r="AW77" i="416"/>
  <c r="AV77" i="416"/>
  <c r="AD75" i="416"/>
  <c r="AD71" i="416"/>
  <c r="AD67" i="416"/>
  <c r="AD63" i="416"/>
  <c r="AD59" i="416"/>
  <c r="AD55" i="416"/>
  <c r="X109" i="415"/>
  <c r="X108" i="415"/>
  <c r="X107" i="415"/>
  <c r="X98" i="415"/>
  <c r="AZ88" i="415"/>
  <c r="AY88" i="415"/>
  <c r="AX88" i="415"/>
  <c r="AW88" i="415"/>
  <c r="AV88" i="415"/>
  <c r="AD88" i="415"/>
  <c r="AZ87" i="415"/>
  <c r="AY87" i="415"/>
  <c r="AX87" i="415"/>
  <c r="AW87" i="415"/>
  <c r="AV87" i="415"/>
  <c r="AD87" i="415"/>
  <c r="AZ86" i="415"/>
  <c r="AY86" i="415"/>
  <c r="AX86" i="415"/>
  <c r="AW86" i="415"/>
  <c r="AV86" i="415"/>
  <c r="AD86" i="415"/>
  <c r="AZ85" i="415"/>
  <c r="AY85" i="415"/>
  <c r="AX85" i="415"/>
  <c r="AW85" i="415"/>
  <c r="AV85" i="415"/>
  <c r="AD85" i="415"/>
  <c r="AZ84" i="415"/>
  <c r="AY84" i="415"/>
  <c r="AX84" i="415"/>
  <c r="AW84" i="415"/>
  <c r="AV84" i="415"/>
  <c r="AD84" i="415"/>
  <c r="AZ83" i="415"/>
  <c r="AY83" i="415"/>
  <c r="AX83" i="415"/>
  <c r="AW83" i="415"/>
  <c r="AV83" i="415"/>
  <c r="AD83" i="415"/>
  <c r="AZ82" i="415"/>
  <c r="AY82" i="415"/>
  <c r="AX82" i="415"/>
  <c r="AW82" i="415"/>
  <c r="AV82" i="415"/>
  <c r="AD82" i="415"/>
  <c r="AZ81" i="415"/>
  <c r="AY81" i="415"/>
  <c r="AX81" i="415"/>
  <c r="AW81" i="415"/>
  <c r="AV81" i="415"/>
  <c r="AD81" i="415"/>
  <c r="AZ80" i="415"/>
  <c r="AY80" i="415"/>
  <c r="AX80" i="415"/>
  <c r="AW80" i="415"/>
  <c r="AV80" i="415"/>
  <c r="AD80" i="415"/>
  <c r="AZ79" i="415"/>
  <c r="AY79" i="415"/>
  <c r="AX79" i="415"/>
  <c r="AW79" i="415"/>
  <c r="AV79" i="415"/>
  <c r="AD79" i="415"/>
  <c r="AZ78" i="415"/>
  <c r="AY78" i="415"/>
  <c r="AX78" i="415"/>
  <c r="AW78" i="415"/>
  <c r="AV78" i="415"/>
  <c r="AD78" i="415"/>
  <c r="AZ77" i="415"/>
  <c r="AY77" i="415"/>
  <c r="AX77" i="415"/>
  <c r="AW77" i="415"/>
  <c r="AV77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Z88" i="414"/>
  <c r="AY88" i="414"/>
  <c r="AX88" i="414"/>
  <c r="AW88" i="414"/>
  <c r="AV88" i="414"/>
  <c r="AZ87" i="414"/>
  <c r="AY87" i="414"/>
  <c r="AX87" i="414"/>
  <c r="AW87" i="414"/>
  <c r="AV87" i="414"/>
  <c r="AZ86" i="414"/>
  <c r="AY86" i="414"/>
  <c r="AX86" i="414"/>
  <c r="AW86" i="414"/>
  <c r="AV86" i="414"/>
  <c r="AZ85" i="414"/>
  <c r="AY85" i="414"/>
  <c r="AX85" i="414"/>
  <c r="AW85" i="414"/>
  <c r="AV85" i="414"/>
  <c r="AZ84" i="414"/>
  <c r="AY84" i="414"/>
  <c r="AX84" i="414"/>
  <c r="AW84" i="414"/>
  <c r="AV84" i="414"/>
  <c r="AZ83" i="414"/>
  <c r="AY83" i="414"/>
  <c r="AX83" i="414"/>
  <c r="AW83" i="414"/>
  <c r="AV83" i="414"/>
  <c r="AD83" i="414"/>
  <c r="AZ82" i="414"/>
  <c r="AY82" i="414"/>
  <c r="AX82" i="414"/>
  <c r="AW82" i="414"/>
  <c r="AV82" i="414"/>
  <c r="AZ81" i="414"/>
  <c r="AY81" i="414"/>
  <c r="AX81" i="414"/>
  <c r="AW81" i="414"/>
  <c r="AV81" i="414"/>
  <c r="AZ80" i="414"/>
  <c r="AY80" i="414"/>
  <c r="AX80" i="414"/>
  <c r="AW80" i="414"/>
  <c r="AV80" i="414"/>
  <c r="AD80" i="414"/>
  <c r="AZ79" i="414"/>
  <c r="AY79" i="414"/>
  <c r="AX79" i="414"/>
  <c r="AW79" i="414"/>
  <c r="AV79" i="414"/>
  <c r="AD79" i="414"/>
  <c r="AZ78" i="414"/>
  <c r="AY78" i="414"/>
  <c r="AX78" i="414"/>
  <c r="AW78" i="414"/>
  <c r="AV78" i="414"/>
  <c r="AZ77" i="414"/>
  <c r="AY77" i="414"/>
  <c r="AX77" i="414"/>
  <c r="AW77" i="414"/>
  <c r="AV77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98" i="413"/>
  <c r="AZ88" i="413"/>
  <c r="AY88" i="413"/>
  <c r="AX88" i="413"/>
  <c r="AW88" i="413"/>
  <c r="AV88" i="413"/>
  <c r="AD88" i="413"/>
  <c r="AZ87" i="413"/>
  <c r="AY87" i="413"/>
  <c r="AX87" i="413"/>
  <c r="AW87" i="413"/>
  <c r="AV87" i="413"/>
  <c r="AD87" i="413"/>
  <c r="AZ86" i="413"/>
  <c r="AY86" i="413"/>
  <c r="AX86" i="413"/>
  <c r="AW86" i="413"/>
  <c r="AV86" i="413"/>
  <c r="AD86" i="413"/>
  <c r="AZ85" i="413"/>
  <c r="AY85" i="413"/>
  <c r="AX85" i="413"/>
  <c r="AW85" i="413"/>
  <c r="AV85" i="413"/>
  <c r="AD85" i="413"/>
  <c r="AZ84" i="413"/>
  <c r="AY84" i="413"/>
  <c r="AX84" i="413"/>
  <c r="AW84" i="413"/>
  <c r="AV84" i="413"/>
  <c r="AD84" i="413"/>
  <c r="AZ83" i="413"/>
  <c r="AY83" i="413"/>
  <c r="AX83" i="413"/>
  <c r="AW83" i="413"/>
  <c r="AV83" i="413"/>
  <c r="AD83" i="413"/>
  <c r="AZ82" i="413"/>
  <c r="AY82" i="413"/>
  <c r="AX82" i="413"/>
  <c r="AW82" i="413"/>
  <c r="AV82" i="413"/>
  <c r="AD82" i="413"/>
  <c r="AZ81" i="413"/>
  <c r="AY81" i="413"/>
  <c r="AX81" i="413"/>
  <c r="AW81" i="413"/>
  <c r="AV81" i="413"/>
  <c r="AD81" i="413"/>
  <c r="AZ80" i="413"/>
  <c r="AY80" i="413"/>
  <c r="AX80" i="413"/>
  <c r="AW80" i="413"/>
  <c r="AV80" i="413"/>
  <c r="AD80" i="413"/>
  <c r="AZ79" i="413"/>
  <c r="AY79" i="413"/>
  <c r="AX79" i="413"/>
  <c r="AW79" i="413"/>
  <c r="AV79" i="413"/>
  <c r="AD79" i="413"/>
  <c r="AZ78" i="413"/>
  <c r="AY78" i="413"/>
  <c r="AX78" i="413"/>
  <c r="AW78" i="413"/>
  <c r="AV78" i="413"/>
  <c r="AD78" i="413"/>
  <c r="AZ77" i="413"/>
  <c r="AY77" i="413"/>
  <c r="AX77" i="413"/>
  <c r="AW77" i="413"/>
  <c r="AV77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AZ88" i="412"/>
  <c r="AY88" i="412"/>
  <c r="AX88" i="412"/>
  <c r="AW88" i="412"/>
  <c r="AV88" i="412"/>
  <c r="AD88" i="412"/>
  <c r="AZ87" i="412"/>
  <c r="AY87" i="412"/>
  <c r="AX87" i="412"/>
  <c r="AW87" i="412"/>
  <c r="AV87" i="412"/>
  <c r="AD87" i="412"/>
  <c r="AZ86" i="412"/>
  <c r="AY86" i="412"/>
  <c r="AX86" i="412"/>
  <c r="AW86" i="412"/>
  <c r="AV86" i="412"/>
  <c r="AD86" i="412"/>
  <c r="AZ85" i="412"/>
  <c r="AY85" i="412"/>
  <c r="AX85" i="412"/>
  <c r="AW85" i="412"/>
  <c r="AV85" i="412"/>
  <c r="AD85" i="412"/>
  <c r="AZ84" i="412"/>
  <c r="AY84" i="412"/>
  <c r="AX84" i="412"/>
  <c r="AW84" i="412"/>
  <c r="AV84" i="412"/>
  <c r="AD84" i="412"/>
  <c r="AZ83" i="412"/>
  <c r="AY83" i="412"/>
  <c r="AX83" i="412"/>
  <c r="AW83" i="412"/>
  <c r="AV83" i="412"/>
  <c r="AD83" i="412"/>
  <c r="AZ82" i="412"/>
  <c r="AY82" i="412"/>
  <c r="AX82" i="412"/>
  <c r="AW82" i="412"/>
  <c r="AV82" i="412"/>
  <c r="AD82" i="412"/>
  <c r="AZ81" i="412"/>
  <c r="AY81" i="412"/>
  <c r="AX81" i="412"/>
  <c r="AW81" i="412"/>
  <c r="AV81" i="412"/>
  <c r="AD81" i="412"/>
  <c r="AZ80" i="412"/>
  <c r="AY80" i="412"/>
  <c r="AX80" i="412"/>
  <c r="AW80" i="412"/>
  <c r="AV80" i="412"/>
  <c r="AD80" i="412"/>
  <c r="AZ79" i="412"/>
  <c r="AY79" i="412"/>
  <c r="AX79" i="412"/>
  <c r="AW79" i="412"/>
  <c r="AV79" i="412"/>
  <c r="AD79" i="412"/>
  <c r="AZ78" i="412"/>
  <c r="AY78" i="412"/>
  <c r="AX78" i="412"/>
  <c r="AW78" i="412"/>
  <c r="AV78" i="412"/>
  <c r="AD78" i="412"/>
  <c r="AZ77" i="412"/>
  <c r="AY77" i="412"/>
  <c r="AX77" i="412"/>
  <c r="AW77" i="412"/>
  <c r="AV77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Z88" i="411"/>
  <c r="AY88" i="411"/>
  <c r="AX88" i="411"/>
  <c r="AW88" i="411"/>
  <c r="AV88" i="411"/>
  <c r="AZ87" i="411"/>
  <c r="AY87" i="411"/>
  <c r="AX87" i="411"/>
  <c r="AW87" i="411"/>
  <c r="AV87" i="411"/>
  <c r="AZ86" i="411"/>
  <c r="AY86" i="411"/>
  <c r="AX86" i="411"/>
  <c r="AW86" i="411"/>
  <c r="AV86" i="411"/>
  <c r="AZ85" i="411"/>
  <c r="AY85" i="411"/>
  <c r="AX85" i="411"/>
  <c r="AW85" i="411"/>
  <c r="AV85" i="411"/>
  <c r="AD85" i="411"/>
  <c r="AZ84" i="411"/>
  <c r="AY84" i="411"/>
  <c r="AX84" i="411"/>
  <c r="AW84" i="411"/>
  <c r="AV84" i="411"/>
  <c r="AZ83" i="411"/>
  <c r="AY83" i="411"/>
  <c r="AX83" i="411"/>
  <c r="AW83" i="411"/>
  <c r="AV83" i="411"/>
  <c r="AD83" i="411"/>
  <c r="AZ82" i="411"/>
  <c r="AY82" i="411"/>
  <c r="AX82" i="411"/>
  <c r="AW82" i="411"/>
  <c r="AV82" i="411"/>
  <c r="AZ81" i="411"/>
  <c r="AY81" i="411"/>
  <c r="AX81" i="411"/>
  <c r="AW81" i="411"/>
  <c r="AV81" i="411"/>
  <c r="AD81" i="411"/>
  <c r="AZ80" i="411"/>
  <c r="AY80" i="411"/>
  <c r="AX80" i="411"/>
  <c r="AW80" i="411"/>
  <c r="AV80" i="411"/>
  <c r="AZ79" i="411"/>
  <c r="AY79" i="411"/>
  <c r="AX79" i="411"/>
  <c r="AW79" i="411"/>
  <c r="AV79" i="411"/>
  <c r="AZ78" i="411"/>
  <c r="AY78" i="411"/>
  <c r="AX78" i="411"/>
  <c r="AW78" i="411"/>
  <c r="AV78" i="411"/>
  <c r="AZ77" i="411"/>
  <c r="AY77" i="411"/>
  <c r="AX77" i="411"/>
  <c r="AW77" i="411"/>
  <c r="AV77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Z88" i="410"/>
  <c r="AY88" i="410"/>
  <c r="AX88" i="410"/>
  <c r="AW88" i="410"/>
  <c r="AV88" i="410"/>
  <c r="AZ87" i="410"/>
  <c r="AY87" i="410"/>
  <c r="AX87" i="410"/>
  <c r="AW87" i="410"/>
  <c r="AV87" i="410"/>
  <c r="AZ86" i="410"/>
  <c r="AY86" i="410"/>
  <c r="AX86" i="410"/>
  <c r="AW86" i="410"/>
  <c r="AV86" i="410"/>
  <c r="AZ85" i="410"/>
  <c r="AY85" i="410"/>
  <c r="AX85" i="410"/>
  <c r="AW85" i="410"/>
  <c r="AV85" i="410"/>
  <c r="AD85" i="410"/>
  <c r="AZ84" i="410"/>
  <c r="AY84" i="410"/>
  <c r="AX84" i="410"/>
  <c r="AW84" i="410"/>
  <c r="AV84" i="410"/>
  <c r="AD84" i="410"/>
  <c r="AZ83" i="410"/>
  <c r="AY83" i="410"/>
  <c r="AX83" i="410"/>
  <c r="AW83" i="410"/>
  <c r="AV83" i="410"/>
  <c r="AD83" i="410"/>
  <c r="AZ82" i="410"/>
  <c r="AY82" i="410"/>
  <c r="AX82" i="410"/>
  <c r="AW82" i="410"/>
  <c r="AV82" i="410"/>
  <c r="AD82" i="410"/>
  <c r="AZ81" i="410"/>
  <c r="AY81" i="410"/>
  <c r="AX81" i="410"/>
  <c r="AW81" i="410"/>
  <c r="AV81" i="410"/>
  <c r="AD81" i="410"/>
  <c r="AZ80" i="410"/>
  <c r="AY80" i="410"/>
  <c r="AX80" i="410"/>
  <c r="AW80" i="410"/>
  <c r="AV80" i="410"/>
  <c r="AD80" i="410"/>
  <c r="AZ79" i="410"/>
  <c r="AY79" i="410"/>
  <c r="AX79" i="410"/>
  <c r="AW79" i="410"/>
  <c r="AV79" i="410"/>
  <c r="AD79" i="410"/>
  <c r="AZ78" i="410"/>
  <c r="AY78" i="410"/>
  <c r="AX78" i="410"/>
  <c r="AW78" i="410"/>
  <c r="AV78" i="410"/>
  <c r="AD78" i="410"/>
  <c r="AZ77" i="410"/>
  <c r="AY77" i="410"/>
  <c r="AX77" i="410"/>
  <c r="AW77" i="410"/>
  <c r="AV77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9" i="405"/>
  <c r="F19" i="405"/>
  <c r="E19" i="405"/>
  <c r="G18" i="405"/>
  <c r="F18" i="405"/>
  <c r="E18" i="405"/>
  <c r="G27" i="405"/>
  <c r="F27" i="405"/>
  <c r="E27" i="405"/>
  <c r="G26" i="405"/>
  <c r="F26" i="405"/>
  <c r="E26" i="405"/>
  <c r="G25" i="405"/>
  <c r="F25" i="405"/>
  <c r="E25" i="405"/>
  <c r="G24" i="405"/>
  <c r="F24" i="405"/>
  <c r="E24" i="405"/>
  <c r="E23" i="405"/>
  <c r="G21" i="405"/>
  <c r="F21" i="405"/>
  <c r="E21" i="405"/>
  <c r="G20" i="405"/>
  <c r="F20" i="405"/>
  <c r="E20" i="405"/>
  <c r="E17" i="405"/>
  <c r="G15" i="405"/>
  <c r="F15" i="405"/>
  <c r="E15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L4" i="404"/>
  <c r="E4" i="404"/>
  <c r="G2" i="404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L4" i="403"/>
  <c r="E4" i="403"/>
  <c r="G2" i="403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AZ88" i="399"/>
  <c r="AY88" i="399"/>
  <c r="AX88" i="399"/>
  <c r="AW88" i="399"/>
  <c r="AV88" i="399"/>
  <c r="AZ87" i="399"/>
  <c r="AY87" i="399"/>
  <c r="AX87" i="399"/>
  <c r="AW87" i="399"/>
  <c r="AV87" i="399"/>
  <c r="AZ86" i="399"/>
  <c r="AY86" i="399"/>
  <c r="AX86" i="399"/>
  <c r="AW86" i="399"/>
  <c r="AV86" i="399"/>
  <c r="AZ85" i="399"/>
  <c r="AY85" i="399"/>
  <c r="AX85" i="399"/>
  <c r="AW85" i="399"/>
  <c r="AV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Z81" i="399"/>
  <c r="AY81" i="399"/>
  <c r="AX81" i="399"/>
  <c r="AW81" i="399"/>
  <c r="AV81" i="399"/>
  <c r="AZ80" i="399"/>
  <c r="AY80" i="399"/>
  <c r="AX80" i="399"/>
  <c r="AW80" i="399"/>
  <c r="AV80" i="399"/>
  <c r="AZ79" i="399"/>
  <c r="AY79" i="399"/>
  <c r="AX79" i="399"/>
  <c r="AW79" i="399"/>
  <c r="AV79" i="399"/>
  <c r="AZ78" i="399"/>
  <c r="AY78" i="399"/>
  <c r="AX78" i="399"/>
  <c r="AW78" i="399"/>
  <c r="AV78" i="399"/>
  <c r="AZ77" i="399"/>
  <c r="AY77" i="399"/>
  <c r="AX77" i="399"/>
  <c r="AW77" i="399"/>
  <c r="AV77" i="399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Z88" i="388"/>
  <c r="AY88" i="388"/>
  <c r="AX88" i="388"/>
  <c r="AW88" i="388"/>
  <c r="AV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Z79" i="388"/>
  <c r="AY79" i="388"/>
  <c r="AX79" i="388"/>
  <c r="AW79" i="388"/>
  <c r="AV79" i="388"/>
  <c r="AD79" i="388"/>
  <c r="AZ78" i="388"/>
  <c r="AY78" i="388"/>
  <c r="AX78" i="388"/>
  <c r="AW78" i="388"/>
  <c r="AV78" i="388"/>
  <c r="AD78" i="388"/>
  <c r="AZ77" i="388"/>
  <c r="AY77" i="388"/>
  <c r="AX77" i="388"/>
  <c r="AW77" i="388"/>
  <c r="AV77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2" i="4" l="1"/>
  <c r="D4" i="4"/>
  <c r="D1" i="4"/>
  <c r="H4" i="473" l="1"/>
  <c r="H4" i="475"/>
  <c r="C13" i="475"/>
  <c r="D13" i="475" s="1"/>
  <c r="AM86" i="476"/>
  <c r="AN86" i="476" s="1"/>
  <c r="X85" i="476"/>
  <c r="AM87" i="476"/>
  <c r="AN87" i="476" s="1"/>
  <c r="X86" i="476"/>
  <c r="X88" i="476"/>
  <c r="AM85" i="476"/>
  <c r="AN85" i="476" s="1"/>
  <c r="X84" i="476"/>
  <c r="AM81" i="476"/>
  <c r="AN81" i="476" s="1"/>
  <c r="X80" i="476"/>
  <c r="AM77" i="476"/>
  <c r="AN77" i="476" s="1"/>
  <c r="X74" i="476"/>
  <c r="X87" i="476"/>
  <c r="AM79" i="476"/>
  <c r="AN79" i="476" s="1"/>
  <c r="X78" i="476"/>
  <c r="X76" i="476"/>
  <c r="X70" i="476"/>
  <c r="X66" i="476"/>
  <c r="AM88" i="476"/>
  <c r="AN88" i="476" s="1"/>
  <c r="AM83" i="476"/>
  <c r="AN83" i="476" s="1"/>
  <c r="X82" i="476"/>
  <c r="X69" i="476"/>
  <c r="X65" i="476"/>
  <c r="X61" i="476"/>
  <c r="AM84" i="476"/>
  <c r="AN84" i="476" s="1"/>
  <c r="X83" i="476"/>
  <c r="AM82" i="476"/>
  <c r="AN82" i="476" s="1"/>
  <c r="X81" i="476"/>
  <c r="AM80" i="476"/>
  <c r="AN80" i="476" s="1"/>
  <c r="X71" i="476"/>
  <c r="X67" i="476"/>
  <c r="X63" i="476"/>
  <c r="X59" i="476"/>
  <c r="AM78" i="476"/>
  <c r="AN78" i="476" s="1"/>
  <c r="X54" i="476"/>
  <c r="X56" i="476"/>
  <c r="X79" i="476"/>
  <c r="X77" i="476"/>
  <c r="X73" i="476"/>
  <c r="X72" i="476"/>
  <c r="X68" i="476"/>
  <c r="X64" i="476"/>
  <c r="X60" i="476"/>
  <c r="X58" i="476"/>
  <c r="X53" i="476"/>
  <c r="C20" i="475"/>
  <c r="D20" i="475" s="1"/>
  <c r="C18" i="475"/>
  <c r="D18" i="475" s="1"/>
  <c r="C12" i="475"/>
  <c r="D12" i="475" s="1"/>
  <c r="X62" i="476"/>
  <c r="X75" i="476"/>
  <c r="X57" i="476"/>
  <c r="X55" i="476"/>
  <c r="C21" i="475"/>
  <c r="D21" i="475" s="1"/>
  <c r="C19" i="475"/>
  <c r="D19" i="475" s="1"/>
  <c r="C17" i="475"/>
  <c r="D17" i="475" s="1"/>
  <c r="AM87" i="474"/>
  <c r="AN87" i="474" s="1"/>
  <c r="X86" i="474"/>
  <c r="AM83" i="474"/>
  <c r="AN83" i="474" s="1"/>
  <c r="X82" i="474"/>
  <c r="AM79" i="474"/>
  <c r="AN79" i="474" s="1"/>
  <c r="X78" i="474"/>
  <c r="X76" i="474"/>
  <c r="X72" i="474"/>
  <c r="AM88" i="474"/>
  <c r="AN88" i="474" s="1"/>
  <c r="X87" i="474"/>
  <c r="AM84" i="474"/>
  <c r="AN84" i="474" s="1"/>
  <c r="X83" i="474"/>
  <c r="AM80" i="474"/>
  <c r="AN80" i="474" s="1"/>
  <c r="X79" i="474"/>
  <c r="X75" i="474"/>
  <c r="X88" i="474"/>
  <c r="AM85" i="474"/>
  <c r="AN85" i="474" s="1"/>
  <c r="X84" i="474"/>
  <c r="AM81" i="474"/>
  <c r="AN81" i="474" s="1"/>
  <c r="X80" i="474"/>
  <c r="AM77" i="474"/>
  <c r="AN77" i="474" s="1"/>
  <c r="X74" i="474"/>
  <c r="AM78" i="474"/>
  <c r="AN78" i="474" s="1"/>
  <c r="X71" i="474"/>
  <c r="X85" i="474"/>
  <c r="X70" i="474"/>
  <c r="X66" i="474"/>
  <c r="X62" i="474"/>
  <c r="X58" i="474"/>
  <c r="X54" i="474"/>
  <c r="AM82" i="474"/>
  <c r="AN82" i="474" s="1"/>
  <c r="X77" i="474"/>
  <c r="X73" i="474"/>
  <c r="X68" i="474"/>
  <c r="X64" i="474"/>
  <c r="X60" i="474"/>
  <c r="X56" i="474"/>
  <c r="AM86" i="474"/>
  <c r="AN86" i="474" s="1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AN87" i="472" s="1"/>
  <c r="X86" i="472"/>
  <c r="AM83" i="472"/>
  <c r="AN83" i="472" s="1"/>
  <c r="X82" i="472"/>
  <c r="AM79" i="472"/>
  <c r="AN79" i="472" s="1"/>
  <c r="X78" i="472"/>
  <c r="X76" i="472"/>
  <c r="X72" i="472"/>
  <c r="AM88" i="472"/>
  <c r="AN88" i="472" s="1"/>
  <c r="X87" i="472"/>
  <c r="AM84" i="472"/>
  <c r="AN84" i="472" s="1"/>
  <c r="X83" i="472"/>
  <c r="AM80" i="472"/>
  <c r="AN80" i="472" s="1"/>
  <c r="X79" i="472"/>
  <c r="AM86" i="472"/>
  <c r="AN86" i="472" s="1"/>
  <c r="X85" i="472"/>
  <c r="AM82" i="472"/>
  <c r="AN82" i="472" s="1"/>
  <c r="X81" i="472"/>
  <c r="AM78" i="472"/>
  <c r="AN78" i="472" s="1"/>
  <c r="X77" i="472"/>
  <c r="X73" i="472"/>
  <c r="X84" i="472"/>
  <c r="X75" i="472"/>
  <c r="X68" i="472"/>
  <c r="X64" i="472"/>
  <c r="X60" i="472"/>
  <c r="X56" i="472"/>
  <c r="AM85" i="472"/>
  <c r="AN85" i="472" s="1"/>
  <c r="X80" i="472"/>
  <c r="X71" i="472"/>
  <c r="X67" i="472"/>
  <c r="X88" i="472"/>
  <c r="AM77" i="472"/>
  <c r="AN77" i="472" s="1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AN81" i="472" s="1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AN86" i="470" s="1"/>
  <c r="X85" i="470"/>
  <c r="AM82" i="470"/>
  <c r="AN82" i="470" s="1"/>
  <c r="X81" i="470"/>
  <c r="AM78" i="470"/>
  <c r="AN78" i="470" s="1"/>
  <c r="X77" i="470"/>
  <c r="AM88" i="470"/>
  <c r="AN88" i="470" s="1"/>
  <c r="X87" i="470"/>
  <c r="AM84" i="470"/>
  <c r="AN84" i="470" s="1"/>
  <c r="X83" i="470"/>
  <c r="X88" i="470"/>
  <c r="AM85" i="470"/>
  <c r="AN85" i="470" s="1"/>
  <c r="X84" i="470"/>
  <c r="AM81" i="470"/>
  <c r="AN81" i="470" s="1"/>
  <c r="X80" i="470"/>
  <c r="AM77" i="470"/>
  <c r="AN77" i="470" s="1"/>
  <c r="X74" i="470"/>
  <c r="X86" i="470"/>
  <c r="AM83" i="470"/>
  <c r="AN83" i="470" s="1"/>
  <c r="AM80" i="470"/>
  <c r="AN80" i="470" s="1"/>
  <c r="AM79" i="470"/>
  <c r="AN79" i="470" s="1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AN87" i="470" s="1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AN87" i="468" s="1"/>
  <c r="X86" i="468"/>
  <c r="AM83" i="468"/>
  <c r="AN83" i="468" s="1"/>
  <c r="X82" i="468"/>
  <c r="AM79" i="468"/>
  <c r="AN79" i="468" s="1"/>
  <c r="X78" i="468"/>
  <c r="X76" i="468"/>
  <c r="X72" i="468"/>
  <c r="AM88" i="468"/>
  <c r="AN88" i="468" s="1"/>
  <c r="X87" i="468"/>
  <c r="AM84" i="468"/>
  <c r="AN84" i="468" s="1"/>
  <c r="X83" i="468"/>
  <c r="AM80" i="468"/>
  <c r="AN80" i="468" s="1"/>
  <c r="X79" i="468"/>
  <c r="X75" i="468"/>
  <c r="AM86" i="468"/>
  <c r="AN86" i="468" s="1"/>
  <c r="X85" i="468"/>
  <c r="AM82" i="468"/>
  <c r="AN82" i="468" s="1"/>
  <c r="X81" i="468"/>
  <c r="AM78" i="468"/>
  <c r="AN78" i="468" s="1"/>
  <c r="X77" i="468"/>
  <c r="X73" i="468"/>
  <c r="X84" i="468"/>
  <c r="X70" i="468"/>
  <c r="X66" i="468"/>
  <c r="X62" i="468"/>
  <c r="X58" i="468"/>
  <c r="X54" i="468"/>
  <c r="AM85" i="468"/>
  <c r="AN85" i="468" s="1"/>
  <c r="X80" i="468"/>
  <c r="X69" i="468"/>
  <c r="X65" i="468"/>
  <c r="X88" i="468"/>
  <c r="AM77" i="468"/>
  <c r="AN77" i="468" s="1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AN81" i="468" s="1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AN87" i="466" s="1"/>
  <c r="X86" i="466"/>
  <c r="AM83" i="466"/>
  <c r="AN83" i="466" s="1"/>
  <c r="X82" i="466"/>
  <c r="AM79" i="466"/>
  <c r="AN79" i="466" s="1"/>
  <c r="X78" i="466"/>
  <c r="X76" i="466"/>
  <c r="X72" i="466"/>
  <c r="X88" i="466"/>
  <c r="AM86" i="466"/>
  <c r="AN86" i="466" s="1"/>
  <c r="X85" i="466"/>
  <c r="AM82" i="466"/>
  <c r="AN82" i="466" s="1"/>
  <c r="X81" i="466"/>
  <c r="AM78" i="466"/>
  <c r="AN78" i="466" s="1"/>
  <c r="AM88" i="466"/>
  <c r="AN88" i="466" s="1"/>
  <c r="X84" i="466"/>
  <c r="X67" i="466"/>
  <c r="X63" i="466"/>
  <c r="X59" i="466"/>
  <c r="X55" i="466"/>
  <c r="AM85" i="466"/>
  <c r="AN85" i="466" s="1"/>
  <c r="AM84" i="466"/>
  <c r="AN84" i="466" s="1"/>
  <c r="X83" i="466"/>
  <c r="X87" i="466"/>
  <c r="AM81" i="466"/>
  <c r="AN81" i="466" s="1"/>
  <c r="AM80" i="466"/>
  <c r="AN80" i="466" s="1"/>
  <c r="X79" i="466"/>
  <c r="AM77" i="466"/>
  <c r="AN77" i="466" s="1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AN87" i="464" s="1"/>
  <c r="X86" i="464"/>
  <c r="AM83" i="464"/>
  <c r="AN83" i="464" s="1"/>
  <c r="X82" i="464"/>
  <c r="AM79" i="464"/>
  <c r="AN79" i="464" s="1"/>
  <c r="AM88" i="464"/>
  <c r="AN88" i="464" s="1"/>
  <c r="X87" i="464"/>
  <c r="AM84" i="464"/>
  <c r="AN84" i="464" s="1"/>
  <c r="X83" i="464"/>
  <c r="AM86" i="464"/>
  <c r="AN86" i="464" s="1"/>
  <c r="X85" i="464"/>
  <c r="AM82" i="464"/>
  <c r="AN82" i="464" s="1"/>
  <c r="X81" i="464"/>
  <c r="AM78" i="464"/>
  <c r="AN78" i="464" s="1"/>
  <c r="X77" i="464"/>
  <c r="X73" i="464"/>
  <c r="X84" i="464"/>
  <c r="X80" i="464"/>
  <c r="X68" i="464"/>
  <c r="X64" i="464"/>
  <c r="X60" i="464"/>
  <c r="AM85" i="464"/>
  <c r="AN85" i="464" s="1"/>
  <c r="AM80" i="464"/>
  <c r="AN80" i="464" s="1"/>
  <c r="X79" i="464"/>
  <c r="X75" i="464"/>
  <c r="X71" i="464"/>
  <c r="X67" i="464"/>
  <c r="X63" i="464"/>
  <c r="X59" i="464"/>
  <c r="X88" i="464"/>
  <c r="X78" i="464"/>
  <c r="AM77" i="464"/>
  <c r="AN77" i="464" s="1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AN81" i="464" s="1"/>
  <c r="C19" i="463"/>
  <c r="D19" i="463" s="1"/>
  <c r="C14" i="463"/>
  <c r="D14" i="463" s="1"/>
  <c r="C21" i="463"/>
  <c r="D21" i="463" s="1"/>
  <c r="H4" i="461"/>
  <c r="H4" i="463"/>
  <c r="AM87" i="462"/>
  <c r="AN87" i="462" s="1"/>
  <c r="X86" i="462"/>
  <c r="AM83" i="462"/>
  <c r="AN83" i="462" s="1"/>
  <c r="X82" i="462"/>
  <c r="AM79" i="462"/>
  <c r="AN79" i="462" s="1"/>
  <c r="X78" i="462"/>
  <c r="X76" i="462"/>
  <c r="AM88" i="462"/>
  <c r="AN88" i="462" s="1"/>
  <c r="X87" i="462"/>
  <c r="AM84" i="462"/>
  <c r="AN84" i="462" s="1"/>
  <c r="X83" i="462"/>
  <c r="AM86" i="462"/>
  <c r="AN86" i="462" s="1"/>
  <c r="X85" i="462"/>
  <c r="AM82" i="462"/>
  <c r="AN82" i="462" s="1"/>
  <c r="X81" i="462"/>
  <c r="AM78" i="462"/>
  <c r="AN78" i="462" s="1"/>
  <c r="X77" i="462"/>
  <c r="X73" i="462"/>
  <c r="X84" i="462"/>
  <c r="X80" i="462"/>
  <c r="X75" i="462"/>
  <c r="X71" i="462"/>
  <c r="X67" i="462"/>
  <c r="X63" i="462"/>
  <c r="X59" i="462"/>
  <c r="X55" i="462"/>
  <c r="AM85" i="462"/>
  <c r="AN85" i="462" s="1"/>
  <c r="AM80" i="462"/>
  <c r="AN80" i="462" s="1"/>
  <c r="X79" i="462"/>
  <c r="X70" i="462"/>
  <c r="X88" i="462"/>
  <c r="AM77" i="462"/>
  <c r="AN77" i="462" s="1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AN81" i="462" s="1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AN87" i="460" s="1"/>
  <c r="X86" i="460"/>
  <c r="AM83" i="460"/>
  <c r="AN83" i="460" s="1"/>
  <c r="X82" i="460"/>
  <c r="AM86" i="460"/>
  <c r="AN86" i="460" s="1"/>
  <c r="X85" i="460"/>
  <c r="AM82" i="460"/>
  <c r="AN82" i="460" s="1"/>
  <c r="X81" i="460"/>
  <c r="AM78" i="460"/>
  <c r="AN78" i="460" s="1"/>
  <c r="X77" i="460"/>
  <c r="X73" i="460"/>
  <c r="X88" i="460"/>
  <c r="AM81" i="460"/>
  <c r="AN81" i="460" s="1"/>
  <c r="X69" i="460"/>
  <c r="X65" i="460"/>
  <c r="X61" i="460"/>
  <c r="AM88" i="460"/>
  <c r="AN88" i="460" s="1"/>
  <c r="X87" i="460"/>
  <c r="X84" i="460"/>
  <c r="AM80" i="460"/>
  <c r="AN80" i="460" s="1"/>
  <c r="X79" i="460"/>
  <c r="X80" i="460"/>
  <c r="AM79" i="460"/>
  <c r="AN79" i="460" s="1"/>
  <c r="X78" i="460"/>
  <c r="AM77" i="460"/>
  <c r="AN77" i="460" s="1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N85" i="460" s="1"/>
  <c r="AM84" i="460"/>
  <c r="AN84" i="460" s="1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AN87" i="458" s="1"/>
  <c r="X86" i="458"/>
  <c r="AM83" i="458"/>
  <c r="AN83" i="458" s="1"/>
  <c r="X82" i="458"/>
  <c r="AM79" i="458"/>
  <c r="AN79" i="458" s="1"/>
  <c r="X78" i="458"/>
  <c r="X76" i="458"/>
  <c r="AM88" i="458"/>
  <c r="AN88" i="458" s="1"/>
  <c r="X87" i="458"/>
  <c r="AM84" i="458"/>
  <c r="AN84" i="458" s="1"/>
  <c r="X83" i="458"/>
  <c r="AM80" i="458"/>
  <c r="AN80" i="458" s="1"/>
  <c r="AM86" i="458"/>
  <c r="AN86" i="458" s="1"/>
  <c r="X85" i="458"/>
  <c r="AM82" i="458"/>
  <c r="AN82" i="458" s="1"/>
  <c r="X81" i="458"/>
  <c r="AM78" i="458"/>
  <c r="AN78" i="458" s="1"/>
  <c r="X77" i="458"/>
  <c r="X73" i="458"/>
  <c r="X84" i="458"/>
  <c r="X79" i="458"/>
  <c r="X71" i="458"/>
  <c r="X67" i="458"/>
  <c r="X63" i="458"/>
  <c r="X59" i="458"/>
  <c r="X55" i="458"/>
  <c r="AM85" i="458"/>
  <c r="AN85" i="458" s="1"/>
  <c r="X70" i="458"/>
  <c r="X66" i="458"/>
  <c r="X88" i="458"/>
  <c r="X80" i="458"/>
  <c r="X75" i="458"/>
  <c r="X68" i="458"/>
  <c r="X64" i="458"/>
  <c r="X60" i="458"/>
  <c r="X56" i="458"/>
  <c r="AM77" i="458"/>
  <c r="AN77" i="458" s="1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AN81" i="458" s="1"/>
  <c r="C21" i="457"/>
  <c r="D21" i="457" s="1"/>
  <c r="C15" i="457"/>
  <c r="D15" i="457" s="1"/>
  <c r="C12" i="457"/>
  <c r="D12" i="457" s="1"/>
  <c r="AM88" i="456"/>
  <c r="AN88" i="456" s="1"/>
  <c r="X87" i="456"/>
  <c r="AM84" i="456"/>
  <c r="AN84" i="456" s="1"/>
  <c r="X83" i="456"/>
  <c r="AM80" i="456"/>
  <c r="AN80" i="456" s="1"/>
  <c r="X79" i="456"/>
  <c r="X75" i="456"/>
  <c r="X88" i="456"/>
  <c r="AM85" i="456"/>
  <c r="AN85" i="456" s="1"/>
  <c r="X84" i="456"/>
  <c r="AM81" i="456"/>
  <c r="AN81" i="456" s="1"/>
  <c r="X80" i="456"/>
  <c r="AM86" i="456"/>
  <c r="AN86" i="456" s="1"/>
  <c r="X85" i="456"/>
  <c r="AM82" i="456"/>
  <c r="AN82" i="456" s="1"/>
  <c r="X81" i="456"/>
  <c r="AM78" i="456"/>
  <c r="AN78" i="456" s="1"/>
  <c r="X77" i="456"/>
  <c r="X73" i="456"/>
  <c r="AM87" i="456"/>
  <c r="AN87" i="456" s="1"/>
  <c r="X82" i="456"/>
  <c r="AM79" i="456"/>
  <c r="AN79" i="456" s="1"/>
  <c r="X76" i="456"/>
  <c r="X71" i="456"/>
  <c r="X67" i="456"/>
  <c r="X63" i="456"/>
  <c r="X59" i="456"/>
  <c r="X55" i="456"/>
  <c r="X70" i="456"/>
  <c r="X66" i="456"/>
  <c r="X62" i="456"/>
  <c r="AM77" i="456"/>
  <c r="AN77" i="456" s="1"/>
  <c r="X72" i="456"/>
  <c r="X68" i="456"/>
  <c r="X64" i="456"/>
  <c r="X60" i="456"/>
  <c r="X56" i="456"/>
  <c r="X86" i="456"/>
  <c r="X78" i="456"/>
  <c r="X69" i="456"/>
  <c r="X58" i="456"/>
  <c r="C22" i="455"/>
  <c r="D22" i="455" s="1"/>
  <c r="C13" i="455"/>
  <c r="D13" i="455" s="1"/>
  <c r="C21" i="455"/>
  <c r="D21" i="455" s="1"/>
  <c r="C23" i="455"/>
  <c r="D23" i="455" s="1"/>
  <c r="C20" i="455"/>
  <c r="D20" i="455" s="1"/>
  <c r="C12" i="455"/>
  <c r="D12" i="455" s="1"/>
  <c r="X74" i="456"/>
  <c r="C15" i="455"/>
  <c r="D15" i="455" s="1"/>
  <c r="AM83" i="456"/>
  <c r="AN83" i="456" s="1"/>
  <c r="X65" i="456"/>
  <c r="X57" i="456"/>
  <c r="X54" i="456"/>
  <c r="C19" i="455"/>
  <c r="D19" i="455" s="1"/>
  <c r="C14" i="455"/>
  <c r="D14" i="455" s="1"/>
  <c r="X61" i="456"/>
  <c r="X53" i="456"/>
  <c r="H4" i="453"/>
  <c r="H4" i="455"/>
  <c r="C14" i="453"/>
  <c r="D14" i="453" s="1"/>
  <c r="AM86" i="454"/>
  <c r="AN86" i="454" s="1"/>
  <c r="X85" i="454"/>
  <c r="AM82" i="454"/>
  <c r="AN82" i="454" s="1"/>
  <c r="X81" i="454"/>
  <c r="AM87" i="454"/>
  <c r="AN87" i="454" s="1"/>
  <c r="X86" i="454"/>
  <c r="AM83" i="454"/>
  <c r="AN83" i="454" s="1"/>
  <c r="X82" i="454"/>
  <c r="AM88" i="454"/>
  <c r="AN88" i="454" s="1"/>
  <c r="X87" i="454"/>
  <c r="AM84" i="454"/>
  <c r="AN84" i="454" s="1"/>
  <c r="X83" i="454"/>
  <c r="AM80" i="454"/>
  <c r="AN80" i="454" s="1"/>
  <c r="X79" i="454"/>
  <c r="X75" i="454"/>
  <c r="X88" i="454"/>
  <c r="X72" i="454"/>
  <c r="X68" i="454"/>
  <c r="X64" i="454"/>
  <c r="X60" i="454"/>
  <c r="X84" i="454"/>
  <c r="AM79" i="454"/>
  <c r="AN79" i="454" s="1"/>
  <c r="AM78" i="454"/>
  <c r="AN78" i="454" s="1"/>
  <c r="X77" i="454"/>
  <c r="X71" i="454"/>
  <c r="X67" i="454"/>
  <c r="X63" i="454"/>
  <c r="AM81" i="454"/>
  <c r="AN81" i="454" s="1"/>
  <c r="X80" i="454"/>
  <c r="X78" i="454"/>
  <c r="AM77" i="454"/>
  <c r="AN77" i="454" s="1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AN85" i="454" s="1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AN87" i="452" s="1"/>
  <c r="X86" i="452"/>
  <c r="AM83" i="452"/>
  <c r="AN83" i="452" s="1"/>
  <c r="X82" i="452"/>
  <c r="AM79" i="452"/>
  <c r="AN79" i="452" s="1"/>
  <c r="X78" i="452"/>
  <c r="AM88" i="452"/>
  <c r="AN88" i="452" s="1"/>
  <c r="X87" i="452"/>
  <c r="AM84" i="452"/>
  <c r="AN84" i="452" s="1"/>
  <c r="X83" i="452"/>
  <c r="X88" i="452"/>
  <c r="AM85" i="452"/>
  <c r="AN85" i="452" s="1"/>
  <c r="X84" i="452"/>
  <c r="AM81" i="452"/>
  <c r="AN81" i="452" s="1"/>
  <c r="X80" i="452"/>
  <c r="AM77" i="452"/>
  <c r="AN77" i="452" s="1"/>
  <c r="X74" i="452"/>
  <c r="AM78" i="452"/>
  <c r="AN78" i="452" s="1"/>
  <c r="X75" i="452"/>
  <c r="X73" i="452"/>
  <c r="X71" i="452"/>
  <c r="X67" i="452"/>
  <c r="X63" i="452"/>
  <c r="X59" i="452"/>
  <c r="X55" i="452"/>
  <c r="X85" i="452"/>
  <c r="X70" i="452"/>
  <c r="X66" i="452"/>
  <c r="AM86" i="452"/>
  <c r="AN86" i="452" s="1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AN80" i="452" s="1"/>
  <c r="X64" i="452"/>
  <c r="X60" i="452"/>
  <c r="X56" i="452"/>
  <c r="C17" i="451"/>
  <c r="D17" i="451" s="1"/>
  <c r="C12" i="451"/>
  <c r="D12" i="451" s="1"/>
  <c r="AM82" i="452"/>
  <c r="AN82" i="452" s="1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AN85" i="450" s="1"/>
  <c r="X84" i="450"/>
  <c r="AM81" i="450"/>
  <c r="AN81" i="450" s="1"/>
  <c r="X80" i="450"/>
  <c r="C13" i="449"/>
  <c r="D13" i="449" s="1"/>
  <c r="AM86" i="450"/>
  <c r="AN86" i="450" s="1"/>
  <c r="X85" i="450"/>
  <c r="AM82" i="450"/>
  <c r="AN82" i="450" s="1"/>
  <c r="X81" i="450"/>
  <c r="AM88" i="450"/>
  <c r="AN88" i="450" s="1"/>
  <c r="X87" i="450"/>
  <c r="AM84" i="450"/>
  <c r="AN84" i="450" s="1"/>
  <c r="X83" i="450"/>
  <c r="AM80" i="450"/>
  <c r="AN80" i="450" s="1"/>
  <c r="X79" i="450"/>
  <c r="X75" i="450"/>
  <c r="AM87" i="450"/>
  <c r="AN87" i="450" s="1"/>
  <c r="X82" i="450"/>
  <c r="AM79" i="450"/>
  <c r="AN79" i="450" s="1"/>
  <c r="AM77" i="450"/>
  <c r="AN77" i="450" s="1"/>
  <c r="X76" i="450"/>
  <c r="X71" i="450"/>
  <c r="X67" i="450"/>
  <c r="X63" i="450"/>
  <c r="X59" i="450"/>
  <c r="AM78" i="450"/>
  <c r="AN78" i="450" s="1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AN83" i="450" s="1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AN87" i="448" s="1"/>
  <c r="X86" i="448"/>
  <c r="AM83" i="448"/>
  <c r="AN83" i="448" s="1"/>
  <c r="X82" i="448"/>
  <c r="AM88" i="448"/>
  <c r="AN88" i="448" s="1"/>
  <c r="X87" i="448"/>
  <c r="AM84" i="448"/>
  <c r="AN84" i="448" s="1"/>
  <c r="X83" i="448"/>
  <c r="AM80" i="448"/>
  <c r="AN80" i="448" s="1"/>
  <c r="X79" i="448"/>
  <c r="X88" i="448"/>
  <c r="AM85" i="448"/>
  <c r="AN85" i="448" s="1"/>
  <c r="X84" i="448"/>
  <c r="AM81" i="448"/>
  <c r="AN81" i="448" s="1"/>
  <c r="X80" i="448"/>
  <c r="AM77" i="448"/>
  <c r="AN77" i="448" s="1"/>
  <c r="X74" i="448"/>
  <c r="AM79" i="448"/>
  <c r="AN79" i="448" s="1"/>
  <c r="AM78" i="448"/>
  <c r="AN78" i="448" s="1"/>
  <c r="AM86" i="448"/>
  <c r="AN86" i="448" s="1"/>
  <c r="AM82" i="448"/>
  <c r="AN82" i="448" s="1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AN87" i="446" s="1"/>
  <c r="X86" i="446"/>
  <c r="AM83" i="446"/>
  <c r="AN83" i="446" s="1"/>
  <c r="X82" i="446"/>
  <c r="AM79" i="446"/>
  <c r="AN79" i="446" s="1"/>
  <c r="X78" i="446"/>
  <c r="AM88" i="446"/>
  <c r="AN88" i="446" s="1"/>
  <c r="X87" i="446"/>
  <c r="AM84" i="446"/>
  <c r="AN84" i="446" s="1"/>
  <c r="X83" i="446"/>
  <c r="AM80" i="446"/>
  <c r="AN80" i="446" s="1"/>
  <c r="X88" i="446"/>
  <c r="AM85" i="446"/>
  <c r="AN85" i="446" s="1"/>
  <c r="X84" i="446"/>
  <c r="AM81" i="446"/>
  <c r="AN81" i="446" s="1"/>
  <c r="X80" i="446"/>
  <c r="AM77" i="446"/>
  <c r="AN77" i="446" s="1"/>
  <c r="X74" i="446"/>
  <c r="X85" i="446"/>
  <c r="AM82" i="446"/>
  <c r="AN82" i="446" s="1"/>
  <c r="X79" i="446"/>
  <c r="X68" i="446"/>
  <c r="X64" i="446"/>
  <c r="X60" i="446"/>
  <c r="X56" i="446"/>
  <c r="AM86" i="446"/>
  <c r="AN86" i="446" s="1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AN78" i="446" s="1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AN87" i="444" s="1"/>
  <c r="X86" i="444"/>
  <c r="AM83" i="444"/>
  <c r="AN83" i="444" s="1"/>
  <c r="X82" i="444"/>
  <c r="AM79" i="444"/>
  <c r="AN79" i="444" s="1"/>
  <c r="X78" i="444"/>
  <c r="AM88" i="444"/>
  <c r="AN88" i="444" s="1"/>
  <c r="X87" i="444"/>
  <c r="AM84" i="444"/>
  <c r="AN84" i="444" s="1"/>
  <c r="X83" i="444"/>
  <c r="AM86" i="444"/>
  <c r="AN86" i="444" s="1"/>
  <c r="X85" i="444"/>
  <c r="AM82" i="444"/>
  <c r="AN82" i="444" s="1"/>
  <c r="X81" i="444"/>
  <c r="AM78" i="444"/>
  <c r="AN78" i="444" s="1"/>
  <c r="X77" i="444"/>
  <c r="X73" i="444"/>
  <c r="X84" i="444"/>
  <c r="AM80" i="444"/>
  <c r="AN80" i="444" s="1"/>
  <c r="X79" i="444"/>
  <c r="X70" i="444"/>
  <c r="X66" i="444"/>
  <c r="X62" i="444"/>
  <c r="X58" i="444"/>
  <c r="AM85" i="444"/>
  <c r="AN85" i="444" s="1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AN81" i="444" s="1"/>
  <c r="X68" i="444"/>
  <c r="X64" i="444"/>
  <c r="X61" i="444"/>
  <c r="X57" i="444"/>
  <c r="X54" i="444"/>
  <c r="C20" i="443"/>
  <c r="D20" i="443" s="1"/>
  <c r="AM77" i="444"/>
  <c r="AN77" i="444" s="1"/>
  <c r="X56" i="444"/>
  <c r="H4" i="441"/>
  <c r="H4" i="443"/>
  <c r="X88" i="442"/>
  <c r="AM85" i="442"/>
  <c r="AN85" i="442" s="1"/>
  <c r="X84" i="442"/>
  <c r="AM81" i="442"/>
  <c r="AN81" i="442" s="1"/>
  <c r="X80" i="442"/>
  <c r="AM77" i="442"/>
  <c r="AN77" i="442" s="1"/>
  <c r="X74" i="442"/>
  <c r="X85" i="442"/>
  <c r="AM84" i="442"/>
  <c r="AN84" i="442" s="1"/>
  <c r="X77" i="442"/>
  <c r="X75" i="442"/>
  <c r="X87" i="442"/>
  <c r="AM86" i="442"/>
  <c r="AN86" i="442" s="1"/>
  <c r="AM83" i="442"/>
  <c r="AN83" i="442" s="1"/>
  <c r="X82" i="442"/>
  <c r="X79" i="442"/>
  <c r="AM78" i="442"/>
  <c r="AN78" i="442" s="1"/>
  <c r="X73" i="442"/>
  <c r="X69" i="442"/>
  <c r="C13" i="441"/>
  <c r="D13" i="441" s="1"/>
  <c r="AM88" i="442"/>
  <c r="AN88" i="442" s="1"/>
  <c r="X81" i="442"/>
  <c r="AM80" i="442"/>
  <c r="AN80" i="442" s="1"/>
  <c r="X76" i="442"/>
  <c r="X72" i="442"/>
  <c r="X68" i="442"/>
  <c r="X83" i="442"/>
  <c r="AM79" i="442"/>
  <c r="AN79" i="442" s="1"/>
  <c r="X71" i="442"/>
  <c r="X78" i="442"/>
  <c r="X62" i="442"/>
  <c r="X58" i="442"/>
  <c r="X54" i="442"/>
  <c r="AM87" i="442"/>
  <c r="AN87" i="442" s="1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AN82" i="442" s="1"/>
  <c r="X63" i="442"/>
  <c r="H4" i="437"/>
  <c r="H4" i="439"/>
  <c r="AM87" i="440"/>
  <c r="AN87" i="440" s="1"/>
  <c r="X86" i="440"/>
  <c r="AM83" i="440"/>
  <c r="AN83" i="440" s="1"/>
  <c r="X82" i="440"/>
  <c r="AM79" i="440"/>
  <c r="AN79" i="440" s="1"/>
  <c r="X78" i="440"/>
  <c r="X76" i="440"/>
  <c r="AM88" i="440"/>
  <c r="AN88" i="440" s="1"/>
  <c r="X87" i="440"/>
  <c r="AM84" i="440"/>
  <c r="AN84" i="440" s="1"/>
  <c r="X83" i="440"/>
  <c r="AM80" i="440"/>
  <c r="AN80" i="440" s="1"/>
  <c r="X79" i="440"/>
  <c r="AM86" i="440"/>
  <c r="AN86" i="440" s="1"/>
  <c r="X85" i="440"/>
  <c r="AM82" i="440"/>
  <c r="AN82" i="440" s="1"/>
  <c r="X81" i="440"/>
  <c r="AM78" i="440"/>
  <c r="AN78" i="440" s="1"/>
  <c r="X77" i="440"/>
  <c r="X73" i="440"/>
  <c r="X84" i="440"/>
  <c r="X75" i="440"/>
  <c r="X71" i="440"/>
  <c r="X67" i="440"/>
  <c r="X63" i="440"/>
  <c r="X59" i="440"/>
  <c r="X55" i="440"/>
  <c r="AM85" i="440"/>
  <c r="AN85" i="440" s="1"/>
  <c r="X80" i="440"/>
  <c r="X70" i="440"/>
  <c r="X66" i="440"/>
  <c r="X62" i="440"/>
  <c r="X58" i="440"/>
  <c r="X88" i="440"/>
  <c r="AM77" i="440"/>
  <c r="AN77" i="440" s="1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AN81" i="440" s="1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AN88" i="438" s="1"/>
  <c r="X87" i="438"/>
  <c r="AM84" i="438"/>
  <c r="AN84" i="438" s="1"/>
  <c r="X83" i="438"/>
  <c r="AM80" i="438"/>
  <c r="AN80" i="438" s="1"/>
  <c r="X88" i="438"/>
  <c r="AM85" i="438"/>
  <c r="AN85" i="438" s="1"/>
  <c r="X84" i="438"/>
  <c r="AM81" i="438"/>
  <c r="AN81" i="438" s="1"/>
  <c r="AM86" i="438"/>
  <c r="AN86" i="438" s="1"/>
  <c r="X85" i="438"/>
  <c r="AM82" i="438"/>
  <c r="AN82" i="438" s="1"/>
  <c r="X81" i="438"/>
  <c r="AM78" i="438"/>
  <c r="AN78" i="438" s="1"/>
  <c r="X77" i="438"/>
  <c r="X73" i="438"/>
  <c r="AM87" i="438"/>
  <c r="AN87" i="438" s="1"/>
  <c r="X82" i="438"/>
  <c r="X79" i="438"/>
  <c r="X76" i="438"/>
  <c r="X74" i="438"/>
  <c r="X69" i="438"/>
  <c r="X65" i="438"/>
  <c r="X61" i="438"/>
  <c r="X57" i="438"/>
  <c r="X78" i="438"/>
  <c r="AM77" i="438"/>
  <c r="AN77" i="438" s="1"/>
  <c r="X72" i="438"/>
  <c r="X68" i="438"/>
  <c r="X64" i="438"/>
  <c r="X60" i="438"/>
  <c r="X70" i="438"/>
  <c r="X66" i="438"/>
  <c r="X62" i="438"/>
  <c r="X58" i="438"/>
  <c r="X54" i="438"/>
  <c r="X86" i="438"/>
  <c r="AM79" i="438"/>
  <c r="AN79" i="438" s="1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AN83" i="438" s="1"/>
  <c r="C18" i="437"/>
  <c r="D18" i="437" s="1"/>
  <c r="C12" i="437"/>
  <c r="D12" i="437" s="1"/>
  <c r="AM88" i="436"/>
  <c r="AN88" i="436" s="1"/>
  <c r="X87" i="436"/>
  <c r="AM84" i="436"/>
  <c r="AN84" i="436" s="1"/>
  <c r="X83" i="436"/>
  <c r="AM80" i="436"/>
  <c r="AN80" i="436" s="1"/>
  <c r="X79" i="436"/>
  <c r="X75" i="436"/>
  <c r="X88" i="436"/>
  <c r="AM85" i="436"/>
  <c r="AN85" i="436" s="1"/>
  <c r="X84" i="436"/>
  <c r="AM81" i="436"/>
  <c r="AN81" i="436" s="1"/>
  <c r="X80" i="436"/>
  <c r="AM77" i="436"/>
  <c r="AN77" i="436" s="1"/>
  <c r="X74" i="436"/>
  <c r="AM86" i="436"/>
  <c r="AN86" i="436" s="1"/>
  <c r="X85" i="436"/>
  <c r="AM82" i="436"/>
  <c r="AN82" i="436" s="1"/>
  <c r="X81" i="436"/>
  <c r="AM78" i="436"/>
  <c r="AN78" i="436" s="1"/>
  <c r="X77" i="436"/>
  <c r="X73" i="436"/>
  <c r="AM87" i="436"/>
  <c r="AN87" i="436" s="1"/>
  <c r="X82" i="436"/>
  <c r="AM79" i="436"/>
  <c r="AN79" i="436" s="1"/>
  <c r="X86" i="436"/>
  <c r="AM83" i="436"/>
  <c r="AN83" i="436" s="1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AN87" i="434" s="1"/>
  <c r="X86" i="434"/>
  <c r="AM83" i="434"/>
  <c r="AN83" i="434" s="1"/>
  <c r="X82" i="434"/>
  <c r="AM79" i="434"/>
  <c r="AN79" i="434" s="1"/>
  <c r="X78" i="434"/>
  <c r="AM88" i="434"/>
  <c r="AN88" i="434" s="1"/>
  <c r="X87" i="434"/>
  <c r="AM84" i="434"/>
  <c r="AN84" i="434" s="1"/>
  <c r="X83" i="434"/>
  <c r="AM80" i="434"/>
  <c r="AN80" i="434" s="1"/>
  <c r="X88" i="434"/>
  <c r="AM85" i="434"/>
  <c r="AN85" i="434" s="1"/>
  <c r="X84" i="434"/>
  <c r="AM81" i="434"/>
  <c r="AN81" i="434" s="1"/>
  <c r="X80" i="434"/>
  <c r="AM77" i="434"/>
  <c r="AN77" i="434" s="1"/>
  <c r="X74" i="434"/>
  <c r="X85" i="434"/>
  <c r="X77" i="434"/>
  <c r="C14" i="433"/>
  <c r="D14" i="433" s="1"/>
  <c r="AM82" i="434"/>
  <c r="AN82" i="434" s="1"/>
  <c r="X72" i="434"/>
  <c r="X68" i="434"/>
  <c r="X64" i="434"/>
  <c r="X60" i="434"/>
  <c r="AM86" i="434"/>
  <c r="AN86" i="434" s="1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AN78" i="434" s="1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AN87" i="432" s="1"/>
  <c r="X86" i="432"/>
  <c r="AM83" i="432"/>
  <c r="AN83" i="432" s="1"/>
  <c r="X82" i="432"/>
  <c r="AM79" i="432"/>
  <c r="AN79" i="432" s="1"/>
  <c r="AM88" i="432"/>
  <c r="AN88" i="432" s="1"/>
  <c r="X87" i="432"/>
  <c r="AM84" i="432"/>
  <c r="AN84" i="432" s="1"/>
  <c r="X83" i="432"/>
  <c r="AM80" i="432"/>
  <c r="AN80" i="432" s="1"/>
  <c r="X79" i="432"/>
  <c r="X88" i="432"/>
  <c r="AM85" i="432"/>
  <c r="AN85" i="432" s="1"/>
  <c r="X84" i="432"/>
  <c r="AM81" i="432"/>
  <c r="AN81" i="432" s="1"/>
  <c r="X80" i="432"/>
  <c r="AM77" i="432"/>
  <c r="AN77" i="432" s="1"/>
  <c r="X74" i="432"/>
  <c r="X85" i="432"/>
  <c r="X78" i="432"/>
  <c r="AM86" i="432"/>
  <c r="AN86" i="432" s="1"/>
  <c r="C12" i="431"/>
  <c r="D12" i="431" s="1"/>
  <c r="AM82" i="432"/>
  <c r="AN82" i="432" s="1"/>
  <c r="X77" i="432"/>
  <c r="X75" i="432"/>
  <c r="X73" i="432"/>
  <c r="X71" i="432"/>
  <c r="X67" i="432"/>
  <c r="X63" i="432"/>
  <c r="X59" i="432"/>
  <c r="X55" i="432"/>
  <c r="X81" i="432"/>
  <c r="AM78" i="432"/>
  <c r="AN78" i="432" s="1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AN87" i="430" s="1"/>
  <c r="X86" i="430"/>
  <c r="AM83" i="430"/>
  <c r="AN83" i="430" s="1"/>
  <c r="X82" i="430"/>
  <c r="AM79" i="430"/>
  <c r="AN79" i="430" s="1"/>
  <c r="X78" i="430"/>
  <c r="X76" i="430"/>
  <c r="AM88" i="430"/>
  <c r="AN88" i="430" s="1"/>
  <c r="X87" i="430"/>
  <c r="AM84" i="430"/>
  <c r="AN84" i="430" s="1"/>
  <c r="X83" i="430"/>
  <c r="AM80" i="430"/>
  <c r="AN80" i="430" s="1"/>
  <c r="AM86" i="430"/>
  <c r="AN86" i="430" s="1"/>
  <c r="X85" i="430"/>
  <c r="AM82" i="430"/>
  <c r="AN82" i="430" s="1"/>
  <c r="X81" i="430"/>
  <c r="AM78" i="430"/>
  <c r="AN78" i="430" s="1"/>
  <c r="X77" i="430"/>
  <c r="X73" i="430"/>
  <c r="X84" i="430"/>
  <c r="AM77" i="430"/>
  <c r="AN77" i="430" s="1"/>
  <c r="X74" i="430"/>
  <c r="X68" i="430"/>
  <c r="X64" i="430"/>
  <c r="X60" i="430"/>
  <c r="X56" i="430"/>
  <c r="AM85" i="430"/>
  <c r="AN85" i="430" s="1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AN81" i="430" s="1"/>
  <c r="X79" i="430"/>
  <c r="X54" i="430"/>
  <c r="X70" i="430"/>
  <c r="X66" i="430"/>
  <c r="AM88" i="428"/>
  <c r="AN88" i="428" s="1"/>
  <c r="X87" i="428"/>
  <c r="AM84" i="428"/>
  <c r="AN84" i="428" s="1"/>
  <c r="X83" i="428"/>
  <c r="AM80" i="428"/>
  <c r="AN80" i="428" s="1"/>
  <c r="X79" i="428"/>
  <c r="X75" i="428"/>
  <c r="X88" i="428"/>
  <c r="AM85" i="428"/>
  <c r="AN85" i="428" s="1"/>
  <c r="X84" i="428"/>
  <c r="AM81" i="428"/>
  <c r="AN81" i="428" s="1"/>
  <c r="X80" i="428"/>
  <c r="AM77" i="428"/>
  <c r="AN77" i="428" s="1"/>
  <c r="X74" i="428"/>
  <c r="AM86" i="428"/>
  <c r="AN86" i="428" s="1"/>
  <c r="X85" i="428"/>
  <c r="AM82" i="428"/>
  <c r="AN82" i="428" s="1"/>
  <c r="X81" i="428"/>
  <c r="AM78" i="428"/>
  <c r="AN78" i="428" s="1"/>
  <c r="X77" i="428"/>
  <c r="X73" i="428"/>
  <c r="AM87" i="428"/>
  <c r="AN87" i="428" s="1"/>
  <c r="X82" i="428"/>
  <c r="AM79" i="428"/>
  <c r="AN79" i="428" s="1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AN86" i="426" s="1"/>
  <c r="X85" i="426"/>
  <c r="AM82" i="426"/>
  <c r="AN82" i="426" s="1"/>
  <c r="X81" i="426"/>
  <c r="AM78" i="426"/>
  <c r="AN78" i="426" s="1"/>
  <c r="X77" i="426"/>
  <c r="X73" i="426"/>
  <c r="X66" i="428"/>
  <c r="X62" i="428"/>
  <c r="X58" i="428"/>
  <c r="X55" i="428"/>
  <c r="C19" i="427"/>
  <c r="D19" i="427" s="1"/>
  <c r="C12" i="427"/>
  <c r="D12" i="427" s="1"/>
  <c r="AM87" i="426"/>
  <c r="AN87" i="426" s="1"/>
  <c r="X86" i="426"/>
  <c r="AM83" i="426"/>
  <c r="AN83" i="426" s="1"/>
  <c r="AM83" i="428"/>
  <c r="AN83" i="428" s="1"/>
  <c r="C23" i="427"/>
  <c r="D23" i="427" s="1"/>
  <c r="C15" i="427"/>
  <c r="D15" i="427" s="1"/>
  <c r="X88" i="426"/>
  <c r="AM85" i="426"/>
  <c r="AN85" i="426" s="1"/>
  <c r="X84" i="426"/>
  <c r="AM81" i="426"/>
  <c r="AN81" i="426" s="1"/>
  <c r="X80" i="426"/>
  <c r="AM77" i="426"/>
  <c r="AN77" i="426" s="1"/>
  <c r="X74" i="426"/>
  <c r="X70" i="426"/>
  <c r="X66" i="426"/>
  <c r="X62" i="426"/>
  <c r="X70" i="428"/>
  <c r="AM88" i="426"/>
  <c r="AN88" i="426" s="1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N84" i="426" s="1"/>
  <c r="AM80" i="426"/>
  <c r="AN80" i="426" s="1"/>
  <c r="AM79" i="426"/>
  <c r="AN79" i="426" s="1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AN88" i="424" s="1"/>
  <c r="X87" i="424"/>
  <c r="AM84" i="424"/>
  <c r="AN84" i="424" s="1"/>
  <c r="X83" i="424"/>
  <c r="AM80" i="424"/>
  <c r="AN80" i="424" s="1"/>
  <c r="X79" i="424"/>
  <c r="X75" i="424"/>
  <c r="X88" i="424"/>
  <c r="AM85" i="424"/>
  <c r="AN85" i="424" s="1"/>
  <c r="X84" i="424"/>
  <c r="AM81" i="424"/>
  <c r="AN81" i="424" s="1"/>
  <c r="X80" i="424"/>
  <c r="AM77" i="424"/>
  <c r="AN77" i="424" s="1"/>
  <c r="AM86" i="424"/>
  <c r="AN86" i="424" s="1"/>
  <c r="X85" i="424"/>
  <c r="AM82" i="424"/>
  <c r="AN82" i="424" s="1"/>
  <c r="X81" i="424"/>
  <c r="AM78" i="424"/>
  <c r="AN78" i="424" s="1"/>
  <c r="X77" i="424"/>
  <c r="X73" i="424"/>
  <c r="AM87" i="424"/>
  <c r="AN87" i="424" s="1"/>
  <c r="X82" i="424"/>
  <c r="AM79" i="424"/>
  <c r="AN79" i="424" s="1"/>
  <c r="X86" i="424"/>
  <c r="AM83" i="424"/>
  <c r="AN83" i="424" s="1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AN88" i="422" s="1"/>
  <c r="X87" i="422"/>
  <c r="AM84" i="422"/>
  <c r="AN84" i="422" s="1"/>
  <c r="X83" i="422"/>
  <c r="AM80" i="422"/>
  <c r="AN80" i="422" s="1"/>
  <c r="X79" i="422"/>
  <c r="X75" i="422"/>
  <c r="X88" i="422"/>
  <c r="AM85" i="422"/>
  <c r="AN85" i="422" s="1"/>
  <c r="X84" i="422"/>
  <c r="AM81" i="422"/>
  <c r="AN81" i="422" s="1"/>
  <c r="X80" i="422"/>
  <c r="AM86" i="422"/>
  <c r="AN86" i="422" s="1"/>
  <c r="X85" i="422"/>
  <c r="AM82" i="422"/>
  <c r="AN82" i="422" s="1"/>
  <c r="X81" i="422"/>
  <c r="AM78" i="422"/>
  <c r="AN78" i="422" s="1"/>
  <c r="X77" i="422"/>
  <c r="X73" i="422"/>
  <c r="AM87" i="422"/>
  <c r="AN87" i="422" s="1"/>
  <c r="X82" i="422"/>
  <c r="AM79" i="422"/>
  <c r="AN79" i="422" s="1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N83" i="422" s="1"/>
  <c r="AM77" i="422"/>
  <c r="AN77" i="422" s="1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AN88" i="420" s="1"/>
  <c r="X87" i="420"/>
  <c r="AM84" i="420"/>
  <c r="AN84" i="420" s="1"/>
  <c r="X83" i="420"/>
  <c r="AM80" i="420"/>
  <c r="AN80" i="420" s="1"/>
  <c r="X79" i="420"/>
  <c r="X88" i="420"/>
  <c r="AM85" i="420"/>
  <c r="AN85" i="420" s="1"/>
  <c r="X84" i="420"/>
  <c r="AM81" i="420"/>
  <c r="AN81" i="420" s="1"/>
  <c r="X80" i="420"/>
  <c r="AM86" i="420"/>
  <c r="AN86" i="420" s="1"/>
  <c r="X85" i="420"/>
  <c r="AM82" i="420"/>
  <c r="AN82" i="420" s="1"/>
  <c r="X81" i="420"/>
  <c r="AM78" i="420"/>
  <c r="AN78" i="420" s="1"/>
  <c r="AM77" i="420"/>
  <c r="AN77" i="420" s="1"/>
  <c r="X86" i="420"/>
  <c r="AM83" i="420"/>
  <c r="AN83" i="420" s="1"/>
  <c r="X78" i="420"/>
  <c r="X76" i="420"/>
  <c r="X72" i="420"/>
  <c r="X68" i="420"/>
  <c r="X64" i="420"/>
  <c r="X60" i="420"/>
  <c r="AM87" i="420"/>
  <c r="AN87" i="420" s="1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AN79" i="420" s="1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AN87" i="418" s="1"/>
  <c r="X86" i="418"/>
  <c r="AM83" i="418"/>
  <c r="AN83" i="418" s="1"/>
  <c r="X82" i="418"/>
  <c r="AM79" i="418"/>
  <c r="AN79" i="418" s="1"/>
  <c r="X78" i="418"/>
  <c r="AM88" i="418"/>
  <c r="AN88" i="418" s="1"/>
  <c r="X87" i="418"/>
  <c r="AM84" i="418"/>
  <c r="AN84" i="418" s="1"/>
  <c r="X83" i="418"/>
  <c r="AM80" i="418"/>
  <c r="AN80" i="418" s="1"/>
  <c r="X79" i="418"/>
  <c r="X75" i="418"/>
  <c r="AM86" i="418"/>
  <c r="AN86" i="418" s="1"/>
  <c r="X85" i="418"/>
  <c r="AM82" i="418"/>
  <c r="AN82" i="418" s="1"/>
  <c r="X81" i="418"/>
  <c r="AM78" i="418"/>
  <c r="AN78" i="418" s="1"/>
  <c r="X77" i="418"/>
  <c r="X73" i="418"/>
  <c r="AM81" i="418"/>
  <c r="AN81" i="418" s="1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N77" i="418" s="1"/>
  <c r="AM85" i="418"/>
  <c r="AN85" i="418" s="1"/>
  <c r="X80" i="418"/>
  <c r="X74" i="418"/>
  <c r="X68" i="418"/>
  <c r="X64" i="418"/>
  <c r="X60" i="418"/>
  <c r="X56" i="418"/>
  <c r="AM88" i="417"/>
  <c r="AN88" i="417" s="1"/>
  <c r="X87" i="417"/>
  <c r="AM84" i="417"/>
  <c r="AN84" i="417" s="1"/>
  <c r="X83" i="417"/>
  <c r="AM80" i="417"/>
  <c r="AN80" i="417" s="1"/>
  <c r="X79" i="417"/>
  <c r="X75" i="417"/>
  <c r="X88" i="417"/>
  <c r="AM85" i="417"/>
  <c r="AN85" i="417" s="1"/>
  <c r="X84" i="417"/>
  <c r="AM81" i="417"/>
  <c r="AN81" i="417" s="1"/>
  <c r="X80" i="417"/>
  <c r="AM86" i="417"/>
  <c r="AN86" i="417" s="1"/>
  <c r="X85" i="417"/>
  <c r="AM82" i="417"/>
  <c r="AN82" i="417" s="1"/>
  <c r="X81" i="417"/>
  <c r="AM78" i="417"/>
  <c r="AN78" i="417" s="1"/>
  <c r="X77" i="417"/>
  <c r="X73" i="417"/>
  <c r="AM87" i="417"/>
  <c r="AN87" i="417" s="1"/>
  <c r="X82" i="417"/>
  <c r="AM79" i="417"/>
  <c r="AN79" i="417" s="1"/>
  <c r="AM77" i="417"/>
  <c r="AN77" i="417" s="1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AN88" i="416" s="1"/>
  <c r="X87" i="416"/>
  <c r="AM84" i="416"/>
  <c r="AN84" i="416" s="1"/>
  <c r="X83" i="416"/>
  <c r="X86" i="417"/>
  <c r="X78" i="417"/>
  <c r="X72" i="417"/>
  <c r="X56" i="417"/>
  <c r="X53" i="417"/>
  <c r="X86" i="416"/>
  <c r="AM85" i="416"/>
  <c r="AN85" i="416" s="1"/>
  <c r="AM82" i="416"/>
  <c r="AN82" i="416" s="1"/>
  <c r="AM81" i="416"/>
  <c r="AN81" i="416" s="1"/>
  <c r="X80" i="416"/>
  <c r="AM77" i="416"/>
  <c r="AN77" i="416" s="1"/>
  <c r="X60" i="417"/>
  <c r="X57" i="417"/>
  <c r="X88" i="416"/>
  <c r="AM87" i="416"/>
  <c r="AN87" i="416" s="1"/>
  <c r="X81" i="416"/>
  <c r="AM78" i="416"/>
  <c r="AN78" i="416" s="1"/>
  <c r="X77" i="416"/>
  <c r="AM83" i="417"/>
  <c r="AN83" i="417" s="1"/>
  <c r="X74" i="417"/>
  <c r="X68" i="417"/>
  <c r="X84" i="416"/>
  <c r="AM83" i="416"/>
  <c r="AN83" i="416" s="1"/>
  <c r="AM80" i="416"/>
  <c r="AN80" i="416" s="1"/>
  <c r="X79" i="416"/>
  <c r="X75" i="416"/>
  <c r="X71" i="416"/>
  <c r="X67" i="416"/>
  <c r="X63" i="416"/>
  <c r="X59" i="416"/>
  <c r="X55" i="416"/>
  <c r="X64" i="417"/>
  <c r="X82" i="416"/>
  <c r="AM86" i="416"/>
  <c r="AN86" i="416" s="1"/>
  <c r="AM79" i="416"/>
  <c r="AN79" i="416" s="1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AN87" i="415" s="1"/>
  <c r="X86" i="415"/>
  <c r="AM83" i="415"/>
  <c r="AN83" i="415" s="1"/>
  <c r="X82" i="415"/>
  <c r="AM79" i="415"/>
  <c r="AN79" i="415" s="1"/>
  <c r="X78" i="415"/>
  <c r="AM88" i="415"/>
  <c r="AN88" i="415" s="1"/>
  <c r="X87" i="415"/>
  <c r="AM84" i="415"/>
  <c r="AN84" i="415" s="1"/>
  <c r="X83" i="415"/>
  <c r="AM80" i="415"/>
  <c r="AN80" i="415" s="1"/>
  <c r="AM86" i="415"/>
  <c r="AN86" i="415" s="1"/>
  <c r="X85" i="415"/>
  <c r="AM82" i="415"/>
  <c r="AN82" i="415" s="1"/>
  <c r="X81" i="415"/>
  <c r="AM78" i="415"/>
  <c r="AN78" i="415" s="1"/>
  <c r="X77" i="415"/>
  <c r="X73" i="415"/>
  <c r="X84" i="415"/>
  <c r="X75" i="415"/>
  <c r="X71" i="415"/>
  <c r="X67" i="415"/>
  <c r="X63" i="415"/>
  <c r="X59" i="415"/>
  <c r="X55" i="415"/>
  <c r="AM85" i="415"/>
  <c r="AN85" i="415" s="1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AN77" i="415" s="1"/>
  <c r="X74" i="415"/>
  <c r="X54" i="415"/>
  <c r="AM81" i="415"/>
  <c r="AN81" i="415" s="1"/>
  <c r="X76" i="415"/>
  <c r="X72" i="415"/>
  <c r="X69" i="415"/>
  <c r="X65" i="415"/>
  <c r="X61" i="415"/>
  <c r="X57" i="415"/>
  <c r="AM88" i="414"/>
  <c r="AN88" i="414" s="1"/>
  <c r="X87" i="414"/>
  <c r="AM84" i="414"/>
  <c r="AN84" i="414" s="1"/>
  <c r="X83" i="414"/>
  <c r="AM80" i="414"/>
  <c r="AN80" i="414" s="1"/>
  <c r="X88" i="414"/>
  <c r="AM85" i="414"/>
  <c r="AN85" i="414" s="1"/>
  <c r="X84" i="414"/>
  <c r="AM81" i="414"/>
  <c r="AN81" i="414" s="1"/>
  <c r="AM86" i="414"/>
  <c r="AN86" i="414" s="1"/>
  <c r="X85" i="414"/>
  <c r="AM82" i="414"/>
  <c r="AN82" i="414" s="1"/>
  <c r="X81" i="414"/>
  <c r="AM78" i="414"/>
  <c r="AN78" i="414" s="1"/>
  <c r="X77" i="414"/>
  <c r="X73" i="414"/>
  <c r="AM87" i="414"/>
  <c r="AN87" i="414" s="1"/>
  <c r="X82" i="414"/>
  <c r="X80" i="414"/>
  <c r="AM79" i="414"/>
  <c r="AN79" i="414" s="1"/>
  <c r="X75" i="414"/>
  <c r="X71" i="414"/>
  <c r="X67" i="414"/>
  <c r="X63" i="414"/>
  <c r="X59" i="414"/>
  <c r="X70" i="414"/>
  <c r="X66" i="414"/>
  <c r="X62" i="414"/>
  <c r="X58" i="414"/>
  <c r="X78" i="414"/>
  <c r="AM77" i="414"/>
  <c r="AN77" i="414" s="1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N83" i="414" s="1"/>
  <c r="AM87" i="413"/>
  <c r="AN87" i="413" s="1"/>
  <c r="X86" i="413"/>
  <c r="AM83" i="413"/>
  <c r="AN83" i="413" s="1"/>
  <c r="X82" i="413"/>
  <c r="AM79" i="413"/>
  <c r="AN79" i="413" s="1"/>
  <c r="X78" i="413"/>
  <c r="X76" i="413"/>
  <c r="X72" i="413"/>
  <c r="AM88" i="413"/>
  <c r="AN88" i="413" s="1"/>
  <c r="X87" i="413"/>
  <c r="AM84" i="413"/>
  <c r="AN84" i="413" s="1"/>
  <c r="X83" i="413"/>
  <c r="AM80" i="413"/>
  <c r="AN80" i="413" s="1"/>
  <c r="X88" i="413"/>
  <c r="AM85" i="413"/>
  <c r="AN85" i="413" s="1"/>
  <c r="X84" i="413"/>
  <c r="X79" i="413"/>
  <c r="AM78" i="413"/>
  <c r="AN78" i="413" s="1"/>
  <c r="AM86" i="413"/>
  <c r="AN86" i="413" s="1"/>
  <c r="X77" i="413"/>
  <c r="X75" i="413"/>
  <c r="X73" i="413"/>
  <c r="X71" i="413"/>
  <c r="X70" i="413"/>
  <c r="X66" i="413"/>
  <c r="X62" i="413"/>
  <c r="X58" i="413"/>
  <c r="AM82" i="413"/>
  <c r="AN82" i="413" s="1"/>
  <c r="AM77" i="413"/>
  <c r="AN77" i="413" s="1"/>
  <c r="X68" i="413"/>
  <c r="X64" i="413"/>
  <c r="X60" i="413"/>
  <c r="X81" i="413"/>
  <c r="X80" i="413"/>
  <c r="X54" i="413"/>
  <c r="AM81" i="413"/>
  <c r="AN81" i="413" s="1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AN87" i="412" s="1"/>
  <c r="X86" i="412"/>
  <c r="AM83" i="412"/>
  <c r="AN83" i="412" s="1"/>
  <c r="X82" i="412"/>
  <c r="AM79" i="412"/>
  <c r="AN79" i="412" s="1"/>
  <c r="AM88" i="412"/>
  <c r="AN88" i="412" s="1"/>
  <c r="X87" i="412"/>
  <c r="AM84" i="412"/>
  <c r="AN84" i="412" s="1"/>
  <c r="X83" i="412"/>
  <c r="AM80" i="412"/>
  <c r="AN80" i="412" s="1"/>
  <c r="AM86" i="412"/>
  <c r="AN86" i="412" s="1"/>
  <c r="X85" i="412"/>
  <c r="AM82" i="412"/>
  <c r="AN82" i="412" s="1"/>
  <c r="X81" i="412"/>
  <c r="AM78" i="412"/>
  <c r="AN78" i="412" s="1"/>
  <c r="X77" i="412"/>
  <c r="X73" i="412"/>
  <c r="X84" i="412"/>
  <c r="X79" i="412"/>
  <c r="X75" i="412"/>
  <c r="AM85" i="412"/>
  <c r="AN85" i="412" s="1"/>
  <c r="X80" i="412"/>
  <c r="AM81" i="412"/>
  <c r="AN81" i="412" s="1"/>
  <c r="X78" i="412"/>
  <c r="AM77" i="412"/>
  <c r="AN77" i="412" s="1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AN87" i="411" s="1"/>
  <c r="X86" i="411"/>
  <c r="AM83" i="411"/>
  <c r="AN83" i="411" s="1"/>
  <c r="X82" i="411"/>
  <c r="AM79" i="411"/>
  <c r="AN79" i="411" s="1"/>
  <c r="AM88" i="411"/>
  <c r="AN88" i="411" s="1"/>
  <c r="X87" i="411"/>
  <c r="AM84" i="411"/>
  <c r="AN84" i="411" s="1"/>
  <c r="X83" i="411"/>
  <c r="AM80" i="411"/>
  <c r="AN80" i="411" s="1"/>
  <c r="AM86" i="411"/>
  <c r="AN86" i="411" s="1"/>
  <c r="X85" i="411"/>
  <c r="AM82" i="411"/>
  <c r="AN82" i="411" s="1"/>
  <c r="X81" i="411"/>
  <c r="AM78" i="411"/>
  <c r="AN78" i="411" s="1"/>
  <c r="X77" i="411"/>
  <c r="X73" i="411"/>
  <c r="X84" i="411"/>
  <c r="X70" i="411"/>
  <c r="X66" i="411"/>
  <c r="X58" i="411"/>
  <c r="X54" i="411"/>
  <c r="AM85" i="411"/>
  <c r="AN85" i="411" s="1"/>
  <c r="X80" i="411"/>
  <c r="X78" i="411"/>
  <c r="AM77" i="411"/>
  <c r="AN77" i="411" s="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AN81" i="411" s="1"/>
  <c r="X79" i="411"/>
  <c r="X53" i="411"/>
  <c r="X68" i="411"/>
  <c r="X64" i="411"/>
  <c r="X60" i="411"/>
  <c r="X56" i="411"/>
  <c r="AM87" i="410"/>
  <c r="AN87" i="410" s="1"/>
  <c r="X86" i="410"/>
  <c r="AM83" i="410"/>
  <c r="AN83" i="410" s="1"/>
  <c r="X82" i="410"/>
  <c r="AM79" i="410"/>
  <c r="AN79" i="410" s="1"/>
  <c r="AM88" i="410"/>
  <c r="AN88" i="410" s="1"/>
  <c r="X87" i="410"/>
  <c r="AM84" i="410"/>
  <c r="AN84" i="410" s="1"/>
  <c r="X83" i="410"/>
  <c r="AM80" i="410"/>
  <c r="AN80" i="410" s="1"/>
  <c r="X79" i="410"/>
  <c r="X75" i="410"/>
  <c r="X88" i="410"/>
  <c r="AM86" i="410"/>
  <c r="AN86" i="410" s="1"/>
  <c r="X85" i="410"/>
  <c r="AM82" i="410"/>
  <c r="AN82" i="410" s="1"/>
  <c r="X81" i="410"/>
  <c r="AM78" i="410"/>
  <c r="AN78" i="410" s="1"/>
  <c r="X77" i="410"/>
  <c r="X73" i="410"/>
  <c r="AM85" i="410"/>
  <c r="AN85" i="410" s="1"/>
  <c r="X80" i="410"/>
  <c r="X78" i="410"/>
  <c r="X76" i="410"/>
  <c r="X72" i="410"/>
  <c r="X70" i="410"/>
  <c r="X62" i="410"/>
  <c r="X58" i="410"/>
  <c r="X53" i="410"/>
  <c r="AM77" i="410"/>
  <c r="AN77" i="410" s="1"/>
  <c r="AM81" i="410"/>
  <c r="AN81" i="410" s="1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1" i="408"/>
  <c r="D31" i="408" s="1"/>
  <c r="C29" i="408"/>
  <c r="D29" i="408" s="1"/>
  <c r="C27" i="408"/>
  <c r="D27" i="408" s="1"/>
  <c r="C15" i="408"/>
  <c r="D15" i="408" s="1"/>
  <c r="C28" i="408"/>
  <c r="D28" i="408" s="1"/>
  <c r="C23" i="408"/>
  <c r="D23" i="408" s="1"/>
  <c r="C19" i="408"/>
  <c r="D19" i="408" s="1"/>
  <c r="C14" i="408"/>
  <c r="D14" i="408" s="1"/>
  <c r="C30" i="408"/>
  <c r="D30" i="408" s="1"/>
  <c r="C13" i="408"/>
  <c r="D13" i="408" s="1"/>
  <c r="C18" i="408"/>
  <c r="D18" i="408" s="1"/>
  <c r="H4" i="407"/>
  <c r="H4" i="408"/>
  <c r="C26" i="407"/>
  <c r="D26" i="407" s="1"/>
  <c r="C33" i="407"/>
  <c r="D33" i="407" s="1"/>
  <c r="C31" i="407"/>
  <c r="D31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34" i="407"/>
  <c r="D34" i="407" s="1"/>
  <c r="C23" i="407"/>
  <c r="D23" i="407" s="1"/>
  <c r="C20" i="407"/>
  <c r="D20" i="407" s="1"/>
  <c r="C15" i="407"/>
  <c r="D15" i="407" s="1"/>
  <c r="C32" i="407"/>
  <c r="D32" i="407" s="1"/>
  <c r="C30" i="407"/>
  <c r="D30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9" i="405"/>
  <c r="D19" i="405" s="1"/>
  <c r="C27" i="405"/>
  <c r="D27" i="405" s="1"/>
  <c r="C15" i="405"/>
  <c r="D15" i="405" s="1"/>
  <c r="C18" i="405"/>
  <c r="D18" i="405" s="1"/>
  <c r="C34" i="405"/>
  <c r="D34" i="405" s="1"/>
  <c r="C32" i="405"/>
  <c r="D32" i="405" s="1"/>
  <c r="C26" i="405"/>
  <c r="D26" i="405" s="1"/>
  <c r="C21" i="405"/>
  <c r="D21" i="405" s="1"/>
  <c r="C14" i="405"/>
  <c r="D14" i="405" s="1"/>
  <c r="C35" i="405"/>
  <c r="D35" i="405" s="1"/>
  <c r="C33" i="405"/>
  <c r="D33" i="405" s="1"/>
  <c r="C31" i="405"/>
  <c r="D31" i="405" s="1"/>
  <c r="C24" i="405"/>
  <c r="D24" i="405" s="1"/>
  <c r="C12" i="405"/>
  <c r="D12" i="405" s="1"/>
  <c r="C25" i="405"/>
  <c r="D25" i="405" s="1"/>
  <c r="C20" i="405"/>
  <c r="D20" i="405" s="1"/>
  <c r="C13" i="405"/>
  <c r="D13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AN87" i="399" s="1"/>
  <c r="X86" i="399"/>
  <c r="AM83" i="399"/>
  <c r="AN83" i="399" s="1"/>
  <c r="X82" i="399"/>
  <c r="AM79" i="399"/>
  <c r="AN79" i="399" s="1"/>
  <c r="X78" i="399"/>
  <c r="X76" i="399"/>
  <c r="X72" i="399"/>
  <c r="X88" i="399"/>
  <c r="X81" i="399"/>
  <c r="AM80" i="399"/>
  <c r="AN80" i="399" s="1"/>
  <c r="X79" i="399"/>
  <c r="AM78" i="399"/>
  <c r="AN78" i="399" s="1"/>
  <c r="X69" i="399"/>
  <c r="X65" i="399"/>
  <c r="X87" i="399"/>
  <c r="X85" i="399"/>
  <c r="X83" i="399"/>
  <c r="X74" i="399"/>
  <c r="AM81" i="399"/>
  <c r="AN81" i="399" s="1"/>
  <c r="X71" i="399"/>
  <c r="X61" i="399"/>
  <c r="AM85" i="399"/>
  <c r="AN85" i="399" s="1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AN77" i="399" s="1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N88" i="399" s="1"/>
  <c r="AM86" i="399"/>
  <c r="AN86" i="399" s="1"/>
  <c r="AM84" i="399"/>
  <c r="AN84" i="399" s="1"/>
  <c r="AM82" i="399"/>
  <c r="AN82" i="399" s="1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AN85" i="388" s="1"/>
  <c r="X84" i="388"/>
  <c r="AM81" i="388"/>
  <c r="AN81" i="388" s="1"/>
  <c r="X80" i="388"/>
  <c r="AM86" i="388"/>
  <c r="AN86" i="388" s="1"/>
  <c r="X85" i="388"/>
  <c r="AM82" i="388"/>
  <c r="AN82" i="388" s="1"/>
  <c r="X81" i="388"/>
  <c r="AM78" i="388"/>
  <c r="AN78" i="388" s="1"/>
  <c r="AM87" i="388"/>
  <c r="AN87" i="388" s="1"/>
  <c r="X86" i="388"/>
  <c r="AM83" i="388"/>
  <c r="AN83" i="388" s="1"/>
  <c r="X82" i="388"/>
  <c r="AM79" i="388"/>
  <c r="AN79" i="388" s="1"/>
  <c r="AM88" i="388"/>
  <c r="AN88" i="388" s="1"/>
  <c r="X87" i="388"/>
  <c r="AM84" i="388"/>
  <c r="AN84" i="388" s="1"/>
  <c r="X83" i="388"/>
  <c r="AM80" i="388"/>
  <c r="AN80" i="388" s="1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AN77" i="388" s="1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AA55" i="476" l="1"/>
  <c r="Z55" i="476"/>
  <c r="P12" i="475"/>
  <c r="L12" i="475"/>
  <c r="H12" i="475"/>
  <c r="S12" i="475"/>
  <c r="O12" i="475"/>
  <c r="K12" i="475"/>
  <c r="Q12" i="475"/>
  <c r="M12" i="475"/>
  <c r="I12" i="475"/>
  <c r="J12" i="475"/>
  <c r="R12" i="475"/>
  <c r="N12" i="475"/>
  <c r="Z58" i="476"/>
  <c r="AA58" i="476"/>
  <c r="AA72" i="476"/>
  <c r="Z72" i="476"/>
  <c r="AA56" i="476"/>
  <c r="Z56" i="476"/>
  <c r="AA59" i="476"/>
  <c r="Z59" i="476"/>
  <c r="AO80" i="476"/>
  <c r="AO84" i="476"/>
  <c r="AA82" i="476"/>
  <c r="Z82" i="476"/>
  <c r="Z70" i="476"/>
  <c r="AA70" i="476"/>
  <c r="AA87" i="476"/>
  <c r="Z87" i="476"/>
  <c r="AO81" i="476"/>
  <c r="Z86" i="476"/>
  <c r="AA86" i="476"/>
  <c r="Q17" i="475"/>
  <c r="M17" i="475"/>
  <c r="I17" i="475"/>
  <c r="P17" i="475"/>
  <c r="L17" i="475"/>
  <c r="H17" i="475"/>
  <c r="R17" i="475"/>
  <c r="N17" i="475"/>
  <c r="J17" i="475"/>
  <c r="S17" i="475"/>
  <c r="O17" i="475"/>
  <c r="K17" i="475"/>
  <c r="AA57" i="476"/>
  <c r="Z57" i="476"/>
  <c r="S18" i="475"/>
  <c r="O18" i="475"/>
  <c r="K18" i="475"/>
  <c r="R18" i="475"/>
  <c r="N18" i="475"/>
  <c r="J18" i="475"/>
  <c r="P18" i="475"/>
  <c r="L18" i="475"/>
  <c r="H18" i="475"/>
  <c r="I18" i="475"/>
  <c r="Q18" i="475"/>
  <c r="M18" i="475"/>
  <c r="Z60" i="476"/>
  <c r="AA60" i="476"/>
  <c r="Z73" i="476"/>
  <c r="AA73" i="476"/>
  <c r="AA63" i="476"/>
  <c r="Z63" i="476"/>
  <c r="Z81" i="476"/>
  <c r="AA81" i="476"/>
  <c r="AA61" i="476"/>
  <c r="Z61" i="476"/>
  <c r="AO83" i="476"/>
  <c r="AA76" i="476"/>
  <c r="Z76" i="476"/>
  <c r="Z74" i="476"/>
  <c r="AA74" i="476"/>
  <c r="AA84" i="476"/>
  <c r="Z84" i="476"/>
  <c r="AO87" i="476"/>
  <c r="S13" i="475"/>
  <c r="O13" i="475"/>
  <c r="K13" i="475"/>
  <c r="R13" i="475"/>
  <c r="N13" i="475"/>
  <c r="J13" i="475"/>
  <c r="P13" i="475"/>
  <c r="L13" i="475"/>
  <c r="H13" i="475"/>
  <c r="Q13" i="475"/>
  <c r="M13" i="475"/>
  <c r="I13" i="475"/>
  <c r="Q19" i="475"/>
  <c r="M19" i="475"/>
  <c r="I19" i="475"/>
  <c r="P19" i="475"/>
  <c r="L19" i="475"/>
  <c r="H19" i="475"/>
  <c r="R19" i="475"/>
  <c r="N19" i="475"/>
  <c r="J19" i="475"/>
  <c r="K19" i="475"/>
  <c r="S19" i="475"/>
  <c r="O19" i="475"/>
  <c r="AA75" i="476"/>
  <c r="Z75" i="476"/>
  <c r="S20" i="475"/>
  <c r="O20" i="475"/>
  <c r="K20" i="475"/>
  <c r="R20" i="475"/>
  <c r="N20" i="475"/>
  <c r="J20" i="475"/>
  <c r="P20" i="475"/>
  <c r="L20" i="475"/>
  <c r="H20" i="475"/>
  <c r="M20" i="475"/>
  <c r="I20" i="475"/>
  <c r="Q20" i="475"/>
  <c r="AA64" i="476"/>
  <c r="Z64" i="476"/>
  <c r="Z77" i="476"/>
  <c r="AA77" i="476"/>
  <c r="AA54" i="476"/>
  <c r="Z54" i="476"/>
  <c r="AA67" i="476"/>
  <c r="Z67" i="476"/>
  <c r="AO82" i="476"/>
  <c r="Z65" i="476"/>
  <c r="AA65" i="476"/>
  <c r="AO88" i="476"/>
  <c r="AA78" i="476"/>
  <c r="Z78" i="476"/>
  <c r="AO77" i="476"/>
  <c r="AO85" i="476"/>
  <c r="Z85" i="476"/>
  <c r="AA85" i="476"/>
  <c r="Q21" i="475"/>
  <c r="M21" i="475"/>
  <c r="I21" i="475"/>
  <c r="P21" i="475"/>
  <c r="L21" i="475"/>
  <c r="H21" i="475"/>
  <c r="R21" i="475"/>
  <c r="N21" i="475"/>
  <c r="J21" i="475"/>
  <c r="O21" i="475"/>
  <c r="K21" i="475"/>
  <c r="S21" i="475"/>
  <c r="Z62" i="476"/>
  <c r="AA62" i="476"/>
  <c r="Z53" i="476"/>
  <c r="AA53" i="476"/>
  <c r="AA68" i="476"/>
  <c r="Z68" i="476"/>
  <c r="AA79" i="476"/>
  <c r="Z79" i="476"/>
  <c r="AO78" i="476"/>
  <c r="AA71" i="476"/>
  <c r="Z71" i="476"/>
  <c r="AA83" i="476"/>
  <c r="Z83" i="476"/>
  <c r="Z69" i="476"/>
  <c r="AA69" i="476"/>
  <c r="Z66" i="476"/>
  <c r="AA66" i="476"/>
  <c r="AO79" i="476"/>
  <c r="Z80" i="476"/>
  <c r="AA80" i="476"/>
  <c r="AA88" i="476"/>
  <c r="Z88" i="476"/>
  <c r="AO86" i="476"/>
  <c r="S17" i="473"/>
  <c r="O17" i="473"/>
  <c r="K17" i="473"/>
  <c r="I17" i="473"/>
  <c r="R17" i="473"/>
  <c r="N17" i="473"/>
  <c r="J17" i="473"/>
  <c r="M17" i="473"/>
  <c r="P17" i="473"/>
  <c r="L17" i="473"/>
  <c r="H17" i="473"/>
  <c r="Q17" i="473"/>
  <c r="Z57" i="474"/>
  <c r="AA57" i="474"/>
  <c r="AO86" i="474"/>
  <c r="AA68" i="474"/>
  <c r="Z68" i="474"/>
  <c r="AA54" i="474"/>
  <c r="Z54" i="474"/>
  <c r="Z70" i="474"/>
  <c r="AA70" i="474"/>
  <c r="AA76" i="474"/>
  <c r="Z76" i="474"/>
  <c r="R12" i="473"/>
  <c r="N12" i="473"/>
  <c r="J12" i="473"/>
  <c r="P12" i="473"/>
  <c r="H12" i="473"/>
  <c r="Q12" i="473"/>
  <c r="M12" i="473"/>
  <c r="I12" i="473"/>
  <c r="L12" i="473"/>
  <c r="S12" i="473"/>
  <c r="O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O82" i="474"/>
  <c r="AA66" i="474"/>
  <c r="Z66" i="474"/>
  <c r="AO78" i="474"/>
  <c r="AA80" i="474"/>
  <c r="Z80" i="474"/>
  <c r="AA88" i="474"/>
  <c r="Z88" i="474"/>
  <c r="Z83" i="474"/>
  <c r="AA83" i="474"/>
  <c r="AA72" i="474"/>
  <c r="Z72" i="474"/>
  <c r="AA82" i="474"/>
  <c r="Z82" i="474"/>
  <c r="AO84" i="474"/>
  <c r="Q20" i="473"/>
  <c r="M20" i="473"/>
  <c r="I20" i="473"/>
  <c r="S20" i="473"/>
  <c r="K20" i="473"/>
  <c r="P20" i="473"/>
  <c r="L20" i="473"/>
  <c r="H20" i="473"/>
  <c r="R20" i="473"/>
  <c r="N20" i="473"/>
  <c r="J20" i="473"/>
  <c r="O20" i="473"/>
  <c r="Z67" i="474"/>
  <c r="AA67" i="474"/>
  <c r="S19" i="473"/>
  <c r="O19" i="473"/>
  <c r="K19" i="473"/>
  <c r="M19" i="473"/>
  <c r="R19" i="473"/>
  <c r="N19" i="473"/>
  <c r="J19" i="473"/>
  <c r="I19" i="473"/>
  <c r="P19" i="473"/>
  <c r="L19" i="473"/>
  <c r="H19" i="473"/>
  <c r="Q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Q18" i="473"/>
  <c r="M18" i="473"/>
  <c r="I18" i="473"/>
  <c r="S18" i="473"/>
  <c r="P18" i="473"/>
  <c r="L18" i="473"/>
  <c r="H18" i="473"/>
  <c r="K18" i="473"/>
  <c r="R18" i="473"/>
  <c r="N18" i="473"/>
  <c r="J18" i="473"/>
  <c r="O18" i="473"/>
  <c r="Z63" i="474"/>
  <c r="AA63" i="474"/>
  <c r="AO81" i="474"/>
  <c r="Z75" i="474"/>
  <c r="AA75" i="474"/>
  <c r="AO83" i="474"/>
  <c r="Z55" i="474"/>
  <c r="AA55" i="474"/>
  <c r="Q13" i="473"/>
  <c r="M13" i="473"/>
  <c r="I13" i="473"/>
  <c r="K13" i="473"/>
  <c r="P13" i="473"/>
  <c r="L13" i="473"/>
  <c r="H13" i="473"/>
  <c r="O13" i="473"/>
  <c r="R13" i="473"/>
  <c r="N13" i="473"/>
  <c r="J13" i="473"/>
  <c r="S13" i="473"/>
  <c r="Q21" i="473"/>
  <c r="S21" i="473"/>
  <c r="O21" i="473"/>
  <c r="K21" i="473"/>
  <c r="R21" i="473"/>
  <c r="L21" i="473"/>
  <c r="N21" i="473"/>
  <c r="P21" i="473"/>
  <c r="J21" i="473"/>
  <c r="I21" i="473"/>
  <c r="M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O77" i="474"/>
  <c r="AO85" i="474"/>
  <c r="AO80" i="474"/>
  <c r="AO88" i="474"/>
  <c r="AO79" i="474"/>
  <c r="AO87" i="474"/>
  <c r="Z76" i="472"/>
  <c r="AA76" i="472"/>
  <c r="P19" i="471"/>
  <c r="L19" i="471"/>
  <c r="H19" i="471"/>
  <c r="O19" i="471"/>
  <c r="J19" i="471"/>
  <c r="M19" i="471"/>
  <c r="S19" i="471"/>
  <c r="N19" i="471"/>
  <c r="I19" i="471"/>
  <c r="Q19" i="471"/>
  <c r="K19" i="471"/>
  <c r="R19" i="471"/>
  <c r="AO81" i="472"/>
  <c r="S14" i="471"/>
  <c r="O14" i="471"/>
  <c r="K14" i="471"/>
  <c r="Q14" i="471"/>
  <c r="R14" i="471"/>
  <c r="N14" i="471"/>
  <c r="J14" i="471"/>
  <c r="M14" i="471"/>
  <c r="P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O78" i="472"/>
  <c r="AO86" i="472"/>
  <c r="Z83" i="472"/>
  <c r="AA83" i="472"/>
  <c r="Z72" i="472"/>
  <c r="AA72" i="472"/>
  <c r="Z82" i="472"/>
  <c r="AA82" i="472"/>
  <c r="P13" i="471"/>
  <c r="L13" i="471"/>
  <c r="H13" i="471"/>
  <c r="S13" i="471"/>
  <c r="O13" i="471"/>
  <c r="K13" i="471"/>
  <c r="R13" i="471"/>
  <c r="Q13" i="471"/>
  <c r="M13" i="471"/>
  <c r="I13" i="471"/>
  <c r="N13" i="471"/>
  <c r="J13" i="471"/>
  <c r="AA70" i="472"/>
  <c r="Z70" i="472"/>
  <c r="AA74" i="472"/>
  <c r="Z74" i="472"/>
  <c r="AA71" i="472"/>
  <c r="Z71" i="472"/>
  <c r="AA84" i="472"/>
  <c r="Z84" i="472"/>
  <c r="AO84" i="472"/>
  <c r="P21" i="471"/>
  <c r="L21" i="471"/>
  <c r="H21" i="471"/>
  <c r="S21" i="471"/>
  <c r="N21" i="471"/>
  <c r="I21" i="471"/>
  <c r="K21" i="471"/>
  <c r="R21" i="471"/>
  <c r="M21" i="471"/>
  <c r="Q21" i="471"/>
  <c r="O21" i="471"/>
  <c r="J21" i="471"/>
  <c r="AA58" i="472"/>
  <c r="Z58" i="472"/>
  <c r="S23" i="471"/>
  <c r="P23" i="471"/>
  <c r="L23" i="471"/>
  <c r="H23" i="471"/>
  <c r="R23" i="471"/>
  <c r="M23" i="471"/>
  <c r="Q23" i="471"/>
  <c r="K23" i="471"/>
  <c r="O23" i="471"/>
  <c r="N23" i="471"/>
  <c r="I23" i="471"/>
  <c r="J23" i="471"/>
  <c r="Z59" i="472"/>
  <c r="AA59" i="472"/>
  <c r="R20" i="471"/>
  <c r="N20" i="471"/>
  <c r="J20" i="471"/>
  <c r="Q20" i="471"/>
  <c r="L20" i="471"/>
  <c r="O20" i="471"/>
  <c r="P20" i="471"/>
  <c r="K20" i="471"/>
  <c r="I20" i="471"/>
  <c r="S20" i="471"/>
  <c r="M20" i="471"/>
  <c r="H20" i="471"/>
  <c r="AA61" i="472"/>
  <c r="Z61" i="472"/>
  <c r="AO77" i="472"/>
  <c r="AA80" i="472"/>
  <c r="Z80" i="472"/>
  <c r="Z64" i="472"/>
  <c r="AA64" i="472"/>
  <c r="AA73" i="472"/>
  <c r="Z73" i="472"/>
  <c r="AO82" i="472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O83" i="472"/>
  <c r="R15" i="471"/>
  <c r="N15" i="471"/>
  <c r="J15" i="471"/>
  <c r="L15" i="471"/>
  <c r="Q15" i="471"/>
  <c r="M15" i="471"/>
  <c r="I15" i="471"/>
  <c r="P15" i="471"/>
  <c r="H15" i="471"/>
  <c r="S15" i="471"/>
  <c r="O15" i="471"/>
  <c r="K15" i="471"/>
  <c r="AA62" i="472"/>
  <c r="Z62" i="472"/>
  <c r="Q12" i="471"/>
  <c r="M12" i="471"/>
  <c r="I12" i="471"/>
  <c r="P12" i="471"/>
  <c r="L12" i="471"/>
  <c r="H12" i="471"/>
  <c r="R12" i="471"/>
  <c r="N12" i="471"/>
  <c r="J12" i="471"/>
  <c r="S12" i="471"/>
  <c r="O12" i="471"/>
  <c r="K12" i="471"/>
  <c r="Z63" i="472"/>
  <c r="AA63" i="472"/>
  <c r="R22" i="471"/>
  <c r="N22" i="471"/>
  <c r="J22" i="471"/>
  <c r="P22" i="471"/>
  <c r="K22" i="471"/>
  <c r="S22" i="471"/>
  <c r="O22" i="471"/>
  <c r="I22" i="471"/>
  <c r="M22" i="471"/>
  <c r="Q22" i="471"/>
  <c r="L22" i="471"/>
  <c r="H22" i="471"/>
  <c r="AA65" i="472"/>
  <c r="Z65" i="472"/>
  <c r="AA88" i="472"/>
  <c r="Z88" i="472"/>
  <c r="AO85" i="472"/>
  <c r="Z68" i="472"/>
  <c r="AA68" i="472"/>
  <c r="AA77" i="472"/>
  <c r="Z77" i="472"/>
  <c r="AA85" i="472"/>
  <c r="Z85" i="472"/>
  <c r="AO80" i="472"/>
  <c r="AO88" i="472"/>
  <c r="AO79" i="472"/>
  <c r="AO87" i="472"/>
  <c r="P22" i="469"/>
  <c r="L22" i="469"/>
  <c r="H22" i="469"/>
  <c r="R22" i="469"/>
  <c r="M22" i="469"/>
  <c r="O22" i="469"/>
  <c r="Q22" i="469"/>
  <c r="K22" i="469"/>
  <c r="S22" i="469"/>
  <c r="N22" i="469"/>
  <c r="I22" i="469"/>
  <c r="J22" i="469"/>
  <c r="AA64" i="470"/>
  <c r="Z64" i="470"/>
  <c r="Q14" i="469"/>
  <c r="M14" i="469"/>
  <c r="I14" i="469"/>
  <c r="S14" i="469"/>
  <c r="K14" i="469"/>
  <c r="P14" i="469"/>
  <c r="L14" i="469"/>
  <c r="H14" i="469"/>
  <c r="O14" i="469"/>
  <c r="R14" i="469"/>
  <c r="N14" i="469"/>
  <c r="J14" i="469"/>
  <c r="R23" i="469"/>
  <c r="N23" i="469"/>
  <c r="J23" i="469"/>
  <c r="O23" i="469"/>
  <c r="I23" i="469"/>
  <c r="S23" i="469"/>
  <c r="M23" i="469"/>
  <c r="H23" i="469"/>
  <c r="P23" i="469"/>
  <c r="K23" i="469"/>
  <c r="Q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O81" i="470"/>
  <c r="AA83" i="470"/>
  <c r="Z83" i="470"/>
  <c r="Z77" i="470"/>
  <c r="AA77" i="470"/>
  <c r="AA85" i="470"/>
  <c r="Z85" i="470"/>
  <c r="Z53" i="470"/>
  <c r="AA53" i="470"/>
  <c r="AA68" i="470"/>
  <c r="Z68" i="470"/>
  <c r="P20" i="469"/>
  <c r="L20" i="469"/>
  <c r="H20" i="469"/>
  <c r="S20" i="469"/>
  <c r="N20" i="469"/>
  <c r="I20" i="469"/>
  <c r="K20" i="469"/>
  <c r="R20" i="469"/>
  <c r="M20" i="469"/>
  <c r="Q20" i="469"/>
  <c r="O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O79" i="470"/>
  <c r="AA74" i="470"/>
  <c r="Z74" i="470"/>
  <c r="Z84" i="470"/>
  <c r="AA84" i="470"/>
  <c r="AO84" i="470"/>
  <c r="AO78" i="470"/>
  <c r="AO86" i="470"/>
  <c r="R12" i="469"/>
  <c r="N12" i="469"/>
  <c r="J12" i="469"/>
  <c r="P12" i="469"/>
  <c r="L12" i="469"/>
  <c r="H12" i="469"/>
  <c r="Q12" i="469"/>
  <c r="M12" i="469"/>
  <c r="I12" i="469"/>
  <c r="S12" i="469"/>
  <c r="O12" i="469"/>
  <c r="K12" i="469"/>
  <c r="AA56" i="470"/>
  <c r="Z56" i="470"/>
  <c r="AA72" i="470"/>
  <c r="Z72" i="470"/>
  <c r="R19" i="469"/>
  <c r="N19" i="469"/>
  <c r="J19" i="469"/>
  <c r="Q19" i="469"/>
  <c r="L19" i="469"/>
  <c r="P19" i="469"/>
  <c r="K19" i="469"/>
  <c r="I19" i="469"/>
  <c r="S19" i="469"/>
  <c r="M19" i="469"/>
  <c r="H19" i="469"/>
  <c r="O19" i="469"/>
  <c r="AA59" i="470"/>
  <c r="Z59" i="470"/>
  <c r="Z78" i="470"/>
  <c r="AA78" i="470"/>
  <c r="Z61" i="470"/>
  <c r="AA61" i="470"/>
  <c r="Z76" i="470"/>
  <c r="AA76" i="470"/>
  <c r="Z66" i="470"/>
  <c r="AA66" i="470"/>
  <c r="AO80" i="470"/>
  <c r="AO77" i="470"/>
  <c r="AO85" i="470"/>
  <c r="AA87" i="470"/>
  <c r="Z87" i="470"/>
  <c r="Z81" i="470"/>
  <c r="AA81" i="470"/>
  <c r="P15" i="469"/>
  <c r="Q15" i="469"/>
  <c r="L15" i="469"/>
  <c r="H15" i="469"/>
  <c r="N15" i="469"/>
  <c r="O15" i="469"/>
  <c r="K15" i="469"/>
  <c r="J15" i="469"/>
  <c r="R15" i="469"/>
  <c r="M15" i="469"/>
  <c r="I15" i="469"/>
  <c r="S15" i="469"/>
  <c r="AA60" i="470"/>
  <c r="Z60" i="470"/>
  <c r="AO87" i="470"/>
  <c r="R21" i="469"/>
  <c r="N21" i="469"/>
  <c r="J21" i="469"/>
  <c r="P21" i="469"/>
  <c r="K21" i="469"/>
  <c r="M21" i="469"/>
  <c r="O21" i="469"/>
  <c r="I21" i="469"/>
  <c r="S21" i="469"/>
  <c r="Q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O83" i="470"/>
  <c r="AA80" i="470"/>
  <c r="Z80" i="470"/>
  <c r="Z88" i="470"/>
  <c r="AA88" i="470"/>
  <c r="AO88" i="470"/>
  <c r="AO82" i="470"/>
  <c r="S13" i="469"/>
  <c r="O13" i="469"/>
  <c r="K13" i="469"/>
  <c r="Q13" i="469"/>
  <c r="M13" i="469"/>
  <c r="I13" i="469"/>
  <c r="P13" i="469"/>
  <c r="L13" i="469"/>
  <c r="H13" i="469"/>
  <c r="R13" i="469"/>
  <c r="N13" i="469"/>
  <c r="J13" i="469"/>
  <c r="Q18" i="467"/>
  <c r="M18" i="467"/>
  <c r="I18" i="467"/>
  <c r="S18" i="467"/>
  <c r="P18" i="467"/>
  <c r="L18" i="467"/>
  <c r="H18" i="467"/>
  <c r="O18" i="467"/>
  <c r="R18" i="467"/>
  <c r="N18" i="467"/>
  <c r="J18" i="467"/>
  <c r="K18" i="467"/>
  <c r="S19" i="467"/>
  <c r="O19" i="467"/>
  <c r="K19" i="467"/>
  <c r="M19" i="467"/>
  <c r="I19" i="467"/>
  <c r="R19" i="467"/>
  <c r="N19" i="467"/>
  <c r="J19" i="467"/>
  <c r="Q19" i="467"/>
  <c r="P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S21" i="467"/>
  <c r="O21" i="467"/>
  <c r="P21" i="467"/>
  <c r="Q21" i="467"/>
  <c r="K21" i="467"/>
  <c r="M21" i="467"/>
  <c r="N21" i="467"/>
  <c r="J21" i="467"/>
  <c r="I21" i="467"/>
  <c r="R21" i="467"/>
  <c r="L21" i="467"/>
  <c r="H21" i="467"/>
  <c r="AA64" i="468"/>
  <c r="Z64" i="468"/>
  <c r="Z63" i="468"/>
  <c r="AA63" i="468"/>
  <c r="AA80" i="468"/>
  <c r="Z80" i="468"/>
  <c r="AO82" i="468"/>
  <c r="AO84" i="468"/>
  <c r="Z76" i="468"/>
  <c r="AA76" i="468"/>
  <c r="Q13" i="467"/>
  <c r="M13" i="467"/>
  <c r="I13" i="467"/>
  <c r="P13" i="467"/>
  <c r="L13" i="467"/>
  <c r="H13" i="467"/>
  <c r="R13" i="467"/>
  <c r="N13" i="467"/>
  <c r="J13" i="467"/>
  <c r="S13" i="467"/>
  <c r="O13" i="467"/>
  <c r="K13" i="467"/>
  <c r="AO81" i="468"/>
  <c r="Z53" i="468"/>
  <c r="AA53" i="468"/>
  <c r="Q22" i="467"/>
  <c r="M22" i="467"/>
  <c r="I22" i="467"/>
  <c r="R22" i="467"/>
  <c r="N22" i="467"/>
  <c r="J22" i="467"/>
  <c r="S22" i="467"/>
  <c r="K22" i="467"/>
  <c r="P22" i="467"/>
  <c r="H22" i="467"/>
  <c r="O22" i="467"/>
  <c r="L22" i="467"/>
  <c r="AA67" i="468"/>
  <c r="Z67" i="468"/>
  <c r="AA88" i="468"/>
  <c r="Z88" i="468"/>
  <c r="AO85" i="468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Q20" i="467"/>
  <c r="M20" i="467"/>
  <c r="I20" i="467"/>
  <c r="O20" i="467"/>
  <c r="K20" i="467"/>
  <c r="P20" i="467"/>
  <c r="L20" i="467"/>
  <c r="H20" i="467"/>
  <c r="S20" i="467"/>
  <c r="R20" i="467"/>
  <c r="N20" i="467"/>
  <c r="J20" i="467"/>
  <c r="AA68" i="468"/>
  <c r="Z68" i="468"/>
  <c r="AO77" i="468"/>
  <c r="Z62" i="468"/>
  <c r="AA62" i="468"/>
  <c r="AA73" i="468"/>
  <c r="Z73" i="468"/>
  <c r="Z75" i="468"/>
  <c r="AA75" i="468"/>
  <c r="AO83" i="468"/>
  <c r="R12" i="467"/>
  <c r="N12" i="467"/>
  <c r="J12" i="467"/>
  <c r="Q12" i="467"/>
  <c r="M12" i="467"/>
  <c r="I12" i="467"/>
  <c r="S12" i="467"/>
  <c r="O12" i="467"/>
  <c r="K12" i="467"/>
  <c r="L12" i="467"/>
  <c r="H12" i="467"/>
  <c r="P12" i="467"/>
  <c r="P14" i="467"/>
  <c r="L14" i="467"/>
  <c r="H14" i="467"/>
  <c r="R14" i="467"/>
  <c r="S14" i="467"/>
  <c r="O14" i="467"/>
  <c r="K14" i="467"/>
  <c r="Q14" i="467"/>
  <c r="M14" i="467"/>
  <c r="I14" i="467"/>
  <c r="N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O78" i="468"/>
  <c r="AO86" i="468"/>
  <c r="AO80" i="468"/>
  <c r="AO88" i="468"/>
  <c r="AO79" i="468"/>
  <c r="AO87" i="468"/>
  <c r="P22" i="465"/>
  <c r="L22" i="465"/>
  <c r="H22" i="465"/>
  <c r="S22" i="465"/>
  <c r="O22" i="465"/>
  <c r="K22" i="465"/>
  <c r="Q22" i="465"/>
  <c r="M22" i="465"/>
  <c r="I22" i="465"/>
  <c r="J22" i="465"/>
  <c r="N22" i="465"/>
  <c r="R22" i="465"/>
  <c r="AA57" i="466"/>
  <c r="Z57" i="466"/>
  <c r="Z54" i="466"/>
  <c r="AA54" i="466"/>
  <c r="Z66" i="466"/>
  <c r="AA66" i="466"/>
  <c r="R19" i="465"/>
  <c r="N19" i="465"/>
  <c r="J19" i="465"/>
  <c r="Q19" i="465"/>
  <c r="M19" i="465"/>
  <c r="I19" i="465"/>
  <c r="S19" i="465"/>
  <c r="O19" i="465"/>
  <c r="K19" i="465"/>
  <c r="P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O88" i="466"/>
  <c r="Z85" i="466"/>
  <c r="AA85" i="466"/>
  <c r="AA72" i="466"/>
  <c r="Z72" i="466"/>
  <c r="Z82" i="466"/>
  <c r="AA82" i="466"/>
  <c r="P20" i="465"/>
  <c r="L20" i="465"/>
  <c r="H20" i="465"/>
  <c r="S20" i="465"/>
  <c r="O20" i="465"/>
  <c r="K20" i="465"/>
  <c r="Q20" i="465"/>
  <c r="M20" i="465"/>
  <c r="I20" i="465"/>
  <c r="R20" i="465"/>
  <c r="J20" i="465"/>
  <c r="N20" i="465"/>
  <c r="Z73" i="466"/>
  <c r="AA73" i="466"/>
  <c r="Z56" i="466"/>
  <c r="AA56" i="466"/>
  <c r="Z70" i="466"/>
  <c r="AA70" i="466"/>
  <c r="R21" i="465"/>
  <c r="N21" i="465"/>
  <c r="J21" i="465"/>
  <c r="Q21" i="465"/>
  <c r="M21" i="465"/>
  <c r="I21" i="465"/>
  <c r="S21" i="465"/>
  <c r="O21" i="465"/>
  <c r="K21" i="465"/>
  <c r="H21" i="465"/>
  <c r="P21" i="465"/>
  <c r="L21" i="465"/>
  <c r="AA69" i="466"/>
  <c r="Z69" i="466"/>
  <c r="AA68" i="466"/>
  <c r="Z68" i="466"/>
  <c r="AO80" i="466"/>
  <c r="AO84" i="466"/>
  <c r="Z63" i="466"/>
  <c r="AA63" i="466"/>
  <c r="AO78" i="466"/>
  <c r="AO86" i="466"/>
  <c r="Z76" i="466"/>
  <c r="AA76" i="466"/>
  <c r="AO83" i="466"/>
  <c r="Z71" i="466"/>
  <c r="AA71" i="466"/>
  <c r="R13" i="465"/>
  <c r="N13" i="465"/>
  <c r="J13" i="465"/>
  <c r="Q13" i="465"/>
  <c r="M13" i="465"/>
  <c r="I13" i="465"/>
  <c r="S13" i="465"/>
  <c r="O13" i="465"/>
  <c r="K13" i="465"/>
  <c r="P13" i="465"/>
  <c r="L13" i="465"/>
  <c r="H13" i="465"/>
  <c r="AA80" i="466"/>
  <c r="Z80" i="466"/>
  <c r="Z58" i="466"/>
  <c r="AA58" i="466"/>
  <c r="Z77" i="466"/>
  <c r="AA77" i="466"/>
  <c r="R23" i="465"/>
  <c r="N23" i="465"/>
  <c r="J23" i="465"/>
  <c r="Q23" i="465"/>
  <c r="M23" i="465"/>
  <c r="I23" i="465"/>
  <c r="S23" i="465"/>
  <c r="O23" i="465"/>
  <c r="K23" i="465"/>
  <c r="L23" i="465"/>
  <c r="H23" i="465"/>
  <c r="P23" i="465"/>
  <c r="Z75" i="466"/>
  <c r="AA75" i="466"/>
  <c r="AA74" i="466"/>
  <c r="Z74" i="466"/>
  <c r="AO81" i="466"/>
  <c r="AO85" i="466"/>
  <c r="Z67" i="466"/>
  <c r="AA67" i="466"/>
  <c r="AA81" i="466"/>
  <c r="Z81" i="466"/>
  <c r="Z78" i="466"/>
  <c r="AA78" i="466"/>
  <c r="Z86" i="466"/>
  <c r="AA86" i="466"/>
  <c r="Q14" i="465"/>
  <c r="M14" i="465"/>
  <c r="I14" i="465"/>
  <c r="P14" i="465"/>
  <c r="L14" i="465"/>
  <c r="H14" i="465"/>
  <c r="R14" i="465"/>
  <c r="N14" i="465"/>
  <c r="J14" i="465"/>
  <c r="S14" i="465"/>
  <c r="K14" i="465"/>
  <c r="O14" i="465"/>
  <c r="AA53" i="466"/>
  <c r="Z53" i="466"/>
  <c r="P15" i="465"/>
  <c r="L15" i="465"/>
  <c r="H15" i="465"/>
  <c r="S15" i="465"/>
  <c r="O15" i="465"/>
  <c r="K15" i="465"/>
  <c r="Q15" i="465"/>
  <c r="M15" i="465"/>
  <c r="I15" i="465"/>
  <c r="N15" i="465"/>
  <c r="J15" i="465"/>
  <c r="R15" i="465"/>
  <c r="Z62" i="466"/>
  <c r="AA62" i="466"/>
  <c r="S12" i="465"/>
  <c r="O12" i="465"/>
  <c r="K12" i="465"/>
  <c r="R12" i="465"/>
  <c r="N12" i="465"/>
  <c r="J12" i="465"/>
  <c r="P12" i="465"/>
  <c r="L12" i="465"/>
  <c r="H12" i="465"/>
  <c r="M12" i="465"/>
  <c r="I12" i="465"/>
  <c r="Q12" i="465"/>
  <c r="AA61" i="466"/>
  <c r="Z61" i="466"/>
  <c r="AA60" i="466"/>
  <c r="Z60" i="466"/>
  <c r="AO77" i="466"/>
  <c r="Z87" i="466"/>
  <c r="AA87" i="466"/>
  <c r="AA55" i="466"/>
  <c r="Z55" i="466"/>
  <c r="AA84" i="466"/>
  <c r="Z84" i="466"/>
  <c r="AO82" i="466"/>
  <c r="AA88" i="466"/>
  <c r="Z88" i="466"/>
  <c r="AO79" i="466"/>
  <c r="AO87" i="466"/>
  <c r="P19" i="463"/>
  <c r="L19" i="463"/>
  <c r="H19" i="463"/>
  <c r="O19" i="463"/>
  <c r="J19" i="463"/>
  <c r="R19" i="463"/>
  <c r="S19" i="463"/>
  <c r="N19" i="463"/>
  <c r="I19" i="463"/>
  <c r="M19" i="463"/>
  <c r="Q19" i="463"/>
  <c r="K19" i="463"/>
  <c r="P23" i="463"/>
  <c r="L23" i="463"/>
  <c r="H23" i="463"/>
  <c r="R23" i="463"/>
  <c r="M23" i="463"/>
  <c r="J23" i="463"/>
  <c r="Q23" i="463"/>
  <c r="K23" i="463"/>
  <c r="O23" i="463"/>
  <c r="S23" i="463"/>
  <c r="N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O80" i="464"/>
  <c r="Z68" i="464"/>
  <c r="AA68" i="464"/>
  <c r="Z77" i="464"/>
  <c r="AA77" i="464"/>
  <c r="AA85" i="464"/>
  <c r="Z85" i="464"/>
  <c r="AO84" i="464"/>
  <c r="Z82" i="464"/>
  <c r="AA82" i="464"/>
  <c r="AO81" i="464"/>
  <c r="AA55" i="464"/>
  <c r="Z55" i="464"/>
  <c r="AA58" i="464"/>
  <c r="Z58" i="464"/>
  <c r="R20" i="463"/>
  <c r="N20" i="463"/>
  <c r="J20" i="463"/>
  <c r="Q20" i="463"/>
  <c r="L20" i="463"/>
  <c r="O20" i="463"/>
  <c r="P20" i="463"/>
  <c r="K20" i="463"/>
  <c r="I20" i="463"/>
  <c r="S20" i="463"/>
  <c r="M20" i="463"/>
  <c r="H20" i="463"/>
  <c r="AA61" i="464"/>
  <c r="Z61" i="464"/>
  <c r="AA74" i="464"/>
  <c r="Z74" i="464"/>
  <c r="AA88" i="464"/>
  <c r="Z88" i="464"/>
  <c r="AA71" i="464"/>
  <c r="Z71" i="464"/>
  <c r="AO85" i="464"/>
  <c r="AA80" i="464"/>
  <c r="Z80" i="464"/>
  <c r="AO78" i="464"/>
  <c r="AO86" i="464"/>
  <c r="Z87" i="464"/>
  <c r="AA87" i="464"/>
  <c r="AO83" i="464"/>
  <c r="P21" i="463"/>
  <c r="L21" i="463"/>
  <c r="H21" i="463"/>
  <c r="S21" i="463"/>
  <c r="N21" i="463"/>
  <c r="I21" i="463"/>
  <c r="Q21" i="463"/>
  <c r="R21" i="463"/>
  <c r="M21" i="463"/>
  <c r="K21" i="463"/>
  <c r="O21" i="463"/>
  <c r="J21" i="463"/>
  <c r="R15" i="463"/>
  <c r="N15" i="463"/>
  <c r="J15" i="463"/>
  <c r="O15" i="463"/>
  <c r="I15" i="463"/>
  <c r="L15" i="463"/>
  <c r="S15" i="463"/>
  <c r="M15" i="463"/>
  <c r="H15" i="463"/>
  <c r="P15" i="463"/>
  <c r="K15" i="463"/>
  <c r="Q15" i="463"/>
  <c r="S13" i="463"/>
  <c r="O13" i="463"/>
  <c r="K13" i="463"/>
  <c r="M13" i="463"/>
  <c r="R13" i="463"/>
  <c r="N13" i="463"/>
  <c r="J13" i="463"/>
  <c r="Q13" i="463"/>
  <c r="I13" i="463"/>
  <c r="P13" i="463"/>
  <c r="L13" i="463"/>
  <c r="H13" i="463"/>
  <c r="AA62" i="464"/>
  <c r="Z62" i="464"/>
  <c r="R22" i="463"/>
  <c r="N22" i="463"/>
  <c r="J22" i="463"/>
  <c r="P22" i="463"/>
  <c r="K22" i="463"/>
  <c r="O22" i="463"/>
  <c r="I22" i="463"/>
  <c r="M22" i="463"/>
  <c r="Q22" i="463"/>
  <c r="L22" i="463"/>
  <c r="S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O88" i="464"/>
  <c r="Z86" i="464"/>
  <c r="AA86" i="464"/>
  <c r="R14" i="463"/>
  <c r="N14" i="463"/>
  <c r="J14" i="463"/>
  <c r="P14" i="463"/>
  <c r="L14" i="463"/>
  <c r="Q14" i="463"/>
  <c r="M14" i="463"/>
  <c r="I14" i="463"/>
  <c r="H14" i="463"/>
  <c r="S14" i="463"/>
  <c r="O14" i="463"/>
  <c r="K14" i="463"/>
  <c r="P12" i="463"/>
  <c r="L12" i="463"/>
  <c r="H12" i="463"/>
  <c r="R12" i="463"/>
  <c r="N12" i="463"/>
  <c r="J12" i="463"/>
  <c r="S12" i="463"/>
  <c r="O12" i="463"/>
  <c r="K12" i="463"/>
  <c r="Q12" i="463"/>
  <c r="M12" i="463"/>
  <c r="I12" i="463"/>
  <c r="Z54" i="464"/>
  <c r="AA54" i="464"/>
  <c r="AA66" i="464"/>
  <c r="Z66" i="464"/>
  <c r="AA53" i="464"/>
  <c r="Z53" i="464"/>
  <c r="AA69" i="464"/>
  <c r="Z69" i="464"/>
  <c r="AO77" i="464"/>
  <c r="Z63" i="464"/>
  <c r="AA63" i="464"/>
  <c r="Z79" i="464"/>
  <c r="AA79" i="464"/>
  <c r="Z64" i="464"/>
  <c r="AA64" i="464"/>
  <c r="Z73" i="464"/>
  <c r="AA73" i="464"/>
  <c r="AO82" i="464"/>
  <c r="Z83" i="464"/>
  <c r="AA83" i="464"/>
  <c r="AO79" i="464"/>
  <c r="AO87" i="464"/>
  <c r="Z54" i="462"/>
  <c r="AA54" i="462"/>
  <c r="AA53" i="462"/>
  <c r="Z53" i="462"/>
  <c r="P15" i="461"/>
  <c r="L15" i="461"/>
  <c r="H15" i="461"/>
  <c r="S15" i="461"/>
  <c r="O15" i="461"/>
  <c r="K15" i="461"/>
  <c r="Q15" i="461"/>
  <c r="M15" i="461"/>
  <c r="I15" i="461"/>
  <c r="R15" i="461"/>
  <c r="J15" i="461"/>
  <c r="N15" i="461"/>
  <c r="AA61" i="462"/>
  <c r="Z61" i="462"/>
  <c r="S12" i="461"/>
  <c r="O12" i="461"/>
  <c r="K12" i="461"/>
  <c r="R12" i="461"/>
  <c r="N12" i="461"/>
  <c r="J12" i="461"/>
  <c r="P12" i="461"/>
  <c r="L12" i="461"/>
  <c r="H12" i="461"/>
  <c r="M12" i="461"/>
  <c r="Q12" i="461"/>
  <c r="I12" i="461"/>
  <c r="AA64" i="462"/>
  <c r="Z64" i="462"/>
  <c r="AA88" i="462"/>
  <c r="Z88" i="462"/>
  <c r="AO85" i="462"/>
  <c r="Z67" i="462"/>
  <c r="AA67" i="462"/>
  <c r="AA84" i="462"/>
  <c r="Z84" i="462"/>
  <c r="AA81" i="462"/>
  <c r="Z81" i="462"/>
  <c r="AO88" i="462"/>
  <c r="Z82" i="462"/>
  <c r="AA82" i="462"/>
  <c r="R13" i="461"/>
  <c r="N13" i="461"/>
  <c r="J13" i="461"/>
  <c r="Q13" i="461"/>
  <c r="M13" i="461"/>
  <c r="I13" i="461"/>
  <c r="S13" i="461"/>
  <c r="O13" i="461"/>
  <c r="K13" i="461"/>
  <c r="H13" i="461"/>
  <c r="P13" i="461"/>
  <c r="L13" i="461"/>
  <c r="Z62" i="462"/>
  <c r="AA62" i="462"/>
  <c r="Q20" i="461"/>
  <c r="M20" i="461"/>
  <c r="I20" i="461"/>
  <c r="R20" i="461"/>
  <c r="L20" i="461"/>
  <c r="J20" i="461"/>
  <c r="P20" i="461"/>
  <c r="K20" i="461"/>
  <c r="O20" i="461"/>
  <c r="S20" i="461"/>
  <c r="N20" i="461"/>
  <c r="H20" i="461"/>
  <c r="AA65" i="462"/>
  <c r="Z65" i="462"/>
  <c r="Q22" i="461"/>
  <c r="M22" i="461"/>
  <c r="I22" i="461"/>
  <c r="P22" i="461"/>
  <c r="K22" i="461"/>
  <c r="N22" i="461"/>
  <c r="O22" i="461"/>
  <c r="J22" i="461"/>
  <c r="S22" i="461"/>
  <c r="R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O82" i="462"/>
  <c r="Z83" i="462"/>
  <c r="AA83" i="462"/>
  <c r="Z76" i="462"/>
  <c r="AA76" i="462"/>
  <c r="AO83" i="462"/>
  <c r="Q14" i="461"/>
  <c r="M14" i="461"/>
  <c r="I14" i="461"/>
  <c r="P14" i="461"/>
  <c r="L14" i="461"/>
  <c r="H14" i="461"/>
  <c r="R14" i="461"/>
  <c r="N14" i="461"/>
  <c r="J14" i="461"/>
  <c r="K14" i="461"/>
  <c r="S14" i="461"/>
  <c r="O14" i="461"/>
  <c r="S19" i="461"/>
  <c r="O19" i="461"/>
  <c r="K19" i="461"/>
  <c r="P19" i="461"/>
  <c r="J19" i="461"/>
  <c r="N19" i="461"/>
  <c r="I19" i="461"/>
  <c r="Q19" i="461"/>
  <c r="L19" i="461"/>
  <c r="R19" i="461"/>
  <c r="M19" i="461"/>
  <c r="H19" i="461"/>
  <c r="AA69" i="462"/>
  <c r="Z69" i="462"/>
  <c r="S23" i="461"/>
  <c r="O23" i="461"/>
  <c r="K23" i="461"/>
  <c r="R23" i="461"/>
  <c r="M23" i="461"/>
  <c r="H23" i="461"/>
  <c r="P23" i="461"/>
  <c r="Q23" i="461"/>
  <c r="L23" i="461"/>
  <c r="N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O84" i="462"/>
  <c r="Z78" i="462"/>
  <c r="AA78" i="462"/>
  <c r="Z86" i="462"/>
  <c r="AA86" i="462"/>
  <c r="S21" i="461"/>
  <c r="O21" i="461"/>
  <c r="K21" i="461"/>
  <c r="N21" i="461"/>
  <c r="I21" i="461"/>
  <c r="L21" i="461"/>
  <c r="R21" i="461"/>
  <c r="M21" i="461"/>
  <c r="H21" i="461"/>
  <c r="Q21" i="461"/>
  <c r="P21" i="461"/>
  <c r="J21" i="461"/>
  <c r="AO81" i="462"/>
  <c r="Z72" i="462"/>
  <c r="AA72" i="462"/>
  <c r="AA57" i="462"/>
  <c r="Z57" i="462"/>
  <c r="Z66" i="462"/>
  <c r="AA66" i="462"/>
  <c r="AA60" i="462"/>
  <c r="Z60" i="462"/>
  <c r="AO77" i="462"/>
  <c r="AO80" i="462"/>
  <c r="Z63" i="462"/>
  <c r="AA63" i="462"/>
  <c r="AA80" i="462"/>
  <c r="Z80" i="462"/>
  <c r="AO78" i="462"/>
  <c r="AO86" i="462"/>
  <c r="Z87" i="462"/>
  <c r="AA87" i="462"/>
  <c r="AO79" i="462"/>
  <c r="AO87" i="462"/>
  <c r="Z53" i="460"/>
  <c r="AA53" i="460"/>
  <c r="Q12" i="459"/>
  <c r="M12" i="459"/>
  <c r="I12" i="459"/>
  <c r="P12" i="459"/>
  <c r="L12" i="459"/>
  <c r="H12" i="459"/>
  <c r="R12" i="459"/>
  <c r="N12" i="459"/>
  <c r="J12" i="459"/>
  <c r="K12" i="459"/>
  <c r="S12" i="459"/>
  <c r="O12" i="459"/>
  <c r="S15" i="459"/>
  <c r="O15" i="459"/>
  <c r="K15" i="459"/>
  <c r="P15" i="459"/>
  <c r="J15" i="459"/>
  <c r="N15" i="459"/>
  <c r="I15" i="459"/>
  <c r="Q15" i="459"/>
  <c r="L15" i="459"/>
  <c r="R15" i="459"/>
  <c r="H15" i="459"/>
  <c r="M15" i="459"/>
  <c r="AA75" i="460"/>
  <c r="Z75" i="460"/>
  <c r="AA67" i="460"/>
  <c r="Z67" i="460"/>
  <c r="Q19" i="459"/>
  <c r="M19" i="459"/>
  <c r="I19" i="459"/>
  <c r="P19" i="459"/>
  <c r="K19" i="459"/>
  <c r="O19" i="459"/>
  <c r="J19" i="459"/>
  <c r="R19" i="459"/>
  <c r="L19" i="459"/>
  <c r="N19" i="459"/>
  <c r="H19" i="459"/>
  <c r="S19" i="459"/>
  <c r="Z54" i="460"/>
  <c r="AA54" i="460"/>
  <c r="Z70" i="460"/>
  <c r="AA70" i="460"/>
  <c r="AO77" i="460"/>
  <c r="AA79" i="460"/>
  <c r="Z79" i="460"/>
  <c r="AO88" i="460"/>
  <c r="AO81" i="460"/>
  <c r="AO78" i="460"/>
  <c r="AO86" i="460"/>
  <c r="Z86" i="460"/>
  <c r="AA86" i="460"/>
  <c r="Z57" i="460"/>
  <c r="AA57" i="460"/>
  <c r="Q21" i="459"/>
  <c r="M21" i="459"/>
  <c r="I21" i="459"/>
  <c r="O21" i="459"/>
  <c r="J21" i="459"/>
  <c r="S21" i="459"/>
  <c r="N21" i="459"/>
  <c r="H21" i="459"/>
  <c r="P21" i="459"/>
  <c r="K21" i="459"/>
  <c r="L21" i="459"/>
  <c r="R21" i="459"/>
  <c r="P13" i="459"/>
  <c r="L13" i="459"/>
  <c r="H13" i="459"/>
  <c r="S13" i="459"/>
  <c r="O13" i="459"/>
  <c r="K13" i="459"/>
  <c r="Q13" i="459"/>
  <c r="M13" i="459"/>
  <c r="I13" i="459"/>
  <c r="R13" i="459"/>
  <c r="N13" i="459"/>
  <c r="J13" i="459"/>
  <c r="AA71" i="460"/>
  <c r="Z71" i="460"/>
  <c r="S22" i="459"/>
  <c r="O22" i="459"/>
  <c r="K22" i="459"/>
  <c r="Q22" i="459"/>
  <c r="L22" i="459"/>
  <c r="P22" i="459"/>
  <c r="J22" i="459"/>
  <c r="R22" i="459"/>
  <c r="M22" i="459"/>
  <c r="H22" i="459"/>
  <c r="N22" i="459"/>
  <c r="I22" i="459"/>
  <c r="Z58" i="460"/>
  <c r="AA58" i="460"/>
  <c r="Z72" i="460"/>
  <c r="AA72" i="460"/>
  <c r="Z78" i="460"/>
  <c r="AA78" i="460"/>
  <c r="AO80" i="460"/>
  <c r="Z61" i="460"/>
  <c r="AA61" i="460"/>
  <c r="AA88" i="460"/>
  <c r="Z88" i="460"/>
  <c r="AA81" i="460"/>
  <c r="Z81" i="460"/>
  <c r="AO87" i="460"/>
  <c r="Q23" i="459"/>
  <c r="M23" i="459"/>
  <c r="I23" i="459"/>
  <c r="S23" i="459"/>
  <c r="N23" i="459"/>
  <c r="H23" i="459"/>
  <c r="R23" i="459"/>
  <c r="L23" i="459"/>
  <c r="O23" i="459"/>
  <c r="J23" i="459"/>
  <c r="K23" i="459"/>
  <c r="P23" i="459"/>
  <c r="AA55" i="460"/>
  <c r="Z55" i="460"/>
  <c r="AO84" i="460"/>
  <c r="S20" i="459"/>
  <c r="O20" i="459"/>
  <c r="K20" i="459"/>
  <c r="R20" i="459"/>
  <c r="M20" i="459"/>
  <c r="H20" i="459"/>
  <c r="Q20" i="459"/>
  <c r="L20" i="459"/>
  <c r="N20" i="459"/>
  <c r="I20" i="459"/>
  <c r="P20" i="459"/>
  <c r="J20" i="459"/>
  <c r="Z83" i="460"/>
  <c r="AA83" i="460"/>
  <c r="AA56" i="460"/>
  <c r="Z56" i="460"/>
  <c r="Z62" i="460"/>
  <c r="AA62" i="460"/>
  <c r="Z74" i="460"/>
  <c r="AA74" i="460"/>
  <c r="AO79" i="460"/>
  <c r="AA84" i="460"/>
  <c r="Z84" i="460"/>
  <c r="Z65" i="460"/>
  <c r="AA65" i="460"/>
  <c r="Z73" i="460"/>
  <c r="AA73" i="460"/>
  <c r="AO82" i="460"/>
  <c r="Z82" i="460"/>
  <c r="AA82" i="460"/>
  <c r="Z68" i="460"/>
  <c r="AA68" i="460"/>
  <c r="Z64" i="460"/>
  <c r="AA64" i="460"/>
  <c r="AA59" i="460"/>
  <c r="Z59" i="460"/>
  <c r="AO85" i="460"/>
  <c r="AA63" i="460"/>
  <c r="Z63" i="460"/>
  <c r="S14" i="459"/>
  <c r="O14" i="459"/>
  <c r="K14" i="459"/>
  <c r="R14" i="459"/>
  <c r="N14" i="459"/>
  <c r="J14" i="459"/>
  <c r="P14" i="459"/>
  <c r="L14" i="459"/>
  <c r="H14" i="459"/>
  <c r="M14" i="459"/>
  <c r="I14" i="459"/>
  <c r="Q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O83" i="460"/>
  <c r="S21" i="457"/>
  <c r="O21" i="457"/>
  <c r="K21" i="457"/>
  <c r="P21" i="457"/>
  <c r="J21" i="457"/>
  <c r="R21" i="457"/>
  <c r="H21" i="457"/>
  <c r="N21" i="457"/>
  <c r="I21" i="457"/>
  <c r="Q21" i="457"/>
  <c r="L21" i="457"/>
  <c r="M21" i="457"/>
  <c r="P13" i="457"/>
  <c r="L13" i="457"/>
  <c r="H13" i="457"/>
  <c r="S13" i="457"/>
  <c r="O13" i="457"/>
  <c r="K13" i="457"/>
  <c r="Q13" i="457"/>
  <c r="M13" i="457"/>
  <c r="I13" i="457"/>
  <c r="J13" i="457"/>
  <c r="R13" i="457"/>
  <c r="N13" i="457"/>
  <c r="Z62" i="458"/>
  <c r="AA62" i="458"/>
  <c r="AA53" i="458"/>
  <c r="Z53" i="458"/>
  <c r="AA69" i="458"/>
  <c r="Z69" i="458"/>
  <c r="Z60" i="458"/>
  <c r="AA60" i="458"/>
  <c r="AA80" i="458"/>
  <c r="Z80" i="458"/>
  <c r="AO85" i="458"/>
  <c r="Z67" i="458"/>
  <c r="AA67" i="458"/>
  <c r="Z73" i="458"/>
  <c r="AA73" i="458"/>
  <c r="AO82" i="458"/>
  <c r="AO80" i="458"/>
  <c r="AO88" i="458"/>
  <c r="Z82" i="458"/>
  <c r="AA82" i="458"/>
  <c r="AO81" i="458"/>
  <c r="Q22" i="457"/>
  <c r="M22" i="457"/>
  <c r="I22" i="457"/>
  <c r="R22" i="457"/>
  <c r="L22" i="457"/>
  <c r="P22" i="457"/>
  <c r="K22" i="457"/>
  <c r="J22" i="457"/>
  <c r="S22" i="457"/>
  <c r="N22" i="457"/>
  <c r="H22" i="457"/>
  <c r="O22" i="457"/>
  <c r="S23" i="457"/>
  <c r="O23" i="457"/>
  <c r="K23" i="457"/>
  <c r="N23" i="457"/>
  <c r="I23" i="457"/>
  <c r="R23" i="457"/>
  <c r="M23" i="457"/>
  <c r="H23" i="457"/>
  <c r="L23" i="457"/>
  <c r="P23" i="457"/>
  <c r="J23" i="457"/>
  <c r="Q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O83" i="458"/>
  <c r="Q12" i="457"/>
  <c r="M12" i="457"/>
  <c r="I12" i="457"/>
  <c r="P12" i="457"/>
  <c r="L12" i="457"/>
  <c r="H12" i="457"/>
  <c r="R12" i="457"/>
  <c r="N12" i="457"/>
  <c r="J12" i="457"/>
  <c r="O12" i="457"/>
  <c r="S12" i="457"/>
  <c r="K12" i="457"/>
  <c r="P19" i="457"/>
  <c r="L19" i="457"/>
  <c r="H19" i="457"/>
  <c r="R19" i="457"/>
  <c r="J19" i="457"/>
  <c r="S19" i="457"/>
  <c r="O19" i="457"/>
  <c r="K19" i="457"/>
  <c r="Q19" i="457"/>
  <c r="M19" i="457"/>
  <c r="I19" i="457"/>
  <c r="N19" i="457"/>
  <c r="Z54" i="458"/>
  <c r="AA54" i="458"/>
  <c r="S14" i="457"/>
  <c r="O14" i="457"/>
  <c r="K14" i="457"/>
  <c r="R14" i="457"/>
  <c r="N14" i="457"/>
  <c r="J14" i="457"/>
  <c r="P14" i="457"/>
  <c r="L14" i="457"/>
  <c r="H14" i="457"/>
  <c r="Q14" i="457"/>
  <c r="I14" i="457"/>
  <c r="M14" i="457"/>
  <c r="AA61" i="458"/>
  <c r="Z61" i="458"/>
  <c r="AO77" i="458"/>
  <c r="AA68" i="458"/>
  <c r="Z68" i="458"/>
  <c r="Z66" i="458"/>
  <c r="AA66" i="458"/>
  <c r="Z59" i="458"/>
  <c r="AA59" i="458"/>
  <c r="Z79" i="458"/>
  <c r="AA79" i="458"/>
  <c r="AO78" i="458"/>
  <c r="AO86" i="458"/>
  <c r="AO84" i="458"/>
  <c r="Z78" i="458"/>
  <c r="AA78" i="458"/>
  <c r="Z86" i="458"/>
  <c r="AA86" i="458"/>
  <c r="R15" i="457"/>
  <c r="N15" i="457"/>
  <c r="J15" i="457"/>
  <c r="Q15" i="457"/>
  <c r="M15" i="457"/>
  <c r="I15" i="457"/>
  <c r="S15" i="457"/>
  <c r="O15" i="457"/>
  <c r="K15" i="457"/>
  <c r="P15" i="457"/>
  <c r="L15" i="457"/>
  <c r="H15" i="457"/>
  <c r="AA74" i="458"/>
  <c r="Z74" i="458"/>
  <c r="Z58" i="458"/>
  <c r="AA58" i="458"/>
  <c r="Q20" i="457"/>
  <c r="S20" i="457"/>
  <c r="N20" i="457"/>
  <c r="J20" i="457"/>
  <c r="R20" i="457"/>
  <c r="M20" i="457"/>
  <c r="I20" i="457"/>
  <c r="P20" i="457"/>
  <c r="H20" i="457"/>
  <c r="O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O79" i="458"/>
  <c r="AO87" i="458"/>
  <c r="R14" i="455"/>
  <c r="N14" i="455"/>
  <c r="J14" i="455"/>
  <c r="Q14" i="455"/>
  <c r="M14" i="455"/>
  <c r="I14" i="455"/>
  <c r="L14" i="455"/>
  <c r="S14" i="455"/>
  <c r="O14" i="455"/>
  <c r="K14" i="455"/>
  <c r="P14" i="455"/>
  <c r="H14" i="455"/>
  <c r="AA65" i="456"/>
  <c r="Z65" i="456"/>
  <c r="P12" i="455"/>
  <c r="L12" i="455"/>
  <c r="H12" i="455"/>
  <c r="S12" i="455"/>
  <c r="O12" i="455"/>
  <c r="K12" i="455"/>
  <c r="Q12" i="455"/>
  <c r="M12" i="455"/>
  <c r="I12" i="455"/>
  <c r="R12" i="455"/>
  <c r="N12" i="455"/>
  <c r="J12" i="455"/>
  <c r="S13" i="455"/>
  <c r="O13" i="455"/>
  <c r="K13" i="455"/>
  <c r="R13" i="455"/>
  <c r="N13" i="455"/>
  <c r="J13" i="455"/>
  <c r="M13" i="455"/>
  <c r="P13" i="455"/>
  <c r="L13" i="455"/>
  <c r="H13" i="455"/>
  <c r="Q13" i="455"/>
  <c r="I13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O82" i="456"/>
  <c r="Z80" i="456"/>
  <c r="AA80" i="456"/>
  <c r="Z88" i="456"/>
  <c r="AA88" i="456"/>
  <c r="AA83" i="456"/>
  <c r="Z83" i="456"/>
  <c r="S19" i="455"/>
  <c r="O19" i="455"/>
  <c r="K19" i="455"/>
  <c r="P19" i="455"/>
  <c r="J19" i="455"/>
  <c r="M19" i="455"/>
  <c r="N19" i="455"/>
  <c r="I19" i="455"/>
  <c r="H19" i="455"/>
  <c r="Q19" i="455"/>
  <c r="L19" i="455"/>
  <c r="R19" i="455"/>
  <c r="AO83" i="456"/>
  <c r="Q22" i="455"/>
  <c r="M22" i="455"/>
  <c r="I22" i="455"/>
  <c r="P22" i="455"/>
  <c r="K22" i="455"/>
  <c r="H22" i="455"/>
  <c r="O22" i="455"/>
  <c r="J22" i="455"/>
  <c r="S22" i="455"/>
  <c r="R22" i="455"/>
  <c r="L22" i="455"/>
  <c r="N22" i="455"/>
  <c r="AA86" i="456"/>
  <c r="Z86" i="456"/>
  <c r="AA68" i="456"/>
  <c r="Z68" i="456"/>
  <c r="Z66" i="456"/>
  <c r="AA66" i="456"/>
  <c r="Z63" i="456"/>
  <c r="AA63" i="456"/>
  <c r="AO79" i="456"/>
  <c r="AA77" i="456"/>
  <c r="Z77" i="456"/>
  <c r="AA85" i="456"/>
  <c r="Z85" i="456"/>
  <c r="AO81" i="456"/>
  <c r="AO84" i="456"/>
  <c r="AA53" i="456"/>
  <c r="Z53" i="456"/>
  <c r="Z54" i="456"/>
  <c r="AA54" i="456"/>
  <c r="Q15" i="455"/>
  <c r="M15" i="455"/>
  <c r="I15" i="455"/>
  <c r="O15" i="455"/>
  <c r="J15" i="455"/>
  <c r="S15" i="455"/>
  <c r="N15" i="455"/>
  <c r="H15" i="455"/>
  <c r="R15" i="455"/>
  <c r="P15" i="455"/>
  <c r="K15" i="455"/>
  <c r="L15" i="455"/>
  <c r="S23" i="455"/>
  <c r="O23" i="455"/>
  <c r="K23" i="455"/>
  <c r="R23" i="455"/>
  <c r="M23" i="455"/>
  <c r="H23" i="455"/>
  <c r="J23" i="455"/>
  <c r="Q23" i="455"/>
  <c r="L23" i="455"/>
  <c r="N23" i="455"/>
  <c r="I23" i="455"/>
  <c r="P23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O78" i="456"/>
  <c r="AO86" i="456"/>
  <c r="Z84" i="456"/>
  <c r="AA84" i="456"/>
  <c r="AA79" i="456"/>
  <c r="Z79" i="456"/>
  <c r="AA87" i="456"/>
  <c r="Z87" i="456"/>
  <c r="Q20" i="455"/>
  <c r="M20" i="455"/>
  <c r="I20" i="455"/>
  <c r="R20" i="455"/>
  <c r="L20" i="455"/>
  <c r="P20" i="455"/>
  <c r="K20" i="455"/>
  <c r="J20" i="455"/>
  <c r="S20" i="455"/>
  <c r="N20" i="455"/>
  <c r="H20" i="455"/>
  <c r="O20" i="455"/>
  <c r="AA75" i="456"/>
  <c r="Z75" i="456"/>
  <c r="AA61" i="456"/>
  <c r="Z61" i="456"/>
  <c r="AA57" i="456"/>
  <c r="Z57" i="456"/>
  <c r="AA74" i="456"/>
  <c r="Z74" i="456"/>
  <c r="S21" i="455"/>
  <c r="O21" i="455"/>
  <c r="K21" i="455"/>
  <c r="N21" i="455"/>
  <c r="I21" i="455"/>
  <c r="R21" i="455"/>
  <c r="M21" i="455"/>
  <c r="H21" i="455"/>
  <c r="L21" i="455"/>
  <c r="P21" i="455"/>
  <c r="J21" i="455"/>
  <c r="Q21" i="455"/>
  <c r="AA69" i="456"/>
  <c r="Z69" i="456"/>
  <c r="AA60" i="456"/>
  <c r="Z60" i="456"/>
  <c r="AO77" i="456"/>
  <c r="Z55" i="456"/>
  <c r="AA55" i="456"/>
  <c r="Z71" i="456"/>
  <c r="AA71" i="456"/>
  <c r="AO87" i="456"/>
  <c r="AA81" i="456"/>
  <c r="Z81" i="456"/>
  <c r="AO85" i="456"/>
  <c r="AO80" i="456"/>
  <c r="AO88" i="456"/>
  <c r="Z59" i="454"/>
  <c r="AA59" i="454"/>
  <c r="R15" i="453"/>
  <c r="N15" i="453"/>
  <c r="J15" i="453"/>
  <c r="S15" i="453"/>
  <c r="M15" i="453"/>
  <c r="H15" i="453"/>
  <c r="P15" i="453"/>
  <c r="Q15" i="453"/>
  <c r="L15" i="453"/>
  <c r="O15" i="453"/>
  <c r="I15" i="453"/>
  <c r="K15" i="453"/>
  <c r="P19" i="453"/>
  <c r="L19" i="453"/>
  <c r="H19" i="453"/>
  <c r="S19" i="453"/>
  <c r="N19" i="453"/>
  <c r="I19" i="453"/>
  <c r="R19" i="453"/>
  <c r="M19" i="453"/>
  <c r="K19" i="453"/>
  <c r="O19" i="453"/>
  <c r="J19" i="453"/>
  <c r="Q19" i="453"/>
  <c r="R13" i="453"/>
  <c r="N13" i="453"/>
  <c r="J13" i="453"/>
  <c r="Q13" i="453"/>
  <c r="M13" i="453"/>
  <c r="I13" i="453"/>
  <c r="P13" i="453"/>
  <c r="L13" i="453"/>
  <c r="H13" i="453"/>
  <c r="S13" i="453"/>
  <c r="O13" i="453"/>
  <c r="K13" i="453"/>
  <c r="Z57" i="454"/>
  <c r="AA57" i="454"/>
  <c r="AA73" i="454"/>
  <c r="Z73" i="454"/>
  <c r="AA78" i="454"/>
  <c r="Z78" i="454"/>
  <c r="Z67" i="454"/>
  <c r="AA67" i="454"/>
  <c r="AO79" i="454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P21" i="453"/>
  <c r="L21" i="453"/>
  <c r="H21" i="453"/>
  <c r="R21" i="453"/>
  <c r="M21" i="453"/>
  <c r="J21" i="453"/>
  <c r="Q21" i="453"/>
  <c r="K21" i="453"/>
  <c r="O21" i="453"/>
  <c r="S21" i="453"/>
  <c r="N21" i="453"/>
  <c r="I21" i="453"/>
  <c r="AA70" i="454"/>
  <c r="Z70" i="454"/>
  <c r="R20" i="453"/>
  <c r="N20" i="453"/>
  <c r="J20" i="453"/>
  <c r="P20" i="453"/>
  <c r="K20" i="453"/>
  <c r="H20" i="453"/>
  <c r="O20" i="453"/>
  <c r="I20" i="453"/>
  <c r="M20" i="453"/>
  <c r="Q20" i="453"/>
  <c r="L20" i="453"/>
  <c r="S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O80" i="454"/>
  <c r="AO88" i="454"/>
  <c r="AO87" i="454"/>
  <c r="AO86" i="454"/>
  <c r="AA54" i="454"/>
  <c r="Z54" i="454"/>
  <c r="AA62" i="454"/>
  <c r="Z62" i="454"/>
  <c r="AA55" i="454"/>
  <c r="Z55" i="454"/>
  <c r="P23" i="453"/>
  <c r="L23" i="453"/>
  <c r="H23" i="453"/>
  <c r="Q23" i="453"/>
  <c r="K23" i="453"/>
  <c r="S23" i="453"/>
  <c r="O23" i="453"/>
  <c r="J23" i="453"/>
  <c r="N23" i="453"/>
  <c r="R23" i="453"/>
  <c r="M23" i="453"/>
  <c r="I23" i="453"/>
  <c r="R22" i="453"/>
  <c r="N22" i="453"/>
  <c r="J22" i="453"/>
  <c r="O22" i="453"/>
  <c r="I22" i="453"/>
  <c r="Q22" i="453"/>
  <c r="S22" i="453"/>
  <c r="M22" i="453"/>
  <c r="H22" i="453"/>
  <c r="L22" i="453"/>
  <c r="P22" i="453"/>
  <c r="K22" i="453"/>
  <c r="AA65" i="454"/>
  <c r="Z65" i="454"/>
  <c r="AA76" i="454"/>
  <c r="Z76" i="454"/>
  <c r="AO81" i="454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Q12" i="453"/>
  <c r="M12" i="453"/>
  <c r="I12" i="453"/>
  <c r="O12" i="453"/>
  <c r="P12" i="453"/>
  <c r="L12" i="453"/>
  <c r="H12" i="453"/>
  <c r="S12" i="453"/>
  <c r="R12" i="453"/>
  <c r="N12" i="453"/>
  <c r="J12" i="453"/>
  <c r="K12" i="453"/>
  <c r="AO85" i="454"/>
  <c r="Z53" i="454"/>
  <c r="AA53" i="454"/>
  <c r="AA69" i="454"/>
  <c r="Z69" i="454"/>
  <c r="AO77" i="454"/>
  <c r="Z63" i="454"/>
  <c r="AA63" i="454"/>
  <c r="AO78" i="454"/>
  <c r="Z64" i="454"/>
  <c r="AA64" i="454"/>
  <c r="Z75" i="454"/>
  <c r="AA75" i="454"/>
  <c r="AO84" i="454"/>
  <c r="AO83" i="454"/>
  <c r="AO82" i="454"/>
  <c r="S14" i="453"/>
  <c r="O14" i="453"/>
  <c r="K14" i="453"/>
  <c r="R14" i="453"/>
  <c r="N14" i="453"/>
  <c r="J14" i="453"/>
  <c r="Q14" i="453"/>
  <c r="M14" i="453"/>
  <c r="I14" i="453"/>
  <c r="L14" i="453"/>
  <c r="H14" i="453"/>
  <c r="P14" i="453"/>
  <c r="P21" i="451"/>
  <c r="L21" i="451"/>
  <c r="H21" i="451"/>
  <c r="O21" i="451"/>
  <c r="J21" i="451"/>
  <c r="S21" i="451"/>
  <c r="N21" i="451"/>
  <c r="I21" i="451"/>
  <c r="R21" i="451"/>
  <c r="Q21" i="451"/>
  <c r="K21" i="451"/>
  <c r="M21" i="451"/>
  <c r="AA68" i="452"/>
  <c r="Z68" i="452"/>
  <c r="P17" i="451"/>
  <c r="L17" i="451"/>
  <c r="H17" i="451"/>
  <c r="R17" i="451"/>
  <c r="M17" i="451"/>
  <c r="J17" i="451"/>
  <c r="Q17" i="451"/>
  <c r="K17" i="451"/>
  <c r="O17" i="451"/>
  <c r="S17" i="451"/>
  <c r="N17" i="451"/>
  <c r="I17" i="451"/>
  <c r="AO80" i="452"/>
  <c r="R20" i="451"/>
  <c r="N20" i="451"/>
  <c r="J20" i="451"/>
  <c r="S20" i="451"/>
  <c r="M20" i="451"/>
  <c r="H20" i="451"/>
  <c r="Q20" i="451"/>
  <c r="L20" i="451"/>
  <c r="P20" i="451"/>
  <c r="O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O77" i="452"/>
  <c r="AO85" i="452"/>
  <c r="Z87" i="452"/>
  <c r="AA87" i="452"/>
  <c r="AA82" i="452"/>
  <c r="Z82" i="452"/>
  <c r="R13" i="451"/>
  <c r="N13" i="451"/>
  <c r="J13" i="451"/>
  <c r="Q13" i="451"/>
  <c r="L13" i="451"/>
  <c r="P13" i="451"/>
  <c r="K13" i="451"/>
  <c r="I13" i="451"/>
  <c r="S13" i="451"/>
  <c r="M13" i="451"/>
  <c r="H13" i="451"/>
  <c r="O13" i="451"/>
  <c r="AA53" i="452"/>
  <c r="Z53" i="452"/>
  <c r="AA69" i="452"/>
  <c r="Z69" i="452"/>
  <c r="AA81" i="452"/>
  <c r="Z81" i="452"/>
  <c r="AA85" i="452"/>
  <c r="Z85" i="452"/>
  <c r="AA67" i="452"/>
  <c r="Z67" i="452"/>
  <c r="AO78" i="452"/>
  <c r="AA80" i="452"/>
  <c r="Z80" i="452"/>
  <c r="AA88" i="452"/>
  <c r="Z88" i="452"/>
  <c r="AO83" i="452"/>
  <c r="Z58" i="452"/>
  <c r="AA58" i="452"/>
  <c r="AO82" i="452"/>
  <c r="Z60" i="452"/>
  <c r="AA60" i="452"/>
  <c r="P19" i="451"/>
  <c r="L19" i="451"/>
  <c r="H19" i="451"/>
  <c r="Q19" i="451"/>
  <c r="K19" i="451"/>
  <c r="N19" i="451"/>
  <c r="O19" i="451"/>
  <c r="J19" i="451"/>
  <c r="S19" i="451"/>
  <c r="R19" i="451"/>
  <c r="M19" i="451"/>
  <c r="I19" i="451"/>
  <c r="AA57" i="452"/>
  <c r="Z57" i="452"/>
  <c r="AA72" i="452"/>
  <c r="Z72" i="452"/>
  <c r="AO86" i="452"/>
  <c r="AA55" i="452"/>
  <c r="Z55" i="452"/>
  <c r="AA71" i="452"/>
  <c r="Z71" i="452"/>
  <c r="AO81" i="452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O88" i="452"/>
  <c r="Z62" i="452"/>
  <c r="AA62" i="452"/>
  <c r="P12" i="451"/>
  <c r="L12" i="451"/>
  <c r="H12" i="451"/>
  <c r="S12" i="451"/>
  <c r="O12" i="451"/>
  <c r="K12" i="451"/>
  <c r="N12" i="451"/>
  <c r="Q12" i="451"/>
  <c r="M12" i="451"/>
  <c r="I12" i="451"/>
  <c r="R12" i="451"/>
  <c r="R14" i="451" s="1"/>
  <c r="J12" i="451"/>
  <c r="Z64" i="452"/>
  <c r="AA64" i="452"/>
  <c r="R18" i="451"/>
  <c r="N18" i="451"/>
  <c r="J18" i="451"/>
  <c r="O18" i="451"/>
  <c r="I18" i="451"/>
  <c r="L18" i="451"/>
  <c r="S18" i="451"/>
  <c r="M18" i="451"/>
  <c r="H18" i="451"/>
  <c r="Q18" i="451"/>
  <c r="P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O84" i="452"/>
  <c r="AO79" i="452"/>
  <c r="AO87" i="452"/>
  <c r="Q20" i="449"/>
  <c r="M20" i="449"/>
  <c r="I20" i="449"/>
  <c r="O20" i="449"/>
  <c r="J20" i="449"/>
  <c r="S20" i="449"/>
  <c r="N20" i="449"/>
  <c r="H20" i="449"/>
  <c r="P20" i="449"/>
  <c r="K20" i="449"/>
  <c r="R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O87" i="450"/>
  <c r="AA83" i="450"/>
  <c r="Z83" i="450"/>
  <c r="Z81" i="450"/>
  <c r="AA81" i="450"/>
  <c r="Z84" i="450"/>
  <c r="AA84" i="450"/>
  <c r="S23" i="449"/>
  <c r="O23" i="449"/>
  <c r="K23" i="449"/>
  <c r="P23" i="449"/>
  <c r="J23" i="449"/>
  <c r="N23" i="449"/>
  <c r="I23" i="449"/>
  <c r="Q23" i="449"/>
  <c r="L23" i="449"/>
  <c r="H23" i="449"/>
  <c r="R23" i="449"/>
  <c r="M23" i="449"/>
  <c r="AO83" i="450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O77" i="450"/>
  <c r="AA75" i="450"/>
  <c r="Z75" i="450"/>
  <c r="AO84" i="450"/>
  <c r="AO82" i="450"/>
  <c r="P13" i="449"/>
  <c r="L13" i="449"/>
  <c r="H13" i="449"/>
  <c r="S13" i="449"/>
  <c r="O13" i="449"/>
  <c r="K13" i="449"/>
  <c r="Q13" i="449"/>
  <c r="M13" i="449"/>
  <c r="I13" i="449"/>
  <c r="J13" i="449"/>
  <c r="N13" i="449"/>
  <c r="R13" i="449"/>
  <c r="AO85" i="450"/>
  <c r="Q22" i="449"/>
  <c r="M22" i="449"/>
  <c r="I22" i="449"/>
  <c r="S22" i="449"/>
  <c r="N22" i="449"/>
  <c r="H22" i="449"/>
  <c r="R22" i="449"/>
  <c r="L22" i="449"/>
  <c r="O22" i="449"/>
  <c r="J22" i="449"/>
  <c r="P22" i="449"/>
  <c r="K22" i="449"/>
  <c r="Z58" i="450"/>
  <c r="AA58" i="450"/>
  <c r="P12" i="449"/>
  <c r="L12" i="449"/>
  <c r="H12" i="449"/>
  <c r="S12" i="449"/>
  <c r="O12" i="449"/>
  <c r="K12" i="449"/>
  <c r="Q12" i="449"/>
  <c r="M12" i="449"/>
  <c r="I12" i="449"/>
  <c r="N12" i="449"/>
  <c r="J12" i="449"/>
  <c r="R12" i="449"/>
  <c r="AA77" i="450"/>
  <c r="Z77" i="450"/>
  <c r="Q15" i="449"/>
  <c r="M15" i="449"/>
  <c r="I15" i="449"/>
  <c r="R15" i="449"/>
  <c r="L15" i="449"/>
  <c r="P15" i="449"/>
  <c r="K15" i="449"/>
  <c r="S15" i="449"/>
  <c r="N15" i="449"/>
  <c r="H15" i="449"/>
  <c r="O15" i="449"/>
  <c r="J15" i="449"/>
  <c r="Z62" i="450"/>
  <c r="AA62" i="450"/>
  <c r="Z56" i="450"/>
  <c r="AA56" i="450"/>
  <c r="AA72" i="450"/>
  <c r="Z72" i="450"/>
  <c r="Z67" i="450"/>
  <c r="AA67" i="450"/>
  <c r="AO79" i="450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S19" i="449"/>
  <c r="O19" i="449"/>
  <c r="K19" i="449"/>
  <c r="R19" i="449"/>
  <c r="M19" i="449"/>
  <c r="H19" i="449"/>
  <c r="Q19" i="449"/>
  <c r="L19" i="449"/>
  <c r="N19" i="449"/>
  <c r="I19" i="449"/>
  <c r="P19" i="449"/>
  <c r="J19" i="449"/>
  <c r="AA78" i="450"/>
  <c r="Z78" i="450"/>
  <c r="S21" i="449"/>
  <c r="O21" i="449"/>
  <c r="K21" i="449"/>
  <c r="Q21" i="449"/>
  <c r="L21" i="449"/>
  <c r="P21" i="449"/>
  <c r="J21" i="449"/>
  <c r="R21" i="449"/>
  <c r="M21" i="449"/>
  <c r="H21" i="449"/>
  <c r="N21" i="449"/>
  <c r="I21" i="449"/>
  <c r="AA65" i="450"/>
  <c r="Z65" i="450"/>
  <c r="AA60" i="450"/>
  <c r="Z60" i="450"/>
  <c r="AO78" i="450"/>
  <c r="Z71" i="450"/>
  <c r="AA71" i="450"/>
  <c r="AA82" i="450"/>
  <c r="Z82" i="450"/>
  <c r="AO80" i="450"/>
  <c r="AO88" i="450"/>
  <c r="AO86" i="450"/>
  <c r="AO81" i="450"/>
  <c r="S14" i="449"/>
  <c r="O14" i="449"/>
  <c r="K14" i="449"/>
  <c r="R14" i="449"/>
  <c r="N14" i="449"/>
  <c r="J14" i="449"/>
  <c r="P14" i="449"/>
  <c r="L14" i="449"/>
  <c r="H14" i="449"/>
  <c r="Q14" i="449"/>
  <c r="M14" i="449"/>
  <c r="I14" i="449"/>
  <c r="P13" i="447"/>
  <c r="S13" i="447"/>
  <c r="O13" i="447"/>
  <c r="K13" i="447"/>
  <c r="Q13" i="447"/>
  <c r="M13" i="447"/>
  <c r="I13" i="447"/>
  <c r="L13" i="447"/>
  <c r="H13" i="447"/>
  <c r="J13" i="447"/>
  <c r="N13" i="447"/>
  <c r="R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O86" i="448"/>
  <c r="Z74" i="448"/>
  <c r="AA74" i="448"/>
  <c r="AA84" i="448"/>
  <c r="Z84" i="448"/>
  <c r="AO87" i="448"/>
  <c r="R12" i="447"/>
  <c r="N12" i="447"/>
  <c r="J12" i="447"/>
  <c r="S12" i="447"/>
  <c r="M12" i="447"/>
  <c r="H12" i="447"/>
  <c r="K12" i="447"/>
  <c r="Q12" i="447"/>
  <c r="L12" i="447"/>
  <c r="P12" i="447"/>
  <c r="O12" i="447"/>
  <c r="I12" i="447"/>
  <c r="AA81" i="448"/>
  <c r="Z81" i="448"/>
  <c r="AA61" i="448"/>
  <c r="Z61" i="448"/>
  <c r="AA69" i="448"/>
  <c r="Z69" i="448"/>
  <c r="AA58" i="448"/>
  <c r="Z58" i="448"/>
  <c r="R17" i="447"/>
  <c r="N17" i="447"/>
  <c r="J17" i="447"/>
  <c r="Q17" i="447"/>
  <c r="M17" i="447"/>
  <c r="I17" i="447"/>
  <c r="S17" i="447"/>
  <c r="O17" i="447"/>
  <c r="K17" i="447"/>
  <c r="P17" i="447"/>
  <c r="L17" i="447"/>
  <c r="H17" i="447"/>
  <c r="Z56" i="448"/>
  <c r="AA56" i="448"/>
  <c r="Z73" i="448"/>
  <c r="AA73" i="448"/>
  <c r="AO82" i="448"/>
  <c r="AO81" i="448"/>
  <c r="AA79" i="448"/>
  <c r="Z79" i="448"/>
  <c r="Z87" i="448"/>
  <c r="AA87" i="448"/>
  <c r="AA86" i="448"/>
  <c r="Z86" i="448"/>
  <c r="AO80" i="448"/>
  <c r="P18" i="447"/>
  <c r="L18" i="447"/>
  <c r="H18" i="447"/>
  <c r="S18" i="447"/>
  <c r="O18" i="447"/>
  <c r="K18" i="447"/>
  <c r="Q18" i="447"/>
  <c r="M18" i="447"/>
  <c r="I18" i="447"/>
  <c r="R18" i="447"/>
  <c r="N18" i="447"/>
  <c r="J18" i="447"/>
  <c r="P20" i="447"/>
  <c r="L20" i="447"/>
  <c r="H20" i="447"/>
  <c r="S20" i="447"/>
  <c r="O20" i="447"/>
  <c r="K20" i="447"/>
  <c r="Q20" i="447"/>
  <c r="M20" i="447"/>
  <c r="I20" i="447"/>
  <c r="R20" i="447"/>
  <c r="N20" i="447"/>
  <c r="J20" i="447"/>
  <c r="AA57" i="448"/>
  <c r="Z57" i="448"/>
  <c r="AA65" i="448"/>
  <c r="Z65" i="448"/>
  <c r="AA78" i="448"/>
  <c r="Z78" i="448"/>
  <c r="AA66" i="448"/>
  <c r="Z66" i="448"/>
  <c r="R21" i="447"/>
  <c r="N21" i="447"/>
  <c r="J21" i="447"/>
  <c r="Q21" i="447"/>
  <c r="M21" i="447"/>
  <c r="I21" i="447"/>
  <c r="S21" i="447"/>
  <c r="O21" i="447"/>
  <c r="K21" i="447"/>
  <c r="H21" i="447"/>
  <c r="L21" i="447"/>
  <c r="P21" i="447"/>
  <c r="Z64" i="448"/>
  <c r="AA64" i="448"/>
  <c r="Z77" i="448"/>
  <c r="AA77" i="448"/>
  <c r="AO78" i="448"/>
  <c r="AO77" i="448"/>
  <c r="AO85" i="448"/>
  <c r="Z83" i="448"/>
  <c r="AA83" i="448"/>
  <c r="AA82" i="448"/>
  <c r="Z82" i="448"/>
  <c r="R19" i="447"/>
  <c r="N19" i="447"/>
  <c r="J19" i="447"/>
  <c r="Q19" i="447"/>
  <c r="M19" i="447"/>
  <c r="I19" i="447"/>
  <c r="S19" i="447"/>
  <c r="O19" i="447"/>
  <c r="K19" i="447"/>
  <c r="L19" i="447"/>
  <c r="P19" i="447"/>
  <c r="H19" i="447"/>
  <c r="AO88" i="448"/>
  <c r="S13" i="445"/>
  <c r="H13" i="445"/>
  <c r="M13" i="445"/>
  <c r="R13" i="445"/>
  <c r="J13" i="445"/>
  <c r="L13" i="445"/>
  <c r="Q13" i="445"/>
  <c r="K13" i="445"/>
  <c r="P13" i="445"/>
  <c r="O13" i="445"/>
  <c r="I13" i="445"/>
  <c r="N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O79" i="448"/>
  <c r="Z80" i="448"/>
  <c r="AA80" i="448"/>
  <c r="AA88" i="448"/>
  <c r="Z88" i="448"/>
  <c r="AO84" i="448"/>
  <c r="AO83" i="448"/>
  <c r="S18" i="445"/>
  <c r="O18" i="445"/>
  <c r="K18" i="445"/>
  <c r="Q18" i="445"/>
  <c r="M18" i="445"/>
  <c r="I18" i="445"/>
  <c r="L18" i="445"/>
  <c r="P18" i="445"/>
  <c r="R18" i="445"/>
  <c r="J18" i="445"/>
  <c r="H18" i="445"/>
  <c r="N18" i="445"/>
  <c r="Q14" i="445"/>
  <c r="M14" i="445"/>
  <c r="S14" i="445"/>
  <c r="O14" i="445"/>
  <c r="K14" i="445"/>
  <c r="N14" i="445"/>
  <c r="H14" i="445"/>
  <c r="L14" i="445"/>
  <c r="J14" i="445"/>
  <c r="P14" i="445"/>
  <c r="I14" i="445"/>
  <c r="R14" i="445"/>
  <c r="Q19" i="445"/>
  <c r="M19" i="445"/>
  <c r="I19" i="445"/>
  <c r="S19" i="445"/>
  <c r="O19" i="445"/>
  <c r="K19" i="445"/>
  <c r="N19" i="445"/>
  <c r="L19" i="445"/>
  <c r="R19" i="445"/>
  <c r="P19" i="445"/>
  <c r="H19" i="445"/>
  <c r="J19" i="445"/>
  <c r="AA62" i="446"/>
  <c r="Z62" i="446"/>
  <c r="AO78" i="446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S20" i="445"/>
  <c r="O20" i="445"/>
  <c r="K20" i="445"/>
  <c r="Q20" i="445"/>
  <c r="M20" i="445"/>
  <c r="I20" i="445"/>
  <c r="P20" i="445"/>
  <c r="H20" i="445"/>
  <c r="N20" i="445"/>
  <c r="R20" i="445"/>
  <c r="J20" i="445"/>
  <c r="L20" i="445"/>
  <c r="AA66" i="446"/>
  <c r="Z66" i="446"/>
  <c r="AA81" i="446"/>
  <c r="Z81" i="446"/>
  <c r="Z63" i="446"/>
  <c r="AA63" i="446"/>
  <c r="Z71" i="446"/>
  <c r="AA71" i="446"/>
  <c r="AO86" i="446"/>
  <c r="AA68" i="446"/>
  <c r="Z68" i="446"/>
  <c r="AO88" i="446"/>
  <c r="Z73" i="446"/>
  <c r="AA73" i="446"/>
  <c r="Q21" i="445"/>
  <c r="M21" i="445"/>
  <c r="I21" i="445"/>
  <c r="S21" i="445"/>
  <c r="O21" i="445"/>
  <c r="K21" i="445"/>
  <c r="R21" i="445"/>
  <c r="J21" i="445"/>
  <c r="P21" i="445"/>
  <c r="H21" i="445"/>
  <c r="N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S22" i="445"/>
  <c r="O22" i="445"/>
  <c r="K22" i="445"/>
  <c r="Q22" i="445"/>
  <c r="M22" i="445"/>
  <c r="I22" i="445"/>
  <c r="L22" i="445"/>
  <c r="P22" i="445"/>
  <c r="R22" i="445"/>
  <c r="J22" i="445"/>
  <c r="N22" i="445"/>
  <c r="H22" i="445"/>
  <c r="AA55" i="446"/>
  <c r="Z55" i="446"/>
  <c r="AO81" i="446"/>
  <c r="AO80" i="446"/>
  <c r="AO83" i="446"/>
  <c r="Q12" i="445"/>
  <c r="M12" i="445"/>
  <c r="I12" i="445"/>
  <c r="O12" i="445"/>
  <c r="P12" i="445"/>
  <c r="L12" i="445"/>
  <c r="H12" i="445"/>
  <c r="S12" i="445"/>
  <c r="K12" i="445"/>
  <c r="R12" i="445"/>
  <c r="N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O82" i="446"/>
  <c r="AO77" i="446"/>
  <c r="AO85" i="446"/>
  <c r="AO84" i="446"/>
  <c r="AO79" i="446"/>
  <c r="AO87" i="446"/>
  <c r="AA56" i="444"/>
  <c r="Z56" i="444"/>
  <c r="Z57" i="444"/>
  <c r="AA57" i="444"/>
  <c r="AO81" i="444"/>
  <c r="P13" i="443"/>
  <c r="L13" i="443"/>
  <c r="H13" i="443"/>
  <c r="S13" i="443"/>
  <c r="N13" i="443"/>
  <c r="I13" i="443"/>
  <c r="R13" i="443"/>
  <c r="M13" i="443"/>
  <c r="Q13" i="443"/>
  <c r="O13" i="443"/>
  <c r="J13" i="443"/>
  <c r="K13" i="443"/>
  <c r="R21" i="443"/>
  <c r="N21" i="443"/>
  <c r="J21" i="443"/>
  <c r="Q21" i="443"/>
  <c r="L21" i="443"/>
  <c r="P21" i="443"/>
  <c r="K21" i="443"/>
  <c r="O21" i="443"/>
  <c r="S21" i="443"/>
  <c r="M21" i="443"/>
  <c r="H21" i="443"/>
  <c r="I21" i="443"/>
  <c r="AA67" i="444"/>
  <c r="Z67" i="444"/>
  <c r="AA88" i="444"/>
  <c r="Z88" i="444"/>
  <c r="Z74" i="444"/>
  <c r="AA74" i="444"/>
  <c r="Z62" i="444"/>
  <c r="AA62" i="444"/>
  <c r="AO80" i="444"/>
  <c r="AO78" i="444"/>
  <c r="AO86" i="444"/>
  <c r="Z87" i="444"/>
  <c r="AA87" i="444"/>
  <c r="Z82" i="444"/>
  <c r="AA82" i="444"/>
  <c r="AO77" i="444"/>
  <c r="Z61" i="444"/>
  <c r="AA61" i="444"/>
  <c r="Q12" i="443"/>
  <c r="M12" i="443"/>
  <c r="M14" i="443" s="1"/>
  <c r="I12" i="443"/>
  <c r="O12" i="443"/>
  <c r="O14" i="443" s="1"/>
  <c r="J12" i="443"/>
  <c r="J14" i="443" s="1"/>
  <c r="N12" i="443"/>
  <c r="S12" i="443"/>
  <c r="H12" i="443"/>
  <c r="R12" i="443"/>
  <c r="R14" i="443" s="1"/>
  <c r="P12" i="443"/>
  <c r="K12" i="443"/>
  <c r="L12" i="443"/>
  <c r="P18" i="443"/>
  <c r="L18" i="443"/>
  <c r="H18" i="443"/>
  <c r="Q18" i="443"/>
  <c r="K18" i="443"/>
  <c r="N18" i="443"/>
  <c r="O18" i="443"/>
  <c r="J18" i="443"/>
  <c r="I18" i="443"/>
  <c r="R18" i="443"/>
  <c r="M18" i="443"/>
  <c r="S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O88" i="444"/>
  <c r="AO83" i="444"/>
  <c r="P20" i="443"/>
  <c r="L20" i="443"/>
  <c r="H20" i="443"/>
  <c r="O20" i="443"/>
  <c r="J20" i="443"/>
  <c r="R20" i="443"/>
  <c r="S20" i="443"/>
  <c r="N20" i="443"/>
  <c r="I20" i="443"/>
  <c r="M20" i="443"/>
  <c r="Q20" i="443"/>
  <c r="K20" i="443"/>
  <c r="AA64" i="444"/>
  <c r="Z64" i="444"/>
  <c r="AA53" i="444"/>
  <c r="Z53" i="444"/>
  <c r="R17" i="443"/>
  <c r="N17" i="443"/>
  <c r="J17" i="443"/>
  <c r="O17" i="443"/>
  <c r="I17" i="443"/>
  <c r="L17" i="443"/>
  <c r="S17" i="443"/>
  <c r="M17" i="443"/>
  <c r="H17" i="443"/>
  <c r="P17" i="443"/>
  <c r="K17" i="443"/>
  <c r="Q17" i="443"/>
  <c r="Z59" i="444"/>
  <c r="AA59" i="444"/>
  <c r="AA75" i="444"/>
  <c r="Z75" i="444"/>
  <c r="Z69" i="444"/>
  <c r="AA69" i="444"/>
  <c r="AO85" i="444"/>
  <c r="Z70" i="444"/>
  <c r="AA70" i="444"/>
  <c r="AA73" i="444"/>
  <c r="Z73" i="444"/>
  <c r="AO82" i="444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R19" i="443"/>
  <c r="N19" i="443"/>
  <c r="J19" i="443"/>
  <c r="S19" i="443"/>
  <c r="M19" i="443"/>
  <c r="H19" i="443"/>
  <c r="Q19" i="443"/>
  <c r="L19" i="443"/>
  <c r="K19" i="443"/>
  <c r="O19" i="443"/>
  <c r="I19" i="443"/>
  <c r="P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O84" i="444"/>
  <c r="AO79" i="444"/>
  <c r="AO87" i="444"/>
  <c r="AO82" i="442"/>
  <c r="AA67" i="442"/>
  <c r="Z67" i="442"/>
  <c r="P14" i="441"/>
  <c r="L14" i="441"/>
  <c r="H14" i="441"/>
  <c r="Q14" i="441"/>
  <c r="S14" i="441"/>
  <c r="O14" i="441"/>
  <c r="K14" i="441"/>
  <c r="M14" i="441"/>
  <c r="R14" i="441"/>
  <c r="N14" i="441"/>
  <c r="J14" i="441"/>
  <c r="I14" i="441"/>
  <c r="AA56" i="442"/>
  <c r="Z56" i="442"/>
  <c r="S21" i="441"/>
  <c r="O21" i="441"/>
  <c r="K21" i="441"/>
  <c r="R21" i="441"/>
  <c r="N21" i="441"/>
  <c r="J21" i="441"/>
  <c r="P21" i="441"/>
  <c r="H21" i="441"/>
  <c r="I21" i="441"/>
  <c r="M21" i="441"/>
  <c r="Q21" i="441"/>
  <c r="L21" i="441"/>
  <c r="Z65" i="442"/>
  <c r="AA65" i="442"/>
  <c r="AA62" i="442"/>
  <c r="Z62" i="442"/>
  <c r="AA83" i="442"/>
  <c r="Z83" i="442"/>
  <c r="AO80" i="442"/>
  <c r="S13" i="441"/>
  <c r="O13" i="441"/>
  <c r="K13" i="441"/>
  <c r="Q13" i="441"/>
  <c r="M13" i="441"/>
  <c r="I13" i="441"/>
  <c r="P13" i="441"/>
  <c r="L13" i="441"/>
  <c r="H13" i="441"/>
  <c r="R13" i="441"/>
  <c r="N13" i="441"/>
  <c r="J13" i="441"/>
  <c r="Z79" i="442"/>
  <c r="AA79" i="442"/>
  <c r="Z87" i="442"/>
  <c r="AA87" i="442"/>
  <c r="Z85" i="442"/>
  <c r="AA85" i="442"/>
  <c r="AO81" i="442"/>
  <c r="Q12" i="441"/>
  <c r="M12" i="441"/>
  <c r="I12" i="441"/>
  <c r="P12" i="441"/>
  <c r="L12" i="441"/>
  <c r="H12" i="441"/>
  <c r="N12" i="441"/>
  <c r="S12" i="441"/>
  <c r="O12" i="441"/>
  <c r="K12" i="441"/>
  <c r="R12" i="441"/>
  <c r="J12" i="441"/>
  <c r="AA86" i="442"/>
  <c r="Z86" i="442"/>
  <c r="AA66" i="442"/>
  <c r="Z66" i="442"/>
  <c r="AA60" i="442"/>
  <c r="Z60" i="442"/>
  <c r="AO87" i="442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Q18" i="441"/>
  <c r="M18" i="441"/>
  <c r="I18" i="441"/>
  <c r="P18" i="441"/>
  <c r="L18" i="441"/>
  <c r="H18" i="441"/>
  <c r="R18" i="441"/>
  <c r="J18" i="441"/>
  <c r="S18" i="441"/>
  <c r="K18" i="441"/>
  <c r="O18" i="441"/>
  <c r="N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O88" i="442"/>
  <c r="AA73" i="442"/>
  <c r="Z73" i="442"/>
  <c r="AO83" i="442"/>
  <c r="Z77" i="442"/>
  <c r="AA77" i="442"/>
  <c r="AO77" i="442"/>
  <c r="AO85" i="442"/>
  <c r="Z53" i="442"/>
  <c r="AA53" i="442"/>
  <c r="AA63" i="442"/>
  <c r="Z63" i="442"/>
  <c r="Q22" i="441"/>
  <c r="M22" i="441"/>
  <c r="I22" i="441"/>
  <c r="P22" i="441"/>
  <c r="L22" i="441"/>
  <c r="H22" i="441"/>
  <c r="R22" i="441"/>
  <c r="J22" i="441"/>
  <c r="O22" i="441"/>
  <c r="S22" i="441"/>
  <c r="N22" i="441"/>
  <c r="K22" i="441"/>
  <c r="AA59" i="442"/>
  <c r="Z59" i="442"/>
  <c r="Q20" i="441"/>
  <c r="M20" i="441"/>
  <c r="I20" i="441"/>
  <c r="P20" i="441"/>
  <c r="L20" i="441"/>
  <c r="H20" i="441"/>
  <c r="N20" i="441"/>
  <c r="S20" i="441"/>
  <c r="K20" i="441"/>
  <c r="R20" i="441"/>
  <c r="J20" i="441"/>
  <c r="O20" i="441"/>
  <c r="S19" i="441"/>
  <c r="O19" i="441"/>
  <c r="K19" i="441"/>
  <c r="R19" i="441"/>
  <c r="N19" i="441"/>
  <c r="J19" i="441"/>
  <c r="L19" i="441"/>
  <c r="Q19" i="441"/>
  <c r="I19" i="441"/>
  <c r="P19" i="441"/>
  <c r="H19" i="441"/>
  <c r="M19" i="441"/>
  <c r="Z61" i="442"/>
  <c r="AA61" i="442"/>
  <c r="AA58" i="442"/>
  <c r="Z58" i="442"/>
  <c r="AO79" i="442"/>
  <c r="AA76" i="442"/>
  <c r="Z76" i="442"/>
  <c r="AO78" i="442"/>
  <c r="AO86" i="442"/>
  <c r="AO84" i="442"/>
  <c r="AA80" i="442"/>
  <c r="Z80" i="442"/>
  <c r="AA88" i="442"/>
  <c r="Z88" i="442"/>
  <c r="R21" i="439"/>
  <c r="S21" i="439"/>
  <c r="O21" i="439"/>
  <c r="K21" i="439"/>
  <c r="P21" i="439"/>
  <c r="J21" i="439"/>
  <c r="N21" i="439"/>
  <c r="I21" i="439"/>
  <c r="H21" i="439"/>
  <c r="Q21" i="439"/>
  <c r="L21" i="439"/>
  <c r="M21" i="439"/>
  <c r="Z72" i="440"/>
  <c r="AA72" i="440"/>
  <c r="P12" i="439"/>
  <c r="L12" i="439"/>
  <c r="H12" i="439"/>
  <c r="J12" i="439"/>
  <c r="N12" i="439"/>
  <c r="Q12" i="439"/>
  <c r="M12" i="439"/>
  <c r="I12" i="439"/>
  <c r="S12" i="439"/>
  <c r="O12" i="439"/>
  <c r="K12" i="439"/>
  <c r="R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O84" i="440"/>
  <c r="Z78" i="440"/>
  <c r="AA78" i="440"/>
  <c r="Z86" i="440"/>
  <c r="AA86" i="440"/>
  <c r="Q13" i="439"/>
  <c r="M13" i="439"/>
  <c r="I13" i="439"/>
  <c r="R13" i="439"/>
  <c r="L13" i="439"/>
  <c r="J13" i="439"/>
  <c r="P13" i="439"/>
  <c r="K13" i="439"/>
  <c r="S13" i="439"/>
  <c r="N13" i="439"/>
  <c r="H13" i="439"/>
  <c r="O13" i="439"/>
  <c r="AO85" i="440"/>
  <c r="AO82" i="440"/>
  <c r="AO79" i="440"/>
  <c r="Q20" i="439"/>
  <c r="M20" i="439"/>
  <c r="I20" i="439"/>
  <c r="S20" i="439"/>
  <c r="N20" i="439"/>
  <c r="H20" i="439"/>
  <c r="K20" i="439"/>
  <c r="R20" i="439"/>
  <c r="L20" i="439"/>
  <c r="O20" i="439"/>
  <c r="J20" i="439"/>
  <c r="P20" i="439"/>
  <c r="AA65" i="440"/>
  <c r="Z65" i="440"/>
  <c r="S17" i="439"/>
  <c r="O17" i="439"/>
  <c r="K17" i="439"/>
  <c r="R17" i="439"/>
  <c r="M17" i="439"/>
  <c r="H17" i="439"/>
  <c r="P17" i="439"/>
  <c r="Q17" i="439"/>
  <c r="L17" i="439"/>
  <c r="J17" i="439"/>
  <c r="N17" i="439"/>
  <c r="I17" i="439"/>
  <c r="S19" i="439"/>
  <c r="O19" i="439"/>
  <c r="K19" i="439"/>
  <c r="Q19" i="439"/>
  <c r="L19" i="439"/>
  <c r="I19" i="439"/>
  <c r="P19" i="439"/>
  <c r="J19" i="439"/>
  <c r="N19" i="439"/>
  <c r="R19" i="439"/>
  <c r="M19" i="439"/>
  <c r="H19" i="439"/>
  <c r="AA60" i="440"/>
  <c r="Z60" i="440"/>
  <c r="AO77" i="440"/>
  <c r="Z66" i="440"/>
  <c r="AA66" i="440"/>
  <c r="Z55" i="440"/>
  <c r="AA55" i="440"/>
  <c r="AA71" i="440"/>
  <c r="Z71" i="440"/>
  <c r="AA77" i="440"/>
  <c r="Z77" i="440"/>
  <c r="AA85" i="440"/>
  <c r="Z85" i="440"/>
  <c r="AO80" i="440"/>
  <c r="AO88" i="440"/>
  <c r="Z82" i="440"/>
  <c r="AA82" i="440"/>
  <c r="AA61" i="440"/>
  <c r="Z61" i="440"/>
  <c r="AO81" i="440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O87" i="440"/>
  <c r="Q18" i="439"/>
  <c r="M18" i="439"/>
  <c r="I18" i="439"/>
  <c r="O18" i="439"/>
  <c r="J18" i="439"/>
  <c r="R18" i="439"/>
  <c r="S18" i="439"/>
  <c r="N18" i="439"/>
  <c r="H18" i="439"/>
  <c r="P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O78" i="440"/>
  <c r="AO86" i="440"/>
  <c r="Z83" i="440"/>
  <c r="AA83" i="440"/>
  <c r="Z76" i="440"/>
  <c r="AA76" i="440"/>
  <c r="AO83" i="440"/>
  <c r="Q12" i="437"/>
  <c r="M12" i="437"/>
  <c r="I12" i="437"/>
  <c r="O12" i="437"/>
  <c r="P12" i="437"/>
  <c r="L12" i="437"/>
  <c r="H12" i="437"/>
  <c r="R12" i="437"/>
  <c r="N12" i="437"/>
  <c r="J12" i="437"/>
  <c r="S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O77" i="438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S18" i="437"/>
  <c r="O18" i="437"/>
  <c r="K18" i="437"/>
  <c r="P18" i="437"/>
  <c r="J18" i="437"/>
  <c r="H18" i="437"/>
  <c r="N18" i="437"/>
  <c r="I18" i="437"/>
  <c r="R18" i="437"/>
  <c r="Q18" i="437"/>
  <c r="L18" i="437"/>
  <c r="M18" i="437"/>
  <c r="AA75" i="438"/>
  <c r="Z75" i="438"/>
  <c r="Q17" i="437"/>
  <c r="M17" i="437"/>
  <c r="I17" i="437"/>
  <c r="S17" i="437"/>
  <c r="N17" i="437"/>
  <c r="H17" i="437"/>
  <c r="R17" i="437"/>
  <c r="L17" i="437"/>
  <c r="P17" i="437"/>
  <c r="O17" i="437"/>
  <c r="J17" i="437"/>
  <c r="K17" i="437"/>
  <c r="AA59" i="438"/>
  <c r="Z59" i="438"/>
  <c r="AO79" i="438"/>
  <c r="AA62" i="438"/>
  <c r="Z62" i="438"/>
  <c r="Z64" i="438"/>
  <c r="AA64" i="438"/>
  <c r="Z78" i="438"/>
  <c r="AA78" i="438"/>
  <c r="Z69" i="438"/>
  <c r="AA69" i="438"/>
  <c r="AA82" i="438"/>
  <c r="Z82" i="438"/>
  <c r="AO78" i="438"/>
  <c r="AO86" i="438"/>
  <c r="AO85" i="438"/>
  <c r="AO84" i="438"/>
  <c r="AO83" i="438"/>
  <c r="S13" i="437"/>
  <c r="O13" i="437"/>
  <c r="K13" i="437"/>
  <c r="R13" i="437"/>
  <c r="M13" i="437"/>
  <c r="H13" i="437"/>
  <c r="J13" i="437"/>
  <c r="Q13" i="437"/>
  <c r="L13" i="437"/>
  <c r="N13" i="437"/>
  <c r="I13" i="437"/>
  <c r="P13" i="437"/>
  <c r="Q21" i="437"/>
  <c r="M21" i="437"/>
  <c r="I21" i="437"/>
  <c r="P21" i="437"/>
  <c r="K21" i="437"/>
  <c r="N21" i="437"/>
  <c r="O21" i="437"/>
  <c r="J21" i="437"/>
  <c r="H21" i="437"/>
  <c r="R21" i="437"/>
  <c r="L21" i="437"/>
  <c r="S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O87" i="438"/>
  <c r="AA81" i="438"/>
  <c r="Z81" i="438"/>
  <c r="Z88" i="438"/>
  <c r="AA88" i="438"/>
  <c r="AA87" i="438"/>
  <c r="Z87" i="438"/>
  <c r="S20" i="437"/>
  <c r="O20" i="437"/>
  <c r="K20" i="437"/>
  <c r="N20" i="437"/>
  <c r="I20" i="437"/>
  <c r="L20" i="437"/>
  <c r="R20" i="437"/>
  <c r="M20" i="437"/>
  <c r="H20" i="437"/>
  <c r="P20" i="437"/>
  <c r="J20" i="437"/>
  <c r="Q20" i="437"/>
  <c r="Q19" i="437"/>
  <c r="M19" i="437"/>
  <c r="I19" i="437"/>
  <c r="R19" i="437"/>
  <c r="L19" i="437"/>
  <c r="J19" i="437"/>
  <c r="P19" i="437"/>
  <c r="K19" i="437"/>
  <c r="S19" i="437"/>
  <c r="N19" i="437"/>
  <c r="H19" i="437"/>
  <c r="O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O82" i="438"/>
  <c r="AO81" i="438"/>
  <c r="AO80" i="438"/>
  <c r="AO88" i="438"/>
  <c r="AA55" i="436"/>
  <c r="Z55" i="436"/>
  <c r="Q12" i="435"/>
  <c r="M12" i="435"/>
  <c r="I12" i="435"/>
  <c r="S12" i="435"/>
  <c r="N12" i="435"/>
  <c r="H12" i="435"/>
  <c r="R12" i="435"/>
  <c r="L12" i="435"/>
  <c r="O12" i="435"/>
  <c r="J12" i="435"/>
  <c r="P12" i="435"/>
  <c r="K12" i="435"/>
  <c r="Q22" i="435"/>
  <c r="M22" i="435"/>
  <c r="I22" i="435"/>
  <c r="P22" i="435"/>
  <c r="L22" i="435"/>
  <c r="H22" i="435"/>
  <c r="R22" i="435"/>
  <c r="N22" i="435"/>
  <c r="J22" i="435"/>
  <c r="O22" i="435"/>
  <c r="S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O78" i="436"/>
  <c r="AO86" i="436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P13" i="435"/>
  <c r="L13" i="435"/>
  <c r="H13" i="435"/>
  <c r="R13" i="435"/>
  <c r="M13" i="435"/>
  <c r="Q13" i="435"/>
  <c r="K13" i="435"/>
  <c r="S13" i="435"/>
  <c r="I13" i="435"/>
  <c r="O13" i="435"/>
  <c r="J13" i="435"/>
  <c r="N13" i="435"/>
  <c r="AA76" i="436"/>
  <c r="Z76" i="436"/>
  <c r="Q14" i="435"/>
  <c r="S14" i="435"/>
  <c r="O14" i="435"/>
  <c r="K14" i="435"/>
  <c r="P14" i="435"/>
  <c r="J14" i="435"/>
  <c r="N14" i="435"/>
  <c r="I14" i="435"/>
  <c r="L14" i="435"/>
  <c r="M14" i="435"/>
  <c r="H14" i="435"/>
  <c r="R14" i="435"/>
  <c r="AA63" i="436"/>
  <c r="Z63" i="436"/>
  <c r="S21" i="435"/>
  <c r="O21" i="435"/>
  <c r="K21" i="435"/>
  <c r="R21" i="435"/>
  <c r="N21" i="435"/>
  <c r="J21" i="435"/>
  <c r="P21" i="435"/>
  <c r="L21" i="435"/>
  <c r="H21" i="435"/>
  <c r="M21" i="435"/>
  <c r="I21" i="435"/>
  <c r="Q21" i="435"/>
  <c r="AA71" i="436"/>
  <c r="Z71" i="436"/>
  <c r="Z60" i="436"/>
  <c r="AA60" i="436"/>
  <c r="Z65" i="436"/>
  <c r="AA65" i="436"/>
  <c r="AA86" i="436"/>
  <c r="Z86" i="436"/>
  <c r="AA73" i="436"/>
  <c r="Z73" i="436"/>
  <c r="AO82" i="436"/>
  <c r="Z74" i="436"/>
  <c r="AA74" i="436"/>
  <c r="Z84" i="436"/>
  <c r="AA84" i="436"/>
  <c r="AA79" i="436"/>
  <c r="Z79" i="436"/>
  <c r="AA87" i="436"/>
  <c r="Z87" i="436"/>
  <c r="S19" i="435"/>
  <c r="O19" i="435"/>
  <c r="K19" i="435"/>
  <c r="R19" i="435"/>
  <c r="N19" i="435"/>
  <c r="J19" i="435"/>
  <c r="P19" i="435"/>
  <c r="L19" i="435"/>
  <c r="H19" i="435"/>
  <c r="I19" i="435"/>
  <c r="M19" i="435"/>
  <c r="Q19" i="435"/>
  <c r="Z64" i="436"/>
  <c r="AA64" i="436"/>
  <c r="Z58" i="436"/>
  <c r="AA58" i="436"/>
  <c r="AA61" i="436"/>
  <c r="Z61" i="436"/>
  <c r="AO83" i="436"/>
  <c r="AO87" i="436"/>
  <c r="AA81" i="436"/>
  <c r="Z81" i="436"/>
  <c r="AO81" i="436"/>
  <c r="AO84" i="436"/>
  <c r="Q15" i="435"/>
  <c r="M15" i="435"/>
  <c r="I15" i="435"/>
  <c r="P15" i="435"/>
  <c r="L15" i="435"/>
  <c r="H15" i="435"/>
  <c r="R15" i="435"/>
  <c r="N15" i="435"/>
  <c r="J15" i="435"/>
  <c r="S15" i="435"/>
  <c r="O15" i="435"/>
  <c r="K15" i="435"/>
  <c r="Z68" i="436"/>
  <c r="AA68" i="436"/>
  <c r="Q20" i="435"/>
  <c r="M20" i="435"/>
  <c r="I20" i="435"/>
  <c r="P20" i="435"/>
  <c r="L20" i="435"/>
  <c r="H20" i="435"/>
  <c r="R20" i="435"/>
  <c r="N20" i="435"/>
  <c r="J20" i="435"/>
  <c r="K20" i="435"/>
  <c r="O20" i="435"/>
  <c r="S20" i="435"/>
  <c r="AA70" i="436"/>
  <c r="Z70" i="436"/>
  <c r="S23" i="435"/>
  <c r="O23" i="435"/>
  <c r="K23" i="435"/>
  <c r="R23" i="435"/>
  <c r="N23" i="435"/>
  <c r="J23" i="435"/>
  <c r="P23" i="435"/>
  <c r="L23" i="435"/>
  <c r="H23" i="435"/>
  <c r="Q23" i="435"/>
  <c r="M23" i="435"/>
  <c r="I23" i="435"/>
  <c r="Z54" i="436"/>
  <c r="AA54" i="436"/>
  <c r="AA67" i="436"/>
  <c r="Z67" i="436"/>
  <c r="Z69" i="436"/>
  <c r="AA69" i="436"/>
  <c r="AO79" i="436"/>
  <c r="AA77" i="436"/>
  <c r="Z77" i="436"/>
  <c r="AA85" i="436"/>
  <c r="Z85" i="436"/>
  <c r="AO77" i="436"/>
  <c r="AO85" i="436"/>
  <c r="AO80" i="436"/>
  <c r="AO88" i="436"/>
  <c r="P19" i="433"/>
  <c r="L19" i="433"/>
  <c r="H19" i="433"/>
  <c r="Q19" i="433"/>
  <c r="M19" i="433"/>
  <c r="I19" i="433"/>
  <c r="S19" i="433"/>
  <c r="K19" i="433"/>
  <c r="R19" i="433"/>
  <c r="J19" i="433"/>
  <c r="O19" i="433"/>
  <c r="N19" i="433"/>
  <c r="P13" i="433"/>
  <c r="L13" i="433"/>
  <c r="H13" i="433"/>
  <c r="S13" i="433"/>
  <c r="N13" i="433"/>
  <c r="I13" i="433"/>
  <c r="J13" i="433"/>
  <c r="R13" i="433"/>
  <c r="M13" i="433"/>
  <c r="Q13" i="433"/>
  <c r="K13" i="433"/>
  <c r="O13" i="433"/>
  <c r="Z59" i="434"/>
  <c r="AA59" i="434"/>
  <c r="Z67" i="434"/>
  <c r="AA67" i="434"/>
  <c r="AO78" i="434"/>
  <c r="AA62" i="434"/>
  <c r="Z62" i="434"/>
  <c r="AA81" i="434"/>
  <c r="Z81" i="434"/>
  <c r="AO86" i="434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S15" i="433"/>
  <c r="O15" i="433"/>
  <c r="K15" i="433"/>
  <c r="Q15" i="433"/>
  <c r="L15" i="433"/>
  <c r="H15" i="433"/>
  <c r="P15" i="433"/>
  <c r="J15" i="433"/>
  <c r="M15" i="433"/>
  <c r="N15" i="433"/>
  <c r="I15" i="433"/>
  <c r="R15" i="433"/>
  <c r="AA61" i="434"/>
  <c r="Z61" i="434"/>
  <c r="AA69" i="434"/>
  <c r="Z69" i="434"/>
  <c r="Z79" i="434"/>
  <c r="AA79" i="434"/>
  <c r="AA66" i="434"/>
  <c r="Z66" i="434"/>
  <c r="R20" i="433"/>
  <c r="N20" i="433"/>
  <c r="J20" i="433"/>
  <c r="Q20" i="433"/>
  <c r="S20" i="433"/>
  <c r="O20" i="433"/>
  <c r="K20" i="433"/>
  <c r="M20" i="433"/>
  <c r="H20" i="433"/>
  <c r="L20" i="433"/>
  <c r="P20" i="433"/>
  <c r="I20" i="433"/>
  <c r="AA72" i="434"/>
  <c r="Z72" i="434"/>
  <c r="AA85" i="434"/>
  <c r="Z85" i="434"/>
  <c r="AO81" i="434"/>
  <c r="AO80" i="434"/>
  <c r="AO88" i="434"/>
  <c r="AO83" i="434"/>
  <c r="Q12" i="433"/>
  <c r="M12" i="433"/>
  <c r="I12" i="433"/>
  <c r="O12" i="433"/>
  <c r="J12" i="433"/>
  <c r="P12" i="433"/>
  <c r="S12" i="433"/>
  <c r="N12" i="433"/>
  <c r="H12" i="433"/>
  <c r="K12" i="433"/>
  <c r="R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R22" i="433"/>
  <c r="N22" i="433"/>
  <c r="J22" i="433"/>
  <c r="Q22" i="433"/>
  <c r="M22" i="433"/>
  <c r="I22" i="433"/>
  <c r="S22" i="433"/>
  <c r="O22" i="433"/>
  <c r="K22" i="433"/>
  <c r="P22" i="433"/>
  <c r="L22" i="433"/>
  <c r="H22" i="433"/>
  <c r="Z60" i="434"/>
  <c r="AA60" i="434"/>
  <c r="AO82" i="434"/>
  <c r="Z74" i="434"/>
  <c r="AA74" i="434"/>
  <c r="AA84" i="434"/>
  <c r="Z84" i="434"/>
  <c r="Z83" i="434"/>
  <c r="AA83" i="434"/>
  <c r="AA78" i="434"/>
  <c r="Z78" i="434"/>
  <c r="AA86" i="434"/>
  <c r="Z86" i="434"/>
  <c r="P21" i="433"/>
  <c r="L21" i="433"/>
  <c r="H21" i="433"/>
  <c r="S21" i="433"/>
  <c r="O21" i="433"/>
  <c r="K21" i="433"/>
  <c r="Q21" i="433"/>
  <c r="M21" i="433"/>
  <c r="I21" i="433"/>
  <c r="N21" i="433"/>
  <c r="J21" i="433"/>
  <c r="R21" i="433"/>
  <c r="P23" i="433"/>
  <c r="L23" i="433"/>
  <c r="H23" i="433"/>
  <c r="S23" i="433"/>
  <c r="O23" i="433"/>
  <c r="K23" i="433"/>
  <c r="Q23" i="433"/>
  <c r="M23" i="433"/>
  <c r="I23" i="433"/>
  <c r="R23" i="433"/>
  <c r="N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R14" i="433"/>
  <c r="N14" i="433"/>
  <c r="J14" i="433"/>
  <c r="Q14" i="433"/>
  <c r="M14" i="433"/>
  <c r="I14" i="433"/>
  <c r="P14" i="433"/>
  <c r="L14" i="433"/>
  <c r="H14" i="433"/>
  <c r="S14" i="433"/>
  <c r="O14" i="433"/>
  <c r="K14" i="433"/>
  <c r="AO77" i="434"/>
  <c r="AO85" i="434"/>
  <c r="AO84" i="434"/>
  <c r="AO79" i="434"/>
  <c r="AO87" i="434"/>
  <c r="Z66" i="432"/>
  <c r="AA66" i="432"/>
  <c r="Q20" i="431"/>
  <c r="M20" i="431"/>
  <c r="I20" i="431"/>
  <c r="P20" i="431"/>
  <c r="L20" i="431"/>
  <c r="H20" i="431"/>
  <c r="O20" i="431"/>
  <c r="J20" i="431"/>
  <c r="N20" i="431"/>
  <c r="S20" i="431"/>
  <c r="K20" i="431"/>
  <c r="R20" i="431"/>
  <c r="AA68" i="432"/>
  <c r="Z68" i="432"/>
  <c r="S19" i="431"/>
  <c r="O19" i="431"/>
  <c r="K19" i="431"/>
  <c r="R19" i="431"/>
  <c r="N19" i="431"/>
  <c r="J19" i="431"/>
  <c r="M19" i="431"/>
  <c r="L19" i="431"/>
  <c r="P19" i="431"/>
  <c r="Q19" i="431"/>
  <c r="I19" i="431"/>
  <c r="H19" i="431"/>
  <c r="S14" i="431"/>
  <c r="O14" i="431"/>
  <c r="K14" i="431"/>
  <c r="R14" i="431"/>
  <c r="N14" i="431"/>
  <c r="J14" i="431"/>
  <c r="M14" i="431"/>
  <c r="P14" i="431"/>
  <c r="L14" i="431"/>
  <c r="H14" i="431"/>
  <c r="Q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O84" i="432"/>
  <c r="AA82" i="432"/>
  <c r="Z82" i="432"/>
  <c r="Z70" i="432"/>
  <c r="AA70" i="432"/>
  <c r="AA56" i="432"/>
  <c r="Z56" i="432"/>
  <c r="AA72" i="432"/>
  <c r="Z72" i="432"/>
  <c r="Z87" i="432"/>
  <c r="AA87" i="432"/>
  <c r="Q18" i="431"/>
  <c r="M18" i="431"/>
  <c r="I18" i="431"/>
  <c r="P18" i="431"/>
  <c r="L18" i="431"/>
  <c r="H18" i="431"/>
  <c r="S18" i="431"/>
  <c r="K18" i="431"/>
  <c r="N18" i="431"/>
  <c r="R18" i="431"/>
  <c r="J18" i="431"/>
  <c r="O18" i="431"/>
  <c r="AA60" i="432"/>
  <c r="Z60" i="432"/>
  <c r="Z62" i="432"/>
  <c r="AA62" i="432"/>
  <c r="AA53" i="432"/>
  <c r="Z53" i="432"/>
  <c r="AA57" i="432"/>
  <c r="Z57" i="432"/>
  <c r="AO78" i="432"/>
  <c r="Z59" i="432"/>
  <c r="AA59" i="432"/>
  <c r="Z73" i="432"/>
  <c r="AA73" i="432"/>
  <c r="R12" i="431"/>
  <c r="N12" i="431"/>
  <c r="J12" i="431"/>
  <c r="Q12" i="431"/>
  <c r="M12" i="431"/>
  <c r="I12" i="431"/>
  <c r="P12" i="431"/>
  <c r="L12" i="431"/>
  <c r="H12" i="431"/>
  <c r="S12" i="431"/>
  <c r="O12" i="431"/>
  <c r="K12" i="431"/>
  <c r="AA74" i="432"/>
  <c r="Z74" i="432"/>
  <c r="AA84" i="432"/>
  <c r="Z84" i="432"/>
  <c r="AO80" i="432"/>
  <c r="AO88" i="432"/>
  <c r="AA86" i="432"/>
  <c r="Z86" i="432"/>
  <c r="S21" i="431"/>
  <c r="O21" i="431"/>
  <c r="K21" i="431"/>
  <c r="R21" i="431"/>
  <c r="N21" i="431"/>
  <c r="J21" i="431"/>
  <c r="Q21" i="431"/>
  <c r="I21" i="431"/>
  <c r="P21" i="431"/>
  <c r="H21" i="431"/>
  <c r="L21" i="431"/>
  <c r="M21" i="431"/>
  <c r="Z54" i="432"/>
  <c r="AA54" i="432"/>
  <c r="AA69" i="432"/>
  <c r="Z69" i="432"/>
  <c r="Z55" i="432"/>
  <c r="AA55" i="432"/>
  <c r="Z71" i="432"/>
  <c r="AA71" i="432"/>
  <c r="AO82" i="432"/>
  <c r="AA85" i="432"/>
  <c r="Z85" i="432"/>
  <c r="AO81" i="432"/>
  <c r="Z79" i="432"/>
  <c r="AA79" i="432"/>
  <c r="AO83" i="432"/>
  <c r="Q22" i="431"/>
  <c r="M22" i="431"/>
  <c r="I22" i="431"/>
  <c r="P22" i="431"/>
  <c r="L22" i="431"/>
  <c r="H22" i="431"/>
  <c r="S22" i="431"/>
  <c r="K22" i="431"/>
  <c r="R22" i="431"/>
  <c r="J22" i="431"/>
  <c r="N22" i="431"/>
  <c r="O22" i="431"/>
  <c r="Z58" i="432"/>
  <c r="AA58" i="432"/>
  <c r="AA64" i="432"/>
  <c r="Z64" i="432"/>
  <c r="P13" i="431"/>
  <c r="S13" i="431"/>
  <c r="O13" i="431"/>
  <c r="K13" i="431"/>
  <c r="R13" i="431"/>
  <c r="L13" i="431"/>
  <c r="M13" i="431"/>
  <c r="Q13" i="431"/>
  <c r="J13" i="431"/>
  <c r="N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O86" i="432"/>
  <c r="AO77" i="432"/>
  <c r="AO85" i="432"/>
  <c r="Z83" i="432"/>
  <c r="AA83" i="432"/>
  <c r="AO79" i="432"/>
  <c r="AO87" i="432"/>
  <c r="AA54" i="430"/>
  <c r="Z54" i="430"/>
  <c r="AA62" i="430"/>
  <c r="Z62" i="430"/>
  <c r="Z83" i="430"/>
  <c r="AA83" i="430"/>
  <c r="AA70" i="430"/>
  <c r="Z70" i="430"/>
  <c r="AA58" i="430"/>
  <c r="Z58" i="430"/>
  <c r="P19" i="429"/>
  <c r="L19" i="429"/>
  <c r="H19" i="429"/>
  <c r="R19" i="429"/>
  <c r="M19" i="429"/>
  <c r="J19" i="429"/>
  <c r="Q19" i="429"/>
  <c r="K19" i="429"/>
  <c r="O19" i="429"/>
  <c r="S19" i="429"/>
  <c r="N19" i="429"/>
  <c r="I19" i="429"/>
  <c r="Z55" i="430"/>
  <c r="AA55" i="430"/>
  <c r="AA57" i="430"/>
  <c r="Z57" i="430"/>
  <c r="Z72" i="430"/>
  <c r="AA72" i="430"/>
  <c r="Z67" i="430"/>
  <c r="AA67" i="430"/>
  <c r="AO85" i="430"/>
  <c r="Z68" i="430"/>
  <c r="AA68" i="430"/>
  <c r="AA73" i="430"/>
  <c r="Z73" i="430"/>
  <c r="AO82" i="430"/>
  <c r="AO80" i="430"/>
  <c r="AO88" i="430"/>
  <c r="Z82" i="430"/>
  <c r="AA82" i="430"/>
  <c r="R18" i="429"/>
  <c r="N18" i="429"/>
  <c r="J18" i="429"/>
  <c r="P18" i="429"/>
  <c r="K18" i="429"/>
  <c r="H18" i="429"/>
  <c r="O18" i="429"/>
  <c r="I18" i="429"/>
  <c r="M18" i="429"/>
  <c r="Q18" i="429"/>
  <c r="L18" i="429"/>
  <c r="S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O83" i="430"/>
  <c r="Z79" i="430"/>
  <c r="AA79" i="430"/>
  <c r="S14" i="427"/>
  <c r="M14" i="427"/>
  <c r="N14" i="427"/>
  <c r="O14" i="427"/>
  <c r="L14" i="427"/>
  <c r="Q14" i="427"/>
  <c r="R14" i="427"/>
  <c r="H14" i="427"/>
  <c r="I14" i="427"/>
  <c r="J14" i="427"/>
  <c r="K14" i="427"/>
  <c r="P14" i="427"/>
  <c r="R13" i="429"/>
  <c r="N13" i="429"/>
  <c r="J13" i="429"/>
  <c r="Q13" i="429"/>
  <c r="L13" i="429"/>
  <c r="P13" i="429"/>
  <c r="K13" i="429"/>
  <c r="I13" i="429"/>
  <c r="S13" i="429"/>
  <c r="M13" i="429"/>
  <c r="H13" i="429"/>
  <c r="O13" i="429"/>
  <c r="R20" i="429"/>
  <c r="N20" i="429"/>
  <c r="J20" i="429"/>
  <c r="O20" i="429"/>
  <c r="I20" i="429"/>
  <c r="Q20" i="429"/>
  <c r="S20" i="429"/>
  <c r="M20" i="429"/>
  <c r="H20" i="429"/>
  <c r="L20" i="429"/>
  <c r="P20" i="429"/>
  <c r="K20" i="429"/>
  <c r="AA65" i="430"/>
  <c r="Z65" i="430"/>
  <c r="Z59" i="430"/>
  <c r="AA59" i="430"/>
  <c r="Z75" i="430"/>
  <c r="AA75" i="430"/>
  <c r="Z60" i="430"/>
  <c r="AA60" i="430"/>
  <c r="AO77" i="430"/>
  <c r="AO78" i="430"/>
  <c r="AO86" i="430"/>
  <c r="AO84" i="430"/>
  <c r="Z78" i="430"/>
  <c r="AA78" i="430"/>
  <c r="Z86" i="430"/>
  <c r="AA86" i="430"/>
  <c r="P17" i="429"/>
  <c r="L17" i="429"/>
  <c r="H17" i="429"/>
  <c r="S17" i="429"/>
  <c r="N17" i="429"/>
  <c r="I17" i="429"/>
  <c r="R17" i="429"/>
  <c r="M17" i="429"/>
  <c r="K17" i="429"/>
  <c r="O17" i="429"/>
  <c r="J17" i="429"/>
  <c r="Q17" i="429"/>
  <c r="Z76" i="430"/>
  <c r="AA76" i="430"/>
  <c r="AA66" i="430"/>
  <c r="Z66" i="430"/>
  <c r="AO81" i="430"/>
  <c r="P12" i="429"/>
  <c r="P14" i="429" s="1"/>
  <c r="L12" i="429"/>
  <c r="H12" i="429"/>
  <c r="J12" i="429"/>
  <c r="S12" i="429"/>
  <c r="O12" i="429"/>
  <c r="K12" i="429"/>
  <c r="R12" i="429"/>
  <c r="R14" i="429" s="1"/>
  <c r="N12" i="429"/>
  <c r="N14" i="429" s="1"/>
  <c r="Q12" i="429"/>
  <c r="M12" i="429"/>
  <c r="I12" i="429"/>
  <c r="P21" i="429"/>
  <c r="L21" i="429"/>
  <c r="H21" i="429"/>
  <c r="Q21" i="429"/>
  <c r="K21" i="429"/>
  <c r="S21" i="429"/>
  <c r="O21" i="429"/>
  <c r="J21" i="429"/>
  <c r="N21" i="429"/>
  <c r="R21" i="429"/>
  <c r="M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O79" i="430"/>
  <c r="AO87" i="430"/>
  <c r="R14" i="425"/>
  <c r="N14" i="425"/>
  <c r="J14" i="425"/>
  <c r="L14" i="425"/>
  <c r="Q14" i="425"/>
  <c r="M14" i="425"/>
  <c r="I14" i="425"/>
  <c r="S14" i="425"/>
  <c r="O14" i="425"/>
  <c r="K14" i="425"/>
  <c r="P14" i="425"/>
  <c r="H14" i="425"/>
  <c r="AA64" i="426"/>
  <c r="Z64" i="426"/>
  <c r="AO80" i="426"/>
  <c r="S13" i="427"/>
  <c r="O13" i="427"/>
  <c r="K13" i="427"/>
  <c r="R13" i="427"/>
  <c r="N13" i="427"/>
  <c r="J13" i="427"/>
  <c r="P13" i="427"/>
  <c r="L13" i="427"/>
  <c r="H13" i="427"/>
  <c r="Q13" i="427"/>
  <c r="M13" i="427"/>
  <c r="I13" i="427"/>
  <c r="Z59" i="428"/>
  <c r="AA59" i="428"/>
  <c r="Z56" i="428"/>
  <c r="AA56" i="428"/>
  <c r="Z72" i="428"/>
  <c r="AA72" i="428"/>
  <c r="AO87" i="428"/>
  <c r="AA81" i="428"/>
  <c r="Z81" i="428"/>
  <c r="AA75" i="428"/>
  <c r="Z75" i="428"/>
  <c r="Z76" i="426"/>
  <c r="AA76" i="426"/>
  <c r="AA60" i="426"/>
  <c r="Z60" i="426"/>
  <c r="AO79" i="426"/>
  <c r="P18" i="425"/>
  <c r="L18" i="425"/>
  <c r="H18" i="425"/>
  <c r="J18" i="425"/>
  <c r="S18" i="425"/>
  <c r="O18" i="425"/>
  <c r="K18" i="425"/>
  <c r="R18" i="425"/>
  <c r="Q18" i="425"/>
  <c r="M18" i="425"/>
  <c r="I18" i="425"/>
  <c r="N18" i="425"/>
  <c r="Z61" i="426"/>
  <c r="AA61" i="426"/>
  <c r="Z69" i="426"/>
  <c r="AA69" i="426"/>
  <c r="AA55" i="426"/>
  <c r="Z55" i="426"/>
  <c r="S13" i="425"/>
  <c r="O13" i="425"/>
  <c r="K13" i="425"/>
  <c r="R13" i="425"/>
  <c r="N13" i="425"/>
  <c r="J13" i="425"/>
  <c r="P13" i="425"/>
  <c r="L13" i="425"/>
  <c r="H13" i="425"/>
  <c r="I13" i="425"/>
  <c r="Q13" i="425"/>
  <c r="M13" i="425"/>
  <c r="Z57" i="426"/>
  <c r="AA57" i="426"/>
  <c r="Z66" i="426"/>
  <c r="AA66" i="426"/>
  <c r="AA80" i="426"/>
  <c r="Z80" i="426"/>
  <c r="AA88" i="426"/>
  <c r="Z88" i="426"/>
  <c r="AO83" i="426"/>
  <c r="P19" i="427"/>
  <c r="L19" i="427"/>
  <c r="H19" i="427"/>
  <c r="R19" i="427"/>
  <c r="M19" i="427"/>
  <c r="Q19" i="427"/>
  <c r="K19" i="427"/>
  <c r="S19" i="427"/>
  <c r="N19" i="427"/>
  <c r="I19" i="427"/>
  <c r="O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O78" i="428"/>
  <c r="AO86" i="428"/>
  <c r="Z80" i="428"/>
  <c r="AA80" i="428"/>
  <c r="Z88" i="428"/>
  <c r="AA88" i="428"/>
  <c r="AA83" i="428"/>
  <c r="Z83" i="428"/>
  <c r="P12" i="425"/>
  <c r="L12" i="425"/>
  <c r="H12" i="425"/>
  <c r="S12" i="425"/>
  <c r="O12" i="425"/>
  <c r="K12" i="425"/>
  <c r="Q12" i="425"/>
  <c r="M12" i="425"/>
  <c r="I12" i="425"/>
  <c r="I15" i="425" s="1"/>
  <c r="N12" i="425"/>
  <c r="J12" i="425"/>
  <c r="R12" i="425"/>
  <c r="Z63" i="426"/>
  <c r="AA63" i="426"/>
  <c r="AA71" i="426"/>
  <c r="Z71" i="426"/>
  <c r="AA79" i="426"/>
  <c r="Z79" i="426"/>
  <c r="R19" i="425"/>
  <c r="N19" i="425"/>
  <c r="J19" i="425"/>
  <c r="H19" i="425"/>
  <c r="Q19" i="425"/>
  <c r="M19" i="425"/>
  <c r="I19" i="425"/>
  <c r="P19" i="425"/>
  <c r="S19" i="425"/>
  <c r="O19" i="425"/>
  <c r="K19" i="425"/>
  <c r="L19" i="425"/>
  <c r="AO88" i="426"/>
  <c r="AA70" i="426"/>
  <c r="Z70" i="426"/>
  <c r="AO81" i="426"/>
  <c r="Z86" i="426"/>
  <c r="AA86" i="426"/>
  <c r="Z55" i="428"/>
  <c r="AA55" i="428"/>
  <c r="Z73" i="426"/>
  <c r="AA73" i="426"/>
  <c r="AA86" i="428"/>
  <c r="Z86" i="428"/>
  <c r="AO81" i="428"/>
  <c r="P20" i="425"/>
  <c r="L20" i="425"/>
  <c r="H20" i="425"/>
  <c r="J20" i="425"/>
  <c r="S20" i="425"/>
  <c r="O20" i="425"/>
  <c r="K20" i="425"/>
  <c r="N20" i="425"/>
  <c r="Q20" i="425"/>
  <c r="M20" i="425"/>
  <c r="I20" i="425"/>
  <c r="R20" i="425"/>
  <c r="Z54" i="426"/>
  <c r="AA54" i="426"/>
  <c r="AA68" i="426"/>
  <c r="Z68" i="426"/>
  <c r="AO84" i="426"/>
  <c r="Z56" i="426"/>
  <c r="AA56" i="426"/>
  <c r="Z65" i="426"/>
  <c r="AA65" i="426"/>
  <c r="AA75" i="426"/>
  <c r="Z75" i="426"/>
  <c r="Z82" i="426"/>
  <c r="AA82" i="426"/>
  <c r="R21" i="425"/>
  <c r="N21" i="425"/>
  <c r="J21" i="425"/>
  <c r="H21" i="425"/>
  <c r="Q21" i="425"/>
  <c r="M21" i="425"/>
  <c r="I21" i="425"/>
  <c r="L21" i="425"/>
  <c r="S21" i="425"/>
  <c r="O21" i="425"/>
  <c r="K21" i="425"/>
  <c r="P21" i="425"/>
  <c r="AA70" i="428"/>
  <c r="Z70" i="428"/>
  <c r="AA74" i="426"/>
  <c r="Z74" i="426"/>
  <c r="AA84" i="426"/>
  <c r="Z84" i="426"/>
  <c r="P23" i="427"/>
  <c r="L23" i="427"/>
  <c r="H23" i="427"/>
  <c r="O23" i="427"/>
  <c r="J23" i="427"/>
  <c r="S23" i="427"/>
  <c r="N23" i="427"/>
  <c r="I23" i="427"/>
  <c r="Q23" i="427"/>
  <c r="K23" i="427"/>
  <c r="R23" i="427"/>
  <c r="M23" i="427"/>
  <c r="AO87" i="426"/>
  <c r="AA58" i="428"/>
  <c r="Z58" i="428"/>
  <c r="Z77" i="426"/>
  <c r="AA77" i="426"/>
  <c r="Z85" i="426"/>
  <c r="AA85" i="426"/>
  <c r="P21" i="427"/>
  <c r="L21" i="427"/>
  <c r="H21" i="427"/>
  <c r="Q21" i="427"/>
  <c r="K21" i="427"/>
  <c r="O21" i="427"/>
  <c r="J21" i="427"/>
  <c r="R21" i="427"/>
  <c r="M21" i="427"/>
  <c r="I21" i="427"/>
  <c r="S21" i="427"/>
  <c r="N21" i="427"/>
  <c r="R20" i="427"/>
  <c r="N20" i="427"/>
  <c r="J20" i="427"/>
  <c r="O20" i="427"/>
  <c r="I20" i="427"/>
  <c r="S20" i="427"/>
  <c r="M20" i="427"/>
  <c r="H20" i="427"/>
  <c r="P20" i="427"/>
  <c r="K20" i="427"/>
  <c r="Q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O82" i="428"/>
  <c r="Z74" i="428"/>
  <c r="AA74" i="428"/>
  <c r="Z84" i="428"/>
  <c r="AA84" i="428"/>
  <c r="AA79" i="428"/>
  <c r="Z79" i="428"/>
  <c r="AA87" i="428"/>
  <c r="Z87" i="428"/>
  <c r="R15" i="427"/>
  <c r="N15" i="427"/>
  <c r="J15" i="427"/>
  <c r="P15" i="427"/>
  <c r="K15" i="427"/>
  <c r="O15" i="427"/>
  <c r="I15" i="427"/>
  <c r="Q15" i="427"/>
  <c r="L15" i="427"/>
  <c r="H15" i="427"/>
  <c r="S15" i="427"/>
  <c r="M15" i="427"/>
  <c r="AO82" i="426"/>
  <c r="AA57" i="428"/>
  <c r="Z57" i="428"/>
  <c r="AO84" i="428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P22" i="425"/>
  <c r="L22" i="425"/>
  <c r="H22" i="425"/>
  <c r="R22" i="425"/>
  <c r="S22" i="425"/>
  <c r="O22" i="425"/>
  <c r="K22" i="425"/>
  <c r="J22" i="425"/>
  <c r="Q22" i="425"/>
  <c r="M22" i="425"/>
  <c r="I22" i="425"/>
  <c r="N22" i="425"/>
  <c r="AA83" i="426"/>
  <c r="Z83" i="426"/>
  <c r="Z53" i="426"/>
  <c r="AA53" i="426"/>
  <c r="Z62" i="426"/>
  <c r="AA62" i="426"/>
  <c r="AO77" i="426"/>
  <c r="AO85" i="426"/>
  <c r="AO83" i="428"/>
  <c r="P12" i="427"/>
  <c r="L12" i="427"/>
  <c r="H12" i="427"/>
  <c r="S12" i="427"/>
  <c r="O12" i="427"/>
  <c r="K12" i="427"/>
  <c r="Q12" i="427"/>
  <c r="M12" i="427"/>
  <c r="I12" i="427"/>
  <c r="N12" i="427"/>
  <c r="J12" i="427"/>
  <c r="R12" i="427"/>
  <c r="AA62" i="428"/>
  <c r="Z62" i="428"/>
  <c r="AO78" i="426"/>
  <c r="AO86" i="426"/>
  <c r="AA54" i="428"/>
  <c r="Z54" i="428"/>
  <c r="R22" i="427"/>
  <c r="N22" i="427"/>
  <c r="J22" i="427"/>
  <c r="S22" i="427"/>
  <c r="M22" i="427"/>
  <c r="H22" i="427"/>
  <c r="Q22" i="427"/>
  <c r="L22" i="427"/>
  <c r="O22" i="427"/>
  <c r="I22" i="427"/>
  <c r="P22" i="427"/>
  <c r="K22" i="427"/>
  <c r="AA65" i="428"/>
  <c r="Z65" i="428"/>
  <c r="Z67" i="428"/>
  <c r="AA67" i="428"/>
  <c r="Z64" i="428"/>
  <c r="AA64" i="428"/>
  <c r="AO79" i="428"/>
  <c r="AA77" i="428"/>
  <c r="Z77" i="428"/>
  <c r="AA85" i="428"/>
  <c r="Z85" i="428"/>
  <c r="AO77" i="428"/>
  <c r="AO85" i="428"/>
  <c r="AO80" i="428"/>
  <c r="AO88" i="428"/>
  <c r="H13" i="421"/>
  <c r="O13" i="421"/>
  <c r="M13" i="421"/>
  <c r="R13" i="421"/>
  <c r="K13" i="421"/>
  <c r="I13" i="421"/>
  <c r="N13" i="421"/>
  <c r="L13" i="421"/>
  <c r="S13" i="421"/>
  <c r="Q13" i="421"/>
  <c r="P13" i="421"/>
  <c r="J13" i="421"/>
  <c r="AA68" i="424"/>
  <c r="Z68" i="424"/>
  <c r="AA59" i="424"/>
  <c r="Z59" i="424"/>
  <c r="S12" i="423"/>
  <c r="O12" i="423"/>
  <c r="K12" i="423"/>
  <c r="N12" i="423"/>
  <c r="I12" i="423"/>
  <c r="R12" i="423"/>
  <c r="M12" i="423"/>
  <c r="H12" i="423"/>
  <c r="Q12" i="423"/>
  <c r="L12" i="423"/>
  <c r="P12" i="423"/>
  <c r="J12" i="423"/>
  <c r="AA63" i="424"/>
  <c r="Z63" i="424"/>
  <c r="S22" i="423"/>
  <c r="O22" i="423"/>
  <c r="K22" i="423"/>
  <c r="R22" i="423"/>
  <c r="N22" i="423"/>
  <c r="J22" i="423"/>
  <c r="P22" i="423"/>
  <c r="L22" i="423"/>
  <c r="H22" i="423"/>
  <c r="M22" i="423"/>
  <c r="I22" i="423"/>
  <c r="Q22" i="423"/>
  <c r="S15" i="423"/>
  <c r="O15" i="423"/>
  <c r="K15" i="423"/>
  <c r="R15" i="423"/>
  <c r="N15" i="423"/>
  <c r="J15" i="423"/>
  <c r="P15" i="423"/>
  <c r="L15" i="423"/>
  <c r="H15" i="423"/>
  <c r="Q15" i="423"/>
  <c r="M15" i="423"/>
  <c r="I15" i="423"/>
  <c r="Z67" i="424"/>
  <c r="AA67" i="424"/>
  <c r="AA66" i="424"/>
  <c r="Z66" i="424"/>
  <c r="AO83" i="424"/>
  <c r="AO87" i="424"/>
  <c r="AA81" i="424"/>
  <c r="Z81" i="424"/>
  <c r="Z84" i="424"/>
  <c r="AA84" i="424"/>
  <c r="AA79" i="424"/>
  <c r="Z79" i="424"/>
  <c r="AA87" i="424"/>
  <c r="Z87" i="424"/>
  <c r="K14" i="421"/>
  <c r="N14" i="421"/>
  <c r="H14" i="421"/>
  <c r="M14" i="421"/>
  <c r="J14" i="421"/>
  <c r="Q14" i="421"/>
  <c r="O14" i="421"/>
  <c r="R14" i="421"/>
  <c r="L14" i="421"/>
  <c r="S14" i="421"/>
  <c r="I14" i="421"/>
  <c r="P14" i="421"/>
  <c r="Q19" i="423"/>
  <c r="M19" i="423"/>
  <c r="I19" i="423"/>
  <c r="P19" i="423"/>
  <c r="L19" i="423"/>
  <c r="H19" i="423"/>
  <c r="R19" i="423"/>
  <c r="N19" i="423"/>
  <c r="J19" i="423"/>
  <c r="S19" i="423"/>
  <c r="O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O82" i="424"/>
  <c r="AO77" i="424"/>
  <c r="AO85" i="424"/>
  <c r="AO88" i="424"/>
  <c r="K21" i="398"/>
  <c r="Q21" i="398"/>
  <c r="L21" i="398"/>
  <c r="R21" i="398"/>
  <c r="M21" i="398"/>
  <c r="H21" i="398"/>
  <c r="N21" i="398"/>
  <c r="O21" i="398"/>
  <c r="J21" i="398"/>
  <c r="P21" i="398"/>
  <c r="S21" i="398"/>
  <c r="I21" i="398"/>
  <c r="Z57" i="424"/>
  <c r="AA57" i="424"/>
  <c r="L14" i="423"/>
  <c r="H14" i="423"/>
  <c r="S14" i="423"/>
  <c r="O14" i="423"/>
  <c r="K14" i="423"/>
  <c r="Q14" i="423"/>
  <c r="M14" i="423"/>
  <c r="I14" i="423"/>
  <c r="P14" i="423"/>
  <c r="J14" i="423"/>
  <c r="R14" i="423"/>
  <c r="N14" i="423"/>
  <c r="H18" i="398"/>
  <c r="Q18" i="398"/>
  <c r="O18" i="398"/>
  <c r="R18" i="398"/>
  <c r="M18" i="398"/>
  <c r="K18" i="398"/>
  <c r="N18" i="398"/>
  <c r="L18" i="398"/>
  <c r="J18" i="398"/>
  <c r="S18" i="398"/>
  <c r="P18" i="398"/>
  <c r="I18" i="398"/>
  <c r="Q21" i="423"/>
  <c r="M21" i="423"/>
  <c r="I21" i="423"/>
  <c r="P21" i="423"/>
  <c r="L21" i="423"/>
  <c r="H21" i="423"/>
  <c r="R21" i="423"/>
  <c r="N21" i="423"/>
  <c r="J21" i="423"/>
  <c r="K21" i="423"/>
  <c r="S21" i="423"/>
  <c r="O21" i="423"/>
  <c r="AA72" i="424"/>
  <c r="Z72" i="424"/>
  <c r="AA64" i="424"/>
  <c r="Z64" i="424"/>
  <c r="AA56" i="424"/>
  <c r="Z56" i="424"/>
  <c r="Z58" i="424"/>
  <c r="AA58" i="424"/>
  <c r="Z76" i="424"/>
  <c r="AA76" i="424"/>
  <c r="AO79" i="424"/>
  <c r="AA77" i="424"/>
  <c r="Z77" i="424"/>
  <c r="AA85" i="424"/>
  <c r="Z85" i="424"/>
  <c r="Z80" i="424"/>
  <c r="AA80" i="424"/>
  <c r="Z88" i="424"/>
  <c r="AA88" i="424"/>
  <c r="AA83" i="424"/>
  <c r="Z83" i="424"/>
  <c r="Q13" i="423"/>
  <c r="R13" i="423"/>
  <c r="N13" i="423"/>
  <c r="J13" i="423"/>
  <c r="M13" i="423"/>
  <c r="L13" i="423"/>
  <c r="S13" i="423"/>
  <c r="K13" i="423"/>
  <c r="P13" i="423"/>
  <c r="I13" i="423"/>
  <c r="O13" i="423"/>
  <c r="H13" i="423"/>
  <c r="Z74" i="424"/>
  <c r="AA74" i="424"/>
  <c r="AO80" i="424"/>
  <c r="I12" i="421"/>
  <c r="S12" i="421"/>
  <c r="N12" i="421"/>
  <c r="P12" i="421"/>
  <c r="O12" i="421"/>
  <c r="J12" i="421"/>
  <c r="K12" i="421"/>
  <c r="M12" i="421"/>
  <c r="H12" i="421"/>
  <c r="R12" i="421"/>
  <c r="Q12" i="421"/>
  <c r="L12" i="421"/>
  <c r="Z61" i="424"/>
  <c r="AA61" i="424"/>
  <c r="AA55" i="424"/>
  <c r="Z55" i="424"/>
  <c r="P19" i="398"/>
  <c r="M19" i="398"/>
  <c r="K19" i="398"/>
  <c r="L19" i="398"/>
  <c r="Q19" i="398"/>
  <c r="O19" i="398"/>
  <c r="N19" i="398"/>
  <c r="S19" i="398"/>
  <c r="I19" i="398"/>
  <c r="R19" i="398"/>
  <c r="H19" i="398"/>
  <c r="J19" i="398"/>
  <c r="Q23" i="423"/>
  <c r="M23" i="423"/>
  <c r="I23" i="423"/>
  <c r="P23" i="423"/>
  <c r="L23" i="423"/>
  <c r="H23" i="423"/>
  <c r="R23" i="423"/>
  <c r="N23" i="423"/>
  <c r="J23" i="423"/>
  <c r="O23" i="423"/>
  <c r="K23" i="423"/>
  <c r="S23" i="423"/>
  <c r="S20" i="423"/>
  <c r="O20" i="423"/>
  <c r="K20" i="423"/>
  <c r="R20" i="423"/>
  <c r="N20" i="423"/>
  <c r="J20" i="423"/>
  <c r="P20" i="423"/>
  <c r="L20" i="423"/>
  <c r="H20" i="423"/>
  <c r="I20" i="423"/>
  <c r="Q20" i="423"/>
  <c r="M20" i="423"/>
  <c r="Z71" i="424"/>
  <c r="AA71" i="424"/>
  <c r="AA60" i="424"/>
  <c r="Z60" i="424"/>
  <c r="Z62" i="424"/>
  <c r="AA62" i="424"/>
  <c r="AA78" i="424"/>
  <c r="Z78" i="424"/>
  <c r="AA82" i="424"/>
  <c r="Z82" i="424"/>
  <c r="AO78" i="424"/>
  <c r="AO86" i="424"/>
  <c r="AO81" i="424"/>
  <c r="AA75" i="424"/>
  <c r="Z75" i="424"/>
  <c r="AO84" i="424"/>
  <c r="S21" i="421"/>
  <c r="O21" i="421"/>
  <c r="K21" i="421"/>
  <c r="L21" i="421"/>
  <c r="I21" i="421"/>
  <c r="P21" i="421"/>
  <c r="J21" i="421"/>
  <c r="N21" i="421"/>
  <c r="R21" i="421"/>
  <c r="M21" i="421"/>
  <c r="H21" i="421"/>
  <c r="Q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O84" i="422"/>
  <c r="Q22" i="421"/>
  <c r="M22" i="421"/>
  <c r="I22" i="421"/>
  <c r="N22" i="421"/>
  <c r="H22" i="421"/>
  <c r="K22" i="421"/>
  <c r="R22" i="421"/>
  <c r="L22" i="421"/>
  <c r="P22" i="421"/>
  <c r="O22" i="421"/>
  <c r="J22" i="421"/>
  <c r="S22" i="421"/>
  <c r="S23" i="421"/>
  <c r="O23" i="421"/>
  <c r="K23" i="421"/>
  <c r="P23" i="421"/>
  <c r="J23" i="421"/>
  <c r="M23" i="421"/>
  <c r="N23" i="421"/>
  <c r="I23" i="421"/>
  <c r="R23" i="421"/>
  <c r="Q23" i="421"/>
  <c r="L23" i="421"/>
  <c r="H23" i="421"/>
  <c r="AO83" i="422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O82" i="422"/>
  <c r="Z80" i="422"/>
  <c r="AA80" i="422"/>
  <c r="Z88" i="422"/>
  <c r="AA88" i="422"/>
  <c r="AA83" i="422"/>
  <c r="Z83" i="422"/>
  <c r="S16" i="421"/>
  <c r="O16" i="421"/>
  <c r="K16" i="421"/>
  <c r="N16" i="421"/>
  <c r="L16" i="421"/>
  <c r="R16" i="421"/>
  <c r="M16" i="421"/>
  <c r="H16" i="421"/>
  <c r="Q16" i="421"/>
  <c r="P16" i="421"/>
  <c r="J16" i="421"/>
  <c r="I16" i="421"/>
  <c r="AA54" i="422"/>
  <c r="Z54" i="422"/>
  <c r="AO79" i="422"/>
  <c r="AA85" i="422"/>
  <c r="Z85" i="422"/>
  <c r="AA75" i="422"/>
  <c r="Z75" i="422"/>
  <c r="P15" i="421"/>
  <c r="Q15" i="421"/>
  <c r="M15" i="421"/>
  <c r="I15" i="421"/>
  <c r="H15" i="421"/>
  <c r="S15" i="421"/>
  <c r="O15" i="421"/>
  <c r="K15" i="421"/>
  <c r="R15" i="421"/>
  <c r="N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O78" i="422"/>
  <c r="AO86" i="422"/>
  <c r="Z84" i="422"/>
  <c r="AA84" i="422"/>
  <c r="AA79" i="422"/>
  <c r="Z79" i="422"/>
  <c r="AA87" i="422"/>
  <c r="Z87" i="422"/>
  <c r="AO81" i="422"/>
  <c r="Q20" i="421"/>
  <c r="M20" i="421"/>
  <c r="I20" i="421"/>
  <c r="O20" i="421"/>
  <c r="S20" i="421"/>
  <c r="N20" i="421"/>
  <c r="H20" i="421"/>
  <c r="R20" i="421"/>
  <c r="P20" i="421"/>
  <c r="K20" i="421"/>
  <c r="J20" i="421"/>
  <c r="L20" i="421"/>
  <c r="AO77" i="422"/>
  <c r="Q24" i="421"/>
  <c r="M24" i="421"/>
  <c r="I24" i="421"/>
  <c r="R24" i="421"/>
  <c r="L24" i="421"/>
  <c r="O24" i="421"/>
  <c r="P24" i="421"/>
  <c r="K24" i="421"/>
  <c r="S24" i="421"/>
  <c r="N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O87" i="422"/>
  <c r="AA81" i="422"/>
  <c r="Z81" i="422"/>
  <c r="AO85" i="422"/>
  <c r="AO80" i="422"/>
  <c r="AO88" i="422"/>
  <c r="Z77" i="420"/>
  <c r="AA77" i="420"/>
  <c r="AA82" i="420"/>
  <c r="Z82" i="420"/>
  <c r="Z63" i="420"/>
  <c r="AA63" i="420"/>
  <c r="I20" i="419"/>
  <c r="M20" i="419"/>
  <c r="Q20" i="419"/>
  <c r="J20" i="419"/>
  <c r="N20" i="419"/>
  <c r="R20" i="419"/>
  <c r="K20" i="419"/>
  <c r="O20" i="419"/>
  <c r="S20" i="419"/>
  <c r="H20" i="419"/>
  <c r="L20" i="419"/>
  <c r="P20" i="419"/>
  <c r="AA73" i="420"/>
  <c r="Z73" i="420"/>
  <c r="I21" i="419"/>
  <c r="M21" i="419"/>
  <c r="Q21" i="419"/>
  <c r="J21" i="419"/>
  <c r="N21" i="419"/>
  <c r="R21" i="419"/>
  <c r="K21" i="419"/>
  <c r="O21" i="419"/>
  <c r="S21" i="419"/>
  <c r="L21" i="419"/>
  <c r="P21" i="419"/>
  <c r="H21" i="419"/>
  <c r="Z56" i="420"/>
  <c r="AA56" i="420"/>
  <c r="AA70" i="420"/>
  <c r="Z70" i="420"/>
  <c r="Z68" i="420"/>
  <c r="AA68" i="420"/>
  <c r="AO83" i="420"/>
  <c r="AA81" i="420"/>
  <c r="Z81" i="420"/>
  <c r="AO85" i="420"/>
  <c r="AA83" i="420"/>
  <c r="Z83" i="420"/>
  <c r="AA61" i="420"/>
  <c r="Z61" i="420"/>
  <c r="Z75" i="420"/>
  <c r="AA75" i="420"/>
  <c r="R13" i="419"/>
  <c r="N13" i="419"/>
  <c r="J13" i="419"/>
  <c r="P13" i="419"/>
  <c r="L13" i="419"/>
  <c r="H13" i="419"/>
  <c r="O13" i="419"/>
  <c r="M13" i="419"/>
  <c r="S13" i="419"/>
  <c r="K13" i="419"/>
  <c r="Q13" i="419"/>
  <c r="I13" i="419"/>
  <c r="AA65" i="420"/>
  <c r="Z65" i="420"/>
  <c r="Q12" i="419"/>
  <c r="M12" i="419"/>
  <c r="I12" i="419"/>
  <c r="S12" i="419"/>
  <c r="N12" i="419"/>
  <c r="H12" i="419"/>
  <c r="R12" i="419"/>
  <c r="L12" i="419"/>
  <c r="O12" i="419"/>
  <c r="P12" i="419"/>
  <c r="K12" i="419"/>
  <c r="J12" i="419"/>
  <c r="Z71" i="420"/>
  <c r="AA71" i="420"/>
  <c r="AA53" i="420"/>
  <c r="Z53" i="420"/>
  <c r="AO79" i="420"/>
  <c r="Z55" i="420"/>
  <c r="AA55" i="420"/>
  <c r="AA62" i="420"/>
  <c r="Z62" i="420"/>
  <c r="Z60" i="420"/>
  <c r="AA60" i="420"/>
  <c r="AA76" i="420"/>
  <c r="Z76" i="420"/>
  <c r="AO77" i="420"/>
  <c r="AA85" i="420"/>
  <c r="Z85" i="420"/>
  <c r="AO81" i="420"/>
  <c r="AA79" i="420"/>
  <c r="Z79" i="420"/>
  <c r="AA87" i="420"/>
  <c r="Z87" i="420"/>
  <c r="Q15" i="419"/>
  <c r="M15" i="419"/>
  <c r="I15" i="419"/>
  <c r="P15" i="419"/>
  <c r="L15" i="419"/>
  <c r="H15" i="419"/>
  <c r="R15" i="419"/>
  <c r="N15" i="419"/>
  <c r="J15" i="419"/>
  <c r="O15" i="419"/>
  <c r="K15" i="419"/>
  <c r="S15" i="419"/>
  <c r="Z67" i="420"/>
  <c r="AA67" i="420"/>
  <c r="I22" i="419"/>
  <c r="M22" i="419"/>
  <c r="Q22" i="419"/>
  <c r="J22" i="419"/>
  <c r="N22" i="419"/>
  <c r="R22" i="419"/>
  <c r="K22" i="419"/>
  <c r="O22" i="419"/>
  <c r="S22" i="419"/>
  <c r="P22" i="419"/>
  <c r="H22" i="419"/>
  <c r="L22" i="419"/>
  <c r="I23" i="419"/>
  <c r="M23" i="419"/>
  <c r="Q23" i="419"/>
  <c r="J23" i="419"/>
  <c r="N23" i="419"/>
  <c r="R23" i="419"/>
  <c r="K23" i="419"/>
  <c r="O23" i="419"/>
  <c r="S23" i="419"/>
  <c r="H23" i="419"/>
  <c r="L23" i="419"/>
  <c r="P23" i="419"/>
  <c r="AA58" i="420"/>
  <c r="Z58" i="420"/>
  <c r="AO87" i="420"/>
  <c r="Z72" i="420"/>
  <c r="AA72" i="420"/>
  <c r="AA86" i="420"/>
  <c r="Z86" i="420"/>
  <c r="AO82" i="420"/>
  <c r="Z80" i="420"/>
  <c r="AA80" i="420"/>
  <c r="Z88" i="420"/>
  <c r="AA88" i="420"/>
  <c r="AO84" i="420"/>
  <c r="AA54" i="420"/>
  <c r="Z54" i="420"/>
  <c r="AA69" i="420"/>
  <c r="Z69" i="420"/>
  <c r="Z59" i="420"/>
  <c r="AA59" i="420"/>
  <c r="R14" i="419"/>
  <c r="N14" i="419"/>
  <c r="Q14" i="419"/>
  <c r="M14" i="419"/>
  <c r="I14" i="419"/>
  <c r="S14" i="419"/>
  <c r="O14" i="419"/>
  <c r="K14" i="419"/>
  <c r="J14" i="419"/>
  <c r="H14" i="419"/>
  <c r="P14" i="419"/>
  <c r="L14" i="419"/>
  <c r="AA57" i="420"/>
  <c r="Z57" i="420"/>
  <c r="J19" i="419"/>
  <c r="N19" i="419"/>
  <c r="R19" i="419"/>
  <c r="K19" i="419"/>
  <c r="O19" i="419"/>
  <c r="S19" i="419"/>
  <c r="L19" i="419"/>
  <c r="P19" i="419"/>
  <c r="H19" i="419"/>
  <c r="I19" i="419"/>
  <c r="M19" i="419"/>
  <c r="Q19" i="419"/>
  <c r="AA74" i="420"/>
  <c r="Z74" i="420"/>
  <c r="AA66" i="420"/>
  <c r="Z66" i="420"/>
  <c r="Z64" i="420"/>
  <c r="AA64" i="420"/>
  <c r="Z78" i="420"/>
  <c r="AA78" i="420"/>
  <c r="AO78" i="420"/>
  <c r="AO86" i="420"/>
  <c r="Z84" i="420"/>
  <c r="AA84" i="420"/>
  <c r="AO80" i="420"/>
  <c r="AO88" i="420"/>
  <c r="AA60" i="418"/>
  <c r="Z60" i="418"/>
  <c r="AA84" i="418"/>
  <c r="Z84" i="418"/>
  <c r="Z76" i="418"/>
  <c r="AA76" i="418"/>
  <c r="Z87" i="418"/>
  <c r="AA87" i="418"/>
  <c r="AA64" i="418"/>
  <c r="Z64" i="418"/>
  <c r="AO85" i="418"/>
  <c r="AA61" i="418"/>
  <c r="Z61" i="418"/>
  <c r="AA88" i="418"/>
  <c r="Z88" i="418"/>
  <c r="Z66" i="418"/>
  <c r="AA66" i="418"/>
  <c r="AA55" i="418"/>
  <c r="Z55" i="418"/>
  <c r="AA71" i="418"/>
  <c r="Z71" i="418"/>
  <c r="AO78" i="418"/>
  <c r="AO86" i="418"/>
  <c r="AO80" i="418"/>
  <c r="AO88" i="418"/>
  <c r="AO83" i="418"/>
  <c r="AA68" i="418"/>
  <c r="Z68" i="418"/>
  <c r="AO77" i="418"/>
  <c r="AA65" i="418"/>
  <c r="Z65" i="418"/>
  <c r="Z54" i="418"/>
  <c r="AA54" i="418"/>
  <c r="Z70" i="418"/>
  <c r="AA70" i="418"/>
  <c r="AA59" i="418"/>
  <c r="Z59" i="418"/>
  <c r="AO81" i="418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O82" i="418"/>
  <c r="AA75" i="418"/>
  <c r="Z75" i="418"/>
  <c r="AO84" i="418"/>
  <c r="AO79" i="418"/>
  <c r="AO87" i="418"/>
  <c r="Z54" i="416"/>
  <c r="AA54" i="416"/>
  <c r="Z70" i="416"/>
  <c r="AA70" i="416"/>
  <c r="AO80" i="416"/>
  <c r="Z81" i="416"/>
  <c r="AA81" i="416"/>
  <c r="AO82" i="416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O81" i="417"/>
  <c r="AO84" i="417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O78" i="416"/>
  <c r="Z57" i="417"/>
  <c r="AA57" i="417"/>
  <c r="AO81" i="416"/>
  <c r="AA78" i="417"/>
  <c r="Z78" i="417"/>
  <c r="AA87" i="416"/>
  <c r="Z87" i="416"/>
  <c r="AA63" i="417"/>
  <c r="Z63" i="417"/>
  <c r="Z65" i="417"/>
  <c r="AA65" i="417"/>
  <c r="Z58" i="417"/>
  <c r="AA58" i="417"/>
  <c r="AO77" i="417"/>
  <c r="AA73" i="417"/>
  <c r="Z73" i="417"/>
  <c r="AO82" i="417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O88" i="416"/>
  <c r="AO79" i="417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O79" i="416"/>
  <c r="Z55" i="416"/>
  <c r="AA55" i="416"/>
  <c r="AA71" i="416"/>
  <c r="Z71" i="416"/>
  <c r="AO83" i="416"/>
  <c r="AO83" i="417"/>
  <c r="AO87" i="416"/>
  <c r="AO77" i="416"/>
  <c r="AO85" i="416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O78" i="417"/>
  <c r="AO86" i="417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O86" i="416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O84" i="416"/>
  <c r="AA59" i="417"/>
  <c r="Z59" i="417"/>
  <c r="Z61" i="417"/>
  <c r="AA61" i="417"/>
  <c r="Z54" i="417"/>
  <c r="AA54" i="417"/>
  <c r="Z70" i="417"/>
  <c r="AA70" i="417"/>
  <c r="AO87" i="417"/>
  <c r="AA81" i="417"/>
  <c r="Z81" i="417"/>
  <c r="AO85" i="417"/>
  <c r="AO80" i="417"/>
  <c r="AO88" i="417"/>
  <c r="AA61" i="415"/>
  <c r="Z61" i="415"/>
  <c r="Z76" i="415"/>
  <c r="AA76" i="415"/>
  <c r="AO77" i="415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O81" i="415"/>
  <c r="AA53" i="415"/>
  <c r="Z53" i="415"/>
  <c r="AA64" i="415"/>
  <c r="Z64" i="415"/>
  <c r="Z58" i="415"/>
  <c r="AA58" i="415"/>
  <c r="AO85" i="415"/>
  <c r="Z67" i="415"/>
  <c r="AA67" i="415"/>
  <c r="Z73" i="415"/>
  <c r="AA73" i="415"/>
  <c r="AO82" i="415"/>
  <c r="AO80" i="415"/>
  <c r="AO88" i="415"/>
  <c r="AO83" i="415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O78" i="415"/>
  <c r="AO86" i="415"/>
  <c r="AO84" i="415"/>
  <c r="AO79" i="415"/>
  <c r="AO87" i="415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O78" i="414"/>
  <c r="AO86" i="414"/>
  <c r="AO85" i="414"/>
  <c r="AO84" i="414"/>
  <c r="AA54" i="414"/>
  <c r="Z54" i="414"/>
  <c r="AA61" i="414"/>
  <c r="Z61" i="414"/>
  <c r="AA74" i="414"/>
  <c r="Z74" i="414"/>
  <c r="AA60" i="414"/>
  <c r="Z60" i="414"/>
  <c r="AO77" i="414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O87" i="414"/>
  <c r="AA81" i="414"/>
  <c r="Z81" i="414"/>
  <c r="Z88" i="414"/>
  <c r="AA88" i="414"/>
  <c r="AA87" i="414"/>
  <c r="Z87" i="414"/>
  <c r="AO83" i="414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O79" i="414"/>
  <c r="Z73" i="414"/>
  <c r="AA73" i="414"/>
  <c r="AO82" i="414"/>
  <c r="AO81" i="414"/>
  <c r="AO80" i="414"/>
  <c r="AO88" i="414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O86" i="413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O85" i="413"/>
  <c r="AO84" i="413"/>
  <c r="Z76" i="413"/>
  <c r="AA76" i="413"/>
  <c r="AO83" i="413"/>
  <c r="Z53" i="413"/>
  <c r="AA53" i="413"/>
  <c r="AA63" i="413"/>
  <c r="Z63" i="413"/>
  <c r="AA74" i="413"/>
  <c r="Z74" i="413"/>
  <c r="AA81" i="413"/>
  <c r="Z81" i="413"/>
  <c r="AO77" i="413"/>
  <c r="AA66" i="413"/>
  <c r="Z66" i="413"/>
  <c r="Z75" i="413"/>
  <c r="AA75" i="413"/>
  <c r="AO78" i="413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O81" i="413"/>
  <c r="AA60" i="413"/>
  <c r="Z60" i="413"/>
  <c r="AO82" i="413"/>
  <c r="AA70" i="413"/>
  <c r="Z70" i="413"/>
  <c r="AA77" i="413"/>
  <c r="Z77" i="413"/>
  <c r="Z79" i="413"/>
  <c r="AA79" i="413"/>
  <c r="AO80" i="413"/>
  <c r="AO88" i="413"/>
  <c r="AO79" i="413"/>
  <c r="AO87" i="413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O81" i="412"/>
  <c r="AA79" i="412"/>
  <c r="Z79" i="412"/>
  <c r="AO78" i="412"/>
  <c r="AO86" i="412"/>
  <c r="AO84" i="412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O83" i="412"/>
  <c r="AA63" i="412"/>
  <c r="Z63" i="412"/>
  <c r="Z58" i="412"/>
  <c r="AA58" i="412"/>
  <c r="Z66" i="412"/>
  <c r="AA66" i="412"/>
  <c r="AA53" i="412"/>
  <c r="Z53" i="412"/>
  <c r="Z69" i="412"/>
  <c r="AA69" i="412"/>
  <c r="AO77" i="412"/>
  <c r="AO85" i="412"/>
  <c r="AA73" i="412"/>
  <c r="Z73" i="412"/>
  <c r="AO82" i="412"/>
  <c r="AO80" i="412"/>
  <c r="AO88" i="412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O79" i="412"/>
  <c r="AO87" i="412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O85" i="411"/>
  <c r="Z70" i="411"/>
  <c r="AA70" i="411"/>
  <c r="AO78" i="411"/>
  <c r="AO86" i="411"/>
  <c r="AO84" i="411"/>
  <c r="Z82" i="411"/>
  <c r="AA82" i="411"/>
  <c r="AA64" i="411"/>
  <c r="Z64" i="411"/>
  <c r="AO81" i="411"/>
  <c r="AA63" i="411"/>
  <c r="Z63" i="411"/>
  <c r="AA88" i="411"/>
  <c r="Z88" i="411"/>
  <c r="Z69" i="411"/>
  <c r="AA69" i="411"/>
  <c r="AO77" i="411"/>
  <c r="Z54" i="411"/>
  <c r="AA54" i="411"/>
  <c r="AA84" i="411"/>
  <c r="Z84" i="411"/>
  <c r="AA81" i="411"/>
  <c r="Z81" i="411"/>
  <c r="Z87" i="411"/>
  <c r="AA87" i="411"/>
  <c r="AO83" i="41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O82" i="411"/>
  <c r="AO80" i="411"/>
  <c r="AO88" i="41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O79" i="411"/>
  <c r="AO87" i="41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O81" i="410"/>
  <c r="Z62" i="410"/>
  <c r="AA62" i="410"/>
  <c r="Z78" i="410"/>
  <c r="AA78" i="410"/>
  <c r="AA77" i="410"/>
  <c r="Z77" i="410"/>
  <c r="AA85" i="410"/>
  <c r="Z85" i="410"/>
  <c r="AA75" i="410"/>
  <c r="Z75" i="410"/>
  <c r="AO84" i="410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O77" i="410"/>
  <c r="AA70" i="410"/>
  <c r="Z70" i="410"/>
  <c r="AA80" i="410"/>
  <c r="Z80" i="410"/>
  <c r="AO78" i="410"/>
  <c r="AO86" i="410"/>
  <c r="Z79" i="410"/>
  <c r="AA79" i="410"/>
  <c r="Z87" i="410"/>
  <c r="AA87" i="410"/>
  <c r="AO83" i="410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O85" i="410"/>
  <c r="AA81" i="410"/>
  <c r="Z81" i="410"/>
  <c r="AO80" i="410"/>
  <c r="AO88" i="410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O82" i="410"/>
  <c r="AA88" i="410"/>
  <c r="Z88" i="410"/>
  <c r="Z83" i="410"/>
  <c r="AA83" i="410"/>
  <c r="AO79" i="410"/>
  <c r="AO87" i="410"/>
  <c r="S31" i="408"/>
  <c r="O31" i="408"/>
  <c r="K31" i="408"/>
  <c r="R31" i="408"/>
  <c r="N31" i="408"/>
  <c r="J31" i="408"/>
  <c r="Q31" i="408"/>
  <c r="M31" i="408"/>
  <c r="I31" i="408"/>
  <c r="P31" i="408"/>
  <c r="L31" i="408"/>
  <c r="H31" i="408"/>
  <c r="Q30" i="408"/>
  <c r="M30" i="408"/>
  <c r="I30" i="408"/>
  <c r="P30" i="408"/>
  <c r="L30" i="408"/>
  <c r="H30" i="408"/>
  <c r="S30" i="408"/>
  <c r="O30" i="408"/>
  <c r="K30" i="408"/>
  <c r="R30" i="408"/>
  <c r="N30" i="408"/>
  <c r="J30" i="408"/>
  <c r="R23" i="408"/>
  <c r="N23" i="408"/>
  <c r="J23" i="408"/>
  <c r="S23" i="408"/>
  <c r="O23" i="408"/>
  <c r="Q23" i="408"/>
  <c r="M23" i="408"/>
  <c r="I23" i="408"/>
  <c r="K23" i="408"/>
  <c r="P23" i="408"/>
  <c r="L23" i="408"/>
  <c r="H23" i="408"/>
  <c r="S29" i="408"/>
  <c r="O29" i="408"/>
  <c r="K29" i="408"/>
  <c r="R29" i="408"/>
  <c r="N29" i="408"/>
  <c r="J29" i="408"/>
  <c r="Q29" i="408"/>
  <c r="M29" i="408"/>
  <c r="I29" i="408"/>
  <c r="P29" i="408"/>
  <c r="L29" i="408"/>
  <c r="H29" i="408"/>
  <c r="Q28" i="408"/>
  <c r="M28" i="408"/>
  <c r="I28" i="408"/>
  <c r="P28" i="408"/>
  <c r="L28" i="408"/>
  <c r="H28" i="408"/>
  <c r="S28" i="408"/>
  <c r="O28" i="408"/>
  <c r="K28" i="408"/>
  <c r="R28" i="408"/>
  <c r="N28" i="408"/>
  <c r="J28" i="408"/>
  <c r="R18" i="408"/>
  <c r="N18" i="408"/>
  <c r="J18" i="408"/>
  <c r="Q18" i="408"/>
  <c r="M18" i="408"/>
  <c r="I18" i="408"/>
  <c r="P18" i="408"/>
  <c r="L18" i="408"/>
  <c r="H18" i="408"/>
  <c r="S18" i="408"/>
  <c r="O18" i="408"/>
  <c r="K18" i="408"/>
  <c r="Q19" i="408"/>
  <c r="M19" i="408"/>
  <c r="I19" i="408"/>
  <c r="P19" i="408"/>
  <c r="L19" i="408"/>
  <c r="H19" i="408"/>
  <c r="R19" i="408"/>
  <c r="N19" i="408"/>
  <c r="S19" i="408"/>
  <c r="O19" i="408"/>
  <c r="K19" i="408"/>
  <c r="J19" i="408"/>
  <c r="P15" i="408"/>
  <c r="L15" i="408"/>
  <c r="H15" i="408"/>
  <c r="S15" i="408"/>
  <c r="O15" i="408"/>
  <c r="K15" i="408"/>
  <c r="R15" i="408"/>
  <c r="N15" i="408"/>
  <c r="J15" i="408"/>
  <c r="M15" i="408"/>
  <c r="I15" i="408"/>
  <c r="Q15" i="408"/>
  <c r="S12" i="408"/>
  <c r="O12" i="408"/>
  <c r="K12" i="408"/>
  <c r="R12" i="408"/>
  <c r="N12" i="408"/>
  <c r="J12" i="408"/>
  <c r="Q12" i="408"/>
  <c r="M12" i="408"/>
  <c r="I12" i="408"/>
  <c r="P12" i="408"/>
  <c r="L12" i="408"/>
  <c r="H12" i="408"/>
  <c r="Q14" i="408"/>
  <c r="M14" i="408"/>
  <c r="I14" i="408"/>
  <c r="P14" i="408"/>
  <c r="L14" i="408"/>
  <c r="H14" i="408"/>
  <c r="S14" i="408"/>
  <c r="O14" i="408"/>
  <c r="K14" i="408"/>
  <c r="R14" i="408"/>
  <c r="N14" i="408"/>
  <c r="J14" i="408"/>
  <c r="R13" i="408"/>
  <c r="N13" i="408"/>
  <c r="J13" i="408"/>
  <c r="Q13" i="408"/>
  <c r="M13" i="408"/>
  <c r="I13" i="408"/>
  <c r="P13" i="408"/>
  <c r="L13" i="408"/>
  <c r="H13" i="408"/>
  <c r="S13" i="408"/>
  <c r="K13" i="408"/>
  <c r="O13" i="408"/>
  <c r="S27" i="408"/>
  <c r="O27" i="408"/>
  <c r="K27" i="408"/>
  <c r="L27" i="408"/>
  <c r="R27" i="408"/>
  <c r="N27" i="408"/>
  <c r="J27" i="408"/>
  <c r="Q27" i="408"/>
  <c r="M27" i="408"/>
  <c r="I27" i="408"/>
  <c r="P27" i="408"/>
  <c r="H27" i="408"/>
  <c r="S22" i="408"/>
  <c r="O22" i="408"/>
  <c r="K22" i="408"/>
  <c r="R22" i="408"/>
  <c r="N22" i="408"/>
  <c r="J22" i="408"/>
  <c r="P22" i="408"/>
  <c r="L22" i="408"/>
  <c r="H22" i="408"/>
  <c r="Q22" i="408"/>
  <c r="M22" i="408"/>
  <c r="I22" i="408"/>
  <c r="R23" i="407"/>
  <c r="N23" i="407"/>
  <c r="J23" i="407"/>
  <c r="P23" i="407"/>
  <c r="Q23" i="407"/>
  <c r="M23" i="407"/>
  <c r="I23" i="407"/>
  <c r="L23" i="407"/>
  <c r="S23" i="407"/>
  <c r="O23" i="407"/>
  <c r="K23" i="407"/>
  <c r="H23" i="407"/>
  <c r="R31" i="407"/>
  <c r="N31" i="407"/>
  <c r="J31" i="407"/>
  <c r="P31" i="407"/>
  <c r="H31" i="407"/>
  <c r="Q31" i="407"/>
  <c r="M31" i="407"/>
  <c r="I31" i="407"/>
  <c r="L31" i="407"/>
  <c r="S31" i="407"/>
  <c r="O31" i="407"/>
  <c r="K31" i="407"/>
  <c r="Q12" i="407"/>
  <c r="M12" i="407"/>
  <c r="I12" i="407"/>
  <c r="P12" i="407"/>
  <c r="L12" i="407"/>
  <c r="H12" i="407"/>
  <c r="R12" i="407"/>
  <c r="N12" i="407"/>
  <c r="J12" i="407"/>
  <c r="O12" i="407"/>
  <c r="K12" i="407"/>
  <c r="S12" i="407"/>
  <c r="R20" i="407"/>
  <c r="N20" i="407"/>
  <c r="J20" i="407"/>
  <c r="Q20" i="407"/>
  <c r="M20" i="407"/>
  <c r="I20" i="407"/>
  <c r="S20" i="407"/>
  <c r="O20" i="407"/>
  <c r="K20" i="407"/>
  <c r="L20" i="407"/>
  <c r="P20" i="407"/>
  <c r="H20" i="407"/>
  <c r="P18" i="407"/>
  <c r="L18" i="407"/>
  <c r="H18" i="407"/>
  <c r="S18" i="407"/>
  <c r="O18" i="407"/>
  <c r="K18" i="407"/>
  <c r="Q18" i="407"/>
  <c r="M18" i="407"/>
  <c r="I18" i="407"/>
  <c r="R18" i="407"/>
  <c r="N18" i="407"/>
  <c r="J18" i="407"/>
  <c r="S19" i="407"/>
  <c r="O19" i="407"/>
  <c r="K19" i="407"/>
  <c r="R19" i="407"/>
  <c r="N19" i="407"/>
  <c r="J19" i="407"/>
  <c r="P19" i="407"/>
  <c r="L19" i="407"/>
  <c r="H19" i="407"/>
  <c r="I19" i="407"/>
  <c r="M19" i="407"/>
  <c r="Q19" i="407"/>
  <c r="P25" i="407"/>
  <c r="L25" i="407"/>
  <c r="H25" i="407"/>
  <c r="N25" i="407"/>
  <c r="S25" i="407"/>
  <c r="O25" i="407"/>
  <c r="K25" i="407"/>
  <c r="R25" i="407"/>
  <c r="J25" i="407"/>
  <c r="Q25" i="407"/>
  <c r="M25" i="407"/>
  <c r="I25" i="407"/>
  <c r="P32" i="407"/>
  <c r="L32" i="407"/>
  <c r="H32" i="407"/>
  <c r="N32" i="407"/>
  <c r="S32" i="407"/>
  <c r="O32" i="407"/>
  <c r="K32" i="407"/>
  <c r="J32" i="407"/>
  <c r="Q32" i="407"/>
  <c r="M32" i="407"/>
  <c r="I32" i="407"/>
  <c r="R32" i="407"/>
  <c r="P34" i="407"/>
  <c r="L34" i="407"/>
  <c r="H34" i="407"/>
  <c r="N34" i="407"/>
  <c r="S34" i="407"/>
  <c r="O34" i="407"/>
  <c r="K34" i="407"/>
  <c r="R34" i="407"/>
  <c r="Q34" i="407"/>
  <c r="M34" i="407"/>
  <c r="I34" i="407"/>
  <c r="J34" i="407"/>
  <c r="Q24" i="407"/>
  <c r="M24" i="407"/>
  <c r="I24" i="407"/>
  <c r="P24" i="407"/>
  <c r="L24" i="407"/>
  <c r="H24" i="407"/>
  <c r="S24" i="407"/>
  <c r="O24" i="407"/>
  <c r="K24" i="407"/>
  <c r="R24" i="407"/>
  <c r="N24" i="407"/>
  <c r="J24" i="407"/>
  <c r="R33" i="407"/>
  <c r="N33" i="407"/>
  <c r="J33" i="407"/>
  <c r="L33" i="407"/>
  <c r="Q33" i="407"/>
  <c r="M33" i="407"/>
  <c r="I33" i="407"/>
  <c r="H33" i="407"/>
  <c r="S33" i="407"/>
  <c r="O33" i="407"/>
  <c r="K33" i="407"/>
  <c r="P33" i="407"/>
  <c r="P30" i="407"/>
  <c r="L30" i="407"/>
  <c r="H30" i="407"/>
  <c r="J30" i="407"/>
  <c r="S30" i="407"/>
  <c r="O30" i="407"/>
  <c r="K30" i="407"/>
  <c r="N30" i="407"/>
  <c r="Q30" i="407"/>
  <c r="M30" i="407"/>
  <c r="I30" i="407"/>
  <c r="R30" i="407"/>
  <c r="R15" i="407"/>
  <c r="N15" i="407"/>
  <c r="J15" i="407"/>
  <c r="Q15" i="407"/>
  <c r="M15" i="407"/>
  <c r="I15" i="407"/>
  <c r="S15" i="407"/>
  <c r="O15" i="407"/>
  <c r="K15" i="407"/>
  <c r="P15" i="407"/>
  <c r="L15" i="407"/>
  <c r="H15" i="407"/>
  <c r="P13" i="407"/>
  <c r="L13" i="407"/>
  <c r="H13" i="407"/>
  <c r="S13" i="407"/>
  <c r="O13" i="407"/>
  <c r="K13" i="407"/>
  <c r="Q13" i="407"/>
  <c r="M13" i="407"/>
  <c r="I13" i="407"/>
  <c r="R13" i="407"/>
  <c r="J13" i="407"/>
  <c r="N13" i="407"/>
  <c r="S14" i="407"/>
  <c r="O14" i="407"/>
  <c r="K14" i="407"/>
  <c r="R14" i="407"/>
  <c r="N14" i="407"/>
  <c r="J14" i="407"/>
  <c r="P14" i="407"/>
  <c r="L14" i="407"/>
  <c r="H14" i="407"/>
  <c r="I14" i="407"/>
  <c r="Q14" i="407"/>
  <c r="M14" i="407"/>
  <c r="S26" i="407"/>
  <c r="O26" i="407"/>
  <c r="K26" i="407"/>
  <c r="Q26" i="407"/>
  <c r="R26" i="407"/>
  <c r="N26" i="407"/>
  <c r="J26" i="407"/>
  <c r="I26" i="407"/>
  <c r="P26" i="407"/>
  <c r="L26" i="407"/>
  <c r="H26" i="407"/>
  <c r="M26" i="407"/>
  <c r="S19" i="406"/>
  <c r="O19" i="406"/>
  <c r="K19" i="406"/>
  <c r="R19" i="406"/>
  <c r="N19" i="406"/>
  <c r="J19" i="406"/>
  <c r="Q19" i="406"/>
  <c r="I19" i="406"/>
  <c r="P19" i="406"/>
  <c r="L19" i="406"/>
  <c r="H19" i="406"/>
  <c r="M19" i="406"/>
  <c r="Q28" i="406"/>
  <c r="M28" i="406"/>
  <c r="I28" i="406"/>
  <c r="O28" i="406"/>
  <c r="P28" i="406"/>
  <c r="L28" i="406"/>
  <c r="H28" i="406"/>
  <c r="K28" i="406"/>
  <c r="R28" i="406"/>
  <c r="N28" i="406"/>
  <c r="J28" i="406"/>
  <c r="S28" i="406"/>
  <c r="S25" i="406"/>
  <c r="O25" i="406"/>
  <c r="K25" i="406"/>
  <c r="I25" i="406"/>
  <c r="R25" i="406"/>
  <c r="N25" i="406"/>
  <c r="J25" i="406"/>
  <c r="Q25" i="406"/>
  <c r="P25" i="406"/>
  <c r="L25" i="406"/>
  <c r="H25" i="406"/>
  <c r="M25" i="406"/>
  <c r="S14" i="406"/>
  <c r="O14" i="406"/>
  <c r="K14" i="406"/>
  <c r="Q14" i="406"/>
  <c r="I14" i="406"/>
  <c r="R14" i="406"/>
  <c r="N14" i="406"/>
  <c r="J14" i="406"/>
  <c r="M14" i="406"/>
  <c r="P14" i="406"/>
  <c r="L14" i="406"/>
  <c r="H14" i="406"/>
  <c r="Q21" i="406"/>
  <c r="M21" i="406"/>
  <c r="I21" i="406"/>
  <c r="P21" i="406"/>
  <c r="L21" i="406"/>
  <c r="H21" i="406"/>
  <c r="O21" i="406"/>
  <c r="R21" i="406"/>
  <c r="N21" i="406"/>
  <c r="J21" i="406"/>
  <c r="S21" i="406"/>
  <c r="K21" i="406"/>
  <c r="S27" i="406"/>
  <c r="O27" i="406"/>
  <c r="K27" i="406"/>
  <c r="Q27" i="406"/>
  <c r="R27" i="406"/>
  <c r="N27" i="406"/>
  <c r="J27" i="406"/>
  <c r="M27" i="406"/>
  <c r="P27" i="406"/>
  <c r="L27" i="406"/>
  <c r="H27" i="406"/>
  <c r="I27" i="406"/>
  <c r="R20" i="406"/>
  <c r="N20" i="406"/>
  <c r="J20" i="406"/>
  <c r="Q20" i="406"/>
  <c r="M20" i="406"/>
  <c r="I20" i="406"/>
  <c r="H20" i="406"/>
  <c r="S20" i="406"/>
  <c r="O20" i="406"/>
  <c r="K20" i="406"/>
  <c r="P20" i="406"/>
  <c r="L20" i="406"/>
  <c r="P13" i="406"/>
  <c r="L13" i="406"/>
  <c r="H13" i="406"/>
  <c r="N13" i="406"/>
  <c r="S13" i="406"/>
  <c r="O13" i="406"/>
  <c r="K13" i="406"/>
  <c r="R13" i="406"/>
  <c r="J13" i="406"/>
  <c r="Q13" i="406"/>
  <c r="M13" i="406"/>
  <c r="I13" i="406"/>
  <c r="S29" i="406"/>
  <c r="O29" i="406"/>
  <c r="K29" i="406"/>
  <c r="Q29" i="406"/>
  <c r="M29" i="406"/>
  <c r="R29" i="406"/>
  <c r="N29" i="406"/>
  <c r="J29" i="406"/>
  <c r="I29" i="406"/>
  <c r="P29" i="406"/>
  <c r="L29" i="406"/>
  <c r="H29" i="406"/>
  <c r="R15" i="406"/>
  <c r="N15" i="406"/>
  <c r="J15" i="406"/>
  <c r="P15" i="406"/>
  <c r="H15" i="406"/>
  <c r="Q15" i="406"/>
  <c r="M15" i="406"/>
  <c r="I15" i="406"/>
  <c r="L15" i="406"/>
  <c r="S15" i="406"/>
  <c r="O15" i="406"/>
  <c r="K15" i="406"/>
  <c r="Q26" i="406"/>
  <c r="M26" i="406"/>
  <c r="I26" i="406"/>
  <c r="S26" i="406"/>
  <c r="P26" i="406"/>
  <c r="L26" i="406"/>
  <c r="H26" i="406"/>
  <c r="O26" i="406"/>
  <c r="R26" i="406"/>
  <c r="N26" i="406"/>
  <c r="J26" i="406"/>
  <c r="K26" i="406"/>
  <c r="P18" i="406"/>
  <c r="L18" i="406"/>
  <c r="H18" i="406"/>
  <c r="S18" i="406"/>
  <c r="O18" i="406"/>
  <c r="K18" i="406"/>
  <c r="R18" i="406"/>
  <c r="N18" i="406"/>
  <c r="J18" i="406"/>
  <c r="Q18" i="406"/>
  <c r="M18" i="406"/>
  <c r="I18" i="406"/>
  <c r="Q12" i="406"/>
  <c r="M12" i="406"/>
  <c r="I12" i="406"/>
  <c r="P12" i="406"/>
  <c r="L12" i="406"/>
  <c r="H12" i="406"/>
  <c r="S12" i="406"/>
  <c r="O12" i="406"/>
  <c r="K12" i="406"/>
  <c r="R12" i="406"/>
  <c r="N12" i="406"/>
  <c r="J12" i="406"/>
  <c r="Q20" i="405"/>
  <c r="M20" i="405"/>
  <c r="I20" i="405"/>
  <c r="P20" i="405"/>
  <c r="L20" i="405"/>
  <c r="H20" i="405"/>
  <c r="R20" i="405"/>
  <c r="N20" i="405"/>
  <c r="J20" i="405"/>
  <c r="S20" i="405"/>
  <c r="K20" i="405"/>
  <c r="O20" i="405"/>
  <c r="Q31" i="405"/>
  <c r="M31" i="405"/>
  <c r="I31" i="405"/>
  <c r="P31" i="405"/>
  <c r="L31" i="405"/>
  <c r="H31" i="405"/>
  <c r="R31" i="405"/>
  <c r="N31" i="405"/>
  <c r="J31" i="405"/>
  <c r="K31" i="405"/>
  <c r="O31" i="405"/>
  <c r="S31" i="405"/>
  <c r="P21" i="405"/>
  <c r="L21" i="405"/>
  <c r="H21" i="405"/>
  <c r="S21" i="405"/>
  <c r="O21" i="405"/>
  <c r="K21" i="405"/>
  <c r="Q21" i="405"/>
  <c r="M21" i="405"/>
  <c r="I21" i="405"/>
  <c r="N21" i="405"/>
  <c r="J21" i="405"/>
  <c r="R21" i="405"/>
  <c r="P18" i="405"/>
  <c r="L18" i="405"/>
  <c r="H18" i="405"/>
  <c r="S18" i="405"/>
  <c r="O18" i="405"/>
  <c r="K18" i="405"/>
  <c r="N18" i="405"/>
  <c r="J18" i="405"/>
  <c r="Q18" i="405"/>
  <c r="M18" i="405"/>
  <c r="I18" i="405"/>
  <c r="R18" i="405"/>
  <c r="Q25" i="405"/>
  <c r="M25" i="405"/>
  <c r="I25" i="405"/>
  <c r="P25" i="405"/>
  <c r="L25" i="405"/>
  <c r="H25" i="405"/>
  <c r="R25" i="405"/>
  <c r="N25" i="405"/>
  <c r="J25" i="405"/>
  <c r="S25" i="405"/>
  <c r="K25" i="405"/>
  <c r="O25" i="405"/>
  <c r="S15" i="405"/>
  <c r="O15" i="405"/>
  <c r="K15" i="405"/>
  <c r="R15" i="405"/>
  <c r="N15" i="405"/>
  <c r="J15" i="405"/>
  <c r="P15" i="405"/>
  <c r="L15" i="405"/>
  <c r="H15" i="405"/>
  <c r="Q15" i="405"/>
  <c r="M15" i="405"/>
  <c r="I15" i="405"/>
  <c r="R12" i="405"/>
  <c r="N12" i="405"/>
  <c r="J12" i="405"/>
  <c r="Q12" i="405"/>
  <c r="M12" i="405"/>
  <c r="I12" i="405"/>
  <c r="S12" i="405"/>
  <c r="O12" i="405"/>
  <c r="K12" i="405"/>
  <c r="L12" i="405"/>
  <c r="H12" i="405"/>
  <c r="P12" i="405"/>
  <c r="Q35" i="405"/>
  <c r="M35" i="405"/>
  <c r="I35" i="405"/>
  <c r="P35" i="405"/>
  <c r="L35" i="405"/>
  <c r="H35" i="405"/>
  <c r="S35" i="405"/>
  <c r="O35" i="405"/>
  <c r="K35" i="405"/>
  <c r="R35" i="405"/>
  <c r="N35" i="405"/>
  <c r="J35" i="405"/>
  <c r="S32" i="405"/>
  <c r="O32" i="405"/>
  <c r="K32" i="405"/>
  <c r="R32" i="405"/>
  <c r="N32" i="405"/>
  <c r="J32" i="405"/>
  <c r="P32" i="405"/>
  <c r="L32" i="405"/>
  <c r="H32" i="405"/>
  <c r="M32" i="405"/>
  <c r="I32" i="405"/>
  <c r="Q32" i="405"/>
  <c r="S27" i="405"/>
  <c r="O27" i="405"/>
  <c r="K27" i="405"/>
  <c r="R27" i="405"/>
  <c r="N27" i="405"/>
  <c r="J27" i="405"/>
  <c r="P27" i="405"/>
  <c r="L27" i="405"/>
  <c r="H27" i="405"/>
  <c r="Q27" i="405"/>
  <c r="M27" i="405"/>
  <c r="I27" i="405"/>
  <c r="Q33" i="405"/>
  <c r="M33" i="405"/>
  <c r="I33" i="405"/>
  <c r="P33" i="405"/>
  <c r="L33" i="405"/>
  <c r="H33" i="405"/>
  <c r="R33" i="405"/>
  <c r="N33" i="405"/>
  <c r="J33" i="405"/>
  <c r="O33" i="405"/>
  <c r="K33" i="405"/>
  <c r="S33" i="405"/>
  <c r="P26" i="405"/>
  <c r="L26" i="405"/>
  <c r="H26" i="405"/>
  <c r="S26" i="405"/>
  <c r="O26" i="405"/>
  <c r="K26" i="405"/>
  <c r="Q26" i="405"/>
  <c r="M26" i="405"/>
  <c r="I26" i="405"/>
  <c r="N26" i="405"/>
  <c r="J26" i="405"/>
  <c r="R26" i="405"/>
  <c r="Q13" i="405"/>
  <c r="M13" i="405"/>
  <c r="I13" i="405"/>
  <c r="P13" i="405"/>
  <c r="L13" i="405"/>
  <c r="H13" i="405"/>
  <c r="R13" i="405"/>
  <c r="N13" i="405"/>
  <c r="J13" i="405"/>
  <c r="S13" i="405"/>
  <c r="O13" i="405"/>
  <c r="K13" i="405"/>
  <c r="R24" i="405"/>
  <c r="N24" i="405"/>
  <c r="J24" i="405"/>
  <c r="Q24" i="405"/>
  <c r="M24" i="405"/>
  <c r="I24" i="405"/>
  <c r="S24" i="405"/>
  <c r="O24" i="405"/>
  <c r="K24" i="405"/>
  <c r="P24" i="405"/>
  <c r="L24" i="405"/>
  <c r="H24" i="405"/>
  <c r="P14" i="405"/>
  <c r="L14" i="405"/>
  <c r="H14" i="405"/>
  <c r="S14" i="405"/>
  <c r="O14" i="405"/>
  <c r="K14" i="405"/>
  <c r="Q14" i="405"/>
  <c r="M14" i="405"/>
  <c r="I14" i="405"/>
  <c r="J14" i="405"/>
  <c r="N14" i="405"/>
  <c r="R14" i="405"/>
  <c r="S34" i="405"/>
  <c r="O34" i="405"/>
  <c r="K34" i="405"/>
  <c r="R34" i="405"/>
  <c r="N34" i="405"/>
  <c r="J34" i="405"/>
  <c r="Q34" i="405"/>
  <c r="M34" i="405"/>
  <c r="P34" i="405"/>
  <c r="L34" i="405"/>
  <c r="H34" i="405"/>
  <c r="I34" i="405"/>
  <c r="S19" i="405"/>
  <c r="O19" i="405"/>
  <c r="K19" i="405"/>
  <c r="I19" i="405"/>
  <c r="R19" i="405"/>
  <c r="N19" i="405"/>
  <c r="J19" i="405"/>
  <c r="M19" i="405"/>
  <c r="P19" i="405"/>
  <c r="L19" i="405"/>
  <c r="H19" i="405"/>
  <c r="Q19" i="405"/>
  <c r="P14" i="404"/>
  <c r="L14" i="404"/>
  <c r="H14" i="404"/>
  <c r="N14" i="404"/>
  <c r="S14" i="404"/>
  <c r="O14" i="404"/>
  <c r="K14" i="404"/>
  <c r="Q14" i="404"/>
  <c r="M14" i="404"/>
  <c r="I14" i="404"/>
  <c r="R14" i="404"/>
  <c r="J14" i="404"/>
  <c r="Q33" i="404"/>
  <c r="M33" i="404"/>
  <c r="I33" i="404"/>
  <c r="P33" i="404"/>
  <c r="L33" i="404"/>
  <c r="H33" i="404"/>
  <c r="S33" i="404"/>
  <c r="K33" i="404"/>
  <c r="R33" i="404"/>
  <c r="N33" i="404"/>
  <c r="J33" i="404"/>
  <c r="O33" i="404"/>
  <c r="S32" i="404"/>
  <c r="O32" i="404"/>
  <c r="K32" i="404"/>
  <c r="R32" i="404"/>
  <c r="N32" i="404"/>
  <c r="J32" i="404"/>
  <c r="Q32" i="404"/>
  <c r="I32" i="404"/>
  <c r="P32" i="404"/>
  <c r="L32" i="404"/>
  <c r="H32" i="404"/>
  <c r="M32" i="404"/>
  <c r="P12" i="404"/>
  <c r="L12" i="404"/>
  <c r="H12" i="404"/>
  <c r="S12" i="404"/>
  <c r="O12" i="404"/>
  <c r="K12" i="404"/>
  <c r="Q12" i="404"/>
  <c r="M12" i="404"/>
  <c r="I12" i="404"/>
  <c r="J12" i="404"/>
  <c r="R12" i="404"/>
  <c r="N12" i="404"/>
  <c r="R22" i="404"/>
  <c r="N22" i="404"/>
  <c r="J22" i="404"/>
  <c r="L22" i="404"/>
  <c r="Q22" i="404"/>
  <c r="M22" i="404"/>
  <c r="I22" i="404"/>
  <c r="S22" i="404"/>
  <c r="O22" i="404"/>
  <c r="K22" i="404"/>
  <c r="P22" i="404"/>
  <c r="H22" i="404"/>
  <c r="Q29" i="404"/>
  <c r="M29" i="404"/>
  <c r="I29" i="404"/>
  <c r="P29" i="404"/>
  <c r="L29" i="404"/>
  <c r="H29" i="404"/>
  <c r="S29" i="404"/>
  <c r="R29" i="404"/>
  <c r="N29" i="404"/>
  <c r="J29" i="404"/>
  <c r="O29" i="404"/>
  <c r="K29" i="404"/>
  <c r="P18" i="404"/>
  <c r="L18" i="404"/>
  <c r="H18" i="404"/>
  <c r="S18" i="404"/>
  <c r="O18" i="404"/>
  <c r="K18" i="404"/>
  <c r="Q18" i="404"/>
  <c r="M18" i="404"/>
  <c r="I18" i="404"/>
  <c r="R18" i="404"/>
  <c r="N18" i="404"/>
  <c r="J18" i="404"/>
  <c r="P24" i="404"/>
  <c r="L24" i="404"/>
  <c r="H24" i="404"/>
  <c r="S24" i="404"/>
  <c r="O24" i="404"/>
  <c r="K24" i="404"/>
  <c r="Q24" i="404"/>
  <c r="M24" i="404"/>
  <c r="I24" i="404"/>
  <c r="R24" i="404"/>
  <c r="N24" i="404"/>
  <c r="J24" i="404"/>
  <c r="S19" i="404"/>
  <c r="O19" i="404"/>
  <c r="K19" i="404"/>
  <c r="R19" i="404"/>
  <c r="N19" i="404"/>
  <c r="J19" i="404"/>
  <c r="P19" i="404"/>
  <c r="L19" i="404"/>
  <c r="H19" i="404"/>
  <c r="I19" i="404"/>
  <c r="Q19" i="404"/>
  <c r="M19" i="404"/>
  <c r="R15" i="404"/>
  <c r="N15" i="404"/>
  <c r="J15" i="404"/>
  <c r="Q15" i="404"/>
  <c r="M15" i="404"/>
  <c r="I15" i="404"/>
  <c r="S15" i="404"/>
  <c r="O15" i="404"/>
  <c r="K15" i="404"/>
  <c r="P15" i="404"/>
  <c r="L15" i="404"/>
  <c r="H15" i="404"/>
  <c r="S13" i="404"/>
  <c r="O13" i="404"/>
  <c r="K13" i="404"/>
  <c r="R13" i="404"/>
  <c r="N13" i="404"/>
  <c r="J13" i="404"/>
  <c r="P13" i="404"/>
  <c r="L13" i="404"/>
  <c r="H13" i="404"/>
  <c r="Q13" i="404"/>
  <c r="M13" i="404"/>
  <c r="I13" i="404"/>
  <c r="Q31" i="404"/>
  <c r="M31" i="404"/>
  <c r="I31" i="404"/>
  <c r="P31" i="404"/>
  <c r="L31" i="404"/>
  <c r="H31" i="404"/>
  <c r="O31" i="404"/>
  <c r="R31" i="404"/>
  <c r="N31" i="404"/>
  <c r="J31" i="404"/>
  <c r="S31" i="404"/>
  <c r="K31" i="404"/>
  <c r="S30" i="404"/>
  <c r="O30" i="404"/>
  <c r="K30" i="404"/>
  <c r="R30" i="404"/>
  <c r="N30" i="404"/>
  <c r="J30" i="404"/>
  <c r="M30" i="404"/>
  <c r="P30" i="404"/>
  <c r="L30" i="404"/>
  <c r="H30" i="404"/>
  <c r="Q30" i="404"/>
  <c r="I30" i="404"/>
  <c r="Q23" i="404"/>
  <c r="M23" i="404"/>
  <c r="I23" i="404"/>
  <c r="P23" i="404"/>
  <c r="L23" i="404"/>
  <c r="H23" i="404"/>
  <c r="S23" i="404"/>
  <c r="O23" i="404"/>
  <c r="K23" i="404"/>
  <c r="R23" i="404"/>
  <c r="N23" i="404"/>
  <c r="J23" i="404"/>
  <c r="S25" i="404"/>
  <c r="O25" i="404"/>
  <c r="K25" i="404"/>
  <c r="Q25" i="404"/>
  <c r="R25" i="404"/>
  <c r="N25" i="404"/>
  <c r="J25" i="404"/>
  <c r="M25" i="404"/>
  <c r="P25" i="404"/>
  <c r="L25" i="404"/>
  <c r="H25" i="404"/>
  <c r="I25" i="404"/>
  <c r="P22" i="403"/>
  <c r="L22" i="403"/>
  <c r="H22" i="403"/>
  <c r="R22" i="403"/>
  <c r="J22" i="403"/>
  <c r="S22" i="403"/>
  <c r="O22" i="403"/>
  <c r="K22" i="403"/>
  <c r="N22" i="403"/>
  <c r="Q22" i="403"/>
  <c r="M22" i="403"/>
  <c r="I22" i="403"/>
  <c r="R18" i="403"/>
  <c r="N18" i="403"/>
  <c r="J18" i="403"/>
  <c r="P18" i="403"/>
  <c r="H18" i="403"/>
  <c r="Q18" i="403"/>
  <c r="M18" i="403"/>
  <c r="I18" i="403"/>
  <c r="L18" i="403"/>
  <c r="S18" i="403"/>
  <c r="O18" i="403"/>
  <c r="K18" i="403"/>
  <c r="S17" i="403"/>
  <c r="O17" i="403"/>
  <c r="K17" i="403"/>
  <c r="Q17" i="403"/>
  <c r="I17" i="403"/>
  <c r="R17" i="403"/>
  <c r="N17" i="403"/>
  <c r="J17" i="403"/>
  <c r="M17" i="403"/>
  <c r="P17" i="403"/>
  <c r="L17" i="403"/>
  <c r="H17" i="403"/>
  <c r="R23" i="403"/>
  <c r="N23" i="403"/>
  <c r="J23" i="403"/>
  <c r="L23" i="403"/>
  <c r="Q23" i="403"/>
  <c r="M23" i="403"/>
  <c r="I23" i="403"/>
  <c r="P23" i="403"/>
  <c r="H23" i="403"/>
  <c r="S23" i="403"/>
  <c r="O23" i="403"/>
  <c r="K23" i="403"/>
  <c r="Q14" i="403"/>
  <c r="M14" i="403"/>
  <c r="I14" i="403"/>
  <c r="S14" i="403"/>
  <c r="O14" i="403"/>
  <c r="K14" i="403"/>
  <c r="P14" i="403"/>
  <c r="L14" i="403"/>
  <c r="H14" i="403"/>
  <c r="R14" i="403"/>
  <c r="N14" i="403"/>
  <c r="J14" i="403"/>
  <c r="P24" i="403"/>
  <c r="L24" i="403"/>
  <c r="H24" i="403"/>
  <c r="N24" i="403"/>
  <c r="S24" i="403"/>
  <c r="O24" i="403"/>
  <c r="K24" i="403"/>
  <c r="R24" i="403"/>
  <c r="J24" i="403"/>
  <c r="Q24" i="403"/>
  <c r="M24" i="403"/>
  <c r="I24" i="403"/>
  <c r="R25" i="403"/>
  <c r="N25" i="403"/>
  <c r="J25" i="403"/>
  <c r="H25" i="403"/>
  <c r="Q25" i="403"/>
  <c r="M25" i="403"/>
  <c r="I25" i="403"/>
  <c r="P25" i="403"/>
  <c r="L25" i="403"/>
  <c r="S25" i="403"/>
  <c r="O25" i="403"/>
  <c r="K25" i="403"/>
  <c r="Q12" i="403"/>
  <c r="M12" i="403"/>
  <c r="I12" i="403"/>
  <c r="S12" i="403"/>
  <c r="O12" i="403"/>
  <c r="K12" i="403"/>
  <c r="R12" i="403"/>
  <c r="N12" i="403"/>
  <c r="J12" i="403"/>
  <c r="P12" i="403"/>
  <c r="L12" i="403"/>
  <c r="H12" i="403"/>
  <c r="P26" i="403"/>
  <c r="L26" i="403"/>
  <c r="H26" i="403"/>
  <c r="R26" i="403"/>
  <c r="N26" i="403"/>
  <c r="S26" i="403"/>
  <c r="O26" i="403"/>
  <c r="K26" i="403"/>
  <c r="J26" i="403"/>
  <c r="Q26" i="403"/>
  <c r="M26" i="403"/>
  <c r="I26" i="403"/>
  <c r="S13" i="403"/>
  <c r="O13" i="403"/>
  <c r="K13" i="403"/>
  <c r="M13" i="403"/>
  <c r="R13" i="403"/>
  <c r="N13" i="403"/>
  <c r="J13" i="403"/>
  <c r="I13" i="403"/>
  <c r="P13" i="403"/>
  <c r="L13" i="403"/>
  <c r="H13" i="403"/>
  <c r="Q13" i="403"/>
  <c r="Q29" i="402"/>
  <c r="M29" i="402"/>
  <c r="I29" i="402"/>
  <c r="P29" i="402"/>
  <c r="L29" i="402"/>
  <c r="H29" i="402"/>
  <c r="S29" i="402"/>
  <c r="O29" i="402"/>
  <c r="K29" i="402"/>
  <c r="R29" i="402"/>
  <c r="N29" i="402"/>
  <c r="J29" i="402"/>
  <c r="P13" i="402"/>
  <c r="L13" i="402"/>
  <c r="H13" i="402"/>
  <c r="S13" i="402"/>
  <c r="O13" i="402"/>
  <c r="K13" i="402"/>
  <c r="R13" i="402"/>
  <c r="N13" i="402"/>
  <c r="J13" i="402"/>
  <c r="Q13" i="402"/>
  <c r="M13" i="402"/>
  <c r="I13" i="402"/>
  <c r="P21" i="402"/>
  <c r="L21" i="402"/>
  <c r="H21" i="402"/>
  <c r="S21" i="402"/>
  <c r="O21" i="402"/>
  <c r="K21" i="402"/>
  <c r="R21" i="402"/>
  <c r="N21" i="402"/>
  <c r="J21" i="402"/>
  <c r="Q21" i="402"/>
  <c r="M21" i="402"/>
  <c r="I21" i="402"/>
  <c r="R17" i="402"/>
  <c r="N17" i="402"/>
  <c r="J17" i="402"/>
  <c r="Q17" i="402"/>
  <c r="M17" i="402"/>
  <c r="I17" i="402"/>
  <c r="P17" i="402"/>
  <c r="L17" i="402"/>
  <c r="H17" i="402"/>
  <c r="S17" i="402"/>
  <c r="O17" i="402"/>
  <c r="K17" i="402"/>
  <c r="S26" i="402"/>
  <c r="O26" i="402"/>
  <c r="K26" i="402"/>
  <c r="R26" i="402"/>
  <c r="N26" i="402"/>
  <c r="J26" i="402"/>
  <c r="Q26" i="402"/>
  <c r="M26" i="402"/>
  <c r="I26" i="402"/>
  <c r="P26" i="402"/>
  <c r="L26" i="402"/>
  <c r="H26" i="402"/>
  <c r="S22" i="402"/>
  <c r="O22" i="402"/>
  <c r="K22" i="402"/>
  <c r="R22" i="402"/>
  <c r="N22" i="402"/>
  <c r="J22" i="402"/>
  <c r="Q22" i="402"/>
  <c r="M22" i="402"/>
  <c r="I22" i="402"/>
  <c r="P22" i="402"/>
  <c r="L22" i="402"/>
  <c r="H22" i="402"/>
  <c r="R16" i="402"/>
  <c r="N16" i="402"/>
  <c r="J16" i="402"/>
  <c r="Q16" i="402"/>
  <c r="M16" i="402"/>
  <c r="I16" i="402"/>
  <c r="P16" i="402"/>
  <c r="L16" i="402"/>
  <c r="H16" i="402"/>
  <c r="S16" i="402"/>
  <c r="O16" i="402"/>
  <c r="K16" i="402"/>
  <c r="Q12" i="402"/>
  <c r="M12" i="402"/>
  <c r="I12" i="402"/>
  <c r="P12" i="402"/>
  <c r="L12" i="402"/>
  <c r="H12" i="402"/>
  <c r="S12" i="402"/>
  <c r="O12" i="402"/>
  <c r="K12" i="402"/>
  <c r="R12" i="402"/>
  <c r="N12" i="402"/>
  <c r="J12" i="402"/>
  <c r="S28" i="402"/>
  <c r="O28" i="402"/>
  <c r="K28" i="402"/>
  <c r="R28" i="402"/>
  <c r="N28" i="402"/>
  <c r="J28" i="402"/>
  <c r="Q28" i="402"/>
  <c r="M28" i="402"/>
  <c r="I28" i="402"/>
  <c r="P28" i="402"/>
  <c r="L28" i="402"/>
  <c r="H28" i="402"/>
  <c r="Q27" i="402"/>
  <c r="M27" i="402"/>
  <c r="I27" i="402"/>
  <c r="P27" i="402"/>
  <c r="L27" i="402"/>
  <c r="H27" i="402"/>
  <c r="S27" i="402"/>
  <c r="O27" i="402"/>
  <c r="K27" i="402"/>
  <c r="R27" i="402"/>
  <c r="N27" i="402"/>
  <c r="J27" i="402"/>
  <c r="Q18" i="402"/>
  <c r="M18" i="402"/>
  <c r="I18" i="402"/>
  <c r="P18" i="402"/>
  <c r="L18" i="402"/>
  <c r="H18" i="402"/>
  <c r="S18" i="402"/>
  <c r="O18" i="402"/>
  <c r="K18" i="402"/>
  <c r="R18" i="402"/>
  <c r="N18" i="402"/>
  <c r="J18" i="402"/>
  <c r="S30" i="402"/>
  <c r="O30" i="402"/>
  <c r="K30" i="402"/>
  <c r="R30" i="402"/>
  <c r="N30" i="402"/>
  <c r="J30" i="402"/>
  <c r="Q30" i="402"/>
  <c r="M30" i="402"/>
  <c r="I30" i="402"/>
  <c r="P30" i="402"/>
  <c r="L30" i="402"/>
  <c r="H30" i="402"/>
  <c r="P26" i="401"/>
  <c r="L26" i="401"/>
  <c r="H26" i="401"/>
  <c r="M26" i="401"/>
  <c r="S26" i="401"/>
  <c r="O26" i="401"/>
  <c r="K26" i="401"/>
  <c r="Q26" i="401"/>
  <c r="I26" i="401"/>
  <c r="R26" i="401"/>
  <c r="N26" i="401"/>
  <c r="J26" i="401"/>
  <c r="S15" i="401"/>
  <c r="O15" i="401"/>
  <c r="K15" i="401"/>
  <c r="P15" i="401"/>
  <c r="L15" i="401"/>
  <c r="H15" i="401"/>
  <c r="R15" i="401"/>
  <c r="N15" i="401"/>
  <c r="J15" i="401"/>
  <c r="Q15" i="401"/>
  <c r="M15" i="401"/>
  <c r="I15" i="401"/>
  <c r="Q13" i="401"/>
  <c r="M13" i="401"/>
  <c r="I13" i="401"/>
  <c r="P13" i="401"/>
  <c r="L13" i="401"/>
  <c r="H13" i="401"/>
  <c r="R13" i="401"/>
  <c r="J13" i="401"/>
  <c r="S13" i="401"/>
  <c r="O13" i="401"/>
  <c r="K13" i="401"/>
  <c r="N13" i="401"/>
  <c r="Q18" i="401"/>
  <c r="M18" i="401"/>
  <c r="I18" i="401"/>
  <c r="R18" i="401"/>
  <c r="J18" i="401"/>
  <c r="P18" i="401"/>
  <c r="L18" i="401"/>
  <c r="H18" i="401"/>
  <c r="N18" i="401"/>
  <c r="S18" i="401"/>
  <c r="O18" i="401"/>
  <c r="K18" i="401"/>
  <c r="P19" i="401"/>
  <c r="L19" i="401"/>
  <c r="H19" i="401"/>
  <c r="M19" i="401"/>
  <c r="S19" i="401"/>
  <c r="O19" i="401"/>
  <c r="K19" i="401"/>
  <c r="I19" i="401"/>
  <c r="R19" i="401"/>
  <c r="N19" i="401"/>
  <c r="J19" i="401"/>
  <c r="Q19" i="401"/>
  <c r="R25" i="401"/>
  <c r="N25" i="401"/>
  <c r="J25" i="401"/>
  <c r="O25" i="401"/>
  <c r="Q25" i="401"/>
  <c r="M25" i="401"/>
  <c r="I25" i="401"/>
  <c r="S25" i="401"/>
  <c r="P25" i="401"/>
  <c r="L25" i="401"/>
  <c r="H25" i="401"/>
  <c r="K25" i="401"/>
  <c r="P14" i="401"/>
  <c r="L14" i="401"/>
  <c r="H14" i="401"/>
  <c r="Q14" i="401"/>
  <c r="M14" i="401"/>
  <c r="I14" i="401"/>
  <c r="S14" i="401"/>
  <c r="O14" i="401"/>
  <c r="K14" i="401"/>
  <c r="R14" i="401"/>
  <c r="N14" i="401"/>
  <c r="J14" i="401"/>
  <c r="R23" i="401"/>
  <c r="N23" i="401"/>
  <c r="J23" i="401"/>
  <c r="S23" i="401"/>
  <c r="K23" i="401"/>
  <c r="Q23" i="401"/>
  <c r="M23" i="401"/>
  <c r="I23" i="401"/>
  <c r="P23" i="401"/>
  <c r="L23" i="401"/>
  <c r="H23" i="401"/>
  <c r="O23" i="401"/>
  <c r="P24" i="401"/>
  <c r="L24" i="401"/>
  <c r="H24" i="401"/>
  <c r="Q24" i="401"/>
  <c r="S24" i="401"/>
  <c r="O24" i="401"/>
  <c r="K24" i="401"/>
  <c r="I24" i="401"/>
  <c r="R24" i="401"/>
  <c r="N24" i="401"/>
  <c r="J24" i="401"/>
  <c r="M24" i="401"/>
  <c r="R12" i="401"/>
  <c r="N12" i="401"/>
  <c r="J12" i="401"/>
  <c r="Q12" i="401"/>
  <c r="M12" i="401"/>
  <c r="I12" i="401"/>
  <c r="P12" i="401"/>
  <c r="L12" i="401"/>
  <c r="H12" i="401"/>
  <c r="S12" i="401"/>
  <c r="O12" i="401"/>
  <c r="K12" i="401"/>
  <c r="R27" i="401"/>
  <c r="N27" i="401"/>
  <c r="J27" i="401"/>
  <c r="Q27" i="401"/>
  <c r="M27" i="401"/>
  <c r="I27" i="401"/>
  <c r="O27" i="401"/>
  <c r="K27" i="401"/>
  <c r="P27" i="401"/>
  <c r="L27" i="401"/>
  <c r="H27" i="401"/>
  <c r="S27" i="401"/>
  <c r="R28" i="400"/>
  <c r="N28" i="400"/>
  <c r="J28" i="400"/>
  <c r="Q28" i="400"/>
  <c r="M28" i="400"/>
  <c r="I28" i="400"/>
  <c r="P28" i="400"/>
  <c r="L28" i="400"/>
  <c r="H28" i="400"/>
  <c r="O28" i="400"/>
  <c r="K28" i="400"/>
  <c r="S28" i="400"/>
  <c r="R23" i="400"/>
  <c r="N23" i="400"/>
  <c r="J23" i="400"/>
  <c r="Q23" i="400"/>
  <c r="M23" i="400"/>
  <c r="I23" i="400"/>
  <c r="P23" i="400"/>
  <c r="L23" i="400"/>
  <c r="H23" i="400"/>
  <c r="O23" i="400"/>
  <c r="K23" i="400"/>
  <c r="S23" i="400"/>
  <c r="Q19" i="400"/>
  <c r="M19" i="400"/>
  <c r="I19" i="400"/>
  <c r="P19" i="400"/>
  <c r="L19" i="400"/>
  <c r="H19" i="400"/>
  <c r="S19" i="400"/>
  <c r="O19" i="400"/>
  <c r="K19" i="400"/>
  <c r="R19" i="400"/>
  <c r="N19" i="400"/>
  <c r="J19" i="400"/>
  <c r="P37" i="400"/>
  <c r="L37" i="400"/>
  <c r="H37" i="400"/>
  <c r="S37" i="400"/>
  <c r="O37" i="400"/>
  <c r="K37" i="400"/>
  <c r="R37" i="400"/>
  <c r="N37" i="400"/>
  <c r="J37" i="400"/>
  <c r="I37" i="400"/>
  <c r="Q37" i="400"/>
  <c r="M37" i="400"/>
  <c r="S27" i="400"/>
  <c r="O27" i="400"/>
  <c r="K27" i="400"/>
  <c r="R27" i="400"/>
  <c r="N27" i="400"/>
  <c r="J27" i="400"/>
  <c r="Q27" i="400"/>
  <c r="M27" i="400"/>
  <c r="I27" i="400"/>
  <c r="H27" i="400"/>
  <c r="P27" i="400"/>
  <c r="L27" i="400"/>
  <c r="Q24" i="400"/>
  <c r="M24" i="400"/>
  <c r="I24" i="400"/>
  <c r="P24" i="400"/>
  <c r="L24" i="400"/>
  <c r="H24" i="400"/>
  <c r="S24" i="400"/>
  <c r="O24" i="400"/>
  <c r="K24" i="400"/>
  <c r="J24" i="400"/>
  <c r="R24" i="400"/>
  <c r="N24" i="400"/>
  <c r="Q13" i="400"/>
  <c r="M13" i="400"/>
  <c r="I13" i="400"/>
  <c r="P13" i="400"/>
  <c r="L13" i="400"/>
  <c r="H13" i="400"/>
  <c r="S13" i="400"/>
  <c r="K13" i="400"/>
  <c r="R13" i="400"/>
  <c r="J13" i="400"/>
  <c r="O13" i="400"/>
  <c r="N13" i="400"/>
  <c r="R12" i="400"/>
  <c r="N12" i="400"/>
  <c r="J12" i="400"/>
  <c r="Q12" i="400"/>
  <c r="M12" i="400"/>
  <c r="I12" i="400"/>
  <c r="O12" i="400"/>
  <c r="L12" i="400"/>
  <c r="P12" i="400"/>
  <c r="H12" i="400"/>
  <c r="S12" i="400"/>
  <c r="K12" i="400"/>
  <c r="Q29" i="400"/>
  <c r="M29" i="400"/>
  <c r="I29" i="400"/>
  <c r="P29" i="400"/>
  <c r="L29" i="400"/>
  <c r="H29" i="400"/>
  <c r="S29" i="400"/>
  <c r="O29" i="400"/>
  <c r="K29" i="400"/>
  <c r="R29" i="400"/>
  <c r="N29" i="400"/>
  <c r="J29" i="400"/>
  <c r="P30" i="400"/>
  <c r="L30" i="400"/>
  <c r="H30" i="400"/>
  <c r="S30" i="400"/>
  <c r="O30" i="400"/>
  <c r="K30" i="400"/>
  <c r="R30" i="400"/>
  <c r="N30" i="400"/>
  <c r="J30" i="400"/>
  <c r="M30" i="400"/>
  <c r="I30" i="400"/>
  <c r="Q30" i="400"/>
  <c r="R36" i="400"/>
  <c r="N36" i="400"/>
  <c r="J36" i="400"/>
  <c r="Q36" i="400"/>
  <c r="M36" i="400"/>
  <c r="I36" i="400"/>
  <c r="P36" i="400"/>
  <c r="L36" i="400"/>
  <c r="H36" i="400"/>
  <c r="S36" i="400"/>
  <c r="O36" i="400"/>
  <c r="K36" i="400"/>
  <c r="S15" i="400"/>
  <c r="O15" i="400"/>
  <c r="K15" i="400"/>
  <c r="R15" i="400"/>
  <c r="N15" i="400"/>
  <c r="J15" i="400"/>
  <c r="L15" i="400"/>
  <c r="Q15" i="400"/>
  <c r="I15" i="400"/>
  <c r="P15" i="400"/>
  <c r="H15" i="400"/>
  <c r="M15" i="400"/>
  <c r="R34" i="400"/>
  <c r="N34" i="400"/>
  <c r="J34" i="400"/>
  <c r="Q34" i="400"/>
  <c r="M34" i="400"/>
  <c r="I34" i="400"/>
  <c r="P34" i="400"/>
  <c r="L34" i="400"/>
  <c r="H34" i="400"/>
  <c r="S34" i="400"/>
  <c r="O34" i="400"/>
  <c r="K34" i="400"/>
  <c r="R18" i="400"/>
  <c r="N18" i="400"/>
  <c r="J18" i="400"/>
  <c r="Q18" i="400"/>
  <c r="M18" i="400"/>
  <c r="I18" i="400"/>
  <c r="P18" i="400"/>
  <c r="L18" i="400"/>
  <c r="H18" i="400"/>
  <c r="O18" i="400"/>
  <c r="S18" i="400"/>
  <c r="S20" i="400" s="1"/>
  <c r="K18" i="400"/>
  <c r="P14" i="400"/>
  <c r="L14" i="400"/>
  <c r="H14" i="400"/>
  <c r="S14" i="400"/>
  <c r="O14" i="400"/>
  <c r="K14" i="400"/>
  <c r="Q14" i="400"/>
  <c r="I14" i="400"/>
  <c r="R14" i="400"/>
  <c r="N14" i="400"/>
  <c r="M14" i="400"/>
  <c r="J14" i="400"/>
  <c r="P35" i="400"/>
  <c r="L35" i="400"/>
  <c r="H35" i="400"/>
  <c r="S35" i="400"/>
  <c r="O35" i="400"/>
  <c r="K35" i="400"/>
  <c r="R35" i="400"/>
  <c r="N35" i="400"/>
  <c r="J35" i="400"/>
  <c r="Q35" i="400"/>
  <c r="M35" i="400"/>
  <c r="I35" i="400"/>
  <c r="S22" i="400"/>
  <c r="O22" i="400"/>
  <c r="K22" i="400"/>
  <c r="R22" i="400"/>
  <c r="N22" i="400"/>
  <c r="J22" i="400"/>
  <c r="Q22" i="400"/>
  <c r="M22" i="400"/>
  <c r="I22" i="400"/>
  <c r="H22" i="400"/>
  <c r="P22" i="400"/>
  <c r="L22" i="400"/>
  <c r="R38" i="400"/>
  <c r="N38" i="400"/>
  <c r="J38" i="400"/>
  <c r="Q38" i="400"/>
  <c r="M38" i="400"/>
  <c r="I38" i="400"/>
  <c r="P38" i="400"/>
  <c r="L38" i="400"/>
  <c r="H38" i="400"/>
  <c r="S38" i="400"/>
  <c r="O38" i="400"/>
  <c r="K38" i="400"/>
  <c r="P14" i="398"/>
  <c r="L14" i="398"/>
  <c r="H14" i="398"/>
  <c r="S14" i="398"/>
  <c r="O14" i="398"/>
  <c r="K14" i="398"/>
  <c r="R14" i="398"/>
  <c r="N14" i="398"/>
  <c r="J14" i="398"/>
  <c r="Q14" i="398"/>
  <c r="M14" i="398"/>
  <c r="I14" i="398"/>
  <c r="Q31" i="398"/>
  <c r="M31" i="398"/>
  <c r="I31" i="398"/>
  <c r="P31" i="398"/>
  <c r="L31" i="398"/>
  <c r="H31" i="398"/>
  <c r="S31" i="398"/>
  <c r="O31" i="398"/>
  <c r="K31" i="398"/>
  <c r="R31" i="398"/>
  <c r="N31" i="398"/>
  <c r="J31" i="398"/>
  <c r="P22" i="398"/>
  <c r="L22" i="398"/>
  <c r="H22" i="398"/>
  <c r="S22" i="398"/>
  <c r="O22" i="398"/>
  <c r="K22" i="398"/>
  <c r="R22" i="398"/>
  <c r="J22" i="398"/>
  <c r="N22" i="398"/>
  <c r="Q22" i="398"/>
  <c r="M22" i="398"/>
  <c r="I22" i="398"/>
  <c r="S28" i="398"/>
  <c r="O28" i="398"/>
  <c r="K28" i="398"/>
  <c r="R28" i="398"/>
  <c r="N28" i="398"/>
  <c r="J28" i="398"/>
  <c r="Q28" i="398"/>
  <c r="M28" i="398"/>
  <c r="I28" i="398"/>
  <c r="P28" i="398"/>
  <c r="L28" i="398"/>
  <c r="H28" i="398"/>
  <c r="Z73" i="399"/>
  <c r="AA73" i="399"/>
  <c r="AO84" i="399"/>
  <c r="P39" i="398"/>
  <c r="L39" i="398"/>
  <c r="H39" i="398"/>
  <c r="S39" i="398"/>
  <c r="O39" i="398"/>
  <c r="K39" i="398"/>
  <c r="R39" i="398"/>
  <c r="N39" i="398"/>
  <c r="J39" i="398"/>
  <c r="Q39" i="398"/>
  <c r="M39" i="398"/>
  <c r="I39" i="398"/>
  <c r="Z60" i="399"/>
  <c r="AA60" i="399"/>
  <c r="AO77" i="399"/>
  <c r="R40" i="398"/>
  <c r="N40" i="398"/>
  <c r="J40" i="398"/>
  <c r="Q40" i="398"/>
  <c r="M40" i="398"/>
  <c r="I40" i="398"/>
  <c r="P40" i="398"/>
  <c r="L40" i="398"/>
  <c r="H40" i="398"/>
  <c r="S40" i="398"/>
  <c r="O40" i="398"/>
  <c r="K40" i="398"/>
  <c r="AA63" i="399"/>
  <c r="Z63" i="399"/>
  <c r="AO85" i="399"/>
  <c r="AA74" i="399"/>
  <c r="Z74" i="399"/>
  <c r="Z79" i="399"/>
  <c r="AA79" i="399"/>
  <c r="Z72" i="399"/>
  <c r="AA72" i="399"/>
  <c r="AA82" i="399"/>
  <c r="Z82" i="399"/>
  <c r="R12" i="398"/>
  <c r="N12" i="398"/>
  <c r="J12" i="398"/>
  <c r="M12" i="398"/>
  <c r="P12" i="398"/>
  <c r="H12" i="398"/>
  <c r="S12" i="398"/>
  <c r="O12" i="398"/>
  <c r="K12" i="398"/>
  <c r="Q12" i="398"/>
  <c r="I12" i="398"/>
  <c r="L12" i="398"/>
  <c r="P27" i="398"/>
  <c r="L27" i="398"/>
  <c r="H27" i="398"/>
  <c r="S27" i="398"/>
  <c r="O27" i="398"/>
  <c r="K27" i="398"/>
  <c r="R27" i="398"/>
  <c r="N27" i="398"/>
  <c r="J27" i="398"/>
  <c r="Q27" i="398"/>
  <c r="M27" i="398"/>
  <c r="I27" i="398"/>
  <c r="Q33" i="398"/>
  <c r="M33" i="398"/>
  <c r="I33" i="398"/>
  <c r="R33" i="398"/>
  <c r="L33" i="398"/>
  <c r="P33" i="398"/>
  <c r="K33" i="398"/>
  <c r="O33" i="398"/>
  <c r="J33" i="398"/>
  <c r="S33" i="398"/>
  <c r="N33" i="398"/>
  <c r="H33" i="398"/>
  <c r="AA77" i="399"/>
  <c r="Z77" i="399"/>
  <c r="AO86" i="399"/>
  <c r="P41" i="398"/>
  <c r="L41" i="398"/>
  <c r="H41" i="398"/>
  <c r="S41" i="398"/>
  <c r="O41" i="398"/>
  <c r="K41" i="398"/>
  <c r="R41" i="398"/>
  <c r="N41" i="398"/>
  <c r="J41" i="398"/>
  <c r="Q41" i="398"/>
  <c r="M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O80" i="399"/>
  <c r="Z76" i="399"/>
  <c r="AA76" i="399"/>
  <c r="AO83" i="399"/>
  <c r="R25" i="398"/>
  <c r="N25" i="398"/>
  <c r="J25" i="398"/>
  <c r="Q25" i="398"/>
  <c r="M25" i="398"/>
  <c r="I25" i="398"/>
  <c r="P25" i="398"/>
  <c r="L25" i="398"/>
  <c r="H25" i="398"/>
  <c r="S25" i="398"/>
  <c r="O25" i="398"/>
  <c r="K25" i="398"/>
  <c r="Q20" i="398"/>
  <c r="M20" i="398"/>
  <c r="I20" i="398"/>
  <c r="P20" i="398"/>
  <c r="L20" i="398"/>
  <c r="H20" i="398"/>
  <c r="K20" i="398"/>
  <c r="S20" i="398"/>
  <c r="R20" i="398"/>
  <c r="N20" i="398"/>
  <c r="J20" i="398"/>
  <c r="O20" i="398"/>
  <c r="P32" i="398"/>
  <c r="L32" i="398"/>
  <c r="H32" i="398"/>
  <c r="S32" i="398"/>
  <c r="O32" i="398"/>
  <c r="K32" i="398"/>
  <c r="R32" i="398"/>
  <c r="N32" i="398"/>
  <c r="J32" i="398"/>
  <c r="Q32" i="398"/>
  <c r="M32" i="398"/>
  <c r="I32" i="398"/>
  <c r="AA54" i="399"/>
  <c r="Z54" i="399"/>
  <c r="AA80" i="399"/>
  <c r="Z80" i="399"/>
  <c r="AO88" i="399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Q13" i="398"/>
  <c r="M13" i="398"/>
  <c r="I13" i="398"/>
  <c r="S13" i="398"/>
  <c r="O13" i="398"/>
  <c r="K13" i="398"/>
  <c r="H13" i="398"/>
  <c r="R13" i="398"/>
  <c r="N13" i="398"/>
  <c r="J13" i="398"/>
  <c r="P13" i="398"/>
  <c r="L13" i="398"/>
  <c r="Q26" i="398"/>
  <c r="M26" i="398"/>
  <c r="I26" i="398"/>
  <c r="S26" i="398"/>
  <c r="O26" i="398"/>
  <c r="K26" i="398"/>
  <c r="P26" i="398"/>
  <c r="L26" i="398"/>
  <c r="H26" i="398"/>
  <c r="R26" i="398"/>
  <c r="N26" i="398"/>
  <c r="J26" i="398"/>
  <c r="S15" i="398"/>
  <c r="O15" i="398"/>
  <c r="K15" i="398"/>
  <c r="R15" i="398"/>
  <c r="N15" i="398"/>
  <c r="J15" i="398"/>
  <c r="Q15" i="398"/>
  <c r="I15" i="398"/>
  <c r="P15" i="398"/>
  <c r="L15" i="398"/>
  <c r="H15" i="398"/>
  <c r="M15" i="398"/>
  <c r="Z66" i="399"/>
  <c r="AA66" i="399"/>
  <c r="AO82" i="399"/>
  <c r="P37" i="398"/>
  <c r="L37" i="398"/>
  <c r="H37" i="398"/>
  <c r="S37" i="398"/>
  <c r="O37" i="398"/>
  <c r="K37" i="398"/>
  <c r="R37" i="398"/>
  <c r="N37" i="398"/>
  <c r="J37" i="398"/>
  <c r="Q37" i="398"/>
  <c r="M37" i="398"/>
  <c r="I37" i="398"/>
  <c r="AA58" i="399"/>
  <c r="Z58" i="399"/>
  <c r="Z75" i="399"/>
  <c r="AA75" i="399"/>
  <c r="R38" i="398"/>
  <c r="N38" i="398"/>
  <c r="J38" i="398"/>
  <c r="Q38" i="398"/>
  <c r="M38" i="398"/>
  <c r="I38" i="398"/>
  <c r="P38" i="398"/>
  <c r="L38" i="398"/>
  <c r="H38" i="398"/>
  <c r="S38" i="398"/>
  <c r="O38" i="398"/>
  <c r="K38" i="398"/>
  <c r="AA59" i="399"/>
  <c r="Z59" i="399"/>
  <c r="AA84" i="399"/>
  <c r="Z84" i="399"/>
  <c r="AO81" i="399"/>
  <c r="Z87" i="399"/>
  <c r="AA87" i="399"/>
  <c r="AO78" i="399"/>
  <c r="AA88" i="399"/>
  <c r="Z88" i="399"/>
  <c r="AO79" i="399"/>
  <c r="AO87" i="399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O79" i="388"/>
  <c r="AO87" i="388"/>
  <c r="Z85" i="388"/>
  <c r="AA85" i="388"/>
  <c r="AO81" i="388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O84" i="388"/>
  <c r="AA82" i="388"/>
  <c r="Z82" i="388"/>
  <c r="AO78" i="388"/>
  <c r="AO86" i="388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O83" i="388"/>
  <c r="Z81" i="388"/>
  <c r="AA81" i="388"/>
  <c r="AO85" i="388"/>
  <c r="Z74" i="388"/>
  <c r="AA74" i="388"/>
  <c r="AA66" i="388"/>
  <c r="Z66" i="388"/>
  <c r="AA57" i="388"/>
  <c r="Z57" i="388"/>
  <c r="AO77" i="388"/>
  <c r="Z63" i="388"/>
  <c r="AA63" i="388"/>
  <c r="Z56" i="388"/>
  <c r="AA56" i="388"/>
  <c r="AA73" i="388"/>
  <c r="Z73" i="388"/>
  <c r="AO80" i="388"/>
  <c r="AO88" i="388"/>
  <c r="AA86" i="388"/>
  <c r="Z86" i="388"/>
  <c r="AO82" i="388"/>
  <c r="AA80" i="388"/>
  <c r="Z80" i="388"/>
  <c r="AA88" i="388"/>
  <c r="Z88" i="388"/>
  <c r="L14" i="443" l="1"/>
  <c r="Q15" i="441"/>
  <c r="Q16" i="463"/>
  <c r="M15" i="441"/>
  <c r="Q14" i="443"/>
  <c r="I15" i="441"/>
  <c r="I14" i="443"/>
  <c r="R15" i="441"/>
  <c r="I16" i="463"/>
  <c r="K15" i="441"/>
  <c r="H15" i="441"/>
  <c r="P14" i="443"/>
  <c r="N14" i="443"/>
  <c r="M16" i="463"/>
  <c r="J15" i="441"/>
  <c r="P15" i="441"/>
  <c r="H14" i="443"/>
  <c r="K16" i="463"/>
  <c r="S16" i="463"/>
  <c r="H15" i="431"/>
  <c r="M15" i="431"/>
  <c r="R15" i="431"/>
  <c r="H16" i="433"/>
  <c r="J16" i="433"/>
  <c r="Q16" i="433"/>
  <c r="R16" i="435"/>
  <c r="I16" i="435"/>
  <c r="N14" i="437"/>
  <c r="M14" i="439"/>
  <c r="H14" i="439"/>
  <c r="H16" i="463"/>
  <c r="H17" i="421"/>
  <c r="I17" i="421"/>
  <c r="Q16" i="423"/>
  <c r="I16" i="423"/>
  <c r="S16" i="423"/>
  <c r="P16" i="435"/>
  <c r="P14" i="437"/>
  <c r="O17" i="421"/>
  <c r="Q14" i="437"/>
  <c r="K14" i="439"/>
  <c r="L17" i="421"/>
  <c r="M17" i="421"/>
  <c r="P17" i="421"/>
  <c r="J16" i="423"/>
  <c r="H16" i="423"/>
  <c r="N16" i="423"/>
  <c r="K15" i="431"/>
  <c r="L15" i="431"/>
  <c r="Q15" i="431"/>
  <c r="L16" i="433"/>
  <c r="N16" i="433"/>
  <c r="O16" i="433"/>
  <c r="J16" i="435"/>
  <c r="H16" i="435"/>
  <c r="M16" i="435"/>
  <c r="K14" i="437"/>
  <c r="R14" i="437"/>
  <c r="O14" i="437"/>
  <c r="O14" i="439"/>
  <c r="Q14" i="439"/>
  <c r="L14" i="439"/>
  <c r="O15" i="441"/>
  <c r="L15" i="441"/>
  <c r="J16" i="463"/>
  <c r="L16" i="463"/>
  <c r="Q17" i="421"/>
  <c r="K17" i="421"/>
  <c r="N17" i="421"/>
  <c r="P16" i="423"/>
  <c r="M16" i="423"/>
  <c r="K16" i="423"/>
  <c r="O15" i="431"/>
  <c r="P15" i="431"/>
  <c r="J15" i="431"/>
  <c r="R16" i="433"/>
  <c r="S16" i="433"/>
  <c r="I16" i="433"/>
  <c r="O16" i="435"/>
  <c r="N16" i="435"/>
  <c r="Q16" i="435"/>
  <c r="S14" i="437"/>
  <c r="H14" i="437"/>
  <c r="I14" i="437"/>
  <c r="S14" i="439"/>
  <c r="N14" i="439"/>
  <c r="P14" i="439"/>
  <c r="S15" i="441"/>
  <c r="N16" i="463"/>
  <c r="P16" i="463"/>
  <c r="R17" i="421"/>
  <c r="J17" i="421"/>
  <c r="S17" i="421"/>
  <c r="L16" i="423"/>
  <c r="R16" i="423"/>
  <c r="O16" i="423"/>
  <c r="S15" i="431"/>
  <c r="I15" i="431"/>
  <c r="N15" i="431"/>
  <c r="K16" i="433"/>
  <c r="P16" i="433"/>
  <c r="M16" i="433"/>
  <c r="K16" i="435"/>
  <c r="L16" i="435"/>
  <c r="S16" i="435"/>
  <c r="J14" i="437"/>
  <c r="L14" i="437"/>
  <c r="M14" i="437"/>
  <c r="R14" i="439"/>
  <c r="I14" i="439"/>
  <c r="J14" i="439"/>
  <c r="N15" i="441"/>
  <c r="K14" i="443"/>
  <c r="S14" i="443"/>
  <c r="O16" i="463"/>
  <c r="R16" i="463"/>
  <c r="M16" i="465"/>
  <c r="O22" i="475"/>
  <c r="R22" i="475"/>
  <c r="I22" i="475"/>
  <c r="I14" i="475"/>
  <c r="O14" i="475"/>
  <c r="P14" i="475"/>
  <c r="O14" i="473"/>
  <c r="M14" i="473"/>
  <c r="H22" i="473"/>
  <c r="J22" i="473"/>
  <c r="K22" i="473"/>
  <c r="S22" i="475"/>
  <c r="H22" i="475"/>
  <c r="M22" i="475"/>
  <c r="L5" i="475" s="1"/>
  <c r="N14" i="475"/>
  <c r="M14" i="475"/>
  <c r="S14" i="475"/>
  <c r="J22" i="475"/>
  <c r="L22" i="475"/>
  <c r="Q22" i="475"/>
  <c r="R14" i="475"/>
  <c r="Q14" i="475"/>
  <c r="H14" i="475"/>
  <c r="K22" i="475"/>
  <c r="N22" i="475"/>
  <c r="P22" i="475"/>
  <c r="J14" i="475"/>
  <c r="K14" i="475"/>
  <c r="L14" i="475"/>
  <c r="P24" i="471"/>
  <c r="S24" i="469"/>
  <c r="R24" i="469"/>
  <c r="K14" i="473"/>
  <c r="I14" i="473"/>
  <c r="P14" i="473"/>
  <c r="Q22" i="473"/>
  <c r="M22" i="473"/>
  <c r="L5" i="473" s="1"/>
  <c r="I22" i="473"/>
  <c r="J14" i="473"/>
  <c r="K16" i="471"/>
  <c r="N16" i="471"/>
  <c r="P16" i="471"/>
  <c r="S14" i="473"/>
  <c r="Q14" i="473"/>
  <c r="N14" i="473"/>
  <c r="L22" i="473"/>
  <c r="N22" i="473"/>
  <c r="O22" i="473"/>
  <c r="O16" i="471"/>
  <c r="R16" i="471"/>
  <c r="I16" i="471"/>
  <c r="L14" i="473"/>
  <c r="H14" i="473"/>
  <c r="R14" i="473"/>
  <c r="P22" i="473"/>
  <c r="R22" i="473"/>
  <c r="S22" i="473"/>
  <c r="I16" i="469"/>
  <c r="R16" i="469"/>
  <c r="I24" i="471"/>
  <c r="J16" i="471"/>
  <c r="L16" i="471"/>
  <c r="Q16" i="471"/>
  <c r="Q24" i="471"/>
  <c r="M24" i="471"/>
  <c r="L5" i="471" s="1"/>
  <c r="L24" i="471"/>
  <c r="J24" i="471"/>
  <c r="R24" i="471"/>
  <c r="N24" i="471"/>
  <c r="O24" i="471"/>
  <c r="L24" i="469"/>
  <c r="L16" i="469"/>
  <c r="S16" i="471"/>
  <c r="H16" i="471"/>
  <c r="M16" i="471"/>
  <c r="K24" i="471"/>
  <c r="S24" i="471"/>
  <c r="H24" i="471"/>
  <c r="M24" i="469"/>
  <c r="L5" i="469" s="1"/>
  <c r="P24" i="469"/>
  <c r="N24" i="469"/>
  <c r="S16" i="469"/>
  <c r="H16" i="469"/>
  <c r="N16" i="469"/>
  <c r="O24" i="469"/>
  <c r="I24" i="469"/>
  <c r="Q24" i="469"/>
  <c r="K16" i="469"/>
  <c r="M16" i="469"/>
  <c r="P16" i="469"/>
  <c r="H24" i="469"/>
  <c r="K24" i="469"/>
  <c r="J24" i="469"/>
  <c r="O16" i="469"/>
  <c r="Q16" i="469"/>
  <c r="J16" i="469"/>
  <c r="N23" i="467"/>
  <c r="L23" i="467"/>
  <c r="L15" i="467"/>
  <c r="N15" i="467"/>
  <c r="I15" i="467"/>
  <c r="L16" i="465"/>
  <c r="H15" i="467"/>
  <c r="S15" i="467"/>
  <c r="J15" i="467"/>
  <c r="J23" i="467"/>
  <c r="H23" i="467"/>
  <c r="I23" i="467"/>
  <c r="M23" i="467"/>
  <c r="L5" i="467" s="1"/>
  <c r="J16" i="465"/>
  <c r="O16" i="465"/>
  <c r="K15" i="467"/>
  <c r="M15" i="467"/>
  <c r="R15" i="467"/>
  <c r="R23" i="467"/>
  <c r="P23" i="467"/>
  <c r="Q23" i="467"/>
  <c r="H16" i="465"/>
  <c r="P15" i="467"/>
  <c r="O15" i="467"/>
  <c r="Q15" i="467"/>
  <c r="K23" i="467"/>
  <c r="O23" i="467"/>
  <c r="S23" i="467"/>
  <c r="L24" i="465"/>
  <c r="S24" i="465"/>
  <c r="J24" i="465"/>
  <c r="M15" i="445"/>
  <c r="Q16" i="465"/>
  <c r="R16" i="465"/>
  <c r="K24" i="465"/>
  <c r="M24" i="465"/>
  <c r="L5" i="465" s="1"/>
  <c r="R24" i="465"/>
  <c r="Q15" i="445"/>
  <c r="L14" i="447"/>
  <c r="R14" i="447"/>
  <c r="S14" i="451"/>
  <c r="I16" i="465"/>
  <c r="P16" i="465"/>
  <c r="K16" i="465"/>
  <c r="H24" i="465"/>
  <c r="O24" i="465"/>
  <c r="Q24" i="465"/>
  <c r="L14" i="451"/>
  <c r="N16" i="465"/>
  <c r="S16" i="465"/>
  <c r="P24" i="465"/>
  <c r="I24" i="465"/>
  <c r="N24" i="465"/>
  <c r="M24" i="463"/>
  <c r="L5" i="463" s="1"/>
  <c r="Q24" i="463"/>
  <c r="S24" i="463"/>
  <c r="H24" i="463"/>
  <c r="R24" i="463"/>
  <c r="I16" i="461"/>
  <c r="R16" i="461"/>
  <c r="I24" i="463"/>
  <c r="J24" i="463"/>
  <c r="P24" i="463"/>
  <c r="L24" i="463"/>
  <c r="K24" i="463"/>
  <c r="N24" i="463"/>
  <c r="O24" i="463"/>
  <c r="H24" i="461"/>
  <c r="Q24" i="461"/>
  <c r="I24" i="461"/>
  <c r="L24" i="461"/>
  <c r="J24" i="461"/>
  <c r="S24" i="461"/>
  <c r="H16" i="461"/>
  <c r="N16" i="461"/>
  <c r="S16" i="461"/>
  <c r="N16" i="459"/>
  <c r="P16" i="459"/>
  <c r="M24" i="461"/>
  <c r="L5" i="461" s="1"/>
  <c r="K24" i="461"/>
  <c r="Q16" i="461"/>
  <c r="P16" i="461"/>
  <c r="K16" i="461"/>
  <c r="P24" i="461"/>
  <c r="L16" i="461"/>
  <c r="R24" i="461"/>
  <c r="N24" i="461"/>
  <c r="O24" i="461"/>
  <c r="M16" i="461"/>
  <c r="J16" i="461"/>
  <c r="O16" i="461"/>
  <c r="L24" i="459"/>
  <c r="K24" i="459"/>
  <c r="Q24" i="459"/>
  <c r="J16" i="459"/>
  <c r="L16" i="459"/>
  <c r="Q16" i="459"/>
  <c r="S24" i="459"/>
  <c r="R24" i="459"/>
  <c r="P24" i="459"/>
  <c r="O16" i="459"/>
  <c r="P24" i="457"/>
  <c r="J16" i="457"/>
  <c r="L16" i="457"/>
  <c r="Q16" i="457"/>
  <c r="H24" i="459"/>
  <c r="J24" i="459"/>
  <c r="I24" i="459"/>
  <c r="S16" i="459"/>
  <c r="R16" i="459"/>
  <c r="I16" i="459"/>
  <c r="N16" i="457"/>
  <c r="N24" i="459"/>
  <c r="O24" i="459"/>
  <c r="M24" i="459"/>
  <c r="L5" i="459" s="1"/>
  <c r="K16" i="459"/>
  <c r="H16" i="459"/>
  <c r="M16" i="459"/>
  <c r="J24" i="457"/>
  <c r="M24" i="457"/>
  <c r="L5" i="457" s="1"/>
  <c r="S24" i="457"/>
  <c r="L24" i="457"/>
  <c r="O16" i="457"/>
  <c r="H16" i="457"/>
  <c r="M16" i="457"/>
  <c r="J14" i="451"/>
  <c r="J16" i="455"/>
  <c r="N24" i="457"/>
  <c r="K24" i="457"/>
  <c r="R24" i="457"/>
  <c r="K16" i="457"/>
  <c r="P16" i="457"/>
  <c r="Q24" i="457"/>
  <c r="I24" i="455"/>
  <c r="P24" i="455"/>
  <c r="I24" i="457"/>
  <c r="O24" i="457"/>
  <c r="H24" i="457"/>
  <c r="S16" i="457"/>
  <c r="R16" i="457"/>
  <c r="I16" i="457"/>
  <c r="R24" i="455"/>
  <c r="M14" i="451"/>
  <c r="P14" i="451"/>
  <c r="H24" i="455"/>
  <c r="J24" i="455"/>
  <c r="S24" i="455"/>
  <c r="I16" i="455"/>
  <c r="O16" i="455"/>
  <c r="P16" i="455"/>
  <c r="M16" i="455"/>
  <c r="S16" i="455"/>
  <c r="M24" i="453"/>
  <c r="L5" i="453" s="1"/>
  <c r="L24" i="455"/>
  <c r="N24" i="455"/>
  <c r="K24" i="455"/>
  <c r="N16" i="455"/>
  <c r="Q16" i="455"/>
  <c r="H16" i="455"/>
  <c r="Q24" i="455"/>
  <c r="M24" i="455"/>
  <c r="L5" i="455" s="1"/>
  <c r="O24" i="455"/>
  <c r="R16" i="455"/>
  <c r="K16" i="455"/>
  <c r="L16" i="455"/>
  <c r="N16" i="453"/>
  <c r="L16" i="453"/>
  <c r="M16" i="453"/>
  <c r="N14" i="451"/>
  <c r="H14" i="451"/>
  <c r="J16" i="453"/>
  <c r="H16" i="453"/>
  <c r="I16" i="453"/>
  <c r="K24" i="453"/>
  <c r="N24" i="453"/>
  <c r="P24" i="453"/>
  <c r="Q24" i="453"/>
  <c r="S24" i="453"/>
  <c r="O14" i="451"/>
  <c r="R16" i="453"/>
  <c r="P16" i="453"/>
  <c r="Q16" i="453"/>
  <c r="J24" i="453"/>
  <c r="R24" i="453"/>
  <c r="H24" i="453"/>
  <c r="K16" i="453"/>
  <c r="S16" i="453"/>
  <c r="O16" i="453"/>
  <c r="O24" i="453"/>
  <c r="I24" i="453"/>
  <c r="L24" i="453"/>
  <c r="I16" i="449"/>
  <c r="K15" i="445"/>
  <c r="K14" i="447"/>
  <c r="J14" i="447"/>
  <c r="I14" i="451"/>
  <c r="K14" i="451"/>
  <c r="S22" i="451"/>
  <c r="J22" i="451"/>
  <c r="L22" i="451"/>
  <c r="N15" i="445"/>
  <c r="Q14" i="451"/>
  <c r="I22" i="451"/>
  <c r="K22" i="451"/>
  <c r="R22" i="451"/>
  <c r="O16" i="449"/>
  <c r="O22" i="451"/>
  <c r="M22" i="451"/>
  <c r="L5" i="451" s="1"/>
  <c r="P22" i="451"/>
  <c r="S14" i="447"/>
  <c r="H24" i="449"/>
  <c r="O24" i="449"/>
  <c r="N22" i="451"/>
  <c r="Q22" i="451"/>
  <c r="H22" i="451"/>
  <c r="R15" i="445"/>
  <c r="L15" i="445"/>
  <c r="Q14" i="447"/>
  <c r="N24" i="449"/>
  <c r="M24" i="449"/>
  <c r="L5" i="449" s="1"/>
  <c r="S24" i="449"/>
  <c r="R16" i="449"/>
  <c r="M16" i="449"/>
  <c r="S16" i="449"/>
  <c r="I24" i="449"/>
  <c r="J24" i="449"/>
  <c r="L24" i="449"/>
  <c r="R24" i="449"/>
  <c r="J16" i="449"/>
  <c r="Q16" i="449"/>
  <c r="H16" i="449"/>
  <c r="P16" i="449"/>
  <c r="J15" i="445"/>
  <c r="S15" i="445"/>
  <c r="O15" i="445"/>
  <c r="P14" i="447"/>
  <c r="H14" i="447"/>
  <c r="P24" i="449"/>
  <c r="Q24" i="449"/>
  <c r="K24" i="449"/>
  <c r="N16" i="449"/>
  <c r="K16" i="449"/>
  <c r="L16" i="449"/>
  <c r="O22" i="447"/>
  <c r="P15" i="445"/>
  <c r="K22" i="447"/>
  <c r="M22" i="447"/>
  <c r="L5" i="447" s="1"/>
  <c r="R22" i="447"/>
  <c r="M14" i="447"/>
  <c r="H22" i="447"/>
  <c r="Q22" i="447"/>
  <c r="I14" i="447"/>
  <c r="H15" i="445"/>
  <c r="I15" i="445"/>
  <c r="L22" i="447"/>
  <c r="S22" i="447"/>
  <c r="J22" i="447"/>
  <c r="O14" i="447"/>
  <c r="P22" i="447"/>
  <c r="I22" i="447"/>
  <c r="N22" i="447"/>
  <c r="N14" i="447"/>
  <c r="K23" i="445"/>
  <c r="L23" i="445"/>
  <c r="N23" i="445"/>
  <c r="P23" i="445"/>
  <c r="Q23" i="445"/>
  <c r="H23" i="445"/>
  <c r="J23" i="445"/>
  <c r="I23" i="445"/>
  <c r="O23" i="445"/>
  <c r="N22" i="443"/>
  <c r="R23" i="445"/>
  <c r="M23" i="445"/>
  <c r="L5" i="445" s="1"/>
  <c r="S23" i="445"/>
  <c r="L22" i="443"/>
  <c r="K15" i="425"/>
  <c r="K22" i="443"/>
  <c r="S22" i="443"/>
  <c r="J22" i="443"/>
  <c r="P22" i="443"/>
  <c r="H22" i="443"/>
  <c r="I22" i="443"/>
  <c r="R22" i="443"/>
  <c r="N23" i="441"/>
  <c r="Q22" i="443"/>
  <c r="M22" i="443"/>
  <c r="L5" i="443" s="1"/>
  <c r="O22" i="443"/>
  <c r="R15" i="425"/>
  <c r="M15" i="425"/>
  <c r="S14" i="429"/>
  <c r="S23" i="441"/>
  <c r="L23" i="441"/>
  <c r="Q23" i="441"/>
  <c r="P23" i="441"/>
  <c r="O23" i="441"/>
  <c r="R23" i="441"/>
  <c r="I23" i="441"/>
  <c r="N22" i="439"/>
  <c r="J23" i="441"/>
  <c r="O15" i="425"/>
  <c r="L14" i="429"/>
  <c r="K23" i="441"/>
  <c r="H23" i="441"/>
  <c r="M23" i="441"/>
  <c r="L5" i="441" s="1"/>
  <c r="I22" i="439"/>
  <c r="Q22" i="439"/>
  <c r="R22" i="439"/>
  <c r="P22" i="439"/>
  <c r="J22" i="439"/>
  <c r="H22" i="439"/>
  <c r="O22" i="439"/>
  <c r="K22" i="439"/>
  <c r="H22" i="437"/>
  <c r="L22" i="439"/>
  <c r="M22" i="439"/>
  <c r="L5" i="439" s="1"/>
  <c r="S22" i="439"/>
  <c r="O22" i="437"/>
  <c r="M22" i="437"/>
  <c r="L5" i="437" s="1"/>
  <c r="P22" i="437"/>
  <c r="N22" i="437"/>
  <c r="Q22" i="437"/>
  <c r="K22" i="437"/>
  <c r="L22" i="437"/>
  <c r="S22" i="437"/>
  <c r="Q24" i="435"/>
  <c r="J22" i="437"/>
  <c r="R22" i="437"/>
  <c r="I22" i="437"/>
  <c r="H16" i="427"/>
  <c r="L15" i="425"/>
  <c r="H24" i="435"/>
  <c r="N24" i="435"/>
  <c r="S24" i="435"/>
  <c r="L24" i="435"/>
  <c r="M24" i="435"/>
  <c r="L5" i="435" s="1"/>
  <c r="P24" i="435"/>
  <c r="K24" i="435"/>
  <c r="R24" i="435"/>
  <c r="I24" i="435"/>
  <c r="J24" i="435"/>
  <c r="O24" i="435"/>
  <c r="H24" i="433"/>
  <c r="Q15" i="425"/>
  <c r="I14" i="429"/>
  <c r="N24" i="433"/>
  <c r="K24" i="433"/>
  <c r="Q24" i="433"/>
  <c r="O24" i="433"/>
  <c r="N16" i="427"/>
  <c r="K16" i="427"/>
  <c r="L16" i="427"/>
  <c r="P15" i="425"/>
  <c r="Q14" i="429"/>
  <c r="O14" i="429"/>
  <c r="J24" i="433"/>
  <c r="I24" i="433"/>
  <c r="L24" i="433"/>
  <c r="S24" i="433"/>
  <c r="O16" i="427"/>
  <c r="S15" i="425"/>
  <c r="R24" i="433"/>
  <c r="M24" i="433"/>
  <c r="L5" i="433" s="1"/>
  <c r="P24" i="433"/>
  <c r="O23" i="431"/>
  <c r="J16" i="427"/>
  <c r="Q16" i="427"/>
  <c r="N15" i="425"/>
  <c r="M14" i="429"/>
  <c r="K14" i="429"/>
  <c r="H14" i="429"/>
  <c r="N23" i="431"/>
  <c r="L23" i="431"/>
  <c r="Q23" i="431"/>
  <c r="K23" i="431"/>
  <c r="P23" i="431"/>
  <c r="I16" i="427"/>
  <c r="P16" i="427"/>
  <c r="J23" i="431"/>
  <c r="S23" i="431"/>
  <c r="I23" i="431"/>
  <c r="R16" i="427"/>
  <c r="M16" i="427"/>
  <c r="S16" i="427"/>
  <c r="J15" i="425"/>
  <c r="H15" i="425"/>
  <c r="J14" i="429"/>
  <c r="R23" i="431"/>
  <c r="H23" i="431"/>
  <c r="M23" i="431"/>
  <c r="L5" i="431" s="1"/>
  <c r="J22" i="429"/>
  <c r="R22" i="429"/>
  <c r="H22" i="429"/>
  <c r="N23" i="425"/>
  <c r="R23" i="425"/>
  <c r="Q22" i="429"/>
  <c r="M22" i="429"/>
  <c r="L5" i="429" s="1"/>
  <c r="S22" i="429"/>
  <c r="O22" i="429"/>
  <c r="I22" i="429"/>
  <c r="L22" i="429"/>
  <c r="K22" i="429"/>
  <c r="N22" i="429"/>
  <c r="P22" i="429"/>
  <c r="J24" i="427"/>
  <c r="N24" i="427"/>
  <c r="M24" i="427"/>
  <c r="L5" i="427" s="1"/>
  <c r="P24" i="427"/>
  <c r="Q23" i="425"/>
  <c r="S23" i="425"/>
  <c r="P23" i="425"/>
  <c r="R24" i="427"/>
  <c r="O24" i="427"/>
  <c r="K24" i="427"/>
  <c r="H24" i="427"/>
  <c r="I23" i="425"/>
  <c r="K23" i="425"/>
  <c r="H23" i="425"/>
  <c r="S24" i="427"/>
  <c r="J23" i="425"/>
  <c r="I24" i="427"/>
  <c r="Q24" i="427"/>
  <c r="L24" i="427"/>
  <c r="M23" i="425"/>
  <c r="L5" i="425" s="1"/>
  <c r="O23" i="425"/>
  <c r="L23" i="425"/>
  <c r="J24" i="423"/>
  <c r="Q24" i="423"/>
  <c r="R25" i="421"/>
  <c r="K24" i="423"/>
  <c r="N24" i="423"/>
  <c r="P24" i="423"/>
  <c r="L24" i="423"/>
  <c r="O24" i="423"/>
  <c r="R24" i="423"/>
  <c r="I24" i="423"/>
  <c r="S24" i="423"/>
  <c r="H24" i="423"/>
  <c r="M24" i="423"/>
  <c r="L5" i="423" s="1"/>
  <c r="J25" i="421"/>
  <c r="H25" i="421"/>
  <c r="I25" i="421"/>
  <c r="K25" i="421"/>
  <c r="N25" i="421"/>
  <c r="M25" i="421"/>
  <c r="L5" i="421" s="1"/>
  <c r="J16" i="419"/>
  <c r="L16" i="419"/>
  <c r="S16" i="419"/>
  <c r="P25" i="421"/>
  <c r="S25" i="421"/>
  <c r="Q25" i="421"/>
  <c r="L25" i="421"/>
  <c r="O25" i="421"/>
  <c r="H24" i="419"/>
  <c r="O24" i="419"/>
  <c r="J24" i="419"/>
  <c r="P24" i="419"/>
  <c r="M24" i="419"/>
  <c r="L5" i="419" s="1"/>
  <c r="R24" i="419"/>
  <c r="I24" i="419"/>
  <c r="S24" i="419"/>
  <c r="N24" i="419"/>
  <c r="O16" i="419"/>
  <c r="N16" i="419"/>
  <c r="Q16" i="419"/>
  <c r="Q24" i="419"/>
  <c r="K24" i="419"/>
  <c r="K16" i="419"/>
  <c r="R16" i="419"/>
  <c r="I16" i="419"/>
  <c r="L24" i="419"/>
  <c r="P16" i="419"/>
  <c r="H16" i="419"/>
  <c r="M16" i="419"/>
  <c r="P25" i="400"/>
  <c r="P20" i="400"/>
  <c r="J20" i="400"/>
  <c r="I35" i="407"/>
  <c r="K35" i="407"/>
  <c r="O25" i="400"/>
  <c r="O20" i="400"/>
  <c r="M20" i="401"/>
  <c r="M15" i="403"/>
  <c r="P19" i="403"/>
  <c r="R20" i="404"/>
  <c r="L20" i="404"/>
  <c r="O32" i="408"/>
  <c r="I17" i="409"/>
  <c r="Q25" i="400" l="1"/>
  <c r="K25" i="400"/>
  <c r="I22" i="405"/>
  <c r="N22" i="405"/>
  <c r="M22" i="406"/>
  <c r="R22" i="406"/>
  <c r="H22" i="406"/>
  <c r="N21" i="407"/>
  <c r="Q21" i="407"/>
  <c r="H21" i="407"/>
  <c r="K24" i="408"/>
  <c r="K32" i="408"/>
  <c r="O20" i="408"/>
  <c r="P20" i="408"/>
  <c r="J20" i="408"/>
  <c r="H25" i="400"/>
  <c r="Q28" i="401"/>
  <c r="N28" i="405"/>
  <c r="R16" i="406"/>
  <c r="L22" i="406"/>
  <c r="L35" i="407"/>
  <c r="R21" i="407"/>
  <c r="Q24" i="408"/>
  <c r="O24" i="408"/>
  <c r="N22" i="406"/>
  <c r="H32" i="408"/>
  <c r="R22" i="405"/>
  <c r="J22" i="405"/>
  <c r="S22" i="405"/>
  <c r="I22" i="406"/>
  <c r="S22" i="406"/>
  <c r="J21" i="407"/>
  <c r="M21" i="407"/>
  <c r="S21" i="407"/>
  <c r="K20" i="408"/>
  <c r="L20" i="408"/>
  <c r="Q20" i="408"/>
  <c r="O17" i="409"/>
  <c r="S17" i="409"/>
  <c r="K17" i="409"/>
  <c r="H17" i="409"/>
  <c r="J17" i="409"/>
  <c r="M22" i="405"/>
  <c r="K22" i="405"/>
  <c r="L22" i="405"/>
  <c r="Q22" i="406"/>
  <c r="K22" i="406"/>
  <c r="K21" i="407"/>
  <c r="L21" i="407"/>
  <c r="O16" i="408"/>
  <c r="S20" i="408"/>
  <c r="I20" i="408"/>
  <c r="N20" i="408"/>
  <c r="L17" i="409"/>
  <c r="M17" i="409"/>
  <c r="L5" i="409" s="1"/>
  <c r="N17" i="409"/>
  <c r="H22" i="405"/>
  <c r="Q22" i="405"/>
  <c r="O22" i="405"/>
  <c r="P22" i="405"/>
  <c r="J22" i="406"/>
  <c r="O22" i="406"/>
  <c r="P22" i="406"/>
  <c r="I21" i="407"/>
  <c r="O21" i="407"/>
  <c r="P21" i="407"/>
  <c r="H20" i="408"/>
  <c r="M20" i="408"/>
  <c r="R20" i="408"/>
  <c r="P17" i="409"/>
  <c r="Q17" i="409"/>
  <c r="R17" i="409"/>
  <c r="N14" i="402"/>
  <c r="S14" i="402"/>
  <c r="I14" i="402"/>
  <c r="I16" i="406"/>
  <c r="H35" i="407"/>
  <c r="R16" i="407"/>
  <c r="I16" i="407"/>
  <c r="M24" i="408"/>
  <c r="P24" i="408"/>
  <c r="P32" i="408"/>
  <c r="J32" i="408"/>
  <c r="L16" i="408"/>
  <c r="Q16" i="408"/>
  <c r="Q20" i="401"/>
  <c r="I19" i="403"/>
  <c r="Q35" i="407"/>
  <c r="S35" i="407"/>
  <c r="P35" i="407"/>
  <c r="H24" i="408"/>
  <c r="M32" i="408"/>
  <c r="L5" i="408" s="1"/>
  <c r="R32" i="408"/>
  <c r="L25" i="400"/>
  <c r="K20" i="400"/>
  <c r="L20" i="400"/>
  <c r="Q20" i="400"/>
  <c r="I24" i="408"/>
  <c r="L24" i="408"/>
  <c r="R24" i="408"/>
  <c r="Q32" i="408"/>
  <c r="L32" i="408"/>
  <c r="H16" i="408"/>
  <c r="M16" i="408"/>
  <c r="R16" i="408"/>
  <c r="K16" i="408"/>
  <c r="J24" i="408"/>
  <c r="I32" i="408"/>
  <c r="N32" i="408"/>
  <c r="P16" i="408"/>
  <c r="J16" i="408"/>
  <c r="N24" i="408"/>
  <c r="S24" i="408"/>
  <c r="S32" i="408"/>
  <c r="I16" i="408"/>
  <c r="N16" i="408"/>
  <c r="S16" i="408"/>
  <c r="K27" i="407"/>
  <c r="J16" i="406"/>
  <c r="R35" i="407"/>
  <c r="N35" i="407"/>
  <c r="J35" i="407"/>
  <c r="S16" i="407"/>
  <c r="N16" i="407"/>
  <c r="P16" i="407"/>
  <c r="H27" i="407"/>
  <c r="L27" i="407"/>
  <c r="P27" i="407"/>
  <c r="K16" i="407"/>
  <c r="J27" i="407"/>
  <c r="R19" i="403"/>
  <c r="H16" i="406"/>
  <c r="M16" i="406"/>
  <c r="M35" i="407"/>
  <c r="L5" i="407" s="1"/>
  <c r="O35" i="407"/>
  <c r="O16" i="407"/>
  <c r="H16" i="407"/>
  <c r="M16" i="407"/>
  <c r="O27" i="407"/>
  <c r="M27" i="407"/>
  <c r="N27" i="407"/>
  <c r="I27" i="407"/>
  <c r="K16" i="406"/>
  <c r="J16" i="407"/>
  <c r="L16" i="407"/>
  <c r="Q16" i="407"/>
  <c r="S27" i="407"/>
  <c r="Q27" i="407"/>
  <c r="R27" i="407"/>
  <c r="L30" i="406"/>
  <c r="O16" i="406"/>
  <c r="P16" i="406"/>
  <c r="M30" i="406"/>
  <c r="L5" i="406" s="1"/>
  <c r="Q30" i="406"/>
  <c r="I30" i="406"/>
  <c r="O16" i="401"/>
  <c r="J16" i="401"/>
  <c r="L15" i="403"/>
  <c r="R15" i="403"/>
  <c r="I15" i="403"/>
  <c r="L19" i="403"/>
  <c r="N19" i="403"/>
  <c r="K19" i="403"/>
  <c r="N20" i="404"/>
  <c r="H20" i="404"/>
  <c r="P26" i="404"/>
  <c r="R16" i="404"/>
  <c r="Q16" i="404"/>
  <c r="H16" i="404"/>
  <c r="L28" i="405"/>
  <c r="S28" i="405"/>
  <c r="J28" i="405"/>
  <c r="S16" i="405"/>
  <c r="J16" i="405"/>
  <c r="O36" i="405"/>
  <c r="N16" i="406"/>
  <c r="S16" i="406"/>
  <c r="H30" i="406"/>
  <c r="J30" i="406"/>
  <c r="K30" i="406"/>
  <c r="N30" i="406"/>
  <c r="O30" i="406"/>
  <c r="K14" i="402"/>
  <c r="L14" i="402"/>
  <c r="Q14" i="402"/>
  <c r="Q15" i="403"/>
  <c r="L16" i="406"/>
  <c r="Q16" i="406"/>
  <c r="P30" i="406"/>
  <c r="R30" i="406"/>
  <c r="S30" i="406"/>
  <c r="J14" i="402"/>
  <c r="O14" i="402"/>
  <c r="P14" i="402"/>
  <c r="H28" i="405"/>
  <c r="O28" i="405"/>
  <c r="Q28" i="405"/>
  <c r="P16" i="405"/>
  <c r="O16" i="405"/>
  <c r="Q16" i="405"/>
  <c r="S36" i="405"/>
  <c r="N36" i="405"/>
  <c r="P36" i="405"/>
  <c r="R36" i="405"/>
  <c r="P28" i="405"/>
  <c r="I28" i="405"/>
  <c r="L16" i="405"/>
  <c r="I16" i="405"/>
  <c r="N16" i="405"/>
  <c r="K36" i="405"/>
  <c r="H36" i="405"/>
  <c r="M36" i="405"/>
  <c r="L5" i="405" s="1"/>
  <c r="H16" i="405"/>
  <c r="I36" i="405"/>
  <c r="K28" i="405"/>
  <c r="M28" i="405"/>
  <c r="R28" i="405"/>
  <c r="K16" i="405"/>
  <c r="M16" i="405"/>
  <c r="R16" i="405"/>
  <c r="J36" i="405"/>
  <c r="L36" i="405"/>
  <c r="Q36" i="405"/>
  <c r="Q20" i="404"/>
  <c r="S34" i="404"/>
  <c r="I26" i="404"/>
  <c r="J20" i="404"/>
  <c r="M20" i="404"/>
  <c r="S20" i="404"/>
  <c r="K34" i="404"/>
  <c r="R34" i="404"/>
  <c r="P34" i="404"/>
  <c r="H26" i="404"/>
  <c r="S26" i="404"/>
  <c r="L26" i="404"/>
  <c r="N16" i="404"/>
  <c r="M16" i="404"/>
  <c r="S16" i="404"/>
  <c r="O34" i="404"/>
  <c r="J26" i="404"/>
  <c r="K20" i="404"/>
  <c r="J34" i="404"/>
  <c r="H34" i="404"/>
  <c r="M34" i="404"/>
  <c r="L5" i="404" s="1"/>
  <c r="K26" i="404"/>
  <c r="M26" i="404"/>
  <c r="N26" i="404"/>
  <c r="J16" i="404"/>
  <c r="K16" i="404"/>
  <c r="L16" i="404"/>
  <c r="I34" i="404"/>
  <c r="I20" i="404"/>
  <c r="O20" i="404"/>
  <c r="P20" i="404"/>
  <c r="N34" i="404"/>
  <c r="L34" i="404"/>
  <c r="Q34" i="404"/>
  <c r="O26" i="404"/>
  <c r="Q26" i="404"/>
  <c r="R26" i="404"/>
  <c r="I16" i="404"/>
  <c r="O16" i="404"/>
  <c r="P16" i="404"/>
  <c r="M27" i="403"/>
  <c r="L5" i="403" s="1"/>
  <c r="Q16" i="401"/>
  <c r="H15" i="403"/>
  <c r="N15" i="403"/>
  <c r="S15" i="403"/>
  <c r="H19" i="403"/>
  <c r="J19" i="403"/>
  <c r="Q19" i="403"/>
  <c r="I27" i="403"/>
  <c r="K27" i="403"/>
  <c r="R27" i="403"/>
  <c r="H27" i="403"/>
  <c r="R14" i="402"/>
  <c r="H14" i="402"/>
  <c r="M14" i="402"/>
  <c r="S19" i="402"/>
  <c r="I19" i="402"/>
  <c r="Q23" i="402"/>
  <c r="K23" i="402"/>
  <c r="P15" i="403"/>
  <c r="K15" i="403"/>
  <c r="O19" i="403"/>
  <c r="Q27" i="403"/>
  <c r="S27" i="403"/>
  <c r="L27" i="403"/>
  <c r="O27" i="403"/>
  <c r="J15" i="403"/>
  <c r="O15" i="403"/>
  <c r="M19" i="403"/>
  <c r="S19" i="403"/>
  <c r="N27" i="403"/>
  <c r="J27" i="403"/>
  <c r="P27" i="403"/>
  <c r="K19" i="402"/>
  <c r="L19" i="402"/>
  <c r="Q19" i="402"/>
  <c r="H31" i="402"/>
  <c r="M31" i="402"/>
  <c r="L5" i="402" s="1"/>
  <c r="R31" i="402"/>
  <c r="I23" i="402"/>
  <c r="N23" i="402"/>
  <c r="S23" i="402"/>
  <c r="P16" i="401"/>
  <c r="M28" i="401"/>
  <c r="L5" i="401" s="1"/>
  <c r="O20" i="401"/>
  <c r="L20" i="401"/>
  <c r="I20" i="401"/>
  <c r="O19" i="402"/>
  <c r="P19" i="402"/>
  <c r="J19" i="402"/>
  <c r="L31" i="402"/>
  <c r="Q31" i="402"/>
  <c r="K31" i="402"/>
  <c r="M23" i="402"/>
  <c r="R23" i="402"/>
  <c r="H23" i="402"/>
  <c r="N19" i="402"/>
  <c r="P31" i="402"/>
  <c r="J31" i="402"/>
  <c r="O31" i="402"/>
  <c r="L23" i="402"/>
  <c r="H19" i="402"/>
  <c r="M19" i="402"/>
  <c r="R19" i="402"/>
  <c r="I31" i="402"/>
  <c r="N31" i="402"/>
  <c r="S31" i="402"/>
  <c r="J23" i="402"/>
  <c r="O23" i="402"/>
  <c r="P23" i="402"/>
  <c r="H28" i="401"/>
  <c r="R25" i="400"/>
  <c r="K16" i="401"/>
  <c r="L16" i="401"/>
  <c r="O28" i="401"/>
  <c r="I28" i="401"/>
  <c r="S28" i="401"/>
  <c r="K20" i="401"/>
  <c r="H20" i="401"/>
  <c r="R20" i="401"/>
  <c r="J28" i="401"/>
  <c r="J25" i="400"/>
  <c r="I20" i="400"/>
  <c r="N20" i="400"/>
  <c r="H16" i="400"/>
  <c r="I16" i="400"/>
  <c r="J31" i="400"/>
  <c r="O31" i="400"/>
  <c r="S16" i="401"/>
  <c r="I16" i="401"/>
  <c r="N16" i="401"/>
  <c r="L28" i="401"/>
  <c r="N28" i="401"/>
  <c r="S20" i="401"/>
  <c r="P20" i="401"/>
  <c r="S25" i="400"/>
  <c r="H16" i="401"/>
  <c r="M16" i="401"/>
  <c r="R16" i="401"/>
  <c r="P28" i="401"/>
  <c r="K28" i="401"/>
  <c r="R28" i="401"/>
  <c r="N20" i="401"/>
  <c r="J20" i="401"/>
  <c r="S39" i="400"/>
  <c r="H31" i="400"/>
  <c r="M25" i="400"/>
  <c r="K39" i="400"/>
  <c r="L39" i="400"/>
  <c r="Q39" i="400"/>
  <c r="K16" i="400"/>
  <c r="L16" i="400"/>
  <c r="Q16" i="400"/>
  <c r="L31" i="400"/>
  <c r="M31" i="400"/>
  <c r="R31" i="400"/>
  <c r="N39" i="400"/>
  <c r="N16" i="400"/>
  <c r="J29" i="398"/>
  <c r="O39" i="400"/>
  <c r="P39" i="400"/>
  <c r="J39" i="400"/>
  <c r="S16" i="400"/>
  <c r="O16" i="400"/>
  <c r="J16" i="400"/>
  <c r="P31" i="400"/>
  <c r="Q31" i="400"/>
  <c r="K31" i="400"/>
  <c r="I39" i="400"/>
  <c r="I25" i="400"/>
  <c r="N25" i="400"/>
  <c r="H20" i="400"/>
  <c r="M20" i="400"/>
  <c r="R20" i="400"/>
  <c r="H39" i="400"/>
  <c r="M39" i="400"/>
  <c r="L5" i="400" s="1"/>
  <c r="R39" i="400"/>
  <c r="P16" i="400"/>
  <c r="M16" i="400"/>
  <c r="R16" i="400"/>
  <c r="I31" i="400"/>
  <c r="N31" i="400"/>
  <c r="S31" i="400"/>
  <c r="Q42" i="398"/>
  <c r="K42" i="398"/>
  <c r="L42" i="398"/>
  <c r="J42" i="398"/>
  <c r="O42" i="398"/>
  <c r="P42" i="398"/>
  <c r="I42" i="398"/>
  <c r="N42" i="398"/>
  <c r="S42" i="398"/>
  <c r="K29" i="398"/>
  <c r="L29" i="398"/>
  <c r="Q29" i="398"/>
  <c r="I16" i="398"/>
  <c r="S16" i="398"/>
  <c r="J16" i="398"/>
  <c r="N34" i="398"/>
  <c r="S34" i="398"/>
  <c r="I34" i="398"/>
  <c r="M42" i="398"/>
  <c r="L5" i="398" s="1"/>
  <c r="R42" i="398"/>
  <c r="H42" i="398"/>
  <c r="O29" i="398"/>
  <c r="P29" i="398"/>
  <c r="Q16" i="398"/>
  <c r="H16" i="398"/>
  <c r="N16" i="398"/>
  <c r="R34" i="398"/>
  <c r="H34" i="398"/>
  <c r="M34" i="398"/>
  <c r="S29" i="398"/>
  <c r="I29" i="398"/>
  <c r="N29" i="398"/>
  <c r="K16" i="398"/>
  <c r="P16" i="398"/>
  <c r="R16" i="398"/>
  <c r="K34" i="398"/>
  <c r="L34" i="398"/>
  <c r="Q34" i="398"/>
  <c r="H29" i="398"/>
  <c r="M29" i="398"/>
  <c r="R29" i="398"/>
  <c r="L16" i="398"/>
  <c r="O16" i="398"/>
  <c r="M16" i="398"/>
  <c r="J34" i="398"/>
  <c r="O34" i="398"/>
  <c r="P34" i="398"/>
  <c r="AP85" i="476"/>
  <c r="AB86" i="456"/>
  <c r="AB81" i="474"/>
  <c r="AB81" i="468"/>
  <c r="AP78" i="426"/>
  <c r="AB71" i="474"/>
  <c r="AE73" i="464"/>
  <c r="AP79" i="462"/>
  <c r="AE84" i="460"/>
  <c r="AP83" i="456"/>
  <c r="AE66" i="410"/>
  <c r="AB71" i="472"/>
  <c r="AE54" i="468"/>
  <c r="AE77" i="410"/>
  <c r="AE68" i="420"/>
  <c r="AB68" i="466"/>
  <c r="AB55" i="476"/>
  <c r="AP82" i="416"/>
  <c r="AP88" i="466"/>
  <c r="AP88" i="468"/>
  <c r="AE77" i="454"/>
  <c r="AE64" i="460"/>
  <c r="AE60" i="464"/>
  <c r="AP78" i="418"/>
  <c r="AB66" i="452"/>
  <c r="AP87" i="448"/>
  <c r="AB64" i="462"/>
  <c r="AP77" i="417"/>
  <c r="AB72" i="470"/>
  <c r="AB86" i="410"/>
  <c r="AP83" i="452"/>
  <c r="AP79" i="442"/>
  <c r="AP77" i="440"/>
  <c r="AB72" i="416"/>
  <c r="AP83" i="411"/>
  <c r="AB63" i="456"/>
  <c r="AE67" i="472"/>
  <c r="AB61" i="466"/>
  <c r="AP87" i="428"/>
  <c r="AE84" i="462"/>
  <c r="AB77" i="460"/>
  <c r="AP78" i="462"/>
  <c r="AP87" i="422"/>
  <c r="AB62" i="466"/>
  <c r="AB70" i="464"/>
  <c r="AP86" i="476"/>
  <c r="AB72" i="476"/>
  <c r="AB82" i="468"/>
  <c r="AB53" i="460"/>
  <c r="AE57" i="470"/>
  <c r="AB82" i="474"/>
  <c r="AP87" i="466"/>
  <c r="AP85" i="434"/>
  <c r="AP78" i="474"/>
  <c r="AB65" i="476"/>
  <c r="AE75" i="468"/>
  <c r="AE74" i="460"/>
  <c r="AE54" i="474"/>
  <c r="AP87" i="430"/>
  <c r="AP84" i="388"/>
  <c r="AP85" i="426"/>
  <c r="AP80" i="411"/>
  <c r="AE58" i="460"/>
  <c r="AE85" i="474"/>
  <c r="AP79" i="411"/>
  <c r="AB87" i="470"/>
  <c r="AE84" i="448"/>
  <c r="AB88" i="472"/>
  <c r="AP80" i="422"/>
  <c r="AP81" i="466"/>
  <c r="AE81" i="460"/>
  <c r="AP88" i="438"/>
  <c r="AB63" i="468"/>
  <c r="AE61" i="476"/>
  <c r="AB74" i="464"/>
  <c r="AP86" i="417"/>
  <c r="AP77" i="434"/>
  <c r="AP81" i="450"/>
  <c r="AB65" i="444"/>
  <c r="AB75" i="454"/>
  <c r="AE57" i="468"/>
  <c r="AP86" i="468"/>
  <c r="AB76" i="474"/>
  <c r="AP82" i="470"/>
  <c r="AP87" i="424"/>
  <c r="AP77" i="446"/>
  <c r="AP85" i="450"/>
  <c r="AP80" i="474"/>
  <c r="AB66" i="468"/>
  <c r="AB60" i="476"/>
  <c r="AE82" i="420"/>
  <c r="AE63" i="472"/>
  <c r="AE81" i="442"/>
  <c r="AB71" i="464"/>
  <c r="AB62" i="448"/>
  <c r="AP85" i="410"/>
  <c r="AP86" i="436"/>
  <c r="AP84" i="432"/>
  <c r="AP83" i="428"/>
  <c r="AB63" i="474"/>
  <c r="AP85" i="470"/>
  <c r="AP84" i="418"/>
  <c r="AB57" i="470"/>
  <c r="AP82" i="436"/>
  <c r="AP80" i="466"/>
  <c r="AB53" i="470"/>
  <c r="AP85" i="466"/>
  <c r="AE82" i="415"/>
  <c r="AB74" i="438"/>
  <c r="AB65" i="424"/>
  <c r="AE55" i="410"/>
  <c r="AP77" i="472"/>
  <c r="AP78" i="412"/>
  <c r="AP82" i="434"/>
  <c r="AP83" i="388"/>
  <c r="AP87" i="411"/>
  <c r="AB56" i="472"/>
  <c r="AP88" i="460"/>
  <c r="AE65" i="418"/>
  <c r="AE81" i="458"/>
  <c r="AE83" i="476"/>
  <c r="AE67" i="470"/>
  <c r="AB80" i="440"/>
  <c r="AB86" i="476"/>
  <c r="AP81" i="416"/>
  <c r="AE55" i="466"/>
  <c r="AB62" i="430"/>
  <c r="AP81" i="454"/>
  <c r="AE68" i="476"/>
  <c r="AP83" i="468"/>
  <c r="AP83" i="442"/>
  <c r="AP87" i="446"/>
  <c r="AE55" i="448"/>
  <c r="AB64" i="410"/>
  <c r="AB67" i="452"/>
  <c r="AP88" i="426"/>
  <c r="AB82" i="464"/>
  <c r="AB75" i="452"/>
  <c r="AP83" i="436"/>
  <c r="AB63" i="458"/>
  <c r="AB71" i="410"/>
  <c r="AE78" i="410"/>
  <c r="AP88" i="430"/>
  <c r="AP77" i="476"/>
  <c r="AE56" i="468"/>
  <c r="AE83" i="474"/>
  <c r="AE72" i="476"/>
  <c r="AB76" i="458"/>
  <c r="AP87" i="432"/>
  <c r="AE79" i="460"/>
  <c r="AB72" i="426"/>
  <c r="AE56" i="460"/>
  <c r="AE65" i="464"/>
  <c r="AE67" i="474"/>
  <c r="AE63" i="410"/>
  <c r="AP85" i="460"/>
  <c r="AP86" i="410"/>
  <c r="AE60" i="440"/>
  <c r="AP83" i="420"/>
  <c r="AP77" i="428"/>
  <c r="AB81" i="410"/>
  <c r="AE88" i="460"/>
  <c r="AE79" i="438"/>
  <c r="AB87" i="468"/>
  <c r="AB74" i="470"/>
  <c r="AE84" i="432"/>
  <c r="AB64" i="450"/>
  <c r="AP82" i="466"/>
  <c r="AB68" i="476"/>
  <c r="AB53" i="474"/>
  <c r="AP84" i="422"/>
  <c r="AB55" i="472"/>
  <c r="AE78" i="468"/>
  <c r="AP88" i="428"/>
  <c r="AE72" i="458"/>
  <c r="AE87" i="470"/>
  <c r="AP83" i="414"/>
  <c r="AB65" i="474"/>
  <c r="AP86" i="411"/>
  <c r="AP86" i="424"/>
  <c r="AE70" i="452"/>
  <c r="AE72" i="470"/>
  <c r="AP79" i="414"/>
  <c r="AP80" i="399"/>
  <c r="AP87" i="450"/>
  <c r="AE70" i="464"/>
  <c r="AB72" i="411"/>
  <c r="AB62" i="454"/>
  <c r="AP78" i="432"/>
  <c r="AB68" i="450"/>
  <c r="AE85" i="418"/>
  <c r="AB76" i="450"/>
  <c r="AE73" i="442"/>
  <c r="AP88" i="418"/>
  <c r="AP82" i="410"/>
  <c r="AP85" i="464"/>
  <c r="AP83" i="472"/>
  <c r="AB73" i="468"/>
  <c r="AP86" i="418"/>
  <c r="AE57" i="472"/>
  <c r="AB73" i="452"/>
  <c r="AE72" i="428"/>
  <c r="AE59" i="410"/>
  <c r="AP82" i="418"/>
  <c r="AB56" i="464"/>
  <c r="AB61" i="420"/>
  <c r="AP86" i="438"/>
  <c r="AP81" i="474"/>
  <c r="AP78" i="470"/>
  <c r="AP88" i="472"/>
  <c r="AP86" i="472"/>
  <c r="AB66" i="462"/>
  <c r="AB77" i="466"/>
  <c r="AP79" i="428"/>
  <c r="AP81" i="440"/>
  <c r="AE85" i="468"/>
  <c r="AE76" i="410"/>
  <c r="AP77" i="430"/>
  <c r="AP81" i="476"/>
  <c r="AE82" i="462"/>
  <c r="AE82" i="468"/>
  <c r="AE77" i="470"/>
  <c r="AP77" i="436"/>
  <c r="AP86" i="448"/>
  <c r="AP88" i="415"/>
  <c r="AB83" i="438"/>
  <c r="AB68" i="410"/>
  <c r="AB67" i="462"/>
  <c r="AP80" i="452"/>
  <c r="AE81" i="468"/>
  <c r="AP82" i="474"/>
  <c r="AB72" i="474"/>
  <c r="AP79" i="418"/>
  <c r="AE86" i="474"/>
  <c r="AB54" i="460"/>
  <c r="AP78" i="388"/>
  <c r="AP81" i="420"/>
  <c r="AB53" i="468"/>
  <c r="AE61" i="472"/>
  <c r="AE66" i="472"/>
  <c r="AP82" i="458"/>
  <c r="AP85" i="474"/>
  <c r="AB74" i="462"/>
  <c r="AE80" i="444"/>
  <c r="AE68" i="468"/>
  <c r="AP77" i="438"/>
  <c r="AB68" i="472"/>
  <c r="AE74" i="458"/>
  <c r="AB65" i="464"/>
  <c r="AB59" i="468"/>
  <c r="AE88" i="464"/>
  <c r="AE58" i="466"/>
  <c r="AB73" i="474"/>
  <c r="AE57" i="418"/>
  <c r="AB67" i="466"/>
  <c r="AP81" i="462"/>
  <c r="AB63" i="470"/>
  <c r="AB80" i="450"/>
  <c r="AB73" i="470"/>
  <c r="AB85" i="460"/>
  <c r="AB63" i="466"/>
  <c r="AB55" i="450"/>
  <c r="AP84" i="446"/>
  <c r="AP77" i="420"/>
  <c r="AE85" i="410"/>
  <c r="AE86" i="420"/>
  <c r="AB76" i="454"/>
  <c r="AP81" i="456"/>
  <c r="AE69" i="444"/>
  <c r="AB85" i="458"/>
  <c r="AP88" i="454"/>
  <c r="AE82" i="460"/>
  <c r="AE56" i="462"/>
  <c r="AB86" i="466"/>
  <c r="AB79" i="466"/>
  <c r="AE65" i="426"/>
  <c r="AP79" i="410"/>
  <c r="AE84" i="476"/>
  <c r="AE54" i="476"/>
  <c r="AB78" i="442"/>
  <c r="AB68" i="468"/>
  <c r="AB70" i="458"/>
  <c r="AB72" i="460"/>
  <c r="AP82" i="444"/>
  <c r="AB83" i="410"/>
  <c r="AP81" i="446"/>
  <c r="AB62" i="410"/>
  <c r="AB62" i="417"/>
  <c r="AP79" i="468"/>
  <c r="AP81" i="430"/>
  <c r="AB74" i="436"/>
  <c r="AP88" i="422"/>
  <c r="AB85" i="456"/>
  <c r="AP85" i="446"/>
  <c r="AE72" i="466"/>
  <c r="AP77" i="413"/>
  <c r="AP77" i="418"/>
  <c r="AB53" i="432"/>
  <c r="AB60" i="466"/>
  <c r="AE64" i="466"/>
  <c r="AE80" i="462"/>
  <c r="AP87" i="415"/>
  <c r="AE62" i="450"/>
  <c r="AP77" i="468"/>
  <c r="AE85" i="476"/>
  <c r="AP88" i="446"/>
  <c r="AP80" i="428"/>
  <c r="AP83" i="444"/>
  <c r="AE69" i="410"/>
  <c r="AB65" i="458"/>
  <c r="AP77" i="466"/>
  <c r="AE58" i="458"/>
  <c r="AP85" i="448"/>
  <c r="AE81" i="410"/>
  <c r="AB65" i="410"/>
  <c r="AE71" i="458"/>
  <c r="AB72" i="468"/>
  <c r="AB76" i="411"/>
  <c r="AB84" i="464"/>
  <c r="AB58" i="410"/>
  <c r="AB68" i="460"/>
  <c r="AB87" i="456"/>
  <c r="AP79" i="448"/>
  <c r="AE66" i="456"/>
  <c r="AE58" i="462"/>
  <c r="AP85" i="462"/>
  <c r="AE58" i="410"/>
  <c r="AB74" i="476"/>
  <c r="AB73" i="466"/>
  <c r="AE60" i="472"/>
  <c r="AP87" i="416"/>
  <c r="AE88" i="416"/>
  <c r="AE69" i="476"/>
  <c r="AP77" i="416"/>
  <c r="AE60" i="446"/>
  <c r="AP77" i="464"/>
  <c r="AB75" i="468"/>
  <c r="AE63" i="448"/>
  <c r="AE56" i="458"/>
  <c r="AE83" i="468"/>
  <c r="AE81" i="414"/>
  <c r="AP82" i="468"/>
  <c r="AP81" i="448"/>
  <c r="AP85" i="472"/>
  <c r="AB64" i="464"/>
  <c r="AP83" i="415"/>
  <c r="AP83" i="418"/>
  <c r="AE53" i="410"/>
  <c r="AE69" i="472"/>
  <c r="AP77" i="460"/>
  <c r="AE86" i="470"/>
  <c r="AE62" i="456"/>
  <c r="AP77" i="410"/>
  <c r="AP82" i="438"/>
  <c r="AP82" i="417"/>
  <c r="AB73" i="446"/>
  <c r="AP88" i="434"/>
  <c r="AP80" i="417"/>
  <c r="AE74" i="476"/>
  <c r="AE79" i="472"/>
  <c r="AP85" i="444"/>
  <c r="AP80" i="454"/>
  <c r="AE66" i="434"/>
  <c r="AE75" i="454"/>
  <c r="AE68" i="450"/>
  <c r="AP82" i="415"/>
  <c r="AE84" i="464"/>
  <c r="AB86" i="470"/>
  <c r="AB67" i="472"/>
  <c r="AP80" i="420"/>
  <c r="AE60" i="432"/>
  <c r="AB55" i="464"/>
  <c r="AP85" i="417"/>
  <c r="AP85" i="414"/>
  <c r="AB73" i="416"/>
  <c r="AP84" i="417"/>
  <c r="AE64" i="420"/>
  <c r="AE82" i="426"/>
  <c r="AB69" i="466"/>
  <c r="AE88" i="468"/>
  <c r="AP86" i="458"/>
  <c r="AB57" i="444"/>
  <c r="AP77" i="432"/>
  <c r="AE87" i="474"/>
  <c r="AB70" i="436"/>
  <c r="AP79" i="440"/>
  <c r="AE80" i="436"/>
  <c r="AE58" i="454"/>
  <c r="AB68" i="414"/>
  <c r="AB55" i="468"/>
  <c r="AE77" i="442"/>
  <c r="AE73" i="462"/>
  <c r="AB57" i="462"/>
  <c r="AE65" i="460"/>
  <c r="AE81" i="444"/>
  <c r="AE79" i="464"/>
  <c r="AE61" i="474"/>
  <c r="AB65" i="456"/>
  <c r="AB83" i="412"/>
  <c r="AB67" i="476"/>
  <c r="AB54" i="466"/>
  <c r="AE81" i="464"/>
  <c r="AE76" i="462"/>
  <c r="AB86" i="468"/>
  <c r="AP87" i="464"/>
  <c r="AE88" i="466"/>
  <c r="AB62" i="468"/>
  <c r="AP86" i="413"/>
  <c r="AB87" i="466"/>
  <c r="AP79" i="458"/>
  <c r="AB87" i="460"/>
  <c r="AB55" i="460"/>
  <c r="AP86" i="470"/>
  <c r="AE70" i="442"/>
  <c r="AP78" i="460"/>
  <c r="AB78" i="458"/>
  <c r="AP84" i="462"/>
  <c r="AB56" i="470"/>
  <c r="AB79" i="476"/>
  <c r="AP79" i="412"/>
  <c r="AE82" i="446"/>
  <c r="AB88" i="418"/>
  <c r="AB83" i="442"/>
  <c r="AP80" i="462"/>
  <c r="AB77" i="472"/>
  <c r="AE87" i="416"/>
  <c r="AB67" i="440"/>
  <c r="AB71" i="476"/>
  <c r="AE83" i="430"/>
  <c r="AE72" i="450"/>
  <c r="AB70" i="472"/>
  <c r="AP86" i="454"/>
  <c r="AB66" i="464"/>
  <c r="AP81" i="428"/>
  <c r="AB70" i="454"/>
  <c r="AB75" i="474"/>
  <c r="AE79" i="470"/>
  <c r="AB57" i="472"/>
  <c r="AE84" i="426"/>
  <c r="AP88" i="470"/>
  <c r="AP78" i="411"/>
  <c r="AP84" i="448"/>
  <c r="AB60" i="460"/>
  <c r="AE72" i="434"/>
  <c r="AP82" i="414"/>
  <c r="AE78" i="476"/>
  <c r="AB74" i="410"/>
  <c r="AB58" i="458"/>
  <c r="AP80" i="410"/>
  <c r="AB77" i="442"/>
  <c r="AE77" i="458"/>
  <c r="AB69" i="460"/>
  <c r="AP84" i="472"/>
  <c r="AB79" i="440"/>
  <c r="AB85" i="434"/>
  <c r="AB82" i="456"/>
  <c r="AE86" i="456"/>
  <c r="AB73" i="460"/>
  <c r="AP81" i="415"/>
  <c r="AE87" i="448"/>
  <c r="AP77" i="448"/>
  <c r="AE55" i="415"/>
  <c r="AP88" i="420"/>
  <c r="AE76" i="468"/>
  <c r="AE87" i="462"/>
  <c r="AB55" i="474"/>
  <c r="AE65" i="410"/>
  <c r="AP88" i="440"/>
  <c r="AE71" i="472"/>
  <c r="AB68" i="442"/>
  <c r="AE60" i="476"/>
  <c r="AB65" i="466"/>
  <c r="AB86" i="434"/>
  <c r="AB62" i="472"/>
  <c r="AP77" i="452"/>
  <c r="AP80" i="438"/>
  <c r="AP77" i="442"/>
  <c r="AP79" i="434"/>
  <c r="AE78" i="462"/>
  <c r="AB75" i="476"/>
  <c r="AP83" i="450"/>
  <c r="AP88" i="442"/>
  <c r="AP85" i="418"/>
  <c r="AB86" i="474"/>
  <c r="AP83" i="430"/>
  <c r="AP77" i="388"/>
  <c r="AE57" i="410"/>
  <c r="AP79" i="416"/>
  <c r="AB69" i="410"/>
  <c r="AE81" i="472"/>
  <c r="AE55" i="468"/>
  <c r="AB61" i="410"/>
  <c r="AP79" i="472"/>
  <c r="AE62" i="468"/>
  <c r="AB76" i="476"/>
  <c r="AE80" i="472"/>
  <c r="AB85" i="413"/>
  <c r="AP88" i="474"/>
  <c r="AP87" i="412"/>
  <c r="AP78" i="446"/>
  <c r="AP86" i="446"/>
  <c r="AE73" i="430"/>
  <c r="AB70" i="452"/>
  <c r="AB63" i="420"/>
  <c r="AP81" i="458"/>
  <c r="AP79" i="417"/>
  <c r="AB86" i="464"/>
  <c r="AP81" i="464"/>
  <c r="AE76" i="454"/>
  <c r="AE56" i="466"/>
  <c r="AE83" i="462"/>
  <c r="AP82" i="460"/>
  <c r="AP85" i="412"/>
  <c r="AB74" i="442"/>
  <c r="AP87" i="414"/>
  <c r="AE81" i="432"/>
  <c r="AB59" i="438"/>
  <c r="AB65" i="436"/>
  <c r="AB84" i="416"/>
  <c r="AP78" i="438"/>
  <c r="AB66" i="440"/>
  <c r="AB78" i="417"/>
  <c r="AB56" i="426"/>
  <c r="AB80" i="417"/>
  <c r="AB70" i="474"/>
  <c r="AE71" i="436"/>
  <c r="AP83" i="412"/>
  <c r="AB57" i="436"/>
  <c r="AP82" i="450"/>
  <c r="AP88" i="462"/>
  <c r="AE69" i="466"/>
  <c r="AP78" i="458"/>
  <c r="AP82" i="464"/>
  <c r="AB76" i="440"/>
  <c r="AE82" i="474"/>
  <c r="AP82" i="430"/>
  <c r="AE67" i="476"/>
  <c r="AP85" i="416"/>
  <c r="AB83" i="466"/>
  <c r="AB86" i="472"/>
  <c r="AE76" i="472"/>
  <c r="AB73" i="448"/>
  <c r="AB55" i="417"/>
  <c r="AB74" i="454"/>
  <c r="AE86" i="414"/>
  <c r="AB67" i="442"/>
  <c r="AE86" i="468"/>
  <c r="AB55" i="410"/>
  <c r="AB73" i="464"/>
  <c r="AB67" i="434"/>
  <c r="AE71" i="460"/>
  <c r="AP87" i="413"/>
  <c r="AE71" i="474"/>
  <c r="AB76" i="472"/>
  <c r="AP81" i="418"/>
  <c r="AP85" i="436"/>
  <c r="AB69" i="446"/>
  <c r="AB63" i="442"/>
  <c r="AB78" i="462"/>
  <c r="AE79" i="462"/>
  <c r="AE60" i="458"/>
  <c r="AB75" i="440"/>
  <c r="AB80" i="460"/>
  <c r="AB85" i="472"/>
  <c r="AP88" i="450"/>
  <c r="AE59" i="450"/>
  <c r="AP88" i="452"/>
  <c r="AB66" i="426"/>
  <c r="AP83" i="470"/>
  <c r="AB64" i="466"/>
  <c r="AB77" i="476"/>
  <c r="AP80" i="456"/>
  <c r="AE65" i="458"/>
  <c r="AP84" i="456"/>
  <c r="AB53" i="410"/>
  <c r="AE54" i="466"/>
  <c r="AE66" i="468"/>
  <c r="AB67" i="430"/>
  <c r="AB61" i="474"/>
  <c r="AB66" i="474"/>
  <c r="AE69" i="474"/>
  <c r="AP88" i="444"/>
  <c r="AB69" i="464"/>
  <c r="AB81" i="466"/>
  <c r="AP79" i="466"/>
  <c r="AE53" i="442"/>
  <c r="AE56" i="417"/>
  <c r="AE55" i="446"/>
  <c r="AE83" i="410"/>
  <c r="AB67" i="436"/>
  <c r="AP84" i="424"/>
  <c r="AB70" i="470"/>
  <c r="AE58" i="474"/>
  <c r="AB76" i="410"/>
  <c r="AE64" i="410"/>
  <c r="AP84" i="442"/>
  <c r="AE84" i="410"/>
  <c r="AE54" i="460"/>
  <c r="AP88" i="458"/>
  <c r="AP79" i="436"/>
  <c r="AP77" i="458"/>
  <c r="AP88" i="424"/>
  <c r="AB62" i="456"/>
  <c r="AB61" i="476"/>
  <c r="AP79" i="424"/>
  <c r="AE62" i="472"/>
  <c r="AE67" i="464"/>
  <c r="AP86" i="432"/>
  <c r="AP77" i="411"/>
  <c r="AP78" i="450"/>
  <c r="AP82" i="411"/>
  <c r="AP82" i="440"/>
  <c r="AE73" i="456"/>
  <c r="AP82" i="388"/>
  <c r="AE70" i="474"/>
  <c r="AP87" i="420"/>
  <c r="AP82" i="454"/>
  <c r="AB86" i="446"/>
  <c r="AP80" i="418"/>
  <c r="AB73" i="472"/>
  <c r="AB63" i="464"/>
  <c r="AB58" i="472"/>
  <c r="AP87" i="452"/>
  <c r="AP87" i="472"/>
  <c r="AB60" i="474"/>
  <c r="AE59" i="436"/>
  <c r="AP80" i="414"/>
  <c r="AP87" i="460"/>
  <c r="AB85" i="476"/>
  <c r="AP77" i="470"/>
  <c r="AB57" i="415"/>
  <c r="AE84" i="470"/>
  <c r="AB54" i="456"/>
  <c r="AE66" i="432"/>
  <c r="AP77" i="415"/>
  <c r="AB67" i="474"/>
  <c r="AE68" i="454"/>
  <c r="AE75" i="440"/>
  <c r="AB81" i="424"/>
  <c r="AP84" i="440"/>
  <c r="AE83" i="448"/>
  <c r="AB53" i="420"/>
  <c r="AB59" i="446"/>
  <c r="AP88" i="399"/>
  <c r="AE61" i="464"/>
  <c r="AP81" i="417"/>
  <c r="AE80" i="434"/>
  <c r="AE70" i="462"/>
  <c r="AP77" i="454"/>
  <c r="AE87" i="432"/>
  <c r="AB79" i="442"/>
  <c r="AB74" i="468"/>
  <c r="AP82" i="462"/>
  <c r="AE69" i="452"/>
  <c r="AB71" i="460"/>
  <c r="AE73" i="476"/>
  <c r="AP81" i="410"/>
  <c r="AB57" i="458"/>
  <c r="AB55" i="454"/>
  <c r="AE59" i="466"/>
  <c r="AB53" i="426"/>
  <c r="AB66" i="470"/>
  <c r="AB64" i="474"/>
  <c r="AE74" i="468"/>
  <c r="AB83" i="470"/>
  <c r="AE60" i="468"/>
  <c r="AB72" i="458"/>
  <c r="AB65" i="448"/>
  <c r="AE78" i="470"/>
  <c r="AP78" i="420"/>
  <c r="AP84" i="434"/>
  <c r="AE81" i="456"/>
  <c r="AP77" i="474"/>
  <c r="AE79" i="474"/>
  <c r="AE69" i="470"/>
  <c r="AB65" i="472"/>
  <c r="AE85" i="422"/>
  <c r="AB73" i="422"/>
  <c r="AB64" i="442"/>
  <c r="AE75" i="462"/>
  <c r="AP86" i="442"/>
  <c r="AE58" i="464"/>
  <c r="AB65" i="468"/>
  <c r="AE88" i="476"/>
  <c r="AE68" i="460"/>
  <c r="AE75" i="470"/>
  <c r="AP85" i="420"/>
  <c r="AB79" i="462"/>
  <c r="AB69" i="470"/>
  <c r="AE76" i="474"/>
  <c r="AP86" i="440"/>
  <c r="AB64" i="468"/>
  <c r="AB53" i="462"/>
  <c r="AP77" i="426"/>
  <c r="AP80" i="412"/>
  <c r="AE80" i="458"/>
  <c r="AB64" i="456"/>
  <c r="AP83" i="466"/>
  <c r="AE58" i="472"/>
  <c r="AB66" i="476"/>
  <c r="AB75" i="466"/>
  <c r="AE55" i="470"/>
  <c r="AE72" i="468"/>
  <c r="AP79" i="438"/>
  <c r="AE70" i="458"/>
  <c r="AE77" i="418"/>
  <c r="AB77" i="440"/>
  <c r="AE75" i="430"/>
  <c r="AE85" i="430"/>
  <c r="AP78" i="456"/>
  <c r="AP79" i="446"/>
  <c r="AE62" i="410"/>
  <c r="AB77" i="470"/>
  <c r="AB81" i="448"/>
  <c r="AE57" i="442"/>
  <c r="AB84" i="448"/>
  <c r="AE62" i="458"/>
  <c r="AE65" i="450"/>
  <c r="AP86" i="444"/>
  <c r="AP84" i="436"/>
  <c r="AE71" i="442"/>
  <c r="AB83" i="472"/>
  <c r="AE77" i="474"/>
  <c r="AB69" i="450"/>
  <c r="AB69" i="442"/>
  <c r="AP81" i="444"/>
  <c r="AP79" i="460"/>
  <c r="AP77" i="422"/>
  <c r="AP80" i="446"/>
  <c r="AB54" i="410"/>
  <c r="AB60" i="464"/>
  <c r="AP77" i="462"/>
  <c r="AB66" i="448"/>
  <c r="AP81" i="414"/>
  <c r="AP78" i="434"/>
  <c r="AE65" i="448"/>
  <c r="AB61" i="460"/>
  <c r="AP80" i="416"/>
  <c r="AE85" i="462"/>
  <c r="AB86" i="432"/>
  <c r="AB80" i="464"/>
  <c r="AE55" i="458"/>
  <c r="AE76" i="460"/>
  <c r="AB83" i="434"/>
  <c r="AE68" i="446"/>
  <c r="AB81" i="456"/>
  <c r="AB88" i="448"/>
  <c r="AB68" i="474"/>
  <c r="AB59" i="440"/>
  <c r="AP84" i="430"/>
  <c r="AP81" i="412"/>
  <c r="AE71" i="410"/>
  <c r="AP85" i="422"/>
  <c r="AE56" i="464"/>
  <c r="AP84" i="411"/>
  <c r="AP82" i="424"/>
  <c r="AE85" i="434"/>
  <c r="AP84" i="450"/>
  <c r="AE68" i="464"/>
  <c r="AP82" i="413"/>
  <c r="AB56" i="460"/>
  <c r="AB79" i="412"/>
  <c r="AE60" i="426"/>
  <c r="AP82" i="426"/>
  <c r="AB54" i="476"/>
  <c r="AE74" i="446"/>
  <c r="AP86" i="450"/>
  <c r="AP82" i="432"/>
  <c r="AP78" i="414"/>
  <c r="AE53" i="440"/>
  <c r="AP83" i="454"/>
  <c r="AE74" i="416"/>
  <c r="AE69" i="446"/>
  <c r="AE65" i="411"/>
  <c r="AB68" i="464"/>
  <c r="AB68" i="462"/>
  <c r="AE68" i="472"/>
  <c r="AP88" i="464"/>
  <c r="AE73" i="448"/>
  <c r="AE71" i="466"/>
  <c r="AP88" i="416"/>
  <c r="AP83" i="410"/>
  <c r="AE70" i="410"/>
  <c r="AB64" i="470"/>
  <c r="AB80" i="470"/>
  <c r="AP80" i="424"/>
  <c r="AE63" i="440"/>
  <c r="AE53" i="476"/>
  <c r="AB87" i="476"/>
  <c r="AE71" i="416"/>
  <c r="AP87" i="436"/>
  <c r="AP80" i="440"/>
  <c r="AB71" i="462"/>
  <c r="AB74" i="474"/>
  <c r="AE53" i="454"/>
  <c r="AE59" i="444"/>
  <c r="AE80" i="466"/>
  <c r="AE60" i="470"/>
  <c r="AB75" i="472"/>
  <c r="AE57" i="460"/>
  <c r="AE86" i="416"/>
  <c r="AB82" i="412"/>
  <c r="AB55" i="470"/>
  <c r="AB68" i="411"/>
  <c r="AE75" i="464"/>
  <c r="AE83" i="420"/>
  <c r="AE69" i="417"/>
  <c r="AE71" i="468"/>
  <c r="AB72" i="420"/>
  <c r="AE70" i="444"/>
  <c r="AB65" i="470"/>
  <c r="AP81" i="413"/>
  <c r="AE87" i="468"/>
  <c r="AB72" i="456"/>
  <c r="AE82" i="466"/>
  <c r="AB55" i="452"/>
  <c r="AE85" i="470"/>
  <c r="AE69" i="454"/>
  <c r="AP82" i="442"/>
  <c r="AP83" i="462"/>
  <c r="AE62" i="444"/>
  <c r="AB72" i="428"/>
  <c r="AB88" i="474"/>
  <c r="AP81" i="422"/>
  <c r="AB79" i="436"/>
  <c r="AB74" i="458"/>
  <c r="AB85" i="432"/>
  <c r="AE69" i="436"/>
  <c r="AB53" i="413"/>
  <c r="AE70" i="468"/>
  <c r="AB74" i="420"/>
  <c r="AP87" i="474"/>
  <c r="AE83" i="426"/>
  <c r="AB83" i="440"/>
  <c r="AE67" i="428"/>
  <c r="AB63" i="418"/>
  <c r="AP79" i="388"/>
  <c r="AE80" i="464"/>
  <c r="AE68" i="456"/>
  <c r="AE55" i="454"/>
  <c r="AE56" i="476"/>
  <c r="AB76" i="414"/>
  <c r="AE81" i="418"/>
  <c r="AB86" i="414"/>
  <c r="AB83" i="454"/>
  <c r="AB75" i="442"/>
  <c r="AP81" i="472"/>
  <c r="AB77" i="410"/>
  <c r="AB83" i="476"/>
  <c r="AB60" i="470"/>
  <c r="AB55" i="446"/>
  <c r="AP85" i="452"/>
  <c r="AB53" i="458"/>
  <c r="AE54" i="470"/>
  <c r="AE57" i="474"/>
  <c r="AP84" i="470"/>
  <c r="AE62" i="470"/>
  <c r="AE79" i="440"/>
  <c r="AE58" i="411"/>
  <c r="AE76" i="444"/>
  <c r="AE83" i="411"/>
  <c r="AB85" i="446"/>
  <c r="AE88" i="442"/>
  <c r="AE62" i="399"/>
  <c r="AE78" i="452"/>
  <c r="AP86" i="399"/>
  <c r="AE88" i="411"/>
  <c r="AB78" i="468"/>
  <c r="AE73" i="440"/>
  <c r="AB67" i="460"/>
  <c r="AB59" i="458"/>
  <c r="AE68" i="418"/>
  <c r="AE70" i="450"/>
  <c r="AE55" i="388"/>
  <c r="AB78" i="434"/>
  <c r="AB60" i="444"/>
  <c r="AE55" i="444"/>
  <c r="AE62" i="434"/>
  <c r="AP80" i="476"/>
  <c r="AE54" i="462"/>
  <c r="AB74" i="456"/>
  <c r="AE88" i="448"/>
  <c r="AB67" i="444"/>
  <c r="AB80" i="462"/>
  <c r="AB82" i="416"/>
  <c r="AP82" i="446"/>
  <c r="AE83" i="418"/>
  <c r="AE64" i="468"/>
  <c r="AP82" i="412"/>
  <c r="AP80" i="472"/>
  <c r="AE57" i="448"/>
  <c r="AB58" i="452"/>
  <c r="AP80" i="434"/>
  <c r="AE81" i="470"/>
  <c r="AB78" i="476"/>
  <c r="AE83" i="472"/>
  <c r="AE54" i="420"/>
  <c r="AE87" i="420"/>
  <c r="AB75" i="411"/>
  <c r="AE66" i="454"/>
  <c r="AE66" i="470"/>
  <c r="AB77" i="415"/>
  <c r="AP88" i="417"/>
  <c r="AB85" i="474"/>
  <c r="AE79" i="448"/>
  <c r="AE68" i="412"/>
  <c r="AB84" i="472"/>
  <c r="AE61" i="434"/>
  <c r="AB80" i="399"/>
  <c r="AB82" i="452"/>
  <c r="AB71" i="434"/>
  <c r="AB83" i="420"/>
  <c r="AB84" i="476"/>
  <c r="AE87" i="452"/>
  <c r="AB79" i="411"/>
  <c r="AP84" i="416"/>
  <c r="AB59" i="450"/>
  <c r="AB56" i="458"/>
  <c r="AE56" i="428"/>
  <c r="AB69" i="468"/>
  <c r="AB82" i="458"/>
  <c r="AE63" i="442"/>
  <c r="AP83" i="458"/>
  <c r="AE87" i="410"/>
  <c r="AE62" i="454"/>
  <c r="AE55" i="474"/>
  <c r="AB56" i="476"/>
  <c r="AB54" i="420"/>
  <c r="AE77" i="424"/>
  <c r="AE63" i="411"/>
  <c r="AE83" i="452"/>
  <c r="AB64" i="417"/>
  <c r="AB76" i="446"/>
  <c r="AE87" i="413"/>
  <c r="AB79" i="413"/>
  <c r="AB57" i="438"/>
  <c r="AB54" i="413"/>
  <c r="AE69" i="426"/>
  <c r="AB57" i="420"/>
  <c r="AB86" i="462"/>
  <c r="AE85" i="415"/>
  <c r="AB66" i="418"/>
  <c r="AB81" i="460"/>
  <c r="AB67" i="468"/>
  <c r="AE60" i="436"/>
  <c r="AB73" i="413"/>
  <c r="AB79" i="418"/>
  <c r="AE88" i="432"/>
  <c r="AE72" i="416"/>
  <c r="AP78" i="413"/>
  <c r="AB57" i="424"/>
  <c r="AE79" i="415"/>
  <c r="AE64" i="399"/>
  <c r="AB59" i="442"/>
  <c r="AB68" i="456"/>
  <c r="AB86" i="388"/>
  <c r="AE58" i="418"/>
  <c r="AB83" i="474"/>
  <c r="AB67" i="424"/>
  <c r="AB55" i="415"/>
  <c r="AE53" i="430"/>
  <c r="AB65" i="428"/>
  <c r="AE82" i="440"/>
  <c r="AB55" i="411"/>
  <c r="AE62" i="432"/>
  <c r="AE83" i="414"/>
  <c r="AB88" i="424"/>
  <c r="AE72" i="452"/>
  <c r="AB69" i="413"/>
  <c r="AE66" i="438"/>
  <c r="AE60" i="388"/>
  <c r="AE65" i="417"/>
  <c r="AB83" i="430"/>
  <c r="AB78" i="452"/>
  <c r="AP85" i="432"/>
  <c r="AB83" i="426"/>
  <c r="AB72" i="454"/>
  <c r="AB66" i="413"/>
  <c r="AB67" i="399"/>
  <c r="AE73" i="418"/>
  <c r="AP86" i="460"/>
  <c r="AB84" i="466"/>
  <c r="AP77" i="412"/>
  <c r="AE62" i="474"/>
  <c r="AE87" i="442"/>
  <c r="AE59" i="476"/>
  <c r="AP80" i="470"/>
  <c r="AB53" i="466"/>
  <c r="AE58" i="446"/>
  <c r="AE75" i="417"/>
  <c r="AP84" i="468"/>
  <c r="AE78" i="417"/>
  <c r="AB56" i="442"/>
  <c r="AB70" i="446"/>
  <c r="AB85" i="418"/>
  <c r="AE87" i="446"/>
  <c r="AP86" i="434"/>
  <c r="AB63" i="454"/>
  <c r="AE88" i="440"/>
  <c r="AE64" i="434"/>
  <c r="AP86" i="426"/>
  <c r="AE64" i="462"/>
  <c r="AE53" i="452"/>
  <c r="AP85" i="438"/>
  <c r="AB74" i="440"/>
  <c r="AP77" i="456"/>
  <c r="AE53" i="466"/>
  <c r="AP79" i="450"/>
  <c r="AB56" i="416"/>
  <c r="AP88" i="476"/>
  <c r="AE64" i="472"/>
  <c r="AB54" i="454"/>
  <c r="AP82" i="452"/>
  <c r="AB53" i="472"/>
  <c r="AP78" i="440"/>
  <c r="AB64" i="476"/>
  <c r="AP84" i="474"/>
  <c r="AB77" i="438"/>
  <c r="AB82" i="472"/>
  <c r="AE59" i="462"/>
  <c r="AP86" i="388"/>
  <c r="AP78" i="428"/>
  <c r="AB63" i="476"/>
  <c r="AP77" i="444"/>
  <c r="AB71" i="428"/>
  <c r="AE66" i="474"/>
  <c r="AB62" i="476"/>
  <c r="AB56" i="462"/>
  <c r="AB84" i="454"/>
  <c r="AE55" i="440"/>
  <c r="AE67" i="399"/>
  <c r="AE61" i="428"/>
  <c r="AP80" i="460"/>
  <c r="AB68" i="458"/>
  <c r="AB79" i="474"/>
  <c r="AP85" i="430"/>
  <c r="AE61" i="410"/>
  <c r="AE71" i="462"/>
  <c r="AE67" i="454"/>
  <c r="AB59" i="412"/>
  <c r="AE53" i="472"/>
  <c r="AE86" i="464"/>
  <c r="AE71" i="476"/>
  <c r="AE57" i="430"/>
  <c r="AB72" i="412"/>
  <c r="AE74" i="454"/>
  <c r="AB77" i="416"/>
  <c r="AB73" i="462"/>
  <c r="AE67" i="442"/>
  <c r="AB86" i="428"/>
  <c r="AB59" i="466"/>
  <c r="AB78" i="464"/>
  <c r="AE64" i="448"/>
  <c r="AE59" i="456"/>
  <c r="AP84" i="438"/>
  <c r="AB53" i="450"/>
  <c r="AP86" i="422"/>
  <c r="AB85" i="450"/>
  <c r="AE84" i="417"/>
  <c r="AE58" i="432"/>
  <c r="AB87" i="417"/>
  <c r="AE56" i="446"/>
  <c r="AE64" i="450"/>
  <c r="AB88" i="468"/>
  <c r="AE63" i="399"/>
  <c r="AB76" i="418"/>
  <c r="AE78" i="416"/>
  <c r="AB54" i="474"/>
  <c r="AB88" i="470"/>
  <c r="AP87" i="462"/>
  <c r="AE83" i="446"/>
  <c r="AE77" i="464"/>
  <c r="AB76" i="462"/>
  <c r="AE67" i="426"/>
  <c r="AE68" i="413"/>
  <c r="AP86" i="415"/>
  <c r="AE53" i="444"/>
  <c r="AB68" i="440"/>
  <c r="AB79" i="472"/>
  <c r="AP81" i="434"/>
  <c r="AP79" i="456"/>
  <c r="AE76" i="418"/>
  <c r="AB80" i="434"/>
  <c r="AE53" i="412"/>
  <c r="AB71" i="446"/>
  <c r="AB87" i="436"/>
  <c r="AE81" i="399"/>
  <c r="AB57" i="432"/>
  <c r="AE88" i="444"/>
  <c r="AE55" i="456"/>
  <c r="AB56" i="420"/>
  <c r="AB63" i="444"/>
  <c r="AE62" i="462"/>
  <c r="AP83" i="446"/>
  <c r="AE60" i="422"/>
  <c r="AB77" i="434"/>
  <c r="AE53" i="458"/>
  <c r="AP80" i="432"/>
  <c r="AB66" i="422"/>
  <c r="AE82" i="452"/>
  <c r="AE69" i="456"/>
  <c r="AP80" i="442"/>
  <c r="AE83" i="436"/>
  <c r="AE75" i="416"/>
  <c r="AE88" i="417"/>
  <c r="AB63" i="424"/>
  <c r="AE69" i="432"/>
  <c r="AB63" i="436"/>
  <c r="AE59" i="472"/>
  <c r="AE74" i="464"/>
  <c r="AB66" i="410"/>
  <c r="AB71" i="430"/>
  <c r="AB61" i="442"/>
  <c r="AP78" i="430"/>
  <c r="AE72" i="432"/>
  <c r="AB66" i="420"/>
  <c r="AP78" i="436"/>
  <c r="AP77" i="414"/>
  <c r="AP78" i="464"/>
  <c r="AE74" i="444"/>
  <c r="AE79" i="411"/>
  <c r="AE83" i="444"/>
  <c r="AB55" i="444"/>
  <c r="AE84" i="418"/>
  <c r="AE68" i="428"/>
  <c r="AP81" i="426"/>
  <c r="AE85" i="450"/>
  <c r="AE58" i="412"/>
  <c r="AB56" i="414"/>
  <c r="AE56" i="434"/>
  <c r="AB84" i="422"/>
  <c r="AP78" i="422"/>
  <c r="AE64" i="476"/>
  <c r="AE87" i="424"/>
  <c r="AE78" i="438"/>
  <c r="AB57" i="422"/>
  <c r="AB73" i="412"/>
  <c r="AB65" i="446"/>
  <c r="AE64" i="416"/>
  <c r="AB62" i="388"/>
  <c r="AB70" i="417"/>
  <c r="AE86" i="434"/>
  <c r="AE56" i="432"/>
  <c r="AP80" i="413"/>
  <c r="AE65" i="432"/>
  <c r="AE86" i="436"/>
  <c r="AB73" i="428"/>
  <c r="AE73" i="412"/>
  <c r="AB62" i="452"/>
  <c r="AE61" i="416"/>
  <c r="AE81" i="452"/>
  <c r="AE67" i="418"/>
  <c r="AB53" i="440"/>
  <c r="AB57" i="468"/>
  <c r="AB54" i="472"/>
  <c r="AB75" i="470"/>
  <c r="AB85" i="430"/>
  <c r="AB67" i="414"/>
  <c r="AB82" i="444"/>
  <c r="AB72" i="417"/>
  <c r="AB64" i="454"/>
  <c r="AB87" i="424"/>
  <c r="AE59" i="411"/>
  <c r="AB63" i="438"/>
  <c r="AB84" i="460"/>
  <c r="AB55" i="466"/>
  <c r="AB55" i="438"/>
  <c r="AB88" i="411"/>
  <c r="AB60" i="438"/>
  <c r="AE78" i="428"/>
  <c r="AB75" i="410"/>
  <c r="AB71" i="411"/>
  <c r="AE60" i="450"/>
  <c r="AB80" i="410"/>
  <c r="AB63" i="415"/>
  <c r="AB63" i="452"/>
  <c r="AB84" i="388"/>
  <c r="AE72" i="462"/>
  <c r="AE74" i="442"/>
  <c r="AE53" i="426"/>
  <c r="AB80" i="454"/>
  <c r="AB61" i="438"/>
  <c r="AB73" i="415"/>
  <c r="AE66" i="428"/>
  <c r="AE73" i="388"/>
  <c r="AB87" i="430"/>
  <c r="AE59" i="460"/>
  <c r="AP78" i="452"/>
  <c r="AE79" i="416"/>
  <c r="AE62" i="428"/>
  <c r="AE64" i="424"/>
  <c r="AB87" i="454"/>
  <c r="AE57" i="452"/>
  <c r="AE62" i="460"/>
  <c r="AB70" i="426"/>
  <c r="AB69" i="411"/>
  <c r="AE84" i="456"/>
  <c r="AE88" i="422"/>
  <c r="AB78" i="399"/>
  <c r="AE63" i="456"/>
  <c r="AE66" i="444"/>
  <c r="AB70" i="462"/>
  <c r="AE61" i="456"/>
  <c r="AE57" i="420"/>
  <c r="AE57" i="436"/>
  <c r="AE68" i="399"/>
  <c r="AP85" i="388"/>
  <c r="AB83" i="456"/>
  <c r="AE83" i="464"/>
  <c r="AP85" i="415"/>
  <c r="AP79" i="474"/>
  <c r="AB60" i="472"/>
  <c r="AB62" i="464"/>
  <c r="AP78" i="410"/>
  <c r="AP87" i="442"/>
  <c r="AB81" i="458"/>
  <c r="AE76" i="464"/>
  <c r="AE88" i="424"/>
  <c r="AE63" i="468"/>
  <c r="AB71" i="438"/>
  <c r="AP81" i="438"/>
  <c r="AP86" i="466"/>
  <c r="AP81" i="468"/>
  <c r="AP83" i="434"/>
  <c r="AB67" i="454"/>
  <c r="AP79" i="454"/>
  <c r="AB53" i="448"/>
  <c r="AB77" i="420"/>
  <c r="AB70" i="456"/>
  <c r="AE55" i="452"/>
  <c r="AE70" i="476"/>
  <c r="AB78" i="410"/>
  <c r="AB61" i="448"/>
  <c r="AB69" i="448"/>
  <c r="AB75" i="456"/>
  <c r="AE82" i="448"/>
  <c r="AP83" i="432"/>
  <c r="AE70" i="460"/>
  <c r="AB61" i="413"/>
  <c r="AB87" i="452"/>
  <c r="AB63" i="462"/>
  <c r="AB79" i="458"/>
  <c r="AB55" i="413"/>
  <c r="AP88" i="448"/>
  <c r="AB75" i="448"/>
  <c r="AE88" i="474"/>
  <c r="AB73" i="432"/>
  <c r="AB73" i="458"/>
  <c r="AB64" i="446"/>
  <c r="AP87" i="440"/>
  <c r="AE58" i="468"/>
  <c r="AB58" i="466"/>
  <c r="AB81" i="476"/>
  <c r="AB57" i="414"/>
  <c r="AB87" i="434"/>
  <c r="AB72" i="472"/>
  <c r="AB54" i="458"/>
  <c r="AE73" i="410"/>
  <c r="AB72" i="415"/>
  <c r="AE75" i="442"/>
  <c r="AE80" i="454"/>
  <c r="AE61" i="462"/>
  <c r="AE80" i="470"/>
  <c r="AE73" i="474"/>
  <c r="AB60" i="452"/>
  <c r="AB54" i="412"/>
  <c r="AB88" i="422"/>
  <c r="AE70" i="472"/>
  <c r="AE64" i="452"/>
  <c r="AP79" i="476"/>
  <c r="AE61" i="446"/>
  <c r="AB84" i="462"/>
  <c r="AB66" i="434"/>
  <c r="AE61" i="458"/>
  <c r="AB57" i="450"/>
  <c r="AB56" i="417"/>
  <c r="AE70" i="470"/>
  <c r="AE84" i="466"/>
  <c r="AE72" i="474"/>
  <c r="AP83" i="438"/>
  <c r="AE58" i="476"/>
  <c r="AP79" i="420"/>
  <c r="AP88" i="412"/>
  <c r="AB85" i="410"/>
  <c r="AB76" i="430"/>
  <c r="AE69" i="440"/>
  <c r="AB81" i="446"/>
  <c r="AE79" i="454"/>
  <c r="AB65" i="452"/>
  <c r="AB58" i="442"/>
  <c r="AB87" i="440"/>
  <c r="AB84" i="438"/>
  <c r="AB73" i="476"/>
  <c r="AB60" i="446"/>
  <c r="AE53" i="450"/>
  <c r="AP79" i="470"/>
  <c r="AE87" i="456"/>
  <c r="AE54" i="458"/>
  <c r="AB83" i="414"/>
  <c r="AE60" i="448"/>
  <c r="AE81" i="413"/>
  <c r="AE73" i="466"/>
  <c r="AE79" i="430"/>
  <c r="AP86" i="416"/>
  <c r="AE55" i="436"/>
  <c r="AB61" i="444"/>
  <c r="AB77" i="450"/>
  <c r="AB71" i="388"/>
  <c r="AB70" i="476"/>
  <c r="AE66" i="476"/>
  <c r="AE54" i="456"/>
  <c r="AE63" i="466"/>
  <c r="AE56" i="422"/>
  <c r="AB79" i="456"/>
  <c r="AB81" i="454"/>
  <c r="AB81" i="428"/>
  <c r="AB85" i="466"/>
  <c r="AB69" i="476"/>
  <c r="AE60" i="418"/>
  <c r="AB67" i="415"/>
  <c r="AE70" i="414"/>
  <c r="AB76" i="452"/>
  <c r="AB56" i="446"/>
  <c r="AB61" i="430"/>
  <c r="AB74" i="388"/>
  <c r="AE54" i="446"/>
  <c r="AB88" i="426"/>
  <c r="AP80" i="458"/>
  <c r="AE73" i="424"/>
  <c r="AB82" i="424"/>
  <c r="AB62" i="432"/>
  <c r="AE72" i="446"/>
  <c r="AE79" i="426"/>
  <c r="AB57" i="399"/>
  <c r="AB74" i="472"/>
  <c r="AB88" i="410"/>
  <c r="AB62" i="434"/>
  <c r="AE57" i="462"/>
  <c r="AE83" i="470"/>
  <c r="AB83" i="422"/>
  <c r="AB88" i="460"/>
  <c r="AP87" i="426"/>
  <c r="AE68" i="448"/>
  <c r="AP79" i="422"/>
  <c r="AE78" i="474"/>
  <c r="AP80" i="464"/>
  <c r="AE88" i="418"/>
  <c r="AE57" i="476"/>
  <c r="AB77" i="422"/>
  <c r="AB59" i="428"/>
  <c r="AE67" i="430"/>
  <c r="AE69" i="462"/>
  <c r="AB55" i="456"/>
  <c r="AE80" i="426"/>
  <c r="AB71" i="444"/>
  <c r="AE63" i="476"/>
  <c r="AB62" i="418"/>
  <c r="AB57" i="466"/>
  <c r="AE74" i="440"/>
  <c r="AB68" i="412"/>
  <c r="AB55" i="440"/>
  <c r="AE76" i="434"/>
  <c r="AE63" i="418"/>
  <c r="AB81" i="414"/>
  <c r="AE70" i="420"/>
  <c r="AE79" i="422"/>
  <c r="AE76" i="422"/>
  <c r="AE65" i="454"/>
  <c r="AE59" i="399"/>
  <c r="AE62" i="464"/>
  <c r="AP87" i="418"/>
  <c r="AE73" i="454"/>
  <c r="AB83" i="417"/>
  <c r="AB76" i="428"/>
  <c r="AE67" i="440"/>
  <c r="AB54" i="440"/>
  <c r="AE63" i="452"/>
  <c r="AE83" i="428"/>
  <c r="AE81" i="454"/>
  <c r="AE64" i="454"/>
  <c r="AE73" i="399"/>
  <c r="AE86" i="424"/>
  <c r="AB82" i="466"/>
  <c r="AE75" i="458"/>
  <c r="AB56" i="474"/>
  <c r="AE74" i="448"/>
  <c r="AB58" i="444"/>
  <c r="AE77" i="413"/>
  <c r="AB73" i="414"/>
  <c r="AE62" i="430"/>
  <c r="AE80" i="468"/>
  <c r="AE55" i="413"/>
  <c r="AE77" i="412"/>
  <c r="AB76" i="420"/>
  <c r="AB66" i="417"/>
  <c r="AB64" i="420"/>
  <c r="AE68" i="426"/>
  <c r="AE61" i="448"/>
  <c r="AB62" i="474"/>
  <c r="AB56" i="448"/>
  <c r="AE63" i="413"/>
  <c r="AE56" i="410"/>
  <c r="AE84" i="436"/>
  <c r="AB85" i="426"/>
  <c r="AB75" i="426"/>
  <c r="AB75" i="464"/>
  <c r="AB76" i="399"/>
  <c r="AB62" i="440"/>
  <c r="AE64" i="418"/>
  <c r="AE56" i="418"/>
  <c r="AE57" i="416"/>
  <c r="AB68" i="444"/>
  <c r="AB58" i="417"/>
  <c r="AE54" i="450"/>
  <c r="AE73" i="422"/>
  <c r="AB58" i="415"/>
  <c r="AB56" i="452"/>
  <c r="AE74" i="470"/>
  <c r="AB73" i="434"/>
  <c r="AE56" i="456"/>
  <c r="AB55" i="462"/>
  <c r="AE55" i="430"/>
  <c r="AB62" i="462"/>
  <c r="AB72" i="446"/>
  <c r="AE83" i="413"/>
  <c r="AB66" i="399"/>
  <c r="AB57" i="452"/>
  <c r="AE78" i="418"/>
  <c r="AB64" i="458"/>
  <c r="AE53" i="460"/>
  <c r="AE70" i="430"/>
  <c r="AE67" i="413"/>
  <c r="AE79" i="458"/>
  <c r="AE74" i="466"/>
  <c r="AB55" i="424"/>
  <c r="AB85" i="464"/>
  <c r="AE76" i="448"/>
  <c r="AB74" i="422"/>
  <c r="AE61" i="412"/>
  <c r="AB67" i="458"/>
  <c r="AB86" i="417"/>
  <c r="AE59" i="440"/>
  <c r="AB68" i="430"/>
  <c r="AB71" i="454"/>
  <c r="AB81" i="417"/>
  <c r="AP85" i="440"/>
  <c r="AB53" i="422"/>
  <c r="AE69" i="468"/>
  <c r="AB64" i="430"/>
  <c r="AE72" i="415"/>
  <c r="AB67" i="420"/>
  <c r="AB85" i="444"/>
  <c r="AB80" i="446"/>
  <c r="AE71" i="428"/>
  <c r="AE54" i="440"/>
  <c r="AE56" i="411"/>
  <c r="AP79" i="432"/>
  <c r="AE81" i="420"/>
  <c r="AB81" i="470"/>
  <c r="AB56" i="444"/>
  <c r="AE76" i="466"/>
  <c r="AP87" i="417"/>
  <c r="AB72" i="418"/>
  <c r="AB83" i="468"/>
  <c r="AB66" i="460"/>
  <c r="AB62" i="458"/>
  <c r="AP79" i="426"/>
  <c r="AB54" i="468"/>
  <c r="AB87" i="388"/>
  <c r="AB59" i="470"/>
  <c r="AE76" i="432"/>
  <c r="AB81" i="452"/>
  <c r="AE87" i="476"/>
  <c r="AE75" i="456"/>
  <c r="AB83" i="411"/>
  <c r="AB67" i="448"/>
  <c r="AE66" i="446"/>
  <c r="AB87" i="462"/>
  <c r="AP84" i="464"/>
  <c r="AE85" i="472"/>
  <c r="AE55" i="462"/>
  <c r="AE74" i="472"/>
  <c r="AB57" i="464"/>
  <c r="AB55" i="432"/>
  <c r="AE64" i="422"/>
  <c r="AE60" i="416"/>
  <c r="AE57" i="464"/>
  <c r="AE85" i="452"/>
  <c r="AE73" i="468"/>
  <c r="AB59" i="474"/>
  <c r="AB87" i="442"/>
  <c r="AE54" i="454"/>
  <c r="AB60" i="410"/>
  <c r="AE78" i="458"/>
  <c r="AP78" i="466"/>
  <c r="AE71" i="426"/>
  <c r="AP83" i="464"/>
  <c r="AP77" i="450"/>
  <c r="AP80" i="388"/>
  <c r="AE83" i="422"/>
  <c r="AB70" i="418"/>
  <c r="AE67" i="410"/>
  <c r="AE69" i="460"/>
  <c r="AB84" i="428"/>
  <c r="AE56" i="414"/>
  <c r="AB70" i="428"/>
  <c r="AB66" i="450"/>
  <c r="AB54" i="430"/>
  <c r="AP80" i="450"/>
  <c r="AB82" i="436"/>
  <c r="AE84" i="440"/>
  <c r="AE57" i="411"/>
  <c r="AB79" i="438"/>
  <c r="AE84" i="399"/>
  <c r="AB82" i="446"/>
  <c r="AB73" i="411"/>
  <c r="AE78" i="413"/>
  <c r="AB64" i="413"/>
  <c r="AB69" i="399"/>
  <c r="AB65" i="416"/>
  <c r="AE87" i="428"/>
  <c r="AP81" i="436"/>
  <c r="AE54" i="438"/>
  <c r="AB61" i="388"/>
  <c r="AB54" i="422"/>
  <c r="AE66" i="464"/>
  <c r="AB79" i="426"/>
  <c r="AB82" i="450"/>
  <c r="AE54" i="414"/>
  <c r="AE78" i="411"/>
  <c r="AB87" i="450"/>
  <c r="AB74" i="432"/>
  <c r="AE81" i="462"/>
  <c r="AE56" i="416"/>
  <c r="AE72" i="411"/>
  <c r="AE86" i="399"/>
  <c r="AE54" i="413"/>
  <c r="AE54" i="388"/>
  <c r="AP79" i="415"/>
  <c r="AE78" i="456"/>
  <c r="AB79" i="470"/>
  <c r="AB61" i="452"/>
  <c r="AE87" i="450"/>
  <c r="AB85" i="470"/>
  <c r="AE77" i="399"/>
  <c r="AE79" i="466"/>
  <c r="AE62" i="442"/>
  <c r="AE69" i="399"/>
  <c r="AE74" i="413"/>
  <c r="AP83" i="422"/>
  <c r="AB63" i="416"/>
  <c r="AB77" i="446"/>
  <c r="AB82" i="399"/>
  <c r="AE75" i="418"/>
  <c r="AB81" i="462"/>
  <c r="AB62" i="450"/>
  <c r="AE60" i="466"/>
  <c r="AE80" i="415"/>
  <c r="AB80" i="442"/>
  <c r="AB59" i="422"/>
  <c r="AE88" i="414"/>
  <c r="AE64" i="414"/>
  <c r="AB69" i="462"/>
  <c r="AB69" i="420"/>
  <c r="AE57" i="458"/>
  <c r="AP84" i="452"/>
  <c r="AE80" i="438"/>
  <c r="AE65" i="466"/>
  <c r="AE68" i="440"/>
  <c r="AB86" i="422"/>
  <c r="AB81" i="413"/>
  <c r="AE54" i="472"/>
  <c r="AE65" i="446"/>
  <c r="AB58" i="450"/>
  <c r="AP78" i="476"/>
  <c r="AE66" i="411"/>
  <c r="AB67" i="388"/>
  <c r="AE73" i="472"/>
  <c r="AE67" i="434"/>
  <c r="AB61" i="470"/>
  <c r="AE74" i="412"/>
  <c r="AB74" i="452"/>
  <c r="AE56" i="444"/>
  <c r="AE72" i="444"/>
  <c r="AB69" i="456"/>
  <c r="AE64" i="438"/>
  <c r="AE59" i="413"/>
  <c r="AB62" i="470"/>
  <c r="AE84" i="468"/>
  <c r="AE58" i="444"/>
  <c r="AP84" i="476"/>
  <c r="AE69" i="388"/>
  <c r="AB65" i="442"/>
  <c r="AE59" i="434"/>
  <c r="AE74" i="420"/>
  <c r="AB71" i="440"/>
  <c r="AE56" i="413"/>
  <c r="AB71" i="426"/>
  <c r="AB77" i="432"/>
  <c r="AB78" i="422"/>
  <c r="AE78" i="460"/>
  <c r="AP85" i="411"/>
  <c r="AE62" i="412"/>
  <c r="AE72" i="464"/>
  <c r="AE66" i="442"/>
  <c r="AE56" i="424"/>
  <c r="AB75" i="460"/>
  <c r="AB58" i="440"/>
  <c r="AE56" i="450"/>
  <c r="AE77" i="460"/>
  <c r="AB71" i="458"/>
  <c r="AB84" i="442"/>
  <c r="AB82" i="440"/>
  <c r="AE64" i="432"/>
  <c r="AB65" i="462"/>
  <c r="AB58" i="424"/>
  <c r="AE60" i="424"/>
  <c r="AB84" i="452"/>
  <c r="AE84" i="434"/>
  <c r="AB83" i="450"/>
  <c r="AB55" i="442"/>
  <c r="AE77" i="468"/>
  <c r="AE63" i="462"/>
  <c r="AB53" i="412"/>
  <c r="AE62" i="476"/>
  <c r="AB80" i="413"/>
  <c r="AB56" i="450"/>
  <c r="AB79" i="454"/>
  <c r="AE68" i="410"/>
  <c r="AB84" i="444"/>
  <c r="AP78" i="472"/>
  <c r="AE88" i="430"/>
  <c r="AE67" i="420"/>
  <c r="AE57" i="426"/>
  <c r="AB86" i="458"/>
  <c r="AE85" i="460"/>
  <c r="AB62" i="438"/>
  <c r="AB60" i="415"/>
  <c r="AE64" i="446"/>
  <c r="AB79" i="424"/>
  <c r="AB57" i="442"/>
  <c r="AB84" i="415"/>
  <c r="AE66" i="466"/>
  <c r="AB78" i="432"/>
  <c r="AE87" i="454"/>
  <c r="AB88" i="388"/>
  <c r="AE88" i="420"/>
  <c r="AE58" i="428"/>
  <c r="AE85" i="440"/>
  <c r="AB64" i="414"/>
  <c r="AB70" i="399"/>
  <c r="AE76" i="458"/>
  <c r="AE66" i="424"/>
  <c r="AB76" i="412"/>
  <c r="AB61" i="424"/>
  <c r="AE64" i="442"/>
  <c r="AE69" i="448"/>
  <c r="AB59" i="388"/>
  <c r="AE60" i="411"/>
  <c r="AE58" i="399"/>
  <c r="AB81" i="434"/>
  <c r="AE61" i="460"/>
  <c r="AE60" i="415"/>
  <c r="AB70" i="434"/>
  <c r="AE86" i="458"/>
  <c r="AB81" i="416"/>
  <c r="AE78" i="415"/>
  <c r="AB61" i="456"/>
  <c r="AE68" i="430"/>
  <c r="AB58" i="412"/>
  <c r="AB63" i="472"/>
  <c r="AE62" i="436"/>
  <c r="AE68" i="474"/>
  <c r="AB55" i="458"/>
  <c r="AB62" i="415"/>
  <c r="AB84" i="420"/>
  <c r="AE79" i="399"/>
  <c r="AE69" i="416"/>
  <c r="AE73" i="416"/>
  <c r="AE87" i="438"/>
  <c r="AB62" i="428"/>
  <c r="AB53" i="411"/>
  <c r="AB61" i="458"/>
  <c r="AB58" i="446"/>
  <c r="AE62" i="411"/>
  <c r="AB76" i="460"/>
  <c r="AB78" i="472"/>
  <c r="AB79" i="422"/>
  <c r="AE80" i="411"/>
  <c r="AB79" i="416"/>
  <c r="AB65" i="422"/>
  <c r="AE81" i="411"/>
  <c r="AP88" i="388"/>
  <c r="AB64" i="426"/>
  <c r="AB54" i="414"/>
  <c r="AE74" i="428"/>
  <c r="AB83" i="458"/>
  <c r="AB77" i="436"/>
  <c r="AB84" i="399"/>
  <c r="AB82" i="422"/>
  <c r="AB68" i="434"/>
  <c r="AB84" i="440"/>
  <c r="AB68" i="418"/>
  <c r="AB58" i="448"/>
  <c r="AE81" i="476"/>
  <c r="AE68" i="388"/>
  <c r="AB78" i="430"/>
  <c r="AE86" i="411"/>
  <c r="AE56" i="430"/>
  <c r="AB55" i="388"/>
  <c r="AE81" i="424"/>
  <c r="AB57" i="446"/>
  <c r="AB79" i="444"/>
  <c r="AE77" i="438"/>
  <c r="AE71" i="388"/>
  <c r="AE58" i="388"/>
  <c r="AB55" i="416"/>
  <c r="AB86" i="436"/>
  <c r="AP83" i="474"/>
  <c r="AP83" i="424"/>
  <c r="AE76" i="476"/>
  <c r="AE59" i="454"/>
  <c r="AE70" i="434"/>
  <c r="AE85" i="448"/>
  <c r="AB80" i="472"/>
  <c r="AB67" i="413"/>
  <c r="AP78" i="454"/>
  <c r="AP80" i="415"/>
  <c r="AB79" i="468"/>
  <c r="AE66" i="448"/>
  <c r="AP83" i="426"/>
  <c r="AB80" i="414"/>
  <c r="AE66" i="450"/>
  <c r="AB57" i="440"/>
  <c r="AE86" i="462"/>
  <c r="AP84" i="415"/>
  <c r="AE70" i="428"/>
  <c r="AE86" i="476"/>
  <c r="AB59" i="434"/>
  <c r="AP87" i="470"/>
  <c r="AB80" i="438"/>
  <c r="AE54" i="448"/>
  <c r="AE54" i="444"/>
  <c r="AE68" i="432"/>
  <c r="AB75" i="414"/>
  <c r="AB57" i="410"/>
  <c r="AE73" i="470"/>
  <c r="AB77" i="412"/>
  <c r="AE63" i="414"/>
  <c r="AB59" i="456"/>
  <c r="AE53" i="411"/>
  <c r="AE60" i="420"/>
  <c r="AB57" i="454"/>
  <c r="AP84" i="414"/>
  <c r="AE57" i="466"/>
  <c r="AE58" i="450"/>
  <c r="AB59" i="424"/>
  <c r="AE80" i="424"/>
  <c r="AB74" i="460"/>
  <c r="AE53" i="415"/>
  <c r="AB75" i="434"/>
  <c r="AE66" i="417"/>
  <c r="AP88" i="410"/>
  <c r="AB57" i="460"/>
  <c r="AB68" i="415"/>
  <c r="AE73" i="446"/>
  <c r="AB82" i="448"/>
  <c r="AP87" i="410"/>
  <c r="AE64" i="444"/>
  <c r="AE55" i="414"/>
  <c r="AE86" i="418"/>
  <c r="AE57" i="415"/>
  <c r="AE59" i="422"/>
  <c r="AE83" i="417"/>
  <c r="AE75" i="436"/>
  <c r="AE68" i="424"/>
  <c r="AB53" i="442"/>
  <c r="AE53" i="418"/>
  <c r="AB83" i="446"/>
  <c r="AB81" i="444"/>
  <c r="AB78" i="470"/>
  <c r="AE78" i="472"/>
  <c r="AP80" i="430"/>
  <c r="AB76" i="424"/>
  <c r="AE59" i="470"/>
  <c r="AB57" i="412"/>
  <c r="AE80" i="448"/>
  <c r="AB87" i="413"/>
  <c r="AB54" i="464"/>
  <c r="AB56" i="415"/>
  <c r="AB78" i="424"/>
  <c r="AB58" i="388"/>
  <c r="AB84" i="414"/>
  <c r="AE82" i="399"/>
  <c r="AE61" i="466"/>
  <c r="AB87" i="472"/>
  <c r="AB67" i="450"/>
  <c r="AB83" i="424"/>
  <c r="AE55" i="417"/>
  <c r="AB55" i="426"/>
  <c r="AE82" i="414"/>
  <c r="AB66" i="432"/>
  <c r="AE84" i="454"/>
  <c r="AB63" i="460"/>
  <c r="AE83" i="450"/>
  <c r="AE75" i="413"/>
  <c r="AB83" i="432"/>
  <c r="AB74" i="416"/>
  <c r="AB60" i="450"/>
  <c r="AE70" i="416"/>
  <c r="AE67" i="462"/>
  <c r="AB86" i="413"/>
  <c r="AE74" i="438"/>
  <c r="AE80" i="414"/>
  <c r="AE87" i="444"/>
  <c r="AE76" i="438"/>
  <c r="AB76" i="415"/>
  <c r="AE65" i="474"/>
  <c r="AB85" i="440"/>
  <c r="AE59" i="412"/>
  <c r="AE82" i="416"/>
  <c r="AE78" i="446"/>
  <c r="AB82" i="454"/>
  <c r="AE54" i="428"/>
  <c r="AE61" i="452"/>
  <c r="AB58" i="432"/>
  <c r="AE65" i="412"/>
  <c r="AE75" i="472"/>
  <c r="AE81" i="448"/>
  <c r="AE58" i="417"/>
  <c r="AB67" i="432"/>
  <c r="AE87" i="418"/>
  <c r="AE72" i="442"/>
  <c r="AE65" i="430"/>
  <c r="AB86" i="411"/>
  <c r="AE79" i="413"/>
  <c r="AB72" i="432"/>
  <c r="AE78" i="444"/>
  <c r="AB59" i="414"/>
  <c r="AE72" i="436"/>
  <c r="AB77" i="418"/>
  <c r="AB61" i="411"/>
  <c r="AB56" i="399"/>
  <c r="AB88" i="434"/>
  <c r="AB58" i="414"/>
  <c r="AP77" i="399"/>
  <c r="AP82" i="422"/>
  <c r="AB58" i="474"/>
  <c r="AB53" i="436"/>
  <c r="AB53" i="456"/>
  <c r="AE88" i="434"/>
  <c r="AB64" i="440"/>
  <c r="AB59" i="476"/>
  <c r="AE72" i="430"/>
  <c r="AB87" i="399"/>
  <c r="AB85" i="420"/>
  <c r="AB73" i="444"/>
  <c r="AE87" i="434"/>
  <c r="AP77" i="424"/>
  <c r="AE59" i="464"/>
  <c r="AE83" i="424"/>
  <c r="AE69" i="422"/>
  <c r="AB55" i="428"/>
  <c r="AE70" i="448"/>
  <c r="AB70" i="413"/>
  <c r="AE68" i="466"/>
  <c r="AB78" i="438"/>
  <c r="AB65" i="450"/>
  <c r="AB66" i="438"/>
  <c r="AB84" i="417"/>
  <c r="AE88" i="438"/>
  <c r="AE64" i="415"/>
  <c r="AE79" i="468"/>
  <c r="AB68" i="413"/>
  <c r="AE70" i="422"/>
  <c r="AE78" i="448"/>
  <c r="AB70" i="420"/>
  <c r="AB63" i="428"/>
  <c r="AB88" i="456"/>
  <c r="AB78" i="446"/>
  <c r="AE86" i="450"/>
  <c r="AE87" i="472"/>
  <c r="AE81" i="450"/>
  <c r="AB63" i="410"/>
  <c r="AB84" i="436"/>
  <c r="AE88" i="412"/>
  <c r="AB54" i="444"/>
  <c r="AB65" i="460"/>
  <c r="AP78" i="442"/>
  <c r="AE55" i="418"/>
  <c r="AE76" i="456"/>
  <c r="AE57" i="428"/>
  <c r="AP81" i="388"/>
  <c r="AB80" i="416"/>
  <c r="AB75" i="412"/>
  <c r="AB72" i="430"/>
  <c r="AE71" i="444"/>
  <c r="AB69" i="440"/>
  <c r="AE66" i="416"/>
  <c r="AE78" i="430"/>
  <c r="AE71" i="422"/>
  <c r="AB61" i="464"/>
  <c r="AP86" i="428"/>
  <c r="AB77" i="413"/>
  <c r="AB70" i="438"/>
  <c r="AE70" i="399"/>
  <c r="AB79" i="388"/>
  <c r="AB59" i="464"/>
  <c r="AB54" i="432"/>
  <c r="AE74" i="436"/>
  <c r="AE63" i="460"/>
  <c r="AE60" i="454"/>
  <c r="AE69" i="415"/>
  <c r="AB63" i="426"/>
  <c r="AE54" i="412"/>
  <c r="AE81" i="426"/>
  <c r="AE67" i="414"/>
  <c r="AB77" i="458"/>
  <c r="AB74" i="412"/>
  <c r="AB64" i="424"/>
  <c r="AE57" i="434"/>
  <c r="AB78" i="418"/>
  <c r="AE80" i="432"/>
  <c r="AB56" i="413"/>
  <c r="AB80" i="428"/>
  <c r="AE57" i="438"/>
  <c r="AB72" i="442"/>
  <c r="AE83" i="416"/>
  <c r="AB88" i="462"/>
  <c r="AE63" i="434"/>
  <c r="AB77" i="456"/>
  <c r="AB87" i="415"/>
  <c r="AB88" i="458"/>
  <c r="AB58" i="438"/>
  <c r="AB66" i="436"/>
  <c r="AE73" i="415"/>
  <c r="AB82" i="460"/>
  <c r="AE86" i="460"/>
  <c r="AB70" i="444"/>
  <c r="AE81" i="466"/>
  <c r="AB69" i="474"/>
  <c r="AP82" i="399"/>
  <c r="AE58" i="422"/>
  <c r="AE63" i="424"/>
  <c r="AB56" i="456"/>
  <c r="AE88" i="458"/>
  <c r="AP78" i="444"/>
  <c r="AE65" i="434"/>
  <c r="AB75" i="415"/>
  <c r="AE73" i="413"/>
  <c r="AE76" i="440"/>
  <c r="AB81" i="440"/>
  <c r="AB87" i="448"/>
  <c r="AE70" i="456"/>
  <c r="AB75" i="416"/>
  <c r="AE59" i="438"/>
  <c r="AE72" i="440"/>
  <c r="AE77" i="415"/>
  <c r="AB60" i="458"/>
  <c r="AB67" i="428"/>
  <c r="AE58" i="452"/>
  <c r="AE73" i="444"/>
  <c r="AB84" i="426"/>
  <c r="AB80" i="411"/>
  <c r="AE54" i="422"/>
  <c r="AE77" i="414"/>
  <c r="AE68" i="434"/>
  <c r="AB54" i="416"/>
  <c r="AB73" i="430"/>
  <c r="AB59" i="432"/>
  <c r="AE66" i="412"/>
  <c r="AB54" i="470"/>
  <c r="AB78" i="444"/>
  <c r="AE83" i="399"/>
  <c r="AE73" i="426"/>
  <c r="AB80" i="476"/>
  <c r="AB87" i="422"/>
  <c r="AB83" i="452"/>
  <c r="AE79" i="414"/>
  <c r="AE69" i="438"/>
  <c r="AB81" i="422"/>
  <c r="AE75" i="466"/>
  <c r="AB83" i="428"/>
  <c r="AE82" i="432"/>
  <c r="AE65" i="444"/>
  <c r="AB54" i="452"/>
  <c r="AB58" i="416"/>
  <c r="AE80" i="460"/>
  <c r="AE62" i="413"/>
  <c r="AB76" i="464"/>
  <c r="AE70" i="440"/>
  <c r="AB79" i="450"/>
  <c r="AE88" i="456"/>
  <c r="AE74" i="452"/>
  <c r="AE59" i="414"/>
  <c r="AB70" i="412"/>
  <c r="AP85" i="399"/>
  <c r="AP87" i="468"/>
  <c r="AE80" i="474"/>
  <c r="AE74" i="424"/>
  <c r="AE55" i="424"/>
  <c r="AB80" i="418"/>
  <c r="AE53" i="399"/>
  <c r="AB66" i="456"/>
  <c r="AE68" i="470"/>
  <c r="AB69" i="412"/>
  <c r="AB58" i="422"/>
  <c r="AB53" i="388"/>
  <c r="AB88" i="416"/>
  <c r="AE58" i="436"/>
  <c r="AB71" i="448"/>
  <c r="AE85" i="412"/>
  <c r="AB79" i="430"/>
  <c r="AB84" i="430"/>
  <c r="AE64" i="436"/>
  <c r="AB64" i="452"/>
  <c r="AE66" i="430"/>
  <c r="AB81" i="415"/>
  <c r="AB56" i="436"/>
  <c r="AB69" i="434"/>
  <c r="AB82" i="411"/>
  <c r="AE86" i="426"/>
  <c r="AB59" i="418"/>
  <c r="AB56" i="422"/>
  <c r="AE65" i="416"/>
  <c r="AE70" i="436"/>
  <c r="AE88" i="462"/>
  <c r="AB79" i="452"/>
  <c r="AP85" i="428"/>
  <c r="AE63" i="430"/>
  <c r="AE78" i="440"/>
  <c r="AE85" i="464"/>
  <c r="AP79" i="452"/>
  <c r="AP87" i="456"/>
  <c r="AP81" i="470"/>
  <c r="AB71" i="450"/>
  <c r="AB82" i="462"/>
  <c r="AE63" i="446"/>
  <c r="AE79" i="452"/>
  <c r="AB85" i="424"/>
  <c r="AE57" i="444"/>
  <c r="AB68" i="420"/>
  <c r="AB81" i="464"/>
  <c r="AE60" i="430"/>
  <c r="AP86" i="452"/>
  <c r="AB59" i="415"/>
  <c r="AE84" i="472"/>
  <c r="AE84" i="450"/>
  <c r="AP84" i="466"/>
  <c r="AB75" i="413"/>
  <c r="AB75" i="438"/>
  <c r="AB86" i="412"/>
  <c r="AB85" i="388"/>
  <c r="AE75" i="444"/>
  <c r="AB66" i="424"/>
  <c r="AE73" i="460"/>
  <c r="AE53" i="468"/>
  <c r="AP84" i="458"/>
  <c r="AB87" i="474"/>
  <c r="AE77" i="422"/>
  <c r="AB75" i="458"/>
  <c r="AE82" i="476"/>
  <c r="AB60" i="412"/>
  <c r="AE62" i="446"/>
  <c r="AB61" i="446"/>
  <c r="AB88" i="464"/>
  <c r="AE64" i="464"/>
  <c r="AE69" i="430"/>
  <c r="AE57" i="424"/>
  <c r="AB58" i="413"/>
  <c r="AE63" i="432"/>
  <c r="AE53" i="424"/>
  <c r="AE72" i="472"/>
  <c r="AE53" i="414"/>
  <c r="AB63" i="417"/>
  <c r="AB88" i="413"/>
  <c r="AP83" i="413"/>
  <c r="AE78" i="454"/>
  <c r="AB76" i="416"/>
  <c r="AB55" i="422"/>
  <c r="AE66" i="413"/>
  <c r="AE67" i="448"/>
  <c r="AP85" i="468"/>
  <c r="AB72" i="438"/>
  <c r="AE64" i="456"/>
  <c r="AE58" i="440"/>
  <c r="AP86" i="474"/>
  <c r="AE69" i="428"/>
  <c r="AE69" i="442"/>
  <c r="AE80" i="428"/>
  <c r="AE73" i="458"/>
  <c r="AB79" i="410"/>
  <c r="AB70" i="440"/>
  <c r="AE77" i="448"/>
  <c r="AE53" i="388"/>
  <c r="AE80" i="442"/>
  <c r="AB70" i="442"/>
  <c r="AE72" i="410"/>
  <c r="AE57" i="399"/>
  <c r="AB66" i="466"/>
  <c r="AE81" i="430"/>
  <c r="AB83" i="415"/>
  <c r="AE63" i="428"/>
  <c r="AE76" i="414"/>
  <c r="AB53" i="434"/>
  <c r="AE61" i="417"/>
  <c r="AE72" i="388"/>
  <c r="AP78" i="417"/>
  <c r="AP83" i="417"/>
  <c r="AB63" i="432"/>
  <c r="AE57" i="456"/>
  <c r="AE74" i="418"/>
  <c r="AE59" i="428"/>
  <c r="AE65" i="462"/>
  <c r="AE64" i="388"/>
  <c r="AE80" i="440"/>
  <c r="AB57" i="456"/>
  <c r="AE73" i="434"/>
  <c r="AE54" i="430"/>
  <c r="AE88" i="428"/>
  <c r="AB88" i="444"/>
  <c r="AB57" i="476"/>
  <c r="AB66" i="416"/>
  <c r="AB72" i="444"/>
  <c r="AE86" i="428"/>
  <c r="AB60" i="434"/>
  <c r="AE86" i="448"/>
  <c r="AE68" i="422"/>
  <c r="AE64" i="417"/>
  <c r="AB80" i="430"/>
  <c r="AE63" i="422"/>
  <c r="AE58" i="448"/>
  <c r="AB57" i="411"/>
  <c r="AE73" i="420"/>
  <c r="AB69" i="388"/>
  <c r="AP88" i="436"/>
  <c r="AB61" i="414"/>
  <c r="AB88" i="412"/>
  <c r="AE75" i="474"/>
  <c r="AB82" i="418"/>
  <c r="AE87" i="466"/>
  <c r="AB67" i="412"/>
  <c r="AB70" i="388"/>
  <c r="AB81" i="436"/>
  <c r="AE55" i="412"/>
  <c r="AP81" i="432"/>
  <c r="AE78" i="464"/>
  <c r="AE79" i="456"/>
  <c r="AE79" i="434"/>
  <c r="AB64" i="422"/>
  <c r="AE80" i="388"/>
  <c r="AB75" i="436"/>
  <c r="AE87" i="440"/>
  <c r="AB77" i="428"/>
  <c r="AB66" i="444"/>
  <c r="AB72" i="464"/>
  <c r="AP85" i="424"/>
  <c r="AB61" i="417"/>
  <c r="AE53" i="428"/>
  <c r="AB81" i="442"/>
  <c r="AE66" i="436"/>
  <c r="AB83" i="388"/>
  <c r="AE77" i="388"/>
  <c r="AE87" i="458"/>
  <c r="AE85" i="417"/>
  <c r="AB72" i="399"/>
  <c r="AE76" i="442"/>
  <c r="AE76" i="412"/>
  <c r="AE82" i="464"/>
  <c r="AE62" i="422"/>
  <c r="AE64" i="426"/>
  <c r="AB61" i="416"/>
  <c r="AE68" i="417"/>
  <c r="AB85" i="412"/>
  <c r="AB53" i="428"/>
  <c r="AE70" i="412"/>
  <c r="AE60" i="417"/>
  <c r="AE67" i="412"/>
  <c r="AE81" i="440"/>
  <c r="AE56" i="399"/>
  <c r="AB57" i="434"/>
  <c r="AB78" i="454"/>
  <c r="AB87" i="458"/>
  <c r="AE83" i="438"/>
  <c r="AB80" i="456"/>
  <c r="AB64" i="412"/>
  <c r="AE62" i="388"/>
  <c r="AB70" i="414"/>
  <c r="AE68" i="436"/>
  <c r="AE78" i="422"/>
  <c r="AB80" i="444"/>
  <c r="AE72" i="454"/>
  <c r="AB65" i="434"/>
  <c r="AB68" i="446"/>
  <c r="AE74" i="415"/>
  <c r="AB87" i="444"/>
  <c r="AB63" i="413"/>
  <c r="AP80" i="436"/>
  <c r="AE72" i="438"/>
  <c r="AE87" i="426"/>
  <c r="AE73" i="432"/>
  <c r="AB76" i="444"/>
  <c r="AB78" i="416"/>
  <c r="AE59" i="388"/>
  <c r="AE75" i="448"/>
  <c r="AE80" i="446"/>
  <c r="AB86" i="440"/>
  <c r="AB63" i="440"/>
  <c r="AB62" i="444"/>
  <c r="AB76" i="388"/>
  <c r="AB60" i="411"/>
  <c r="AB70" i="416"/>
  <c r="AB74" i="466"/>
  <c r="AE56" i="415"/>
  <c r="AE66" i="422"/>
  <c r="AE67" i="438"/>
  <c r="AE60" i="452"/>
  <c r="AB88" i="432"/>
  <c r="AB68" i="470"/>
  <c r="AE66" i="399"/>
  <c r="AB59" i="452"/>
  <c r="AE68" i="444"/>
  <c r="AE71" i="417"/>
  <c r="AB75" i="450"/>
  <c r="AB63" i="414"/>
  <c r="AB68" i="428"/>
  <c r="AE56" i="438"/>
  <c r="AB65" i="418"/>
  <c r="AB74" i="417"/>
  <c r="AB58" i="426"/>
  <c r="AE68" i="442"/>
  <c r="AE75" i="452"/>
  <c r="AB67" i="446"/>
  <c r="AB78" i="474"/>
  <c r="AE74" i="450"/>
  <c r="AB76" i="436"/>
  <c r="AE77" i="466"/>
  <c r="AE61" i="413"/>
  <c r="AB81" i="450"/>
  <c r="AE84" i="416"/>
  <c r="AB59" i="436"/>
  <c r="AE85" i="420"/>
  <c r="AE62" i="448"/>
  <c r="AE70" i="415"/>
  <c r="AB74" i="418"/>
  <c r="AB86" i="418"/>
  <c r="AB65" i="411"/>
  <c r="AB71" i="418"/>
  <c r="AB77" i="414"/>
  <c r="AB81" i="430"/>
  <c r="AE79" i="436"/>
  <c r="AE53" i="438"/>
  <c r="AE63" i="464"/>
  <c r="AB68" i="422"/>
  <c r="AE82" i="434"/>
  <c r="AE60" i="462"/>
  <c r="AE65" i="438"/>
  <c r="AP84" i="444"/>
  <c r="AB58" i="418"/>
  <c r="AE59" i="424"/>
  <c r="AE84" i="442"/>
  <c r="AE84" i="452"/>
  <c r="AB53" i="444"/>
  <c r="AB54" i="434"/>
  <c r="AB60" i="468"/>
  <c r="AB56" i="424"/>
  <c r="AE78" i="436"/>
  <c r="AB63" i="446"/>
  <c r="AB80" i="426"/>
  <c r="AB73" i="438"/>
  <c r="AB60" i="426"/>
  <c r="AE75" i="420"/>
  <c r="AB73" i="399"/>
  <c r="AB80" i="420"/>
  <c r="AE68" i="415"/>
  <c r="AE59" i="426"/>
  <c r="AB81" i="412"/>
  <c r="AE80" i="422"/>
  <c r="AB87" i="411"/>
  <c r="AE74" i="422"/>
  <c r="AE75" i="434"/>
  <c r="AB74" i="428"/>
  <c r="AB59" i="420"/>
  <c r="AB72" i="436"/>
  <c r="AE67" i="388"/>
  <c r="AE84" i="428"/>
  <c r="AE60" i="474"/>
  <c r="AE88" i="415"/>
  <c r="AE72" i="413"/>
  <c r="AE66" i="460"/>
  <c r="AE63" i="420"/>
  <c r="AP84" i="410"/>
  <c r="AE66" i="420"/>
  <c r="AB53" i="415"/>
  <c r="AB57" i="428"/>
  <c r="AB83" i="413"/>
  <c r="AB73" i="454"/>
  <c r="AB84" i="418"/>
  <c r="AE58" i="424"/>
  <c r="AB66" i="412"/>
  <c r="AP81" i="424"/>
  <c r="AE76" i="416"/>
  <c r="AE62" i="426"/>
  <c r="AE71" i="456"/>
  <c r="AB62" i="412"/>
  <c r="AP80" i="468"/>
  <c r="AB88" i="440"/>
  <c r="AB77" i="468"/>
  <c r="AB55" i="414"/>
  <c r="AB68" i="454"/>
  <c r="AE73" i="414"/>
  <c r="AE84" i="411"/>
  <c r="AB85" i="436"/>
  <c r="AB62" i="436"/>
  <c r="AE80" i="399"/>
  <c r="AB54" i="446"/>
  <c r="AB75" i="444"/>
  <c r="AE87" i="415"/>
  <c r="AE70" i="413"/>
  <c r="AB85" i="438"/>
  <c r="AB86" i="399"/>
  <c r="AB78" i="411"/>
  <c r="AB63" i="430"/>
  <c r="AE61" i="432"/>
  <c r="AB65" i="420"/>
  <c r="AB65" i="412"/>
  <c r="AP83" i="416"/>
  <c r="AB69" i="418"/>
  <c r="AB85" i="417"/>
  <c r="AE57" i="450"/>
  <c r="AE56" i="448"/>
  <c r="AE55" i="420"/>
  <c r="AE53" i="413"/>
  <c r="AE61" i="414"/>
  <c r="AP84" i="399"/>
  <c r="AB85" i="415"/>
  <c r="AE53" i="434"/>
  <c r="AB74" i="426"/>
  <c r="AE63" i="438"/>
  <c r="AE87" i="436"/>
  <c r="AP78" i="468"/>
  <c r="AE59" i="474"/>
  <c r="AP78" i="424"/>
  <c r="AP83" i="476"/>
  <c r="AP79" i="444"/>
  <c r="AP79" i="464"/>
  <c r="AE71" i="446"/>
  <c r="AB58" i="476"/>
  <c r="AE85" i="458"/>
  <c r="AE67" i="460"/>
  <c r="AE78" i="466"/>
  <c r="AB60" i="456"/>
  <c r="AB86" i="438"/>
  <c r="AP84" i="413"/>
  <c r="AE73" i="450"/>
  <c r="AB82" i="410"/>
  <c r="AE68" i="458"/>
  <c r="AE66" i="462"/>
  <c r="AE80" i="450"/>
  <c r="AE72" i="448"/>
  <c r="AB83" i="444"/>
  <c r="AP82" i="448"/>
  <c r="AB85" i="428"/>
  <c r="AE82" i="418"/>
  <c r="AE53" i="456"/>
  <c r="AE61" i="422"/>
  <c r="AP88" i="456"/>
  <c r="AB79" i="432"/>
  <c r="AB66" i="446"/>
  <c r="AB76" i="468"/>
  <c r="AB73" i="442"/>
  <c r="AE58" i="415"/>
  <c r="AB61" i="434"/>
  <c r="AB83" i="460"/>
  <c r="AE84" i="424"/>
  <c r="AE80" i="452"/>
  <c r="AP83" i="460"/>
  <c r="AB55" i="420"/>
  <c r="AB74" i="413"/>
  <c r="AE53" i="474"/>
  <c r="AE72" i="456"/>
  <c r="AB67" i="470"/>
  <c r="AE61" i="444"/>
  <c r="AE75" i="424"/>
  <c r="AE54" i="424"/>
  <c r="AB73" i="418"/>
  <c r="AP86" i="412"/>
  <c r="AE80" i="417"/>
  <c r="AB61" i="468"/>
  <c r="AB57" i="426"/>
  <c r="AB61" i="428"/>
  <c r="AE84" i="446"/>
  <c r="AE60" i="438"/>
  <c r="AE77" i="428"/>
  <c r="AB86" i="450"/>
  <c r="AE71" i="448"/>
  <c r="AE83" i="388"/>
  <c r="AE81" i="388"/>
  <c r="AB56" i="434"/>
  <c r="AB53" i="418"/>
  <c r="AE82" i="450"/>
  <c r="AB71" i="470"/>
  <c r="AB58" i="428"/>
  <c r="AB80" i="412"/>
  <c r="AB76" i="466"/>
  <c r="AE75" i="414"/>
  <c r="AE67" i="466"/>
  <c r="AE57" i="412"/>
  <c r="AB54" i="426"/>
  <c r="AE88" i="436"/>
  <c r="AE77" i="450"/>
  <c r="AE57" i="422"/>
  <c r="AE72" i="412"/>
  <c r="AB62" i="460"/>
  <c r="AB71" i="420"/>
  <c r="AE79" i="446"/>
  <c r="AB63" i="448"/>
  <c r="AE88" i="388"/>
  <c r="AB57" i="418"/>
  <c r="AB74" i="444"/>
  <c r="AE76" i="452"/>
  <c r="AB62" i="416"/>
  <c r="AE80" i="418"/>
  <c r="AE79" i="418"/>
  <c r="AE69" i="424"/>
  <c r="AB69" i="417"/>
  <c r="AE66" i="388"/>
  <c r="AE88" i="410"/>
  <c r="AE56" i="474"/>
  <c r="AB55" i="436"/>
  <c r="AE71" i="432"/>
  <c r="AB60" i="448"/>
  <c r="AB61" i="422"/>
  <c r="AB82" i="414"/>
  <c r="AB76" i="413"/>
  <c r="AE53" i="422"/>
  <c r="AE84" i="415"/>
  <c r="AE63" i="415"/>
  <c r="AB88" i="446"/>
  <c r="AB81" i="438"/>
  <c r="AE72" i="414"/>
  <c r="AE72" i="426"/>
  <c r="AE66" i="418"/>
  <c r="AB70" i="424"/>
  <c r="AB61" i="440"/>
  <c r="AB68" i="416"/>
  <c r="AE66" i="458"/>
  <c r="AE82" i="417"/>
  <c r="AE68" i="462"/>
  <c r="AB72" i="462"/>
  <c r="AE83" i="460"/>
  <c r="AE76" i="415"/>
  <c r="AB54" i="388"/>
  <c r="AB72" i="388"/>
  <c r="AE54" i="464"/>
  <c r="AE82" i="470"/>
  <c r="AB53" i="417"/>
  <c r="AB87" i="428"/>
  <c r="AE67" i="417"/>
  <c r="AB69" i="416"/>
  <c r="AE79" i="428"/>
  <c r="AB74" i="450"/>
  <c r="AB54" i="442"/>
  <c r="AE84" i="438"/>
  <c r="AE80" i="412"/>
  <c r="AB82" i="428"/>
  <c r="AE55" i="411"/>
  <c r="AE72" i="420"/>
  <c r="AE82" i="430"/>
  <c r="AE75" i="450"/>
  <c r="AB77" i="474"/>
  <c r="AE65" i="399"/>
  <c r="AP88" i="414"/>
  <c r="AP83" i="448"/>
  <c r="AE63" i="417"/>
  <c r="AE67" i="432"/>
  <c r="AE67" i="422"/>
  <c r="AB87" i="410"/>
  <c r="AE82" i="436"/>
  <c r="AE85" i="438"/>
  <c r="AE79" i="388"/>
  <c r="AE76" i="470"/>
  <c r="AE54" i="417"/>
  <c r="AB77" i="399"/>
  <c r="AB54" i="462"/>
  <c r="AB62" i="422"/>
  <c r="AE86" i="388"/>
  <c r="AB72" i="466"/>
  <c r="AB62" i="424"/>
  <c r="AE86" i="444"/>
  <c r="AB75" i="418"/>
  <c r="AE59" i="415"/>
  <c r="AE65" i="420"/>
  <c r="AB61" i="450"/>
  <c r="AE62" i="414"/>
  <c r="AE86" i="472"/>
  <c r="AE83" i="412"/>
  <c r="AE59" i="446"/>
  <c r="AB68" i="417"/>
  <c r="AP84" i="420"/>
  <c r="AE74" i="414"/>
  <c r="AB83" i="462"/>
  <c r="AB88" i="454"/>
  <c r="AB68" i="426"/>
  <c r="AE64" i="458"/>
  <c r="AP84" i="454"/>
  <c r="AE70" i="417"/>
  <c r="AE73" i="438"/>
  <c r="AB66" i="472"/>
  <c r="AB57" i="448"/>
  <c r="AE65" i="436"/>
  <c r="AE74" i="399"/>
  <c r="AB61" i="412"/>
  <c r="AB57" i="474"/>
  <c r="AB78" i="413"/>
  <c r="AE84" i="388"/>
  <c r="AB87" i="414"/>
  <c r="AB61" i="418"/>
  <c r="AB54" i="436"/>
  <c r="AB84" i="470"/>
  <c r="AE77" i="436"/>
  <c r="AP88" i="432"/>
  <c r="AB63" i="422"/>
  <c r="AB78" i="450"/>
  <c r="AB84" i="413"/>
  <c r="AE76" i="446"/>
  <c r="AB64" i="448"/>
  <c r="AE61" i="388"/>
  <c r="AB78" i="388"/>
  <c r="AB80" i="448"/>
  <c r="AE86" i="415"/>
  <c r="AE82" i="413"/>
  <c r="AB73" i="456"/>
  <c r="AE55" i="428"/>
  <c r="AB79" i="415"/>
  <c r="AE87" i="430"/>
  <c r="AP87" i="388"/>
  <c r="AB59" i="448"/>
  <c r="AE85" i="399"/>
  <c r="AE64" i="413"/>
  <c r="AB74" i="446"/>
  <c r="AE75" i="428"/>
  <c r="AB72" i="410"/>
  <c r="AB57" i="388"/>
  <c r="AE53" i="436"/>
  <c r="AE61" i="399"/>
  <c r="AE67" i="424"/>
  <c r="AE76" i="436"/>
  <c r="AB70" i="468"/>
  <c r="AE73" i="452"/>
  <c r="AE60" i="434"/>
  <c r="AB58" i="411"/>
  <c r="AB59" i="462"/>
  <c r="AB61" i="436"/>
  <c r="AE75" i="412"/>
  <c r="AE61" i="454"/>
  <c r="AE75" i="432"/>
  <c r="AE64" i="430"/>
  <c r="AE72" i="418"/>
  <c r="AB86" i="460"/>
  <c r="AB84" i="474"/>
  <c r="AE62" i="418"/>
  <c r="AB61" i="454"/>
  <c r="AE67" i="458"/>
  <c r="AE64" i="412"/>
  <c r="AB69" i="432"/>
  <c r="AE75" i="388"/>
  <c r="AE54" i="436"/>
  <c r="AP83" i="440"/>
  <c r="AB82" i="438"/>
  <c r="AE85" i="414"/>
  <c r="AE75" i="426"/>
  <c r="AB78" i="428"/>
  <c r="AB71" i="422"/>
  <c r="AB70" i="466"/>
  <c r="AB70" i="460"/>
  <c r="AB58" i="420"/>
  <c r="AB87" i="446"/>
  <c r="AB84" i="411"/>
  <c r="AE82" i="410"/>
  <c r="AE54" i="418"/>
  <c r="AB60" i="462"/>
  <c r="AE60" i="456"/>
  <c r="AB86" i="420"/>
  <c r="AE75" i="415"/>
  <c r="AB85" i="442"/>
  <c r="AE57" i="440"/>
  <c r="AB56" i="466"/>
  <c r="AE82" i="428"/>
  <c r="AB85" i="452"/>
  <c r="AB60" i="413"/>
  <c r="AB58" i="430"/>
  <c r="AE65" i="442"/>
  <c r="AB79" i="414"/>
  <c r="AP86" i="462"/>
  <c r="AE75" i="410"/>
  <c r="AP80" i="444"/>
  <c r="AE65" i="470"/>
  <c r="AP80" i="448"/>
  <c r="AE61" i="426"/>
  <c r="AE81" i="474"/>
  <c r="AE66" i="415"/>
  <c r="AE77" i="456"/>
  <c r="AE88" i="446"/>
  <c r="AE72" i="460"/>
  <c r="AB76" i="426"/>
  <c r="AB75" i="422"/>
  <c r="AE64" i="440"/>
  <c r="AP79" i="413"/>
  <c r="AE58" i="470"/>
  <c r="AE63" i="450"/>
  <c r="AB59" i="399"/>
  <c r="AB62" i="411"/>
  <c r="AB59" i="426"/>
  <c r="AB62" i="414"/>
  <c r="AE63" i="458"/>
  <c r="AB57" i="416"/>
  <c r="AE66" i="426"/>
  <c r="AE56" i="412"/>
  <c r="AB57" i="417"/>
  <c r="AB79" i="428"/>
  <c r="AP78" i="399"/>
  <c r="AE59" i="458"/>
  <c r="AB67" i="464"/>
  <c r="AB54" i="415"/>
  <c r="AE57" i="432"/>
  <c r="AB83" i="464"/>
  <c r="AE88" i="399"/>
  <c r="AB54" i="417"/>
  <c r="AE85" i="444"/>
  <c r="AB68" i="399"/>
  <c r="AB80" i="422"/>
  <c r="AB77" i="388"/>
  <c r="AB54" i="418"/>
  <c r="AB66" i="430"/>
  <c r="AB76" i="456"/>
  <c r="AE75" i="411"/>
  <c r="AE74" i="411"/>
  <c r="AE69" i="412"/>
  <c r="AB88" i="436"/>
  <c r="AE60" i="428"/>
  <c r="AE53" i="417"/>
  <c r="AB84" i="468"/>
  <c r="AB77" i="444"/>
  <c r="AB81" i="426"/>
  <c r="AB72" i="440"/>
  <c r="AE59" i="420"/>
  <c r="AB77" i="454"/>
  <c r="AE59" i="416"/>
  <c r="AE64" i="411"/>
  <c r="AB72" i="422"/>
  <c r="AB56" i="412"/>
  <c r="AE54" i="442"/>
  <c r="AE67" i="456"/>
  <c r="AB54" i="424"/>
  <c r="AB78" i="426"/>
  <c r="AE65" i="440"/>
  <c r="AB67" i="410"/>
  <c r="AB59" i="460"/>
  <c r="AE71" i="464"/>
  <c r="AE77" i="411"/>
  <c r="AE55" i="472"/>
  <c r="AB88" i="420"/>
  <c r="AB75" i="399"/>
  <c r="AE88" i="450"/>
  <c r="AE75" i="446"/>
  <c r="AB81" i="411"/>
  <c r="AB71" i="442"/>
  <c r="AE86" i="452"/>
  <c r="AE71" i="430"/>
  <c r="AB67" i="416"/>
  <c r="AB64" i="432"/>
  <c r="AE79" i="420"/>
  <c r="AB61" i="415"/>
  <c r="AE53" i="446"/>
  <c r="AE62" i="466"/>
  <c r="AB69" i="454"/>
  <c r="AE65" i="414"/>
  <c r="AB78" i="436"/>
  <c r="AB67" i="426"/>
  <c r="AB88" i="414"/>
  <c r="AB60" i="399"/>
  <c r="AE55" i="432"/>
  <c r="AB60" i="416"/>
  <c r="AB88" i="430"/>
  <c r="AE84" i="458"/>
  <c r="AB74" i="415"/>
  <c r="AE84" i="412"/>
  <c r="AB85" i="399"/>
  <c r="AB58" i="464"/>
  <c r="AB84" i="434"/>
  <c r="AE54" i="426"/>
  <c r="AE84" i="444"/>
  <c r="AB70" i="411"/>
  <c r="AE67" i="468"/>
  <c r="AE85" i="411"/>
  <c r="AE63" i="454"/>
  <c r="AE81" i="438"/>
  <c r="AB79" i="420"/>
  <c r="AB62" i="399"/>
  <c r="AP79" i="399"/>
  <c r="AE84" i="414"/>
  <c r="AE79" i="476"/>
  <c r="AB82" i="434"/>
  <c r="AE65" i="422"/>
  <c r="AE82" i="438"/>
  <c r="AE74" i="417"/>
  <c r="AP84" i="428"/>
  <c r="AB69" i="426"/>
  <c r="AB54" i="411"/>
  <c r="AE66" i="414"/>
  <c r="AB54" i="428"/>
  <c r="AE75" i="460"/>
  <c r="AE83" i="454"/>
  <c r="AB58" i="468"/>
  <c r="AE67" i="444"/>
  <c r="AB64" i="411"/>
  <c r="AB65" i="454"/>
  <c r="AE77" i="430"/>
  <c r="AB66" i="388"/>
  <c r="AE87" i="464"/>
  <c r="AE62" i="424"/>
  <c r="AE65" i="413"/>
  <c r="AE86" i="417"/>
  <c r="AB72" i="413"/>
  <c r="AB83" i="399"/>
  <c r="AE56" i="426"/>
  <c r="AB65" i="440"/>
  <c r="AB69" i="414"/>
  <c r="AE53" i="448"/>
  <c r="AE83" i="440"/>
  <c r="AB67" i="417"/>
  <c r="AE55" i="438"/>
  <c r="AE57" i="454"/>
  <c r="AE58" i="434"/>
  <c r="AB73" i="426"/>
  <c r="AE76" i="417"/>
  <c r="AE59" i="442"/>
  <c r="AB82" i="470"/>
  <c r="AB80" i="452"/>
  <c r="AB71" i="413"/>
  <c r="AB84" i="412"/>
  <c r="AE74" i="426"/>
  <c r="AB82" i="413"/>
  <c r="AE85" i="426"/>
  <c r="AB80" i="458"/>
  <c r="AB60" i="418"/>
  <c r="AB73" i="424"/>
  <c r="AE58" i="413"/>
  <c r="AB82" i="388"/>
  <c r="AE60" i="412"/>
  <c r="AB86" i="448"/>
  <c r="AB87" i="412"/>
  <c r="AB64" i="416"/>
  <c r="AE61" i="420"/>
  <c r="AE78" i="434"/>
  <c r="AE88" i="454"/>
  <c r="AE79" i="444"/>
  <c r="AB66" i="411"/>
  <c r="AB56" i="410"/>
  <c r="AE75" i="399"/>
  <c r="AE68" i="414"/>
  <c r="AB81" i="399"/>
  <c r="AE79" i="450"/>
  <c r="AE85" i="456"/>
  <c r="AE82" i="388"/>
  <c r="AB84" i="450"/>
  <c r="AE77" i="452"/>
  <c r="AP85" i="454"/>
  <c r="AE57" i="388"/>
  <c r="AE76" i="411"/>
  <c r="AB77" i="452"/>
  <c r="AB87" i="418"/>
  <c r="AB58" i="399"/>
  <c r="AE61" i="470"/>
  <c r="AE86" i="432"/>
  <c r="AE56" i="436"/>
  <c r="AE71" i="424"/>
  <c r="AE58" i="426"/>
  <c r="AB78" i="414"/>
  <c r="AB61" i="426"/>
  <c r="AE57" i="413"/>
  <c r="AE67" i="411"/>
  <c r="AE61" i="440"/>
  <c r="AB60" i="417"/>
  <c r="AE78" i="424"/>
  <c r="AB77" i="464"/>
  <c r="AP87" i="434"/>
  <c r="AB74" i="448"/>
  <c r="AE62" i="440"/>
  <c r="AB81" i="472"/>
  <c r="AE59" i="448"/>
  <c r="AB70" i="410"/>
  <c r="AE88" i="470"/>
  <c r="AP87" i="476"/>
  <c r="AB65" i="432"/>
  <c r="AB58" i="470"/>
  <c r="AE80" i="420"/>
  <c r="AB64" i="415"/>
  <c r="AE74" i="430"/>
  <c r="AE61" i="468"/>
  <c r="AE76" i="426"/>
  <c r="AB65" i="388"/>
  <c r="AB67" i="411"/>
  <c r="AE87" i="388"/>
  <c r="AB59" i="413"/>
  <c r="AB59" i="417"/>
  <c r="AB60" i="428"/>
  <c r="AB78" i="448"/>
  <c r="AB71" i="417"/>
  <c r="AE83" i="466"/>
  <c r="AB53" i="464"/>
  <c r="AE71" i="411"/>
  <c r="AE65" i="415"/>
  <c r="AE84" i="474"/>
  <c r="AE82" i="444"/>
  <c r="AE65" i="472"/>
  <c r="AB86" i="444"/>
  <c r="AE77" i="426"/>
  <c r="AB77" i="462"/>
  <c r="AP85" i="456"/>
  <c r="AB88" i="415"/>
  <c r="AE63" i="474"/>
  <c r="AB74" i="411"/>
  <c r="AB65" i="438"/>
  <c r="AB67" i="418"/>
  <c r="AE81" i="436"/>
  <c r="AE76" i="399"/>
  <c r="AE74" i="388"/>
  <c r="AE86" i="440"/>
  <c r="AE63" i="444"/>
  <c r="AE64" i="470"/>
  <c r="AP81" i="411"/>
  <c r="AB69" i="438"/>
  <c r="AB80" i="388"/>
  <c r="AB72" i="434"/>
  <c r="AB87" i="438"/>
  <c r="AB88" i="438"/>
  <c r="AB53" i="446"/>
  <c r="AE60" i="442"/>
  <c r="AE61" i="424"/>
  <c r="AB62" i="446"/>
  <c r="AB54" i="438"/>
  <c r="AE77" i="417"/>
  <c r="AB61" i="399"/>
  <c r="AB65" i="413"/>
  <c r="AE60" i="413"/>
  <c r="AE55" i="476"/>
  <c r="AB86" i="426"/>
  <c r="AB68" i="436"/>
  <c r="AE58" i="420"/>
  <c r="AB63" i="411"/>
  <c r="AB62" i="413"/>
  <c r="AB53" i="414"/>
  <c r="AE79" i="417"/>
  <c r="AE73" i="417"/>
  <c r="AE66" i="440"/>
  <c r="AB73" i="417"/>
  <c r="AE77" i="420"/>
  <c r="AE62" i="438"/>
  <c r="AB53" i="416"/>
  <c r="AE85" i="428"/>
  <c r="AP87" i="399"/>
  <c r="AE70" i="438"/>
  <c r="AE69" i="414"/>
  <c r="AE59" i="432"/>
  <c r="AB75" i="424"/>
  <c r="AE67" i="415"/>
  <c r="AE80" i="413"/>
  <c r="AE55" i="450"/>
  <c r="AB56" i="411"/>
  <c r="AB79" i="464"/>
  <c r="AB71" i="466"/>
  <c r="AE82" i="412"/>
  <c r="AP86" i="456"/>
  <c r="AE58" i="414"/>
  <c r="AE64" i="474"/>
  <c r="AB74" i="424"/>
  <c r="AE54" i="434"/>
  <c r="AB55" i="412"/>
  <c r="AE59" i="468"/>
  <c r="AE61" i="411"/>
  <c r="AE56" i="440"/>
  <c r="AB56" i="418"/>
  <c r="AB79" i="448"/>
  <c r="AB75" i="420"/>
  <c r="AB64" i="428"/>
  <c r="AE79" i="432"/>
  <c r="AE85" i="432"/>
  <c r="AE63" i="416"/>
  <c r="AE77" i="446"/>
  <c r="AB53" i="424"/>
  <c r="AE53" i="432"/>
  <c r="AE60" i="414"/>
  <c r="AE67" i="446"/>
  <c r="AE80" i="410"/>
  <c r="AB70" i="415"/>
  <c r="AB58" i="456"/>
  <c r="AE77" i="476"/>
  <c r="AB60" i="454"/>
  <c r="AB85" i="411"/>
  <c r="AB86" i="430"/>
  <c r="AE82" i="442"/>
  <c r="AB79" i="399"/>
  <c r="AB73" i="450"/>
  <c r="AP81" i="452"/>
  <c r="AE81" i="412"/>
  <c r="AE58" i="442"/>
  <c r="AB82" i="430"/>
  <c r="AB63" i="399"/>
  <c r="AB70" i="422"/>
  <c r="AB88" i="476"/>
  <c r="AB77" i="448"/>
  <c r="AE54" i="410"/>
  <c r="AP82" i="420"/>
  <c r="AB59" i="472"/>
  <c r="AB66" i="442"/>
  <c r="AE76" i="424"/>
  <c r="AE63" i="436"/>
  <c r="AE55" i="460"/>
  <c r="AE55" i="464"/>
  <c r="AB64" i="460"/>
  <c r="AB65" i="430"/>
  <c r="AE72" i="422"/>
  <c r="AB66" i="414"/>
  <c r="AB71" i="414"/>
  <c r="AE62" i="416"/>
  <c r="AE63" i="426"/>
  <c r="AE70" i="446"/>
  <c r="AB86" i="454"/>
  <c r="AB83" i="416"/>
  <c r="AP84" i="460"/>
  <c r="AE57" i="417"/>
  <c r="AB88" i="450"/>
  <c r="AB64" i="399"/>
  <c r="AB71" i="456"/>
  <c r="AE53" i="470"/>
  <c r="AE81" i="416"/>
  <c r="AB69" i="422"/>
  <c r="AB87" i="426"/>
  <c r="AB82" i="420"/>
  <c r="AP87" i="458"/>
  <c r="AE56" i="470"/>
  <c r="AB64" i="436"/>
  <c r="AE80" i="476"/>
  <c r="AE62" i="417"/>
  <c r="AE69" i="413"/>
  <c r="AE85" i="416"/>
  <c r="AE53" i="464"/>
  <c r="AE58" i="416"/>
  <c r="AB80" i="424"/>
  <c r="AE80" i="416"/>
  <c r="AB64" i="438"/>
  <c r="AB62" i="442"/>
  <c r="AP78" i="415"/>
  <c r="AP86" i="464"/>
  <c r="AB54" i="450"/>
  <c r="AE83" i="442"/>
  <c r="AE76" i="430"/>
  <c r="AB77" i="417"/>
  <c r="AB73" i="388"/>
  <c r="AE73" i="436"/>
  <c r="AE69" i="464"/>
  <c r="AE76" i="413"/>
  <c r="AB56" i="438"/>
  <c r="AE78" i="420"/>
  <c r="AE71" i="399"/>
  <c r="AP86" i="420"/>
  <c r="AE61" i="442"/>
  <c r="AB76" i="434"/>
  <c r="AB53" i="452"/>
  <c r="AB55" i="418"/>
  <c r="AE78" i="450"/>
  <c r="AE70" i="388"/>
  <c r="AE87" i="399"/>
  <c r="AB79" i="460"/>
  <c r="AB59" i="416"/>
  <c r="AB79" i="446"/>
  <c r="AB59" i="454"/>
  <c r="AE87" i="411"/>
  <c r="AP79" i="430"/>
  <c r="AB87" i="464"/>
  <c r="AE77" i="472"/>
  <c r="AB63" i="450"/>
  <c r="AB88" i="466"/>
  <c r="AB85" i="414"/>
  <c r="AE69" i="458"/>
  <c r="AE54" i="416"/>
  <c r="AP82" i="456"/>
  <c r="AB59" i="444"/>
  <c r="AE70" i="432"/>
  <c r="AE87" i="414"/>
  <c r="AB53" i="430"/>
  <c r="AB56" i="440"/>
  <c r="AB54" i="399"/>
  <c r="AB57" i="413"/>
  <c r="AB68" i="424"/>
  <c r="AE55" i="416"/>
  <c r="AE82" i="454"/>
  <c r="AE65" i="452"/>
  <c r="AB65" i="414"/>
  <c r="AB71" i="424"/>
  <c r="AB87" i="416"/>
  <c r="AE65" i="476"/>
  <c r="AE67" i="416"/>
  <c r="AB76" i="470"/>
  <c r="AE65" i="388"/>
  <c r="AB78" i="456"/>
  <c r="AB71" i="468"/>
  <c r="AB56" i="454"/>
  <c r="AE85" i="413"/>
  <c r="AE71" i="454"/>
  <c r="AE57" i="446"/>
  <c r="AB58" i="436"/>
  <c r="AE59" i="418"/>
  <c r="AB67" i="422"/>
  <c r="AB68" i="452"/>
  <c r="AB69" i="472"/>
  <c r="AB72" i="452"/>
  <c r="AE79" i="442"/>
  <c r="AB78" i="420"/>
  <c r="AB68" i="438"/>
  <c r="AB69" i="452"/>
  <c r="AB78" i="415"/>
  <c r="AP84" i="412"/>
  <c r="AE71" i="438"/>
  <c r="AE74" i="432"/>
  <c r="AB78" i="440"/>
  <c r="AB83" i="436"/>
  <c r="AE54" i="452"/>
  <c r="AB55" i="399"/>
  <c r="AB70" i="448"/>
  <c r="AE71" i="412"/>
  <c r="AB88" i="452"/>
  <c r="AE71" i="413"/>
  <c r="AE83" i="415"/>
  <c r="AB76" i="442"/>
  <c r="AE63" i="388"/>
  <c r="AB59" i="430"/>
  <c r="AE84" i="413"/>
  <c r="AE77" i="416"/>
  <c r="AB80" i="436"/>
  <c r="AB85" i="448"/>
  <c r="AB80" i="415"/>
  <c r="AE74" i="410"/>
  <c r="AE86" i="466"/>
  <c r="AB75" i="432"/>
  <c r="AB73" i="420"/>
  <c r="AE65" i="468"/>
  <c r="AE86" i="422"/>
  <c r="AB88" i="428"/>
  <c r="AB88" i="399"/>
  <c r="AB56" i="432"/>
  <c r="AE61" i="436"/>
  <c r="AB75" i="417"/>
  <c r="AE56" i="472"/>
  <c r="AE61" i="418"/>
  <c r="AE81" i="428"/>
  <c r="AE61" i="438"/>
  <c r="AB60" i="430"/>
  <c r="AE70" i="424"/>
  <c r="AE63" i="470"/>
  <c r="AB82" i="417"/>
  <c r="AP84" i="426"/>
  <c r="AE77" i="440"/>
  <c r="AB82" i="415"/>
  <c r="AE74" i="456"/>
  <c r="AE70" i="426"/>
  <c r="AE85" i="442"/>
  <c r="AB73" i="440"/>
  <c r="AE78" i="442"/>
  <c r="AB81" i="420"/>
  <c r="AP82" i="476"/>
  <c r="AB66" i="415"/>
  <c r="AE60" i="460"/>
  <c r="AB60" i="432"/>
  <c r="AE83" i="434"/>
  <c r="AB68" i="432"/>
  <c r="AE84" i="430"/>
  <c r="AB88" i="442"/>
  <c r="AE77" i="432"/>
  <c r="AE71" i="415"/>
  <c r="AE78" i="399"/>
  <c r="AE83" i="456"/>
  <c r="AP80" i="426"/>
  <c r="AB82" i="432"/>
  <c r="AE70" i="466"/>
  <c r="AE61" i="430"/>
  <c r="AE55" i="442"/>
  <c r="AB54" i="448"/>
  <c r="AE68" i="438"/>
  <c r="AB66" i="454"/>
  <c r="AB61" i="462"/>
  <c r="AB70" i="450"/>
  <c r="AP88" i="413"/>
  <c r="AB80" i="466"/>
  <c r="AB76" i="432"/>
  <c r="AE74" i="434"/>
  <c r="AE86" i="442"/>
  <c r="AB69" i="428"/>
  <c r="AE55" i="426"/>
  <c r="AP87" i="454"/>
  <c r="AE54" i="399"/>
  <c r="AE80" i="456"/>
  <c r="AP85" i="458"/>
  <c r="AE82" i="472"/>
  <c r="AE71" i="450"/>
  <c r="AP83" i="399"/>
  <c r="AB69" i="436"/>
  <c r="AE81" i="422"/>
  <c r="AB86" i="452"/>
  <c r="AE60" i="444"/>
  <c r="AE76" i="420"/>
  <c r="AE60" i="410"/>
  <c r="AE71" i="420"/>
  <c r="AB81" i="432"/>
  <c r="AP81" i="442"/>
  <c r="AB80" i="474"/>
  <c r="AE76" i="450"/>
  <c r="AE88" i="452"/>
  <c r="AB81" i="418"/>
  <c r="AE85" i="388"/>
  <c r="AE68" i="416"/>
  <c r="AB57" i="430"/>
  <c r="AE86" i="413"/>
  <c r="AE71" i="434"/>
  <c r="AE54" i="415"/>
  <c r="AP85" i="413"/>
  <c r="AE71" i="452"/>
  <c r="AE62" i="452"/>
  <c r="AE70" i="418"/>
  <c r="AB68" i="388"/>
  <c r="AE63" i="412"/>
  <c r="AB71" i="452"/>
  <c r="AE55" i="434"/>
  <c r="AB61" i="432"/>
  <c r="AB63" i="434"/>
  <c r="AB74" i="414"/>
  <c r="AE76" i="388"/>
  <c r="AE69" i="434"/>
  <c r="AB87" i="432"/>
  <c r="AE62" i="420"/>
  <c r="AB55" i="434"/>
  <c r="AE81" i="446"/>
  <c r="AB85" i="416"/>
  <c r="AE78" i="414"/>
  <c r="AB70" i="432"/>
  <c r="AE62" i="415"/>
  <c r="AE72" i="399"/>
  <c r="AE68" i="452"/>
  <c r="AE56" i="420"/>
  <c r="AE73" i="428"/>
  <c r="AB58" i="460"/>
  <c r="AB74" i="399"/>
  <c r="AE58" i="430"/>
  <c r="AB86" i="424"/>
  <c r="AB62" i="420"/>
  <c r="AE79" i="424"/>
  <c r="AB59" i="411"/>
  <c r="AE67" i="452"/>
  <c r="AB83" i="418"/>
  <c r="AE88" i="472"/>
  <c r="AE71" i="418"/>
  <c r="AB79" i="434"/>
  <c r="AE85" i="466"/>
  <c r="AB63" i="412"/>
  <c r="AE80" i="430"/>
  <c r="AE83" i="432"/>
  <c r="AE71" i="440"/>
  <c r="AE65" i="456"/>
  <c r="AB60" i="440"/>
  <c r="AB86" i="415"/>
  <c r="AE82" i="458"/>
  <c r="AE88" i="426"/>
  <c r="AB67" i="456"/>
  <c r="AE65" i="428"/>
  <c r="AE72" i="417"/>
  <c r="AE83" i="458"/>
  <c r="AB78" i="412"/>
  <c r="AB65" i="399"/>
  <c r="AB68" i="448"/>
  <c r="AE85" i="454"/>
  <c r="AP87" i="438"/>
  <c r="AE77" i="434"/>
  <c r="AE71" i="414"/>
  <c r="AB56" i="388"/>
  <c r="AB84" i="432"/>
  <c r="AB69" i="415"/>
  <c r="AE81" i="417"/>
  <c r="AE59" i="452"/>
  <c r="AE69" i="418"/>
  <c r="AE58" i="456"/>
  <c r="AB74" i="430"/>
  <c r="AB63" i="388"/>
  <c r="AB64" i="472"/>
  <c r="AB66" i="458"/>
  <c r="AE79" i="410"/>
  <c r="AB76" i="448"/>
  <c r="AB71" i="436"/>
  <c r="AB84" i="456"/>
  <c r="AB55" i="430"/>
  <c r="AB58" i="462"/>
  <c r="AB60" i="420"/>
  <c r="AE82" i="424"/>
  <c r="AB60" i="442"/>
  <c r="AE60" i="399"/>
  <c r="AE81" i="434"/>
  <c r="AE87" i="422"/>
  <c r="AB55" i="448"/>
  <c r="AB53" i="438"/>
  <c r="AB86" i="442"/>
  <c r="AB60" i="414"/>
  <c r="AB72" i="450"/>
  <c r="AB75" i="462"/>
  <c r="AB56" i="468"/>
  <c r="AB62" i="426"/>
  <c r="AB58" i="434"/>
  <c r="AB78" i="466"/>
  <c r="AB61" i="472"/>
  <c r="AB75" i="430"/>
  <c r="AB80" i="432"/>
  <c r="AB73" i="436"/>
  <c r="AB82" i="476"/>
  <c r="AB81" i="388"/>
  <c r="AE55" i="422"/>
  <c r="AB82" i="442"/>
  <c r="AE61" i="415"/>
  <c r="AB84" i="424"/>
  <c r="AE86" i="410"/>
  <c r="AB77" i="411"/>
  <c r="AB75" i="446"/>
  <c r="AB69" i="444"/>
  <c r="AP88" i="411"/>
  <c r="AE86" i="454"/>
  <c r="AB56" i="428"/>
  <c r="AB75" i="388"/>
  <c r="AE53" i="462"/>
  <c r="AB71" i="399"/>
  <c r="AB84" i="410"/>
  <c r="AE69" i="411"/>
  <c r="AB53" i="454"/>
  <c r="AE57" i="414"/>
  <c r="AE69" i="450"/>
  <c r="AE58" i="438"/>
  <c r="AB72" i="424"/>
  <c r="AB77" i="426"/>
  <c r="AE72" i="424"/>
  <c r="AE84" i="422"/>
  <c r="AB60" i="422"/>
  <c r="AE53" i="416"/>
  <c r="AE53" i="420"/>
  <c r="AE78" i="412"/>
  <c r="AE76" i="428"/>
  <c r="AE64" i="428"/>
  <c r="AB53" i="399"/>
  <c r="AB77" i="430"/>
  <c r="AB72" i="414"/>
  <c r="AE74" i="474"/>
  <c r="AB85" i="422"/>
  <c r="AE82" i="422"/>
  <c r="AE86" i="446"/>
  <c r="AE55" i="399"/>
  <c r="AE56" i="442"/>
  <c r="AE75" i="438"/>
  <c r="AE79" i="412"/>
  <c r="AE82" i="456"/>
  <c r="AE56" i="454"/>
  <c r="AE82" i="411"/>
  <c r="AB76" i="438"/>
  <c r="AB67" i="438"/>
  <c r="AB60" i="424"/>
  <c r="AE77" i="462"/>
  <c r="AB83" i="448"/>
  <c r="AE84" i="420"/>
  <c r="AB64" i="444"/>
  <c r="AB75" i="428"/>
  <c r="AE86" i="430"/>
  <c r="AE78" i="426"/>
  <c r="AP82" i="428"/>
  <c r="AB65" i="426"/>
  <c r="AB69" i="458"/>
  <c r="AE56" i="388"/>
  <c r="AE77" i="444"/>
  <c r="AB64" i="418"/>
  <c r="AB64" i="434"/>
  <c r="AB86" i="416"/>
  <c r="AB60" i="388"/>
  <c r="AB69" i="424"/>
  <c r="AE70" i="411"/>
  <c r="AP81" i="399"/>
  <c r="AE65" i="424"/>
  <c r="AE78" i="388"/>
  <c r="AP78" i="416"/>
  <c r="AP81" i="460"/>
  <c r="AB64" i="388"/>
  <c r="AB76" i="417"/>
  <c r="AP85" i="442"/>
  <c r="AB73" i="410"/>
  <c r="AB72" i="448"/>
  <c r="AB80" i="468"/>
  <c r="AB85" i="468"/>
  <c r="AE81" i="415"/>
  <c r="AB71" i="412"/>
  <c r="AB69" i="430"/>
  <c r="AP78" i="448"/>
  <c r="AP82" i="472"/>
  <c r="AB84" i="446"/>
  <c r="AE73" i="411"/>
  <c r="AB88" i="417"/>
  <c r="AE61" i="450"/>
  <c r="AE69" i="420"/>
  <c r="AB56" i="430"/>
  <c r="AE74" i="462"/>
  <c r="AE75" i="476"/>
  <c r="AE59" i="417"/>
  <c r="AB58" i="454"/>
  <c r="AE85" i="436"/>
  <c r="AB71" i="432"/>
  <c r="AB79" i="417"/>
  <c r="AB65" i="417"/>
  <c r="AB70" i="430"/>
  <c r="AB82" i="426"/>
  <c r="AE54" i="411"/>
  <c r="AE67" i="436"/>
  <c r="AB71" i="416"/>
  <c r="AB71" i="415"/>
  <c r="AE56" i="452"/>
  <c r="AE75" i="422"/>
  <c r="AB59" i="410"/>
  <c r="AE87" i="412"/>
  <c r="AE85" i="446"/>
  <c r="AB78" i="460"/>
  <c r="AE87" i="417"/>
  <c r="AB84" i="458"/>
  <c r="AE86" i="438"/>
  <c r="AE59" i="430"/>
  <c r="AB87" i="420"/>
  <c r="AB77" i="424"/>
  <c r="AB85" i="454"/>
  <c r="AB74" i="434"/>
  <c r="AB85" i="462"/>
  <c r="AB53" i="476"/>
  <c r="AB65" i="415"/>
  <c r="AE87" i="460"/>
  <c r="AE54" i="432"/>
  <c r="AP87" i="444"/>
  <c r="AE88" i="413"/>
  <c r="AE70" i="454"/>
  <c r="AE85" i="424"/>
  <c r="AE67" i="450"/>
  <c r="AB60" i="436"/>
  <c r="AE78" i="432"/>
  <c r="AE66" i="452"/>
  <c r="AP86" i="430"/>
  <c r="AP86" i="414"/>
  <c r="AB66" i="428"/>
  <c r="AE86" i="412"/>
  <c r="AE68" i="411"/>
  <c r="AE71" i="470"/>
  <c r="AB76" i="422"/>
  <c r="AC76" i="422" l="1"/>
  <c r="AJ71" i="470"/>
  <c r="AG68" i="411"/>
  <c r="AF68" i="411"/>
  <c r="AG86" i="412"/>
  <c r="AU86" i="414"/>
  <c r="AS86" i="414"/>
  <c r="AS86" i="430"/>
  <c r="AF66" i="452"/>
  <c r="AK78" i="432"/>
  <c r="AG78" i="432"/>
  <c r="AF67" i="450"/>
  <c r="AK67" i="450"/>
  <c r="AG85" i="424"/>
  <c r="AK70" i="454"/>
  <c r="AF70" i="454"/>
  <c r="AJ88" i="413"/>
  <c r="AU87" i="444"/>
  <c r="AF54" i="432"/>
  <c r="AI54" i="432"/>
  <c r="AJ87" i="460"/>
  <c r="AC65" i="415"/>
  <c r="AC85" i="454"/>
  <c r="AF59" i="430"/>
  <c r="AH59" i="430"/>
  <c r="AI86" i="438"/>
  <c r="AK87" i="417"/>
  <c r="AH87" i="417"/>
  <c r="AJ85" i="446"/>
  <c r="AF85" i="446"/>
  <c r="AG87" i="412"/>
  <c r="AG75" i="422"/>
  <c r="AH75" i="422"/>
  <c r="AK56" i="452"/>
  <c r="AC71" i="415"/>
  <c r="AG67" i="436"/>
  <c r="AK54" i="411"/>
  <c r="AG54" i="411"/>
  <c r="AC65" i="417"/>
  <c r="AJ85" i="436"/>
  <c r="AH85" i="436"/>
  <c r="AF59" i="417"/>
  <c r="AK75" i="476"/>
  <c r="AI75" i="476"/>
  <c r="AH74" i="462"/>
  <c r="AC56" i="430"/>
  <c r="AF69" i="420"/>
  <c r="AH61" i="450"/>
  <c r="AK61" i="450"/>
  <c r="AI73" i="411"/>
  <c r="AC84" i="446"/>
  <c r="AT82" i="472"/>
  <c r="AS78" i="448"/>
  <c r="AC71" i="412"/>
  <c r="AK81" i="415"/>
  <c r="AC80" i="468"/>
  <c r="AQ85" i="442"/>
  <c r="AC76" i="417"/>
  <c r="AS81" i="460"/>
  <c r="AR78" i="416"/>
  <c r="AJ78" i="388"/>
  <c r="AK78" i="388"/>
  <c r="AF65" i="424"/>
  <c r="AR81" i="399"/>
  <c r="AS81" i="399"/>
  <c r="AI70" i="411"/>
  <c r="AC60" i="388"/>
  <c r="AG77" i="444"/>
  <c r="AK77" i="444"/>
  <c r="AF56" i="388"/>
  <c r="AC69" i="458"/>
  <c r="AT82" i="428"/>
  <c r="AH78" i="426"/>
  <c r="AJ78" i="426"/>
  <c r="AF86" i="430"/>
  <c r="AC64" i="444"/>
  <c r="AI84" i="420"/>
  <c r="AH77" i="462"/>
  <c r="AG77" i="462"/>
  <c r="AC76" i="438"/>
  <c r="AG82" i="411"/>
  <c r="AG56" i="454"/>
  <c r="AF56" i="454"/>
  <c r="AH82" i="456"/>
  <c r="AK79" i="412"/>
  <c r="AH79" i="412"/>
  <c r="AF75" i="438"/>
  <c r="AH56" i="442"/>
  <c r="AI56" i="442"/>
  <c r="AK55" i="399"/>
  <c r="AH86" i="446"/>
  <c r="AI86" i="446"/>
  <c r="AH82" i="422"/>
  <c r="AK74" i="474"/>
  <c r="AF74" i="474"/>
  <c r="AC53" i="399"/>
  <c r="AI64" i="428"/>
  <c r="AF76" i="428"/>
  <c r="AG76" i="428"/>
  <c r="AG78" i="412"/>
  <c r="AG53" i="420"/>
  <c r="AK53" i="420"/>
  <c r="AK53" i="416"/>
  <c r="AK84" i="422"/>
  <c r="AG84" i="422"/>
  <c r="AJ72" i="424"/>
  <c r="AC77" i="426"/>
  <c r="AG58" i="438"/>
  <c r="AJ69" i="450"/>
  <c r="AF69" i="450"/>
  <c r="AG57" i="414"/>
  <c r="AC53" i="454"/>
  <c r="AH69" i="411"/>
  <c r="AC71" i="399"/>
  <c r="AK53" i="462"/>
  <c r="AC56" i="428"/>
  <c r="AH86" i="454"/>
  <c r="AR88" i="411"/>
  <c r="AC69" i="444"/>
  <c r="AH86" i="410"/>
  <c r="AG86" i="410"/>
  <c r="AJ61" i="415"/>
  <c r="AC82" i="442"/>
  <c r="AF55" i="422"/>
  <c r="AC82" i="476"/>
  <c r="AC61" i="472"/>
  <c r="AC56" i="468"/>
  <c r="AC86" i="442"/>
  <c r="AH87" i="422"/>
  <c r="AJ87" i="422"/>
  <c r="AJ81" i="434"/>
  <c r="AI60" i="399"/>
  <c r="AJ60" i="399"/>
  <c r="AH82" i="424"/>
  <c r="AC60" i="420"/>
  <c r="AC71" i="436"/>
  <c r="AK79" i="410"/>
  <c r="AC66" i="458"/>
  <c r="AF58" i="456"/>
  <c r="AI58" i="456"/>
  <c r="AH69" i="418"/>
  <c r="AI59" i="452"/>
  <c r="AJ59" i="452"/>
  <c r="AH81" i="417"/>
  <c r="AC69" i="415"/>
  <c r="AI71" i="414"/>
  <c r="AH71" i="414"/>
  <c r="AI77" i="434"/>
  <c r="AQ87" i="438"/>
  <c r="AH85" i="454"/>
  <c r="AJ85" i="454"/>
  <c r="AC78" i="412"/>
  <c r="AJ83" i="458"/>
  <c r="AK72" i="417"/>
  <c r="AG72" i="417"/>
  <c r="AJ65" i="428"/>
  <c r="AF88" i="426"/>
  <c r="AK88" i="426"/>
  <c r="AI82" i="458"/>
  <c r="AC86" i="415"/>
  <c r="AJ65" i="456"/>
  <c r="AG71" i="440"/>
  <c r="AH71" i="440"/>
  <c r="AF83" i="432"/>
  <c r="AI80" i="430"/>
  <c r="AG80" i="430"/>
  <c r="AH85" i="466"/>
  <c r="AI85" i="466"/>
  <c r="AJ71" i="418"/>
  <c r="AK88" i="472"/>
  <c r="AI88" i="472"/>
  <c r="AJ67" i="452"/>
  <c r="AK67" i="452"/>
  <c r="AK79" i="424"/>
  <c r="AC62" i="420"/>
  <c r="AF58" i="430"/>
  <c r="AC74" i="399"/>
  <c r="AG73" i="428"/>
  <c r="AF56" i="420"/>
  <c r="AI56" i="420"/>
  <c r="AF68" i="452"/>
  <c r="AG72" i="399"/>
  <c r="AH72" i="399"/>
  <c r="AF62" i="415"/>
  <c r="AC70" i="432"/>
  <c r="AG78" i="414"/>
  <c r="AK81" i="446"/>
  <c r="AF81" i="446"/>
  <c r="AI62" i="420"/>
  <c r="AF62" i="420"/>
  <c r="AI69" i="434"/>
  <c r="AK76" i="388"/>
  <c r="AI76" i="388"/>
  <c r="AC61" i="432"/>
  <c r="AK55" i="434"/>
  <c r="AK63" i="412"/>
  <c r="AH63" i="412"/>
  <c r="AH70" i="418"/>
  <c r="AJ70" i="418"/>
  <c r="AF62" i="452"/>
  <c r="AJ71" i="452"/>
  <c r="AG71" i="452"/>
  <c r="AU85" i="413"/>
  <c r="AK54" i="415"/>
  <c r="AJ71" i="434"/>
  <c r="AK71" i="434"/>
  <c r="AG86" i="413"/>
  <c r="AC57" i="430"/>
  <c r="AH68" i="416"/>
  <c r="AG85" i="388"/>
  <c r="AK85" i="388"/>
  <c r="AG88" i="452"/>
  <c r="AJ76" i="450"/>
  <c r="AI76" i="450"/>
  <c r="AT81" i="442"/>
  <c r="AC81" i="432"/>
  <c r="AI71" i="420"/>
  <c r="AI60" i="410"/>
  <c r="AF60" i="410"/>
  <c r="AG76" i="420"/>
  <c r="AH60" i="444"/>
  <c r="AK60" i="444"/>
  <c r="AJ81" i="422"/>
  <c r="AC69" i="436"/>
  <c r="AS83" i="399"/>
  <c r="AF71" i="450"/>
  <c r="AK82" i="472"/>
  <c r="AF82" i="472"/>
  <c r="AU85" i="458"/>
  <c r="AH80" i="456"/>
  <c r="AG80" i="456"/>
  <c r="AG54" i="399"/>
  <c r="AT87" i="454"/>
  <c r="AK55" i="426"/>
  <c r="AG55" i="426"/>
  <c r="AJ86" i="442"/>
  <c r="AK86" i="442"/>
  <c r="AI74" i="434"/>
  <c r="AC80" i="466"/>
  <c r="AR88" i="413"/>
  <c r="AC66" i="454"/>
  <c r="AJ68" i="438"/>
  <c r="AK55" i="442"/>
  <c r="AG55" i="442"/>
  <c r="AK61" i="430"/>
  <c r="AH70" i="466"/>
  <c r="AJ70" i="466"/>
  <c r="AQ80" i="426"/>
  <c r="AK83" i="456"/>
  <c r="AG83" i="456"/>
  <c r="AI78" i="399"/>
  <c r="AF71" i="415"/>
  <c r="AJ71" i="415"/>
  <c r="AK77" i="432"/>
  <c r="AC88" i="442"/>
  <c r="AI84" i="430"/>
  <c r="AI83" i="434"/>
  <c r="AJ83" i="434"/>
  <c r="AH60" i="460"/>
  <c r="AF60" i="460"/>
  <c r="AS82" i="476"/>
  <c r="AH78" i="442"/>
  <c r="AG78" i="442"/>
  <c r="AF85" i="442"/>
  <c r="AK85" i="442"/>
  <c r="AF70" i="426"/>
  <c r="AJ74" i="456"/>
  <c r="AK74" i="456"/>
  <c r="AF77" i="440"/>
  <c r="AQ84" i="426"/>
  <c r="AR84" i="426"/>
  <c r="AF63" i="470"/>
  <c r="AK70" i="424"/>
  <c r="AH70" i="424"/>
  <c r="AF61" i="438"/>
  <c r="AK61" i="438"/>
  <c r="AG81" i="428"/>
  <c r="AH61" i="418"/>
  <c r="AG61" i="418"/>
  <c r="AF56" i="472"/>
  <c r="AF61" i="436"/>
  <c r="AG61" i="436"/>
  <c r="AC88" i="428"/>
  <c r="AK86" i="422"/>
  <c r="AF65" i="468"/>
  <c r="AI65" i="468"/>
  <c r="AK86" i="466"/>
  <c r="AJ86" i="466"/>
  <c r="AG74" i="410"/>
  <c r="AC85" i="448"/>
  <c r="AK77" i="416"/>
  <c r="AF84" i="413"/>
  <c r="AI84" i="413"/>
  <c r="AJ63" i="388"/>
  <c r="AF63" i="388"/>
  <c r="AH83" i="415"/>
  <c r="AJ71" i="413"/>
  <c r="AI71" i="413"/>
  <c r="AF71" i="412"/>
  <c r="AG71" i="412"/>
  <c r="AG54" i="452"/>
  <c r="AJ54" i="452"/>
  <c r="AH74" i="432"/>
  <c r="AJ74" i="432"/>
  <c r="AI71" i="438"/>
  <c r="AQ84" i="412"/>
  <c r="AC78" i="415"/>
  <c r="AG79" i="442"/>
  <c r="AF79" i="442"/>
  <c r="AC68" i="452"/>
  <c r="AG59" i="418"/>
  <c r="AC58" i="436"/>
  <c r="AG57" i="446"/>
  <c r="AF71" i="454"/>
  <c r="AI71" i="454"/>
  <c r="AI85" i="413"/>
  <c r="AC71" i="468"/>
  <c r="AH65" i="388"/>
  <c r="AC76" i="470"/>
  <c r="AG67" i="416"/>
  <c r="AJ65" i="476"/>
  <c r="AH65" i="476"/>
  <c r="AJ65" i="452"/>
  <c r="AF65" i="452"/>
  <c r="AK82" i="454"/>
  <c r="AF55" i="416"/>
  <c r="AI55" i="416"/>
  <c r="AC54" i="399"/>
  <c r="AG87" i="414"/>
  <c r="AH87" i="414"/>
  <c r="AJ70" i="432"/>
  <c r="AR82" i="456"/>
  <c r="AT82" i="456"/>
  <c r="AH54" i="416"/>
  <c r="AI69" i="458"/>
  <c r="AK69" i="458"/>
  <c r="AK77" i="472"/>
  <c r="AJ77" i="472"/>
  <c r="AS79" i="430"/>
  <c r="AF87" i="411"/>
  <c r="AI87" i="411"/>
  <c r="AC59" i="416"/>
  <c r="AK87" i="399"/>
  <c r="AG70" i="388"/>
  <c r="AF70" i="388"/>
  <c r="AF78" i="450"/>
  <c r="AC55" i="418"/>
  <c r="AK61" i="442"/>
  <c r="AI61" i="442"/>
  <c r="AT86" i="420"/>
  <c r="AI71" i="399"/>
  <c r="AG78" i="420"/>
  <c r="AI78" i="420"/>
  <c r="AF76" i="413"/>
  <c r="AH76" i="413"/>
  <c r="AI69" i="464"/>
  <c r="AJ73" i="436"/>
  <c r="AI73" i="436"/>
  <c r="AG76" i="430"/>
  <c r="AH76" i="430"/>
  <c r="AJ83" i="442"/>
  <c r="AS86" i="464"/>
  <c r="AU86" i="464"/>
  <c r="AU78" i="415"/>
  <c r="AG80" i="416"/>
  <c r="AJ80" i="416"/>
  <c r="AK58" i="416"/>
  <c r="AJ58" i="416"/>
  <c r="AJ53" i="464"/>
  <c r="AI85" i="416"/>
  <c r="AH85" i="416"/>
  <c r="AH69" i="413"/>
  <c r="AK62" i="417"/>
  <c r="AH62" i="417"/>
  <c r="AI80" i="476"/>
  <c r="AG56" i="470"/>
  <c r="AF56" i="470"/>
  <c r="AT87" i="458"/>
  <c r="AC87" i="426"/>
  <c r="AF81" i="416"/>
  <c r="AI53" i="470"/>
  <c r="AF53" i="470"/>
  <c r="AC88" i="450"/>
  <c r="AK57" i="417"/>
  <c r="AT84" i="460"/>
  <c r="AC83" i="416"/>
  <c r="AH70" i="446"/>
  <c r="AJ63" i="426"/>
  <c r="AI63" i="426"/>
  <c r="AJ62" i="416"/>
  <c r="AC71" i="414"/>
  <c r="AK72" i="422"/>
  <c r="AC65" i="430"/>
  <c r="AG55" i="464"/>
  <c r="AI55" i="460"/>
  <c r="AH55" i="460"/>
  <c r="AH63" i="436"/>
  <c r="AH76" i="424"/>
  <c r="AG76" i="424"/>
  <c r="AR82" i="420"/>
  <c r="AS82" i="420"/>
  <c r="AF54" i="410"/>
  <c r="AC88" i="476"/>
  <c r="AK58" i="442"/>
  <c r="AJ58" i="442"/>
  <c r="AI81" i="412"/>
  <c r="AS81" i="452"/>
  <c r="AT81" i="452"/>
  <c r="AK82" i="442"/>
  <c r="AG82" i="442"/>
  <c r="AJ77" i="476"/>
  <c r="AH77" i="476"/>
  <c r="AI80" i="410"/>
  <c r="AH80" i="410"/>
  <c r="AK67" i="446"/>
  <c r="AI60" i="414"/>
  <c r="AF60" i="414"/>
  <c r="AK53" i="432"/>
  <c r="AC53" i="424"/>
  <c r="AK77" i="446"/>
  <c r="AG63" i="416"/>
  <c r="AH63" i="416"/>
  <c r="AK85" i="432"/>
  <c r="AK79" i="432"/>
  <c r="AI79" i="432"/>
  <c r="AC56" i="418"/>
  <c r="AK56" i="440"/>
  <c r="AH61" i="411"/>
  <c r="AK61" i="411"/>
  <c r="AF59" i="468"/>
  <c r="AK54" i="434"/>
  <c r="AG54" i="434"/>
  <c r="AI64" i="474"/>
  <c r="AK64" i="474"/>
  <c r="AJ58" i="414"/>
  <c r="AS86" i="456"/>
  <c r="AI82" i="412"/>
  <c r="AF82" i="412"/>
  <c r="AC56" i="411"/>
  <c r="AH55" i="450"/>
  <c r="AH80" i="413"/>
  <c r="AF80" i="413"/>
  <c r="AI67" i="415"/>
  <c r="AK59" i="432"/>
  <c r="AJ59" i="432"/>
  <c r="AF69" i="414"/>
  <c r="AK70" i="438"/>
  <c r="AF70" i="438"/>
  <c r="AQ87" i="399"/>
  <c r="AG85" i="428"/>
  <c r="AI85" i="428"/>
  <c r="AJ62" i="438"/>
  <c r="AG77" i="420"/>
  <c r="AH77" i="420"/>
  <c r="AF66" i="440"/>
  <c r="AH66" i="440"/>
  <c r="AI73" i="417"/>
  <c r="AF79" i="417"/>
  <c r="AK79" i="417"/>
  <c r="AJ58" i="420"/>
  <c r="AI58" i="420"/>
  <c r="AJ55" i="476"/>
  <c r="AG55" i="476"/>
  <c r="AG60" i="413"/>
  <c r="AC65" i="413"/>
  <c r="AH77" i="417"/>
  <c r="AC54" i="438"/>
  <c r="AF61" i="424"/>
  <c r="AG60" i="442"/>
  <c r="AH60" i="442"/>
  <c r="AC87" i="438"/>
  <c r="AS81" i="411"/>
  <c r="AR81" i="411"/>
  <c r="AH64" i="470"/>
  <c r="AK63" i="444"/>
  <c r="AF63" i="444"/>
  <c r="AH86" i="440"/>
  <c r="AI74" i="388"/>
  <c r="AF74" i="388"/>
  <c r="AG76" i="399"/>
  <c r="AH81" i="436"/>
  <c r="AK81" i="436"/>
  <c r="AK63" i="474"/>
  <c r="AF63" i="474"/>
  <c r="AS85" i="456"/>
  <c r="AC77" i="462"/>
  <c r="AI77" i="426"/>
  <c r="AG65" i="472"/>
  <c r="AI65" i="472"/>
  <c r="AI82" i="444"/>
  <c r="AJ84" i="474"/>
  <c r="AI84" i="474"/>
  <c r="AG65" i="415"/>
  <c r="AJ71" i="411"/>
  <c r="AF71" i="411"/>
  <c r="AH83" i="466"/>
  <c r="AG83" i="466"/>
  <c r="AC59" i="417"/>
  <c r="AG87" i="388"/>
  <c r="AC67" i="411"/>
  <c r="AG76" i="426"/>
  <c r="AK61" i="468"/>
  <c r="AH61" i="468"/>
  <c r="AG74" i="430"/>
  <c r="AC64" i="415"/>
  <c r="AF80" i="420"/>
  <c r="AC65" i="432"/>
  <c r="AT87" i="476"/>
  <c r="AH88" i="470"/>
  <c r="AC70" i="410"/>
  <c r="AG59" i="448"/>
  <c r="AI62" i="440"/>
  <c r="AG62" i="440"/>
  <c r="AQ87" i="434"/>
  <c r="AC77" i="464"/>
  <c r="AJ78" i="424"/>
  <c r="AF61" i="440"/>
  <c r="AG61" i="440"/>
  <c r="AF67" i="411"/>
  <c r="AH57" i="413"/>
  <c r="AJ57" i="413"/>
  <c r="AF58" i="426"/>
  <c r="AJ58" i="426"/>
  <c r="AH71" i="424"/>
  <c r="AI56" i="436"/>
  <c r="AF56" i="436"/>
  <c r="AH86" i="432"/>
  <c r="AJ61" i="470"/>
  <c r="AH61" i="470"/>
  <c r="AC77" i="452"/>
  <c r="AF76" i="411"/>
  <c r="AF57" i="388"/>
  <c r="AI57" i="388"/>
  <c r="AK71" i="470"/>
  <c r="AG71" i="470"/>
  <c r="AI68" i="411"/>
  <c r="AK86" i="412"/>
  <c r="AJ86" i="412"/>
  <c r="AQ86" i="414"/>
  <c r="AQ86" i="430"/>
  <c r="AU86" i="430"/>
  <c r="AJ66" i="452"/>
  <c r="AH78" i="432"/>
  <c r="AI78" i="432"/>
  <c r="AI67" i="450"/>
  <c r="AI85" i="424"/>
  <c r="AJ85" i="424"/>
  <c r="AG70" i="454"/>
  <c r="AH88" i="413"/>
  <c r="AK88" i="413"/>
  <c r="AQ87" i="444"/>
  <c r="AG54" i="432"/>
  <c r="AJ54" i="432"/>
  <c r="AI87" i="460"/>
  <c r="AC53" i="476"/>
  <c r="AC77" i="424"/>
  <c r="AJ59" i="430"/>
  <c r="AG86" i="438"/>
  <c r="AK86" i="438"/>
  <c r="AF87" i="417"/>
  <c r="AG87" i="417"/>
  <c r="AI85" i="446"/>
  <c r="AI87" i="412"/>
  <c r="AJ87" i="412"/>
  <c r="AF75" i="422"/>
  <c r="AI75" i="422"/>
  <c r="AI56" i="452"/>
  <c r="AC71" i="416"/>
  <c r="AJ67" i="436"/>
  <c r="AI54" i="411"/>
  <c r="AF54" i="411"/>
  <c r="AC79" i="417"/>
  <c r="AF85" i="436"/>
  <c r="AC58" i="454"/>
  <c r="AH59" i="417"/>
  <c r="AJ75" i="476"/>
  <c r="AH75" i="476"/>
  <c r="AK74" i="462"/>
  <c r="AK69" i="420"/>
  <c r="AI69" i="420"/>
  <c r="AI61" i="450"/>
  <c r="AC88" i="417"/>
  <c r="AG73" i="411"/>
  <c r="AU82" i="472"/>
  <c r="AS82" i="472"/>
  <c r="AR78" i="448"/>
  <c r="AI81" i="415"/>
  <c r="AJ81" i="415"/>
  <c r="AC72" i="448"/>
  <c r="AS85" i="442"/>
  <c r="AC64" i="388"/>
  <c r="AT81" i="460"/>
  <c r="AU78" i="416"/>
  <c r="AF78" i="388"/>
  <c r="AH78" i="388"/>
  <c r="AJ65" i="424"/>
  <c r="AU81" i="399"/>
  <c r="AK70" i="411"/>
  <c r="AJ70" i="411"/>
  <c r="AC86" i="416"/>
  <c r="AI77" i="444"/>
  <c r="AH77" i="444"/>
  <c r="AI56" i="388"/>
  <c r="AC65" i="426"/>
  <c r="AQ82" i="428"/>
  <c r="AI78" i="426"/>
  <c r="AK86" i="430"/>
  <c r="AG86" i="430"/>
  <c r="AK84" i="420"/>
  <c r="AF84" i="420"/>
  <c r="AI77" i="462"/>
  <c r="AK77" i="462"/>
  <c r="AK82" i="411"/>
  <c r="AI82" i="411"/>
  <c r="AI56" i="454"/>
  <c r="AI82" i="456"/>
  <c r="AK82" i="456"/>
  <c r="AF79" i="412"/>
  <c r="AG75" i="438"/>
  <c r="AI75" i="438"/>
  <c r="AF56" i="442"/>
  <c r="AJ55" i="399"/>
  <c r="AF55" i="399"/>
  <c r="AG86" i="446"/>
  <c r="AI82" i="422"/>
  <c r="AJ82" i="422"/>
  <c r="AG74" i="474"/>
  <c r="AI74" i="474"/>
  <c r="AJ64" i="428"/>
  <c r="AH64" i="428"/>
  <c r="AH76" i="428"/>
  <c r="AH78" i="412"/>
  <c r="AI78" i="412"/>
  <c r="AJ53" i="420"/>
  <c r="AI53" i="416"/>
  <c r="AG53" i="416"/>
  <c r="AJ84" i="422"/>
  <c r="AH84" i="422"/>
  <c r="AH72" i="424"/>
  <c r="AC72" i="424"/>
  <c r="AH58" i="438"/>
  <c r="AI69" i="450"/>
  <c r="AK69" i="450"/>
  <c r="AJ57" i="414"/>
  <c r="AK69" i="411"/>
  <c r="AI69" i="411"/>
  <c r="AJ53" i="462"/>
  <c r="AF53" i="462"/>
  <c r="AJ86" i="454"/>
  <c r="AF86" i="454"/>
  <c r="AS88" i="411"/>
  <c r="AC75" i="446"/>
  <c r="AJ86" i="410"/>
  <c r="AC84" i="424"/>
  <c r="AI61" i="415"/>
  <c r="AJ55" i="422"/>
  <c r="AG55" i="422"/>
  <c r="AC73" i="436"/>
  <c r="AC78" i="466"/>
  <c r="AC75" i="462"/>
  <c r="AC53" i="438"/>
  <c r="AK87" i="422"/>
  <c r="AF81" i="434"/>
  <c r="AG81" i="434"/>
  <c r="AF60" i="399"/>
  <c r="AC60" i="442"/>
  <c r="AJ82" i="424"/>
  <c r="AC58" i="462"/>
  <c r="AC76" i="448"/>
  <c r="AH79" i="410"/>
  <c r="AC64" i="472"/>
  <c r="AG58" i="456"/>
  <c r="AJ58" i="456"/>
  <c r="AK69" i="418"/>
  <c r="AF59" i="452"/>
  <c r="AK59" i="452"/>
  <c r="AI81" i="417"/>
  <c r="AC84" i="432"/>
  <c r="AK71" i="414"/>
  <c r="AG77" i="434"/>
  <c r="AK77" i="434"/>
  <c r="AS87" i="438"/>
  <c r="AF85" i="454"/>
  <c r="AK85" i="454"/>
  <c r="AF83" i="458"/>
  <c r="AK83" i="458"/>
  <c r="AJ72" i="417"/>
  <c r="AF65" i="428"/>
  <c r="AG65" i="428"/>
  <c r="AI88" i="426"/>
  <c r="AG88" i="426"/>
  <c r="AH82" i="458"/>
  <c r="AC60" i="440"/>
  <c r="AG65" i="456"/>
  <c r="AF71" i="440"/>
  <c r="AK71" i="440"/>
  <c r="AJ83" i="432"/>
  <c r="AH80" i="430"/>
  <c r="AK80" i="430"/>
  <c r="AG85" i="466"/>
  <c r="AC79" i="434"/>
  <c r="AH71" i="418"/>
  <c r="AG88" i="472"/>
  <c r="AF88" i="472"/>
  <c r="AG67" i="452"/>
  <c r="AC59" i="411"/>
  <c r="AG79" i="424"/>
  <c r="AC86" i="424"/>
  <c r="AG58" i="430"/>
  <c r="AC58" i="460"/>
  <c r="AJ73" i="428"/>
  <c r="AJ56" i="420"/>
  <c r="AH56" i="420"/>
  <c r="AH68" i="452"/>
  <c r="AJ72" i="399"/>
  <c r="AI72" i="399"/>
  <c r="AH62" i="415"/>
  <c r="AK78" i="414"/>
  <c r="AF78" i="414"/>
  <c r="AG81" i="446"/>
  <c r="AI81" i="446"/>
  <c r="AK62" i="420"/>
  <c r="AC87" i="432"/>
  <c r="AG69" i="434"/>
  <c r="AF76" i="388"/>
  <c r="AG76" i="388"/>
  <c r="AJ55" i="434"/>
  <c r="AG55" i="434"/>
  <c r="AF63" i="412"/>
  <c r="AJ63" i="412"/>
  <c r="AF70" i="418"/>
  <c r="AI62" i="452"/>
  <c r="AJ62" i="452"/>
  <c r="AF71" i="452"/>
  <c r="AQ85" i="413"/>
  <c r="AT85" i="413"/>
  <c r="AG54" i="415"/>
  <c r="AG71" i="434"/>
  <c r="AF71" i="434"/>
  <c r="AH86" i="413"/>
  <c r="AG68" i="416"/>
  <c r="AK68" i="416"/>
  <c r="AI85" i="388"/>
  <c r="AC81" i="418"/>
  <c r="AH88" i="452"/>
  <c r="AF76" i="450"/>
  <c r="AG76" i="450"/>
  <c r="AQ81" i="442"/>
  <c r="AG71" i="420"/>
  <c r="AJ71" i="420"/>
  <c r="AK60" i="410"/>
  <c r="AH76" i="420"/>
  <c r="AK76" i="420"/>
  <c r="AF60" i="444"/>
  <c r="AC86" i="452"/>
  <c r="AH81" i="422"/>
  <c r="AT83" i="399"/>
  <c r="AQ83" i="399"/>
  <c r="AH71" i="450"/>
  <c r="AG82" i="472"/>
  <c r="AI82" i="472"/>
  <c r="AR85" i="458"/>
  <c r="AI80" i="456"/>
  <c r="AF54" i="399"/>
  <c r="AI54" i="399"/>
  <c r="AS87" i="454"/>
  <c r="AH55" i="426"/>
  <c r="AJ55" i="426"/>
  <c r="AI86" i="442"/>
  <c r="AH74" i="434"/>
  <c r="AG74" i="434"/>
  <c r="AS88" i="413"/>
  <c r="AU88" i="413"/>
  <c r="AK68" i="438"/>
  <c r="AF68" i="438"/>
  <c r="AH55" i="442"/>
  <c r="AJ55" i="442"/>
  <c r="AH61" i="430"/>
  <c r="AF70" i="466"/>
  <c r="AI70" i="466"/>
  <c r="AU80" i="426"/>
  <c r="AF83" i="456"/>
  <c r="AH83" i="456"/>
  <c r="AH78" i="399"/>
  <c r="AH71" i="415"/>
  <c r="AK71" i="415"/>
  <c r="AJ77" i="432"/>
  <c r="AH84" i="430"/>
  <c r="AJ84" i="430"/>
  <c r="AH83" i="434"/>
  <c r="AG83" i="434"/>
  <c r="AG60" i="460"/>
  <c r="AC66" i="415"/>
  <c r="AT82" i="476"/>
  <c r="AI78" i="442"/>
  <c r="AF78" i="442"/>
  <c r="AH85" i="442"/>
  <c r="AI70" i="426"/>
  <c r="AK70" i="426"/>
  <c r="AI74" i="456"/>
  <c r="AC82" i="415"/>
  <c r="AJ77" i="440"/>
  <c r="AU84" i="426"/>
  <c r="AC82" i="417"/>
  <c r="AJ63" i="470"/>
  <c r="AG70" i="424"/>
  <c r="AF70" i="424"/>
  <c r="AH61" i="438"/>
  <c r="AI81" i="428"/>
  <c r="AH81" i="428"/>
  <c r="AF61" i="418"/>
  <c r="AJ56" i="472"/>
  <c r="AH56" i="472"/>
  <c r="AK61" i="436"/>
  <c r="AJ61" i="436"/>
  <c r="AH86" i="422"/>
  <c r="AI86" i="422"/>
  <c r="AG65" i="468"/>
  <c r="AC73" i="420"/>
  <c r="AI86" i="466"/>
  <c r="AK74" i="410"/>
  <c r="AJ74" i="410"/>
  <c r="AC80" i="436"/>
  <c r="AI77" i="416"/>
  <c r="AK84" i="413"/>
  <c r="AJ84" i="413"/>
  <c r="AK63" i="388"/>
  <c r="AC76" i="442"/>
  <c r="AG83" i="415"/>
  <c r="AH71" i="413"/>
  <c r="AK71" i="413"/>
  <c r="AJ71" i="412"/>
  <c r="AC70" i="448"/>
  <c r="AK54" i="452"/>
  <c r="AC83" i="436"/>
  <c r="AF74" i="432"/>
  <c r="AK71" i="438"/>
  <c r="AG71" i="438"/>
  <c r="AR84" i="412"/>
  <c r="AC69" i="452"/>
  <c r="AJ79" i="442"/>
  <c r="AK79" i="442"/>
  <c r="AC67" i="422"/>
  <c r="AJ59" i="418"/>
  <c r="AJ57" i="446"/>
  <c r="AF57" i="446"/>
  <c r="AK71" i="454"/>
  <c r="AF85" i="413"/>
  <c r="AH85" i="413"/>
  <c r="AC78" i="456"/>
  <c r="AF65" i="388"/>
  <c r="AJ67" i="416"/>
  <c r="AF67" i="416"/>
  <c r="AG65" i="476"/>
  <c r="AC87" i="416"/>
  <c r="AK65" i="452"/>
  <c r="AI65" i="452"/>
  <c r="AH82" i="454"/>
  <c r="AJ55" i="416"/>
  <c r="AG55" i="416"/>
  <c r="AC56" i="440"/>
  <c r="AJ87" i="414"/>
  <c r="AI70" i="432"/>
  <c r="AG70" i="432"/>
  <c r="AS82" i="456"/>
  <c r="AJ54" i="416"/>
  <c r="AI54" i="416"/>
  <c r="AF69" i="458"/>
  <c r="AC85" i="414"/>
  <c r="AG77" i="472"/>
  <c r="AH77" i="472"/>
  <c r="AQ79" i="430"/>
  <c r="AG87" i="411"/>
  <c r="AJ87" i="411"/>
  <c r="AC79" i="460"/>
  <c r="AF87" i="399"/>
  <c r="AH70" i="388"/>
  <c r="AJ70" i="388"/>
  <c r="AK78" i="450"/>
  <c r="AC53" i="452"/>
  <c r="AG61" i="442"/>
  <c r="AS86" i="420"/>
  <c r="AU86" i="420"/>
  <c r="AF71" i="399"/>
  <c r="AJ78" i="420"/>
  <c r="AH78" i="420"/>
  <c r="AI76" i="413"/>
  <c r="AF69" i="464"/>
  <c r="AJ69" i="464"/>
  <c r="AK73" i="436"/>
  <c r="AC73" i="388"/>
  <c r="AI76" i="430"/>
  <c r="AH83" i="442"/>
  <c r="AI83" i="442"/>
  <c r="AQ86" i="464"/>
  <c r="AS78" i="415"/>
  <c r="AR78" i="415"/>
  <c r="AF80" i="416"/>
  <c r="AK80" i="416"/>
  <c r="AI58" i="416"/>
  <c r="AI53" i="464"/>
  <c r="AH53" i="464"/>
  <c r="AF85" i="416"/>
  <c r="AK69" i="413"/>
  <c r="AI69" i="413"/>
  <c r="AF62" i="417"/>
  <c r="AF80" i="476"/>
  <c r="AG80" i="476"/>
  <c r="AJ56" i="470"/>
  <c r="AH56" i="470"/>
  <c r="AS87" i="458"/>
  <c r="AC69" i="422"/>
  <c r="AH81" i="416"/>
  <c r="AK53" i="470"/>
  <c r="AG53" i="470"/>
  <c r="AI57" i="417"/>
  <c r="AH57" i="417"/>
  <c r="AR84" i="460"/>
  <c r="AC86" i="454"/>
  <c r="AK70" i="446"/>
  <c r="AH63" i="426"/>
  <c r="AK63" i="426"/>
  <c r="AK62" i="416"/>
  <c r="AC66" i="414"/>
  <c r="AJ72" i="422"/>
  <c r="AC64" i="460"/>
  <c r="AK55" i="464"/>
  <c r="AJ55" i="460"/>
  <c r="AF55" i="460"/>
  <c r="AG63" i="436"/>
  <c r="AI76" i="424"/>
  <c r="AK76" i="424"/>
  <c r="AQ82" i="420"/>
  <c r="AH54" i="410"/>
  <c r="AK54" i="410"/>
  <c r="AC70" i="422"/>
  <c r="AG58" i="442"/>
  <c r="AF58" i="442"/>
  <c r="AF81" i="412"/>
  <c r="AU81" i="452"/>
  <c r="AC73" i="450"/>
  <c r="AH82" i="442"/>
  <c r="AC86" i="430"/>
  <c r="AG77" i="476"/>
  <c r="AI77" i="476"/>
  <c r="AK80" i="410"/>
  <c r="AJ80" i="410"/>
  <c r="AH67" i="446"/>
  <c r="AK60" i="414"/>
  <c r="AJ60" i="414"/>
  <c r="AI53" i="432"/>
  <c r="AG77" i="446"/>
  <c r="AI77" i="446"/>
  <c r="AF63" i="416"/>
  <c r="AF85" i="432"/>
  <c r="AH85" i="432"/>
  <c r="AG79" i="432"/>
  <c r="AC64" i="428"/>
  <c r="AG56" i="440"/>
  <c r="AF56" i="440"/>
  <c r="AI61" i="411"/>
  <c r="AK59" i="468"/>
  <c r="AJ59" i="468"/>
  <c r="AH54" i="434"/>
  <c r="AJ54" i="434"/>
  <c r="AH64" i="474"/>
  <c r="AI58" i="414"/>
  <c r="AF58" i="414"/>
  <c r="AR86" i="456"/>
  <c r="AH82" i="412"/>
  <c r="AJ82" i="412"/>
  <c r="AG55" i="450"/>
  <c r="AK55" i="450"/>
  <c r="AG80" i="413"/>
  <c r="AK67" i="415"/>
  <c r="AJ67" i="415"/>
  <c r="AH59" i="432"/>
  <c r="AG59" i="432"/>
  <c r="AI69" i="414"/>
  <c r="AH70" i="438"/>
  <c r="AJ70" i="438"/>
  <c r="AS87" i="399"/>
  <c r="AJ85" i="428"/>
  <c r="AC53" i="416"/>
  <c r="AG62" i="438"/>
  <c r="AK77" i="420"/>
  <c r="AJ77" i="420"/>
  <c r="AI66" i="440"/>
  <c r="AK73" i="417"/>
  <c r="AF73" i="417"/>
  <c r="AI79" i="417"/>
  <c r="AC53" i="414"/>
  <c r="AK58" i="420"/>
  <c r="AH58" i="420"/>
  <c r="AK55" i="476"/>
  <c r="AH55" i="476"/>
  <c r="AJ60" i="413"/>
  <c r="AC61" i="399"/>
  <c r="AJ77" i="417"/>
  <c r="AC62" i="446"/>
  <c r="AK61" i="424"/>
  <c r="AJ60" i="442"/>
  <c r="AK60" i="442"/>
  <c r="AC72" i="434"/>
  <c r="AQ81" i="411"/>
  <c r="AJ64" i="470"/>
  <c r="AF64" i="470"/>
  <c r="AG63" i="444"/>
  <c r="AI86" i="440"/>
  <c r="AF86" i="440"/>
  <c r="AG74" i="388"/>
  <c r="AH76" i="399"/>
  <c r="AJ76" i="399"/>
  <c r="AF81" i="436"/>
  <c r="AC67" i="418"/>
  <c r="AI63" i="474"/>
  <c r="AG63" i="474"/>
  <c r="AQ85" i="456"/>
  <c r="AF77" i="426"/>
  <c r="AG77" i="426"/>
  <c r="AH65" i="472"/>
  <c r="AJ65" i="472"/>
  <c r="AH82" i="444"/>
  <c r="AG84" i="474"/>
  <c r="AF84" i="474"/>
  <c r="AI65" i="415"/>
  <c r="AK71" i="411"/>
  <c r="AG71" i="411"/>
  <c r="AI83" i="466"/>
  <c r="AC71" i="417"/>
  <c r="AC59" i="413"/>
  <c r="AI87" i="388"/>
  <c r="AC65" i="388"/>
  <c r="AH76" i="426"/>
  <c r="AJ61" i="468"/>
  <c r="AF61" i="468"/>
  <c r="AJ74" i="430"/>
  <c r="AK80" i="420"/>
  <c r="AI80" i="420"/>
  <c r="AR87" i="476"/>
  <c r="AS87" i="476"/>
  <c r="AJ88" i="470"/>
  <c r="AI59" i="448"/>
  <c r="AJ59" i="448"/>
  <c r="AH62" i="440"/>
  <c r="AF62" i="440"/>
  <c r="AU87" i="434"/>
  <c r="AI78" i="424"/>
  <c r="AK78" i="424"/>
  <c r="AH61" i="440"/>
  <c r="AJ61" i="440"/>
  <c r="AH67" i="411"/>
  <c r="AK57" i="413"/>
  <c r="AI57" i="413"/>
  <c r="AK58" i="426"/>
  <c r="AI58" i="426"/>
  <c r="AG71" i="424"/>
  <c r="AH56" i="436"/>
  <c r="AG56" i="436"/>
  <c r="AH71" i="470"/>
  <c r="AF71" i="470"/>
  <c r="AK68" i="411"/>
  <c r="AH86" i="412"/>
  <c r="AI86" i="412"/>
  <c r="AR86" i="414"/>
  <c r="AT86" i="430"/>
  <c r="AK66" i="452"/>
  <c r="AG66" i="452"/>
  <c r="AF78" i="432"/>
  <c r="AC60" i="436"/>
  <c r="AH67" i="450"/>
  <c r="AH85" i="424"/>
  <c r="AF85" i="424"/>
  <c r="AH70" i="454"/>
  <c r="AF88" i="413"/>
  <c r="AG88" i="413"/>
  <c r="AS87" i="444"/>
  <c r="AH54" i="432"/>
  <c r="AG87" i="460"/>
  <c r="AK87" i="460"/>
  <c r="AC85" i="462"/>
  <c r="AC87" i="420"/>
  <c r="AI59" i="430"/>
  <c r="AF86" i="438"/>
  <c r="AH86" i="438"/>
  <c r="AI87" i="417"/>
  <c r="AC78" i="460"/>
  <c r="AK85" i="446"/>
  <c r="AF87" i="412"/>
  <c r="AH87" i="412"/>
  <c r="AJ75" i="422"/>
  <c r="AH56" i="452"/>
  <c r="AG56" i="452"/>
  <c r="AI67" i="436"/>
  <c r="AK67" i="436"/>
  <c r="AH54" i="411"/>
  <c r="AC82" i="426"/>
  <c r="AC71" i="432"/>
  <c r="AI85" i="436"/>
  <c r="AG59" i="417"/>
  <c r="AK59" i="417"/>
  <c r="AF75" i="476"/>
  <c r="AF74" i="462"/>
  <c r="AI74" i="462"/>
  <c r="AH69" i="420"/>
  <c r="AG69" i="420"/>
  <c r="AJ61" i="450"/>
  <c r="AK73" i="411"/>
  <c r="AJ73" i="411"/>
  <c r="AR82" i="472"/>
  <c r="AT78" i="448"/>
  <c r="AQ78" i="448"/>
  <c r="AG81" i="415"/>
  <c r="AH81" i="415"/>
  <c r="AC73" i="410"/>
  <c r="AR85" i="442"/>
  <c r="AU81" i="460"/>
  <c r="AR81" i="460"/>
  <c r="AT78" i="416"/>
  <c r="AI78" i="388"/>
  <c r="AI65" i="424"/>
  <c r="AH65" i="424"/>
  <c r="AQ81" i="399"/>
  <c r="AG70" i="411"/>
  <c r="AF70" i="411"/>
  <c r="AC64" i="434"/>
  <c r="AJ77" i="444"/>
  <c r="AJ56" i="388"/>
  <c r="AH56" i="388"/>
  <c r="AU82" i="428"/>
  <c r="AR82" i="428"/>
  <c r="AG78" i="426"/>
  <c r="AH86" i="430"/>
  <c r="AJ86" i="430"/>
  <c r="AJ84" i="420"/>
  <c r="AH84" i="420"/>
  <c r="AJ77" i="462"/>
  <c r="AC60" i="424"/>
  <c r="AH82" i="411"/>
  <c r="AJ82" i="411"/>
  <c r="AJ56" i="454"/>
  <c r="AF82" i="456"/>
  <c r="AG82" i="456"/>
  <c r="AI79" i="412"/>
  <c r="AJ75" i="438"/>
  <c r="AK75" i="438"/>
  <c r="AK56" i="442"/>
  <c r="AI55" i="399"/>
  <c r="AG55" i="399"/>
  <c r="AK86" i="446"/>
  <c r="AK82" i="422"/>
  <c r="AG82" i="422"/>
  <c r="AJ74" i="474"/>
  <c r="AC72" i="414"/>
  <c r="AF64" i="428"/>
  <c r="AK64" i="428"/>
  <c r="AK76" i="428"/>
  <c r="AF78" i="412"/>
  <c r="AK78" i="412"/>
  <c r="AH53" i="420"/>
  <c r="AH53" i="416"/>
  <c r="AF53" i="416"/>
  <c r="AI84" i="422"/>
  <c r="AI72" i="424"/>
  <c r="AG72" i="424"/>
  <c r="AI58" i="438"/>
  <c r="AJ58" i="438"/>
  <c r="AG69" i="450"/>
  <c r="AK57" i="414"/>
  <c r="AH57" i="414"/>
  <c r="AJ69" i="411"/>
  <c r="AF69" i="411"/>
  <c r="AH53" i="462"/>
  <c r="AG53" i="462"/>
  <c r="AG86" i="454"/>
  <c r="AI86" i="454"/>
  <c r="AT88" i="411"/>
  <c r="AC77" i="411"/>
  <c r="AK86" i="410"/>
  <c r="AH61" i="415"/>
  <c r="AG61" i="415"/>
  <c r="AI55" i="422"/>
  <c r="AK55" i="422"/>
  <c r="AC80" i="432"/>
  <c r="AC58" i="434"/>
  <c r="AC72" i="450"/>
  <c r="AC55" i="448"/>
  <c r="AF87" i="422"/>
  <c r="AK81" i="434"/>
  <c r="AH81" i="434"/>
  <c r="AH60" i="399"/>
  <c r="AI82" i="424"/>
  <c r="AK82" i="424"/>
  <c r="AC55" i="430"/>
  <c r="AI79" i="410"/>
  <c r="AJ79" i="410"/>
  <c r="AC63" i="388"/>
  <c r="AH58" i="456"/>
  <c r="AF69" i="418"/>
  <c r="AJ69" i="418"/>
  <c r="AG59" i="452"/>
  <c r="AF81" i="417"/>
  <c r="AK81" i="417"/>
  <c r="AC56" i="388"/>
  <c r="AG71" i="414"/>
  <c r="AF77" i="434"/>
  <c r="AJ77" i="434"/>
  <c r="AT87" i="438"/>
  <c r="AI85" i="454"/>
  <c r="AC68" i="448"/>
  <c r="AI83" i="458"/>
  <c r="AH83" i="458"/>
  <c r="AF72" i="417"/>
  <c r="AH65" i="428"/>
  <c r="AK65" i="428"/>
  <c r="AJ88" i="426"/>
  <c r="AJ82" i="458"/>
  <c r="AK82" i="458"/>
  <c r="AI65" i="456"/>
  <c r="AK65" i="456"/>
  <c r="AJ71" i="440"/>
  <c r="AH83" i="432"/>
  <c r="AK83" i="432"/>
  <c r="AJ80" i="430"/>
  <c r="AC63" i="412"/>
  <c r="AK85" i="466"/>
  <c r="AF71" i="418"/>
  <c r="AI71" i="418"/>
  <c r="AJ88" i="472"/>
  <c r="AC83" i="418"/>
  <c r="AH67" i="452"/>
  <c r="AJ79" i="424"/>
  <c r="AI79" i="424"/>
  <c r="AK58" i="430"/>
  <c r="AI58" i="430"/>
  <c r="AK73" i="428"/>
  <c r="AI73" i="428"/>
  <c r="AG56" i="420"/>
  <c r="AJ68" i="452"/>
  <c r="AI68" i="452"/>
  <c r="AK72" i="399"/>
  <c r="AJ62" i="415"/>
  <c r="AK62" i="415"/>
  <c r="AI78" i="414"/>
  <c r="AH78" i="414"/>
  <c r="AH81" i="446"/>
  <c r="AC55" i="434"/>
  <c r="AH62" i="420"/>
  <c r="AK69" i="434"/>
  <c r="AH69" i="434"/>
  <c r="AJ76" i="388"/>
  <c r="AC74" i="414"/>
  <c r="AI55" i="434"/>
  <c r="AH55" i="434"/>
  <c r="AI63" i="412"/>
  <c r="AC68" i="388"/>
  <c r="AG70" i="418"/>
  <c r="AG62" i="452"/>
  <c r="AH62" i="452"/>
  <c r="AH71" i="452"/>
  <c r="AS85" i="413"/>
  <c r="AJ54" i="415"/>
  <c r="AI54" i="415"/>
  <c r="AI71" i="434"/>
  <c r="AI86" i="413"/>
  <c r="AK86" i="413"/>
  <c r="AJ68" i="416"/>
  <c r="AF68" i="416"/>
  <c r="AH85" i="388"/>
  <c r="AI88" i="452"/>
  <c r="AK88" i="452"/>
  <c r="AK76" i="450"/>
  <c r="AC80" i="474"/>
  <c r="AU81" i="442"/>
  <c r="AH71" i="420"/>
  <c r="AF71" i="420"/>
  <c r="AJ60" i="410"/>
  <c r="AF76" i="420"/>
  <c r="AI76" i="420"/>
  <c r="AG60" i="444"/>
  <c r="AK81" i="422"/>
  <c r="AF81" i="422"/>
  <c r="AR83" i="399"/>
  <c r="AJ71" i="450"/>
  <c r="AK71" i="450"/>
  <c r="AJ82" i="472"/>
  <c r="AQ85" i="458"/>
  <c r="AT85" i="458"/>
  <c r="AK80" i="456"/>
  <c r="AK54" i="399"/>
  <c r="AJ54" i="399"/>
  <c r="AR87" i="454"/>
  <c r="AI55" i="426"/>
  <c r="AC69" i="428"/>
  <c r="AG86" i="442"/>
  <c r="AJ74" i="434"/>
  <c r="AK74" i="434"/>
  <c r="AQ88" i="413"/>
  <c r="AC70" i="450"/>
  <c r="AG68" i="438"/>
  <c r="AH68" i="438"/>
  <c r="AF55" i="442"/>
  <c r="AJ61" i="430"/>
  <c r="AG61" i="430"/>
  <c r="AG70" i="466"/>
  <c r="AC82" i="432"/>
  <c r="AS80" i="426"/>
  <c r="AJ83" i="456"/>
  <c r="AG78" i="399"/>
  <c r="AK78" i="399"/>
  <c r="AG71" i="415"/>
  <c r="AI77" i="432"/>
  <c r="AH77" i="432"/>
  <c r="AF84" i="430"/>
  <c r="AG84" i="430"/>
  <c r="AK83" i="434"/>
  <c r="AC60" i="432"/>
  <c r="AJ60" i="460"/>
  <c r="AQ82" i="476"/>
  <c r="AR82" i="476"/>
  <c r="AJ78" i="442"/>
  <c r="AC73" i="440"/>
  <c r="AI85" i="442"/>
  <c r="AJ70" i="426"/>
  <c r="AH70" i="426"/>
  <c r="AG74" i="456"/>
  <c r="AK77" i="440"/>
  <c r="AG77" i="440"/>
  <c r="AS84" i="426"/>
  <c r="AK63" i="470"/>
  <c r="AG63" i="470"/>
  <c r="AJ70" i="424"/>
  <c r="AC60" i="430"/>
  <c r="AI61" i="438"/>
  <c r="AJ81" i="428"/>
  <c r="AF81" i="428"/>
  <c r="AI61" i="418"/>
  <c r="AK56" i="472"/>
  <c r="AG56" i="472"/>
  <c r="AH61" i="436"/>
  <c r="AC56" i="432"/>
  <c r="AG86" i="422"/>
  <c r="AF86" i="422"/>
  <c r="AH65" i="468"/>
  <c r="AC75" i="432"/>
  <c r="AF86" i="466"/>
  <c r="AF74" i="410"/>
  <c r="AH74" i="410"/>
  <c r="AJ77" i="416"/>
  <c r="AH77" i="416"/>
  <c r="AH84" i="413"/>
  <c r="AC59" i="430"/>
  <c r="AI63" i="388"/>
  <c r="AK83" i="415"/>
  <c r="AJ83" i="415"/>
  <c r="AG71" i="413"/>
  <c r="AC88" i="452"/>
  <c r="AK71" i="412"/>
  <c r="AC55" i="399"/>
  <c r="AH54" i="452"/>
  <c r="AC78" i="440"/>
  <c r="AI74" i="432"/>
  <c r="AJ71" i="438"/>
  <c r="AH71" i="438"/>
  <c r="AS84" i="412"/>
  <c r="AC68" i="438"/>
  <c r="AH79" i="442"/>
  <c r="AC72" i="452"/>
  <c r="AK59" i="418"/>
  <c r="AI59" i="418"/>
  <c r="AK57" i="446"/>
  <c r="AH57" i="446"/>
  <c r="AH71" i="454"/>
  <c r="AJ85" i="413"/>
  <c r="AK85" i="413"/>
  <c r="AI65" i="388"/>
  <c r="AG65" i="388"/>
  <c r="AH67" i="416"/>
  <c r="AK67" i="416"/>
  <c r="AF65" i="476"/>
  <c r="AC71" i="424"/>
  <c r="AH65" i="452"/>
  <c r="AI82" i="454"/>
  <c r="AG82" i="454"/>
  <c r="AK55" i="416"/>
  <c r="AC68" i="424"/>
  <c r="AC53" i="430"/>
  <c r="AK87" i="414"/>
  <c r="AF70" i="432"/>
  <c r="AH70" i="432"/>
  <c r="AU82" i="456"/>
  <c r="AG54" i="416"/>
  <c r="AF54" i="416"/>
  <c r="AJ69" i="458"/>
  <c r="AC88" i="466"/>
  <c r="AI77" i="472"/>
  <c r="AC87" i="464"/>
  <c r="AR79" i="430"/>
  <c r="AH87" i="411"/>
  <c r="AC59" i="454"/>
  <c r="AH87" i="399"/>
  <c r="AG87" i="399"/>
  <c r="AK70" i="388"/>
  <c r="AH78" i="450"/>
  <c r="AI78" i="450"/>
  <c r="AC76" i="434"/>
  <c r="AJ61" i="442"/>
  <c r="AR86" i="420"/>
  <c r="AH71" i="399"/>
  <c r="AG71" i="399"/>
  <c r="AK78" i="420"/>
  <c r="AC56" i="438"/>
  <c r="AK76" i="413"/>
  <c r="AH69" i="464"/>
  <c r="AK69" i="464"/>
  <c r="AG73" i="436"/>
  <c r="AC77" i="417"/>
  <c r="AK76" i="430"/>
  <c r="AG83" i="442"/>
  <c r="AK83" i="442"/>
  <c r="AR86" i="464"/>
  <c r="AQ78" i="415"/>
  <c r="AC62" i="442"/>
  <c r="AI80" i="416"/>
  <c r="AC80" i="424"/>
  <c r="AF58" i="416"/>
  <c r="AG53" i="464"/>
  <c r="AK53" i="464"/>
  <c r="AK85" i="416"/>
  <c r="AF69" i="413"/>
  <c r="AJ69" i="413"/>
  <c r="AJ62" i="417"/>
  <c r="AK80" i="476"/>
  <c r="AJ80" i="476"/>
  <c r="AK56" i="470"/>
  <c r="AU87" i="458"/>
  <c r="AQ87" i="458"/>
  <c r="AK81" i="416"/>
  <c r="AJ81" i="416"/>
  <c r="AJ53" i="470"/>
  <c r="AC71" i="456"/>
  <c r="AG57" i="417"/>
  <c r="AJ57" i="417"/>
  <c r="AQ84" i="460"/>
  <c r="AG70" i="446"/>
  <c r="AJ70" i="446"/>
  <c r="AF63" i="426"/>
  <c r="AH62" i="416"/>
  <c r="AF62" i="416"/>
  <c r="AI72" i="422"/>
  <c r="AG72" i="422"/>
  <c r="AH55" i="464"/>
  <c r="AI55" i="464"/>
  <c r="AG55" i="460"/>
  <c r="AK63" i="436"/>
  <c r="AF63" i="436"/>
  <c r="AF76" i="424"/>
  <c r="AC66" i="442"/>
  <c r="AT82" i="420"/>
  <c r="AG54" i="410"/>
  <c r="AJ54" i="410"/>
  <c r="AC63" i="399"/>
  <c r="AI58" i="442"/>
  <c r="AJ81" i="412"/>
  <c r="AG81" i="412"/>
  <c r="AQ81" i="452"/>
  <c r="AC79" i="399"/>
  <c r="AF82" i="442"/>
  <c r="AC85" i="411"/>
  <c r="AK77" i="476"/>
  <c r="AC58" i="456"/>
  <c r="AF80" i="410"/>
  <c r="AF67" i="446"/>
  <c r="AI67" i="446"/>
  <c r="AG60" i="414"/>
  <c r="AJ53" i="432"/>
  <c r="AH53" i="432"/>
  <c r="AJ77" i="446"/>
  <c r="AF77" i="446"/>
  <c r="AK63" i="416"/>
  <c r="AI85" i="432"/>
  <c r="AG85" i="432"/>
  <c r="AF79" i="432"/>
  <c r="AC75" i="420"/>
  <c r="AI56" i="440"/>
  <c r="AJ56" i="440"/>
  <c r="AF61" i="411"/>
  <c r="AH59" i="468"/>
  <c r="AI59" i="468"/>
  <c r="AF54" i="434"/>
  <c r="AC74" i="424"/>
  <c r="AJ64" i="474"/>
  <c r="AG58" i="414"/>
  <c r="AK58" i="414"/>
  <c r="AQ86" i="456"/>
  <c r="AK82" i="412"/>
  <c r="AC71" i="466"/>
  <c r="AF55" i="450"/>
  <c r="AJ55" i="450"/>
  <c r="AJ80" i="413"/>
  <c r="AG67" i="415"/>
  <c r="AH67" i="415"/>
  <c r="AI59" i="432"/>
  <c r="AK69" i="414"/>
  <c r="AH69" i="414"/>
  <c r="AI70" i="438"/>
  <c r="AT87" i="399"/>
  <c r="AR87" i="399"/>
  <c r="AK85" i="428"/>
  <c r="AK62" i="438"/>
  <c r="AF62" i="438"/>
  <c r="AI77" i="420"/>
  <c r="AC73" i="417"/>
  <c r="AK66" i="440"/>
  <c r="AH73" i="417"/>
  <c r="AG73" i="417"/>
  <c r="AJ79" i="417"/>
  <c r="AC62" i="413"/>
  <c r="AG58" i="420"/>
  <c r="AC68" i="436"/>
  <c r="AF55" i="476"/>
  <c r="AK60" i="413"/>
  <c r="AI60" i="413"/>
  <c r="AF77" i="417"/>
  <c r="AG77" i="417"/>
  <c r="AG61" i="424"/>
  <c r="AH61" i="424"/>
  <c r="AI60" i="442"/>
  <c r="AC53" i="446"/>
  <c r="AC80" i="388"/>
  <c r="AT81" i="411"/>
  <c r="AK64" i="470"/>
  <c r="AI64" i="470"/>
  <c r="AI63" i="444"/>
  <c r="AK86" i="440"/>
  <c r="AJ86" i="440"/>
  <c r="AJ74" i="388"/>
  <c r="AK76" i="399"/>
  <c r="AI76" i="399"/>
  <c r="AJ81" i="436"/>
  <c r="AC65" i="438"/>
  <c r="AH63" i="474"/>
  <c r="AC88" i="415"/>
  <c r="AT85" i="456"/>
  <c r="AK77" i="426"/>
  <c r="AJ77" i="426"/>
  <c r="AK65" i="472"/>
  <c r="AG82" i="444"/>
  <c r="AF82" i="444"/>
  <c r="AK84" i="474"/>
  <c r="AJ65" i="415"/>
  <c r="AH65" i="415"/>
  <c r="AI71" i="411"/>
  <c r="AC53" i="464"/>
  <c r="AK83" i="466"/>
  <c r="AC78" i="448"/>
  <c r="AJ87" i="388"/>
  <c r="AK87" i="388"/>
  <c r="AI76" i="426"/>
  <c r="AF76" i="426"/>
  <c r="AG61" i="468"/>
  <c r="AH74" i="430"/>
  <c r="AF74" i="430"/>
  <c r="AH80" i="420"/>
  <c r="AJ80" i="420"/>
  <c r="AU87" i="476"/>
  <c r="AI88" i="470"/>
  <c r="AG88" i="470"/>
  <c r="AH59" i="448"/>
  <c r="AK59" i="448"/>
  <c r="AI71" i="470"/>
  <c r="AJ68" i="411"/>
  <c r="AH68" i="411"/>
  <c r="AF86" i="412"/>
  <c r="AC66" i="428"/>
  <c r="AT86" i="414"/>
  <c r="AR86" i="430"/>
  <c r="AI66" i="452"/>
  <c r="AH66" i="452"/>
  <c r="AJ78" i="432"/>
  <c r="AJ67" i="450"/>
  <c r="AG67" i="450"/>
  <c r="AK85" i="424"/>
  <c r="AJ70" i="454"/>
  <c r="AI70" i="454"/>
  <c r="AI88" i="413"/>
  <c r="AT87" i="444"/>
  <c r="AR87" i="444"/>
  <c r="AK54" i="432"/>
  <c r="AH87" i="460"/>
  <c r="AF87" i="460"/>
  <c r="AC74" i="434"/>
  <c r="AK59" i="430"/>
  <c r="AG59" i="430"/>
  <c r="AJ86" i="438"/>
  <c r="AC84" i="458"/>
  <c r="AJ87" i="417"/>
  <c r="AG85" i="446"/>
  <c r="AH85" i="446"/>
  <c r="AK87" i="412"/>
  <c r="AC59" i="410"/>
  <c r="AK75" i="422"/>
  <c r="AF56" i="452"/>
  <c r="AJ56" i="452"/>
  <c r="AF67" i="436"/>
  <c r="AH67" i="436"/>
  <c r="AJ54" i="411"/>
  <c r="AC70" i="430"/>
  <c r="AG85" i="436"/>
  <c r="AK85" i="436"/>
  <c r="AJ59" i="417"/>
  <c r="AI59" i="417"/>
  <c r="AG75" i="476"/>
  <c r="AJ74" i="462"/>
  <c r="AG74" i="462"/>
  <c r="AJ69" i="420"/>
  <c r="AG61" i="450"/>
  <c r="AF61" i="450"/>
  <c r="AH73" i="411"/>
  <c r="AF73" i="411"/>
  <c r="AQ82" i="472"/>
  <c r="AU78" i="448"/>
  <c r="AC69" i="430"/>
  <c r="AF81" i="415"/>
  <c r="AC85" i="468"/>
  <c r="AT85" i="442"/>
  <c r="AU85" i="442"/>
  <c r="AQ81" i="460"/>
  <c r="AQ78" i="416"/>
  <c r="AS78" i="416"/>
  <c r="AG78" i="388"/>
  <c r="AG65" i="424"/>
  <c r="AK65" i="424"/>
  <c r="AT81" i="399"/>
  <c r="AH70" i="411"/>
  <c r="AC69" i="424"/>
  <c r="AC64" i="418"/>
  <c r="AF77" i="444"/>
  <c r="AG56" i="388"/>
  <c r="AK56" i="388"/>
  <c r="AS82" i="428"/>
  <c r="AF78" i="426"/>
  <c r="AK78" i="426"/>
  <c r="AI86" i="430"/>
  <c r="AC75" i="428"/>
  <c r="AG84" i="420"/>
  <c r="AC83" i="448"/>
  <c r="AF77" i="462"/>
  <c r="AC67" i="438"/>
  <c r="AF82" i="411"/>
  <c r="AK56" i="454"/>
  <c r="AH56" i="454"/>
  <c r="AJ82" i="456"/>
  <c r="AG79" i="412"/>
  <c r="AJ79" i="412"/>
  <c r="AH75" i="438"/>
  <c r="AJ56" i="442"/>
  <c r="AG56" i="442"/>
  <c r="AH55" i="399"/>
  <c r="AF86" i="446"/>
  <c r="AJ86" i="446"/>
  <c r="AF82" i="422"/>
  <c r="AC85" i="422"/>
  <c r="AH74" i="474"/>
  <c r="AC77" i="430"/>
  <c r="AG64" i="428"/>
  <c r="AI76" i="428"/>
  <c r="AJ76" i="428"/>
  <c r="AJ78" i="412"/>
  <c r="AF53" i="420"/>
  <c r="AI53" i="420"/>
  <c r="AJ53" i="416"/>
  <c r="AC60" i="422"/>
  <c r="AF84" i="422"/>
  <c r="AK72" i="424"/>
  <c r="AF72" i="424"/>
  <c r="AK58" i="438"/>
  <c r="AF58" i="438"/>
  <c r="AH69" i="450"/>
  <c r="AI57" i="414"/>
  <c r="AF57" i="414"/>
  <c r="AG69" i="411"/>
  <c r="AC84" i="410"/>
  <c r="AI53" i="462"/>
  <c r="AC75" i="388"/>
  <c r="AK86" i="454"/>
  <c r="AU88" i="411"/>
  <c r="AQ88" i="411"/>
  <c r="AF86" i="410"/>
  <c r="AI86" i="410"/>
  <c r="AF61" i="415"/>
  <c r="AK61" i="415"/>
  <c r="AH55" i="422"/>
  <c r="AC81" i="388"/>
  <c r="AC75" i="430"/>
  <c r="AC62" i="426"/>
  <c r="AC60" i="414"/>
  <c r="AG87" i="422"/>
  <c r="AI87" i="422"/>
  <c r="AI81" i="434"/>
  <c r="AK60" i="399"/>
  <c r="AG60" i="399"/>
  <c r="AG82" i="424"/>
  <c r="AF82" i="424"/>
  <c r="AC84" i="456"/>
  <c r="AF79" i="410"/>
  <c r="AG79" i="410"/>
  <c r="AC74" i="430"/>
  <c r="AK58" i="456"/>
  <c r="AI69" i="418"/>
  <c r="AG69" i="418"/>
  <c r="AH59" i="452"/>
  <c r="AJ81" i="417"/>
  <c r="AG81" i="417"/>
  <c r="AF71" i="414"/>
  <c r="AJ71" i="414"/>
  <c r="AH77" i="434"/>
  <c r="AR87" i="438"/>
  <c r="AU87" i="438"/>
  <c r="AG85" i="454"/>
  <c r="AC65" i="399"/>
  <c r="AG83" i="458"/>
  <c r="AH72" i="417"/>
  <c r="AI72" i="417"/>
  <c r="AI65" i="428"/>
  <c r="AC67" i="456"/>
  <c r="AH88" i="426"/>
  <c r="AG82" i="458"/>
  <c r="AF82" i="458"/>
  <c r="AH65" i="456"/>
  <c r="AF65" i="456"/>
  <c r="AI71" i="440"/>
  <c r="AG83" i="432"/>
  <c r="AI83" i="432"/>
  <c r="AF80" i="430"/>
  <c r="AJ85" i="466"/>
  <c r="AF85" i="466"/>
  <c r="AG71" i="418"/>
  <c r="AK71" i="418"/>
  <c r="AH88" i="472"/>
  <c r="AF67" i="452"/>
  <c r="AI67" i="452"/>
  <c r="AF79" i="424"/>
  <c r="AH79" i="424"/>
  <c r="AJ58" i="430"/>
  <c r="AH58" i="430"/>
  <c r="AH73" i="428"/>
  <c r="AF73" i="428"/>
  <c r="AK56" i="420"/>
  <c r="AK68" i="452"/>
  <c r="AG68" i="452"/>
  <c r="AF72" i="399"/>
  <c r="AI62" i="415"/>
  <c r="AG62" i="415"/>
  <c r="AJ78" i="414"/>
  <c r="AC85" i="416"/>
  <c r="AJ81" i="446"/>
  <c r="AG62" i="420"/>
  <c r="AJ62" i="420"/>
  <c r="AJ69" i="434"/>
  <c r="AF69" i="434"/>
  <c r="AH76" i="388"/>
  <c r="AC63" i="434"/>
  <c r="AF55" i="434"/>
  <c r="AC71" i="452"/>
  <c r="AG63" i="412"/>
  <c r="AK70" i="418"/>
  <c r="AI70" i="418"/>
  <c r="AK62" i="452"/>
  <c r="AK71" i="452"/>
  <c r="AI71" i="452"/>
  <c r="AR85" i="413"/>
  <c r="AH54" i="415"/>
  <c r="AF54" i="415"/>
  <c r="AH71" i="434"/>
  <c r="AF86" i="413"/>
  <c r="AJ86" i="413"/>
  <c r="AI68" i="416"/>
  <c r="AF85" i="388"/>
  <c r="AJ85" i="388"/>
  <c r="AF88" i="452"/>
  <c r="AJ88" i="452"/>
  <c r="AH76" i="450"/>
  <c r="AR81" i="442"/>
  <c r="AS81" i="442"/>
  <c r="AK71" i="420"/>
  <c r="AG60" i="410"/>
  <c r="AH60" i="410"/>
  <c r="AJ76" i="420"/>
  <c r="AJ60" i="444"/>
  <c r="AI60" i="444"/>
  <c r="AI81" i="422"/>
  <c r="AG81" i="422"/>
  <c r="AU83" i="399"/>
  <c r="AG71" i="450"/>
  <c r="AI71" i="450"/>
  <c r="AH82" i="472"/>
  <c r="AS85" i="458"/>
  <c r="AJ80" i="456"/>
  <c r="AF80" i="456"/>
  <c r="AH54" i="399"/>
  <c r="AU87" i="454"/>
  <c r="AQ87" i="454"/>
  <c r="AF55" i="426"/>
  <c r="AF86" i="442"/>
  <c r="AH86" i="442"/>
  <c r="AF74" i="434"/>
  <c r="AC76" i="432"/>
  <c r="AT88" i="413"/>
  <c r="AC61" i="462"/>
  <c r="AI68" i="438"/>
  <c r="AC54" i="448"/>
  <c r="AI55" i="442"/>
  <c r="AF61" i="430"/>
  <c r="AI61" i="430"/>
  <c r="AK70" i="466"/>
  <c r="AT80" i="426"/>
  <c r="AR80" i="426"/>
  <c r="AI83" i="456"/>
  <c r="AF78" i="399"/>
  <c r="AJ78" i="399"/>
  <c r="AI71" i="415"/>
  <c r="AG77" i="432"/>
  <c r="AF77" i="432"/>
  <c r="AK84" i="430"/>
  <c r="AC68" i="432"/>
  <c r="AF83" i="434"/>
  <c r="AK60" i="460"/>
  <c r="AI60" i="460"/>
  <c r="AU82" i="476"/>
  <c r="AC81" i="420"/>
  <c r="AK78" i="442"/>
  <c r="AJ85" i="442"/>
  <c r="AG85" i="442"/>
  <c r="AG70" i="426"/>
  <c r="AF74" i="456"/>
  <c r="AH74" i="456"/>
  <c r="AH77" i="440"/>
  <c r="AI77" i="440"/>
  <c r="AT84" i="426"/>
  <c r="AH63" i="470"/>
  <c r="AI63" i="470"/>
  <c r="AI70" i="424"/>
  <c r="AJ61" i="438"/>
  <c r="AG61" i="438"/>
  <c r="AK81" i="428"/>
  <c r="AK61" i="418"/>
  <c r="AJ61" i="418"/>
  <c r="AI56" i="472"/>
  <c r="AC75" i="417"/>
  <c r="AI61" i="436"/>
  <c r="AC88" i="399"/>
  <c r="AJ86" i="422"/>
  <c r="AK65" i="468"/>
  <c r="AJ65" i="468"/>
  <c r="AG86" i="466"/>
  <c r="AH86" i="466"/>
  <c r="AI74" i="410"/>
  <c r="AC80" i="415"/>
  <c r="AF77" i="416"/>
  <c r="AG77" i="416"/>
  <c r="AG84" i="413"/>
  <c r="AG63" i="388"/>
  <c r="AH63" i="388"/>
  <c r="AF83" i="415"/>
  <c r="AI83" i="415"/>
  <c r="AF71" i="413"/>
  <c r="AH71" i="412"/>
  <c r="AI71" i="412"/>
  <c r="AI54" i="452"/>
  <c r="AF54" i="452"/>
  <c r="AK74" i="432"/>
  <c r="AG74" i="432"/>
  <c r="AF71" i="438"/>
  <c r="AU84" i="412"/>
  <c r="AT84" i="412"/>
  <c r="AC78" i="420"/>
  <c r="AI79" i="442"/>
  <c r="AC69" i="472"/>
  <c r="AH59" i="418"/>
  <c r="AF59" i="418"/>
  <c r="AI57" i="446"/>
  <c r="AG71" i="454"/>
  <c r="AJ71" i="454"/>
  <c r="AG85" i="413"/>
  <c r="AC56" i="454"/>
  <c r="AK65" i="388"/>
  <c r="AJ65" i="388"/>
  <c r="AI67" i="416"/>
  <c r="AI65" i="476"/>
  <c r="AK65" i="476"/>
  <c r="AC65" i="414"/>
  <c r="AG65" i="452"/>
  <c r="AF82" i="454"/>
  <c r="AJ82" i="454"/>
  <c r="AH55" i="416"/>
  <c r="AC57" i="413"/>
  <c r="AF87" i="414"/>
  <c r="AI87" i="414"/>
  <c r="AK70" i="432"/>
  <c r="AC59" i="444"/>
  <c r="AQ82" i="456"/>
  <c r="AK54" i="416"/>
  <c r="AG69" i="458"/>
  <c r="AH69" i="458"/>
  <c r="AC63" i="450"/>
  <c r="AF77" i="472"/>
  <c r="AT79" i="430"/>
  <c r="AU79" i="430"/>
  <c r="AK87" i="411"/>
  <c r="AC79" i="446"/>
  <c r="AJ87" i="399"/>
  <c r="AI87" i="399"/>
  <c r="AI70" i="388"/>
  <c r="AG78" i="450"/>
  <c r="AJ78" i="450"/>
  <c r="AH61" i="442"/>
  <c r="AF61" i="442"/>
  <c r="AQ86" i="420"/>
  <c r="AK71" i="399"/>
  <c r="AJ71" i="399"/>
  <c r="AF78" i="420"/>
  <c r="AG76" i="413"/>
  <c r="AJ76" i="413"/>
  <c r="AG69" i="464"/>
  <c r="AF73" i="436"/>
  <c r="AH73" i="436"/>
  <c r="AJ76" i="430"/>
  <c r="AF76" i="430"/>
  <c r="AF83" i="442"/>
  <c r="AC54" i="450"/>
  <c r="AT86" i="464"/>
  <c r="AT78" i="415"/>
  <c r="AC64" i="438"/>
  <c r="AH80" i="416"/>
  <c r="AH58" i="416"/>
  <c r="AG58" i="416"/>
  <c r="AF53" i="464"/>
  <c r="AJ85" i="416"/>
  <c r="AG85" i="416"/>
  <c r="AG69" i="413"/>
  <c r="AI62" i="417"/>
  <c r="AG62" i="417"/>
  <c r="AH80" i="476"/>
  <c r="AC64" i="436"/>
  <c r="AI56" i="470"/>
  <c r="AR87" i="458"/>
  <c r="AC82" i="420"/>
  <c r="AG81" i="416"/>
  <c r="AI81" i="416"/>
  <c r="AH53" i="470"/>
  <c r="AC64" i="399"/>
  <c r="AF57" i="417"/>
  <c r="AS84" i="460"/>
  <c r="AU84" i="460"/>
  <c r="AI70" i="446"/>
  <c r="AF70" i="446"/>
  <c r="AG63" i="426"/>
  <c r="AG62" i="416"/>
  <c r="AI62" i="416"/>
  <c r="AH72" i="422"/>
  <c r="AF72" i="422"/>
  <c r="AF55" i="464"/>
  <c r="AJ55" i="464"/>
  <c r="AK55" i="460"/>
  <c r="AJ63" i="436"/>
  <c r="AI63" i="436"/>
  <c r="AJ76" i="424"/>
  <c r="AC59" i="472"/>
  <c r="AU82" i="420"/>
  <c r="AI54" i="410"/>
  <c r="AC77" i="448"/>
  <c r="AC82" i="430"/>
  <c r="AH58" i="442"/>
  <c r="AK81" i="412"/>
  <c r="AH81" i="412"/>
  <c r="AR81" i="452"/>
  <c r="AI82" i="442"/>
  <c r="AJ82" i="442"/>
  <c r="AC60" i="454"/>
  <c r="AF77" i="476"/>
  <c r="AC70" i="415"/>
  <c r="AG80" i="410"/>
  <c r="AG67" i="446"/>
  <c r="AJ67" i="446"/>
  <c r="AH60" i="414"/>
  <c r="AF53" i="432"/>
  <c r="AG53" i="432"/>
  <c r="AH77" i="446"/>
  <c r="AJ63" i="416"/>
  <c r="AI63" i="416"/>
  <c r="AJ85" i="432"/>
  <c r="AJ79" i="432"/>
  <c r="AH79" i="432"/>
  <c r="AC79" i="448"/>
  <c r="AH56" i="440"/>
  <c r="AG61" i="411"/>
  <c r="AJ61" i="411"/>
  <c r="AG59" i="468"/>
  <c r="AC55" i="412"/>
  <c r="AI54" i="434"/>
  <c r="AF64" i="474"/>
  <c r="AG64" i="474"/>
  <c r="AH58" i="414"/>
  <c r="AT86" i="456"/>
  <c r="AU86" i="456"/>
  <c r="AG82" i="412"/>
  <c r="AC79" i="464"/>
  <c r="AI55" i="450"/>
  <c r="AI80" i="413"/>
  <c r="AK80" i="413"/>
  <c r="AF67" i="415"/>
  <c r="AC75" i="424"/>
  <c r="AF59" i="432"/>
  <c r="AG69" i="414"/>
  <c r="AJ69" i="414"/>
  <c r="AG70" i="438"/>
  <c r="AU87" i="399"/>
  <c r="AF85" i="428"/>
  <c r="AH85" i="428"/>
  <c r="AI62" i="438"/>
  <c r="AH62" i="438"/>
  <c r="AF77" i="420"/>
  <c r="AG66" i="440"/>
  <c r="AJ66" i="440"/>
  <c r="AJ73" i="417"/>
  <c r="AH79" i="417"/>
  <c r="AG79" i="417"/>
  <c r="AC63" i="411"/>
  <c r="AF58" i="420"/>
  <c r="AC86" i="426"/>
  <c r="AI55" i="476"/>
  <c r="AH60" i="413"/>
  <c r="AF60" i="413"/>
  <c r="AK77" i="417"/>
  <c r="AI77" i="417"/>
  <c r="AJ61" i="424"/>
  <c r="AI61" i="424"/>
  <c r="AF60" i="442"/>
  <c r="AC88" i="438"/>
  <c r="AC69" i="438"/>
  <c r="AU81" i="411"/>
  <c r="AG64" i="470"/>
  <c r="AJ63" i="444"/>
  <c r="AH63" i="444"/>
  <c r="AG86" i="440"/>
  <c r="AK74" i="388"/>
  <c r="AH74" i="388"/>
  <c r="AF76" i="399"/>
  <c r="AI81" i="436"/>
  <c r="AG81" i="436"/>
  <c r="AC74" i="411"/>
  <c r="AJ63" i="474"/>
  <c r="AU85" i="456"/>
  <c r="AR85" i="456"/>
  <c r="AH77" i="426"/>
  <c r="AC86" i="444"/>
  <c r="AF65" i="472"/>
  <c r="AK82" i="444"/>
  <c r="AJ82" i="444"/>
  <c r="AH84" i="474"/>
  <c r="AF65" i="415"/>
  <c r="AK65" i="415"/>
  <c r="AH71" i="411"/>
  <c r="AJ83" i="466"/>
  <c r="AF83" i="466"/>
  <c r="AC60" i="428"/>
  <c r="AH87" i="388"/>
  <c r="AF87" i="388"/>
  <c r="AJ76" i="426"/>
  <c r="AK76" i="426"/>
  <c r="AI61" i="468"/>
  <c r="AK74" i="430"/>
  <c r="AI74" i="430"/>
  <c r="AG80" i="420"/>
  <c r="AC58" i="470"/>
  <c r="AQ87" i="476"/>
  <c r="AF88" i="470"/>
  <c r="AK88" i="470"/>
  <c r="AF59" i="448"/>
  <c r="AC81" i="472"/>
  <c r="AK62" i="440"/>
  <c r="AR87" i="434"/>
  <c r="AT87" i="434"/>
  <c r="AF78" i="424"/>
  <c r="AC60" i="417"/>
  <c r="AK61" i="440"/>
  <c r="AK67" i="411"/>
  <c r="AG67" i="411"/>
  <c r="AF57" i="413"/>
  <c r="AC78" i="414"/>
  <c r="AJ62" i="440"/>
  <c r="AG78" i="424"/>
  <c r="AG57" i="413"/>
  <c r="AF71" i="424"/>
  <c r="AK56" i="436"/>
  <c r="AF86" i="432"/>
  <c r="AK61" i="470"/>
  <c r="AC87" i="418"/>
  <c r="AG76" i="411"/>
  <c r="AK57" i="388"/>
  <c r="AU85" i="454"/>
  <c r="AI77" i="452"/>
  <c r="AJ77" i="452"/>
  <c r="AI82" i="388"/>
  <c r="AG85" i="456"/>
  <c r="AI85" i="456"/>
  <c r="AH79" i="450"/>
  <c r="AC81" i="399"/>
  <c r="AH68" i="414"/>
  <c r="AF75" i="399"/>
  <c r="AG75" i="399"/>
  <c r="AH79" i="444"/>
  <c r="AI79" i="444"/>
  <c r="AK88" i="454"/>
  <c r="AG78" i="434"/>
  <c r="AI78" i="434"/>
  <c r="AG61" i="420"/>
  <c r="AC87" i="412"/>
  <c r="AJ60" i="412"/>
  <c r="AC82" i="388"/>
  <c r="AK58" i="413"/>
  <c r="AC60" i="418"/>
  <c r="AF85" i="426"/>
  <c r="AC82" i="413"/>
  <c r="AK74" i="426"/>
  <c r="AC71" i="413"/>
  <c r="AG59" i="442"/>
  <c r="AI59" i="442"/>
  <c r="AJ76" i="417"/>
  <c r="AI58" i="434"/>
  <c r="AK58" i="434"/>
  <c r="AG57" i="454"/>
  <c r="AH55" i="438"/>
  <c r="AG55" i="438"/>
  <c r="AG83" i="440"/>
  <c r="AI83" i="440"/>
  <c r="AG53" i="448"/>
  <c r="AC65" i="440"/>
  <c r="AI56" i="426"/>
  <c r="AC72" i="413"/>
  <c r="AI86" i="417"/>
  <c r="AK65" i="413"/>
  <c r="AH65" i="413"/>
  <c r="AJ62" i="424"/>
  <c r="AF87" i="464"/>
  <c r="AJ87" i="464"/>
  <c r="AI77" i="430"/>
  <c r="AC65" i="454"/>
  <c r="AI67" i="444"/>
  <c r="AC58" i="468"/>
  <c r="AK83" i="454"/>
  <c r="AK75" i="460"/>
  <c r="AH75" i="460"/>
  <c r="AG66" i="414"/>
  <c r="AC54" i="411"/>
  <c r="AS84" i="428"/>
  <c r="AF74" i="417"/>
  <c r="AJ74" i="417"/>
  <c r="AF82" i="438"/>
  <c r="AI65" i="422"/>
  <c r="AJ65" i="422"/>
  <c r="AH79" i="476"/>
  <c r="AG84" i="414"/>
  <c r="AH84" i="414"/>
  <c r="AS79" i="399"/>
  <c r="AC79" i="420"/>
  <c r="AF81" i="438"/>
  <c r="AH63" i="454"/>
  <c r="AG63" i="454"/>
  <c r="AF85" i="411"/>
  <c r="AG67" i="468"/>
  <c r="AK67" i="468"/>
  <c r="AI84" i="444"/>
  <c r="AF54" i="426"/>
  <c r="AH54" i="426"/>
  <c r="AC85" i="399"/>
  <c r="AI84" i="412"/>
  <c r="AI84" i="458"/>
  <c r="AG84" i="458"/>
  <c r="AF55" i="432"/>
  <c r="AG55" i="432"/>
  <c r="AC67" i="426"/>
  <c r="AK65" i="414"/>
  <c r="AC69" i="454"/>
  <c r="AK62" i="466"/>
  <c r="AF53" i="446"/>
  <c r="AG53" i="446"/>
  <c r="AJ79" i="420"/>
  <c r="AC64" i="432"/>
  <c r="AH71" i="430"/>
  <c r="AK86" i="452"/>
  <c r="AF86" i="452"/>
  <c r="AF75" i="446"/>
  <c r="AJ75" i="446"/>
  <c r="AF88" i="450"/>
  <c r="AC75" i="399"/>
  <c r="AI55" i="472"/>
  <c r="AK77" i="411"/>
  <c r="AG77" i="411"/>
  <c r="AF71" i="464"/>
  <c r="AC59" i="460"/>
  <c r="AK65" i="440"/>
  <c r="AC78" i="426"/>
  <c r="AI67" i="456"/>
  <c r="AF54" i="442"/>
  <c r="AI54" i="442"/>
  <c r="AK64" i="411"/>
  <c r="AG64" i="411"/>
  <c r="AJ59" i="416"/>
  <c r="AC77" i="454"/>
  <c r="AH59" i="420"/>
  <c r="AC81" i="426"/>
  <c r="AG53" i="417"/>
  <c r="AK53" i="417"/>
  <c r="AH60" i="428"/>
  <c r="AI69" i="412"/>
  <c r="AK69" i="412"/>
  <c r="AG74" i="411"/>
  <c r="AI75" i="411"/>
  <c r="AH75" i="411"/>
  <c r="AC54" i="418"/>
  <c r="AK85" i="444"/>
  <c r="AH85" i="444"/>
  <c r="AF88" i="399"/>
  <c r="AJ88" i="399"/>
  <c r="AK57" i="432"/>
  <c r="AC54" i="415"/>
  <c r="AK59" i="458"/>
  <c r="AQ78" i="399"/>
  <c r="AU78" i="399"/>
  <c r="AG56" i="412"/>
  <c r="AJ56" i="412"/>
  <c r="AI66" i="426"/>
  <c r="AG63" i="458"/>
  <c r="AK63" i="458"/>
  <c r="AC62" i="411"/>
  <c r="AG63" i="450"/>
  <c r="AJ58" i="470"/>
  <c r="AI58" i="470"/>
  <c r="AQ79" i="413"/>
  <c r="AK64" i="440"/>
  <c r="AJ64" i="440"/>
  <c r="AG72" i="460"/>
  <c r="AK72" i="460"/>
  <c r="AG88" i="446"/>
  <c r="AG77" i="456"/>
  <c r="AJ77" i="456"/>
  <c r="AK66" i="415"/>
  <c r="AJ81" i="474"/>
  <c r="AF81" i="474"/>
  <c r="AF61" i="426"/>
  <c r="AR80" i="448"/>
  <c r="AJ65" i="470"/>
  <c r="AF65" i="470"/>
  <c r="AU80" i="444"/>
  <c r="AJ75" i="410"/>
  <c r="AF75" i="410"/>
  <c r="AU86" i="462"/>
  <c r="AJ65" i="442"/>
  <c r="AG65" i="442"/>
  <c r="AK82" i="428"/>
  <c r="AI82" i="428"/>
  <c r="AH57" i="440"/>
  <c r="AK57" i="440"/>
  <c r="AF75" i="415"/>
  <c r="AC86" i="420"/>
  <c r="AH60" i="456"/>
  <c r="AF54" i="418"/>
  <c r="AI54" i="418"/>
  <c r="AF82" i="410"/>
  <c r="AC84" i="411"/>
  <c r="AC70" i="466"/>
  <c r="AG75" i="426"/>
  <c r="AF75" i="426"/>
  <c r="AF85" i="414"/>
  <c r="AT83" i="440"/>
  <c r="AU83" i="440"/>
  <c r="AK54" i="436"/>
  <c r="AH75" i="388"/>
  <c r="AG75" i="388"/>
  <c r="AG64" i="412"/>
  <c r="AI67" i="458"/>
  <c r="AK67" i="458"/>
  <c r="AJ62" i="418"/>
  <c r="AI62" i="418"/>
  <c r="AK72" i="418"/>
  <c r="AG72" i="418"/>
  <c r="AH64" i="430"/>
  <c r="AJ75" i="432"/>
  <c r="AH75" i="432"/>
  <c r="AF61" i="454"/>
  <c r="AF75" i="412"/>
  <c r="AJ75" i="412"/>
  <c r="AG60" i="434"/>
  <c r="AI60" i="434"/>
  <c r="AJ73" i="452"/>
  <c r="AC70" i="468"/>
  <c r="AF76" i="436"/>
  <c r="AI67" i="424"/>
  <c r="AF67" i="424"/>
  <c r="AF61" i="399"/>
  <c r="AI53" i="436"/>
  <c r="AH53" i="436"/>
  <c r="AJ75" i="428"/>
  <c r="AK75" i="428"/>
  <c r="AJ64" i="413"/>
  <c r="AG85" i="399"/>
  <c r="AH85" i="399"/>
  <c r="AT87" i="388"/>
  <c r="AJ87" i="430"/>
  <c r="AI87" i="430"/>
  <c r="AG55" i="428"/>
  <c r="AF55" i="428"/>
  <c r="AF82" i="413"/>
  <c r="AK86" i="415"/>
  <c r="AG86" i="415"/>
  <c r="AG61" i="388"/>
  <c r="AH61" i="388"/>
  <c r="AF76" i="446"/>
  <c r="AH76" i="446"/>
  <c r="AS88" i="432"/>
  <c r="AQ88" i="432"/>
  <c r="AG77" i="436"/>
  <c r="AC54" i="436"/>
  <c r="AG84" i="388"/>
  <c r="AH84" i="388"/>
  <c r="AH74" i="399"/>
  <c r="AJ74" i="399"/>
  <c r="AJ65" i="436"/>
  <c r="AC57" i="448"/>
  <c r="AG73" i="438"/>
  <c r="AH70" i="417"/>
  <c r="AF70" i="417"/>
  <c r="AS84" i="454"/>
  <c r="AH64" i="458"/>
  <c r="AI64" i="458"/>
  <c r="AI74" i="414"/>
  <c r="AK74" i="414"/>
  <c r="AR84" i="420"/>
  <c r="AK59" i="446"/>
  <c r="AG59" i="446"/>
  <c r="AI83" i="412"/>
  <c r="AG86" i="472"/>
  <c r="AI86" i="472"/>
  <c r="AJ62" i="414"/>
  <c r="AC61" i="450"/>
  <c r="AK65" i="420"/>
  <c r="AH59" i="415"/>
  <c r="AK59" i="415"/>
  <c r="AK86" i="444"/>
  <c r="AC62" i="424"/>
  <c r="AF86" i="388"/>
  <c r="AC62" i="422"/>
  <c r="AH54" i="417"/>
  <c r="AF54" i="417"/>
  <c r="AF76" i="470"/>
  <c r="AH79" i="388"/>
  <c r="AJ79" i="388"/>
  <c r="AH85" i="438"/>
  <c r="AI82" i="436"/>
  <c r="AG82" i="436"/>
  <c r="AG67" i="422"/>
  <c r="AI67" i="432"/>
  <c r="AF67" i="432"/>
  <c r="AJ63" i="417"/>
  <c r="AS83" i="448"/>
  <c r="AR83" i="448"/>
  <c r="AT88" i="414"/>
  <c r="AG65" i="399"/>
  <c r="AC77" i="474"/>
  <c r="AJ75" i="450"/>
  <c r="AF82" i="430"/>
  <c r="AH82" i="430"/>
  <c r="AG72" i="420"/>
  <c r="AG55" i="411"/>
  <c r="AI55" i="411"/>
  <c r="AF80" i="412"/>
  <c r="AG84" i="438"/>
  <c r="AF84" i="438"/>
  <c r="AJ79" i="428"/>
  <c r="AH79" i="428"/>
  <c r="AF67" i="417"/>
  <c r="AG67" i="417"/>
  <c r="AI82" i="470"/>
  <c r="AF82" i="470"/>
  <c r="AI54" i="464"/>
  <c r="AC54" i="388"/>
  <c r="AJ76" i="415"/>
  <c r="AG83" i="460"/>
  <c r="AF83" i="460"/>
  <c r="AJ68" i="462"/>
  <c r="AG82" i="417"/>
  <c r="AF82" i="417"/>
  <c r="AH66" i="458"/>
  <c r="AC68" i="416"/>
  <c r="AJ66" i="418"/>
  <c r="AK66" i="418"/>
  <c r="AK72" i="426"/>
  <c r="AI72" i="414"/>
  <c r="AF72" i="414"/>
  <c r="AI63" i="415"/>
  <c r="AG63" i="415"/>
  <c r="AI84" i="415"/>
  <c r="AF53" i="422"/>
  <c r="AJ53" i="422"/>
  <c r="AC60" i="448"/>
  <c r="AJ71" i="432"/>
  <c r="AK56" i="474"/>
  <c r="AG56" i="474"/>
  <c r="AH88" i="410"/>
  <c r="AJ66" i="388"/>
  <c r="AH66" i="388"/>
  <c r="AG69" i="424"/>
  <c r="AH69" i="424"/>
  <c r="AG79" i="418"/>
  <c r="AJ80" i="418"/>
  <c r="AG80" i="418"/>
  <c r="AJ76" i="452"/>
  <c r="AC74" i="444"/>
  <c r="AF88" i="388"/>
  <c r="AC63" i="448"/>
  <c r="AI79" i="446"/>
  <c r="AC62" i="460"/>
  <c r="AH72" i="412"/>
  <c r="AG57" i="422"/>
  <c r="AJ57" i="422"/>
  <c r="AK77" i="450"/>
  <c r="AH88" i="436"/>
  <c r="AF88" i="436"/>
  <c r="AI57" i="412"/>
  <c r="AG67" i="466"/>
  <c r="AK67" i="466"/>
  <c r="AJ75" i="414"/>
  <c r="AC76" i="466"/>
  <c r="AH82" i="450"/>
  <c r="AF82" i="450"/>
  <c r="AG81" i="388"/>
  <c r="AH81" i="388"/>
  <c r="AK83" i="388"/>
  <c r="AJ71" i="448"/>
  <c r="AF71" i="448"/>
  <c r="AF77" i="428"/>
  <c r="AJ77" i="428"/>
  <c r="AI60" i="438"/>
  <c r="AJ84" i="446"/>
  <c r="AI84" i="446"/>
  <c r="AH80" i="417"/>
  <c r="AF80" i="417"/>
  <c r="AS86" i="412"/>
  <c r="AF54" i="424"/>
  <c r="AK54" i="424"/>
  <c r="AJ75" i="424"/>
  <c r="AH61" i="444"/>
  <c r="AJ61" i="444"/>
  <c r="AH72" i="456"/>
  <c r="AF72" i="456"/>
  <c r="AH53" i="474"/>
  <c r="AC55" i="420"/>
  <c r="AT83" i="460"/>
  <c r="AF80" i="452"/>
  <c r="AH84" i="424"/>
  <c r="AK84" i="424"/>
  <c r="AK58" i="415"/>
  <c r="AG58" i="415"/>
  <c r="AC66" i="446"/>
  <c r="AU88" i="456"/>
  <c r="AJ61" i="422"/>
  <c r="AF61" i="422"/>
  <c r="AH53" i="456"/>
  <c r="AI82" i="418"/>
  <c r="AK82" i="418"/>
  <c r="AT82" i="448"/>
  <c r="AH72" i="448"/>
  <c r="AJ72" i="448"/>
  <c r="AI80" i="450"/>
  <c r="AH66" i="462"/>
  <c r="AI66" i="462"/>
  <c r="AF68" i="458"/>
  <c r="AC82" i="410"/>
  <c r="AG73" i="450"/>
  <c r="AT84" i="413"/>
  <c r="AC86" i="438"/>
  <c r="AK78" i="466"/>
  <c r="AK67" i="460"/>
  <c r="AH67" i="460"/>
  <c r="AJ85" i="458"/>
  <c r="AC58" i="476"/>
  <c r="AG71" i="446"/>
  <c r="AS79" i="464"/>
  <c r="AR79" i="444"/>
  <c r="AT79" i="444"/>
  <c r="AU83" i="476"/>
  <c r="AU78" i="424"/>
  <c r="AH59" i="474"/>
  <c r="AJ59" i="474"/>
  <c r="AS78" i="468"/>
  <c r="AK87" i="436"/>
  <c r="AG63" i="438"/>
  <c r="AK63" i="438"/>
  <c r="AH53" i="434"/>
  <c r="AF53" i="434"/>
  <c r="AR84" i="399"/>
  <c r="AH61" i="414"/>
  <c r="AF61" i="414"/>
  <c r="AI53" i="413"/>
  <c r="AK55" i="420"/>
  <c r="AF55" i="420"/>
  <c r="AF56" i="448"/>
  <c r="AJ57" i="450"/>
  <c r="AK57" i="450"/>
  <c r="AT83" i="416"/>
  <c r="AC65" i="412"/>
  <c r="AG61" i="432"/>
  <c r="AC63" i="430"/>
  <c r="AG70" i="413"/>
  <c r="AK70" i="413"/>
  <c r="AJ87" i="415"/>
  <c r="AC75" i="444"/>
  <c r="AI80" i="399"/>
  <c r="AC62" i="436"/>
  <c r="AF84" i="411"/>
  <c r="AK73" i="414"/>
  <c r="AG73" i="414"/>
  <c r="AC77" i="468"/>
  <c r="AU80" i="468"/>
  <c r="AK71" i="456"/>
  <c r="AI71" i="456"/>
  <c r="AJ62" i="426"/>
  <c r="AK76" i="416"/>
  <c r="AI76" i="416"/>
  <c r="AR81" i="424"/>
  <c r="AJ58" i="424"/>
  <c r="AI58" i="424"/>
  <c r="AC83" i="413"/>
  <c r="AH66" i="420"/>
  <c r="AJ66" i="420"/>
  <c r="AT84" i="410"/>
  <c r="AK63" i="420"/>
  <c r="AJ66" i="460"/>
  <c r="AK66" i="460"/>
  <c r="AI72" i="413"/>
  <c r="AH88" i="415"/>
  <c r="AI88" i="415"/>
  <c r="AF60" i="474"/>
  <c r="AK84" i="428"/>
  <c r="AG84" i="428"/>
  <c r="AG67" i="388"/>
  <c r="AC72" i="436"/>
  <c r="AG75" i="434"/>
  <c r="AF75" i="434"/>
  <c r="AK74" i="422"/>
  <c r="AI80" i="422"/>
  <c r="AG80" i="422"/>
  <c r="AF59" i="426"/>
  <c r="AJ59" i="426"/>
  <c r="AH68" i="415"/>
  <c r="AC73" i="399"/>
  <c r="AK75" i="420"/>
  <c r="AC73" i="438"/>
  <c r="AG78" i="436"/>
  <c r="AK78" i="436"/>
  <c r="AC53" i="444"/>
  <c r="AG84" i="452"/>
  <c r="AJ84" i="442"/>
  <c r="AH84" i="442"/>
  <c r="AF59" i="424"/>
  <c r="AU84" i="444"/>
  <c r="AT84" i="444"/>
  <c r="AK65" i="438"/>
  <c r="AK60" i="462"/>
  <c r="AG60" i="462"/>
  <c r="AH82" i="434"/>
  <c r="AH63" i="464"/>
  <c r="AG63" i="464"/>
  <c r="AI53" i="438"/>
  <c r="AK79" i="436"/>
  <c r="AG79" i="436"/>
  <c r="AC71" i="418"/>
  <c r="AI70" i="415"/>
  <c r="AJ70" i="415"/>
  <c r="AG62" i="448"/>
  <c r="AG85" i="420"/>
  <c r="AJ85" i="420"/>
  <c r="AJ84" i="416"/>
  <c r="AG84" i="416"/>
  <c r="AH61" i="413"/>
  <c r="AI77" i="466"/>
  <c r="AK77" i="466"/>
  <c r="AI74" i="450"/>
  <c r="AK74" i="450"/>
  <c r="AI75" i="452"/>
  <c r="AF75" i="452"/>
  <c r="AH68" i="442"/>
  <c r="AC74" i="417"/>
  <c r="AH56" i="438"/>
  <c r="AC68" i="428"/>
  <c r="AK71" i="417"/>
  <c r="AH71" i="417"/>
  <c r="AI68" i="444"/>
  <c r="AH66" i="399"/>
  <c r="AI66" i="399"/>
  <c r="AK60" i="452"/>
  <c r="AF60" i="452"/>
  <c r="AF67" i="438"/>
  <c r="AJ66" i="422"/>
  <c r="AI66" i="422"/>
  <c r="AJ56" i="415"/>
  <c r="AC74" i="466"/>
  <c r="AC62" i="444"/>
  <c r="AK80" i="446"/>
  <c r="AJ80" i="446"/>
  <c r="AI75" i="448"/>
  <c r="AG59" i="388"/>
  <c r="AF59" i="388"/>
  <c r="AK73" i="432"/>
  <c r="AJ73" i="432"/>
  <c r="AF87" i="426"/>
  <c r="AI72" i="438"/>
  <c r="AJ72" i="438"/>
  <c r="AU80" i="436"/>
  <c r="AF74" i="415"/>
  <c r="AK74" i="415"/>
  <c r="AI72" i="454"/>
  <c r="AK72" i="454"/>
  <c r="AF78" i="422"/>
  <c r="AG78" i="422"/>
  <c r="AK68" i="436"/>
  <c r="AJ62" i="388"/>
  <c r="AF62" i="388"/>
  <c r="AJ83" i="438"/>
  <c r="AK83" i="438"/>
  <c r="AC57" i="434"/>
  <c r="AF56" i="399"/>
  <c r="AI81" i="440"/>
  <c r="AJ81" i="440"/>
  <c r="AG67" i="412"/>
  <c r="AI60" i="417"/>
  <c r="AH60" i="417"/>
  <c r="AJ70" i="412"/>
  <c r="AC85" i="412"/>
  <c r="AJ68" i="417"/>
  <c r="AH64" i="426"/>
  <c r="AI64" i="426"/>
  <c r="AK62" i="422"/>
  <c r="AF82" i="464"/>
  <c r="AK82" i="464"/>
  <c r="AF76" i="412"/>
  <c r="AK76" i="442"/>
  <c r="AG76" i="442"/>
  <c r="AJ85" i="417"/>
  <c r="AH85" i="417"/>
  <c r="AH87" i="458"/>
  <c r="AI77" i="388"/>
  <c r="AG77" i="388"/>
  <c r="AG66" i="436"/>
  <c r="AC81" i="442"/>
  <c r="AG53" i="428"/>
  <c r="AU85" i="424"/>
  <c r="AR85" i="424"/>
  <c r="AH87" i="440"/>
  <c r="AK87" i="440"/>
  <c r="AK80" i="388"/>
  <c r="AG80" i="388"/>
  <c r="AI79" i="434"/>
  <c r="AG79" i="456"/>
  <c r="AF79" i="456"/>
  <c r="AK78" i="464"/>
  <c r="AQ81" i="432"/>
  <c r="AS81" i="432"/>
  <c r="AK55" i="412"/>
  <c r="AC70" i="388"/>
  <c r="AG87" i="466"/>
  <c r="AC82" i="418"/>
  <c r="AI75" i="474"/>
  <c r="AC61" i="414"/>
  <c r="AT88" i="436"/>
  <c r="AH73" i="420"/>
  <c r="AG73" i="420"/>
  <c r="AI58" i="448"/>
  <c r="AH63" i="422"/>
  <c r="AG63" i="422"/>
  <c r="AH64" i="417"/>
  <c r="AK64" i="417"/>
  <c r="AH68" i="422"/>
  <c r="AF86" i="448"/>
  <c r="AH86" i="448"/>
  <c r="AH86" i="428"/>
  <c r="AC72" i="444"/>
  <c r="AF88" i="428"/>
  <c r="AK88" i="428"/>
  <c r="AK54" i="430"/>
  <c r="AJ73" i="434"/>
  <c r="AF73" i="434"/>
  <c r="AG80" i="440"/>
  <c r="AF80" i="440"/>
  <c r="AK64" i="388"/>
  <c r="AJ65" i="462"/>
  <c r="AF65" i="462"/>
  <c r="AJ59" i="428"/>
  <c r="AF74" i="418"/>
  <c r="AJ74" i="418"/>
  <c r="AH57" i="456"/>
  <c r="AR83" i="417"/>
  <c r="AU83" i="417"/>
  <c r="AT78" i="417"/>
  <c r="AI72" i="388"/>
  <c r="AG61" i="417"/>
  <c r="AI61" i="417"/>
  <c r="AI76" i="414"/>
  <c r="AF76" i="414"/>
  <c r="AI63" i="428"/>
  <c r="AH81" i="430"/>
  <c r="AG81" i="430"/>
  <c r="AI57" i="399"/>
  <c r="AH57" i="399"/>
  <c r="AI72" i="410"/>
  <c r="AI80" i="442"/>
  <c r="AH80" i="442"/>
  <c r="AK53" i="388"/>
  <c r="AJ77" i="448"/>
  <c r="AF77" i="448"/>
  <c r="AJ73" i="458"/>
  <c r="AF73" i="458"/>
  <c r="AH80" i="428"/>
  <c r="AK69" i="442"/>
  <c r="AF69" i="442"/>
  <c r="AH69" i="428"/>
  <c r="AR86" i="474"/>
  <c r="AS86" i="474"/>
  <c r="AH58" i="440"/>
  <c r="AH64" i="456"/>
  <c r="AK64" i="456"/>
  <c r="AT85" i="468"/>
  <c r="AH67" i="448"/>
  <c r="AF67" i="448"/>
  <c r="AG66" i="413"/>
  <c r="AC76" i="416"/>
  <c r="AF78" i="454"/>
  <c r="AU83" i="413"/>
  <c r="AC88" i="413"/>
  <c r="AG53" i="414"/>
  <c r="AI72" i="472"/>
  <c r="AH72" i="472"/>
  <c r="AJ53" i="424"/>
  <c r="AJ63" i="432"/>
  <c r="AF63" i="432"/>
  <c r="AH57" i="424"/>
  <c r="AJ57" i="424"/>
  <c r="AK69" i="430"/>
  <c r="AJ64" i="464"/>
  <c r="AG64" i="464"/>
  <c r="AI62" i="446"/>
  <c r="AG62" i="446"/>
  <c r="AK82" i="476"/>
  <c r="AC75" i="458"/>
  <c r="AK77" i="422"/>
  <c r="AU84" i="458"/>
  <c r="AR84" i="458"/>
  <c r="AG53" i="468"/>
  <c r="AJ73" i="460"/>
  <c r="AI73" i="460"/>
  <c r="AI75" i="444"/>
  <c r="AC85" i="388"/>
  <c r="AQ84" i="466"/>
  <c r="AU84" i="466"/>
  <c r="AK84" i="450"/>
  <c r="AF84" i="472"/>
  <c r="AJ84" i="472"/>
  <c r="AT86" i="452"/>
  <c r="AF60" i="430"/>
  <c r="AG60" i="430"/>
  <c r="AK57" i="444"/>
  <c r="AF57" i="444"/>
  <c r="AK79" i="452"/>
  <c r="AG63" i="446"/>
  <c r="AF63" i="446"/>
  <c r="AT81" i="470"/>
  <c r="AQ81" i="470"/>
  <c r="AS87" i="456"/>
  <c r="AT79" i="452"/>
  <c r="AH85" i="464"/>
  <c r="AJ85" i="464"/>
  <c r="AH78" i="440"/>
  <c r="AI63" i="430"/>
  <c r="AK63" i="430"/>
  <c r="AS85" i="428"/>
  <c r="AF88" i="462"/>
  <c r="AK88" i="462"/>
  <c r="AG70" i="436"/>
  <c r="AJ65" i="416"/>
  <c r="AG65" i="416"/>
  <c r="AG86" i="426"/>
  <c r="AK86" i="426"/>
  <c r="AC81" i="415"/>
  <c r="AK66" i="430"/>
  <c r="AJ64" i="436"/>
  <c r="AH64" i="436"/>
  <c r="AI85" i="412"/>
  <c r="AJ85" i="412"/>
  <c r="AJ58" i="436"/>
  <c r="AF58" i="436"/>
  <c r="AC69" i="412"/>
  <c r="AG68" i="470"/>
  <c r="AK53" i="399"/>
  <c r="AG53" i="399"/>
  <c r="AH55" i="424"/>
  <c r="AI55" i="424"/>
  <c r="AI74" i="424"/>
  <c r="AF80" i="474"/>
  <c r="AG80" i="474"/>
  <c r="AQ87" i="468"/>
  <c r="AU85" i="399"/>
  <c r="AG59" i="414"/>
  <c r="AF59" i="414"/>
  <c r="AG74" i="452"/>
  <c r="AH88" i="456"/>
  <c r="AK88" i="456"/>
  <c r="AH70" i="440"/>
  <c r="AI70" i="440"/>
  <c r="AF62" i="413"/>
  <c r="AI80" i="460"/>
  <c r="AF80" i="460"/>
  <c r="AK65" i="444"/>
  <c r="AJ65" i="444"/>
  <c r="AH82" i="432"/>
  <c r="AC83" i="428"/>
  <c r="AF75" i="466"/>
  <c r="AK69" i="438"/>
  <c r="AF69" i="438"/>
  <c r="AJ79" i="414"/>
  <c r="AC83" i="452"/>
  <c r="AI73" i="426"/>
  <c r="AJ73" i="426"/>
  <c r="AI83" i="399"/>
  <c r="AC54" i="470"/>
  <c r="AK66" i="412"/>
  <c r="AC73" i="430"/>
  <c r="AG68" i="434"/>
  <c r="AK77" i="414"/>
  <c r="AH77" i="414"/>
  <c r="AK54" i="422"/>
  <c r="AC80" i="411"/>
  <c r="AF73" i="444"/>
  <c r="AJ58" i="452"/>
  <c r="AG58" i="452"/>
  <c r="AJ77" i="415"/>
  <c r="AI77" i="415"/>
  <c r="AH72" i="440"/>
  <c r="AJ59" i="438"/>
  <c r="AH59" i="438"/>
  <c r="AJ70" i="456"/>
  <c r="AH70" i="456"/>
  <c r="AG76" i="440"/>
  <c r="AJ76" i="440"/>
  <c r="AG73" i="413"/>
  <c r="AI65" i="434"/>
  <c r="AJ65" i="434"/>
  <c r="AQ78" i="444"/>
  <c r="AK88" i="458"/>
  <c r="AI88" i="458"/>
  <c r="AJ63" i="424"/>
  <c r="AF58" i="422"/>
  <c r="AI58" i="422"/>
  <c r="AR82" i="399"/>
  <c r="AH81" i="466"/>
  <c r="AF81" i="466"/>
  <c r="AH86" i="460"/>
  <c r="AG86" i="460"/>
  <c r="AJ73" i="415"/>
  <c r="AC66" i="436"/>
  <c r="AC77" i="456"/>
  <c r="AJ63" i="434"/>
  <c r="AJ83" i="416"/>
  <c r="AH83" i="416"/>
  <c r="AI57" i="438"/>
  <c r="AJ57" i="438"/>
  <c r="AH80" i="432"/>
  <c r="AI80" i="432"/>
  <c r="AG57" i="434"/>
  <c r="AC64" i="424"/>
  <c r="AK67" i="414"/>
  <c r="AI67" i="414"/>
  <c r="AG81" i="426"/>
  <c r="AJ54" i="412"/>
  <c r="AI54" i="412"/>
  <c r="AI69" i="415"/>
  <c r="AK60" i="454"/>
  <c r="AG60" i="454"/>
  <c r="AI63" i="460"/>
  <c r="AK74" i="436"/>
  <c r="AJ74" i="436"/>
  <c r="AC79" i="388"/>
  <c r="AG70" i="399"/>
  <c r="AC77" i="413"/>
  <c r="AT86" i="428"/>
  <c r="AJ71" i="422"/>
  <c r="AG71" i="422"/>
  <c r="AK78" i="430"/>
  <c r="AG66" i="416"/>
  <c r="AI66" i="416"/>
  <c r="AH71" i="444"/>
  <c r="AC72" i="430"/>
  <c r="AU81" i="388"/>
  <c r="AI57" i="428"/>
  <c r="AF57" i="428"/>
  <c r="AG76" i="456"/>
  <c r="AF55" i="418"/>
  <c r="AK55" i="418"/>
  <c r="AS78" i="442"/>
  <c r="AC54" i="444"/>
  <c r="AJ88" i="412"/>
  <c r="AC63" i="410"/>
  <c r="AI81" i="450"/>
  <c r="AF87" i="472"/>
  <c r="AJ87" i="472"/>
  <c r="AG86" i="450"/>
  <c r="AC88" i="456"/>
  <c r="AK78" i="448"/>
  <c r="AJ78" i="448"/>
  <c r="AJ70" i="422"/>
  <c r="AI79" i="468"/>
  <c r="AG79" i="468"/>
  <c r="AF64" i="415"/>
  <c r="AF88" i="438"/>
  <c r="AH88" i="438"/>
  <c r="AC65" i="450"/>
  <c r="AI68" i="466"/>
  <c r="AC70" i="413"/>
  <c r="AF70" i="448"/>
  <c r="AH69" i="422"/>
  <c r="AG69" i="422"/>
  <c r="AJ83" i="424"/>
  <c r="AK59" i="464"/>
  <c r="AH59" i="464"/>
  <c r="AR77" i="424"/>
  <c r="AH87" i="434"/>
  <c r="AI87" i="434"/>
  <c r="AI72" i="430"/>
  <c r="AK72" i="430"/>
  <c r="AI88" i="434"/>
  <c r="AJ88" i="434"/>
  <c r="AC58" i="474"/>
  <c r="AU82" i="422"/>
  <c r="AU77" i="399"/>
  <c r="AC88" i="434"/>
  <c r="AF72" i="436"/>
  <c r="AI72" i="436"/>
  <c r="AK78" i="444"/>
  <c r="AG78" i="444"/>
  <c r="AJ79" i="413"/>
  <c r="AC86" i="411"/>
  <c r="AK65" i="430"/>
  <c r="AK72" i="442"/>
  <c r="AG72" i="442"/>
  <c r="AK87" i="418"/>
  <c r="AI58" i="417"/>
  <c r="AH58" i="417"/>
  <c r="AH81" i="448"/>
  <c r="AG75" i="472"/>
  <c r="AH75" i="472"/>
  <c r="AF65" i="412"/>
  <c r="AC58" i="432"/>
  <c r="AG61" i="452"/>
  <c r="AK54" i="428"/>
  <c r="AG54" i="428"/>
  <c r="AH78" i="446"/>
  <c r="AK82" i="416"/>
  <c r="AJ82" i="416"/>
  <c r="AG59" i="412"/>
  <c r="AC85" i="440"/>
  <c r="AJ65" i="474"/>
  <c r="AH76" i="438"/>
  <c r="AK76" i="438"/>
  <c r="AG87" i="444"/>
  <c r="AF80" i="414"/>
  <c r="AJ80" i="414"/>
  <c r="AF74" i="438"/>
  <c r="AC86" i="413"/>
  <c r="AG67" i="462"/>
  <c r="AF70" i="416"/>
  <c r="AI70" i="416"/>
  <c r="AF75" i="413"/>
  <c r="AG75" i="413"/>
  <c r="AG83" i="450"/>
  <c r="AC63" i="460"/>
  <c r="AF84" i="454"/>
  <c r="AH82" i="414"/>
  <c r="AJ82" i="414"/>
  <c r="AG55" i="417"/>
  <c r="AK55" i="417"/>
  <c r="AG61" i="466"/>
  <c r="AK61" i="466"/>
  <c r="AF82" i="399"/>
  <c r="AC84" i="414"/>
  <c r="AC54" i="464"/>
  <c r="AH80" i="448"/>
  <c r="AC57" i="412"/>
  <c r="AF59" i="470"/>
  <c r="AQ80" i="430"/>
  <c r="AT80" i="430"/>
  <c r="AI78" i="472"/>
  <c r="AC81" i="444"/>
  <c r="AJ53" i="418"/>
  <c r="AC53" i="442"/>
  <c r="AI68" i="424"/>
  <c r="AK75" i="436"/>
  <c r="AJ75" i="436"/>
  <c r="AH83" i="417"/>
  <c r="AJ59" i="422"/>
  <c r="AF59" i="422"/>
  <c r="AJ57" i="415"/>
  <c r="AI86" i="418"/>
  <c r="AJ86" i="418"/>
  <c r="AI55" i="414"/>
  <c r="AH64" i="444"/>
  <c r="AK64" i="444"/>
  <c r="AR87" i="410"/>
  <c r="AG73" i="446"/>
  <c r="AF73" i="446"/>
  <c r="AR88" i="410"/>
  <c r="AF66" i="417"/>
  <c r="AH66" i="417"/>
  <c r="AF53" i="415"/>
  <c r="AJ53" i="415"/>
  <c r="AJ80" i="424"/>
  <c r="AC59" i="424"/>
  <c r="AK58" i="450"/>
  <c r="AF57" i="466"/>
  <c r="AH57" i="466"/>
  <c r="AS84" i="414"/>
  <c r="AJ60" i="420"/>
  <c r="AG60" i="420"/>
  <c r="AK53" i="411"/>
  <c r="AJ63" i="414"/>
  <c r="AK63" i="414"/>
  <c r="AI73" i="470"/>
  <c r="AK73" i="470"/>
  <c r="AJ68" i="432"/>
  <c r="AF68" i="432"/>
  <c r="AK54" i="444"/>
  <c r="AI54" i="448"/>
  <c r="AF54" i="448"/>
  <c r="AU87" i="470"/>
  <c r="AG86" i="476"/>
  <c r="AF86" i="476"/>
  <c r="AK70" i="428"/>
  <c r="AT84" i="415"/>
  <c r="AU84" i="415"/>
  <c r="AK86" i="462"/>
  <c r="AF66" i="450"/>
  <c r="AJ66" i="450"/>
  <c r="AU83" i="426"/>
  <c r="AK66" i="448"/>
  <c r="AG66" i="448"/>
  <c r="AR80" i="415"/>
  <c r="AR78" i="454"/>
  <c r="AS78" i="454"/>
  <c r="AG85" i="448"/>
  <c r="AJ85" i="448"/>
  <c r="AH70" i="434"/>
  <c r="AH59" i="454"/>
  <c r="AG59" i="454"/>
  <c r="AI76" i="476"/>
  <c r="AT83" i="424"/>
  <c r="AR83" i="474"/>
  <c r="AS83" i="474"/>
  <c r="AI58" i="388"/>
  <c r="AH58" i="388"/>
  <c r="AH71" i="388"/>
  <c r="AK77" i="438"/>
  <c r="AF77" i="438"/>
  <c r="AI81" i="424"/>
  <c r="AJ81" i="424"/>
  <c r="AI56" i="430"/>
  <c r="AH86" i="411"/>
  <c r="AI86" i="411"/>
  <c r="AI68" i="388"/>
  <c r="AF68" i="388"/>
  <c r="AF81" i="476"/>
  <c r="AC68" i="418"/>
  <c r="AC84" i="399"/>
  <c r="AJ74" i="428"/>
  <c r="AI74" i="428"/>
  <c r="AQ88" i="388"/>
  <c r="AH81" i="411"/>
  <c r="AI81" i="411"/>
  <c r="AG80" i="411"/>
  <c r="AH80" i="411"/>
  <c r="AC76" i="460"/>
  <c r="AH62" i="411"/>
  <c r="AC61" i="458"/>
  <c r="AJ87" i="438"/>
  <c r="AH87" i="438"/>
  <c r="AF73" i="416"/>
  <c r="AK69" i="416"/>
  <c r="AJ69" i="416"/>
  <c r="AJ79" i="399"/>
  <c r="AC62" i="415"/>
  <c r="AJ68" i="474"/>
  <c r="AF62" i="436"/>
  <c r="AK62" i="436"/>
  <c r="AJ68" i="430"/>
  <c r="AF68" i="430"/>
  <c r="AG78" i="415"/>
  <c r="AK78" i="415"/>
  <c r="AG86" i="458"/>
  <c r="AC70" i="434"/>
  <c r="AK60" i="415"/>
  <c r="AK61" i="460"/>
  <c r="AJ61" i="460"/>
  <c r="AK58" i="399"/>
  <c r="AK60" i="411"/>
  <c r="AI60" i="411"/>
  <c r="AH69" i="448"/>
  <c r="AJ69" i="448"/>
  <c r="AC74" i="448"/>
  <c r="AI61" i="440"/>
  <c r="AC61" i="426"/>
  <c r="AI71" i="424"/>
  <c r="AJ56" i="436"/>
  <c r="AI86" i="432"/>
  <c r="AG61" i="470"/>
  <c r="AI76" i="411"/>
  <c r="AH76" i="411"/>
  <c r="AH57" i="388"/>
  <c r="AS85" i="454"/>
  <c r="AH77" i="452"/>
  <c r="AC84" i="450"/>
  <c r="AJ82" i="388"/>
  <c r="AH85" i="456"/>
  <c r="AK85" i="456"/>
  <c r="AJ79" i="450"/>
  <c r="AK68" i="414"/>
  <c r="AF68" i="414"/>
  <c r="AJ75" i="399"/>
  <c r="AC56" i="410"/>
  <c r="AG79" i="444"/>
  <c r="AG88" i="454"/>
  <c r="AH88" i="454"/>
  <c r="AJ78" i="434"/>
  <c r="AI61" i="420"/>
  <c r="AF61" i="420"/>
  <c r="AC86" i="448"/>
  <c r="AH60" i="412"/>
  <c r="AG58" i="413"/>
  <c r="AJ58" i="413"/>
  <c r="AC80" i="458"/>
  <c r="AG85" i="426"/>
  <c r="AI74" i="426"/>
  <c r="AH74" i="426"/>
  <c r="AC80" i="452"/>
  <c r="AH59" i="442"/>
  <c r="AI76" i="417"/>
  <c r="AH76" i="417"/>
  <c r="AJ58" i="434"/>
  <c r="AH58" i="434"/>
  <c r="AH57" i="454"/>
  <c r="AJ55" i="438"/>
  <c r="AK55" i="438"/>
  <c r="AJ83" i="440"/>
  <c r="AF53" i="448"/>
  <c r="AI53" i="448"/>
  <c r="AK56" i="426"/>
  <c r="AF56" i="426"/>
  <c r="AJ86" i="417"/>
  <c r="AK86" i="417"/>
  <c r="AG65" i="413"/>
  <c r="AK62" i="424"/>
  <c r="AG62" i="424"/>
  <c r="AG87" i="464"/>
  <c r="AC66" i="388"/>
  <c r="AJ77" i="430"/>
  <c r="AC64" i="411"/>
  <c r="AJ67" i="444"/>
  <c r="AJ83" i="454"/>
  <c r="AG83" i="454"/>
  <c r="AJ75" i="460"/>
  <c r="AC54" i="428"/>
  <c r="AH66" i="414"/>
  <c r="AC69" i="426"/>
  <c r="AR84" i="428"/>
  <c r="AH74" i="417"/>
  <c r="AK82" i="438"/>
  <c r="AI82" i="438"/>
  <c r="AH65" i="422"/>
  <c r="AC82" i="434"/>
  <c r="AF79" i="476"/>
  <c r="AK84" i="414"/>
  <c r="AJ84" i="414"/>
  <c r="AT79" i="399"/>
  <c r="AJ81" i="438"/>
  <c r="AK81" i="438"/>
  <c r="AF63" i="454"/>
  <c r="AH85" i="411"/>
  <c r="AK85" i="411"/>
  <c r="AI67" i="468"/>
  <c r="AC70" i="411"/>
  <c r="AG84" i="444"/>
  <c r="AI54" i="426"/>
  <c r="AK54" i="426"/>
  <c r="AH84" i="412"/>
  <c r="AG84" i="412"/>
  <c r="AJ84" i="458"/>
  <c r="AF84" i="458"/>
  <c r="AI55" i="432"/>
  <c r="AK55" i="432"/>
  <c r="AC78" i="436"/>
  <c r="AF65" i="414"/>
  <c r="AI62" i="466"/>
  <c r="AG62" i="466"/>
  <c r="AI53" i="446"/>
  <c r="AC61" i="415"/>
  <c r="AG79" i="420"/>
  <c r="AC67" i="416"/>
  <c r="AI71" i="430"/>
  <c r="AI86" i="452"/>
  <c r="AH86" i="452"/>
  <c r="AG75" i="446"/>
  <c r="AK75" i="446"/>
  <c r="AJ88" i="450"/>
  <c r="AC88" i="420"/>
  <c r="AF55" i="472"/>
  <c r="AF77" i="411"/>
  <c r="AH77" i="411"/>
  <c r="AG71" i="464"/>
  <c r="AC67" i="410"/>
  <c r="AF65" i="440"/>
  <c r="AC54" i="424"/>
  <c r="AF67" i="456"/>
  <c r="AH54" i="442"/>
  <c r="AJ54" i="442"/>
  <c r="AF64" i="411"/>
  <c r="AJ64" i="411"/>
  <c r="AF59" i="416"/>
  <c r="AG59" i="420"/>
  <c r="AK59" i="420"/>
  <c r="AC77" i="444"/>
  <c r="AI53" i="417"/>
  <c r="AK60" i="428"/>
  <c r="AI60" i="428"/>
  <c r="AH69" i="412"/>
  <c r="AG69" i="412"/>
  <c r="AI74" i="411"/>
  <c r="AF75" i="411"/>
  <c r="AK75" i="411"/>
  <c r="AC77" i="388"/>
  <c r="AF85" i="444"/>
  <c r="AG85" i="444"/>
  <c r="AH88" i="399"/>
  <c r="AC83" i="464"/>
  <c r="AG57" i="432"/>
  <c r="AC67" i="464"/>
  <c r="AH59" i="458"/>
  <c r="AT78" i="399"/>
  <c r="AC79" i="428"/>
  <c r="AH56" i="412"/>
  <c r="AF66" i="426"/>
  <c r="AG66" i="426"/>
  <c r="AI63" i="458"/>
  <c r="AH63" i="458"/>
  <c r="AC59" i="399"/>
  <c r="AF63" i="450"/>
  <c r="AK58" i="470"/>
  <c r="AH58" i="470"/>
  <c r="AT79" i="413"/>
  <c r="AG64" i="440"/>
  <c r="AC75" i="422"/>
  <c r="AF72" i="460"/>
  <c r="AJ88" i="446"/>
  <c r="AK88" i="446"/>
  <c r="AH77" i="456"/>
  <c r="AH66" i="415"/>
  <c r="AJ66" i="415"/>
  <c r="AG81" i="474"/>
  <c r="AI61" i="426"/>
  <c r="AG61" i="426"/>
  <c r="AT80" i="448"/>
  <c r="AI65" i="470"/>
  <c r="AG65" i="470"/>
  <c r="AQ80" i="444"/>
  <c r="AK75" i="410"/>
  <c r="AT86" i="462"/>
  <c r="AR86" i="462"/>
  <c r="AF65" i="442"/>
  <c r="AC58" i="430"/>
  <c r="AJ82" i="428"/>
  <c r="AF82" i="428"/>
  <c r="AG57" i="440"/>
  <c r="AC85" i="442"/>
  <c r="AK75" i="415"/>
  <c r="AI60" i="456"/>
  <c r="AF60" i="456"/>
  <c r="AJ54" i="418"/>
  <c r="AG54" i="418"/>
  <c r="AH82" i="410"/>
  <c r="AC87" i="446"/>
  <c r="AC71" i="422"/>
  <c r="AH75" i="426"/>
  <c r="AJ85" i="414"/>
  <c r="AI85" i="414"/>
  <c r="AQ83" i="440"/>
  <c r="AF54" i="436"/>
  <c r="AH54" i="436"/>
  <c r="AK75" i="388"/>
  <c r="AC69" i="432"/>
  <c r="AH64" i="412"/>
  <c r="AH67" i="458"/>
  <c r="AG67" i="458"/>
  <c r="AK62" i="418"/>
  <c r="AC84" i="474"/>
  <c r="AH72" i="418"/>
  <c r="AJ64" i="430"/>
  <c r="AI64" i="430"/>
  <c r="AG75" i="432"/>
  <c r="AG61" i="454"/>
  <c r="AJ61" i="454"/>
  <c r="AK75" i="412"/>
  <c r="AC61" i="436"/>
  <c r="AF60" i="434"/>
  <c r="AH60" i="434"/>
  <c r="AF73" i="452"/>
  <c r="AI76" i="436"/>
  <c r="AG76" i="436"/>
  <c r="AG67" i="424"/>
  <c r="AG61" i="399"/>
  <c r="AJ61" i="399"/>
  <c r="AJ53" i="436"/>
  <c r="AC57" i="388"/>
  <c r="AH75" i="428"/>
  <c r="AC74" i="446"/>
  <c r="AK64" i="413"/>
  <c r="AK85" i="399"/>
  <c r="AF85" i="399"/>
  <c r="AU87" i="388"/>
  <c r="AK87" i="430"/>
  <c r="AF87" i="430"/>
  <c r="AI55" i="428"/>
  <c r="AC73" i="456"/>
  <c r="AK82" i="413"/>
  <c r="AF86" i="415"/>
  <c r="AJ86" i="415"/>
  <c r="AI61" i="388"/>
  <c r="AF61" i="388"/>
  <c r="AI76" i="446"/>
  <c r="AC84" i="413"/>
  <c r="AR88" i="432"/>
  <c r="AK77" i="436"/>
  <c r="AH77" i="436"/>
  <c r="AC61" i="418"/>
  <c r="AF84" i="388"/>
  <c r="AC78" i="413"/>
  <c r="AG74" i="399"/>
  <c r="AI74" i="399"/>
  <c r="AK65" i="436"/>
  <c r="AC66" i="472"/>
  <c r="AJ73" i="438"/>
  <c r="AK70" i="417"/>
  <c r="AJ70" i="417"/>
  <c r="AR84" i="454"/>
  <c r="AF64" i="458"/>
  <c r="AC68" i="426"/>
  <c r="AG74" i="414"/>
  <c r="AH74" i="414"/>
  <c r="AQ84" i="420"/>
  <c r="AJ59" i="446"/>
  <c r="AF59" i="446"/>
  <c r="AK83" i="412"/>
  <c r="AJ86" i="472"/>
  <c r="AH86" i="472"/>
  <c r="AF62" i="414"/>
  <c r="AF65" i="420"/>
  <c r="AJ65" i="420"/>
  <c r="AJ59" i="415"/>
  <c r="AC75" i="418"/>
  <c r="AG86" i="444"/>
  <c r="AC72" i="466"/>
  <c r="AJ86" i="388"/>
  <c r="AC54" i="462"/>
  <c r="AI54" i="417"/>
  <c r="AK76" i="470"/>
  <c r="AG76" i="470"/>
  <c r="AI79" i="388"/>
  <c r="AK85" i="438"/>
  <c r="AF85" i="438"/>
  <c r="AH82" i="436"/>
  <c r="AC87" i="410"/>
  <c r="AI67" i="422"/>
  <c r="AK67" i="432"/>
  <c r="AG67" i="432"/>
  <c r="AH63" i="417"/>
  <c r="AU83" i="448"/>
  <c r="AR88" i="414"/>
  <c r="AU88" i="414"/>
  <c r="AH65" i="399"/>
  <c r="AK75" i="450"/>
  <c r="AH75" i="450"/>
  <c r="AI82" i="430"/>
  <c r="AF72" i="420"/>
  <c r="AI72" i="420"/>
  <c r="AF55" i="411"/>
  <c r="AC82" i="428"/>
  <c r="AH80" i="412"/>
  <c r="AK84" i="438"/>
  <c r="AJ84" i="438"/>
  <c r="AG79" i="428"/>
  <c r="AK79" i="428"/>
  <c r="AI67" i="417"/>
  <c r="AC87" i="428"/>
  <c r="AH82" i="470"/>
  <c r="AG54" i="464"/>
  <c r="AK54" i="464"/>
  <c r="AI76" i="415"/>
  <c r="AF76" i="415"/>
  <c r="AK83" i="460"/>
  <c r="AC72" i="462"/>
  <c r="AF68" i="462"/>
  <c r="AI82" i="417"/>
  <c r="AK82" i="417"/>
  <c r="AI66" i="458"/>
  <c r="AC61" i="440"/>
  <c r="AI66" i="418"/>
  <c r="AJ72" i="426"/>
  <c r="AG72" i="426"/>
  <c r="AG72" i="414"/>
  <c r="AC81" i="438"/>
  <c r="AF63" i="415"/>
  <c r="AJ84" i="415"/>
  <c r="AG84" i="415"/>
  <c r="AH53" i="422"/>
  <c r="AC76" i="413"/>
  <c r="AK71" i="432"/>
  <c r="AG71" i="432"/>
  <c r="AI56" i="474"/>
  <c r="AF56" i="474"/>
  <c r="AI88" i="410"/>
  <c r="AI66" i="388"/>
  <c r="AF66" i="388"/>
  <c r="AJ69" i="424"/>
  <c r="AH79" i="418"/>
  <c r="AF79" i="418"/>
  <c r="AI80" i="418"/>
  <c r="AC62" i="416"/>
  <c r="AK76" i="452"/>
  <c r="AC57" i="418"/>
  <c r="AJ88" i="388"/>
  <c r="AH79" i="446"/>
  <c r="AG79" i="446"/>
  <c r="AI72" i="412"/>
  <c r="AK72" i="412"/>
  <c r="AI57" i="422"/>
  <c r="AJ77" i="450"/>
  <c r="AI77" i="450"/>
  <c r="AG88" i="436"/>
  <c r="AC54" i="426"/>
  <c r="AK57" i="412"/>
  <c r="AI67" i="466"/>
  <c r="AJ67" i="466"/>
  <c r="AK75" i="414"/>
  <c r="AC80" i="412"/>
  <c r="AI82" i="450"/>
  <c r="AJ82" i="450"/>
  <c r="AJ81" i="388"/>
  <c r="AI81" i="388"/>
  <c r="AF83" i="388"/>
  <c r="AI71" i="448"/>
  <c r="AK71" i="448"/>
  <c r="AI77" i="428"/>
  <c r="AK60" i="438"/>
  <c r="AH60" i="438"/>
  <c r="AG84" i="446"/>
  <c r="AC61" i="428"/>
  <c r="AI80" i="417"/>
  <c r="AG80" i="417"/>
  <c r="AT86" i="412"/>
  <c r="AH54" i="424"/>
  <c r="AI54" i="424"/>
  <c r="AK75" i="424"/>
  <c r="AF61" i="444"/>
  <c r="AI61" i="444"/>
  <c r="AI72" i="456"/>
  <c r="AI53" i="474"/>
  <c r="AG53" i="474"/>
  <c r="AQ83" i="460"/>
  <c r="AR83" i="460"/>
  <c r="AK80" i="452"/>
  <c r="AJ84" i="424"/>
  <c r="AG84" i="424"/>
  <c r="AI58" i="415"/>
  <c r="AJ58" i="415"/>
  <c r="AC79" i="432"/>
  <c r="AQ88" i="456"/>
  <c r="AK61" i="422"/>
  <c r="AK53" i="456"/>
  <c r="AG53" i="456"/>
  <c r="AF82" i="418"/>
  <c r="AC85" i="428"/>
  <c r="AS82" i="448"/>
  <c r="AI72" i="448"/>
  <c r="AK72" i="448"/>
  <c r="AH80" i="450"/>
  <c r="AG66" i="462"/>
  <c r="AK66" i="462"/>
  <c r="AJ68" i="458"/>
  <c r="AK73" i="450"/>
  <c r="AH73" i="450"/>
  <c r="AQ84" i="413"/>
  <c r="AC60" i="456"/>
  <c r="AF78" i="466"/>
  <c r="AF67" i="460"/>
  <c r="AI67" i="460"/>
  <c r="AI85" i="458"/>
  <c r="AI71" i="446"/>
  <c r="AK71" i="446"/>
  <c r="AU79" i="464"/>
  <c r="AQ79" i="444"/>
  <c r="AQ83" i="476"/>
  <c r="AR83" i="476"/>
  <c r="AQ78" i="424"/>
  <c r="AF59" i="474"/>
  <c r="AQ78" i="468"/>
  <c r="AR78" i="468"/>
  <c r="AJ87" i="436"/>
  <c r="AI63" i="438"/>
  <c r="AJ63" i="438"/>
  <c r="AG53" i="434"/>
  <c r="AC85" i="415"/>
  <c r="AU84" i="399"/>
  <c r="AK61" i="414"/>
  <c r="AH53" i="413"/>
  <c r="AJ53" i="413"/>
  <c r="AG55" i="420"/>
  <c r="AG56" i="448"/>
  <c r="AH56" i="448"/>
  <c r="AH57" i="450"/>
  <c r="AC85" i="417"/>
  <c r="AQ83" i="416"/>
  <c r="AC65" i="420"/>
  <c r="AK61" i="432"/>
  <c r="AC78" i="411"/>
  <c r="AH70" i="413"/>
  <c r="AF70" i="413"/>
  <c r="AI87" i="415"/>
  <c r="AC54" i="446"/>
  <c r="AJ80" i="399"/>
  <c r="AC85" i="436"/>
  <c r="AG84" i="411"/>
  <c r="AJ73" i="414"/>
  <c r="AF73" i="414"/>
  <c r="AC88" i="440"/>
  <c r="AQ80" i="468"/>
  <c r="AG71" i="456"/>
  <c r="AF71" i="456"/>
  <c r="AI62" i="426"/>
  <c r="AF76" i="416"/>
  <c r="AJ76" i="416"/>
  <c r="AU81" i="424"/>
  <c r="AH58" i="424"/>
  <c r="AG58" i="424"/>
  <c r="AC57" i="428"/>
  <c r="AF66" i="420"/>
  <c r="AS84" i="410"/>
  <c r="AQ84" i="410"/>
  <c r="AG63" i="420"/>
  <c r="AH66" i="460"/>
  <c r="AI66" i="460"/>
  <c r="AK72" i="413"/>
  <c r="AG88" i="415"/>
  <c r="AF88" i="415"/>
  <c r="AI60" i="474"/>
  <c r="AI84" i="428"/>
  <c r="AJ84" i="428"/>
  <c r="AI67" i="388"/>
  <c r="AC59" i="420"/>
  <c r="AH75" i="434"/>
  <c r="AI74" i="422"/>
  <c r="AJ74" i="422"/>
  <c r="AJ80" i="422"/>
  <c r="AK80" i="422"/>
  <c r="AK59" i="426"/>
  <c r="AI68" i="415"/>
  <c r="AJ68" i="415"/>
  <c r="AJ75" i="420"/>
  <c r="AG75" i="420"/>
  <c r="AC80" i="426"/>
  <c r="AI78" i="436"/>
  <c r="AC56" i="424"/>
  <c r="AI84" i="452"/>
  <c r="AJ84" i="452"/>
  <c r="AI84" i="442"/>
  <c r="AK59" i="424"/>
  <c r="AJ59" i="424"/>
  <c r="AR84" i="444"/>
  <c r="AH65" i="438"/>
  <c r="AI65" i="438"/>
  <c r="AF60" i="462"/>
  <c r="AI82" i="434"/>
  <c r="AK82" i="434"/>
  <c r="AF63" i="464"/>
  <c r="AK63" i="464"/>
  <c r="AF53" i="438"/>
  <c r="AI79" i="436"/>
  <c r="AF79" i="436"/>
  <c r="AC65" i="411"/>
  <c r="AG70" i="415"/>
  <c r="AF70" i="415"/>
  <c r="AI62" i="448"/>
  <c r="AF85" i="420"/>
  <c r="AH85" i="420"/>
  <c r="AK84" i="416"/>
  <c r="AC81" i="450"/>
  <c r="AF61" i="413"/>
  <c r="AJ77" i="466"/>
  <c r="AH77" i="466"/>
  <c r="AF74" i="450"/>
  <c r="AC78" i="474"/>
  <c r="AG75" i="452"/>
  <c r="AJ68" i="442"/>
  <c r="AI68" i="442"/>
  <c r="AC65" i="418"/>
  <c r="AJ56" i="438"/>
  <c r="AC63" i="414"/>
  <c r="AF71" i="417"/>
  <c r="AH68" i="444"/>
  <c r="AG68" i="444"/>
  <c r="AG66" i="399"/>
  <c r="AJ66" i="399"/>
  <c r="AI60" i="452"/>
  <c r="AH60" i="452"/>
  <c r="AJ67" i="438"/>
  <c r="AH66" i="422"/>
  <c r="AK66" i="422"/>
  <c r="AF56" i="415"/>
  <c r="AC70" i="416"/>
  <c r="AC63" i="440"/>
  <c r="AF80" i="446"/>
  <c r="AK75" i="448"/>
  <c r="AF75" i="448"/>
  <c r="AK59" i="388"/>
  <c r="AC78" i="416"/>
  <c r="AF73" i="432"/>
  <c r="AG87" i="426"/>
  <c r="AH87" i="426"/>
  <c r="AH72" i="438"/>
  <c r="AR80" i="436"/>
  <c r="AT80" i="436"/>
  <c r="AJ74" i="415"/>
  <c r="AH74" i="415"/>
  <c r="AF72" i="454"/>
  <c r="AG72" i="454"/>
  <c r="AJ78" i="422"/>
  <c r="AH68" i="436"/>
  <c r="AF68" i="436"/>
  <c r="AG62" i="388"/>
  <c r="AH62" i="388"/>
  <c r="AI83" i="438"/>
  <c r="AH83" i="438"/>
  <c r="AK56" i="399"/>
  <c r="AG56" i="399"/>
  <c r="AK81" i="440"/>
  <c r="AH67" i="412"/>
  <c r="AI67" i="412"/>
  <c r="AJ60" i="417"/>
  <c r="AH70" i="412"/>
  <c r="AF70" i="412"/>
  <c r="AF68" i="417"/>
  <c r="AH68" i="417"/>
  <c r="AF64" i="426"/>
  <c r="AJ64" i="426"/>
  <c r="AG62" i="422"/>
  <c r="AI82" i="464"/>
  <c r="AG82" i="464"/>
  <c r="AG76" i="412"/>
  <c r="AI76" i="442"/>
  <c r="AH76" i="442"/>
  <c r="AI85" i="417"/>
  <c r="AI87" i="458"/>
  <c r="AJ87" i="458"/>
  <c r="AH77" i="388"/>
  <c r="AC83" i="388"/>
  <c r="AH66" i="436"/>
  <c r="AK53" i="428"/>
  <c r="AJ53" i="428"/>
  <c r="AQ85" i="424"/>
  <c r="AC72" i="464"/>
  <c r="AF87" i="440"/>
  <c r="AI87" i="440"/>
  <c r="AH80" i="388"/>
  <c r="AC64" i="422"/>
  <c r="AG79" i="434"/>
  <c r="AK79" i="456"/>
  <c r="AJ79" i="456"/>
  <c r="AJ78" i="464"/>
  <c r="AU81" i="432"/>
  <c r="AI55" i="412"/>
  <c r="AJ55" i="412"/>
  <c r="AC67" i="412"/>
  <c r="AK87" i="466"/>
  <c r="AF75" i="474"/>
  <c r="AK75" i="474"/>
  <c r="AS88" i="436"/>
  <c r="AQ88" i="436"/>
  <c r="AK73" i="420"/>
  <c r="AC57" i="411"/>
  <c r="AJ58" i="448"/>
  <c r="AJ63" i="422"/>
  <c r="AF63" i="422"/>
  <c r="AJ64" i="417"/>
  <c r="AI68" i="422"/>
  <c r="AK68" i="422"/>
  <c r="AJ86" i="448"/>
  <c r="AC60" i="434"/>
  <c r="AF86" i="428"/>
  <c r="AC66" i="416"/>
  <c r="AI88" i="428"/>
  <c r="AG88" i="428"/>
  <c r="AI54" i="430"/>
  <c r="AK73" i="434"/>
  <c r="AI73" i="434"/>
  <c r="AH80" i="440"/>
  <c r="AI64" i="388"/>
  <c r="AH64" i="388"/>
  <c r="AI65" i="462"/>
  <c r="AH59" i="428"/>
  <c r="AG59" i="428"/>
  <c r="AK74" i="418"/>
  <c r="AG57" i="456"/>
  <c r="AK57" i="456"/>
  <c r="AQ83" i="417"/>
  <c r="AQ78" i="417"/>
  <c r="AU78" i="417"/>
  <c r="AF72" i="388"/>
  <c r="AK61" i="417"/>
  <c r="AJ61" i="417"/>
  <c r="AH76" i="414"/>
  <c r="AK63" i="428"/>
  <c r="AH63" i="428"/>
  <c r="AI81" i="430"/>
  <c r="AK81" i="430"/>
  <c r="AG57" i="399"/>
  <c r="AJ72" i="410"/>
  <c r="AK72" i="410"/>
  <c r="AF80" i="442"/>
  <c r="AK80" i="442"/>
  <c r="AJ53" i="388"/>
  <c r="AG77" i="448"/>
  <c r="AK77" i="448"/>
  <c r="AK73" i="458"/>
  <c r="AH73" i="458"/>
  <c r="AF80" i="428"/>
  <c r="AG69" i="442"/>
  <c r="AI69" i="442"/>
  <c r="AK69" i="428"/>
  <c r="AT86" i="474"/>
  <c r="AI58" i="440"/>
  <c r="AF58" i="440"/>
  <c r="AF64" i="456"/>
  <c r="AC72" i="438"/>
  <c r="AR85" i="468"/>
  <c r="AG67" i="448"/>
  <c r="AH66" i="413"/>
  <c r="AI66" i="413"/>
  <c r="AK78" i="454"/>
  <c r="AG78" i="454"/>
  <c r="AT83" i="413"/>
  <c r="AC63" i="417"/>
  <c r="AJ53" i="414"/>
  <c r="AJ72" i="472"/>
  <c r="AK72" i="472"/>
  <c r="AI53" i="424"/>
  <c r="AH63" i="432"/>
  <c r="AI63" i="432"/>
  <c r="AG57" i="424"/>
  <c r="AF69" i="430"/>
  <c r="AG69" i="430"/>
  <c r="AI64" i="464"/>
  <c r="AC88" i="464"/>
  <c r="AH62" i="446"/>
  <c r="AC60" i="412"/>
  <c r="AI82" i="476"/>
  <c r="AJ77" i="422"/>
  <c r="AG77" i="422"/>
  <c r="AT84" i="458"/>
  <c r="AF53" i="468"/>
  <c r="AJ53" i="468"/>
  <c r="AF73" i="460"/>
  <c r="AC66" i="424"/>
  <c r="AH75" i="444"/>
  <c r="AC86" i="412"/>
  <c r="AT84" i="466"/>
  <c r="AH84" i="450"/>
  <c r="AG84" i="450"/>
  <c r="AK84" i="472"/>
  <c r="AC59" i="415"/>
  <c r="AS86" i="452"/>
  <c r="AI60" i="430"/>
  <c r="AC81" i="464"/>
  <c r="AJ57" i="444"/>
  <c r="AC85" i="424"/>
  <c r="AH79" i="452"/>
  <c r="AI63" i="446"/>
  <c r="AH63" i="446"/>
  <c r="AU81" i="470"/>
  <c r="AQ87" i="456"/>
  <c r="AU87" i="456"/>
  <c r="AU79" i="452"/>
  <c r="AI85" i="464"/>
  <c r="AJ78" i="440"/>
  <c r="AG78" i="440"/>
  <c r="AJ63" i="430"/>
  <c r="AT85" i="428"/>
  <c r="AR85" i="428"/>
  <c r="AH88" i="462"/>
  <c r="AK70" i="436"/>
  <c r="AJ70" i="436"/>
  <c r="AK65" i="416"/>
  <c r="AC56" i="422"/>
  <c r="AF86" i="426"/>
  <c r="AC82" i="411"/>
  <c r="AJ66" i="430"/>
  <c r="AI66" i="430"/>
  <c r="AF64" i="436"/>
  <c r="AG64" i="436"/>
  <c r="AF85" i="412"/>
  <c r="AG85" i="412"/>
  <c r="AH58" i="436"/>
  <c r="AC88" i="416"/>
  <c r="AH68" i="470"/>
  <c r="AI68" i="470"/>
  <c r="AJ53" i="399"/>
  <c r="AI53" i="399"/>
  <c r="AK55" i="424"/>
  <c r="AF74" i="424"/>
  <c r="AJ74" i="424"/>
  <c r="AI80" i="474"/>
  <c r="AU87" i="468"/>
  <c r="AT87" i="468"/>
  <c r="AT85" i="399"/>
  <c r="AI59" i="414"/>
  <c r="AK59" i="414"/>
  <c r="AH74" i="452"/>
  <c r="AJ88" i="456"/>
  <c r="AG88" i="456"/>
  <c r="AG70" i="440"/>
  <c r="AC76" i="464"/>
  <c r="AJ62" i="413"/>
  <c r="AK80" i="460"/>
  <c r="AH80" i="460"/>
  <c r="AF65" i="444"/>
  <c r="AI65" i="444"/>
  <c r="AK82" i="432"/>
  <c r="AI75" i="466"/>
  <c r="AG75" i="466"/>
  <c r="AI69" i="438"/>
  <c r="AH69" i="438"/>
  <c r="AI79" i="414"/>
  <c r="AC87" i="422"/>
  <c r="AF73" i="426"/>
  <c r="AH83" i="399"/>
  <c r="AK83" i="399"/>
  <c r="AJ66" i="412"/>
  <c r="AF66" i="412"/>
  <c r="AC54" i="416"/>
  <c r="AH68" i="434"/>
  <c r="AJ77" i="414"/>
  <c r="AI77" i="414"/>
  <c r="AI54" i="422"/>
  <c r="AC84" i="426"/>
  <c r="AG73" i="444"/>
  <c r="AH58" i="452"/>
  <c r="AI58" i="452"/>
  <c r="AH77" i="415"/>
  <c r="AF77" i="415"/>
  <c r="AI72" i="440"/>
  <c r="AG59" i="438"/>
  <c r="AI59" i="438"/>
  <c r="AK70" i="456"/>
  <c r="AC87" i="448"/>
  <c r="AH76" i="440"/>
  <c r="AK73" i="413"/>
  <c r="AJ73" i="413"/>
  <c r="AF65" i="434"/>
  <c r="AG65" i="434"/>
  <c r="AT78" i="444"/>
  <c r="AF88" i="458"/>
  <c r="AC56" i="456"/>
  <c r="AF63" i="424"/>
  <c r="AH58" i="422"/>
  <c r="AG58" i="422"/>
  <c r="AU82" i="399"/>
  <c r="AI81" i="466"/>
  <c r="AK81" i="466"/>
  <c r="AK86" i="460"/>
  <c r="AC82" i="460"/>
  <c r="AG73" i="415"/>
  <c r="AC58" i="438"/>
  <c r="AH63" i="434"/>
  <c r="AK63" i="434"/>
  <c r="AK83" i="416"/>
  <c r="AG83" i="416"/>
  <c r="AF57" i="438"/>
  <c r="AC80" i="428"/>
  <c r="AF80" i="432"/>
  <c r="AC78" i="418"/>
  <c r="AH57" i="434"/>
  <c r="AC74" i="412"/>
  <c r="AJ67" i="414"/>
  <c r="AH81" i="426"/>
  <c r="AJ81" i="426"/>
  <c r="AF54" i="412"/>
  <c r="AC63" i="426"/>
  <c r="AK69" i="415"/>
  <c r="AJ60" i="454"/>
  <c r="AF60" i="454"/>
  <c r="AG63" i="460"/>
  <c r="AG74" i="436"/>
  <c r="AI74" i="436"/>
  <c r="AI70" i="399"/>
  <c r="AK70" i="399"/>
  <c r="AU86" i="428"/>
  <c r="AS86" i="428"/>
  <c r="AH71" i="422"/>
  <c r="AG78" i="430"/>
  <c r="AI78" i="430"/>
  <c r="AK66" i="416"/>
  <c r="AC69" i="440"/>
  <c r="AF71" i="444"/>
  <c r="AC75" i="412"/>
  <c r="AS81" i="388"/>
  <c r="AJ57" i="428"/>
  <c r="AH57" i="428"/>
  <c r="AH76" i="456"/>
  <c r="AH55" i="418"/>
  <c r="AJ55" i="418"/>
  <c r="AR78" i="442"/>
  <c r="AI88" i="412"/>
  <c r="AG88" i="412"/>
  <c r="AK81" i="450"/>
  <c r="AJ81" i="450"/>
  <c r="AK87" i="472"/>
  <c r="AI86" i="450"/>
  <c r="AH86" i="450"/>
  <c r="AC63" i="428"/>
  <c r="AF78" i="448"/>
  <c r="AF70" i="422"/>
  <c r="AH70" i="422"/>
  <c r="AH79" i="468"/>
  <c r="AF79" i="468"/>
  <c r="AG64" i="415"/>
  <c r="AJ88" i="438"/>
  <c r="AG88" i="438"/>
  <c r="AC78" i="438"/>
  <c r="AF68" i="466"/>
  <c r="AJ70" i="448"/>
  <c r="AK70" i="448"/>
  <c r="AK69" i="422"/>
  <c r="AF69" i="422"/>
  <c r="AI83" i="424"/>
  <c r="AI59" i="464"/>
  <c r="AF59" i="464"/>
  <c r="AQ77" i="424"/>
  <c r="AJ87" i="434"/>
  <c r="AC73" i="444"/>
  <c r="AF72" i="430"/>
  <c r="AH72" i="430"/>
  <c r="AF88" i="434"/>
  <c r="AK88" i="434"/>
  <c r="AQ82" i="422"/>
  <c r="AS82" i="422"/>
  <c r="AT77" i="399"/>
  <c r="AC56" i="399"/>
  <c r="AJ72" i="436"/>
  <c r="AK72" i="436"/>
  <c r="AI78" i="444"/>
  <c r="AC72" i="432"/>
  <c r="AK79" i="413"/>
  <c r="AG65" i="430"/>
  <c r="AF65" i="430"/>
  <c r="AF72" i="442"/>
  <c r="AF87" i="418"/>
  <c r="AJ87" i="418"/>
  <c r="AK58" i="417"/>
  <c r="AG58" i="417"/>
  <c r="AF81" i="448"/>
  <c r="AJ75" i="472"/>
  <c r="AI75" i="472"/>
  <c r="AI65" i="412"/>
  <c r="AH61" i="452"/>
  <c r="AF61" i="452"/>
  <c r="AF54" i="428"/>
  <c r="AC82" i="454"/>
  <c r="AF78" i="446"/>
  <c r="AF82" i="416"/>
  <c r="AH82" i="416"/>
  <c r="AH59" i="412"/>
  <c r="AK65" i="474"/>
  <c r="AI65" i="474"/>
  <c r="AF76" i="438"/>
  <c r="AG76" i="438"/>
  <c r="AJ87" i="444"/>
  <c r="AK80" i="414"/>
  <c r="AI80" i="414"/>
  <c r="AJ74" i="438"/>
  <c r="AF67" i="462"/>
  <c r="AH67" i="462"/>
  <c r="AK70" i="416"/>
  <c r="AC60" i="450"/>
  <c r="AI75" i="413"/>
  <c r="AH75" i="413"/>
  <c r="AJ83" i="450"/>
  <c r="AH84" i="454"/>
  <c r="AI84" i="454"/>
  <c r="AF82" i="414"/>
  <c r="AK82" i="414"/>
  <c r="AF55" i="417"/>
  <c r="AC83" i="424"/>
  <c r="AI61" i="466"/>
  <c r="AF61" i="466"/>
  <c r="AH82" i="399"/>
  <c r="AC58" i="388"/>
  <c r="AC87" i="413"/>
  <c r="AK80" i="448"/>
  <c r="AJ59" i="470"/>
  <c r="AH59" i="470"/>
  <c r="AR80" i="430"/>
  <c r="AH78" i="472"/>
  <c r="AG78" i="472"/>
  <c r="AC83" i="446"/>
  <c r="AK53" i="418"/>
  <c r="AJ68" i="424"/>
  <c r="AF68" i="424"/>
  <c r="AF75" i="436"/>
  <c r="AG83" i="417"/>
  <c r="AK83" i="417"/>
  <c r="AK59" i="422"/>
  <c r="AF57" i="415"/>
  <c r="AI57" i="415"/>
  <c r="AF86" i="418"/>
  <c r="AG55" i="414"/>
  <c r="AJ55" i="414"/>
  <c r="AG64" i="444"/>
  <c r="AQ87" i="410"/>
  <c r="AT87" i="410"/>
  <c r="AH73" i="446"/>
  <c r="AC68" i="415"/>
  <c r="AT88" i="410"/>
  <c r="AG66" i="417"/>
  <c r="AJ66" i="417"/>
  <c r="AI53" i="415"/>
  <c r="AC74" i="460"/>
  <c r="AF80" i="424"/>
  <c r="AI58" i="450"/>
  <c r="AH58" i="450"/>
  <c r="AG57" i="466"/>
  <c r="AR84" i="414"/>
  <c r="AQ84" i="414"/>
  <c r="AK60" i="420"/>
  <c r="AJ53" i="411"/>
  <c r="AI53" i="411"/>
  <c r="AF63" i="414"/>
  <c r="AI63" i="414"/>
  <c r="AJ73" i="470"/>
  <c r="AC57" i="410"/>
  <c r="AK68" i="432"/>
  <c r="AI54" i="444"/>
  <c r="AG54" i="444"/>
  <c r="AG54" i="448"/>
  <c r="AC80" i="438"/>
  <c r="AR87" i="470"/>
  <c r="AI86" i="476"/>
  <c r="AK86" i="476"/>
  <c r="AH70" i="428"/>
  <c r="AQ84" i="415"/>
  <c r="AJ86" i="462"/>
  <c r="AI86" i="462"/>
  <c r="AI66" i="450"/>
  <c r="AK66" i="450"/>
  <c r="AR83" i="426"/>
  <c r="AF66" i="448"/>
  <c r="AH66" i="448"/>
  <c r="AT80" i="415"/>
  <c r="AQ78" i="454"/>
  <c r="AC67" i="413"/>
  <c r="AH85" i="448"/>
  <c r="AI70" i="434"/>
  <c r="AF70" i="434"/>
  <c r="AJ59" i="454"/>
  <c r="AH76" i="476"/>
  <c r="AK76" i="476"/>
  <c r="AS83" i="424"/>
  <c r="AU83" i="474"/>
  <c r="AC86" i="436"/>
  <c r="AG58" i="388"/>
  <c r="AI71" i="388"/>
  <c r="AG71" i="388"/>
  <c r="AI77" i="438"/>
  <c r="AC79" i="444"/>
  <c r="AF81" i="424"/>
  <c r="AC55" i="388"/>
  <c r="AJ56" i="430"/>
  <c r="AK86" i="411"/>
  <c r="AG86" i="411"/>
  <c r="AH68" i="388"/>
  <c r="AH81" i="476"/>
  <c r="AI81" i="476"/>
  <c r="AC84" i="440"/>
  <c r="AC77" i="436"/>
  <c r="AF74" i="428"/>
  <c r="AC54" i="414"/>
  <c r="AU88" i="388"/>
  <c r="AK81" i="411"/>
  <c r="AF81" i="411"/>
  <c r="AK80" i="411"/>
  <c r="AF80" i="411"/>
  <c r="AG62" i="411"/>
  <c r="AI62" i="411"/>
  <c r="AC53" i="411"/>
  <c r="AF87" i="438"/>
  <c r="AJ73" i="416"/>
  <c r="AG73" i="416"/>
  <c r="AG69" i="416"/>
  <c r="AG79" i="399"/>
  <c r="AI79" i="399"/>
  <c r="AC55" i="458"/>
  <c r="AF68" i="474"/>
  <c r="AG62" i="436"/>
  <c r="AI62" i="436"/>
  <c r="AK68" i="430"/>
  <c r="AI68" i="430"/>
  <c r="AI78" i="415"/>
  <c r="AC81" i="416"/>
  <c r="AK86" i="458"/>
  <c r="AF60" i="415"/>
  <c r="AG60" i="415"/>
  <c r="AI61" i="460"/>
  <c r="AC81" i="434"/>
  <c r="AF58" i="399"/>
  <c r="AG60" i="411"/>
  <c r="AH60" i="411"/>
  <c r="AK69" i="448"/>
  <c r="AS87" i="434"/>
  <c r="AI67" i="411"/>
  <c r="AG58" i="426"/>
  <c r="AJ71" i="424"/>
  <c r="AK86" i="432"/>
  <c r="AJ86" i="432"/>
  <c r="AI61" i="470"/>
  <c r="AJ76" i="411"/>
  <c r="AG57" i="388"/>
  <c r="AQ85" i="454"/>
  <c r="AR85" i="454"/>
  <c r="AG77" i="452"/>
  <c r="AK82" i="388"/>
  <c r="AH82" i="388"/>
  <c r="AJ85" i="456"/>
  <c r="AG79" i="450"/>
  <c r="AK79" i="450"/>
  <c r="AJ68" i="414"/>
  <c r="AI68" i="414"/>
  <c r="AI75" i="399"/>
  <c r="AC66" i="411"/>
  <c r="AF79" i="444"/>
  <c r="AI88" i="454"/>
  <c r="AF88" i="454"/>
  <c r="AH78" i="434"/>
  <c r="AK61" i="420"/>
  <c r="AJ61" i="420"/>
  <c r="AK60" i="412"/>
  <c r="AF60" i="412"/>
  <c r="AF58" i="413"/>
  <c r="AH58" i="413"/>
  <c r="AI85" i="426"/>
  <c r="AK85" i="426"/>
  <c r="AF74" i="426"/>
  <c r="AJ74" i="426"/>
  <c r="AC82" i="470"/>
  <c r="AF59" i="442"/>
  <c r="AK76" i="417"/>
  <c r="AG76" i="417"/>
  <c r="AF58" i="434"/>
  <c r="AK57" i="454"/>
  <c r="AJ57" i="454"/>
  <c r="AF55" i="438"/>
  <c r="AC67" i="417"/>
  <c r="AH83" i="440"/>
  <c r="AJ53" i="448"/>
  <c r="AH53" i="448"/>
  <c r="AG56" i="426"/>
  <c r="AH56" i="426"/>
  <c r="AF86" i="417"/>
  <c r="AG86" i="417"/>
  <c r="AJ65" i="413"/>
  <c r="AH62" i="424"/>
  <c r="AF62" i="424"/>
  <c r="AK87" i="464"/>
  <c r="AH77" i="430"/>
  <c r="AK77" i="430"/>
  <c r="AH67" i="444"/>
  <c r="AF67" i="444"/>
  <c r="AF83" i="454"/>
  <c r="AI83" i="454"/>
  <c r="AF75" i="460"/>
  <c r="AI66" i="414"/>
  <c r="AF66" i="414"/>
  <c r="AQ84" i="428"/>
  <c r="AT84" i="428"/>
  <c r="AI74" i="417"/>
  <c r="AG82" i="438"/>
  <c r="AJ82" i="438"/>
  <c r="AG65" i="422"/>
  <c r="AK79" i="476"/>
  <c r="AG79" i="476"/>
  <c r="AI84" i="414"/>
  <c r="AR79" i="399"/>
  <c r="AU79" i="399"/>
  <c r="AH81" i="438"/>
  <c r="AG81" i="438"/>
  <c r="AK63" i="454"/>
  <c r="AI85" i="411"/>
  <c r="AG85" i="411"/>
  <c r="AJ67" i="468"/>
  <c r="AH84" i="444"/>
  <c r="AK84" i="444"/>
  <c r="AJ54" i="426"/>
  <c r="AC84" i="434"/>
  <c r="AK84" i="412"/>
  <c r="AF84" i="412"/>
  <c r="AK84" i="458"/>
  <c r="AC88" i="430"/>
  <c r="AJ55" i="432"/>
  <c r="AC60" i="399"/>
  <c r="AJ65" i="414"/>
  <c r="AI65" i="414"/>
  <c r="AH62" i="466"/>
  <c r="AF62" i="466"/>
  <c r="AH53" i="446"/>
  <c r="AH79" i="420"/>
  <c r="AI79" i="420"/>
  <c r="AF71" i="430"/>
  <c r="AG71" i="430"/>
  <c r="AJ86" i="452"/>
  <c r="AC71" i="442"/>
  <c r="AH75" i="446"/>
  <c r="AI88" i="450"/>
  <c r="AG88" i="450"/>
  <c r="AG55" i="472"/>
  <c r="AH55" i="472"/>
  <c r="AI77" i="411"/>
  <c r="AH71" i="464"/>
  <c r="AJ71" i="464"/>
  <c r="AJ65" i="440"/>
  <c r="AH65" i="440"/>
  <c r="AH67" i="456"/>
  <c r="AJ67" i="456"/>
  <c r="AK54" i="442"/>
  <c r="AC56" i="412"/>
  <c r="AI64" i="411"/>
  <c r="AK59" i="416"/>
  <c r="AH59" i="416"/>
  <c r="AI59" i="420"/>
  <c r="AJ59" i="420"/>
  <c r="AC84" i="468"/>
  <c r="AJ53" i="417"/>
  <c r="AG60" i="428"/>
  <c r="AJ60" i="428"/>
  <c r="AJ69" i="412"/>
  <c r="AH74" i="411"/>
  <c r="AF74" i="411"/>
  <c r="AJ75" i="411"/>
  <c r="AC76" i="456"/>
  <c r="AC80" i="422"/>
  <c r="AI85" i="444"/>
  <c r="AC54" i="417"/>
  <c r="AG88" i="399"/>
  <c r="AJ57" i="432"/>
  <c r="AI57" i="432"/>
  <c r="AF59" i="458"/>
  <c r="AI59" i="458"/>
  <c r="AS78" i="399"/>
  <c r="AC57" i="417"/>
  <c r="AI56" i="412"/>
  <c r="AH66" i="426"/>
  <c r="AJ66" i="426"/>
  <c r="AF63" i="458"/>
  <c r="AC62" i="414"/>
  <c r="AK63" i="450"/>
  <c r="AJ63" i="450"/>
  <c r="AF58" i="470"/>
  <c r="AR79" i="413"/>
  <c r="AS79" i="413"/>
  <c r="AI64" i="440"/>
  <c r="AC76" i="426"/>
  <c r="AH72" i="460"/>
  <c r="AF88" i="446"/>
  <c r="AI88" i="446"/>
  <c r="AI77" i="456"/>
  <c r="AG66" i="415"/>
  <c r="AF66" i="415"/>
  <c r="AK81" i="474"/>
  <c r="AH61" i="426"/>
  <c r="AK61" i="426"/>
  <c r="AS80" i="448"/>
  <c r="AK65" i="470"/>
  <c r="AT80" i="444"/>
  <c r="AR80" i="444"/>
  <c r="AI75" i="410"/>
  <c r="AQ86" i="462"/>
  <c r="AC79" i="414"/>
  <c r="AI65" i="442"/>
  <c r="AC60" i="413"/>
  <c r="AG82" i="428"/>
  <c r="AC56" i="466"/>
  <c r="AJ57" i="440"/>
  <c r="AI75" i="415"/>
  <c r="AG75" i="415"/>
  <c r="AK60" i="456"/>
  <c r="AJ60" i="456"/>
  <c r="AK54" i="418"/>
  <c r="AG82" i="410"/>
  <c r="AI82" i="410"/>
  <c r="AC58" i="420"/>
  <c r="AC78" i="428"/>
  <c r="AK75" i="426"/>
  <c r="AK85" i="414"/>
  <c r="AG85" i="414"/>
  <c r="AR83" i="440"/>
  <c r="AI54" i="436"/>
  <c r="AJ54" i="436"/>
  <c r="AJ75" i="388"/>
  <c r="AI64" i="412"/>
  <c r="AK64" i="412"/>
  <c r="AF67" i="458"/>
  <c r="AC61" i="454"/>
  <c r="AH62" i="418"/>
  <c r="AC86" i="460"/>
  <c r="AF72" i="418"/>
  <c r="AG64" i="430"/>
  <c r="AF64" i="430"/>
  <c r="AF75" i="432"/>
  <c r="AI61" i="454"/>
  <c r="AH61" i="454"/>
  <c r="AH75" i="412"/>
  <c r="AC59" i="462"/>
  <c r="AJ60" i="434"/>
  <c r="AK73" i="452"/>
  <c r="AI73" i="452"/>
  <c r="AK76" i="436"/>
  <c r="AJ76" i="436"/>
  <c r="AH67" i="424"/>
  <c r="AI61" i="399"/>
  <c r="AH61" i="399"/>
  <c r="AG53" i="436"/>
  <c r="AC72" i="410"/>
  <c r="AG75" i="428"/>
  <c r="AG64" i="413"/>
  <c r="AF64" i="413"/>
  <c r="AI85" i="399"/>
  <c r="AC59" i="448"/>
  <c r="AS87" i="388"/>
  <c r="AH87" i="430"/>
  <c r="AC79" i="415"/>
  <c r="AH55" i="428"/>
  <c r="AH82" i="413"/>
  <c r="AJ82" i="413"/>
  <c r="AH86" i="415"/>
  <c r="AC80" i="448"/>
  <c r="AJ61" i="388"/>
  <c r="AC64" i="448"/>
  <c r="AG76" i="446"/>
  <c r="AC78" i="450"/>
  <c r="AU88" i="432"/>
  <c r="AF77" i="436"/>
  <c r="AJ77" i="436"/>
  <c r="AC87" i="414"/>
  <c r="AI84" i="388"/>
  <c r="AC57" i="474"/>
  <c r="AK74" i="399"/>
  <c r="AH65" i="436"/>
  <c r="AI65" i="436"/>
  <c r="AK73" i="438"/>
  <c r="AF73" i="438"/>
  <c r="AG70" i="417"/>
  <c r="AT84" i="454"/>
  <c r="AU84" i="454"/>
  <c r="AJ64" i="458"/>
  <c r="AC88" i="454"/>
  <c r="AF74" i="414"/>
  <c r="AT84" i="420"/>
  <c r="AS84" i="420"/>
  <c r="AH59" i="446"/>
  <c r="AH83" i="412"/>
  <c r="AJ83" i="412"/>
  <c r="AF86" i="472"/>
  <c r="AH62" i="414"/>
  <c r="AG62" i="414"/>
  <c r="AI65" i="420"/>
  <c r="AG65" i="420"/>
  <c r="AG59" i="415"/>
  <c r="AF86" i="444"/>
  <c r="AI86" i="444"/>
  <c r="AH86" i="388"/>
  <c r="AG86" i="388"/>
  <c r="AC77" i="399"/>
  <c r="AG54" i="417"/>
  <c r="AH76" i="470"/>
  <c r="AI76" i="470"/>
  <c r="AF79" i="388"/>
  <c r="AI85" i="438"/>
  <c r="AJ85" i="438"/>
  <c r="AK82" i="436"/>
  <c r="AJ67" i="422"/>
  <c r="AF67" i="422"/>
  <c r="AH67" i="432"/>
  <c r="AF63" i="417"/>
  <c r="AG63" i="417"/>
  <c r="AQ83" i="448"/>
  <c r="AS88" i="414"/>
  <c r="AF65" i="399"/>
  <c r="AJ65" i="399"/>
  <c r="AG75" i="450"/>
  <c r="AI75" i="450"/>
  <c r="AK82" i="430"/>
  <c r="AK72" i="420"/>
  <c r="AJ72" i="420"/>
  <c r="AH55" i="411"/>
  <c r="AJ80" i="412"/>
  <c r="AI80" i="412"/>
  <c r="AI84" i="438"/>
  <c r="AC54" i="442"/>
  <c r="AF79" i="428"/>
  <c r="AC69" i="416"/>
  <c r="AJ67" i="417"/>
  <c r="AC53" i="417"/>
  <c r="AK82" i="470"/>
  <c r="AH54" i="464"/>
  <c r="AF54" i="464"/>
  <c r="AG76" i="415"/>
  <c r="AK76" i="415"/>
  <c r="AH83" i="460"/>
  <c r="AI68" i="462"/>
  <c r="AG68" i="462"/>
  <c r="AJ82" i="417"/>
  <c r="AG66" i="458"/>
  <c r="AK66" i="458"/>
  <c r="AC70" i="424"/>
  <c r="AG66" i="418"/>
  <c r="AI72" i="426"/>
  <c r="AF72" i="426"/>
  <c r="AK72" i="414"/>
  <c r="AC88" i="446"/>
  <c r="AJ63" i="415"/>
  <c r="AF84" i="415"/>
  <c r="AK84" i="415"/>
  <c r="AI53" i="422"/>
  <c r="AC82" i="414"/>
  <c r="AI71" i="432"/>
  <c r="AF71" i="432"/>
  <c r="AJ56" i="474"/>
  <c r="AF88" i="410"/>
  <c r="AK88" i="410"/>
  <c r="AK66" i="388"/>
  <c r="AC69" i="417"/>
  <c r="AK69" i="424"/>
  <c r="AJ79" i="418"/>
  <c r="AK79" i="418"/>
  <c r="AK80" i="418"/>
  <c r="AI76" i="452"/>
  <c r="AF76" i="452"/>
  <c r="AK88" i="388"/>
  <c r="AH88" i="388"/>
  <c r="AJ79" i="446"/>
  <c r="AF79" i="446"/>
  <c r="AF72" i="412"/>
  <c r="AJ72" i="412"/>
  <c r="AK57" i="422"/>
  <c r="AF77" i="450"/>
  <c r="AH77" i="450"/>
  <c r="AJ88" i="436"/>
  <c r="AH57" i="412"/>
  <c r="AG57" i="412"/>
  <c r="AF67" i="466"/>
  <c r="AF75" i="414"/>
  <c r="AG75" i="414"/>
  <c r="AC58" i="428"/>
  <c r="AG82" i="450"/>
  <c r="AC53" i="418"/>
  <c r="AF81" i="388"/>
  <c r="AH83" i="388"/>
  <c r="AG83" i="388"/>
  <c r="AH71" i="448"/>
  <c r="AC86" i="450"/>
  <c r="AG77" i="428"/>
  <c r="AF60" i="438"/>
  <c r="AG60" i="438"/>
  <c r="AK84" i="446"/>
  <c r="AC57" i="426"/>
  <c r="AK80" i="417"/>
  <c r="AR86" i="412"/>
  <c r="AQ86" i="412"/>
  <c r="AJ54" i="424"/>
  <c r="AF75" i="424"/>
  <c r="AG75" i="424"/>
  <c r="AK61" i="444"/>
  <c r="AC67" i="470"/>
  <c r="AG72" i="456"/>
  <c r="AJ53" i="474"/>
  <c r="AK53" i="474"/>
  <c r="AS83" i="460"/>
  <c r="AH80" i="452"/>
  <c r="AI80" i="452"/>
  <c r="AF84" i="424"/>
  <c r="AC83" i="460"/>
  <c r="AH58" i="415"/>
  <c r="AC73" i="442"/>
  <c r="AS88" i="456"/>
  <c r="AR88" i="456"/>
  <c r="AH61" i="422"/>
  <c r="AI53" i="456"/>
  <c r="AF53" i="456"/>
  <c r="AG82" i="418"/>
  <c r="AR82" i="448"/>
  <c r="AU82" i="448"/>
  <c r="AF72" i="448"/>
  <c r="AF80" i="450"/>
  <c r="AK80" i="450"/>
  <c r="AF66" i="462"/>
  <c r="AG68" i="458"/>
  <c r="AK68" i="458"/>
  <c r="AF73" i="450"/>
  <c r="AJ73" i="450"/>
  <c r="AR84" i="413"/>
  <c r="AG78" i="466"/>
  <c r="AH78" i="466"/>
  <c r="AG67" i="460"/>
  <c r="AH85" i="458"/>
  <c r="AF85" i="458"/>
  <c r="AF71" i="446"/>
  <c r="AJ71" i="446"/>
  <c r="AT79" i="464"/>
  <c r="AS79" i="444"/>
  <c r="AT83" i="476"/>
  <c r="AT78" i="424"/>
  <c r="AS78" i="424"/>
  <c r="AG59" i="474"/>
  <c r="AT78" i="468"/>
  <c r="AH87" i="436"/>
  <c r="AI87" i="436"/>
  <c r="AH63" i="438"/>
  <c r="AC74" i="426"/>
  <c r="AI53" i="434"/>
  <c r="AT84" i="399"/>
  <c r="AS84" i="399"/>
  <c r="AG61" i="414"/>
  <c r="AK53" i="413"/>
  <c r="AF53" i="413"/>
  <c r="AH55" i="420"/>
  <c r="AJ56" i="448"/>
  <c r="AI56" i="448"/>
  <c r="AI57" i="450"/>
  <c r="AC69" i="418"/>
  <c r="AS83" i="416"/>
  <c r="AJ61" i="432"/>
  <c r="AH61" i="432"/>
  <c r="AC86" i="399"/>
  <c r="AI70" i="413"/>
  <c r="AF87" i="415"/>
  <c r="AK87" i="415"/>
  <c r="AF80" i="399"/>
  <c r="AG80" i="399"/>
  <c r="AK84" i="411"/>
  <c r="AH84" i="411"/>
  <c r="AH73" i="414"/>
  <c r="AC68" i="454"/>
  <c r="AR80" i="468"/>
  <c r="AT80" i="468"/>
  <c r="AH71" i="456"/>
  <c r="AH62" i="426"/>
  <c r="AK62" i="426"/>
  <c r="AH76" i="416"/>
  <c r="AT81" i="424"/>
  <c r="AQ81" i="424"/>
  <c r="AK58" i="424"/>
  <c r="AC84" i="418"/>
  <c r="AC53" i="415"/>
  <c r="AI66" i="420"/>
  <c r="AU84" i="410"/>
  <c r="AJ63" i="420"/>
  <c r="AF63" i="420"/>
  <c r="AG66" i="460"/>
  <c r="AF72" i="413"/>
  <c r="AJ72" i="413"/>
  <c r="AK88" i="415"/>
  <c r="AH60" i="474"/>
  <c r="AG60" i="474"/>
  <c r="AF84" i="428"/>
  <c r="AK67" i="388"/>
  <c r="AH67" i="388"/>
  <c r="AC74" i="428"/>
  <c r="AK75" i="434"/>
  <c r="AH74" i="422"/>
  <c r="AF74" i="422"/>
  <c r="AF80" i="422"/>
  <c r="AC81" i="412"/>
  <c r="AH59" i="426"/>
  <c r="AK68" i="415"/>
  <c r="AG68" i="415"/>
  <c r="AI75" i="420"/>
  <c r="AH75" i="420"/>
  <c r="AC63" i="446"/>
  <c r="AJ78" i="436"/>
  <c r="AC60" i="468"/>
  <c r="AF84" i="452"/>
  <c r="AH84" i="452"/>
  <c r="AK84" i="442"/>
  <c r="AI59" i="424"/>
  <c r="AH59" i="424"/>
  <c r="AS84" i="444"/>
  <c r="AJ65" i="438"/>
  <c r="AG65" i="438"/>
  <c r="AI60" i="462"/>
  <c r="AF82" i="434"/>
  <c r="AG82" i="434"/>
  <c r="AJ63" i="464"/>
  <c r="AJ53" i="438"/>
  <c r="AK53" i="438"/>
  <c r="AH79" i="436"/>
  <c r="AC81" i="430"/>
  <c r="AC86" i="418"/>
  <c r="AK70" i="415"/>
  <c r="AJ62" i="448"/>
  <c r="AH62" i="448"/>
  <c r="AK85" i="420"/>
  <c r="AC59" i="436"/>
  <c r="AI84" i="416"/>
  <c r="AG61" i="413"/>
  <c r="AJ61" i="413"/>
  <c r="AG77" i="466"/>
  <c r="AC76" i="436"/>
  <c r="AG74" i="450"/>
  <c r="AC67" i="446"/>
  <c r="AJ75" i="452"/>
  <c r="AG68" i="442"/>
  <c r="AF68" i="442"/>
  <c r="AF56" i="438"/>
  <c r="AG56" i="438"/>
  <c r="AC75" i="450"/>
  <c r="AI71" i="417"/>
  <c r="AK68" i="444"/>
  <c r="AJ68" i="444"/>
  <c r="AK66" i="399"/>
  <c r="AC68" i="470"/>
  <c r="AG60" i="452"/>
  <c r="AK67" i="438"/>
  <c r="AH67" i="438"/>
  <c r="AF66" i="422"/>
  <c r="AI56" i="415"/>
  <c r="AK56" i="415"/>
  <c r="AC60" i="411"/>
  <c r="AC86" i="440"/>
  <c r="AI80" i="446"/>
  <c r="AG75" i="448"/>
  <c r="AH75" i="448"/>
  <c r="AI59" i="388"/>
  <c r="AC76" i="444"/>
  <c r="AI73" i="432"/>
  <c r="AK87" i="426"/>
  <c r="AI87" i="426"/>
  <c r="AG72" i="438"/>
  <c r="AQ80" i="436"/>
  <c r="AC63" i="413"/>
  <c r="AI74" i="415"/>
  <c r="AC68" i="446"/>
  <c r="AJ72" i="454"/>
  <c r="AC80" i="444"/>
  <c r="AI78" i="422"/>
  <c r="AJ68" i="436"/>
  <c r="AG68" i="436"/>
  <c r="AI62" i="388"/>
  <c r="AC64" i="412"/>
  <c r="AG83" i="438"/>
  <c r="AC87" i="458"/>
  <c r="AJ56" i="399"/>
  <c r="AI56" i="399"/>
  <c r="AH81" i="440"/>
  <c r="AK67" i="412"/>
  <c r="AF67" i="412"/>
  <c r="AK60" i="417"/>
  <c r="AI70" i="412"/>
  <c r="AK70" i="412"/>
  <c r="AI68" i="417"/>
  <c r="AG68" i="417"/>
  <c r="AK64" i="426"/>
  <c r="AH62" i="422"/>
  <c r="AJ62" i="422"/>
  <c r="AH82" i="464"/>
  <c r="AI76" i="412"/>
  <c r="AJ76" i="412"/>
  <c r="AJ76" i="442"/>
  <c r="AC72" i="399"/>
  <c r="AK85" i="417"/>
  <c r="AK87" i="458"/>
  <c r="AF87" i="458"/>
  <c r="AK77" i="388"/>
  <c r="AF66" i="436"/>
  <c r="AK66" i="436"/>
  <c r="AI53" i="428"/>
  <c r="AF53" i="428"/>
  <c r="AS85" i="424"/>
  <c r="AC66" i="444"/>
  <c r="AG87" i="440"/>
  <c r="AC75" i="436"/>
  <c r="AI80" i="388"/>
  <c r="AF79" i="434"/>
  <c r="AJ79" i="434"/>
  <c r="AH79" i="456"/>
  <c r="AI78" i="464"/>
  <c r="AH78" i="464"/>
  <c r="AR81" i="432"/>
  <c r="AH55" i="412"/>
  <c r="AG55" i="412"/>
  <c r="AH87" i="466"/>
  <c r="AJ87" i="466"/>
  <c r="AJ75" i="474"/>
  <c r="AH75" i="474"/>
  <c r="AR88" i="436"/>
  <c r="AC69" i="388"/>
  <c r="AI73" i="420"/>
  <c r="AG58" i="448"/>
  <c r="AK58" i="448"/>
  <c r="AK63" i="422"/>
  <c r="AC80" i="430"/>
  <c r="AG64" i="417"/>
  <c r="AF68" i="422"/>
  <c r="AG68" i="422"/>
  <c r="AG86" i="448"/>
  <c r="AI86" i="428"/>
  <c r="AJ86" i="428"/>
  <c r="AC57" i="476"/>
  <c r="AH88" i="428"/>
  <c r="AH54" i="430"/>
  <c r="AG54" i="430"/>
  <c r="AH73" i="434"/>
  <c r="AC57" i="456"/>
  <c r="AJ80" i="440"/>
  <c r="AG64" i="388"/>
  <c r="AJ64" i="388"/>
  <c r="AG65" i="462"/>
  <c r="AF59" i="428"/>
  <c r="AI59" i="428"/>
  <c r="AI74" i="418"/>
  <c r="AJ57" i="456"/>
  <c r="AI57" i="456"/>
  <c r="AT83" i="417"/>
  <c r="AR78" i="417"/>
  <c r="AJ72" i="388"/>
  <c r="AH72" i="388"/>
  <c r="AH61" i="417"/>
  <c r="AC53" i="434"/>
  <c r="AJ76" i="414"/>
  <c r="AG63" i="428"/>
  <c r="AF63" i="428"/>
  <c r="AF81" i="430"/>
  <c r="AC66" i="466"/>
  <c r="AK57" i="399"/>
  <c r="AG72" i="410"/>
  <c r="AH72" i="410"/>
  <c r="AJ80" i="442"/>
  <c r="AG53" i="388"/>
  <c r="AF53" i="388"/>
  <c r="AI77" i="448"/>
  <c r="AC70" i="440"/>
  <c r="AI73" i="458"/>
  <c r="AI80" i="428"/>
  <c r="AJ80" i="428"/>
  <c r="AH69" i="442"/>
  <c r="AJ69" i="428"/>
  <c r="AI69" i="428"/>
  <c r="AU86" i="474"/>
  <c r="AK58" i="440"/>
  <c r="AJ58" i="440"/>
  <c r="AG64" i="456"/>
  <c r="AQ85" i="468"/>
  <c r="AS85" i="468"/>
  <c r="AJ67" i="448"/>
  <c r="AJ66" i="413"/>
  <c r="AF66" i="413"/>
  <c r="AI78" i="454"/>
  <c r="AJ78" i="454"/>
  <c r="AR83" i="413"/>
  <c r="AI53" i="414"/>
  <c r="AK53" i="414"/>
  <c r="AG72" i="472"/>
  <c r="AH53" i="424"/>
  <c r="AG53" i="424"/>
  <c r="AG63" i="432"/>
  <c r="AC58" i="413"/>
  <c r="AK57" i="424"/>
  <c r="AH69" i="430"/>
  <c r="AJ69" i="430"/>
  <c r="AK64" i="464"/>
  <c r="AC61" i="446"/>
  <c r="AF62" i="446"/>
  <c r="AG82" i="476"/>
  <c r="AJ82" i="476"/>
  <c r="AF77" i="422"/>
  <c r="AI77" i="422"/>
  <c r="AQ84" i="458"/>
  <c r="AK53" i="468"/>
  <c r="AH53" i="468"/>
  <c r="AH73" i="460"/>
  <c r="AF75" i="444"/>
  <c r="AG75" i="444"/>
  <c r="AC75" i="438"/>
  <c r="AS84" i="466"/>
  <c r="AI84" i="450"/>
  <c r="AJ84" i="450"/>
  <c r="AG84" i="472"/>
  <c r="AR86" i="452"/>
  <c r="AU86" i="452"/>
  <c r="AH60" i="430"/>
  <c r="AC68" i="420"/>
  <c r="AG57" i="444"/>
  <c r="AJ79" i="452"/>
  <c r="AF79" i="452"/>
  <c r="AJ63" i="446"/>
  <c r="AC82" i="462"/>
  <c r="AR81" i="470"/>
  <c r="AT87" i="456"/>
  <c r="AR79" i="452"/>
  <c r="AS79" i="452"/>
  <c r="AG85" i="464"/>
  <c r="AI78" i="440"/>
  <c r="AF78" i="440"/>
  <c r="AH63" i="430"/>
  <c r="AU85" i="428"/>
  <c r="AC79" i="452"/>
  <c r="AG88" i="462"/>
  <c r="AF70" i="436"/>
  <c r="AI70" i="436"/>
  <c r="AI65" i="416"/>
  <c r="AC59" i="418"/>
  <c r="AH86" i="426"/>
  <c r="AC69" i="434"/>
  <c r="AF66" i="430"/>
  <c r="AG66" i="430"/>
  <c r="AK64" i="436"/>
  <c r="AC84" i="430"/>
  <c r="AH85" i="412"/>
  <c r="AC71" i="448"/>
  <c r="AK58" i="436"/>
  <c r="AC53" i="388"/>
  <c r="AK68" i="470"/>
  <c r="AJ68" i="470"/>
  <c r="AF53" i="399"/>
  <c r="AC80" i="418"/>
  <c r="AF55" i="424"/>
  <c r="AH74" i="424"/>
  <c r="AK74" i="424"/>
  <c r="AJ80" i="474"/>
  <c r="AR87" i="468"/>
  <c r="AS85" i="399"/>
  <c r="AR85" i="399"/>
  <c r="AH59" i="414"/>
  <c r="AJ74" i="452"/>
  <c r="AF74" i="452"/>
  <c r="AI88" i="456"/>
  <c r="AC79" i="450"/>
  <c r="AJ70" i="440"/>
  <c r="AG62" i="413"/>
  <c r="AK62" i="413"/>
  <c r="AJ80" i="460"/>
  <c r="AC58" i="416"/>
  <c r="AG65" i="444"/>
  <c r="AJ82" i="432"/>
  <c r="AF82" i="432"/>
  <c r="AK75" i="466"/>
  <c r="AH75" i="466"/>
  <c r="AG69" i="438"/>
  <c r="AK79" i="414"/>
  <c r="AH79" i="414"/>
  <c r="AC80" i="476"/>
  <c r="AH73" i="426"/>
  <c r="AJ83" i="399"/>
  <c r="AG83" i="399"/>
  <c r="AH66" i="412"/>
  <c r="AI66" i="412"/>
  <c r="AK68" i="434"/>
  <c r="AJ68" i="434"/>
  <c r="AF77" i="414"/>
  <c r="AG54" i="422"/>
  <c r="AH54" i="422"/>
  <c r="AK73" i="444"/>
  <c r="AJ73" i="444"/>
  <c r="AF58" i="452"/>
  <c r="AC67" i="428"/>
  <c r="AK77" i="415"/>
  <c r="AF72" i="440"/>
  <c r="AG72" i="440"/>
  <c r="AK59" i="438"/>
  <c r="AC75" i="416"/>
  <c r="AG70" i="456"/>
  <c r="AC81" i="440"/>
  <c r="AI76" i="440"/>
  <c r="AH73" i="413"/>
  <c r="AI73" i="413"/>
  <c r="AH65" i="434"/>
  <c r="AS78" i="444"/>
  <c r="AR78" i="444"/>
  <c r="AJ88" i="458"/>
  <c r="AI63" i="424"/>
  <c r="AG63" i="424"/>
  <c r="AK58" i="422"/>
  <c r="AS82" i="399"/>
  <c r="AQ82" i="399"/>
  <c r="AJ81" i="466"/>
  <c r="AC70" i="444"/>
  <c r="AJ86" i="460"/>
  <c r="AH73" i="415"/>
  <c r="AF73" i="415"/>
  <c r="AC88" i="458"/>
  <c r="AI63" i="434"/>
  <c r="AG63" i="434"/>
  <c r="AI83" i="416"/>
  <c r="AC72" i="442"/>
  <c r="AG57" i="438"/>
  <c r="AC56" i="413"/>
  <c r="AJ80" i="432"/>
  <c r="AI57" i="434"/>
  <c r="AF57" i="434"/>
  <c r="AC77" i="458"/>
  <c r="AG67" i="414"/>
  <c r="AK81" i="426"/>
  <c r="AI81" i="426"/>
  <c r="AG54" i="412"/>
  <c r="AH69" i="415"/>
  <c r="AF69" i="415"/>
  <c r="AI60" i="454"/>
  <c r="AF63" i="460"/>
  <c r="AJ63" i="460"/>
  <c r="AH74" i="436"/>
  <c r="AC54" i="432"/>
  <c r="AJ70" i="399"/>
  <c r="AF70" i="399"/>
  <c r="AR86" i="428"/>
  <c r="AC61" i="464"/>
  <c r="AF71" i="422"/>
  <c r="AF78" i="430"/>
  <c r="AH78" i="430"/>
  <c r="AJ66" i="416"/>
  <c r="AG71" i="444"/>
  <c r="AJ71" i="444"/>
  <c r="AC80" i="416"/>
  <c r="AQ81" i="388"/>
  <c r="AK57" i="428"/>
  <c r="AJ76" i="456"/>
  <c r="AI76" i="456"/>
  <c r="AI55" i="418"/>
  <c r="AT78" i="442"/>
  <c r="AQ78" i="442"/>
  <c r="AK88" i="412"/>
  <c r="AH88" i="412"/>
  <c r="AG81" i="450"/>
  <c r="AH81" i="450"/>
  <c r="AI87" i="472"/>
  <c r="AJ86" i="450"/>
  <c r="AF86" i="450"/>
  <c r="AC70" i="420"/>
  <c r="AG78" i="448"/>
  <c r="AK70" i="422"/>
  <c r="AG70" i="422"/>
  <c r="AK79" i="468"/>
  <c r="AH64" i="415"/>
  <c r="AK64" i="415"/>
  <c r="AK88" i="438"/>
  <c r="AC84" i="417"/>
  <c r="AH68" i="466"/>
  <c r="AG68" i="466"/>
  <c r="AI70" i="448"/>
  <c r="AH70" i="448"/>
  <c r="AI69" i="422"/>
  <c r="AF83" i="424"/>
  <c r="AG83" i="424"/>
  <c r="AJ59" i="464"/>
  <c r="AT77" i="424"/>
  <c r="AS77" i="424"/>
  <c r="AK87" i="434"/>
  <c r="AC85" i="420"/>
  <c r="AJ72" i="430"/>
  <c r="AC59" i="476"/>
  <c r="AH88" i="434"/>
  <c r="AC53" i="456"/>
  <c r="AT82" i="422"/>
  <c r="AR77" i="399"/>
  <c r="AS77" i="399"/>
  <c r="AC61" i="411"/>
  <c r="AG72" i="436"/>
  <c r="AC59" i="414"/>
  <c r="AH78" i="444"/>
  <c r="AH79" i="413"/>
  <c r="AG79" i="413"/>
  <c r="AH65" i="430"/>
  <c r="AJ65" i="430"/>
  <c r="AI72" i="442"/>
  <c r="AI87" i="418"/>
  <c r="AH87" i="418"/>
  <c r="AJ58" i="417"/>
  <c r="AG81" i="448"/>
  <c r="AJ81" i="448"/>
  <c r="AK75" i="472"/>
  <c r="AK65" i="412"/>
  <c r="AG65" i="412"/>
  <c r="AI61" i="452"/>
  <c r="AK61" i="452"/>
  <c r="AH54" i="428"/>
  <c r="AK78" i="446"/>
  <c r="AJ78" i="446"/>
  <c r="AG82" i="416"/>
  <c r="AI59" i="412"/>
  <c r="AK59" i="412"/>
  <c r="AG65" i="474"/>
  <c r="AF65" i="474"/>
  <c r="AI76" i="438"/>
  <c r="AH87" i="444"/>
  <c r="AF87" i="444"/>
  <c r="AH80" i="414"/>
  <c r="AG74" i="438"/>
  <c r="AH74" i="438"/>
  <c r="AJ67" i="462"/>
  <c r="AI67" i="462"/>
  <c r="AH70" i="416"/>
  <c r="AC74" i="416"/>
  <c r="AK75" i="413"/>
  <c r="AF83" i="450"/>
  <c r="AH83" i="450"/>
  <c r="AJ84" i="454"/>
  <c r="AK84" i="454"/>
  <c r="AG82" i="414"/>
  <c r="AC55" i="426"/>
  <c r="AI55" i="417"/>
  <c r="AC67" i="450"/>
  <c r="AH61" i="466"/>
  <c r="AG82" i="399"/>
  <c r="AI82" i="399"/>
  <c r="AC78" i="424"/>
  <c r="AI80" i="448"/>
  <c r="AJ80" i="448"/>
  <c r="AG59" i="470"/>
  <c r="AI59" i="470"/>
  <c r="AU80" i="430"/>
  <c r="AK78" i="472"/>
  <c r="AJ78" i="472"/>
  <c r="AH53" i="418"/>
  <c r="AF53" i="418"/>
  <c r="AH68" i="424"/>
  <c r="AG68" i="424"/>
  <c r="AH75" i="436"/>
  <c r="AF83" i="417"/>
  <c r="AI83" i="417"/>
  <c r="AI59" i="422"/>
  <c r="AK57" i="415"/>
  <c r="AH57" i="415"/>
  <c r="AK86" i="418"/>
  <c r="AK55" i="414"/>
  <c r="AF55" i="414"/>
  <c r="AJ64" i="444"/>
  <c r="AU87" i="410"/>
  <c r="AC82" i="448"/>
  <c r="AK73" i="446"/>
  <c r="AC57" i="460"/>
  <c r="AQ88" i="410"/>
  <c r="AK66" i="417"/>
  <c r="AC75" i="434"/>
  <c r="AG53" i="415"/>
  <c r="AK80" i="424"/>
  <c r="AI80" i="424"/>
  <c r="AG58" i="450"/>
  <c r="AF58" i="450"/>
  <c r="AI57" i="466"/>
  <c r="AU84" i="414"/>
  <c r="AC57" i="454"/>
  <c r="AH60" i="420"/>
  <c r="AF53" i="411"/>
  <c r="AG53" i="411"/>
  <c r="AH63" i="414"/>
  <c r="AC77" i="412"/>
  <c r="AF73" i="470"/>
  <c r="AC75" i="414"/>
  <c r="AG68" i="432"/>
  <c r="AH54" i="444"/>
  <c r="AJ54" i="444"/>
  <c r="AH54" i="448"/>
  <c r="AQ87" i="470"/>
  <c r="AT87" i="470"/>
  <c r="AH86" i="476"/>
  <c r="AF70" i="428"/>
  <c r="AG70" i="428"/>
  <c r="AS84" i="415"/>
  <c r="AF86" i="462"/>
  <c r="AG86" i="462"/>
  <c r="AH66" i="450"/>
  <c r="AC80" i="414"/>
  <c r="AS83" i="426"/>
  <c r="AJ66" i="448"/>
  <c r="AC79" i="468"/>
  <c r="AU80" i="415"/>
  <c r="AU78" i="454"/>
  <c r="AC80" i="472"/>
  <c r="AK85" i="448"/>
  <c r="AJ70" i="434"/>
  <c r="AG70" i="434"/>
  <c r="AI59" i="454"/>
  <c r="AG76" i="476"/>
  <c r="AF76" i="476"/>
  <c r="AR83" i="424"/>
  <c r="AQ83" i="474"/>
  <c r="AC55" i="416"/>
  <c r="AK58" i="388"/>
  <c r="AJ71" i="388"/>
  <c r="AK71" i="388"/>
  <c r="AG77" i="438"/>
  <c r="AC57" i="446"/>
  <c r="AK81" i="424"/>
  <c r="AF56" i="430"/>
  <c r="AH56" i="430"/>
  <c r="AJ86" i="411"/>
  <c r="AC78" i="430"/>
  <c r="AK68" i="388"/>
  <c r="AK81" i="476"/>
  <c r="AG81" i="476"/>
  <c r="AC68" i="434"/>
  <c r="AC83" i="458"/>
  <c r="AK74" i="428"/>
  <c r="AC64" i="426"/>
  <c r="AS88" i="388"/>
  <c r="AJ81" i="411"/>
  <c r="AC65" i="422"/>
  <c r="AI80" i="411"/>
  <c r="AC79" i="422"/>
  <c r="AF62" i="411"/>
  <c r="AJ62" i="411"/>
  <c r="AC62" i="428"/>
  <c r="AG87" i="438"/>
  <c r="AH73" i="416"/>
  <c r="AK73" i="416"/>
  <c r="AH69" i="416"/>
  <c r="AH79" i="399"/>
  <c r="AF79" i="399"/>
  <c r="AH68" i="474"/>
  <c r="AG68" i="474"/>
  <c r="AH62" i="436"/>
  <c r="AC63" i="472"/>
  <c r="AH68" i="430"/>
  <c r="AC61" i="456"/>
  <c r="AF78" i="415"/>
  <c r="AI86" i="458"/>
  <c r="AH86" i="458"/>
  <c r="AI60" i="415"/>
  <c r="AH60" i="415"/>
  <c r="AH61" i="460"/>
  <c r="AJ58" i="399"/>
  <c r="AI58" i="399"/>
  <c r="AJ60" i="411"/>
  <c r="AC59" i="388"/>
  <c r="AH78" i="424"/>
  <c r="AJ67" i="411"/>
  <c r="AH58" i="426"/>
  <c r="AK71" i="424"/>
  <c r="AG86" i="432"/>
  <c r="AF61" i="470"/>
  <c r="AC58" i="399"/>
  <c r="AK76" i="411"/>
  <c r="AJ57" i="388"/>
  <c r="AT85" i="454"/>
  <c r="AK77" i="452"/>
  <c r="AF77" i="452"/>
  <c r="AF82" i="388"/>
  <c r="AG82" i="388"/>
  <c r="AF85" i="456"/>
  <c r="AI79" i="450"/>
  <c r="AF79" i="450"/>
  <c r="AG68" i="414"/>
  <c r="AK75" i="399"/>
  <c r="AH75" i="399"/>
  <c r="AK79" i="444"/>
  <c r="AJ79" i="444"/>
  <c r="AJ88" i="454"/>
  <c r="AK78" i="434"/>
  <c r="AF78" i="434"/>
  <c r="AH61" i="420"/>
  <c r="AC64" i="416"/>
  <c r="AG60" i="412"/>
  <c r="AI60" i="412"/>
  <c r="AI58" i="413"/>
  <c r="AC73" i="424"/>
  <c r="AJ85" i="426"/>
  <c r="AH85" i="426"/>
  <c r="AG74" i="426"/>
  <c r="AC84" i="412"/>
  <c r="AK59" i="442"/>
  <c r="AJ59" i="442"/>
  <c r="AF76" i="417"/>
  <c r="AC73" i="426"/>
  <c r="AG58" i="434"/>
  <c r="AF57" i="454"/>
  <c r="AI57" i="454"/>
  <c r="AI55" i="438"/>
  <c r="AF83" i="440"/>
  <c r="AK83" i="440"/>
  <c r="AK53" i="448"/>
  <c r="AC69" i="414"/>
  <c r="AJ56" i="426"/>
  <c r="AC83" i="399"/>
  <c r="AH86" i="417"/>
  <c r="AF65" i="413"/>
  <c r="AI65" i="413"/>
  <c r="AI62" i="424"/>
  <c r="AI87" i="464"/>
  <c r="AH87" i="464"/>
  <c r="AF77" i="430"/>
  <c r="AG77" i="430"/>
  <c r="AG67" i="444"/>
  <c r="AK67" i="444"/>
  <c r="AH83" i="454"/>
  <c r="AI75" i="460"/>
  <c r="AG75" i="460"/>
  <c r="AJ66" i="414"/>
  <c r="AK66" i="414"/>
  <c r="AU84" i="428"/>
  <c r="AK74" i="417"/>
  <c r="AG74" i="417"/>
  <c r="AH82" i="438"/>
  <c r="AK65" i="422"/>
  <c r="AF65" i="422"/>
  <c r="AJ79" i="476"/>
  <c r="AI79" i="476"/>
  <c r="AF84" i="414"/>
  <c r="AQ79" i="399"/>
  <c r="AC62" i="399"/>
  <c r="AI81" i="438"/>
  <c r="AI63" i="454"/>
  <c r="AJ63" i="454"/>
  <c r="AJ85" i="411"/>
  <c r="AF67" i="468"/>
  <c r="AH67" i="468"/>
  <c r="AF84" i="444"/>
  <c r="AJ84" i="444"/>
  <c r="AG54" i="426"/>
  <c r="AC58" i="464"/>
  <c r="AJ84" i="412"/>
  <c r="AC74" i="415"/>
  <c r="AH84" i="458"/>
  <c r="AC60" i="416"/>
  <c r="AH55" i="432"/>
  <c r="AC88" i="414"/>
  <c r="AG65" i="414"/>
  <c r="AH65" i="414"/>
  <c r="AJ62" i="466"/>
  <c r="AK53" i="446"/>
  <c r="AJ53" i="446"/>
  <c r="AF79" i="420"/>
  <c r="AK79" i="420"/>
  <c r="AJ71" i="430"/>
  <c r="AK71" i="430"/>
  <c r="AG86" i="452"/>
  <c r="AC81" i="411"/>
  <c r="AI75" i="446"/>
  <c r="AK88" i="450"/>
  <c r="AH88" i="450"/>
  <c r="AJ55" i="472"/>
  <c r="AK55" i="472"/>
  <c r="AJ77" i="411"/>
  <c r="AK71" i="464"/>
  <c r="AI71" i="464"/>
  <c r="AI65" i="440"/>
  <c r="AG65" i="440"/>
  <c r="AG67" i="456"/>
  <c r="AK67" i="456"/>
  <c r="AG54" i="442"/>
  <c r="AC72" i="422"/>
  <c r="AH64" i="411"/>
  <c r="AI59" i="416"/>
  <c r="AG59" i="416"/>
  <c r="AF59" i="420"/>
  <c r="AC72" i="440"/>
  <c r="AH53" i="417"/>
  <c r="AF53" i="417"/>
  <c r="AF60" i="428"/>
  <c r="AC88" i="436"/>
  <c r="AF69" i="412"/>
  <c r="AK74" i="411"/>
  <c r="AJ74" i="411"/>
  <c r="AG75" i="411"/>
  <c r="AC66" i="430"/>
  <c r="AC68" i="399"/>
  <c r="AJ85" i="444"/>
  <c r="AI88" i="399"/>
  <c r="AK88" i="399"/>
  <c r="AH57" i="432"/>
  <c r="AF57" i="432"/>
  <c r="AG59" i="458"/>
  <c r="AJ59" i="458"/>
  <c r="AR78" i="399"/>
  <c r="AK56" i="412"/>
  <c r="AF56" i="412"/>
  <c r="AK66" i="426"/>
  <c r="AC57" i="416"/>
  <c r="AJ63" i="458"/>
  <c r="AC59" i="426"/>
  <c r="AH63" i="450"/>
  <c r="AI63" i="450"/>
  <c r="AG58" i="470"/>
  <c r="AU79" i="413"/>
  <c r="AH64" i="440"/>
  <c r="AF64" i="440"/>
  <c r="AJ72" i="460"/>
  <c r="AI72" i="460"/>
  <c r="AH88" i="446"/>
  <c r="AF77" i="456"/>
  <c r="AK77" i="456"/>
  <c r="AI66" i="415"/>
  <c r="AI81" i="474"/>
  <c r="AH81" i="474"/>
  <c r="AJ61" i="426"/>
  <c r="AQ80" i="448"/>
  <c r="AU80" i="448"/>
  <c r="AH65" i="470"/>
  <c r="AS80" i="444"/>
  <c r="AG75" i="410"/>
  <c r="AH75" i="410"/>
  <c r="AS86" i="462"/>
  <c r="AH65" i="442"/>
  <c r="AK65" i="442"/>
  <c r="AC85" i="452"/>
  <c r="AH82" i="428"/>
  <c r="AI57" i="440"/>
  <c r="AF57" i="440"/>
  <c r="AJ75" i="415"/>
  <c r="AH75" i="415"/>
  <c r="AG60" i="456"/>
  <c r="AC60" i="462"/>
  <c r="AH54" i="418"/>
  <c r="AK82" i="410"/>
  <c r="AJ82" i="410"/>
  <c r="AC70" i="460"/>
  <c r="AJ75" i="426"/>
  <c r="AI75" i="426"/>
  <c r="AH85" i="414"/>
  <c r="AC82" i="438"/>
  <c r="AS83" i="440"/>
  <c r="AG54" i="436"/>
  <c r="AF75" i="388"/>
  <c r="AI75" i="388"/>
  <c r="AJ64" i="412"/>
  <c r="AF64" i="412"/>
  <c r="AJ67" i="458"/>
  <c r="AG62" i="418"/>
  <c r="AF62" i="418"/>
  <c r="AJ72" i="418"/>
  <c r="AI72" i="418"/>
  <c r="AK64" i="430"/>
  <c r="AK75" i="432"/>
  <c r="AI75" i="432"/>
  <c r="AK61" i="454"/>
  <c r="AG75" i="412"/>
  <c r="AI75" i="412"/>
  <c r="AC58" i="411"/>
  <c r="AK60" i="434"/>
  <c r="AH73" i="452"/>
  <c r="AG73" i="452"/>
  <c r="AH76" i="436"/>
  <c r="AK67" i="424"/>
  <c r="AJ67" i="424"/>
  <c r="AK61" i="399"/>
  <c r="AK53" i="436"/>
  <c r="AF53" i="436"/>
  <c r="AI75" i="428"/>
  <c r="AF75" i="428"/>
  <c r="AH64" i="413"/>
  <c r="AI64" i="413"/>
  <c r="AJ85" i="399"/>
  <c r="AQ87" i="388"/>
  <c r="AR87" i="388"/>
  <c r="AG87" i="430"/>
  <c r="AK55" i="428"/>
  <c r="AJ55" i="428"/>
  <c r="AI82" i="413"/>
  <c r="AG82" i="413"/>
  <c r="AI86" i="415"/>
  <c r="AC78" i="388"/>
  <c r="AK61" i="388"/>
  <c r="AK76" i="446"/>
  <c r="AJ76" i="446"/>
  <c r="AC63" i="422"/>
  <c r="AT88" i="432"/>
  <c r="AI77" i="436"/>
  <c r="AC84" i="470"/>
  <c r="AJ84" i="388"/>
  <c r="AK84" i="388"/>
  <c r="AC61" i="412"/>
  <c r="AF74" i="399"/>
  <c r="AF65" i="436"/>
  <c r="AG65" i="436"/>
  <c r="AI73" i="438"/>
  <c r="AH73" i="438"/>
  <c r="AI70" i="417"/>
  <c r="AQ84" i="454"/>
  <c r="AK64" i="458"/>
  <c r="AG64" i="458"/>
  <c r="AC83" i="462"/>
  <c r="AJ74" i="414"/>
  <c r="AU84" i="420"/>
  <c r="AC68" i="417"/>
  <c r="AI59" i="446"/>
  <c r="AF83" i="412"/>
  <c r="AG83" i="412"/>
  <c r="AK86" i="472"/>
  <c r="AI62" i="414"/>
  <c r="AK62" i="414"/>
  <c r="AH65" i="420"/>
  <c r="AF59" i="415"/>
  <c r="AI59" i="415"/>
  <c r="AJ86" i="444"/>
  <c r="AH86" i="444"/>
  <c r="AI86" i="388"/>
  <c r="AK86" i="388"/>
  <c r="AJ54" i="417"/>
  <c r="AK54" i="417"/>
  <c r="AJ76" i="470"/>
  <c r="AK79" i="388"/>
  <c r="AG79" i="388"/>
  <c r="AG85" i="438"/>
  <c r="AJ82" i="436"/>
  <c r="AF82" i="436"/>
  <c r="AK67" i="422"/>
  <c r="AH67" i="422"/>
  <c r="AJ67" i="432"/>
  <c r="AI63" i="417"/>
  <c r="AK63" i="417"/>
  <c r="AT83" i="448"/>
  <c r="AQ88" i="414"/>
  <c r="AI65" i="399"/>
  <c r="AK65" i="399"/>
  <c r="AF75" i="450"/>
  <c r="AJ82" i="430"/>
  <c r="AG82" i="430"/>
  <c r="AH72" i="420"/>
  <c r="AJ55" i="411"/>
  <c r="AK55" i="411"/>
  <c r="AG80" i="412"/>
  <c r="AK80" i="412"/>
  <c r="AH84" i="438"/>
  <c r="AC74" i="450"/>
  <c r="AI79" i="428"/>
  <c r="AK67" i="417"/>
  <c r="AH67" i="417"/>
  <c r="AJ82" i="470"/>
  <c r="AG82" i="470"/>
  <c r="AJ54" i="464"/>
  <c r="AC72" i="388"/>
  <c r="AH76" i="415"/>
  <c r="AJ83" i="460"/>
  <c r="AI83" i="460"/>
  <c r="AH68" i="462"/>
  <c r="AK68" i="462"/>
  <c r="AH82" i="417"/>
  <c r="AF66" i="458"/>
  <c r="AJ66" i="458"/>
  <c r="AH66" i="418"/>
  <c r="AF66" i="418"/>
  <c r="AH72" i="426"/>
  <c r="AJ72" i="414"/>
  <c r="AH72" i="414"/>
  <c r="AH63" i="415"/>
  <c r="AK63" i="415"/>
  <c r="AH84" i="415"/>
  <c r="AK53" i="422"/>
  <c r="AG53" i="422"/>
  <c r="AC61" i="422"/>
  <c r="AH71" i="432"/>
  <c r="AC55" i="436"/>
  <c r="AH56" i="474"/>
  <c r="AJ88" i="410"/>
  <c r="AG88" i="410"/>
  <c r="AG66" i="388"/>
  <c r="AI69" i="424"/>
  <c r="AF69" i="424"/>
  <c r="AI79" i="418"/>
  <c r="AH80" i="418"/>
  <c r="AF80" i="418"/>
  <c r="AG76" i="452"/>
  <c r="AH76" i="452"/>
  <c r="AG88" i="388"/>
  <c r="AI88" i="388"/>
  <c r="AK79" i="446"/>
  <c r="AC71" i="420"/>
  <c r="AG72" i="412"/>
  <c r="AH57" i="422"/>
  <c r="AF57" i="422"/>
  <c r="AG77" i="450"/>
  <c r="AK88" i="436"/>
  <c r="AI88" i="436"/>
  <c r="AF57" i="412"/>
  <c r="AJ57" i="412"/>
  <c r="AH67" i="466"/>
  <c r="AI75" i="414"/>
  <c r="AH75" i="414"/>
  <c r="AC71" i="470"/>
  <c r="AK82" i="450"/>
  <c r="AC56" i="434"/>
  <c r="AK81" i="388"/>
  <c r="AJ83" i="388"/>
  <c r="AI83" i="388"/>
  <c r="AG71" i="448"/>
  <c r="AK77" i="428"/>
  <c r="AH77" i="428"/>
  <c r="AJ60" i="438"/>
  <c r="AH84" i="446"/>
  <c r="AF84" i="446"/>
  <c r="AC61" i="468"/>
  <c r="AJ80" i="417"/>
  <c r="AU86" i="412"/>
  <c r="AC73" i="418"/>
  <c r="AG54" i="424"/>
  <c r="AH75" i="424"/>
  <c r="AI75" i="424"/>
  <c r="AG61" i="444"/>
  <c r="AJ72" i="456"/>
  <c r="AK72" i="456"/>
  <c r="AF53" i="474"/>
  <c r="AC74" i="413"/>
  <c r="AU83" i="460"/>
  <c r="AG80" i="452"/>
  <c r="AJ80" i="452"/>
  <c r="AI84" i="424"/>
  <c r="AC61" i="434"/>
  <c r="AF58" i="415"/>
  <c r="AC76" i="468"/>
  <c r="AT88" i="456"/>
  <c r="AI61" i="422"/>
  <c r="AG61" i="422"/>
  <c r="AJ53" i="456"/>
  <c r="AH82" i="418"/>
  <c r="AJ82" i="418"/>
  <c r="AQ82" i="448"/>
  <c r="AC83" i="444"/>
  <c r="AG72" i="448"/>
  <c r="AJ80" i="450"/>
  <c r="AG80" i="450"/>
  <c r="AJ66" i="462"/>
  <c r="AH68" i="458"/>
  <c r="AI68" i="458"/>
  <c r="AI73" i="450"/>
  <c r="AS84" i="413"/>
  <c r="AU84" i="413"/>
  <c r="AJ78" i="466"/>
  <c r="AI78" i="466"/>
  <c r="AJ67" i="460"/>
  <c r="AK85" i="458"/>
  <c r="AG85" i="458"/>
  <c r="AH71" i="446"/>
  <c r="AQ79" i="464"/>
  <c r="AR79" i="464"/>
  <c r="AU79" i="444"/>
  <c r="AS83" i="476"/>
  <c r="AR78" i="424"/>
  <c r="AK59" i="474"/>
  <c r="AI59" i="474"/>
  <c r="AU78" i="468"/>
  <c r="AF87" i="436"/>
  <c r="AG87" i="436"/>
  <c r="AF63" i="438"/>
  <c r="AK53" i="434"/>
  <c r="AJ53" i="434"/>
  <c r="AQ84" i="399"/>
  <c r="AI61" i="414"/>
  <c r="AJ61" i="414"/>
  <c r="AG53" i="413"/>
  <c r="AI55" i="420"/>
  <c r="AJ55" i="420"/>
  <c r="AK56" i="448"/>
  <c r="AF57" i="450"/>
  <c r="AG57" i="450"/>
  <c r="AU83" i="416"/>
  <c r="AR83" i="416"/>
  <c r="AI61" i="432"/>
  <c r="AF61" i="432"/>
  <c r="AC85" i="438"/>
  <c r="AJ70" i="413"/>
  <c r="AH87" i="415"/>
  <c r="AG87" i="415"/>
  <c r="AK80" i="399"/>
  <c r="AH80" i="399"/>
  <c r="AI84" i="411"/>
  <c r="AJ84" i="411"/>
  <c r="AI73" i="414"/>
  <c r="AC55" i="414"/>
  <c r="AS80" i="468"/>
  <c r="AC62" i="412"/>
  <c r="AJ71" i="456"/>
  <c r="AG62" i="426"/>
  <c r="AF62" i="426"/>
  <c r="AG76" i="416"/>
  <c r="AS81" i="424"/>
  <c r="AC66" i="412"/>
  <c r="AF58" i="424"/>
  <c r="AC73" i="454"/>
  <c r="AG66" i="420"/>
  <c r="AK66" i="420"/>
  <c r="AR84" i="410"/>
  <c r="AI63" i="420"/>
  <c r="AH63" i="420"/>
  <c r="AF66" i="460"/>
  <c r="AH72" i="413"/>
  <c r="AG72" i="413"/>
  <c r="AJ88" i="415"/>
  <c r="AK60" i="474"/>
  <c r="AJ60" i="474"/>
  <c r="AH84" i="428"/>
  <c r="AJ67" i="388"/>
  <c r="AF67" i="388"/>
  <c r="AI75" i="434"/>
  <c r="AJ75" i="434"/>
  <c r="AG74" i="422"/>
  <c r="AC87" i="411"/>
  <c r="AH80" i="422"/>
  <c r="AG59" i="426"/>
  <c r="AI59" i="426"/>
  <c r="AF68" i="415"/>
  <c r="AC80" i="420"/>
  <c r="AF75" i="420"/>
  <c r="AC60" i="426"/>
  <c r="AF78" i="436"/>
  <c r="AH78" i="436"/>
  <c r="AC54" i="434"/>
  <c r="AK84" i="452"/>
  <c r="AF84" i="442"/>
  <c r="AG84" i="442"/>
  <c r="AG59" i="424"/>
  <c r="AC58" i="418"/>
  <c r="AQ84" i="444"/>
  <c r="AF65" i="438"/>
  <c r="AH60" i="462"/>
  <c r="AJ60" i="462"/>
  <c r="AJ82" i="434"/>
  <c r="AC68" i="422"/>
  <c r="AI63" i="464"/>
  <c r="AG53" i="438"/>
  <c r="AH53" i="438"/>
  <c r="AJ79" i="436"/>
  <c r="AC77" i="414"/>
  <c r="AC74" i="418"/>
  <c r="AH70" i="415"/>
  <c r="AK62" i="448"/>
  <c r="AF62" i="448"/>
  <c r="AI85" i="420"/>
  <c r="AH84" i="416"/>
  <c r="AF84" i="416"/>
  <c r="AK61" i="413"/>
  <c r="AI61" i="413"/>
  <c r="AF77" i="466"/>
  <c r="AH74" i="450"/>
  <c r="AJ74" i="450"/>
  <c r="AK75" i="452"/>
  <c r="AH75" i="452"/>
  <c r="AK68" i="442"/>
  <c r="AC58" i="426"/>
  <c r="AK56" i="438"/>
  <c r="AI56" i="438"/>
  <c r="AG71" i="417"/>
  <c r="AJ71" i="417"/>
  <c r="AF68" i="444"/>
  <c r="AC59" i="452"/>
  <c r="AF66" i="399"/>
  <c r="AC88" i="432"/>
  <c r="AJ60" i="452"/>
  <c r="AI67" i="438"/>
  <c r="AG67" i="438"/>
  <c r="AG66" i="422"/>
  <c r="AG56" i="415"/>
  <c r="AH56" i="415"/>
  <c r="AC76" i="388"/>
  <c r="AG80" i="446"/>
  <c r="AH80" i="446"/>
  <c r="AJ75" i="448"/>
  <c r="AH59" i="388"/>
  <c r="AJ59" i="388"/>
  <c r="AH73" i="432"/>
  <c r="AG73" i="432"/>
  <c r="AJ87" i="426"/>
  <c r="AK72" i="438"/>
  <c r="AF72" i="438"/>
  <c r="AS80" i="436"/>
  <c r="AC87" i="444"/>
  <c r="AG74" i="415"/>
  <c r="AC65" i="434"/>
  <c r="AH72" i="454"/>
  <c r="AH78" i="422"/>
  <c r="AK78" i="422"/>
  <c r="AI68" i="436"/>
  <c r="AC70" i="414"/>
  <c r="AK62" i="388"/>
  <c r="AC80" i="456"/>
  <c r="AF83" i="438"/>
  <c r="AC78" i="454"/>
  <c r="AH56" i="399"/>
  <c r="AF81" i="440"/>
  <c r="AG81" i="440"/>
  <c r="AJ67" i="412"/>
  <c r="AG60" i="417"/>
  <c r="AF60" i="417"/>
  <c r="AG70" i="412"/>
  <c r="AC53" i="428"/>
  <c r="AK68" i="417"/>
  <c r="AC61" i="416"/>
  <c r="AG64" i="426"/>
  <c r="AF62" i="422"/>
  <c r="AI62" i="422"/>
  <c r="AJ82" i="464"/>
  <c r="AH76" i="412"/>
  <c r="AK76" i="412"/>
  <c r="AF76" i="442"/>
  <c r="AG85" i="417"/>
  <c r="AF85" i="417"/>
  <c r="AG87" i="458"/>
  <c r="AJ77" i="388"/>
  <c r="AF77" i="388"/>
  <c r="AI66" i="436"/>
  <c r="AJ66" i="436"/>
  <c r="AH53" i="428"/>
  <c r="AC61" i="417"/>
  <c r="AT85" i="424"/>
  <c r="AC77" i="428"/>
  <c r="AJ87" i="440"/>
  <c r="AJ80" i="388"/>
  <c r="AF80" i="388"/>
  <c r="AH79" i="434"/>
  <c r="AK79" i="434"/>
  <c r="AI79" i="456"/>
  <c r="AG78" i="464"/>
  <c r="AF78" i="464"/>
  <c r="AT81" i="432"/>
  <c r="AF55" i="412"/>
  <c r="AC81" i="436"/>
  <c r="AF87" i="466"/>
  <c r="AI87" i="466"/>
  <c r="AG75" i="474"/>
  <c r="AC88" i="412"/>
  <c r="AU88" i="436"/>
  <c r="AJ73" i="420"/>
  <c r="AF73" i="420"/>
  <c r="AF58" i="448"/>
  <c r="AH58" i="448"/>
  <c r="AI63" i="422"/>
  <c r="AI64" i="417"/>
  <c r="AF64" i="417"/>
  <c r="AJ68" i="422"/>
  <c r="AI86" i="448"/>
  <c r="AK86" i="448"/>
  <c r="AK86" i="428"/>
  <c r="AG86" i="428"/>
  <c r="AC88" i="444"/>
  <c r="AJ88" i="428"/>
  <c r="AJ54" i="430"/>
  <c r="AF54" i="430"/>
  <c r="AG73" i="434"/>
  <c r="AI80" i="440"/>
  <c r="AK80" i="440"/>
  <c r="AF64" i="388"/>
  <c r="AK65" i="462"/>
  <c r="AH65" i="462"/>
  <c r="AK59" i="428"/>
  <c r="AG74" i="418"/>
  <c r="AH74" i="418"/>
  <c r="AF57" i="456"/>
  <c r="AC63" i="432"/>
  <c r="AS83" i="417"/>
  <c r="AS78" i="417"/>
  <c r="AK72" i="388"/>
  <c r="AG72" i="388"/>
  <c r="AF61" i="417"/>
  <c r="AG76" i="414"/>
  <c r="AK76" i="414"/>
  <c r="AJ63" i="428"/>
  <c r="AC83" i="415"/>
  <c r="AJ81" i="430"/>
  <c r="AJ57" i="399"/>
  <c r="AF57" i="399"/>
  <c r="AF72" i="410"/>
  <c r="AC70" i="442"/>
  <c r="AG80" i="442"/>
  <c r="AH53" i="388"/>
  <c r="AI53" i="388"/>
  <c r="AH77" i="448"/>
  <c r="AC79" i="410"/>
  <c r="AG73" i="458"/>
  <c r="AG80" i="428"/>
  <c r="AK80" i="428"/>
  <c r="AJ69" i="442"/>
  <c r="AG69" i="428"/>
  <c r="AF69" i="428"/>
  <c r="AQ86" i="474"/>
  <c r="AG58" i="440"/>
  <c r="AJ64" i="456"/>
  <c r="AI64" i="456"/>
  <c r="AU85" i="468"/>
  <c r="AI67" i="448"/>
  <c r="AK67" i="448"/>
  <c r="AK66" i="413"/>
  <c r="AC55" i="422"/>
  <c r="AH78" i="454"/>
  <c r="AS83" i="413"/>
  <c r="AQ83" i="413"/>
  <c r="AF53" i="414"/>
  <c r="AH53" i="414"/>
  <c r="AF72" i="472"/>
  <c r="AF53" i="424"/>
  <c r="AK53" i="424"/>
  <c r="AK63" i="432"/>
  <c r="AI57" i="424"/>
  <c r="AF57" i="424"/>
  <c r="AI69" i="430"/>
  <c r="AH64" i="464"/>
  <c r="AF64" i="464"/>
  <c r="AK62" i="446"/>
  <c r="AJ62" i="446"/>
  <c r="AF82" i="476"/>
  <c r="AH82" i="476"/>
  <c r="AH77" i="422"/>
  <c r="AC87" i="474"/>
  <c r="AS84" i="458"/>
  <c r="AI53" i="468"/>
  <c r="AG73" i="460"/>
  <c r="AK73" i="460"/>
  <c r="AJ75" i="444"/>
  <c r="AK75" i="444"/>
  <c r="AC75" i="413"/>
  <c r="AR84" i="466"/>
  <c r="AF84" i="450"/>
  <c r="AH84" i="472"/>
  <c r="AI84" i="472"/>
  <c r="AQ86" i="452"/>
  <c r="AJ60" i="430"/>
  <c r="AK60" i="430"/>
  <c r="AH57" i="444"/>
  <c r="AI57" i="444"/>
  <c r="AI79" i="452"/>
  <c r="AG79" i="452"/>
  <c r="AK63" i="446"/>
  <c r="AC71" i="450"/>
  <c r="AS81" i="470"/>
  <c r="AR87" i="456"/>
  <c r="AQ79" i="452"/>
  <c r="AF85" i="464"/>
  <c r="AK85" i="464"/>
  <c r="AK78" i="440"/>
  <c r="AG63" i="430"/>
  <c r="AF63" i="430"/>
  <c r="AQ85" i="428"/>
  <c r="AI88" i="462"/>
  <c r="AJ88" i="462"/>
  <c r="AH70" i="436"/>
  <c r="AH65" i="416"/>
  <c r="AF65" i="416"/>
  <c r="AJ86" i="426"/>
  <c r="AI86" i="426"/>
  <c r="AC56" i="436"/>
  <c r="AH66" i="430"/>
  <c r="AC64" i="452"/>
  <c r="AI64" i="436"/>
  <c r="AC79" i="430"/>
  <c r="AK85" i="412"/>
  <c r="AG58" i="436"/>
  <c r="AI58" i="436"/>
  <c r="AC58" i="422"/>
  <c r="AF68" i="470"/>
  <c r="AC66" i="456"/>
  <c r="AH53" i="399"/>
  <c r="AG55" i="424"/>
  <c r="AJ55" i="424"/>
  <c r="AG74" i="424"/>
  <c r="AH80" i="474"/>
  <c r="AK80" i="474"/>
  <c r="AS87" i="468"/>
  <c r="AQ85" i="399"/>
  <c r="AC70" i="412"/>
  <c r="AJ59" i="414"/>
  <c r="AI74" i="452"/>
  <c r="AK74" i="452"/>
  <c r="AF88" i="456"/>
  <c r="AK70" i="440"/>
  <c r="AF70" i="440"/>
  <c r="AI62" i="413"/>
  <c r="AH62" i="413"/>
  <c r="AG80" i="460"/>
  <c r="AC54" i="452"/>
  <c r="AH65" i="444"/>
  <c r="AG82" i="432"/>
  <c r="AI82" i="432"/>
  <c r="AJ75" i="466"/>
  <c r="AC81" i="422"/>
  <c r="AJ69" i="438"/>
  <c r="AG79" i="414"/>
  <c r="AF79" i="414"/>
  <c r="AG73" i="426"/>
  <c r="AK73" i="426"/>
  <c r="AF83" i="399"/>
  <c r="AC78" i="444"/>
  <c r="AG66" i="412"/>
  <c r="AC59" i="432"/>
  <c r="AI68" i="434"/>
  <c r="AF68" i="434"/>
  <c r="AG77" i="414"/>
  <c r="AJ54" i="422"/>
  <c r="AF54" i="422"/>
  <c r="AI73" i="444"/>
  <c r="AH73" i="444"/>
  <c r="AK58" i="452"/>
  <c r="AC60" i="458"/>
  <c r="AG77" i="415"/>
  <c r="AK72" i="440"/>
  <c r="AJ72" i="440"/>
  <c r="AF59" i="438"/>
  <c r="AF70" i="456"/>
  <c r="AI70" i="456"/>
  <c r="AF76" i="440"/>
  <c r="AK76" i="440"/>
  <c r="AF73" i="413"/>
  <c r="AC75" i="415"/>
  <c r="AK65" i="434"/>
  <c r="AU78" i="444"/>
  <c r="AH88" i="458"/>
  <c r="AG88" i="458"/>
  <c r="AH63" i="424"/>
  <c r="AK63" i="424"/>
  <c r="AJ58" i="422"/>
  <c r="AT82" i="399"/>
  <c r="AC69" i="474"/>
  <c r="AG81" i="466"/>
  <c r="AI86" i="460"/>
  <c r="AF86" i="460"/>
  <c r="AI73" i="415"/>
  <c r="AK73" i="415"/>
  <c r="AC87" i="415"/>
  <c r="AF63" i="434"/>
  <c r="AC88" i="462"/>
  <c r="AF83" i="416"/>
  <c r="AK57" i="438"/>
  <c r="AH57" i="438"/>
  <c r="AK80" i="432"/>
  <c r="AG80" i="432"/>
  <c r="AJ57" i="434"/>
  <c r="AK57" i="434"/>
  <c r="AH67" i="414"/>
  <c r="AF67" i="414"/>
  <c r="AF81" i="426"/>
  <c r="AK54" i="412"/>
  <c r="AH54" i="412"/>
  <c r="AJ69" i="415"/>
  <c r="AG69" i="415"/>
  <c r="AH60" i="454"/>
  <c r="AH63" i="460"/>
  <c r="AK63" i="460"/>
  <c r="AF74" i="436"/>
  <c r="AC59" i="464"/>
  <c r="AH70" i="399"/>
  <c r="AC70" i="438"/>
  <c r="AQ86" i="428"/>
  <c r="AK71" i="422"/>
  <c r="AI71" i="422"/>
  <c r="AJ78" i="430"/>
  <c r="AF66" i="416"/>
  <c r="AH66" i="416"/>
  <c r="AK71" i="444"/>
  <c r="AI71" i="444"/>
  <c r="AR81" i="388"/>
  <c r="AT81" i="388"/>
  <c r="AG57" i="428"/>
  <c r="AK76" i="456"/>
  <c r="AF76" i="456"/>
  <c r="AG55" i="418"/>
  <c r="AU78" i="442"/>
  <c r="AC65" i="460"/>
  <c r="AF88" i="412"/>
  <c r="AC84" i="436"/>
  <c r="AF81" i="450"/>
  <c r="AG87" i="472"/>
  <c r="AH87" i="472"/>
  <c r="AK86" i="450"/>
  <c r="AC78" i="446"/>
  <c r="AI78" i="448"/>
  <c r="AH78" i="448"/>
  <c r="AI70" i="422"/>
  <c r="AC68" i="413"/>
  <c r="AJ79" i="468"/>
  <c r="AJ64" i="415"/>
  <c r="AI64" i="415"/>
  <c r="AI88" i="438"/>
  <c r="AC66" i="438"/>
  <c r="AK68" i="466"/>
  <c r="AJ68" i="466"/>
  <c r="AG70" i="448"/>
  <c r="AC55" i="428"/>
  <c r="AJ69" i="422"/>
  <c r="AK83" i="424"/>
  <c r="AH83" i="424"/>
  <c r="AG59" i="464"/>
  <c r="AU77" i="424"/>
  <c r="AF87" i="434"/>
  <c r="AG87" i="434"/>
  <c r="AC87" i="399"/>
  <c r="AG72" i="430"/>
  <c r="AC64" i="440"/>
  <c r="AG88" i="434"/>
  <c r="AC53" i="436"/>
  <c r="AR82" i="422"/>
  <c r="AQ77" i="399"/>
  <c r="AC58" i="414"/>
  <c r="AC77" i="418"/>
  <c r="AH72" i="436"/>
  <c r="AJ78" i="444"/>
  <c r="AF78" i="444"/>
  <c r="AI79" i="413"/>
  <c r="AF79" i="413"/>
  <c r="AI65" i="430"/>
  <c r="AH72" i="442"/>
  <c r="AJ72" i="442"/>
  <c r="AG87" i="418"/>
  <c r="AC67" i="432"/>
  <c r="AF58" i="417"/>
  <c r="AK81" i="448"/>
  <c r="AI81" i="448"/>
  <c r="AF75" i="472"/>
  <c r="AH65" i="412"/>
  <c r="AJ65" i="412"/>
  <c r="AJ61" i="452"/>
  <c r="AI54" i="428"/>
  <c r="AJ54" i="428"/>
  <c r="AI78" i="446"/>
  <c r="AG78" i="446"/>
  <c r="AI82" i="416"/>
  <c r="AJ59" i="412"/>
  <c r="AF59" i="412"/>
  <c r="AH65" i="474"/>
  <c r="AC76" i="415"/>
  <c r="AJ76" i="438"/>
  <c r="AI87" i="444"/>
  <c r="AK87" i="444"/>
  <c r="AG80" i="414"/>
  <c r="AK74" i="438"/>
  <c r="AI74" i="438"/>
  <c r="AK67" i="462"/>
  <c r="AG70" i="416"/>
  <c r="AJ70" i="416"/>
  <c r="AC83" i="432"/>
  <c r="AJ75" i="413"/>
  <c r="AK83" i="450"/>
  <c r="AI83" i="450"/>
  <c r="AG84" i="454"/>
  <c r="AC66" i="432"/>
  <c r="AI82" i="414"/>
  <c r="AJ55" i="417"/>
  <c r="AH55" i="417"/>
  <c r="AC87" i="472"/>
  <c r="AJ61" i="466"/>
  <c r="AK82" i="399"/>
  <c r="AJ82" i="399"/>
  <c r="AC56" i="415"/>
  <c r="AG80" i="448"/>
  <c r="AF80" i="448"/>
  <c r="AK59" i="470"/>
  <c r="AC76" i="424"/>
  <c r="AS80" i="430"/>
  <c r="AF78" i="472"/>
  <c r="AC78" i="470"/>
  <c r="AG53" i="418"/>
  <c r="AI53" i="418"/>
  <c r="AK68" i="424"/>
  <c r="AG75" i="436"/>
  <c r="AI75" i="436"/>
  <c r="AJ83" i="417"/>
  <c r="AG59" i="422"/>
  <c r="AH59" i="422"/>
  <c r="AG57" i="415"/>
  <c r="AH86" i="418"/>
  <c r="AG86" i="418"/>
  <c r="AH55" i="414"/>
  <c r="AI64" i="444"/>
  <c r="AF64" i="444"/>
  <c r="AS87" i="410"/>
  <c r="AI73" i="446"/>
  <c r="AJ73" i="446"/>
  <c r="AU88" i="410"/>
  <c r="AS88" i="410"/>
  <c r="AI66" i="417"/>
  <c r="AH53" i="415"/>
  <c r="AK53" i="415"/>
  <c r="AH80" i="424"/>
  <c r="AG80" i="424"/>
  <c r="AJ58" i="450"/>
  <c r="AJ57" i="466"/>
  <c r="AK57" i="466"/>
  <c r="AT84" i="414"/>
  <c r="AI60" i="420"/>
  <c r="AF60" i="420"/>
  <c r="AH53" i="411"/>
  <c r="AC59" i="456"/>
  <c r="AG63" i="414"/>
  <c r="AG73" i="470"/>
  <c r="AH73" i="470"/>
  <c r="AH68" i="432"/>
  <c r="AI68" i="432"/>
  <c r="AF54" i="444"/>
  <c r="AK54" i="448"/>
  <c r="AJ54" i="448"/>
  <c r="AS87" i="470"/>
  <c r="AC59" i="434"/>
  <c r="AJ86" i="476"/>
  <c r="AJ70" i="428"/>
  <c r="AI70" i="428"/>
  <c r="AR84" i="415"/>
  <c r="AH86" i="462"/>
  <c r="AC57" i="440"/>
  <c r="AG66" i="450"/>
  <c r="AT83" i="426"/>
  <c r="AQ83" i="426"/>
  <c r="AI66" i="448"/>
  <c r="AQ80" i="415"/>
  <c r="AS80" i="415"/>
  <c r="AT78" i="454"/>
  <c r="AI85" i="448"/>
  <c r="AF85" i="448"/>
  <c r="AK70" i="434"/>
  <c r="AF59" i="454"/>
  <c r="AK59" i="454"/>
  <c r="AJ76" i="476"/>
  <c r="AQ83" i="424"/>
  <c r="AU83" i="424"/>
  <c r="AT83" i="474"/>
  <c r="AF58" i="388"/>
  <c r="AJ58" i="388"/>
  <c r="AF71" i="388"/>
  <c r="AH77" i="438"/>
  <c r="AJ77" i="438"/>
  <c r="AG81" i="424"/>
  <c r="AH81" i="424"/>
  <c r="AG56" i="430"/>
  <c r="AK56" i="430"/>
  <c r="AF86" i="411"/>
  <c r="AJ68" i="388"/>
  <c r="AG68" i="388"/>
  <c r="AJ81" i="476"/>
  <c r="AC58" i="448"/>
  <c r="AC82" i="422"/>
  <c r="AH74" i="428"/>
  <c r="AG74" i="428"/>
  <c r="AT88" i="388"/>
  <c r="AR88" i="388"/>
  <c r="AG81" i="411"/>
  <c r="AC79" i="416"/>
  <c r="AJ80" i="411"/>
  <c r="AC78" i="472"/>
  <c r="AK62" i="411"/>
  <c r="AC58" i="446"/>
  <c r="AK87" i="438"/>
  <c r="AI87" i="438"/>
  <c r="AI73" i="416"/>
  <c r="AI69" i="416"/>
  <c r="AF69" i="416"/>
  <c r="AK79" i="399"/>
  <c r="AC84" i="420"/>
  <c r="AK68" i="474"/>
  <c r="AI68" i="474"/>
  <c r="AJ62" i="436"/>
  <c r="AC58" i="412"/>
  <c r="AG68" i="430"/>
  <c r="AH78" i="415"/>
  <c r="AJ78" i="415"/>
  <c r="AF86" i="458"/>
  <c r="AJ86" i="458"/>
  <c r="AJ60" i="415"/>
  <c r="AF61" i="460"/>
  <c r="AG61" i="460"/>
  <c r="AH58" i="399"/>
  <c r="AG58" i="399"/>
  <c r="AF60" i="411"/>
  <c r="AG69" i="448"/>
  <c r="AF69" i="448"/>
  <c r="AG64" i="442"/>
  <c r="AC61" i="424"/>
  <c r="AK66" i="424"/>
  <c r="AH76" i="458"/>
  <c r="AG76" i="458"/>
  <c r="AG85" i="440"/>
  <c r="AK85" i="440"/>
  <c r="AI58" i="428"/>
  <c r="AF88" i="420"/>
  <c r="AI88" i="420"/>
  <c r="AI87" i="454"/>
  <c r="AK87" i="454"/>
  <c r="AF66" i="466"/>
  <c r="AC84" i="415"/>
  <c r="AI64" i="446"/>
  <c r="AF64" i="446"/>
  <c r="AK85" i="460"/>
  <c r="AF85" i="460"/>
  <c r="AK57" i="426"/>
  <c r="AF67" i="420"/>
  <c r="AJ67" i="420"/>
  <c r="AH88" i="430"/>
  <c r="AS78" i="472"/>
  <c r="AR78" i="472"/>
  <c r="AJ68" i="410"/>
  <c r="AC79" i="454"/>
  <c r="AK62" i="476"/>
  <c r="AH62" i="476"/>
  <c r="AH63" i="462"/>
  <c r="AK77" i="468"/>
  <c r="AG77" i="468"/>
  <c r="AK84" i="434"/>
  <c r="AJ84" i="434"/>
  <c r="AG60" i="424"/>
  <c r="AJ60" i="424"/>
  <c r="AI64" i="432"/>
  <c r="AJ64" i="432"/>
  <c r="AJ77" i="460"/>
  <c r="AI77" i="460"/>
  <c r="AJ56" i="450"/>
  <c r="AC58" i="440"/>
  <c r="AJ56" i="424"/>
  <c r="AF66" i="442"/>
  <c r="AJ66" i="442"/>
  <c r="AF72" i="464"/>
  <c r="AJ62" i="412"/>
  <c r="AK62" i="412"/>
  <c r="AS85" i="411"/>
  <c r="AH78" i="460"/>
  <c r="AF78" i="460"/>
  <c r="AK56" i="413"/>
  <c r="AG56" i="413"/>
  <c r="AG74" i="420"/>
  <c r="AH74" i="420"/>
  <c r="AK59" i="434"/>
  <c r="AH69" i="388"/>
  <c r="AK69" i="388"/>
  <c r="AS84" i="476"/>
  <c r="AK58" i="444"/>
  <c r="AF58" i="444"/>
  <c r="AK84" i="468"/>
  <c r="AK59" i="413"/>
  <c r="AF59" i="413"/>
  <c r="AK64" i="438"/>
  <c r="AC69" i="456"/>
  <c r="AF72" i="444"/>
  <c r="AF56" i="444"/>
  <c r="AG56" i="444"/>
  <c r="AK74" i="412"/>
  <c r="AC61" i="470"/>
  <c r="AH67" i="434"/>
  <c r="AH73" i="472"/>
  <c r="AG73" i="472"/>
  <c r="AK66" i="411"/>
  <c r="AT78" i="476"/>
  <c r="AQ78" i="476"/>
  <c r="AH65" i="446"/>
  <c r="AF54" i="472"/>
  <c r="AK54" i="472"/>
  <c r="AF68" i="440"/>
  <c r="AK68" i="440"/>
  <c r="AG65" i="466"/>
  <c r="AJ80" i="438"/>
  <c r="AF80" i="438"/>
  <c r="AR84" i="452"/>
  <c r="AI57" i="458"/>
  <c r="AK57" i="458"/>
  <c r="AK64" i="414"/>
  <c r="AH64" i="414"/>
  <c r="AJ88" i="414"/>
  <c r="AC80" i="442"/>
  <c r="AG80" i="415"/>
  <c r="AI60" i="466"/>
  <c r="AG60" i="466"/>
  <c r="AH75" i="418"/>
  <c r="AG75" i="418"/>
  <c r="AS83" i="422"/>
  <c r="AU83" i="422"/>
  <c r="AG74" i="413"/>
  <c r="AJ69" i="399"/>
  <c r="AI69" i="399"/>
  <c r="AF62" i="442"/>
  <c r="AG79" i="466"/>
  <c r="AJ79" i="466"/>
  <c r="AK77" i="399"/>
  <c r="AG87" i="450"/>
  <c r="AH87" i="450"/>
  <c r="AF78" i="456"/>
  <c r="AJ78" i="456"/>
  <c r="AT79" i="415"/>
  <c r="AG54" i="388"/>
  <c r="AF54" i="388"/>
  <c r="AG54" i="413"/>
  <c r="AI86" i="399"/>
  <c r="AK86" i="399"/>
  <c r="AF72" i="411"/>
  <c r="AK56" i="416"/>
  <c r="AG56" i="416"/>
  <c r="AF81" i="462"/>
  <c r="AC87" i="450"/>
  <c r="AJ78" i="411"/>
  <c r="AJ54" i="414"/>
  <c r="AI54" i="414"/>
  <c r="AF66" i="464"/>
  <c r="AI66" i="464"/>
  <c r="AK54" i="438"/>
  <c r="AJ54" i="438"/>
  <c r="AS81" i="436"/>
  <c r="AJ87" i="428"/>
  <c r="AC65" i="416"/>
  <c r="AK78" i="413"/>
  <c r="AJ78" i="413"/>
  <c r="AH84" i="399"/>
  <c r="AI84" i="399"/>
  <c r="AI57" i="411"/>
  <c r="AG84" i="440"/>
  <c r="AI84" i="440"/>
  <c r="AS80" i="450"/>
  <c r="AC54" i="430"/>
  <c r="AF56" i="414"/>
  <c r="AG56" i="414"/>
  <c r="AJ69" i="460"/>
  <c r="AJ67" i="410"/>
  <c r="AF67" i="410"/>
  <c r="AH83" i="422"/>
  <c r="AF83" i="422"/>
  <c r="AR80" i="388"/>
  <c r="AS77" i="450"/>
  <c r="AR83" i="464"/>
  <c r="AF71" i="426"/>
  <c r="AJ71" i="426"/>
  <c r="AS78" i="466"/>
  <c r="AK78" i="458"/>
  <c r="AF78" i="458"/>
  <c r="AI54" i="454"/>
  <c r="AC87" i="442"/>
  <c r="AF73" i="468"/>
  <c r="AI85" i="452"/>
  <c r="AF85" i="452"/>
  <c r="AK57" i="464"/>
  <c r="AF60" i="416"/>
  <c r="AJ60" i="416"/>
  <c r="AJ64" i="422"/>
  <c r="AC55" i="432"/>
  <c r="AI74" i="472"/>
  <c r="AJ55" i="462"/>
  <c r="AK55" i="462"/>
  <c r="AF85" i="472"/>
  <c r="AU84" i="464"/>
  <c r="AR84" i="464"/>
  <c r="AJ66" i="446"/>
  <c r="AC67" i="448"/>
  <c r="AG75" i="456"/>
  <c r="AI87" i="476"/>
  <c r="AK87" i="476"/>
  <c r="AF76" i="432"/>
  <c r="AJ76" i="432"/>
  <c r="AT79" i="426"/>
  <c r="AS79" i="426"/>
  <c r="AC72" i="418"/>
  <c r="AQ87" i="417"/>
  <c r="AK76" i="466"/>
  <c r="AC56" i="444"/>
  <c r="AK81" i="420"/>
  <c r="AR79" i="432"/>
  <c r="AQ79" i="432"/>
  <c r="AJ56" i="411"/>
  <c r="AH54" i="440"/>
  <c r="AI54" i="440"/>
  <c r="AG71" i="428"/>
  <c r="AC85" i="444"/>
  <c r="AJ72" i="415"/>
  <c r="AC64" i="430"/>
  <c r="AJ69" i="468"/>
  <c r="AT85" i="440"/>
  <c r="AQ85" i="440"/>
  <c r="AK59" i="440"/>
  <c r="AJ59" i="440"/>
  <c r="AF61" i="412"/>
  <c r="AH61" i="412"/>
  <c r="AH76" i="448"/>
  <c r="AK76" i="448"/>
  <c r="AG74" i="466"/>
  <c r="AH74" i="466"/>
  <c r="AG79" i="458"/>
  <c r="AI67" i="413"/>
  <c r="AK67" i="413"/>
  <c r="AI70" i="430"/>
  <c r="AG53" i="460"/>
  <c r="AI53" i="460"/>
  <c r="AF78" i="418"/>
  <c r="AC57" i="452"/>
  <c r="AF83" i="413"/>
  <c r="AC72" i="446"/>
  <c r="AI55" i="430"/>
  <c r="AC55" i="462"/>
  <c r="AK56" i="456"/>
  <c r="AF74" i="470"/>
  <c r="AG74" i="470"/>
  <c r="AI73" i="422"/>
  <c r="AF73" i="422"/>
  <c r="AF54" i="450"/>
  <c r="AC58" i="417"/>
  <c r="AJ57" i="416"/>
  <c r="AK56" i="418"/>
  <c r="AI56" i="418"/>
  <c r="AF64" i="418"/>
  <c r="AC62" i="440"/>
  <c r="AC85" i="426"/>
  <c r="AI84" i="436"/>
  <c r="AK56" i="410"/>
  <c r="AJ56" i="410"/>
  <c r="AI63" i="413"/>
  <c r="AC62" i="474"/>
  <c r="AI61" i="448"/>
  <c r="AK68" i="426"/>
  <c r="AF68" i="426"/>
  <c r="AI77" i="412"/>
  <c r="AG77" i="412"/>
  <c r="AJ55" i="413"/>
  <c r="AG80" i="468"/>
  <c r="AI80" i="468"/>
  <c r="AI62" i="430"/>
  <c r="AC73" i="414"/>
  <c r="AK77" i="413"/>
  <c r="AI74" i="448"/>
  <c r="AK74" i="448"/>
  <c r="AJ75" i="458"/>
  <c r="AH75" i="458"/>
  <c r="AI86" i="424"/>
  <c r="AH73" i="399"/>
  <c r="AK73" i="399"/>
  <c r="AF64" i="454"/>
  <c r="AG81" i="454"/>
  <c r="AF81" i="454"/>
  <c r="AK83" i="428"/>
  <c r="AG63" i="452"/>
  <c r="AJ63" i="452"/>
  <c r="AG67" i="440"/>
  <c r="AI67" i="440"/>
  <c r="AK73" i="454"/>
  <c r="AJ73" i="454"/>
  <c r="AU87" i="418"/>
  <c r="AH62" i="464"/>
  <c r="AK59" i="399"/>
  <c r="AJ59" i="399"/>
  <c r="AI65" i="454"/>
  <c r="AI76" i="422"/>
  <c r="AJ76" i="422"/>
  <c r="AI79" i="422"/>
  <c r="AI70" i="420"/>
  <c r="AG70" i="420"/>
  <c r="AI63" i="418"/>
  <c r="AJ63" i="418"/>
  <c r="AF76" i="434"/>
  <c r="AC68" i="412"/>
  <c r="AJ74" i="440"/>
  <c r="AC62" i="418"/>
  <c r="AI63" i="476"/>
  <c r="AH80" i="426"/>
  <c r="AK80" i="426"/>
  <c r="AG69" i="462"/>
  <c r="AH69" i="462"/>
  <c r="AG67" i="430"/>
  <c r="AC77" i="422"/>
  <c r="AI57" i="476"/>
  <c r="AH88" i="418"/>
  <c r="AK88" i="418"/>
  <c r="AS80" i="464"/>
  <c r="AJ78" i="474"/>
  <c r="AU79" i="422"/>
  <c r="AS79" i="422"/>
  <c r="AG68" i="448"/>
  <c r="AT87" i="426"/>
  <c r="AC88" i="460"/>
  <c r="AF83" i="470"/>
  <c r="AJ57" i="462"/>
  <c r="AF57" i="462"/>
  <c r="AC74" i="472"/>
  <c r="AG79" i="426"/>
  <c r="AK72" i="446"/>
  <c r="AF72" i="446"/>
  <c r="AK73" i="424"/>
  <c r="AG73" i="424"/>
  <c r="AU80" i="458"/>
  <c r="AK54" i="446"/>
  <c r="AJ54" i="446"/>
  <c r="AC56" i="446"/>
  <c r="AK70" i="414"/>
  <c r="AC67" i="415"/>
  <c r="AK60" i="418"/>
  <c r="AC85" i="466"/>
  <c r="AK56" i="422"/>
  <c r="AI56" i="422"/>
  <c r="AH63" i="466"/>
  <c r="AJ54" i="456"/>
  <c r="AG54" i="456"/>
  <c r="AG66" i="476"/>
  <c r="AC70" i="476"/>
  <c r="AG55" i="436"/>
  <c r="AJ55" i="436"/>
  <c r="AT86" i="416"/>
  <c r="AF79" i="430"/>
  <c r="AG79" i="430"/>
  <c r="AJ73" i="466"/>
  <c r="AG81" i="413"/>
  <c r="AK81" i="413"/>
  <c r="AK60" i="448"/>
  <c r="AJ54" i="458"/>
  <c r="AH54" i="458"/>
  <c r="AI87" i="456"/>
  <c r="AT79" i="470"/>
  <c r="AU79" i="470"/>
  <c r="AI53" i="450"/>
  <c r="AC73" i="476"/>
  <c r="AC65" i="452"/>
  <c r="AI79" i="454"/>
  <c r="AF69" i="440"/>
  <c r="AJ69" i="440"/>
  <c r="AU88" i="412"/>
  <c r="AT88" i="412"/>
  <c r="AT79" i="420"/>
  <c r="AH58" i="476"/>
  <c r="AQ83" i="438"/>
  <c r="AS83" i="438"/>
  <c r="AF72" i="474"/>
  <c r="AI84" i="466"/>
  <c r="AF84" i="466"/>
  <c r="AI70" i="470"/>
  <c r="AC57" i="450"/>
  <c r="AG61" i="458"/>
  <c r="AC84" i="462"/>
  <c r="AJ61" i="446"/>
  <c r="AT79" i="476"/>
  <c r="AI64" i="452"/>
  <c r="AF64" i="452"/>
  <c r="AG70" i="472"/>
  <c r="AC88" i="422"/>
  <c r="AH73" i="474"/>
  <c r="AK73" i="474"/>
  <c r="AK80" i="470"/>
  <c r="AI61" i="462"/>
  <c r="AJ61" i="462"/>
  <c r="AG80" i="454"/>
  <c r="AH75" i="442"/>
  <c r="AI75" i="442"/>
  <c r="AG73" i="410"/>
  <c r="AC54" i="458"/>
  <c r="AC81" i="476"/>
  <c r="AK58" i="468"/>
  <c r="AT87" i="440"/>
  <c r="AR87" i="440"/>
  <c r="AK88" i="474"/>
  <c r="AG88" i="474"/>
  <c r="AU88" i="448"/>
  <c r="AC55" i="413"/>
  <c r="AC61" i="413"/>
  <c r="AK70" i="460"/>
  <c r="AU83" i="432"/>
  <c r="AH82" i="448"/>
  <c r="AI82" i="448"/>
  <c r="AC61" i="448"/>
  <c r="AF70" i="476"/>
  <c r="AJ55" i="452"/>
  <c r="AH55" i="452"/>
  <c r="AC53" i="448"/>
  <c r="AU79" i="454"/>
  <c r="AT83" i="434"/>
  <c r="AS81" i="468"/>
  <c r="AR81" i="468"/>
  <c r="AS86" i="466"/>
  <c r="AS81" i="438"/>
  <c r="AJ63" i="468"/>
  <c r="AF63" i="468"/>
  <c r="AK88" i="424"/>
  <c r="AJ76" i="464"/>
  <c r="AH76" i="464"/>
  <c r="AQ87" i="442"/>
  <c r="AR78" i="410"/>
  <c r="AQ78" i="410"/>
  <c r="AQ79" i="474"/>
  <c r="AQ85" i="415"/>
  <c r="AU85" i="415"/>
  <c r="AK83" i="464"/>
  <c r="AT85" i="388"/>
  <c r="AR85" i="388"/>
  <c r="AK68" i="399"/>
  <c r="AH57" i="436"/>
  <c r="AF57" i="436"/>
  <c r="AJ57" i="420"/>
  <c r="AG61" i="456"/>
  <c r="AJ61" i="456"/>
  <c r="AH66" i="444"/>
  <c r="AH63" i="456"/>
  <c r="AI63" i="456"/>
  <c r="AK88" i="422"/>
  <c r="AJ88" i="422"/>
  <c r="AK84" i="456"/>
  <c r="AC70" i="426"/>
  <c r="AK62" i="460"/>
  <c r="AI57" i="452"/>
  <c r="AH57" i="452"/>
  <c r="AI64" i="424"/>
  <c r="AH62" i="428"/>
  <c r="AK62" i="428"/>
  <c r="AH79" i="416"/>
  <c r="AR78" i="452"/>
  <c r="AS78" i="452"/>
  <c r="AF59" i="460"/>
  <c r="AJ73" i="388"/>
  <c r="AG73" i="388"/>
  <c r="AF66" i="428"/>
  <c r="AC73" i="415"/>
  <c r="AF53" i="426"/>
  <c r="AJ53" i="426"/>
  <c r="AF74" i="442"/>
  <c r="AG72" i="462"/>
  <c r="AH72" i="462"/>
  <c r="AC80" i="410"/>
  <c r="AG60" i="450"/>
  <c r="AC75" i="410"/>
  <c r="AG78" i="428"/>
  <c r="AC88" i="411"/>
  <c r="AC63" i="438"/>
  <c r="AH59" i="411"/>
  <c r="AC64" i="454"/>
  <c r="AC85" i="430"/>
  <c r="AC53" i="440"/>
  <c r="AK67" i="418"/>
  <c r="AH81" i="452"/>
  <c r="AK81" i="452"/>
  <c r="AJ61" i="416"/>
  <c r="AF73" i="412"/>
  <c r="AG73" i="412"/>
  <c r="AG86" i="436"/>
  <c r="AI86" i="436"/>
  <c r="AK65" i="432"/>
  <c r="AR80" i="413"/>
  <c r="AK56" i="432"/>
  <c r="AJ56" i="432"/>
  <c r="AJ86" i="434"/>
  <c r="AC70" i="417"/>
  <c r="AH64" i="416"/>
  <c r="AC65" i="446"/>
  <c r="AI78" i="438"/>
  <c r="AG78" i="438"/>
  <c r="AH87" i="424"/>
  <c r="AF64" i="476"/>
  <c r="AI64" i="476"/>
  <c r="AQ78" i="422"/>
  <c r="AJ56" i="434"/>
  <c r="AI56" i="434"/>
  <c r="AI58" i="412"/>
  <c r="AJ85" i="450"/>
  <c r="AK85" i="450"/>
  <c r="AU81" i="426"/>
  <c r="AI68" i="428"/>
  <c r="AK68" i="428"/>
  <c r="AF84" i="418"/>
  <c r="AJ83" i="444"/>
  <c r="AF83" i="444"/>
  <c r="AH79" i="411"/>
  <c r="AI74" i="444"/>
  <c r="AG74" i="444"/>
  <c r="AR78" i="464"/>
  <c r="AT77" i="414"/>
  <c r="AR78" i="436"/>
  <c r="AU78" i="436"/>
  <c r="AK72" i="432"/>
  <c r="AT78" i="430"/>
  <c r="AS78" i="430"/>
  <c r="AF74" i="464"/>
  <c r="AK74" i="464"/>
  <c r="AG59" i="472"/>
  <c r="AC63" i="436"/>
  <c r="AJ69" i="432"/>
  <c r="AG88" i="417"/>
  <c r="AK88" i="417"/>
  <c r="AI75" i="416"/>
  <c r="AJ83" i="436"/>
  <c r="AK83" i="436"/>
  <c r="AQ80" i="442"/>
  <c r="AH69" i="456"/>
  <c r="AK69" i="456"/>
  <c r="AF82" i="452"/>
  <c r="AS80" i="432"/>
  <c r="AR80" i="432"/>
  <c r="AK53" i="458"/>
  <c r="AK60" i="422"/>
  <c r="AJ60" i="422"/>
  <c r="AU83" i="446"/>
  <c r="AH62" i="462"/>
  <c r="AJ62" i="462"/>
  <c r="AI55" i="456"/>
  <c r="AJ55" i="456"/>
  <c r="AH88" i="444"/>
  <c r="AK81" i="399"/>
  <c r="AI81" i="399"/>
  <c r="AI53" i="412"/>
  <c r="AK53" i="412"/>
  <c r="AJ76" i="418"/>
  <c r="AG76" i="418"/>
  <c r="AR79" i="456"/>
  <c r="AU81" i="434"/>
  <c r="AC68" i="440"/>
  <c r="AF53" i="444"/>
  <c r="AQ86" i="415"/>
  <c r="AG68" i="413"/>
  <c r="AJ68" i="413"/>
  <c r="AI67" i="426"/>
  <c r="AC76" i="462"/>
  <c r="AK77" i="464"/>
  <c r="AH83" i="446"/>
  <c r="AJ83" i="446"/>
  <c r="AS87" i="462"/>
  <c r="AG78" i="416"/>
  <c r="AI78" i="416"/>
  <c r="AG63" i="399"/>
  <c r="AH63" i="399"/>
  <c r="AI64" i="450"/>
  <c r="AK56" i="446"/>
  <c r="AG56" i="446"/>
  <c r="AI58" i="432"/>
  <c r="AH58" i="432"/>
  <c r="AI84" i="417"/>
  <c r="AR86" i="422"/>
  <c r="AT86" i="422"/>
  <c r="AU84" i="438"/>
  <c r="AJ59" i="456"/>
  <c r="AF59" i="456"/>
  <c r="AF64" i="448"/>
  <c r="AC59" i="466"/>
  <c r="AI67" i="442"/>
  <c r="AC73" i="462"/>
  <c r="AG74" i="454"/>
  <c r="AC72" i="412"/>
  <c r="AK57" i="430"/>
  <c r="AJ71" i="476"/>
  <c r="AG71" i="476"/>
  <c r="AK86" i="464"/>
  <c r="AH53" i="472"/>
  <c r="AK53" i="472"/>
  <c r="AG67" i="454"/>
  <c r="AG71" i="462"/>
  <c r="AJ71" i="462"/>
  <c r="AH61" i="410"/>
  <c r="AS85" i="430"/>
  <c r="AQ85" i="430"/>
  <c r="AR80" i="460"/>
  <c r="AK61" i="428"/>
  <c r="AI61" i="428"/>
  <c r="AF67" i="399"/>
  <c r="AG55" i="440"/>
  <c r="AI55" i="440"/>
  <c r="AC62" i="476"/>
  <c r="AJ66" i="474"/>
  <c r="AT77" i="444"/>
  <c r="AQ77" i="444"/>
  <c r="AQ78" i="428"/>
  <c r="AS86" i="388"/>
  <c r="AJ59" i="462"/>
  <c r="AG59" i="462"/>
  <c r="AU84" i="474"/>
  <c r="AS84" i="474"/>
  <c r="AU78" i="440"/>
  <c r="AS82" i="452"/>
  <c r="AT82" i="452"/>
  <c r="AG64" i="472"/>
  <c r="AT88" i="476"/>
  <c r="AR88" i="476"/>
  <c r="AQ79" i="450"/>
  <c r="AK53" i="466"/>
  <c r="AH53" i="466"/>
  <c r="AQ77" i="456"/>
  <c r="AQ85" i="438"/>
  <c r="AI53" i="452"/>
  <c r="AF53" i="452"/>
  <c r="AH64" i="462"/>
  <c r="AT86" i="426"/>
  <c r="AR86" i="426"/>
  <c r="AI64" i="434"/>
  <c r="AI88" i="440"/>
  <c r="AK88" i="440"/>
  <c r="AU86" i="434"/>
  <c r="AJ87" i="446"/>
  <c r="AI87" i="446"/>
  <c r="AK78" i="417"/>
  <c r="AF78" i="417"/>
  <c r="AQ84" i="468"/>
  <c r="AF75" i="417"/>
  <c r="AI75" i="417"/>
  <c r="AG58" i="446"/>
  <c r="AS80" i="470"/>
  <c r="AR80" i="470"/>
  <c r="AJ59" i="476"/>
  <c r="AK87" i="442"/>
  <c r="AI87" i="442"/>
  <c r="AH62" i="474"/>
  <c r="AU77" i="412"/>
  <c r="AC84" i="466"/>
  <c r="AQ86" i="460"/>
  <c r="AG73" i="418"/>
  <c r="AC67" i="399"/>
  <c r="AT85" i="432"/>
  <c r="AR85" i="432"/>
  <c r="AI65" i="417"/>
  <c r="AH65" i="417"/>
  <c r="AG60" i="388"/>
  <c r="AJ66" i="438"/>
  <c r="AF66" i="438"/>
  <c r="AK72" i="452"/>
  <c r="AC88" i="424"/>
  <c r="AJ83" i="414"/>
  <c r="AG62" i="432"/>
  <c r="AI62" i="432"/>
  <c r="AI82" i="440"/>
  <c r="AC65" i="428"/>
  <c r="AH53" i="430"/>
  <c r="AC67" i="424"/>
  <c r="AG58" i="418"/>
  <c r="AC86" i="388"/>
  <c r="AF64" i="399"/>
  <c r="AK64" i="399"/>
  <c r="AH79" i="415"/>
  <c r="AU78" i="413"/>
  <c r="AR78" i="413"/>
  <c r="AH72" i="416"/>
  <c r="AF88" i="432"/>
  <c r="AJ88" i="432"/>
  <c r="AH60" i="436"/>
  <c r="AK60" i="436"/>
  <c r="AJ85" i="415"/>
  <c r="AF85" i="415"/>
  <c r="AI69" i="426"/>
  <c r="AJ69" i="426"/>
  <c r="AC79" i="413"/>
  <c r="AF87" i="413"/>
  <c r="AC64" i="417"/>
  <c r="AH83" i="452"/>
  <c r="AI63" i="411"/>
  <c r="AH63" i="411"/>
  <c r="AH77" i="424"/>
  <c r="AC56" i="476"/>
  <c r="AH55" i="474"/>
  <c r="AK62" i="454"/>
  <c r="AJ62" i="454"/>
  <c r="AG87" i="410"/>
  <c r="AU83" i="458"/>
  <c r="AF63" i="442"/>
  <c r="AH63" i="442"/>
  <c r="AK56" i="428"/>
  <c r="AJ56" i="428"/>
  <c r="AS84" i="416"/>
  <c r="AT84" i="416"/>
  <c r="AI87" i="452"/>
  <c r="AC84" i="476"/>
  <c r="AC80" i="399"/>
  <c r="AI61" i="434"/>
  <c r="AJ68" i="412"/>
  <c r="AH68" i="412"/>
  <c r="AH79" i="448"/>
  <c r="AC85" i="474"/>
  <c r="AU88" i="417"/>
  <c r="AJ66" i="470"/>
  <c r="AF66" i="470"/>
  <c r="AG66" i="454"/>
  <c r="AI87" i="420"/>
  <c r="AF87" i="420"/>
  <c r="AK54" i="420"/>
  <c r="AK83" i="472"/>
  <c r="AH83" i="472"/>
  <c r="AI81" i="470"/>
  <c r="AJ81" i="470"/>
  <c r="AR80" i="434"/>
  <c r="AG57" i="448"/>
  <c r="AK57" i="448"/>
  <c r="AQ80" i="472"/>
  <c r="AT82" i="412"/>
  <c r="AJ64" i="468"/>
  <c r="AH64" i="468"/>
  <c r="AK83" i="418"/>
  <c r="AQ82" i="446"/>
  <c r="AC82" i="416"/>
  <c r="AK88" i="448"/>
  <c r="AF88" i="448"/>
  <c r="AK54" i="462"/>
  <c r="AU80" i="476"/>
  <c r="AQ80" i="476"/>
  <c r="AH62" i="434"/>
  <c r="AJ55" i="444"/>
  <c r="AF55" i="444"/>
  <c r="AH55" i="388"/>
  <c r="AI55" i="388"/>
  <c r="AJ70" i="450"/>
  <c r="AK68" i="418"/>
  <c r="AI68" i="418"/>
  <c r="AJ73" i="440"/>
  <c r="AI73" i="440"/>
  <c r="AF88" i="411"/>
  <c r="AU86" i="399"/>
  <c r="AT86" i="399"/>
  <c r="AG78" i="452"/>
  <c r="AF62" i="399"/>
  <c r="AJ62" i="399"/>
  <c r="AI88" i="442"/>
  <c r="AF83" i="411"/>
  <c r="AH83" i="411"/>
  <c r="AH76" i="444"/>
  <c r="AG58" i="411"/>
  <c r="AK58" i="411"/>
  <c r="AG79" i="440"/>
  <c r="AK62" i="470"/>
  <c r="AG62" i="470"/>
  <c r="AU84" i="470"/>
  <c r="AK57" i="474"/>
  <c r="AG57" i="474"/>
  <c r="AF54" i="470"/>
  <c r="AT85" i="452"/>
  <c r="AQ85" i="452"/>
  <c r="AC77" i="410"/>
  <c r="AR81" i="472"/>
  <c r="AC86" i="414"/>
  <c r="AG81" i="418"/>
  <c r="AF56" i="476"/>
  <c r="AG56" i="476"/>
  <c r="AF55" i="454"/>
  <c r="AH68" i="456"/>
  <c r="AK68" i="456"/>
  <c r="AI80" i="464"/>
  <c r="AS79" i="388"/>
  <c r="AR79" i="388"/>
  <c r="AF67" i="428"/>
  <c r="AC83" i="440"/>
  <c r="AH83" i="426"/>
  <c r="AT87" i="474"/>
  <c r="AC74" i="420"/>
  <c r="AI70" i="468"/>
  <c r="AF69" i="436"/>
  <c r="AH69" i="436"/>
  <c r="AC79" i="436"/>
  <c r="AR81" i="422"/>
  <c r="AK62" i="444"/>
  <c r="AJ62" i="444"/>
  <c r="AT83" i="462"/>
  <c r="AQ82" i="442"/>
  <c r="AK69" i="454"/>
  <c r="AG69" i="454"/>
  <c r="AH85" i="470"/>
  <c r="AC55" i="452"/>
  <c r="AH82" i="466"/>
  <c r="AJ87" i="468"/>
  <c r="AG87" i="468"/>
  <c r="AU81" i="413"/>
  <c r="AK70" i="444"/>
  <c r="AJ70" i="444"/>
  <c r="AI71" i="468"/>
  <c r="AK71" i="468"/>
  <c r="AG69" i="417"/>
  <c r="AK83" i="420"/>
  <c r="AH83" i="420"/>
  <c r="AK75" i="464"/>
  <c r="AC55" i="470"/>
  <c r="AI86" i="416"/>
  <c r="AK57" i="460"/>
  <c r="AI57" i="460"/>
  <c r="AF60" i="470"/>
  <c r="AI60" i="470"/>
  <c r="AK80" i="466"/>
  <c r="AH59" i="444"/>
  <c r="AG59" i="444"/>
  <c r="AJ53" i="454"/>
  <c r="AC71" i="462"/>
  <c r="AQ80" i="440"/>
  <c r="AR87" i="436"/>
  <c r="AJ71" i="416"/>
  <c r="AH71" i="416"/>
  <c r="AH53" i="476"/>
  <c r="AJ63" i="440"/>
  <c r="AI63" i="440"/>
  <c r="AR80" i="424"/>
  <c r="AC64" i="470"/>
  <c r="AI70" i="410"/>
  <c r="AS83" i="410"/>
  <c r="AT88" i="416"/>
  <c r="AU88" i="416"/>
  <c r="AJ71" i="466"/>
  <c r="AF73" i="448"/>
  <c r="AG73" i="448"/>
  <c r="AU88" i="464"/>
  <c r="AH68" i="472"/>
  <c r="AC68" i="462"/>
  <c r="AH65" i="411"/>
  <c r="AK69" i="446"/>
  <c r="AG69" i="446"/>
  <c r="AH74" i="416"/>
  <c r="AQ83" i="454"/>
  <c r="AR83" i="454"/>
  <c r="AF53" i="440"/>
  <c r="AT78" i="414"/>
  <c r="AQ82" i="432"/>
  <c r="AS82" i="432"/>
  <c r="AS86" i="450"/>
  <c r="AH74" i="446"/>
  <c r="AC54" i="476"/>
  <c r="AQ82" i="426"/>
  <c r="AJ60" i="426"/>
  <c r="AC79" i="412"/>
  <c r="AT82" i="413"/>
  <c r="AF68" i="464"/>
  <c r="AH68" i="464"/>
  <c r="AU84" i="450"/>
  <c r="AG85" i="434"/>
  <c r="AR82" i="424"/>
  <c r="AU82" i="424"/>
  <c r="AR84" i="411"/>
  <c r="AG56" i="464"/>
  <c r="AU85" i="422"/>
  <c r="AS85" i="422"/>
  <c r="AF71" i="410"/>
  <c r="AU81" i="412"/>
  <c r="AR84" i="430"/>
  <c r="AQ84" i="430"/>
  <c r="AC81" i="456"/>
  <c r="AI68" i="446"/>
  <c r="AH76" i="460"/>
  <c r="AJ76" i="460"/>
  <c r="AJ55" i="458"/>
  <c r="AC80" i="464"/>
  <c r="AG85" i="462"/>
  <c r="AS80" i="416"/>
  <c r="AR80" i="416"/>
  <c r="AI65" i="448"/>
  <c r="AQ78" i="434"/>
  <c r="AR78" i="434"/>
  <c r="AU81" i="414"/>
  <c r="AR77" i="462"/>
  <c r="AC60" i="464"/>
  <c r="AT80" i="446"/>
  <c r="AU77" i="422"/>
  <c r="AU79" i="460"/>
  <c r="AQ79" i="460"/>
  <c r="AU81" i="444"/>
  <c r="AJ77" i="474"/>
  <c r="AH77" i="474"/>
  <c r="AK71" i="442"/>
  <c r="AG71" i="442"/>
  <c r="AR84" i="436"/>
  <c r="AQ86" i="444"/>
  <c r="AI65" i="450"/>
  <c r="AJ65" i="450"/>
  <c r="AJ62" i="458"/>
  <c r="AH57" i="442"/>
  <c r="AF57" i="442"/>
  <c r="AJ62" i="410"/>
  <c r="AI62" i="410"/>
  <c r="AR79" i="446"/>
  <c r="AU78" i="456"/>
  <c r="AF85" i="430"/>
  <c r="AH85" i="430"/>
  <c r="AI75" i="430"/>
  <c r="AC77" i="440"/>
  <c r="AF77" i="418"/>
  <c r="AH70" i="458"/>
  <c r="AJ70" i="458"/>
  <c r="AR79" i="438"/>
  <c r="AH72" i="468"/>
  <c r="AJ55" i="470"/>
  <c r="AG55" i="470"/>
  <c r="AF58" i="472"/>
  <c r="AJ58" i="472"/>
  <c r="AR83" i="466"/>
  <c r="AH80" i="458"/>
  <c r="AF80" i="458"/>
  <c r="AQ80" i="412"/>
  <c r="AS77" i="426"/>
  <c r="AC53" i="462"/>
  <c r="AS86" i="440"/>
  <c r="AG76" i="474"/>
  <c r="AK76" i="474"/>
  <c r="AU85" i="420"/>
  <c r="AI75" i="470"/>
  <c r="AF75" i="470"/>
  <c r="AF68" i="460"/>
  <c r="AK88" i="476"/>
  <c r="AH88" i="476"/>
  <c r="AI58" i="464"/>
  <c r="AH58" i="464"/>
  <c r="AU86" i="442"/>
  <c r="AH75" i="462"/>
  <c r="AC64" i="442"/>
  <c r="AF85" i="422"/>
  <c r="AC65" i="472"/>
  <c r="AF69" i="470"/>
  <c r="AI79" i="474"/>
  <c r="AF79" i="474"/>
  <c r="AS77" i="474"/>
  <c r="AI81" i="456"/>
  <c r="AU84" i="434"/>
  <c r="AR84" i="434"/>
  <c r="AU78" i="420"/>
  <c r="AI78" i="470"/>
  <c r="AC65" i="448"/>
  <c r="AJ60" i="468"/>
  <c r="AC83" i="470"/>
  <c r="AJ74" i="468"/>
  <c r="AC66" i="470"/>
  <c r="AK59" i="466"/>
  <c r="AC55" i="454"/>
  <c r="AR81" i="410"/>
  <c r="AH73" i="476"/>
  <c r="AJ73" i="476"/>
  <c r="AF69" i="452"/>
  <c r="AS82" i="462"/>
  <c r="AT82" i="462"/>
  <c r="AK87" i="432"/>
  <c r="AJ87" i="432"/>
  <c r="AR77" i="454"/>
  <c r="AI70" i="462"/>
  <c r="AG80" i="434"/>
  <c r="AH80" i="434"/>
  <c r="AU81" i="417"/>
  <c r="AH61" i="464"/>
  <c r="AK61" i="464"/>
  <c r="AQ88" i="399"/>
  <c r="AI83" i="448"/>
  <c r="AJ83" i="448"/>
  <c r="AQ84" i="440"/>
  <c r="AG75" i="440"/>
  <c r="AI75" i="440"/>
  <c r="AJ68" i="454"/>
  <c r="AC67" i="474"/>
  <c r="AS77" i="415"/>
  <c r="AH66" i="432"/>
  <c r="AC54" i="456"/>
  <c r="AH84" i="470"/>
  <c r="AS77" i="470"/>
  <c r="AQ77" i="470"/>
  <c r="AU87" i="460"/>
  <c r="AQ80" i="414"/>
  <c r="AJ59" i="436"/>
  <c r="AG59" i="436"/>
  <c r="AT87" i="472"/>
  <c r="AR87" i="452"/>
  <c r="AS87" i="452"/>
  <c r="AR80" i="418"/>
  <c r="AT80" i="418"/>
  <c r="AQ82" i="454"/>
  <c r="AS87" i="420"/>
  <c r="AF70" i="474"/>
  <c r="AJ70" i="474"/>
  <c r="AQ82" i="388"/>
  <c r="AJ73" i="456"/>
  <c r="AH73" i="456"/>
  <c r="AR82" i="440"/>
  <c r="AS82" i="411"/>
  <c r="AS78" i="450"/>
  <c r="AS77" i="411"/>
  <c r="AR77" i="411"/>
  <c r="AR86" i="432"/>
  <c r="AG67" i="464"/>
  <c r="AJ62" i="472"/>
  <c r="AF62" i="472"/>
  <c r="AU79" i="424"/>
  <c r="AC62" i="456"/>
  <c r="AR88" i="424"/>
  <c r="AQ77" i="458"/>
  <c r="AQ79" i="436"/>
  <c r="AS88" i="458"/>
  <c r="AQ88" i="458"/>
  <c r="AG54" i="460"/>
  <c r="AG84" i="410"/>
  <c r="AF84" i="410"/>
  <c r="AU84" i="442"/>
  <c r="AF64" i="410"/>
  <c r="AC76" i="410"/>
  <c r="AH58" i="474"/>
  <c r="AR84" i="424"/>
  <c r="AQ84" i="424"/>
  <c r="AI83" i="410"/>
  <c r="AG55" i="446"/>
  <c r="AF55" i="446"/>
  <c r="AJ56" i="417"/>
  <c r="AI53" i="442"/>
  <c r="AG53" i="442"/>
  <c r="AU79" i="466"/>
  <c r="AC69" i="464"/>
  <c r="AS88" i="444"/>
  <c r="AH69" i="474"/>
  <c r="AC66" i="474"/>
  <c r="AH66" i="468"/>
  <c r="AF66" i="468"/>
  <c r="AG54" i="466"/>
  <c r="AT84" i="456"/>
  <c r="AS84" i="456"/>
  <c r="AI65" i="458"/>
  <c r="AR80" i="456"/>
  <c r="AC77" i="476"/>
  <c r="AT83" i="470"/>
  <c r="AT88" i="452"/>
  <c r="AU88" i="452"/>
  <c r="AH59" i="450"/>
  <c r="AR88" i="450"/>
  <c r="AC85" i="472"/>
  <c r="AI69" i="448"/>
  <c r="AI64" i="442"/>
  <c r="AC76" i="412"/>
  <c r="AG66" i="424"/>
  <c r="AF76" i="458"/>
  <c r="AJ76" i="458"/>
  <c r="AJ85" i="440"/>
  <c r="AF85" i="440"/>
  <c r="AK58" i="428"/>
  <c r="AH88" i="420"/>
  <c r="AG88" i="420"/>
  <c r="AH87" i="454"/>
  <c r="AC78" i="432"/>
  <c r="AH66" i="466"/>
  <c r="AC57" i="442"/>
  <c r="AG64" i="446"/>
  <c r="AC60" i="415"/>
  <c r="AI85" i="460"/>
  <c r="AC86" i="458"/>
  <c r="AH57" i="426"/>
  <c r="AH67" i="420"/>
  <c r="AK67" i="420"/>
  <c r="AJ88" i="430"/>
  <c r="AQ78" i="472"/>
  <c r="AC84" i="444"/>
  <c r="AF68" i="410"/>
  <c r="AC56" i="450"/>
  <c r="AG62" i="476"/>
  <c r="AC53" i="412"/>
  <c r="AK63" i="462"/>
  <c r="AI77" i="468"/>
  <c r="AJ77" i="468"/>
  <c r="AF84" i="434"/>
  <c r="AG84" i="434"/>
  <c r="AF60" i="424"/>
  <c r="AC58" i="424"/>
  <c r="AG64" i="432"/>
  <c r="AC82" i="440"/>
  <c r="AF77" i="460"/>
  <c r="AH77" i="460"/>
  <c r="AG56" i="450"/>
  <c r="AC75" i="460"/>
  <c r="AH56" i="424"/>
  <c r="AK66" i="442"/>
  <c r="AI66" i="442"/>
  <c r="AH72" i="464"/>
  <c r="AG62" i="412"/>
  <c r="AF62" i="412"/>
  <c r="AR85" i="411"/>
  <c r="AI78" i="460"/>
  <c r="AC78" i="422"/>
  <c r="AJ56" i="413"/>
  <c r="AH56" i="413"/>
  <c r="AJ74" i="420"/>
  <c r="AI59" i="434"/>
  <c r="AF59" i="434"/>
  <c r="AG69" i="388"/>
  <c r="AF69" i="388"/>
  <c r="AT84" i="476"/>
  <c r="AI58" i="444"/>
  <c r="AI84" i="468"/>
  <c r="AF84" i="468"/>
  <c r="AG59" i="413"/>
  <c r="AH59" i="413"/>
  <c r="AF64" i="438"/>
  <c r="AG72" i="444"/>
  <c r="AK72" i="444"/>
  <c r="AJ56" i="444"/>
  <c r="AC74" i="452"/>
  <c r="AI74" i="412"/>
  <c r="AG67" i="434"/>
  <c r="AI67" i="434"/>
  <c r="AJ73" i="472"/>
  <c r="AC67" i="388"/>
  <c r="AI66" i="411"/>
  <c r="AS78" i="476"/>
  <c r="AC58" i="450"/>
  <c r="AK65" i="446"/>
  <c r="AH54" i="472"/>
  <c r="AJ54" i="472"/>
  <c r="AG68" i="440"/>
  <c r="AJ68" i="440"/>
  <c r="AF65" i="466"/>
  <c r="AG80" i="438"/>
  <c r="AI80" i="438"/>
  <c r="AS84" i="452"/>
  <c r="AH57" i="458"/>
  <c r="AC69" i="420"/>
  <c r="AG64" i="414"/>
  <c r="AI88" i="414"/>
  <c r="AH88" i="414"/>
  <c r="AK80" i="415"/>
  <c r="AJ80" i="415"/>
  <c r="AF60" i="466"/>
  <c r="AC62" i="450"/>
  <c r="AK75" i="418"/>
  <c r="AC82" i="399"/>
  <c r="AR83" i="422"/>
  <c r="AH74" i="413"/>
  <c r="AF74" i="413"/>
  <c r="AF69" i="399"/>
  <c r="AI62" i="442"/>
  <c r="AJ62" i="442"/>
  <c r="AF79" i="466"/>
  <c r="AG77" i="399"/>
  <c r="AI77" i="399"/>
  <c r="AK87" i="450"/>
  <c r="AF87" i="450"/>
  <c r="AG78" i="456"/>
  <c r="AI78" i="456"/>
  <c r="AS79" i="415"/>
  <c r="AK54" i="388"/>
  <c r="AF54" i="413"/>
  <c r="AH54" i="413"/>
  <c r="AH86" i="399"/>
  <c r="AH72" i="411"/>
  <c r="AG72" i="411"/>
  <c r="AJ56" i="416"/>
  <c r="AJ81" i="462"/>
  <c r="AH81" i="462"/>
  <c r="AI78" i="411"/>
  <c r="AH78" i="411"/>
  <c r="AH54" i="414"/>
  <c r="AC82" i="450"/>
  <c r="AG66" i="464"/>
  <c r="AC54" i="422"/>
  <c r="AH54" i="438"/>
  <c r="AU81" i="436"/>
  <c r="AR81" i="436"/>
  <c r="AI87" i="428"/>
  <c r="AC69" i="399"/>
  <c r="AH78" i="413"/>
  <c r="AC73" i="411"/>
  <c r="AJ84" i="399"/>
  <c r="AC79" i="438"/>
  <c r="AH57" i="411"/>
  <c r="AF84" i="440"/>
  <c r="AK84" i="440"/>
  <c r="AT80" i="450"/>
  <c r="AC66" i="450"/>
  <c r="AK56" i="414"/>
  <c r="AC84" i="428"/>
  <c r="AF69" i="460"/>
  <c r="AI67" i="410"/>
  <c r="AH67" i="410"/>
  <c r="AG83" i="422"/>
  <c r="AT80" i="388"/>
  <c r="AS80" i="388"/>
  <c r="AT77" i="450"/>
  <c r="AU83" i="464"/>
  <c r="AG71" i="426"/>
  <c r="AI71" i="426"/>
  <c r="AT78" i="466"/>
  <c r="AI78" i="458"/>
  <c r="AC60" i="410"/>
  <c r="AF54" i="454"/>
  <c r="AC59" i="474"/>
  <c r="AH73" i="468"/>
  <c r="AG85" i="452"/>
  <c r="AJ85" i="452"/>
  <c r="AG57" i="464"/>
  <c r="AH60" i="416"/>
  <c r="AK60" i="416"/>
  <c r="AI64" i="422"/>
  <c r="AC57" i="464"/>
  <c r="AG74" i="472"/>
  <c r="AI55" i="462"/>
  <c r="AH55" i="462"/>
  <c r="AK85" i="472"/>
  <c r="AT84" i="464"/>
  <c r="AC87" i="462"/>
  <c r="AF66" i="446"/>
  <c r="AC83" i="411"/>
  <c r="AF75" i="456"/>
  <c r="AH87" i="476"/>
  <c r="AG87" i="476"/>
  <c r="AK76" i="432"/>
  <c r="AC59" i="470"/>
  <c r="AQ79" i="426"/>
  <c r="AC62" i="458"/>
  <c r="AR87" i="417"/>
  <c r="AT87" i="417"/>
  <c r="AI76" i="466"/>
  <c r="AC81" i="470"/>
  <c r="AG81" i="420"/>
  <c r="AS79" i="432"/>
  <c r="AK56" i="411"/>
  <c r="AF56" i="411"/>
  <c r="AJ54" i="440"/>
  <c r="AK71" i="428"/>
  <c r="AH71" i="428"/>
  <c r="AC67" i="420"/>
  <c r="AI72" i="415"/>
  <c r="AH69" i="468"/>
  <c r="AG69" i="468"/>
  <c r="AR85" i="440"/>
  <c r="AC81" i="417"/>
  <c r="AH59" i="440"/>
  <c r="AI59" i="440"/>
  <c r="AG61" i="412"/>
  <c r="AJ61" i="412"/>
  <c r="AG76" i="448"/>
  <c r="AC85" i="464"/>
  <c r="AI74" i="466"/>
  <c r="AK79" i="458"/>
  <c r="AH79" i="458"/>
  <c r="AH67" i="413"/>
  <c r="AK70" i="430"/>
  <c r="AJ70" i="430"/>
  <c r="AH53" i="460"/>
  <c r="AC64" i="458"/>
  <c r="AJ78" i="418"/>
  <c r="AC66" i="399"/>
  <c r="AG83" i="413"/>
  <c r="AC62" i="462"/>
  <c r="AK55" i="430"/>
  <c r="AF56" i="456"/>
  <c r="AG56" i="456"/>
  <c r="AH74" i="470"/>
  <c r="AK74" i="470"/>
  <c r="AG73" i="422"/>
  <c r="AJ73" i="422"/>
  <c r="AI54" i="450"/>
  <c r="AC68" i="444"/>
  <c r="AG57" i="416"/>
  <c r="AJ56" i="418"/>
  <c r="AF56" i="418"/>
  <c r="AG64" i="418"/>
  <c r="AC76" i="399"/>
  <c r="AJ84" i="436"/>
  <c r="AF84" i="436"/>
  <c r="AI56" i="410"/>
  <c r="AK63" i="413"/>
  <c r="AJ63" i="413"/>
  <c r="AG61" i="448"/>
  <c r="AK61" i="448"/>
  <c r="AH68" i="426"/>
  <c r="AC64" i="420"/>
  <c r="AF77" i="412"/>
  <c r="AJ77" i="412"/>
  <c r="AG55" i="413"/>
  <c r="AK80" i="468"/>
  <c r="AJ80" i="468"/>
  <c r="AF62" i="430"/>
  <c r="AJ77" i="413"/>
  <c r="AG77" i="413"/>
  <c r="AJ74" i="448"/>
  <c r="AF74" i="448"/>
  <c r="AF75" i="458"/>
  <c r="AC82" i="466"/>
  <c r="AH86" i="424"/>
  <c r="AG73" i="399"/>
  <c r="AF73" i="399"/>
  <c r="AG64" i="454"/>
  <c r="AH81" i="454"/>
  <c r="AK81" i="454"/>
  <c r="AG83" i="428"/>
  <c r="AH63" i="452"/>
  <c r="AK63" i="452"/>
  <c r="AJ67" i="440"/>
  <c r="AC76" i="428"/>
  <c r="AH73" i="454"/>
  <c r="AT87" i="418"/>
  <c r="AS87" i="418"/>
  <c r="AG62" i="464"/>
  <c r="AI59" i="399"/>
  <c r="AF59" i="399"/>
  <c r="AG65" i="454"/>
  <c r="AH76" i="422"/>
  <c r="AG76" i="422"/>
  <c r="AF79" i="422"/>
  <c r="AK70" i="420"/>
  <c r="AF70" i="420"/>
  <c r="AF63" i="418"/>
  <c r="AI76" i="434"/>
  <c r="AJ76" i="434"/>
  <c r="AG74" i="440"/>
  <c r="AH74" i="440"/>
  <c r="AH63" i="476"/>
  <c r="AJ63" i="476"/>
  <c r="AF80" i="426"/>
  <c r="AJ80" i="426"/>
  <c r="AK69" i="462"/>
  <c r="AF67" i="430"/>
  <c r="AK67" i="430"/>
  <c r="AG57" i="476"/>
  <c r="AJ57" i="476"/>
  <c r="AI88" i="418"/>
  <c r="AT80" i="464"/>
  <c r="AQ80" i="464"/>
  <c r="AK78" i="474"/>
  <c r="AR79" i="422"/>
  <c r="AJ68" i="448"/>
  <c r="AI68" i="448"/>
  <c r="AR87" i="426"/>
  <c r="AC83" i="422"/>
  <c r="AJ83" i="470"/>
  <c r="AI57" i="462"/>
  <c r="AK57" i="462"/>
  <c r="AC57" i="399"/>
  <c r="AI79" i="426"/>
  <c r="AG72" i="446"/>
  <c r="AJ72" i="446"/>
  <c r="AJ73" i="424"/>
  <c r="AH73" i="424"/>
  <c r="AR80" i="458"/>
  <c r="AI54" i="446"/>
  <c r="AH54" i="446"/>
  <c r="AC76" i="452"/>
  <c r="AF70" i="414"/>
  <c r="AH60" i="418"/>
  <c r="AG60" i="418"/>
  <c r="AC81" i="428"/>
  <c r="AF56" i="422"/>
  <c r="AJ56" i="422"/>
  <c r="AJ63" i="466"/>
  <c r="AI54" i="456"/>
  <c r="AF54" i="456"/>
  <c r="AF66" i="476"/>
  <c r="AC71" i="388"/>
  <c r="AK55" i="436"/>
  <c r="AF55" i="436"/>
  <c r="AR86" i="416"/>
  <c r="AH79" i="430"/>
  <c r="AG73" i="466"/>
  <c r="AF73" i="466"/>
  <c r="AH81" i="413"/>
  <c r="AJ60" i="448"/>
  <c r="AF60" i="448"/>
  <c r="AK54" i="458"/>
  <c r="AF54" i="458"/>
  <c r="AK87" i="456"/>
  <c r="AS79" i="470"/>
  <c r="AG53" i="450"/>
  <c r="AF53" i="450"/>
  <c r="AC84" i="438"/>
  <c r="AH79" i="454"/>
  <c r="AF79" i="454"/>
  <c r="AG69" i="440"/>
  <c r="AI69" i="440"/>
  <c r="AS88" i="412"/>
  <c r="AR79" i="420"/>
  <c r="AS79" i="420"/>
  <c r="AJ58" i="476"/>
  <c r="AR83" i="438"/>
  <c r="AH72" i="474"/>
  <c r="AI72" i="474"/>
  <c r="AK84" i="466"/>
  <c r="AJ70" i="470"/>
  <c r="AG70" i="470"/>
  <c r="AJ61" i="458"/>
  <c r="AK61" i="458"/>
  <c r="AG61" i="446"/>
  <c r="AI61" i="446"/>
  <c r="AR79" i="476"/>
  <c r="AG64" i="452"/>
  <c r="AJ64" i="452"/>
  <c r="AJ70" i="472"/>
  <c r="AC54" i="412"/>
  <c r="AI73" i="474"/>
  <c r="AF80" i="470"/>
  <c r="AG80" i="470"/>
  <c r="AH61" i="462"/>
  <c r="AK80" i="454"/>
  <c r="AH80" i="454"/>
  <c r="AG75" i="442"/>
  <c r="AC72" i="415"/>
  <c r="AI73" i="410"/>
  <c r="AC72" i="472"/>
  <c r="AC58" i="466"/>
  <c r="AF58" i="468"/>
  <c r="AU87" i="440"/>
  <c r="AC64" i="446"/>
  <c r="AI88" i="474"/>
  <c r="AJ88" i="474"/>
  <c r="AR88" i="448"/>
  <c r="AC79" i="458"/>
  <c r="AI70" i="460"/>
  <c r="AJ70" i="460"/>
  <c r="AR83" i="432"/>
  <c r="AF82" i="448"/>
  <c r="AK82" i="448"/>
  <c r="AC78" i="410"/>
  <c r="AI70" i="476"/>
  <c r="AI55" i="452"/>
  <c r="AF55" i="452"/>
  <c r="AR79" i="454"/>
  <c r="AQ79" i="454"/>
  <c r="AR83" i="434"/>
  <c r="AQ81" i="468"/>
  <c r="AQ86" i="466"/>
  <c r="AU86" i="466"/>
  <c r="AR81" i="438"/>
  <c r="AK63" i="468"/>
  <c r="AI63" i="468"/>
  <c r="AH88" i="424"/>
  <c r="AF76" i="464"/>
  <c r="AI76" i="464"/>
  <c r="AR87" i="442"/>
  <c r="AU78" i="410"/>
  <c r="AC62" i="464"/>
  <c r="AT79" i="474"/>
  <c r="AS85" i="415"/>
  <c r="AJ83" i="464"/>
  <c r="AF83" i="464"/>
  <c r="AU85" i="388"/>
  <c r="AG68" i="399"/>
  <c r="AJ68" i="399"/>
  <c r="AJ57" i="436"/>
  <c r="AI57" i="420"/>
  <c r="AG57" i="420"/>
  <c r="AI61" i="456"/>
  <c r="AC70" i="462"/>
  <c r="AF66" i="444"/>
  <c r="AK63" i="456"/>
  <c r="AG63" i="456"/>
  <c r="AH88" i="422"/>
  <c r="AI84" i="456"/>
  <c r="AG84" i="456"/>
  <c r="AI62" i="460"/>
  <c r="AF62" i="460"/>
  <c r="AK57" i="452"/>
  <c r="AC87" i="454"/>
  <c r="AG64" i="424"/>
  <c r="AI62" i="428"/>
  <c r="AG62" i="428"/>
  <c r="AJ79" i="416"/>
  <c r="AU78" i="452"/>
  <c r="AI59" i="460"/>
  <c r="AG59" i="460"/>
  <c r="AI73" i="388"/>
  <c r="AH73" i="388"/>
  <c r="AG66" i="428"/>
  <c r="AC61" i="438"/>
  <c r="AI53" i="426"/>
  <c r="AG74" i="442"/>
  <c r="AK74" i="442"/>
  <c r="AK72" i="462"/>
  <c r="AC84" i="388"/>
  <c r="AH60" i="450"/>
  <c r="AF60" i="450"/>
  <c r="AF78" i="428"/>
  <c r="AJ78" i="428"/>
  <c r="AC55" i="438"/>
  <c r="AI59" i="411"/>
  <c r="AG59" i="411"/>
  <c r="AC72" i="417"/>
  <c r="AC75" i="470"/>
  <c r="AG67" i="418"/>
  <c r="AF67" i="418"/>
  <c r="AI81" i="452"/>
  <c r="AH61" i="416"/>
  <c r="AF61" i="416"/>
  <c r="AK73" i="412"/>
  <c r="AH73" i="412"/>
  <c r="AJ86" i="436"/>
  <c r="AJ65" i="432"/>
  <c r="AF65" i="432"/>
  <c r="AQ80" i="413"/>
  <c r="AH56" i="432"/>
  <c r="AI56" i="432"/>
  <c r="AH86" i="434"/>
  <c r="AC62" i="388"/>
  <c r="AJ64" i="416"/>
  <c r="AC73" i="412"/>
  <c r="AF78" i="438"/>
  <c r="AG87" i="424"/>
  <c r="AI87" i="424"/>
  <c r="AJ64" i="476"/>
  <c r="AU78" i="422"/>
  <c r="AR78" i="422"/>
  <c r="AH56" i="434"/>
  <c r="AC56" i="414"/>
  <c r="AF58" i="412"/>
  <c r="AG85" i="450"/>
  <c r="AH85" i="450"/>
  <c r="AQ81" i="426"/>
  <c r="AF68" i="428"/>
  <c r="AK84" i="418"/>
  <c r="AI84" i="418"/>
  <c r="AI83" i="444"/>
  <c r="AH83" i="444"/>
  <c r="AI79" i="411"/>
  <c r="AJ74" i="444"/>
  <c r="AF74" i="444"/>
  <c r="AS78" i="464"/>
  <c r="AR77" i="414"/>
  <c r="AS78" i="436"/>
  <c r="AC66" i="420"/>
  <c r="AH72" i="432"/>
  <c r="AU78" i="430"/>
  <c r="AC61" i="442"/>
  <c r="AI74" i="464"/>
  <c r="AJ74" i="464"/>
  <c r="AK59" i="472"/>
  <c r="AH69" i="432"/>
  <c r="AI69" i="432"/>
  <c r="AH88" i="417"/>
  <c r="AF88" i="417"/>
  <c r="AF75" i="416"/>
  <c r="AF83" i="436"/>
  <c r="AH83" i="436"/>
  <c r="AT80" i="442"/>
  <c r="AJ69" i="456"/>
  <c r="AH82" i="452"/>
  <c r="AI82" i="452"/>
  <c r="AU80" i="432"/>
  <c r="AG53" i="458"/>
  <c r="AH53" i="458"/>
  <c r="AG60" i="422"/>
  <c r="AH60" i="422"/>
  <c r="AR83" i="446"/>
  <c r="AK62" i="462"/>
  <c r="AC63" i="444"/>
  <c r="AH55" i="456"/>
  <c r="AF88" i="444"/>
  <c r="AJ88" i="444"/>
  <c r="AG81" i="399"/>
  <c r="AF81" i="399"/>
  <c r="AG53" i="412"/>
  <c r="AJ53" i="412"/>
  <c r="AF76" i="418"/>
  <c r="AU79" i="456"/>
  <c r="AT79" i="456"/>
  <c r="AR81" i="434"/>
  <c r="AJ53" i="444"/>
  <c r="AI53" i="444"/>
  <c r="AU86" i="415"/>
  <c r="AF68" i="413"/>
  <c r="AH68" i="413"/>
  <c r="AH67" i="426"/>
  <c r="AI77" i="464"/>
  <c r="AJ77" i="464"/>
  <c r="AF83" i="446"/>
  <c r="AU87" i="462"/>
  <c r="AQ87" i="462"/>
  <c r="AK78" i="416"/>
  <c r="AH78" i="416"/>
  <c r="AJ63" i="399"/>
  <c r="AC88" i="468"/>
  <c r="AJ64" i="450"/>
  <c r="AH56" i="446"/>
  <c r="AF56" i="446"/>
  <c r="AG58" i="432"/>
  <c r="AH84" i="417"/>
  <c r="AF84" i="417"/>
  <c r="AU86" i="422"/>
  <c r="AC53" i="450"/>
  <c r="AR84" i="438"/>
  <c r="AI59" i="456"/>
  <c r="AJ64" i="448"/>
  <c r="AG64" i="448"/>
  <c r="AC86" i="428"/>
  <c r="AJ67" i="442"/>
  <c r="AC77" i="416"/>
  <c r="AF74" i="454"/>
  <c r="AG57" i="430"/>
  <c r="AJ57" i="430"/>
  <c r="AF71" i="476"/>
  <c r="AG86" i="464"/>
  <c r="AI86" i="464"/>
  <c r="AJ53" i="472"/>
  <c r="AC59" i="412"/>
  <c r="AF67" i="454"/>
  <c r="AK71" i="462"/>
  <c r="AI71" i="462"/>
  <c r="AK61" i="410"/>
  <c r="AT85" i="430"/>
  <c r="AC79" i="474"/>
  <c r="AT80" i="460"/>
  <c r="AH61" i="428"/>
  <c r="AJ61" i="428"/>
  <c r="AJ67" i="399"/>
  <c r="AJ55" i="440"/>
  <c r="AH55" i="440"/>
  <c r="AF66" i="474"/>
  <c r="AI66" i="474"/>
  <c r="AS77" i="444"/>
  <c r="AC63" i="476"/>
  <c r="AR78" i="428"/>
  <c r="AR86" i="388"/>
  <c r="AI59" i="462"/>
  <c r="AK59" i="462"/>
  <c r="AR84" i="474"/>
  <c r="AC64" i="476"/>
  <c r="AT78" i="440"/>
  <c r="AR82" i="452"/>
  <c r="AC54" i="454"/>
  <c r="AK64" i="472"/>
  <c r="AU88" i="476"/>
  <c r="AC56" i="416"/>
  <c r="AU79" i="450"/>
  <c r="AG53" i="466"/>
  <c r="AT77" i="456"/>
  <c r="AR77" i="456"/>
  <c r="AU85" i="438"/>
  <c r="AJ53" i="452"/>
  <c r="AH53" i="452"/>
  <c r="AJ64" i="462"/>
  <c r="AS86" i="426"/>
  <c r="AH64" i="434"/>
  <c r="AJ64" i="434"/>
  <c r="AH88" i="440"/>
  <c r="AC63" i="454"/>
  <c r="AR86" i="434"/>
  <c r="AF87" i="446"/>
  <c r="AC85" i="418"/>
  <c r="AJ78" i="417"/>
  <c r="AI78" i="417"/>
  <c r="AT84" i="468"/>
  <c r="AH75" i="417"/>
  <c r="AK58" i="446"/>
  <c r="AF58" i="446"/>
  <c r="AT80" i="470"/>
  <c r="AI59" i="476"/>
  <c r="AG59" i="476"/>
  <c r="AG87" i="442"/>
  <c r="AF62" i="474"/>
  <c r="AG62" i="474"/>
  <c r="AT77" i="412"/>
  <c r="AU86" i="460"/>
  <c r="AT86" i="460"/>
  <c r="AH73" i="418"/>
  <c r="AC66" i="413"/>
  <c r="AU85" i="432"/>
  <c r="AC78" i="452"/>
  <c r="AF65" i="417"/>
  <c r="AH60" i="388"/>
  <c r="AI60" i="388"/>
  <c r="AG66" i="438"/>
  <c r="AC69" i="413"/>
  <c r="AJ72" i="452"/>
  <c r="AF83" i="414"/>
  <c r="AG83" i="414"/>
  <c r="AH62" i="432"/>
  <c r="AC55" i="411"/>
  <c r="AH82" i="440"/>
  <c r="AJ53" i="430"/>
  <c r="AK53" i="430"/>
  <c r="AC83" i="474"/>
  <c r="AI58" i="418"/>
  <c r="AC68" i="456"/>
  <c r="AH64" i="399"/>
  <c r="AI79" i="415"/>
  <c r="AG79" i="415"/>
  <c r="AQ78" i="413"/>
  <c r="AF72" i="416"/>
  <c r="AI72" i="416"/>
  <c r="AK88" i="432"/>
  <c r="AC79" i="418"/>
  <c r="AG60" i="436"/>
  <c r="AC67" i="468"/>
  <c r="AG85" i="415"/>
  <c r="AI85" i="415"/>
  <c r="AK69" i="426"/>
  <c r="AG69" i="426"/>
  <c r="AG87" i="413"/>
  <c r="AK87" i="413"/>
  <c r="AI83" i="452"/>
  <c r="AG83" i="452"/>
  <c r="AJ63" i="411"/>
  <c r="AJ77" i="424"/>
  <c r="AK77" i="424"/>
  <c r="AK55" i="474"/>
  <c r="AF55" i="474"/>
  <c r="AI62" i="454"/>
  <c r="AH87" i="410"/>
  <c r="AJ87" i="410"/>
  <c r="AT83" i="458"/>
  <c r="AJ63" i="442"/>
  <c r="AG63" i="442"/>
  <c r="AF56" i="428"/>
  <c r="AG56" i="428"/>
  <c r="AR84" i="416"/>
  <c r="AC79" i="411"/>
  <c r="AH87" i="452"/>
  <c r="AC83" i="420"/>
  <c r="AH61" i="434"/>
  <c r="AF61" i="434"/>
  <c r="AK68" i="412"/>
  <c r="AF68" i="412"/>
  <c r="AF79" i="448"/>
  <c r="AT88" i="417"/>
  <c r="AS88" i="417"/>
  <c r="AH66" i="470"/>
  <c r="AH66" i="454"/>
  <c r="AF66" i="454"/>
  <c r="AH87" i="420"/>
  <c r="AJ87" i="420"/>
  <c r="AG54" i="420"/>
  <c r="AF83" i="472"/>
  <c r="AJ83" i="472"/>
  <c r="AF81" i="470"/>
  <c r="AT80" i="434"/>
  <c r="AS80" i="434"/>
  <c r="AI57" i="448"/>
  <c r="AR80" i="472"/>
  <c r="AT80" i="472"/>
  <c r="AU82" i="412"/>
  <c r="AK64" i="468"/>
  <c r="AI83" i="418"/>
  <c r="AG83" i="418"/>
  <c r="AT82" i="446"/>
  <c r="AC80" i="462"/>
  <c r="AG88" i="448"/>
  <c r="AC74" i="456"/>
  <c r="AI54" i="462"/>
  <c r="AT80" i="476"/>
  <c r="AG62" i="434"/>
  <c r="AK62" i="434"/>
  <c r="AH55" i="444"/>
  <c r="AC60" i="444"/>
  <c r="AJ55" i="388"/>
  <c r="AG70" i="450"/>
  <c r="AK70" i="450"/>
  <c r="AF68" i="418"/>
  <c r="AC59" i="458"/>
  <c r="AK73" i="440"/>
  <c r="AC78" i="468"/>
  <c r="AK88" i="411"/>
  <c r="AS86" i="399"/>
  <c r="AK78" i="452"/>
  <c r="AJ78" i="452"/>
  <c r="AI62" i="399"/>
  <c r="AH88" i="442"/>
  <c r="AK88" i="442"/>
  <c r="AJ83" i="411"/>
  <c r="AK83" i="411"/>
  <c r="AF76" i="444"/>
  <c r="AI58" i="411"/>
  <c r="AF58" i="411"/>
  <c r="AF79" i="440"/>
  <c r="AF62" i="470"/>
  <c r="AJ62" i="470"/>
  <c r="AS84" i="470"/>
  <c r="AF57" i="474"/>
  <c r="AJ54" i="470"/>
  <c r="AG54" i="470"/>
  <c r="AU85" i="452"/>
  <c r="AC55" i="446"/>
  <c r="AS81" i="472"/>
  <c r="AQ81" i="472"/>
  <c r="AH81" i="418"/>
  <c r="AJ81" i="418"/>
  <c r="AJ56" i="476"/>
  <c r="AH56" i="476"/>
  <c r="AI55" i="454"/>
  <c r="AF68" i="456"/>
  <c r="AJ68" i="456"/>
  <c r="AG80" i="464"/>
  <c r="AU79" i="388"/>
  <c r="AC63" i="418"/>
  <c r="AG67" i="428"/>
  <c r="AG83" i="426"/>
  <c r="AJ83" i="426"/>
  <c r="AR87" i="474"/>
  <c r="AK70" i="468"/>
  <c r="AJ70" i="468"/>
  <c r="AI69" i="436"/>
  <c r="AG69" i="436"/>
  <c r="AU81" i="422"/>
  <c r="AT81" i="422"/>
  <c r="AF62" i="444"/>
  <c r="AI62" i="444"/>
  <c r="AS83" i="462"/>
  <c r="AU82" i="442"/>
  <c r="AH69" i="454"/>
  <c r="AF69" i="454"/>
  <c r="AK85" i="470"/>
  <c r="AK82" i="466"/>
  <c r="AF82" i="466"/>
  <c r="AH87" i="468"/>
  <c r="AK87" i="468"/>
  <c r="AQ81" i="413"/>
  <c r="AH70" i="444"/>
  <c r="AF70" i="444"/>
  <c r="AH71" i="468"/>
  <c r="AI69" i="417"/>
  <c r="AJ69" i="417"/>
  <c r="AF83" i="420"/>
  <c r="AJ75" i="464"/>
  <c r="AF75" i="464"/>
  <c r="AC82" i="412"/>
  <c r="AF86" i="416"/>
  <c r="AF57" i="460"/>
  <c r="AJ57" i="460"/>
  <c r="AJ60" i="470"/>
  <c r="AH80" i="466"/>
  <c r="AJ80" i="466"/>
  <c r="AF59" i="444"/>
  <c r="AF53" i="454"/>
  <c r="AK53" i="454"/>
  <c r="AT80" i="440"/>
  <c r="AS80" i="440"/>
  <c r="AS87" i="436"/>
  <c r="AG71" i="416"/>
  <c r="AC87" i="476"/>
  <c r="AJ53" i="476"/>
  <c r="AF63" i="440"/>
  <c r="AG63" i="440"/>
  <c r="AS80" i="424"/>
  <c r="AF70" i="410"/>
  <c r="AH70" i="410"/>
  <c r="AU83" i="410"/>
  <c r="AQ88" i="416"/>
  <c r="AK71" i="466"/>
  <c r="AG71" i="466"/>
  <c r="AJ73" i="448"/>
  <c r="AQ88" i="464"/>
  <c r="AR88" i="464"/>
  <c r="AG68" i="472"/>
  <c r="AC68" i="464"/>
  <c r="AJ65" i="411"/>
  <c r="AI69" i="446"/>
  <c r="AJ69" i="446"/>
  <c r="AF74" i="416"/>
  <c r="AU83" i="454"/>
  <c r="AJ53" i="440"/>
  <c r="AI53" i="440"/>
  <c r="AS78" i="414"/>
  <c r="AU82" i="432"/>
  <c r="AU86" i="450"/>
  <c r="AR86" i="450"/>
  <c r="AK74" i="446"/>
  <c r="AU82" i="426"/>
  <c r="AS82" i="426"/>
  <c r="AG60" i="426"/>
  <c r="AC56" i="460"/>
  <c r="AS82" i="413"/>
  <c r="AJ68" i="464"/>
  <c r="AQ84" i="450"/>
  <c r="AR84" i="450"/>
  <c r="AH85" i="434"/>
  <c r="AT82" i="424"/>
  <c r="AT84" i="411"/>
  <c r="AU84" i="411"/>
  <c r="AI56" i="464"/>
  <c r="AR85" i="422"/>
  <c r="AI71" i="410"/>
  <c r="AG71" i="410"/>
  <c r="AR81" i="412"/>
  <c r="AU84" i="430"/>
  <c r="AC59" i="440"/>
  <c r="AH68" i="446"/>
  <c r="AG68" i="446"/>
  <c r="AF76" i="460"/>
  <c r="AG76" i="460"/>
  <c r="AF55" i="458"/>
  <c r="AC86" i="432"/>
  <c r="AJ85" i="462"/>
  <c r="AT80" i="416"/>
  <c r="AC61" i="460"/>
  <c r="AK65" i="448"/>
  <c r="AU78" i="434"/>
  <c r="AT81" i="414"/>
  <c r="AR81" i="414"/>
  <c r="AT77" i="462"/>
  <c r="AC54" i="410"/>
  <c r="AU80" i="446"/>
  <c r="AQ77" i="422"/>
  <c r="AR79" i="460"/>
  <c r="AS81" i="444"/>
  <c r="AR81" i="444"/>
  <c r="AI77" i="474"/>
  <c r="AK77" i="474"/>
  <c r="AJ71" i="442"/>
  <c r="AQ84" i="436"/>
  <c r="AS84" i="436"/>
  <c r="AT86" i="444"/>
  <c r="AG65" i="450"/>
  <c r="AF62" i="458"/>
  <c r="AG62" i="458"/>
  <c r="AI57" i="442"/>
  <c r="AG57" i="442"/>
  <c r="AK62" i="410"/>
  <c r="AH62" i="410"/>
  <c r="AQ79" i="446"/>
  <c r="AT78" i="456"/>
  <c r="AG85" i="430"/>
  <c r="AI85" i="430"/>
  <c r="AK75" i="430"/>
  <c r="AJ77" i="418"/>
  <c r="AI77" i="418"/>
  <c r="AG70" i="458"/>
  <c r="AS79" i="438"/>
  <c r="AT79" i="438"/>
  <c r="AG72" i="468"/>
  <c r="AF55" i="470"/>
  <c r="AI55" i="470"/>
  <c r="AH58" i="472"/>
  <c r="AG58" i="472"/>
  <c r="AQ83" i="466"/>
  <c r="AG80" i="458"/>
  <c r="AK80" i="458"/>
  <c r="AU80" i="412"/>
  <c r="AQ77" i="426"/>
  <c r="AC64" i="468"/>
  <c r="AU86" i="440"/>
  <c r="AF76" i="474"/>
  <c r="AC69" i="470"/>
  <c r="AS85" i="420"/>
  <c r="AH75" i="470"/>
  <c r="AG75" i="470"/>
  <c r="AI68" i="460"/>
  <c r="AJ88" i="476"/>
  <c r="AG88" i="476"/>
  <c r="AF58" i="464"/>
  <c r="AT86" i="442"/>
  <c r="AS86" i="442"/>
  <c r="AG75" i="462"/>
  <c r="AC73" i="422"/>
  <c r="AK85" i="422"/>
  <c r="AH69" i="470"/>
  <c r="AG69" i="470"/>
  <c r="AJ79" i="474"/>
  <c r="AQ77" i="474"/>
  <c r="AR77" i="474"/>
  <c r="AJ81" i="456"/>
  <c r="AS84" i="434"/>
  <c r="AT78" i="420"/>
  <c r="AQ78" i="420"/>
  <c r="AG78" i="470"/>
  <c r="AC72" i="458"/>
  <c r="AK60" i="468"/>
  <c r="AI74" i="468"/>
  <c r="AF74" i="468"/>
  <c r="AC53" i="426"/>
  <c r="AI59" i="466"/>
  <c r="AC57" i="458"/>
  <c r="AU81" i="410"/>
  <c r="AF73" i="476"/>
  <c r="AC71" i="460"/>
  <c r="AK69" i="452"/>
  <c r="AR82" i="462"/>
  <c r="AC74" i="468"/>
  <c r="AF87" i="432"/>
  <c r="AT77" i="454"/>
  <c r="AQ77" i="454"/>
  <c r="AH70" i="462"/>
  <c r="AJ80" i="434"/>
  <c r="AK80" i="434"/>
  <c r="AS81" i="417"/>
  <c r="AG61" i="464"/>
  <c r="AU88" i="399"/>
  <c r="AT88" i="399"/>
  <c r="AK83" i="448"/>
  <c r="AH83" i="448"/>
  <c r="AR84" i="440"/>
  <c r="AH75" i="440"/>
  <c r="AF75" i="440"/>
  <c r="AK68" i="454"/>
  <c r="AT77" i="415"/>
  <c r="AQ77" i="415"/>
  <c r="AF66" i="432"/>
  <c r="AF84" i="470"/>
  <c r="AJ84" i="470"/>
  <c r="AT77" i="470"/>
  <c r="AC85" i="476"/>
  <c r="AT87" i="460"/>
  <c r="AS80" i="414"/>
  <c r="AH59" i="436"/>
  <c r="AI59" i="436"/>
  <c r="AS87" i="472"/>
  <c r="AU87" i="452"/>
  <c r="AC58" i="472"/>
  <c r="AS80" i="418"/>
  <c r="AC86" i="446"/>
  <c r="AU82" i="454"/>
  <c r="AU87" i="420"/>
  <c r="AH70" i="474"/>
  <c r="AG70" i="474"/>
  <c r="AR82" i="388"/>
  <c r="AI73" i="456"/>
  <c r="AU82" i="440"/>
  <c r="AQ82" i="440"/>
  <c r="AQ82" i="411"/>
  <c r="AT78" i="450"/>
  <c r="AU77" i="411"/>
  <c r="AU86" i="432"/>
  <c r="AS86" i="432"/>
  <c r="AI67" i="464"/>
  <c r="AK62" i="472"/>
  <c r="AH62" i="472"/>
  <c r="AR79" i="424"/>
  <c r="AU88" i="424"/>
  <c r="AQ88" i="424"/>
  <c r="AS77" i="458"/>
  <c r="AS79" i="436"/>
  <c r="AT88" i="458"/>
  <c r="AH54" i="460"/>
  <c r="AI54" i="460"/>
  <c r="AJ84" i="410"/>
  <c r="AT84" i="442"/>
  <c r="AQ84" i="442"/>
  <c r="AK64" i="410"/>
  <c r="AF58" i="474"/>
  <c r="AJ58" i="474"/>
  <c r="AT84" i="424"/>
  <c r="AC67" i="436"/>
  <c r="AK83" i="410"/>
  <c r="AK55" i="446"/>
  <c r="AJ55" i="446"/>
  <c r="AG56" i="417"/>
  <c r="AJ53" i="442"/>
  <c r="AK53" i="442"/>
  <c r="AQ79" i="466"/>
  <c r="AT88" i="444"/>
  <c r="AU88" i="444"/>
  <c r="AJ69" i="474"/>
  <c r="AC61" i="474"/>
  <c r="AI66" i="468"/>
  <c r="AJ54" i="466"/>
  <c r="AI54" i="466"/>
  <c r="AQ84" i="456"/>
  <c r="AJ65" i="458"/>
  <c r="AG65" i="458"/>
  <c r="AS80" i="456"/>
  <c r="AC64" i="466"/>
  <c r="AS83" i="470"/>
  <c r="AQ88" i="452"/>
  <c r="AK59" i="450"/>
  <c r="AI59" i="450"/>
  <c r="AU88" i="450"/>
  <c r="AC80" i="460"/>
  <c r="AF64" i="442"/>
  <c r="AK64" i="442"/>
  <c r="AJ66" i="424"/>
  <c r="AF66" i="424"/>
  <c r="AK76" i="458"/>
  <c r="AC70" i="399"/>
  <c r="AH85" i="440"/>
  <c r="AF58" i="428"/>
  <c r="AJ58" i="428"/>
  <c r="AJ88" i="420"/>
  <c r="AC88" i="388"/>
  <c r="AJ87" i="454"/>
  <c r="AJ66" i="466"/>
  <c r="AK66" i="466"/>
  <c r="AC79" i="424"/>
  <c r="AH64" i="446"/>
  <c r="AC62" i="438"/>
  <c r="AH85" i="460"/>
  <c r="AG57" i="426"/>
  <c r="AF57" i="426"/>
  <c r="AI67" i="420"/>
  <c r="AI88" i="430"/>
  <c r="AG88" i="430"/>
  <c r="AT78" i="472"/>
  <c r="AI68" i="410"/>
  <c r="AH68" i="410"/>
  <c r="AC80" i="413"/>
  <c r="AF62" i="476"/>
  <c r="AF63" i="462"/>
  <c r="AG63" i="462"/>
  <c r="AF77" i="468"/>
  <c r="AC55" i="442"/>
  <c r="AH84" i="434"/>
  <c r="AC84" i="452"/>
  <c r="AK60" i="424"/>
  <c r="AC65" i="462"/>
  <c r="AK64" i="432"/>
  <c r="AC84" i="442"/>
  <c r="AK77" i="460"/>
  <c r="AI56" i="450"/>
  <c r="AK56" i="450"/>
  <c r="AK56" i="424"/>
  <c r="AI56" i="424"/>
  <c r="AG66" i="442"/>
  <c r="AI72" i="464"/>
  <c r="AJ72" i="464"/>
  <c r="AH62" i="412"/>
  <c r="AT85" i="411"/>
  <c r="AQ85" i="411"/>
  <c r="AJ78" i="460"/>
  <c r="AC77" i="432"/>
  <c r="AI56" i="413"/>
  <c r="AC71" i="440"/>
  <c r="AF74" i="420"/>
  <c r="AJ59" i="434"/>
  <c r="AH59" i="434"/>
  <c r="AI69" i="388"/>
  <c r="AQ84" i="476"/>
  <c r="AR84" i="476"/>
  <c r="AG58" i="444"/>
  <c r="AJ84" i="468"/>
  <c r="AH84" i="468"/>
  <c r="AI59" i="413"/>
  <c r="AH64" i="438"/>
  <c r="AG64" i="438"/>
  <c r="AI72" i="444"/>
  <c r="AH72" i="444"/>
  <c r="AH56" i="444"/>
  <c r="AG74" i="412"/>
  <c r="AF74" i="412"/>
  <c r="AK67" i="434"/>
  <c r="AJ67" i="434"/>
  <c r="AI73" i="472"/>
  <c r="AJ66" i="411"/>
  <c r="AF66" i="411"/>
  <c r="AU78" i="476"/>
  <c r="AF65" i="446"/>
  <c r="AI65" i="446"/>
  <c r="AI54" i="472"/>
  <c r="AC81" i="413"/>
  <c r="AI68" i="440"/>
  <c r="AH65" i="466"/>
  <c r="AK65" i="466"/>
  <c r="AK80" i="438"/>
  <c r="AT84" i="452"/>
  <c r="AQ84" i="452"/>
  <c r="AG57" i="458"/>
  <c r="AC69" i="462"/>
  <c r="AF64" i="414"/>
  <c r="AG88" i="414"/>
  <c r="AK88" i="414"/>
  <c r="AI80" i="415"/>
  <c r="AF80" i="415"/>
  <c r="AH60" i="466"/>
  <c r="AC81" i="462"/>
  <c r="AI75" i="418"/>
  <c r="AC77" i="446"/>
  <c r="AT83" i="422"/>
  <c r="AK74" i="413"/>
  <c r="AI74" i="413"/>
  <c r="AH69" i="399"/>
  <c r="AH62" i="442"/>
  <c r="AK62" i="442"/>
  <c r="AK79" i="466"/>
  <c r="AH77" i="399"/>
  <c r="AJ77" i="399"/>
  <c r="AI87" i="450"/>
  <c r="AC61" i="452"/>
  <c r="AH78" i="456"/>
  <c r="AU79" i="415"/>
  <c r="AQ79" i="415"/>
  <c r="AH54" i="388"/>
  <c r="AJ54" i="413"/>
  <c r="AK54" i="413"/>
  <c r="AF86" i="399"/>
  <c r="AK72" i="411"/>
  <c r="AJ72" i="411"/>
  <c r="AH56" i="416"/>
  <c r="AK81" i="462"/>
  <c r="AG81" i="462"/>
  <c r="AF78" i="411"/>
  <c r="AK78" i="411"/>
  <c r="AK54" i="414"/>
  <c r="AC79" i="426"/>
  <c r="AJ66" i="464"/>
  <c r="AC61" i="388"/>
  <c r="AI54" i="438"/>
  <c r="AT81" i="436"/>
  <c r="AK87" i="428"/>
  <c r="AF87" i="428"/>
  <c r="AC64" i="413"/>
  <c r="AG78" i="413"/>
  <c r="AC82" i="446"/>
  <c r="AF84" i="399"/>
  <c r="AJ57" i="411"/>
  <c r="AG57" i="411"/>
  <c r="AJ84" i="440"/>
  <c r="AC82" i="436"/>
  <c r="AU80" i="450"/>
  <c r="AC70" i="428"/>
  <c r="AI56" i="414"/>
  <c r="AG69" i="460"/>
  <c r="AK69" i="460"/>
  <c r="AK67" i="410"/>
  <c r="AC70" i="418"/>
  <c r="AK83" i="422"/>
  <c r="AU80" i="388"/>
  <c r="AU77" i="450"/>
  <c r="AR77" i="450"/>
  <c r="AS83" i="464"/>
  <c r="AH71" i="426"/>
  <c r="AR78" i="466"/>
  <c r="AQ78" i="466"/>
  <c r="AJ78" i="458"/>
  <c r="AG54" i="454"/>
  <c r="AJ54" i="454"/>
  <c r="AJ73" i="468"/>
  <c r="AG73" i="468"/>
  <c r="AK85" i="452"/>
  <c r="AJ57" i="464"/>
  <c r="AI57" i="464"/>
  <c r="AI60" i="416"/>
  <c r="AF64" i="422"/>
  <c r="AG64" i="422"/>
  <c r="AK74" i="472"/>
  <c r="AH74" i="472"/>
  <c r="AF55" i="462"/>
  <c r="AI85" i="472"/>
  <c r="AG85" i="472"/>
  <c r="AS84" i="464"/>
  <c r="AG66" i="446"/>
  <c r="AI66" i="446"/>
  <c r="AI75" i="456"/>
  <c r="AK75" i="456"/>
  <c r="AF87" i="476"/>
  <c r="AC81" i="452"/>
  <c r="AI76" i="432"/>
  <c r="AC87" i="388"/>
  <c r="AU79" i="426"/>
  <c r="AC66" i="460"/>
  <c r="AS87" i="417"/>
  <c r="AH76" i="466"/>
  <c r="AG76" i="466"/>
  <c r="AJ81" i="420"/>
  <c r="AF81" i="420"/>
  <c r="AT79" i="432"/>
  <c r="AI56" i="411"/>
  <c r="AG56" i="411"/>
  <c r="AG54" i="440"/>
  <c r="AI71" i="428"/>
  <c r="AJ71" i="428"/>
  <c r="AG72" i="415"/>
  <c r="AK72" i="415"/>
  <c r="AK69" i="468"/>
  <c r="AI69" i="468"/>
  <c r="AU85" i="440"/>
  <c r="AC71" i="454"/>
  <c r="AG59" i="440"/>
  <c r="AC86" i="417"/>
  <c r="AK61" i="412"/>
  <c r="AC74" i="422"/>
  <c r="AF76" i="448"/>
  <c r="AC55" i="424"/>
  <c r="AJ74" i="466"/>
  <c r="AF79" i="458"/>
  <c r="AJ79" i="458"/>
  <c r="AF67" i="413"/>
  <c r="AH70" i="430"/>
  <c r="AG70" i="430"/>
  <c r="AJ53" i="460"/>
  <c r="AK78" i="418"/>
  <c r="AI78" i="418"/>
  <c r="AH83" i="413"/>
  <c r="AK83" i="413"/>
  <c r="AF55" i="430"/>
  <c r="AH55" i="430"/>
  <c r="AJ56" i="456"/>
  <c r="AI56" i="456"/>
  <c r="AI74" i="470"/>
  <c r="AC56" i="452"/>
  <c r="AH73" i="422"/>
  <c r="AG54" i="450"/>
  <c r="AJ54" i="450"/>
  <c r="AH57" i="416"/>
  <c r="AF57" i="416"/>
  <c r="AH56" i="418"/>
  <c r="AI64" i="418"/>
  <c r="AJ64" i="418"/>
  <c r="AC75" i="464"/>
  <c r="AG84" i="436"/>
  <c r="AH84" i="436"/>
  <c r="AG56" i="410"/>
  <c r="AH63" i="413"/>
  <c r="AF63" i="413"/>
  <c r="AH61" i="448"/>
  <c r="AF61" i="448"/>
  <c r="AG68" i="426"/>
  <c r="AC66" i="417"/>
  <c r="AH77" i="412"/>
  <c r="AI55" i="413"/>
  <c r="AK55" i="413"/>
  <c r="AF80" i="468"/>
  <c r="AG62" i="430"/>
  <c r="AH62" i="430"/>
  <c r="AH77" i="413"/>
  <c r="AF77" i="413"/>
  <c r="AG74" i="448"/>
  <c r="AC56" i="474"/>
  <c r="AG75" i="458"/>
  <c r="AF86" i="424"/>
  <c r="AK86" i="424"/>
  <c r="AI73" i="399"/>
  <c r="AJ64" i="454"/>
  <c r="AH64" i="454"/>
  <c r="AJ81" i="454"/>
  <c r="AF83" i="428"/>
  <c r="AH83" i="428"/>
  <c r="AI63" i="452"/>
  <c r="AC54" i="440"/>
  <c r="AK67" i="440"/>
  <c r="AC83" i="417"/>
  <c r="AF73" i="454"/>
  <c r="AR87" i="418"/>
  <c r="AF62" i="464"/>
  <c r="AJ62" i="464"/>
  <c r="AG59" i="399"/>
  <c r="AF65" i="454"/>
  <c r="AH65" i="454"/>
  <c r="AF76" i="422"/>
  <c r="AK79" i="422"/>
  <c r="AJ79" i="422"/>
  <c r="AH70" i="420"/>
  <c r="AC81" i="414"/>
  <c r="AH63" i="418"/>
  <c r="AG76" i="434"/>
  <c r="AK76" i="434"/>
  <c r="AI74" i="440"/>
  <c r="AK74" i="440"/>
  <c r="AF63" i="476"/>
  <c r="AK63" i="476"/>
  <c r="AI80" i="426"/>
  <c r="AC55" i="456"/>
  <c r="AJ69" i="462"/>
  <c r="AJ67" i="430"/>
  <c r="AH67" i="430"/>
  <c r="AF57" i="476"/>
  <c r="AH57" i="476"/>
  <c r="AG88" i="418"/>
  <c r="AU80" i="464"/>
  <c r="AH78" i="474"/>
  <c r="AI78" i="474"/>
  <c r="AT79" i="422"/>
  <c r="AK68" i="448"/>
  <c r="AF68" i="448"/>
  <c r="AU87" i="426"/>
  <c r="AK83" i="470"/>
  <c r="AI83" i="470"/>
  <c r="AG57" i="462"/>
  <c r="AC62" i="434"/>
  <c r="AJ79" i="426"/>
  <c r="AH79" i="426"/>
  <c r="AH72" i="446"/>
  <c r="AC62" i="432"/>
  <c r="AI73" i="424"/>
  <c r="AT80" i="458"/>
  <c r="AQ80" i="458"/>
  <c r="AF54" i="446"/>
  <c r="AC74" i="388"/>
  <c r="AJ70" i="414"/>
  <c r="AG70" i="414"/>
  <c r="AJ60" i="418"/>
  <c r="AI60" i="418"/>
  <c r="AC81" i="454"/>
  <c r="AG56" i="422"/>
  <c r="AG63" i="466"/>
  <c r="AF63" i="466"/>
  <c r="AH54" i="456"/>
  <c r="AK66" i="476"/>
  <c r="AJ66" i="476"/>
  <c r="AC77" i="450"/>
  <c r="AI55" i="436"/>
  <c r="AQ86" i="416"/>
  <c r="AS86" i="416"/>
  <c r="AK79" i="430"/>
  <c r="AH73" i="466"/>
  <c r="AK73" i="466"/>
  <c r="AF81" i="413"/>
  <c r="AG60" i="448"/>
  <c r="AI60" i="448"/>
  <c r="AG54" i="458"/>
  <c r="AG87" i="456"/>
  <c r="AF87" i="456"/>
  <c r="AR79" i="470"/>
  <c r="AH53" i="450"/>
  <c r="AK53" i="450"/>
  <c r="AC87" i="440"/>
  <c r="AJ79" i="454"/>
  <c r="AG79" i="454"/>
  <c r="AH69" i="440"/>
  <c r="AC76" i="430"/>
  <c r="AR88" i="412"/>
  <c r="AU79" i="420"/>
  <c r="AF58" i="476"/>
  <c r="AG58" i="476"/>
  <c r="AT83" i="438"/>
  <c r="AJ72" i="474"/>
  <c r="AK72" i="474"/>
  <c r="AH84" i="466"/>
  <c r="AH70" i="470"/>
  <c r="AF70" i="470"/>
  <c r="AI61" i="458"/>
  <c r="AF61" i="458"/>
  <c r="AH61" i="446"/>
  <c r="AF61" i="446"/>
  <c r="AQ79" i="476"/>
  <c r="AK64" i="452"/>
  <c r="AI70" i="472"/>
  <c r="AH70" i="472"/>
  <c r="AC60" i="452"/>
  <c r="AF73" i="474"/>
  <c r="AH80" i="470"/>
  <c r="AI80" i="470"/>
  <c r="AK61" i="462"/>
  <c r="AF80" i="454"/>
  <c r="AJ80" i="454"/>
  <c r="AK75" i="442"/>
  <c r="AF73" i="410"/>
  <c r="AK73" i="410"/>
  <c r="AC87" i="434"/>
  <c r="AH58" i="468"/>
  <c r="AI58" i="468"/>
  <c r="AS87" i="440"/>
  <c r="AC73" i="458"/>
  <c r="AH88" i="474"/>
  <c r="AC75" i="448"/>
  <c r="AS88" i="448"/>
  <c r="AC63" i="462"/>
  <c r="AG70" i="460"/>
  <c r="AF70" i="460"/>
  <c r="AQ83" i="432"/>
  <c r="AG82" i="448"/>
  <c r="AC75" i="456"/>
  <c r="AK70" i="476"/>
  <c r="AG70" i="476"/>
  <c r="AG55" i="452"/>
  <c r="AC70" i="456"/>
  <c r="AT79" i="454"/>
  <c r="AC67" i="454"/>
  <c r="AQ83" i="434"/>
  <c r="AT81" i="468"/>
  <c r="AR86" i="466"/>
  <c r="AQ81" i="438"/>
  <c r="AU81" i="438"/>
  <c r="AH63" i="468"/>
  <c r="AI88" i="424"/>
  <c r="AJ88" i="424"/>
  <c r="AG76" i="464"/>
  <c r="AC81" i="458"/>
  <c r="AT87" i="442"/>
  <c r="AS78" i="410"/>
  <c r="AC60" i="472"/>
  <c r="AR79" i="474"/>
  <c r="AR85" i="415"/>
  <c r="AI83" i="464"/>
  <c r="AG83" i="464"/>
  <c r="AS85" i="388"/>
  <c r="AF68" i="399"/>
  <c r="AI68" i="399"/>
  <c r="AI57" i="436"/>
  <c r="AF57" i="420"/>
  <c r="AK57" i="420"/>
  <c r="AF61" i="456"/>
  <c r="AI66" i="444"/>
  <c r="AG66" i="444"/>
  <c r="AJ63" i="456"/>
  <c r="AC78" i="399"/>
  <c r="AF88" i="422"/>
  <c r="AF84" i="456"/>
  <c r="AH84" i="456"/>
  <c r="AJ62" i="460"/>
  <c r="AH62" i="460"/>
  <c r="AG57" i="452"/>
  <c r="AF64" i="424"/>
  <c r="AK64" i="424"/>
  <c r="AF62" i="428"/>
  <c r="AF79" i="416"/>
  <c r="AK79" i="416"/>
  <c r="AQ78" i="452"/>
  <c r="AK59" i="460"/>
  <c r="AJ59" i="460"/>
  <c r="AF73" i="388"/>
  <c r="AI66" i="428"/>
  <c r="AH66" i="428"/>
  <c r="AC80" i="454"/>
  <c r="AK53" i="426"/>
  <c r="AI74" i="442"/>
  <c r="AH74" i="442"/>
  <c r="AJ72" i="462"/>
  <c r="AC63" i="452"/>
  <c r="AK60" i="450"/>
  <c r="AI60" i="450"/>
  <c r="AK78" i="428"/>
  <c r="AH78" i="428"/>
  <c r="AC55" i="466"/>
  <c r="AJ59" i="411"/>
  <c r="AF59" i="411"/>
  <c r="AC82" i="444"/>
  <c r="AC54" i="472"/>
  <c r="AH67" i="418"/>
  <c r="AJ67" i="418"/>
  <c r="AJ81" i="452"/>
  <c r="AK61" i="416"/>
  <c r="AI61" i="416"/>
  <c r="AI73" i="412"/>
  <c r="AC73" i="428"/>
  <c r="AH86" i="436"/>
  <c r="AI65" i="432"/>
  <c r="AG65" i="432"/>
  <c r="AU80" i="413"/>
  <c r="AF56" i="432"/>
  <c r="AG86" i="434"/>
  <c r="AK86" i="434"/>
  <c r="AI64" i="416"/>
  <c r="AK64" i="416"/>
  <c r="AC57" i="422"/>
  <c r="AK78" i="438"/>
  <c r="AJ87" i="424"/>
  <c r="AK87" i="424"/>
  <c r="AK64" i="476"/>
  <c r="AS78" i="422"/>
  <c r="AC84" i="422"/>
  <c r="AK56" i="434"/>
  <c r="AJ58" i="412"/>
  <c r="AK58" i="412"/>
  <c r="AI85" i="450"/>
  <c r="AS81" i="426"/>
  <c r="AT81" i="426"/>
  <c r="AG68" i="428"/>
  <c r="AJ84" i="418"/>
  <c r="AG84" i="418"/>
  <c r="AG83" i="444"/>
  <c r="AG79" i="411"/>
  <c r="AF79" i="411"/>
  <c r="AK74" i="444"/>
  <c r="AU78" i="464"/>
  <c r="AT78" i="464"/>
  <c r="AQ77" i="414"/>
  <c r="AT78" i="436"/>
  <c r="AJ72" i="432"/>
  <c r="AI72" i="432"/>
  <c r="AR78" i="430"/>
  <c r="AC71" i="430"/>
  <c r="AH74" i="464"/>
  <c r="AI59" i="472"/>
  <c r="AH59" i="472"/>
  <c r="AK69" i="432"/>
  <c r="AF69" i="432"/>
  <c r="AJ88" i="417"/>
  <c r="AG75" i="416"/>
  <c r="AH75" i="416"/>
  <c r="AI83" i="436"/>
  <c r="AU80" i="442"/>
  <c r="AS80" i="442"/>
  <c r="AG69" i="456"/>
  <c r="AJ82" i="452"/>
  <c r="AG82" i="452"/>
  <c r="AQ80" i="432"/>
  <c r="AJ53" i="458"/>
  <c r="AI53" i="458"/>
  <c r="AI60" i="422"/>
  <c r="AQ83" i="446"/>
  <c r="AS83" i="446"/>
  <c r="AI62" i="462"/>
  <c r="AC56" i="420"/>
  <c r="AG55" i="456"/>
  <c r="AK88" i="444"/>
  <c r="AI88" i="444"/>
  <c r="AH81" i="399"/>
  <c r="AC87" i="436"/>
  <c r="AF53" i="412"/>
  <c r="AC80" i="434"/>
  <c r="AK76" i="418"/>
  <c r="AQ79" i="456"/>
  <c r="AQ81" i="434"/>
  <c r="AS81" i="434"/>
  <c r="AH53" i="444"/>
  <c r="AG53" i="444"/>
  <c r="AS86" i="415"/>
  <c r="AK68" i="413"/>
  <c r="AF67" i="426"/>
  <c r="AJ67" i="426"/>
  <c r="AG77" i="464"/>
  <c r="AF77" i="464"/>
  <c r="AK83" i="446"/>
  <c r="AR87" i="462"/>
  <c r="AC88" i="470"/>
  <c r="AJ78" i="416"/>
  <c r="AC76" i="418"/>
  <c r="AK63" i="399"/>
  <c r="AG64" i="450"/>
  <c r="AH64" i="450"/>
  <c r="AJ56" i="446"/>
  <c r="AC87" i="417"/>
  <c r="AF58" i="432"/>
  <c r="AG84" i="417"/>
  <c r="AJ84" i="417"/>
  <c r="AQ86" i="422"/>
  <c r="AS84" i="438"/>
  <c r="AT84" i="438"/>
  <c r="AG59" i="456"/>
  <c r="AI64" i="448"/>
  <c r="AH64" i="448"/>
  <c r="AF67" i="442"/>
  <c r="AG67" i="442"/>
  <c r="AH74" i="454"/>
  <c r="AK74" i="454"/>
  <c r="AH57" i="430"/>
  <c r="AI57" i="430"/>
  <c r="AI71" i="476"/>
  <c r="AH86" i="464"/>
  <c r="AJ86" i="464"/>
  <c r="AG53" i="472"/>
  <c r="AK67" i="454"/>
  <c r="AH67" i="454"/>
  <c r="AF71" i="462"/>
  <c r="AJ61" i="410"/>
  <c r="AG61" i="410"/>
  <c r="AR85" i="430"/>
  <c r="AC68" i="458"/>
  <c r="AU80" i="460"/>
  <c r="AF61" i="428"/>
  <c r="AI67" i="399"/>
  <c r="AG67" i="399"/>
  <c r="AK55" i="440"/>
  <c r="AC84" i="454"/>
  <c r="AG66" i="474"/>
  <c r="AK66" i="474"/>
  <c r="AU77" i="444"/>
  <c r="AU78" i="428"/>
  <c r="AT78" i="428"/>
  <c r="AQ86" i="388"/>
  <c r="AF59" i="462"/>
  <c r="AC82" i="472"/>
  <c r="AT84" i="474"/>
  <c r="AS78" i="440"/>
  <c r="AQ78" i="440"/>
  <c r="AU82" i="452"/>
  <c r="AF64" i="472"/>
  <c r="AI64" i="472"/>
  <c r="AQ88" i="476"/>
  <c r="AR79" i="450"/>
  <c r="AT79" i="450"/>
  <c r="AI53" i="466"/>
  <c r="AS77" i="456"/>
  <c r="AC74" i="440"/>
  <c r="AR85" i="438"/>
  <c r="AK53" i="452"/>
  <c r="AK64" i="462"/>
  <c r="AI64" i="462"/>
  <c r="AQ86" i="426"/>
  <c r="AG64" i="434"/>
  <c r="AK64" i="434"/>
  <c r="AJ88" i="440"/>
  <c r="AT86" i="434"/>
  <c r="AQ86" i="434"/>
  <c r="AH87" i="446"/>
  <c r="AC70" i="446"/>
  <c r="AH78" i="417"/>
  <c r="AR84" i="468"/>
  <c r="AS84" i="468"/>
  <c r="AK75" i="417"/>
  <c r="AJ58" i="446"/>
  <c r="AH58" i="446"/>
  <c r="AQ80" i="470"/>
  <c r="AF59" i="476"/>
  <c r="AH59" i="476"/>
  <c r="AJ87" i="442"/>
  <c r="AK62" i="474"/>
  <c r="AI62" i="474"/>
  <c r="AQ77" i="412"/>
  <c r="AR86" i="460"/>
  <c r="AF73" i="418"/>
  <c r="AJ73" i="418"/>
  <c r="AC72" i="454"/>
  <c r="AS85" i="432"/>
  <c r="AC83" i="430"/>
  <c r="AG65" i="417"/>
  <c r="AK60" i="388"/>
  <c r="AF60" i="388"/>
  <c r="AH66" i="438"/>
  <c r="AF72" i="452"/>
  <c r="AH72" i="452"/>
  <c r="AH83" i="414"/>
  <c r="AK83" i="414"/>
  <c r="AF62" i="432"/>
  <c r="AJ82" i="440"/>
  <c r="AK82" i="440"/>
  <c r="AF53" i="430"/>
  <c r="AI53" i="430"/>
  <c r="AK58" i="418"/>
  <c r="AF58" i="418"/>
  <c r="AC59" i="442"/>
  <c r="AJ64" i="399"/>
  <c r="AK79" i="415"/>
  <c r="AJ79" i="415"/>
  <c r="AT78" i="413"/>
  <c r="AG72" i="416"/>
  <c r="AK72" i="416"/>
  <c r="AG88" i="432"/>
  <c r="AC73" i="413"/>
  <c r="AF60" i="436"/>
  <c r="AC81" i="460"/>
  <c r="AK85" i="415"/>
  <c r="AC86" i="462"/>
  <c r="AH69" i="426"/>
  <c r="AC54" i="413"/>
  <c r="AH87" i="413"/>
  <c r="AJ87" i="413"/>
  <c r="AF83" i="452"/>
  <c r="AJ83" i="452"/>
  <c r="AF63" i="411"/>
  <c r="AF77" i="424"/>
  <c r="AG77" i="424"/>
  <c r="AJ55" i="474"/>
  <c r="AI55" i="474"/>
  <c r="AG62" i="454"/>
  <c r="AK87" i="410"/>
  <c r="AF87" i="410"/>
  <c r="AQ83" i="458"/>
  <c r="AI63" i="442"/>
  <c r="AC82" i="458"/>
  <c r="AI56" i="428"/>
  <c r="AC56" i="458"/>
  <c r="AU84" i="416"/>
  <c r="AJ87" i="452"/>
  <c r="AK87" i="452"/>
  <c r="AC71" i="434"/>
  <c r="AG61" i="434"/>
  <c r="AK61" i="434"/>
  <c r="AG68" i="412"/>
  <c r="AG79" i="448"/>
  <c r="AJ79" i="448"/>
  <c r="AQ88" i="417"/>
  <c r="AC77" i="415"/>
  <c r="AG66" i="470"/>
  <c r="AI66" i="454"/>
  <c r="AJ66" i="454"/>
  <c r="AG87" i="420"/>
  <c r="AH54" i="420"/>
  <c r="AJ54" i="420"/>
  <c r="AG83" i="472"/>
  <c r="AC78" i="476"/>
  <c r="AG81" i="470"/>
  <c r="AU80" i="434"/>
  <c r="AC58" i="452"/>
  <c r="AJ57" i="448"/>
  <c r="AU80" i="472"/>
  <c r="AR82" i="412"/>
  <c r="AQ82" i="412"/>
  <c r="AI64" i="468"/>
  <c r="AJ83" i="418"/>
  <c r="AH83" i="418"/>
  <c r="AU82" i="446"/>
  <c r="AC67" i="444"/>
  <c r="AH88" i="448"/>
  <c r="AJ54" i="462"/>
  <c r="AH54" i="462"/>
  <c r="AR80" i="476"/>
  <c r="AF62" i="434"/>
  <c r="AJ62" i="434"/>
  <c r="AG55" i="444"/>
  <c r="AC78" i="434"/>
  <c r="AG55" i="388"/>
  <c r="AH70" i="450"/>
  <c r="AI70" i="450"/>
  <c r="AJ68" i="418"/>
  <c r="AC67" i="460"/>
  <c r="AH73" i="440"/>
  <c r="AG88" i="411"/>
  <c r="AH88" i="411"/>
  <c r="AR86" i="399"/>
  <c r="AF78" i="452"/>
  <c r="AI78" i="452"/>
  <c r="AH62" i="399"/>
  <c r="AG88" i="442"/>
  <c r="AF88" i="442"/>
  <c r="AI83" i="411"/>
  <c r="AJ76" i="444"/>
  <c r="AK76" i="444"/>
  <c r="AJ58" i="411"/>
  <c r="AK79" i="440"/>
  <c r="AI79" i="440"/>
  <c r="AH62" i="470"/>
  <c r="AR84" i="470"/>
  <c r="AT84" i="470"/>
  <c r="AH57" i="474"/>
  <c r="AK54" i="470"/>
  <c r="AH54" i="470"/>
  <c r="AS85" i="452"/>
  <c r="AC60" i="470"/>
  <c r="AT81" i="472"/>
  <c r="AC75" i="442"/>
  <c r="AI81" i="418"/>
  <c r="AK81" i="418"/>
  <c r="AI56" i="476"/>
  <c r="AH55" i="454"/>
  <c r="AJ55" i="454"/>
  <c r="AI68" i="456"/>
  <c r="AJ80" i="464"/>
  <c r="AF80" i="464"/>
  <c r="AQ79" i="388"/>
  <c r="AI67" i="428"/>
  <c r="AJ67" i="428"/>
  <c r="AI83" i="426"/>
  <c r="AK83" i="426"/>
  <c r="AQ87" i="474"/>
  <c r="AF70" i="468"/>
  <c r="AG70" i="468"/>
  <c r="AJ69" i="436"/>
  <c r="AC85" i="432"/>
  <c r="AQ81" i="422"/>
  <c r="AC88" i="474"/>
  <c r="AG62" i="444"/>
  <c r="AU83" i="462"/>
  <c r="AR83" i="462"/>
  <c r="AS82" i="442"/>
  <c r="AI69" i="454"/>
  <c r="AJ85" i="470"/>
  <c r="AG85" i="470"/>
  <c r="AI82" i="466"/>
  <c r="AG82" i="466"/>
  <c r="AF87" i="468"/>
  <c r="AS81" i="413"/>
  <c r="AT81" i="413"/>
  <c r="AG70" i="444"/>
  <c r="AC72" i="420"/>
  <c r="AG71" i="468"/>
  <c r="AH69" i="417"/>
  <c r="AK69" i="417"/>
  <c r="AG83" i="420"/>
  <c r="AI75" i="464"/>
  <c r="AH75" i="464"/>
  <c r="AG86" i="416"/>
  <c r="AJ86" i="416"/>
  <c r="AH57" i="460"/>
  <c r="AC75" i="472"/>
  <c r="AG60" i="470"/>
  <c r="AI80" i="466"/>
  <c r="AF80" i="466"/>
  <c r="AJ59" i="444"/>
  <c r="AI53" i="454"/>
  <c r="AH53" i="454"/>
  <c r="AR80" i="440"/>
  <c r="AQ87" i="436"/>
  <c r="AT87" i="436"/>
  <c r="AI71" i="416"/>
  <c r="AF53" i="476"/>
  <c r="AG53" i="476"/>
  <c r="AH63" i="440"/>
  <c r="AQ80" i="424"/>
  <c r="AU80" i="424"/>
  <c r="AG70" i="410"/>
  <c r="AJ70" i="410"/>
  <c r="AT83" i="410"/>
  <c r="AS88" i="416"/>
  <c r="AH71" i="466"/>
  <c r="AI71" i="466"/>
  <c r="AK73" i="448"/>
  <c r="AS88" i="464"/>
  <c r="AJ68" i="472"/>
  <c r="AK68" i="472"/>
  <c r="AG65" i="411"/>
  <c r="AK65" i="411"/>
  <c r="AF69" i="446"/>
  <c r="AI74" i="416"/>
  <c r="AG74" i="416"/>
  <c r="AS83" i="454"/>
  <c r="AK53" i="440"/>
  <c r="AH53" i="440"/>
  <c r="AQ78" i="414"/>
  <c r="AT82" i="432"/>
  <c r="AQ86" i="450"/>
  <c r="AF74" i="446"/>
  <c r="AJ74" i="446"/>
  <c r="AR82" i="426"/>
  <c r="AF60" i="426"/>
  <c r="AK60" i="426"/>
  <c r="AQ82" i="413"/>
  <c r="AU82" i="413"/>
  <c r="AG68" i="464"/>
  <c r="AT84" i="450"/>
  <c r="AI85" i="434"/>
  <c r="AK85" i="434"/>
  <c r="AQ82" i="424"/>
  <c r="AS84" i="411"/>
  <c r="AF56" i="464"/>
  <c r="AJ56" i="464"/>
  <c r="AT85" i="422"/>
  <c r="AK71" i="410"/>
  <c r="AH71" i="410"/>
  <c r="AS81" i="412"/>
  <c r="AS84" i="430"/>
  <c r="AC68" i="474"/>
  <c r="AF68" i="446"/>
  <c r="AJ68" i="446"/>
  <c r="AK76" i="460"/>
  <c r="AG55" i="458"/>
  <c r="AH55" i="458"/>
  <c r="AH85" i="462"/>
  <c r="AK85" i="462"/>
  <c r="AQ80" i="416"/>
  <c r="AH65" i="448"/>
  <c r="AJ65" i="448"/>
  <c r="AS78" i="434"/>
  <c r="AS81" i="414"/>
  <c r="AC66" i="448"/>
  <c r="AQ77" i="462"/>
  <c r="AR80" i="446"/>
  <c r="AQ80" i="446"/>
  <c r="AR77" i="422"/>
  <c r="AS79" i="460"/>
  <c r="AQ81" i="444"/>
  <c r="AC69" i="442"/>
  <c r="AG77" i="474"/>
  <c r="AC83" i="472"/>
  <c r="AH71" i="442"/>
  <c r="AU84" i="436"/>
  <c r="AR86" i="444"/>
  <c r="AS86" i="444"/>
  <c r="AK65" i="450"/>
  <c r="AK62" i="458"/>
  <c r="AI62" i="458"/>
  <c r="AK57" i="442"/>
  <c r="AC81" i="448"/>
  <c r="AF62" i="410"/>
  <c r="AT79" i="446"/>
  <c r="AU79" i="446"/>
  <c r="AQ78" i="456"/>
  <c r="AK85" i="430"/>
  <c r="AJ75" i="430"/>
  <c r="AH75" i="430"/>
  <c r="AK77" i="418"/>
  <c r="AG77" i="418"/>
  <c r="AI70" i="458"/>
  <c r="AU79" i="438"/>
  <c r="AK72" i="468"/>
  <c r="AF72" i="468"/>
  <c r="AK55" i="470"/>
  <c r="AC75" i="466"/>
  <c r="AI58" i="472"/>
  <c r="AU83" i="466"/>
  <c r="AT83" i="466"/>
  <c r="AI80" i="458"/>
  <c r="AS80" i="412"/>
  <c r="AT80" i="412"/>
  <c r="AR77" i="426"/>
  <c r="AQ86" i="440"/>
  <c r="AT86" i="440"/>
  <c r="AJ76" i="474"/>
  <c r="AC79" i="462"/>
  <c r="AR85" i="420"/>
  <c r="AJ75" i="470"/>
  <c r="AG68" i="460"/>
  <c r="AJ68" i="460"/>
  <c r="AI88" i="476"/>
  <c r="AC65" i="468"/>
  <c r="AJ58" i="464"/>
  <c r="AQ86" i="442"/>
  <c r="AI75" i="462"/>
  <c r="AJ75" i="462"/>
  <c r="AG85" i="422"/>
  <c r="AH85" i="422"/>
  <c r="AK69" i="470"/>
  <c r="AI69" i="470"/>
  <c r="AH79" i="474"/>
  <c r="AU77" i="474"/>
  <c r="AH81" i="456"/>
  <c r="AG81" i="456"/>
  <c r="AT84" i="434"/>
  <c r="AS78" i="420"/>
  <c r="AH78" i="470"/>
  <c r="AF78" i="470"/>
  <c r="AG60" i="468"/>
  <c r="AI60" i="468"/>
  <c r="AK74" i="468"/>
  <c r="AG74" i="468"/>
  <c r="AG59" i="466"/>
  <c r="AF59" i="466"/>
  <c r="AS81" i="410"/>
  <c r="AT81" i="410"/>
  <c r="AK73" i="476"/>
  <c r="AI69" i="452"/>
  <c r="AJ69" i="452"/>
  <c r="AQ82" i="462"/>
  <c r="AC79" i="442"/>
  <c r="AH87" i="432"/>
  <c r="AS77" i="454"/>
  <c r="AG70" i="462"/>
  <c r="AJ70" i="462"/>
  <c r="AI80" i="434"/>
  <c r="AR81" i="417"/>
  <c r="AT81" i="417"/>
  <c r="AJ61" i="464"/>
  <c r="AR88" i="399"/>
  <c r="AC59" i="446"/>
  <c r="AF83" i="448"/>
  <c r="AU84" i="440"/>
  <c r="AS84" i="440"/>
  <c r="AJ75" i="440"/>
  <c r="AG68" i="454"/>
  <c r="AF68" i="454"/>
  <c r="AR77" i="415"/>
  <c r="AJ66" i="432"/>
  <c r="AG66" i="432"/>
  <c r="AK84" i="470"/>
  <c r="AG84" i="470"/>
  <c r="AR77" i="470"/>
  <c r="AQ87" i="460"/>
  <c r="AR87" i="460"/>
  <c r="AU80" i="414"/>
  <c r="AF59" i="436"/>
  <c r="AC60" i="474"/>
  <c r="AR87" i="472"/>
  <c r="AQ87" i="452"/>
  <c r="AC63" i="464"/>
  <c r="AQ80" i="418"/>
  <c r="AS82" i="454"/>
  <c r="AT82" i="454"/>
  <c r="AT87" i="420"/>
  <c r="AK70" i="474"/>
  <c r="AU82" i="388"/>
  <c r="AS82" i="388"/>
  <c r="AG73" i="456"/>
  <c r="AS82" i="440"/>
  <c r="AU82" i="411"/>
  <c r="AR82" i="411"/>
  <c r="AU78" i="450"/>
  <c r="AT77" i="411"/>
  <c r="AT86" i="432"/>
  <c r="AJ67" i="464"/>
  <c r="AF67" i="464"/>
  <c r="AG62" i="472"/>
  <c r="AQ79" i="424"/>
  <c r="AT79" i="424"/>
  <c r="AT88" i="424"/>
  <c r="AT77" i="458"/>
  <c r="AU77" i="458"/>
  <c r="AU79" i="436"/>
  <c r="AU88" i="458"/>
  <c r="AK54" i="460"/>
  <c r="AJ54" i="460"/>
  <c r="AK84" i="410"/>
  <c r="AS84" i="442"/>
  <c r="AH64" i="410"/>
  <c r="AJ64" i="410"/>
  <c r="AI58" i="474"/>
  <c r="AG58" i="474"/>
  <c r="AS84" i="424"/>
  <c r="AJ83" i="410"/>
  <c r="AF83" i="410"/>
  <c r="AH55" i="446"/>
  <c r="AH56" i="417"/>
  <c r="AF56" i="417"/>
  <c r="AH53" i="442"/>
  <c r="AS79" i="466"/>
  <c r="AT79" i="466"/>
  <c r="AQ88" i="444"/>
  <c r="AF69" i="474"/>
  <c r="AG69" i="474"/>
  <c r="AC67" i="430"/>
  <c r="AK66" i="468"/>
  <c r="AH54" i="466"/>
  <c r="AF54" i="466"/>
  <c r="AU84" i="456"/>
  <c r="AK65" i="458"/>
  <c r="AF65" i="458"/>
  <c r="AQ80" i="456"/>
  <c r="AR83" i="470"/>
  <c r="AQ83" i="470"/>
  <c r="AS88" i="452"/>
  <c r="AF59" i="450"/>
  <c r="AG59" i="450"/>
  <c r="AS88" i="450"/>
  <c r="AC75" i="440"/>
  <c r="AJ64" i="442"/>
  <c r="AH64" i="442"/>
  <c r="AI66" i="424"/>
  <c r="AH66" i="424"/>
  <c r="AI76" i="458"/>
  <c r="AC64" i="414"/>
  <c r="AI85" i="440"/>
  <c r="AG58" i="428"/>
  <c r="AH58" i="428"/>
  <c r="AK88" i="420"/>
  <c r="AF87" i="454"/>
  <c r="AG87" i="454"/>
  <c r="AI66" i="466"/>
  <c r="AG66" i="466"/>
  <c r="AJ64" i="446"/>
  <c r="AK64" i="446"/>
  <c r="AG85" i="460"/>
  <c r="AJ85" i="460"/>
  <c r="AJ57" i="426"/>
  <c r="AI57" i="426"/>
  <c r="AG67" i="420"/>
  <c r="AK88" i="430"/>
  <c r="AF88" i="430"/>
  <c r="AU78" i="472"/>
  <c r="AG68" i="410"/>
  <c r="AK68" i="410"/>
  <c r="AI62" i="476"/>
  <c r="AJ62" i="476"/>
  <c r="AI63" i="462"/>
  <c r="AJ63" i="462"/>
  <c r="AH77" i="468"/>
  <c r="AC83" i="450"/>
  <c r="AI84" i="434"/>
  <c r="AH60" i="424"/>
  <c r="AI60" i="424"/>
  <c r="AF64" i="432"/>
  <c r="AH64" i="432"/>
  <c r="AC71" i="458"/>
  <c r="AG77" i="460"/>
  <c r="AF56" i="450"/>
  <c r="AH56" i="450"/>
  <c r="AF56" i="424"/>
  <c r="AG56" i="424"/>
  <c r="AH66" i="442"/>
  <c r="AG72" i="464"/>
  <c r="AK72" i="464"/>
  <c r="AI62" i="412"/>
  <c r="AU85" i="411"/>
  <c r="AK78" i="460"/>
  <c r="AG78" i="460"/>
  <c r="AC71" i="426"/>
  <c r="AF56" i="413"/>
  <c r="AI74" i="420"/>
  <c r="AK74" i="420"/>
  <c r="AG59" i="434"/>
  <c r="AC65" i="442"/>
  <c r="AJ69" i="388"/>
  <c r="AU84" i="476"/>
  <c r="AJ58" i="444"/>
  <c r="AH58" i="444"/>
  <c r="AG84" i="468"/>
  <c r="AC62" i="470"/>
  <c r="AJ59" i="413"/>
  <c r="AJ64" i="438"/>
  <c r="AI64" i="438"/>
  <c r="AJ72" i="444"/>
  <c r="AK56" i="444"/>
  <c r="AI56" i="444"/>
  <c r="AJ74" i="412"/>
  <c r="AH74" i="412"/>
  <c r="AF67" i="434"/>
  <c r="AK73" i="472"/>
  <c r="AF73" i="472"/>
  <c r="AH66" i="411"/>
  <c r="AG66" i="411"/>
  <c r="AR78" i="476"/>
  <c r="AJ65" i="446"/>
  <c r="AG65" i="446"/>
  <c r="AG54" i="472"/>
  <c r="AC86" i="422"/>
  <c r="AH68" i="440"/>
  <c r="AJ65" i="466"/>
  <c r="AI65" i="466"/>
  <c r="AH80" i="438"/>
  <c r="AU84" i="452"/>
  <c r="AJ57" i="458"/>
  <c r="AF57" i="458"/>
  <c r="AJ64" i="414"/>
  <c r="AI64" i="414"/>
  <c r="AF88" i="414"/>
  <c r="AC59" i="422"/>
  <c r="AH80" i="415"/>
  <c r="AJ60" i="466"/>
  <c r="AK60" i="466"/>
  <c r="AJ75" i="418"/>
  <c r="AF75" i="418"/>
  <c r="AC63" i="416"/>
  <c r="AQ83" i="422"/>
  <c r="AJ74" i="413"/>
  <c r="AG69" i="399"/>
  <c r="AK69" i="399"/>
  <c r="AG62" i="442"/>
  <c r="AI79" i="466"/>
  <c r="AH79" i="466"/>
  <c r="AF77" i="399"/>
  <c r="AC85" i="470"/>
  <c r="AJ87" i="450"/>
  <c r="AC79" i="470"/>
  <c r="AK78" i="456"/>
  <c r="AR79" i="415"/>
  <c r="AJ54" i="388"/>
  <c r="AI54" i="388"/>
  <c r="AI54" i="413"/>
  <c r="AJ86" i="399"/>
  <c r="AG86" i="399"/>
  <c r="AI72" i="411"/>
  <c r="AI56" i="416"/>
  <c r="AF56" i="416"/>
  <c r="AI81" i="462"/>
  <c r="AC74" i="432"/>
  <c r="AG78" i="411"/>
  <c r="AG54" i="414"/>
  <c r="AF54" i="414"/>
  <c r="AH66" i="464"/>
  <c r="AK66" i="464"/>
  <c r="AF54" i="438"/>
  <c r="AG54" i="438"/>
  <c r="AQ81" i="436"/>
  <c r="AH87" i="428"/>
  <c r="AG87" i="428"/>
  <c r="AF78" i="413"/>
  <c r="AI78" i="413"/>
  <c r="AG84" i="399"/>
  <c r="AK84" i="399"/>
  <c r="AK57" i="411"/>
  <c r="AF57" i="411"/>
  <c r="AH84" i="440"/>
  <c r="AR80" i="450"/>
  <c r="AQ80" i="450"/>
  <c r="AJ56" i="414"/>
  <c r="AH56" i="414"/>
  <c r="AI69" i="460"/>
  <c r="AH69" i="460"/>
  <c r="AG67" i="410"/>
  <c r="AI83" i="422"/>
  <c r="AJ83" i="422"/>
  <c r="AQ80" i="388"/>
  <c r="AQ77" i="450"/>
  <c r="AQ83" i="464"/>
  <c r="AT83" i="464"/>
  <c r="AK71" i="426"/>
  <c r="AU78" i="466"/>
  <c r="AG78" i="458"/>
  <c r="AH78" i="458"/>
  <c r="AH54" i="454"/>
  <c r="AK54" i="454"/>
  <c r="AI73" i="468"/>
  <c r="AK73" i="468"/>
  <c r="AH85" i="452"/>
  <c r="AF57" i="464"/>
  <c r="AH57" i="464"/>
  <c r="AG60" i="416"/>
  <c r="AK64" i="422"/>
  <c r="AH64" i="422"/>
  <c r="AJ74" i="472"/>
  <c r="AF74" i="472"/>
  <c r="AG55" i="462"/>
  <c r="AH85" i="472"/>
  <c r="AJ85" i="472"/>
  <c r="AQ84" i="464"/>
  <c r="AK66" i="446"/>
  <c r="AH66" i="446"/>
  <c r="AH75" i="456"/>
  <c r="AJ75" i="456"/>
  <c r="AJ87" i="476"/>
  <c r="AG76" i="432"/>
  <c r="AH76" i="432"/>
  <c r="AC54" i="468"/>
  <c r="AR79" i="426"/>
  <c r="AC83" i="468"/>
  <c r="AU87" i="417"/>
  <c r="AJ76" i="466"/>
  <c r="AF76" i="466"/>
  <c r="AI81" i="420"/>
  <c r="AH81" i="420"/>
  <c r="AU79" i="432"/>
  <c r="AH56" i="411"/>
  <c r="AK54" i="440"/>
  <c r="AF54" i="440"/>
  <c r="AF71" i="428"/>
  <c r="AC80" i="446"/>
  <c r="AH72" i="415"/>
  <c r="AF72" i="415"/>
  <c r="AF69" i="468"/>
  <c r="AC53" i="422"/>
  <c r="AS85" i="440"/>
  <c r="AC68" i="430"/>
  <c r="AF59" i="440"/>
  <c r="AC67" i="458"/>
  <c r="AI61" i="412"/>
  <c r="AJ76" i="448"/>
  <c r="AI76" i="448"/>
  <c r="AF74" i="466"/>
  <c r="AK74" i="466"/>
  <c r="AI79" i="458"/>
  <c r="AJ67" i="413"/>
  <c r="AG67" i="413"/>
  <c r="AF70" i="430"/>
  <c r="AF53" i="460"/>
  <c r="AK53" i="460"/>
  <c r="AH78" i="418"/>
  <c r="AG78" i="418"/>
  <c r="AI83" i="413"/>
  <c r="AJ83" i="413"/>
  <c r="AG55" i="430"/>
  <c r="AJ55" i="430"/>
  <c r="AH56" i="456"/>
  <c r="AC73" i="434"/>
  <c r="AJ74" i="470"/>
  <c r="AC58" i="415"/>
  <c r="AK73" i="422"/>
  <c r="AH54" i="450"/>
  <c r="AK54" i="450"/>
  <c r="AI57" i="416"/>
  <c r="AK57" i="416"/>
  <c r="AG56" i="418"/>
  <c r="AH64" i="418"/>
  <c r="AK64" i="418"/>
  <c r="AC75" i="426"/>
  <c r="AK84" i="436"/>
  <c r="AF56" i="410"/>
  <c r="AH56" i="410"/>
  <c r="AG63" i="413"/>
  <c r="AC56" i="448"/>
  <c r="AJ61" i="448"/>
  <c r="AI68" i="426"/>
  <c r="AJ68" i="426"/>
  <c r="AC76" i="420"/>
  <c r="AK77" i="412"/>
  <c r="AF55" i="413"/>
  <c r="AH55" i="413"/>
  <c r="AH80" i="468"/>
  <c r="AK62" i="430"/>
  <c r="AJ62" i="430"/>
  <c r="AI77" i="413"/>
  <c r="AC58" i="444"/>
  <c r="AH74" i="448"/>
  <c r="AK75" i="458"/>
  <c r="AI75" i="458"/>
  <c r="AG86" i="424"/>
  <c r="AJ86" i="424"/>
  <c r="AJ73" i="399"/>
  <c r="AK64" i="454"/>
  <c r="AI64" i="454"/>
  <c r="AI81" i="454"/>
  <c r="AI83" i="428"/>
  <c r="AJ83" i="428"/>
  <c r="AF63" i="452"/>
  <c r="AH67" i="440"/>
  <c r="AF67" i="440"/>
  <c r="AI73" i="454"/>
  <c r="AG73" i="454"/>
  <c r="AQ87" i="418"/>
  <c r="AK62" i="464"/>
  <c r="AI62" i="464"/>
  <c r="AH59" i="399"/>
  <c r="AK65" i="454"/>
  <c r="AJ65" i="454"/>
  <c r="AK76" i="422"/>
  <c r="AG79" i="422"/>
  <c r="AH79" i="422"/>
  <c r="AJ70" i="420"/>
  <c r="AG63" i="418"/>
  <c r="AK63" i="418"/>
  <c r="AH76" i="434"/>
  <c r="AC55" i="440"/>
  <c r="AF74" i="440"/>
  <c r="AC57" i="466"/>
  <c r="AG63" i="476"/>
  <c r="AC71" i="444"/>
  <c r="AG80" i="426"/>
  <c r="AF69" i="462"/>
  <c r="AI69" i="462"/>
  <c r="AI67" i="430"/>
  <c r="AC59" i="428"/>
  <c r="AK57" i="476"/>
  <c r="AF88" i="418"/>
  <c r="AJ88" i="418"/>
  <c r="AR80" i="464"/>
  <c r="AG78" i="474"/>
  <c r="AF78" i="474"/>
  <c r="AQ79" i="422"/>
  <c r="AH68" i="448"/>
  <c r="AQ87" i="426"/>
  <c r="AS87" i="426"/>
  <c r="AH83" i="470"/>
  <c r="AG83" i="470"/>
  <c r="AH57" i="462"/>
  <c r="AC88" i="410"/>
  <c r="AK79" i="426"/>
  <c r="AF79" i="426"/>
  <c r="AI72" i="446"/>
  <c r="AC82" i="424"/>
  <c r="AF73" i="424"/>
  <c r="AS80" i="458"/>
  <c r="AC88" i="426"/>
  <c r="AG54" i="446"/>
  <c r="AC61" i="430"/>
  <c r="AH70" i="414"/>
  <c r="AI70" i="414"/>
  <c r="AF60" i="418"/>
  <c r="AC69" i="476"/>
  <c r="AC79" i="456"/>
  <c r="AH56" i="422"/>
  <c r="AK63" i="466"/>
  <c r="AI63" i="466"/>
  <c r="AK54" i="456"/>
  <c r="AI66" i="476"/>
  <c r="AH66" i="476"/>
  <c r="AC61" i="444"/>
  <c r="AH55" i="436"/>
  <c r="AU86" i="416"/>
  <c r="AJ79" i="430"/>
  <c r="AI79" i="430"/>
  <c r="AI73" i="466"/>
  <c r="AI81" i="413"/>
  <c r="AJ81" i="413"/>
  <c r="AH60" i="448"/>
  <c r="AC83" i="414"/>
  <c r="AI54" i="458"/>
  <c r="AH87" i="456"/>
  <c r="AJ87" i="456"/>
  <c r="AQ79" i="470"/>
  <c r="AJ53" i="450"/>
  <c r="AC60" i="446"/>
  <c r="AC58" i="442"/>
  <c r="AK79" i="454"/>
  <c r="AC81" i="446"/>
  <c r="AK69" i="440"/>
  <c r="AC85" i="410"/>
  <c r="AQ88" i="412"/>
  <c r="AQ79" i="420"/>
  <c r="AI58" i="476"/>
  <c r="AK58" i="476"/>
  <c r="AU83" i="438"/>
  <c r="AG72" i="474"/>
  <c r="AJ84" i="466"/>
  <c r="AG84" i="466"/>
  <c r="AK70" i="470"/>
  <c r="AC56" i="417"/>
  <c r="AH61" i="458"/>
  <c r="AC66" i="434"/>
  <c r="AK61" i="446"/>
  <c r="AS79" i="476"/>
  <c r="AU79" i="476"/>
  <c r="AH64" i="452"/>
  <c r="AK70" i="472"/>
  <c r="AF70" i="472"/>
  <c r="AG73" i="474"/>
  <c r="AJ73" i="474"/>
  <c r="AJ80" i="470"/>
  <c r="AF61" i="462"/>
  <c r="AG61" i="462"/>
  <c r="AI80" i="454"/>
  <c r="AJ75" i="442"/>
  <c r="AF75" i="442"/>
  <c r="AH73" i="410"/>
  <c r="AJ73" i="410"/>
  <c r="AC57" i="414"/>
  <c r="AJ58" i="468"/>
  <c r="AG58" i="468"/>
  <c r="AQ87" i="440"/>
  <c r="AC73" i="432"/>
  <c r="AF88" i="474"/>
  <c r="AT88" i="448"/>
  <c r="AQ88" i="448"/>
  <c r="AC87" i="452"/>
  <c r="AH70" i="460"/>
  <c r="AT83" i="432"/>
  <c r="AS83" i="432"/>
  <c r="AJ82" i="448"/>
  <c r="AC69" i="448"/>
  <c r="AJ70" i="476"/>
  <c r="AH70" i="476"/>
  <c r="AK55" i="452"/>
  <c r="AC77" i="420"/>
  <c r="AS79" i="454"/>
  <c r="AU83" i="434"/>
  <c r="AS83" i="434"/>
  <c r="AU81" i="468"/>
  <c r="AT86" i="466"/>
  <c r="AT81" i="438"/>
  <c r="AC71" i="438"/>
  <c r="AG63" i="468"/>
  <c r="AF88" i="424"/>
  <c r="AG88" i="424"/>
  <c r="AK76" i="464"/>
  <c r="AS87" i="442"/>
  <c r="AU87" i="442"/>
  <c r="AT78" i="410"/>
  <c r="AU79" i="474"/>
  <c r="AS79" i="474"/>
  <c r="AT85" i="415"/>
  <c r="AH83" i="464"/>
  <c r="AC83" i="456"/>
  <c r="AQ85" i="388"/>
  <c r="AH68" i="399"/>
  <c r="AG57" i="436"/>
  <c r="AK57" i="436"/>
  <c r="AH57" i="420"/>
  <c r="AK61" i="456"/>
  <c r="AH61" i="456"/>
  <c r="AK66" i="444"/>
  <c r="AJ66" i="444"/>
  <c r="AF63" i="456"/>
  <c r="AI88" i="422"/>
  <c r="AG88" i="422"/>
  <c r="AJ84" i="456"/>
  <c r="AC69" i="411"/>
  <c r="AG62" i="460"/>
  <c r="AF57" i="452"/>
  <c r="AJ57" i="452"/>
  <c r="AH64" i="424"/>
  <c r="AJ64" i="424"/>
  <c r="AJ62" i="428"/>
  <c r="AI79" i="416"/>
  <c r="AG79" i="416"/>
  <c r="AT78" i="452"/>
  <c r="AH59" i="460"/>
  <c r="AC87" i="430"/>
  <c r="AK73" i="388"/>
  <c r="AK66" i="428"/>
  <c r="AJ66" i="428"/>
  <c r="AG53" i="426"/>
  <c r="AH53" i="426"/>
  <c r="AJ74" i="442"/>
  <c r="AF72" i="462"/>
  <c r="AI72" i="462"/>
  <c r="AC63" i="415"/>
  <c r="AJ60" i="450"/>
  <c r="AC71" i="411"/>
  <c r="AI78" i="428"/>
  <c r="AC60" i="438"/>
  <c r="AC84" i="460"/>
  <c r="AK59" i="411"/>
  <c r="AC87" i="424"/>
  <c r="AC67" i="414"/>
  <c r="AC57" i="468"/>
  <c r="AI67" i="418"/>
  <c r="AG81" i="452"/>
  <c r="AF81" i="452"/>
  <c r="AG61" i="416"/>
  <c r="AC62" i="452"/>
  <c r="AJ73" i="412"/>
  <c r="AF86" i="436"/>
  <c r="AK86" i="436"/>
  <c r="AH65" i="432"/>
  <c r="AS80" i="413"/>
  <c r="AT80" i="413"/>
  <c r="AG56" i="432"/>
  <c r="AI86" i="434"/>
  <c r="AF86" i="434"/>
  <c r="AG64" i="416"/>
  <c r="AF64" i="416"/>
  <c r="AJ78" i="438"/>
  <c r="AH78" i="438"/>
  <c r="AF87" i="424"/>
  <c r="AG64" i="476"/>
  <c r="AH64" i="476"/>
  <c r="AT78" i="422"/>
  <c r="AG56" i="434"/>
  <c r="AF56" i="434"/>
  <c r="AG58" i="412"/>
  <c r="AH58" i="412"/>
  <c r="AF85" i="450"/>
  <c r="AR81" i="426"/>
  <c r="AH68" i="428"/>
  <c r="AJ68" i="428"/>
  <c r="AH84" i="418"/>
  <c r="AC55" i="444"/>
  <c r="AK83" i="444"/>
  <c r="AK79" i="411"/>
  <c r="AJ79" i="411"/>
  <c r="AH74" i="444"/>
  <c r="AQ78" i="464"/>
  <c r="AS77" i="414"/>
  <c r="AU77" i="414"/>
  <c r="AQ78" i="436"/>
  <c r="AG72" i="432"/>
  <c r="AF72" i="432"/>
  <c r="AQ78" i="430"/>
  <c r="AC66" i="410"/>
  <c r="AG74" i="464"/>
  <c r="AF59" i="472"/>
  <c r="AJ59" i="472"/>
  <c r="AG69" i="432"/>
  <c r="AC63" i="424"/>
  <c r="AI88" i="417"/>
  <c r="AJ75" i="416"/>
  <c r="AK75" i="416"/>
  <c r="AG83" i="436"/>
  <c r="AR80" i="442"/>
  <c r="AF69" i="456"/>
  <c r="AI69" i="456"/>
  <c r="AK82" i="452"/>
  <c r="AC66" i="422"/>
  <c r="AT80" i="432"/>
  <c r="AF53" i="458"/>
  <c r="AC77" i="434"/>
  <c r="AF60" i="422"/>
  <c r="AT83" i="446"/>
  <c r="AG62" i="462"/>
  <c r="AF62" i="462"/>
  <c r="AK55" i="456"/>
  <c r="AF55" i="456"/>
  <c r="AG88" i="444"/>
  <c r="AC57" i="432"/>
  <c r="AJ81" i="399"/>
  <c r="AC71" i="446"/>
  <c r="AH53" i="412"/>
  <c r="AH76" i="418"/>
  <c r="AI76" i="418"/>
  <c r="AS79" i="456"/>
  <c r="AT81" i="434"/>
  <c r="AC79" i="472"/>
  <c r="AK53" i="444"/>
  <c r="AT86" i="415"/>
  <c r="AR86" i="415"/>
  <c r="AI68" i="413"/>
  <c r="AK67" i="426"/>
  <c r="AG67" i="426"/>
  <c r="AH77" i="464"/>
  <c r="AG83" i="446"/>
  <c r="AI83" i="446"/>
  <c r="AT87" i="462"/>
  <c r="AC54" i="474"/>
  <c r="AF78" i="416"/>
  <c r="AI63" i="399"/>
  <c r="AF63" i="399"/>
  <c r="AK64" i="450"/>
  <c r="AF64" i="450"/>
  <c r="AI56" i="446"/>
  <c r="AK58" i="432"/>
  <c r="AJ58" i="432"/>
  <c r="AK84" i="417"/>
  <c r="AC85" i="450"/>
  <c r="AS86" i="422"/>
  <c r="AQ84" i="438"/>
  <c r="AH59" i="456"/>
  <c r="AK59" i="456"/>
  <c r="AK64" i="448"/>
  <c r="AC78" i="464"/>
  <c r="AK67" i="442"/>
  <c r="AH67" i="442"/>
  <c r="AI74" i="454"/>
  <c r="AJ74" i="454"/>
  <c r="AF57" i="430"/>
  <c r="AK71" i="476"/>
  <c r="AH71" i="476"/>
  <c r="AF86" i="464"/>
  <c r="AF53" i="472"/>
  <c r="AI53" i="472"/>
  <c r="AI67" i="454"/>
  <c r="AJ67" i="454"/>
  <c r="AH71" i="462"/>
  <c r="AF61" i="410"/>
  <c r="AI61" i="410"/>
  <c r="AU85" i="430"/>
  <c r="AS80" i="460"/>
  <c r="AQ80" i="460"/>
  <c r="AG61" i="428"/>
  <c r="AH67" i="399"/>
  <c r="AK67" i="399"/>
  <c r="AF55" i="440"/>
  <c r="AC56" i="462"/>
  <c r="AH66" i="474"/>
  <c r="AC71" i="428"/>
  <c r="AR77" i="444"/>
  <c r="AS78" i="428"/>
  <c r="AT86" i="388"/>
  <c r="AU86" i="388"/>
  <c r="AH59" i="462"/>
  <c r="AC77" i="438"/>
  <c r="AQ84" i="474"/>
  <c r="AR78" i="440"/>
  <c r="AC53" i="472"/>
  <c r="AQ82" i="452"/>
  <c r="AH64" i="472"/>
  <c r="AJ64" i="472"/>
  <c r="AS88" i="476"/>
  <c r="AS79" i="450"/>
  <c r="AJ53" i="466"/>
  <c r="AF53" i="466"/>
  <c r="AU77" i="456"/>
  <c r="AT85" i="438"/>
  <c r="AS85" i="438"/>
  <c r="AG53" i="452"/>
  <c r="AF64" i="462"/>
  <c r="AG64" i="462"/>
  <c r="AU86" i="426"/>
  <c r="AF64" i="434"/>
  <c r="AG88" i="440"/>
  <c r="AF88" i="440"/>
  <c r="AS86" i="434"/>
  <c r="AK87" i="446"/>
  <c r="AG87" i="446"/>
  <c r="AC56" i="442"/>
  <c r="AG78" i="417"/>
  <c r="AU84" i="468"/>
  <c r="AG75" i="417"/>
  <c r="AJ75" i="417"/>
  <c r="AI58" i="446"/>
  <c r="AC53" i="466"/>
  <c r="AU80" i="470"/>
  <c r="AK59" i="476"/>
  <c r="AF87" i="442"/>
  <c r="AH87" i="442"/>
  <c r="AJ62" i="474"/>
  <c r="AS77" i="412"/>
  <c r="AR77" i="412"/>
  <c r="AS86" i="460"/>
  <c r="AK73" i="418"/>
  <c r="AI73" i="418"/>
  <c r="AC83" i="426"/>
  <c r="AQ85" i="432"/>
  <c r="AJ65" i="417"/>
  <c r="AK65" i="417"/>
  <c r="AJ60" i="388"/>
  <c r="AI66" i="438"/>
  <c r="AK66" i="438"/>
  <c r="AG72" i="452"/>
  <c r="AI72" i="452"/>
  <c r="AI83" i="414"/>
  <c r="AK62" i="432"/>
  <c r="AJ62" i="432"/>
  <c r="AF82" i="440"/>
  <c r="AG82" i="440"/>
  <c r="AG53" i="430"/>
  <c r="AC55" i="415"/>
  <c r="AH58" i="418"/>
  <c r="AJ58" i="418"/>
  <c r="AI64" i="399"/>
  <c r="AG64" i="399"/>
  <c r="AF79" i="415"/>
  <c r="AC57" i="424"/>
  <c r="AS78" i="413"/>
  <c r="AJ72" i="416"/>
  <c r="AH88" i="432"/>
  <c r="AI88" i="432"/>
  <c r="AJ60" i="436"/>
  <c r="AI60" i="436"/>
  <c r="AC66" i="418"/>
  <c r="AH85" i="415"/>
  <c r="AC57" i="420"/>
  <c r="AF69" i="426"/>
  <c r="AC57" i="438"/>
  <c r="AI87" i="413"/>
  <c r="AC76" i="446"/>
  <c r="AK83" i="452"/>
  <c r="AG63" i="411"/>
  <c r="AK63" i="411"/>
  <c r="AI77" i="424"/>
  <c r="AC54" i="420"/>
  <c r="AG55" i="474"/>
  <c r="AH62" i="454"/>
  <c r="AF62" i="454"/>
  <c r="AI87" i="410"/>
  <c r="AR83" i="458"/>
  <c r="AS83" i="458"/>
  <c r="AK63" i="442"/>
  <c r="AC69" i="468"/>
  <c r="AH56" i="428"/>
  <c r="AC59" i="450"/>
  <c r="AQ84" i="416"/>
  <c r="AG87" i="452"/>
  <c r="AF87" i="452"/>
  <c r="AC82" i="452"/>
  <c r="AJ61" i="434"/>
  <c r="AC84" i="472"/>
  <c r="AI68" i="412"/>
  <c r="AK79" i="448"/>
  <c r="AI79" i="448"/>
  <c r="AR88" i="417"/>
  <c r="AI66" i="470"/>
  <c r="AK66" i="470"/>
  <c r="AK66" i="454"/>
  <c r="AC75" i="411"/>
  <c r="AK87" i="420"/>
  <c r="AI54" i="420"/>
  <c r="AF54" i="420"/>
  <c r="AI83" i="472"/>
  <c r="AH81" i="470"/>
  <c r="AK81" i="470"/>
  <c r="AQ80" i="434"/>
  <c r="AF57" i="448"/>
  <c r="AH57" i="448"/>
  <c r="AS80" i="472"/>
  <c r="AS82" i="412"/>
  <c r="AF64" i="468"/>
  <c r="AG64" i="468"/>
  <c r="AF83" i="418"/>
  <c r="AS82" i="446"/>
  <c r="AR82" i="446"/>
  <c r="AJ88" i="448"/>
  <c r="AI88" i="448"/>
  <c r="AF54" i="462"/>
  <c r="AG54" i="462"/>
  <c r="AS80" i="476"/>
  <c r="AI62" i="434"/>
  <c r="AI55" i="444"/>
  <c r="AK55" i="444"/>
  <c r="AF55" i="388"/>
  <c r="AK55" i="388"/>
  <c r="AF70" i="450"/>
  <c r="AG68" i="418"/>
  <c r="AH68" i="418"/>
  <c r="AF73" i="440"/>
  <c r="AG73" i="440"/>
  <c r="AJ88" i="411"/>
  <c r="AI88" i="411"/>
  <c r="AQ86" i="399"/>
  <c r="AH78" i="452"/>
  <c r="AG62" i="399"/>
  <c r="AK62" i="399"/>
  <c r="AJ88" i="442"/>
  <c r="AC85" i="446"/>
  <c r="AG83" i="411"/>
  <c r="AI76" i="444"/>
  <c r="AG76" i="444"/>
  <c r="AH58" i="411"/>
  <c r="AJ79" i="440"/>
  <c r="AH79" i="440"/>
  <c r="AI62" i="470"/>
  <c r="AQ84" i="470"/>
  <c r="AI57" i="474"/>
  <c r="AJ57" i="474"/>
  <c r="AI54" i="470"/>
  <c r="AC53" i="458"/>
  <c r="AR85" i="452"/>
  <c r="AC83" i="476"/>
  <c r="AU81" i="472"/>
  <c r="AC83" i="454"/>
  <c r="AF81" i="418"/>
  <c r="AC76" i="414"/>
  <c r="AK56" i="476"/>
  <c r="AG55" i="454"/>
  <c r="AK55" i="454"/>
  <c r="AG68" i="456"/>
  <c r="AH80" i="464"/>
  <c r="AK80" i="464"/>
  <c r="AT79" i="388"/>
  <c r="AH67" i="428"/>
  <c r="AK67" i="428"/>
  <c r="AF83" i="426"/>
  <c r="AS87" i="474"/>
  <c r="AU87" i="474"/>
  <c r="AH70" i="468"/>
  <c r="AC53" i="413"/>
  <c r="AK69" i="436"/>
  <c r="AC74" i="458"/>
  <c r="AS81" i="422"/>
  <c r="AC72" i="428"/>
  <c r="AH62" i="444"/>
  <c r="AQ83" i="462"/>
  <c r="AR82" i="442"/>
  <c r="AT82" i="442"/>
  <c r="AJ69" i="454"/>
  <c r="AF85" i="470"/>
  <c r="AI85" i="470"/>
  <c r="AJ82" i="466"/>
  <c r="AC72" i="456"/>
  <c r="AI87" i="468"/>
  <c r="AR81" i="413"/>
  <c r="AC65" i="470"/>
  <c r="AI70" i="444"/>
  <c r="AF71" i="468"/>
  <c r="AJ71" i="468"/>
  <c r="AF69" i="417"/>
  <c r="AJ83" i="420"/>
  <c r="AI83" i="420"/>
  <c r="AG75" i="464"/>
  <c r="AC68" i="411"/>
  <c r="AK86" i="416"/>
  <c r="AH86" i="416"/>
  <c r="AG57" i="460"/>
  <c r="AK60" i="470"/>
  <c r="AH60" i="470"/>
  <c r="AG80" i="466"/>
  <c r="AI59" i="444"/>
  <c r="AK59" i="444"/>
  <c r="AG53" i="454"/>
  <c r="AC74" i="474"/>
  <c r="AU80" i="440"/>
  <c r="AU87" i="436"/>
  <c r="AK71" i="416"/>
  <c r="AF71" i="416"/>
  <c r="AI53" i="476"/>
  <c r="AK53" i="476"/>
  <c r="AK63" i="440"/>
  <c r="AT80" i="424"/>
  <c r="AC80" i="470"/>
  <c r="AK70" i="410"/>
  <c r="AQ83" i="410"/>
  <c r="AR83" i="410"/>
  <c r="AR88" i="416"/>
  <c r="AF71" i="466"/>
  <c r="AH73" i="448"/>
  <c r="AI73" i="448"/>
  <c r="AT88" i="464"/>
  <c r="AI68" i="472"/>
  <c r="AF68" i="472"/>
  <c r="AI65" i="411"/>
  <c r="AF65" i="411"/>
  <c r="AH69" i="446"/>
  <c r="AK74" i="416"/>
  <c r="AJ74" i="416"/>
  <c r="AT83" i="454"/>
  <c r="AG53" i="440"/>
  <c r="AU78" i="414"/>
  <c r="AR78" i="414"/>
  <c r="AR82" i="432"/>
  <c r="AT86" i="450"/>
  <c r="AG74" i="446"/>
  <c r="AI74" i="446"/>
  <c r="AT82" i="426"/>
  <c r="AH60" i="426"/>
  <c r="AI60" i="426"/>
  <c r="AR82" i="413"/>
  <c r="AI68" i="464"/>
  <c r="AK68" i="464"/>
  <c r="AS84" i="450"/>
  <c r="AJ85" i="434"/>
  <c r="AF85" i="434"/>
  <c r="AS82" i="424"/>
  <c r="AQ84" i="411"/>
  <c r="AH56" i="464"/>
  <c r="AK56" i="464"/>
  <c r="AQ85" i="422"/>
  <c r="AJ71" i="410"/>
  <c r="AT81" i="412"/>
  <c r="AQ81" i="412"/>
  <c r="AT84" i="430"/>
  <c r="AC88" i="448"/>
  <c r="AK68" i="446"/>
  <c r="AC83" i="434"/>
  <c r="AI76" i="460"/>
  <c r="AI55" i="458"/>
  <c r="AK55" i="458"/>
  <c r="AF85" i="462"/>
  <c r="AI85" i="462"/>
  <c r="AU80" i="416"/>
  <c r="AG65" i="448"/>
  <c r="AF65" i="448"/>
  <c r="AT78" i="434"/>
  <c r="AQ81" i="414"/>
  <c r="AS77" i="462"/>
  <c r="AU77" i="462"/>
  <c r="AS80" i="446"/>
  <c r="AT77" i="422"/>
  <c r="AS77" i="422"/>
  <c r="AT79" i="460"/>
  <c r="AT81" i="444"/>
  <c r="AC69" i="450"/>
  <c r="AF77" i="474"/>
  <c r="AF71" i="442"/>
  <c r="AI71" i="442"/>
  <c r="AT84" i="436"/>
  <c r="AU86" i="444"/>
  <c r="AH65" i="450"/>
  <c r="AF65" i="450"/>
  <c r="AH62" i="458"/>
  <c r="AC84" i="448"/>
  <c r="AJ57" i="442"/>
  <c r="AC77" i="470"/>
  <c r="AG62" i="410"/>
  <c r="AS79" i="446"/>
  <c r="AS78" i="456"/>
  <c r="AR78" i="456"/>
  <c r="AJ85" i="430"/>
  <c r="AG75" i="430"/>
  <c r="AF75" i="430"/>
  <c r="AH77" i="418"/>
  <c r="AF70" i="458"/>
  <c r="AK70" i="458"/>
  <c r="AQ79" i="438"/>
  <c r="AI72" i="468"/>
  <c r="AJ72" i="468"/>
  <c r="AH55" i="470"/>
  <c r="AC66" i="476"/>
  <c r="AK58" i="472"/>
  <c r="AS83" i="466"/>
  <c r="AC64" i="456"/>
  <c r="AJ80" i="458"/>
  <c r="AR80" i="412"/>
  <c r="AU77" i="426"/>
  <c r="AT77" i="426"/>
  <c r="AR86" i="440"/>
  <c r="AI76" i="474"/>
  <c r="AH76" i="474"/>
  <c r="AQ85" i="420"/>
  <c r="AT85" i="420"/>
  <c r="AK75" i="470"/>
  <c r="AK68" i="460"/>
  <c r="AH68" i="460"/>
  <c r="AF88" i="476"/>
  <c r="AG58" i="464"/>
  <c r="AK58" i="464"/>
  <c r="AR86" i="442"/>
  <c r="AF75" i="462"/>
  <c r="AK75" i="462"/>
  <c r="AI85" i="422"/>
  <c r="AJ85" i="422"/>
  <c r="AJ69" i="470"/>
  <c r="AK79" i="474"/>
  <c r="AG79" i="474"/>
  <c r="AT77" i="474"/>
  <c r="AK81" i="456"/>
  <c r="AF81" i="456"/>
  <c r="AQ84" i="434"/>
  <c r="AR78" i="420"/>
  <c r="AK78" i="470"/>
  <c r="AJ78" i="470"/>
  <c r="AF60" i="468"/>
  <c r="AH60" i="468"/>
  <c r="AH74" i="468"/>
  <c r="AC64" i="474"/>
  <c r="AJ59" i="466"/>
  <c r="AH59" i="466"/>
  <c r="AQ81" i="410"/>
  <c r="AG73" i="476"/>
  <c r="AI73" i="476"/>
  <c r="AH69" i="452"/>
  <c r="AG69" i="452"/>
  <c r="AU82" i="462"/>
  <c r="AI87" i="432"/>
  <c r="AG87" i="432"/>
  <c r="AU77" i="454"/>
  <c r="AF70" i="462"/>
  <c r="AK70" i="462"/>
  <c r="AF80" i="434"/>
  <c r="AQ81" i="417"/>
  <c r="AI61" i="464"/>
  <c r="AF61" i="464"/>
  <c r="AS88" i="399"/>
  <c r="AC53" i="420"/>
  <c r="AG83" i="448"/>
  <c r="AT84" i="440"/>
  <c r="AC81" i="424"/>
  <c r="AK75" i="440"/>
  <c r="AI68" i="454"/>
  <c r="AH68" i="454"/>
  <c r="AU77" i="415"/>
  <c r="AI66" i="432"/>
  <c r="AK66" i="432"/>
  <c r="AI84" i="470"/>
  <c r="AC57" i="415"/>
  <c r="AU77" i="470"/>
  <c r="AS87" i="460"/>
  <c r="AT80" i="414"/>
  <c r="AR80" i="414"/>
  <c r="AK59" i="436"/>
  <c r="AU87" i="472"/>
  <c r="AQ87" i="472"/>
  <c r="AT87" i="452"/>
  <c r="AC73" i="472"/>
  <c r="AU80" i="418"/>
  <c r="AR82" i="454"/>
  <c r="AQ87" i="420"/>
  <c r="AR87" i="420"/>
  <c r="AI70" i="474"/>
  <c r="AT82" i="388"/>
  <c r="AK73" i="456"/>
  <c r="AF73" i="456"/>
  <c r="AT82" i="440"/>
  <c r="AT82" i="411"/>
  <c r="AQ78" i="450"/>
  <c r="AR78" i="450"/>
  <c r="AQ77" i="411"/>
  <c r="AQ86" i="432"/>
  <c r="AH67" i="464"/>
  <c r="AK67" i="464"/>
  <c r="AI62" i="472"/>
  <c r="AS79" i="424"/>
  <c r="AC61" i="476"/>
  <c r="AS88" i="424"/>
  <c r="AR77" i="458"/>
  <c r="AT79" i="436"/>
  <c r="AR79" i="436"/>
  <c r="AR88" i="458"/>
  <c r="AF54" i="460"/>
  <c r="AI84" i="410"/>
  <c r="AH84" i="410"/>
  <c r="AR84" i="442"/>
  <c r="AG64" i="410"/>
  <c r="AI64" i="410"/>
  <c r="AK58" i="474"/>
  <c r="AC70" i="470"/>
  <c r="AU84" i="424"/>
  <c r="AH83" i="410"/>
  <c r="AG83" i="410"/>
  <c r="AI55" i="446"/>
  <c r="AI56" i="417"/>
  <c r="AK56" i="417"/>
  <c r="AF53" i="442"/>
  <c r="AR79" i="466"/>
  <c r="AC81" i="466"/>
  <c r="AR88" i="444"/>
  <c r="AI69" i="474"/>
  <c r="AK69" i="474"/>
  <c r="AJ66" i="468"/>
  <c r="AG66" i="468"/>
  <c r="AK54" i="466"/>
  <c r="AC53" i="410"/>
  <c r="AR84" i="456"/>
  <c r="AH65" i="458"/>
  <c r="AU80" i="456"/>
  <c r="AT80" i="456"/>
  <c r="AU83" i="470"/>
  <c r="AC66" i="426"/>
  <c r="AR88" i="452"/>
  <c r="AJ59" i="450"/>
  <c r="AQ88" i="450"/>
  <c r="AT88" i="450"/>
  <c r="AF60" i="458"/>
  <c r="AH60" i="458"/>
  <c r="AJ79" i="462"/>
  <c r="AC78" i="462"/>
  <c r="AR85" i="436"/>
  <c r="AT81" i="418"/>
  <c r="AU81" i="418"/>
  <c r="AF71" i="474"/>
  <c r="AS87" i="413"/>
  <c r="AT87" i="413"/>
  <c r="AJ71" i="460"/>
  <c r="AC73" i="464"/>
  <c r="AF86" i="468"/>
  <c r="AC67" i="442"/>
  <c r="AK86" i="414"/>
  <c r="AC55" i="417"/>
  <c r="AJ76" i="472"/>
  <c r="AC86" i="472"/>
  <c r="AS85" i="416"/>
  <c r="AK67" i="476"/>
  <c r="AG67" i="476"/>
  <c r="AQ82" i="430"/>
  <c r="AK82" i="474"/>
  <c r="AC76" i="440"/>
  <c r="AS82" i="464"/>
  <c r="AR78" i="458"/>
  <c r="AF69" i="466"/>
  <c r="AK69" i="466"/>
  <c r="AU88" i="462"/>
  <c r="AT82" i="450"/>
  <c r="AR83" i="412"/>
  <c r="AQ83" i="412"/>
  <c r="AJ71" i="436"/>
  <c r="AC80" i="417"/>
  <c r="AS78" i="438"/>
  <c r="AU78" i="438"/>
  <c r="AK81" i="432"/>
  <c r="AH81" i="432"/>
  <c r="AT87" i="414"/>
  <c r="AS85" i="412"/>
  <c r="AQ85" i="412"/>
  <c r="AR82" i="460"/>
  <c r="AI83" i="462"/>
  <c r="AI56" i="466"/>
  <c r="AJ56" i="466"/>
  <c r="AH76" i="454"/>
  <c r="AS81" i="464"/>
  <c r="AR81" i="464"/>
  <c r="AQ79" i="417"/>
  <c r="AS81" i="458"/>
  <c r="AC63" i="420"/>
  <c r="AJ73" i="430"/>
  <c r="AQ86" i="446"/>
  <c r="AU86" i="446"/>
  <c r="AS78" i="446"/>
  <c r="AS87" i="412"/>
  <c r="AQ88" i="474"/>
  <c r="AC85" i="413"/>
  <c r="AG80" i="472"/>
  <c r="AI62" i="468"/>
  <c r="AG62" i="468"/>
  <c r="AS79" i="472"/>
  <c r="AJ55" i="468"/>
  <c r="AK55" i="468"/>
  <c r="AJ81" i="472"/>
  <c r="AC69" i="410"/>
  <c r="AQ79" i="416"/>
  <c r="AH57" i="410"/>
  <c r="AT77" i="388"/>
  <c r="AS77" i="388"/>
  <c r="AQ83" i="430"/>
  <c r="AQ85" i="418"/>
  <c r="AT88" i="442"/>
  <c r="AR88" i="442"/>
  <c r="AS83" i="450"/>
  <c r="AK78" i="462"/>
  <c r="AH78" i="462"/>
  <c r="AS79" i="434"/>
  <c r="AS77" i="442"/>
  <c r="AU80" i="438"/>
  <c r="AT77" i="452"/>
  <c r="AU77" i="452"/>
  <c r="AJ60" i="476"/>
  <c r="AK60" i="476"/>
  <c r="AH71" i="472"/>
  <c r="AK71" i="472"/>
  <c r="AS88" i="440"/>
  <c r="AF65" i="410"/>
  <c r="AC55" i="474"/>
  <c r="AJ87" i="462"/>
  <c r="AJ76" i="468"/>
  <c r="AF76" i="468"/>
  <c r="AU88" i="420"/>
  <c r="AK55" i="415"/>
  <c r="AT77" i="448"/>
  <c r="AQ77" i="448"/>
  <c r="AG87" i="448"/>
  <c r="AQ81" i="415"/>
  <c r="AC73" i="460"/>
  <c r="AJ86" i="456"/>
  <c r="AC85" i="434"/>
  <c r="AQ84" i="472"/>
  <c r="AJ77" i="458"/>
  <c r="AK77" i="458"/>
  <c r="AT80" i="410"/>
  <c r="AC58" i="458"/>
  <c r="AF78" i="476"/>
  <c r="AR82" i="414"/>
  <c r="AT82" i="414"/>
  <c r="AI72" i="434"/>
  <c r="AU84" i="448"/>
  <c r="AR84" i="448"/>
  <c r="AU78" i="411"/>
  <c r="AQ88" i="470"/>
  <c r="AG84" i="426"/>
  <c r="AF84" i="426"/>
  <c r="AK79" i="470"/>
  <c r="AC75" i="474"/>
  <c r="AU81" i="428"/>
  <c r="AR86" i="454"/>
  <c r="AT86" i="454"/>
  <c r="AF72" i="450"/>
  <c r="AH83" i="430"/>
  <c r="AI83" i="430"/>
  <c r="AJ87" i="416"/>
  <c r="AK87" i="416"/>
  <c r="AQ80" i="462"/>
  <c r="AC83" i="442"/>
  <c r="AF82" i="446"/>
  <c r="AR79" i="412"/>
  <c r="AU79" i="412"/>
  <c r="AR84" i="462"/>
  <c r="AC78" i="458"/>
  <c r="AS78" i="460"/>
  <c r="AK70" i="442"/>
  <c r="AR86" i="470"/>
  <c r="AT86" i="470"/>
  <c r="AU79" i="458"/>
  <c r="AC87" i="466"/>
  <c r="AU86" i="413"/>
  <c r="AF88" i="466"/>
  <c r="AI88" i="466"/>
  <c r="AS87" i="464"/>
  <c r="AH76" i="462"/>
  <c r="AJ76" i="462"/>
  <c r="AF81" i="464"/>
  <c r="AC67" i="476"/>
  <c r="AF61" i="474"/>
  <c r="AH61" i="474"/>
  <c r="AJ79" i="464"/>
  <c r="AG81" i="444"/>
  <c r="AF81" i="444"/>
  <c r="AK65" i="460"/>
  <c r="AK73" i="462"/>
  <c r="AF73" i="462"/>
  <c r="AH77" i="442"/>
  <c r="AC55" i="468"/>
  <c r="AH58" i="454"/>
  <c r="AG80" i="436"/>
  <c r="AJ80" i="436"/>
  <c r="AS79" i="440"/>
  <c r="AI87" i="474"/>
  <c r="AJ87" i="474"/>
  <c r="AU77" i="432"/>
  <c r="AS86" i="458"/>
  <c r="AQ86" i="458"/>
  <c r="AF88" i="468"/>
  <c r="AI82" i="426"/>
  <c r="AF82" i="426"/>
  <c r="AK64" i="420"/>
  <c r="AQ84" i="417"/>
  <c r="AT84" i="417"/>
  <c r="AU85" i="414"/>
  <c r="AR85" i="417"/>
  <c r="AC55" i="464"/>
  <c r="AG60" i="432"/>
  <c r="AU80" i="420"/>
  <c r="AC67" i="472"/>
  <c r="AI84" i="464"/>
  <c r="AQ82" i="415"/>
  <c r="AT82" i="415"/>
  <c r="AJ68" i="450"/>
  <c r="AG75" i="454"/>
  <c r="AI75" i="454"/>
  <c r="AH66" i="434"/>
  <c r="AR80" i="454"/>
  <c r="AT85" i="444"/>
  <c r="AQ85" i="444"/>
  <c r="AH79" i="472"/>
  <c r="AH74" i="476"/>
  <c r="AF74" i="476"/>
  <c r="AR80" i="417"/>
  <c r="AT88" i="434"/>
  <c r="AT82" i="417"/>
  <c r="AS82" i="417"/>
  <c r="AR82" i="438"/>
  <c r="AQ77" i="410"/>
  <c r="AG62" i="456"/>
  <c r="AH62" i="456"/>
  <c r="AK86" i="470"/>
  <c r="AU77" i="460"/>
  <c r="AH69" i="472"/>
  <c r="AG69" i="472"/>
  <c r="AI53" i="410"/>
  <c r="AS83" i="418"/>
  <c r="AR83" i="418"/>
  <c r="AU83" i="415"/>
  <c r="AT85" i="472"/>
  <c r="AU81" i="448"/>
  <c r="AR81" i="448"/>
  <c r="AS82" i="468"/>
  <c r="AF81" i="414"/>
  <c r="AH83" i="468"/>
  <c r="AI83" i="468"/>
  <c r="AH56" i="458"/>
  <c r="AK63" i="448"/>
  <c r="AJ63" i="448"/>
  <c r="AQ77" i="464"/>
  <c r="AJ60" i="446"/>
  <c r="AF60" i="446"/>
  <c r="AU77" i="416"/>
  <c r="AH69" i="476"/>
  <c r="AJ69" i="476"/>
  <c r="AF88" i="416"/>
  <c r="AU87" i="416"/>
  <c r="AI60" i="472"/>
  <c r="AJ60" i="472"/>
  <c r="AK58" i="410"/>
  <c r="AJ58" i="410"/>
  <c r="AQ85" i="462"/>
  <c r="AF58" i="462"/>
  <c r="AJ58" i="462"/>
  <c r="AH66" i="456"/>
  <c r="AR79" i="448"/>
  <c r="AC87" i="456"/>
  <c r="AC76" i="411"/>
  <c r="AK71" i="458"/>
  <c r="AC65" i="410"/>
  <c r="AG81" i="410"/>
  <c r="AR85" i="448"/>
  <c r="AG58" i="458"/>
  <c r="AF58" i="458"/>
  <c r="AR77" i="466"/>
  <c r="AI69" i="410"/>
  <c r="AK69" i="410"/>
  <c r="AR83" i="444"/>
  <c r="AS80" i="428"/>
  <c r="AU88" i="446"/>
  <c r="AT88" i="446"/>
  <c r="AG85" i="476"/>
  <c r="AQ77" i="468"/>
  <c r="AI62" i="450"/>
  <c r="AK62" i="450"/>
  <c r="AQ87" i="415"/>
  <c r="AJ80" i="462"/>
  <c r="AI80" i="462"/>
  <c r="AG64" i="466"/>
  <c r="AC53" i="432"/>
  <c r="AT77" i="418"/>
  <c r="AT77" i="413"/>
  <c r="AF72" i="466"/>
  <c r="AH72" i="466"/>
  <c r="AT85" i="446"/>
  <c r="AU88" i="422"/>
  <c r="AC74" i="436"/>
  <c r="AT81" i="430"/>
  <c r="AQ79" i="468"/>
  <c r="AC62" i="410"/>
  <c r="AR81" i="446"/>
  <c r="AQ82" i="444"/>
  <c r="AC72" i="460"/>
  <c r="AF54" i="476"/>
  <c r="AI54" i="476"/>
  <c r="AK84" i="476"/>
  <c r="AT79" i="410"/>
  <c r="AS79" i="410"/>
  <c r="AJ65" i="426"/>
  <c r="AC86" i="466"/>
  <c r="AJ56" i="462"/>
  <c r="AI82" i="460"/>
  <c r="AK82" i="460"/>
  <c r="AR88" i="454"/>
  <c r="AI69" i="444"/>
  <c r="AJ69" i="444"/>
  <c r="AR81" i="456"/>
  <c r="AF86" i="420"/>
  <c r="AJ86" i="420"/>
  <c r="AJ85" i="410"/>
  <c r="AQ77" i="420"/>
  <c r="AQ84" i="446"/>
  <c r="AR84" i="446"/>
  <c r="AC73" i="470"/>
  <c r="AQ81" i="462"/>
  <c r="AC67" i="466"/>
  <c r="AI57" i="418"/>
  <c r="AJ58" i="466"/>
  <c r="AI58" i="466"/>
  <c r="AG88" i="464"/>
  <c r="AC59" i="468"/>
  <c r="AG74" i="458"/>
  <c r="AC68" i="472"/>
  <c r="AU77" i="438"/>
  <c r="AF68" i="468"/>
  <c r="AJ80" i="444"/>
  <c r="AH80" i="444"/>
  <c r="AT85" i="474"/>
  <c r="AS82" i="458"/>
  <c r="AQ82" i="458"/>
  <c r="AF66" i="472"/>
  <c r="AJ61" i="472"/>
  <c r="AK61" i="472"/>
  <c r="AQ81" i="420"/>
  <c r="AS78" i="388"/>
  <c r="AC54" i="460"/>
  <c r="AJ86" i="474"/>
  <c r="AS79" i="418"/>
  <c r="AC72" i="474"/>
  <c r="AU82" i="474"/>
  <c r="AH81" i="468"/>
  <c r="AS80" i="452"/>
  <c r="AR80" i="452"/>
  <c r="AR88" i="415"/>
  <c r="AU88" i="415"/>
  <c r="AS86" i="448"/>
  <c r="AU77" i="436"/>
  <c r="AH77" i="470"/>
  <c r="AJ77" i="470"/>
  <c r="AK82" i="468"/>
  <c r="AJ82" i="462"/>
  <c r="AG82" i="462"/>
  <c r="AS81" i="476"/>
  <c r="AR77" i="430"/>
  <c r="AI76" i="410"/>
  <c r="AF76" i="410"/>
  <c r="AK85" i="468"/>
  <c r="AR81" i="440"/>
  <c r="AU79" i="428"/>
  <c r="AT79" i="428"/>
  <c r="AQ86" i="472"/>
  <c r="AU88" i="472"/>
  <c r="AS88" i="472"/>
  <c r="AT78" i="470"/>
  <c r="AQ81" i="474"/>
  <c r="AS86" i="438"/>
  <c r="AC61" i="420"/>
  <c r="AS82" i="418"/>
  <c r="AK59" i="410"/>
  <c r="AI59" i="410"/>
  <c r="AK72" i="428"/>
  <c r="AK57" i="472"/>
  <c r="AF57" i="472"/>
  <c r="AT86" i="418"/>
  <c r="AU83" i="472"/>
  <c r="AT83" i="472"/>
  <c r="AQ85" i="464"/>
  <c r="AR82" i="410"/>
  <c r="AQ88" i="418"/>
  <c r="AJ73" i="442"/>
  <c r="AK73" i="442"/>
  <c r="AF85" i="418"/>
  <c r="AG85" i="418"/>
  <c r="AU78" i="432"/>
  <c r="AC72" i="411"/>
  <c r="AK70" i="464"/>
  <c r="AT87" i="450"/>
  <c r="AQ80" i="399"/>
  <c r="AS80" i="399"/>
  <c r="AR79" i="414"/>
  <c r="AG72" i="470"/>
  <c r="AI70" i="452"/>
  <c r="AG70" i="452"/>
  <c r="AR86" i="424"/>
  <c r="AR86" i="411"/>
  <c r="AC65" i="474"/>
  <c r="AQ83" i="414"/>
  <c r="AI87" i="470"/>
  <c r="AF72" i="458"/>
  <c r="AH72" i="458"/>
  <c r="AQ88" i="428"/>
  <c r="AG78" i="468"/>
  <c r="AI78" i="468"/>
  <c r="AT84" i="422"/>
  <c r="AC68" i="476"/>
  <c r="AQ82" i="466"/>
  <c r="AH84" i="432"/>
  <c r="AI84" i="432"/>
  <c r="AH79" i="438"/>
  <c r="AK79" i="438"/>
  <c r="AJ88" i="460"/>
  <c r="AQ77" i="428"/>
  <c r="AS77" i="428"/>
  <c r="AR83" i="420"/>
  <c r="AF60" i="440"/>
  <c r="AT86" i="410"/>
  <c r="AQ86" i="410"/>
  <c r="AR85" i="460"/>
  <c r="AH63" i="410"/>
  <c r="AF67" i="474"/>
  <c r="AJ67" i="474"/>
  <c r="AJ65" i="464"/>
  <c r="AI56" i="460"/>
  <c r="AK56" i="460"/>
  <c r="AK79" i="460"/>
  <c r="AJ79" i="460"/>
  <c r="AT87" i="432"/>
  <c r="AG72" i="476"/>
  <c r="AH72" i="476"/>
  <c r="AH83" i="474"/>
  <c r="AH56" i="468"/>
  <c r="AG56" i="468"/>
  <c r="AU77" i="476"/>
  <c r="AQ88" i="430"/>
  <c r="AF78" i="410"/>
  <c r="AH78" i="410"/>
  <c r="AQ83" i="436"/>
  <c r="AC75" i="452"/>
  <c r="AU88" i="426"/>
  <c r="AC64" i="410"/>
  <c r="AF55" i="448"/>
  <c r="AR87" i="446"/>
  <c r="AQ83" i="442"/>
  <c r="AT83" i="442"/>
  <c r="AQ83" i="468"/>
  <c r="AF68" i="476"/>
  <c r="AS81" i="454"/>
  <c r="AR81" i="454"/>
  <c r="AH55" i="466"/>
  <c r="AS81" i="416"/>
  <c r="AU81" i="416"/>
  <c r="AJ67" i="470"/>
  <c r="AH67" i="470"/>
  <c r="AJ83" i="476"/>
  <c r="AJ81" i="458"/>
  <c r="AK81" i="458"/>
  <c r="AF65" i="418"/>
  <c r="AT88" i="460"/>
  <c r="AC56" i="472"/>
  <c r="AR87" i="411"/>
  <c r="AQ83" i="388"/>
  <c r="AT82" i="434"/>
  <c r="AS78" i="412"/>
  <c r="AT78" i="412"/>
  <c r="AT77" i="472"/>
  <c r="AG55" i="410"/>
  <c r="AC65" i="424"/>
  <c r="AG82" i="415"/>
  <c r="AU85" i="466"/>
  <c r="AS85" i="466"/>
  <c r="AU80" i="466"/>
  <c r="AU82" i="436"/>
  <c r="AC57" i="470"/>
  <c r="AQ84" i="418"/>
  <c r="AU85" i="470"/>
  <c r="AU83" i="428"/>
  <c r="AR83" i="428"/>
  <c r="AS84" i="432"/>
  <c r="AT86" i="436"/>
  <c r="AU85" i="410"/>
  <c r="AC62" i="448"/>
  <c r="AK81" i="442"/>
  <c r="AJ63" i="472"/>
  <c r="AI63" i="472"/>
  <c r="AG82" i="420"/>
  <c r="AC60" i="476"/>
  <c r="AS80" i="474"/>
  <c r="AS85" i="450"/>
  <c r="AQ77" i="446"/>
  <c r="AT77" i="446"/>
  <c r="AU87" i="424"/>
  <c r="AU82" i="470"/>
  <c r="AS86" i="468"/>
  <c r="AU86" i="468"/>
  <c r="AH57" i="468"/>
  <c r="AC65" i="444"/>
  <c r="AR81" i="450"/>
  <c r="AQ77" i="434"/>
  <c r="AR86" i="417"/>
  <c r="AC74" i="464"/>
  <c r="AI61" i="476"/>
  <c r="AR88" i="438"/>
  <c r="AS88" i="438"/>
  <c r="AK81" i="460"/>
  <c r="AT81" i="466"/>
  <c r="AR80" i="422"/>
  <c r="AT80" i="422"/>
  <c r="AI84" i="448"/>
  <c r="AC87" i="470"/>
  <c r="AQ79" i="411"/>
  <c r="AI85" i="474"/>
  <c r="AG58" i="460"/>
  <c r="AJ58" i="460"/>
  <c r="AS80" i="411"/>
  <c r="AR85" i="426"/>
  <c r="AQ84" i="388"/>
  <c r="AU84" i="388"/>
  <c r="AS87" i="430"/>
  <c r="AK54" i="474"/>
  <c r="AG74" i="460"/>
  <c r="AJ74" i="460"/>
  <c r="AJ75" i="468"/>
  <c r="AC65" i="476"/>
  <c r="AQ78" i="474"/>
  <c r="AS85" i="434"/>
  <c r="AR87" i="466"/>
  <c r="AC82" i="474"/>
  <c r="AG57" i="470"/>
  <c r="AC82" i="468"/>
  <c r="AS86" i="476"/>
  <c r="AC62" i="466"/>
  <c r="AQ87" i="422"/>
  <c r="AR78" i="462"/>
  <c r="AI84" i="462"/>
  <c r="AJ84" i="462"/>
  <c r="AS87" i="428"/>
  <c r="AI67" i="472"/>
  <c r="AG67" i="472"/>
  <c r="AT83" i="411"/>
  <c r="AC72" i="416"/>
  <c r="AR77" i="440"/>
  <c r="AT79" i="442"/>
  <c r="AQ83" i="452"/>
  <c r="AC86" i="410"/>
  <c r="AT77" i="417"/>
  <c r="AQ87" i="448"/>
  <c r="AT87" i="448"/>
  <c r="AS78" i="418"/>
  <c r="AJ60" i="464"/>
  <c r="AK60" i="464"/>
  <c r="AI64" i="460"/>
  <c r="AK77" i="454"/>
  <c r="AG77" i="454"/>
  <c r="AU88" i="468"/>
  <c r="AR88" i="466"/>
  <c r="AS82" i="416"/>
  <c r="AC55" i="476"/>
  <c r="AH68" i="420"/>
  <c r="AJ77" i="410"/>
  <c r="AH77" i="410"/>
  <c r="AJ54" i="468"/>
  <c r="AC71" i="472"/>
  <c r="AJ66" i="410"/>
  <c r="AQ83" i="456"/>
  <c r="AK84" i="460"/>
  <c r="AF84" i="460"/>
  <c r="AU79" i="462"/>
  <c r="AH73" i="464"/>
  <c r="AK73" i="464"/>
  <c r="AT78" i="426"/>
  <c r="AC81" i="474"/>
  <c r="AT85" i="476"/>
  <c r="AJ60" i="458"/>
  <c r="AK60" i="458"/>
  <c r="AI79" i="462"/>
  <c r="AC63" i="442"/>
  <c r="AS85" i="436"/>
  <c r="AR81" i="418"/>
  <c r="AC76" i="472"/>
  <c r="AK71" i="474"/>
  <c r="AU87" i="413"/>
  <c r="AI71" i="460"/>
  <c r="AH71" i="460"/>
  <c r="AC55" i="410"/>
  <c r="AI86" i="468"/>
  <c r="AG86" i="414"/>
  <c r="AH86" i="414"/>
  <c r="AC73" i="448"/>
  <c r="AI76" i="472"/>
  <c r="AC83" i="466"/>
  <c r="AQ85" i="416"/>
  <c r="AH67" i="476"/>
  <c r="AR82" i="430"/>
  <c r="AU82" i="430"/>
  <c r="AJ82" i="474"/>
  <c r="AT82" i="464"/>
  <c r="AU82" i="464"/>
  <c r="AU78" i="458"/>
  <c r="AJ69" i="466"/>
  <c r="AR88" i="462"/>
  <c r="AS88" i="462"/>
  <c r="AU82" i="450"/>
  <c r="AS83" i="412"/>
  <c r="AK71" i="436"/>
  <c r="AH71" i="436"/>
  <c r="AC56" i="426"/>
  <c r="AQ78" i="438"/>
  <c r="AC84" i="416"/>
  <c r="AJ81" i="432"/>
  <c r="AG81" i="432"/>
  <c r="AU87" i="414"/>
  <c r="AR85" i="412"/>
  <c r="AS82" i="460"/>
  <c r="AU82" i="460"/>
  <c r="AG83" i="462"/>
  <c r="AG56" i="466"/>
  <c r="AF56" i="466"/>
  <c r="AI76" i="454"/>
  <c r="AU81" i="464"/>
  <c r="AC86" i="464"/>
  <c r="AR79" i="417"/>
  <c r="AQ81" i="458"/>
  <c r="AC70" i="452"/>
  <c r="AI73" i="430"/>
  <c r="AT86" i="446"/>
  <c r="AQ78" i="446"/>
  <c r="AR78" i="446"/>
  <c r="AT87" i="412"/>
  <c r="AU88" i="474"/>
  <c r="AJ80" i="472"/>
  <c r="AK80" i="472"/>
  <c r="AJ62" i="468"/>
  <c r="AH62" i="468"/>
  <c r="AU79" i="472"/>
  <c r="AG55" i="468"/>
  <c r="AI55" i="468"/>
  <c r="AH81" i="472"/>
  <c r="AS79" i="416"/>
  <c r="AT79" i="416"/>
  <c r="AG57" i="410"/>
  <c r="AQ77" i="388"/>
  <c r="AS83" i="430"/>
  <c r="AU83" i="430"/>
  <c r="AS85" i="418"/>
  <c r="AU88" i="442"/>
  <c r="AR83" i="450"/>
  <c r="AQ83" i="450"/>
  <c r="AF78" i="462"/>
  <c r="AU79" i="434"/>
  <c r="AR79" i="434"/>
  <c r="AR77" i="442"/>
  <c r="AR80" i="438"/>
  <c r="AQ77" i="452"/>
  <c r="AC62" i="472"/>
  <c r="AG60" i="476"/>
  <c r="AH60" i="476"/>
  <c r="AF71" i="472"/>
  <c r="AR88" i="440"/>
  <c r="AQ88" i="440"/>
  <c r="AJ65" i="410"/>
  <c r="AF87" i="462"/>
  <c r="AH87" i="462"/>
  <c r="AH76" i="468"/>
  <c r="AQ88" i="420"/>
  <c r="AT88" i="420"/>
  <c r="AJ55" i="415"/>
  <c r="AU77" i="448"/>
  <c r="AK87" i="448"/>
  <c r="AH87" i="448"/>
  <c r="AT81" i="415"/>
  <c r="AK86" i="456"/>
  <c r="AG86" i="456"/>
  <c r="AC79" i="440"/>
  <c r="AU84" i="472"/>
  <c r="AF77" i="458"/>
  <c r="AI77" i="458"/>
  <c r="AS80" i="410"/>
  <c r="AC74" i="410"/>
  <c r="AK78" i="476"/>
  <c r="AQ82" i="414"/>
  <c r="AG72" i="434"/>
  <c r="AJ72" i="434"/>
  <c r="AS84" i="448"/>
  <c r="AR78" i="411"/>
  <c r="AQ78" i="411"/>
  <c r="AS88" i="470"/>
  <c r="AJ84" i="426"/>
  <c r="AC57" i="472"/>
  <c r="AF79" i="470"/>
  <c r="AC70" i="454"/>
  <c r="AR81" i="428"/>
  <c r="AS86" i="454"/>
  <c r="AC70" i="472"/>
  <c r="AJ72" i="450"/>
  <c r="AG83" i="430"/>
  <c r="AJ83" i="430"/>
  <c r="AH87" i="416"/>
  <c r="AF87" i="416"/>
  <c r="AR80" i="462"/>
  <c r="AC88" i="418"/>
  <c r="AJ82" i="446"/>
  <c r="AQ79" i="412"/>
  <c r="AC79" i="476"/>
  <c r="AS84" i="462"/>
  <c r="AR78" i="460"/>
  <c r="AU78" i="460"/>
  <c r="AG70" i="442"/>
  <c r="AQ86" i="470"/>
  <c r="AC55" i="460"/>
  <c r="AR79" i="458"/>
  <c r="AR86" i="413"/>
  <c r="AS86" i="413"/>
  <c r="AJ88" i="466"/>
  <c r="AU87" i="464"/>
  <c r="AR87" i="464"/>
  <c r="AG76" i="462"/>
  <c r="AH81" i="464"/>
  <c r="AJ81" i="464"/>
  <c r="AC83" i="412"/>
  <c r="AG61" i="474"/>
  <c r="AK79" i="464"/>
  <c r="AH79" i="464"/>
  <c r="AH81" i="444"/>
  <c r="AG65" i="460"/>
  <c r="AI65" i="460"/>
  <c r="AG73" i="462"/>
  <c r="AH73" i="462"/>
  <c r="AK77" i="442"/>
  <c r="AC68" i="414"/>
  <c r="AJ58" i="454"/>
  <c r="AF80" i="436"/>
  <c r="AH80" i="436"/>
  <c r="AQ79" i="440"/>
  <c r="AG87" i="474"/>
  <c r="AH87" i="474"/>
  <c r="AS77" i="432"/>
  <c r="AT86" i="458"/>
  <c r="AJ88" i="468"/>
  <c r="AI88" i="468"/>
  <c r="AG82" i="426"/>
  <c r="AH82" i="426"/>
  <c r="AI64" i="420"/>
  <c r="AR84" i="417"/>
  <c r="AC73" i="416"/>
  <c r="AT85" i="414"/>
  <c r="AT85" i="417"/>
  <c r="AJ60" i="432"/>
  <c r="AK60" i="432"/>
  <c r="AQ80" i="420"/>
  <c r="AC86" i="470"/>
  <c r="AJ84" i="464"/>
  <c r="AR82" i="415"/>
  <c r="AK68" i="450"/>
  <c r="AF68" i="450"/>
  <c r="AH75" i="454"/>
  <c r="AG66" i="434"/>
  <c r="AK66" i="434"/>
  <c r="AT80" i="454"/>
  <c r="AR85" i="444"/>
  <c r="AF79" i="472"/>
  <c r="AG79" i="472"/>
  <c r="AK74" i="476"/>
  <c r="AQ80" i="417"/>
  <c r="AS80" i="417"/>
  <c r="AR88" i="434"/>
  <c r="AR82" i="417"/>
  <c r="AU82" i="438"/>
  <c r="AQ82" i="438"/>
  <c r="AS77" i="410"/>
  <c r="AK62" i="456"/>
  <c r="AG86" i="470"/>
  <c r="AJ86" i="470"/>
  <c r="AT77" i="460"/>
  <c r="AF69" i="472"/>
  <c r="AJ69" i="472"/>
  <c r="AK53" i="410"/>
  <c r="AU83" i="418"/>
  <c r="AR83" i="415"/>
  <c r="AQ83" i="415"/>
  <c r="AQ85" i="472"/>
  <c r="AT81" i="448"/>
  <c r="AT82" i="468"/>
  <c r="AR82" i="468"/>
  <c r="AG81" i="414"/>
  <c r="AK83" i="468"/>
  <c r="AF83" i="468"/>
  <c r="AI56" i="458"/>
  <c r="AI63" i="448"/>
  <c r="AG63" i="448"/>
  <c r="AT77" i="464"/>
  <c r="AG60" i="446"/>
  <c r="AH60" i="446"/>
  <c r="AS77" i="416"/>
  <c r="AF69" i="476"/>
  <c r="AI88" i="416"/>
  <c r="AG88" i="416"/>
  <c r="AS87" i="416"/>
  <c r="AG60" i="472"/>
  <c r="AH60" i="472"/>
  <c r="AH58" i="410"/>
  <c r="AF58" i="410"/>
  <c r="AS85" i="462"/>
  <c r="AK58" i="462"/>
  <c r="AG66" i="456"/>
  <c r="AK66" i="456"/>
  <c r="AQ79" i="448"/>
  <c r="AC68" i="460"/>
  <c r="AC72" i="468"/>
  <c r="AH71" i="458"/>
  <c r="AI81" i="410"/>
  <c r="AF81" i="410"/>
  <c r="AT85" i="448"/>
  <c r="AH58" i="458"/>
  <c r="AK58" i="458"/>
  <c r="AT77" i="466"/>
  <c r="AJ69" i="410"/>
  <c r="AF69" i="410"/>
  <c r="AU83" i="444"/>
  <c r="AR80" i="428"/>
  <c r="AS88" i="446"/>
  <c r="AK85" i="476"/>
  <c r="AH85" i="476"/>
  <c r="AT77" i="468"/>
  <c r="AH62" i="450"/>
  <c r="AG62" i="450"/>
  <c r="AU87" i="415"/>
  <c r="AH80" i="462"/>
  <c r="AJ64" i="466"/>
  <c r="AF64" i="466"/>
  <c r="AS77" i="418"/>
  <c r="AU77" i="418"/>
  <c r="AR77" i="413"/>
  <c r="AJ72" i="466"/>
  <c r="AR85" i="446"/>
  <c r="AQ85" i="446"/>
  <c r="AR88" i="422"/>
  <c r="AR81" i="430"/>
  <c r="AS81" i="430"/>
  <c r="AT79" i="468"/>
  <c r="AS81" i="446"/>
  <c r="AU81" i="446"/>
  <c r="AR82" i="444"/>
  <c r="AC70" i="458"/>
  <c r="AG54" i="476"/>
  <c r="AJ54" i="476"/>
  <c r="AG84" i="476"/>
  <c r="AQ79" i="410"/>
  <c r="AK65" i="426"/>
  <c r="AG65" i="426"/>
  <c r="AF56" i="462"/>
  <c r="AG56" i="462"/>
  <c r="AJ82" i="460"/>
  <c r="AU88" i="454"/>
  <c r="AQ88" i="454"/>
  <c r="AH69" i="444"/>
  <c r="AT81" i="456"/>
  <c r="AU81" i="456"/>
  <c r="AG86" i="420"/>
  <c r="AK85" i="410"/>
  <c r="AH85" i="410"/>
  <c r="AS77" i="420"/>
  <c r="AS84" i="446"/>
  <c r="AC55" i="450"/>
  <c r="AC80" i="450"/>
  <c r="AT81" i="462"/>
  <c r="AK57" i="418"/>
  <c r="AJ57" i="418"/>
  <c r="AH58" i="466"/>
  <c r="AF58" i="466"/>
  <c r="AJ88" i="464"/>
  <c r="AC65" i="464"/>
  <c r="AF74" i="458"/>
  <c r="AS77" i="438"/>
  <c r="AT77" i="438"/>
  <c r="AK68" i="468"/>
  <c r="AI80" i="444"/>
  <c r="AK80" i="444"/>
  <c r="AU85" i="474"/>
  <c r="AU82" i="458"/>
  <c r="AH66" i="472"/>
  <c r="AK66" i="472"/>
  <c r="AI61" i="472"/>
  <c r="AC53" i="468"/>
  <c r="AS81" i="420"/>
  <c r="AQ78" i="388"/>
  <c r="AK86" i="474"/>
  <c r="AI86" i="474"/>
  <c r="AU79" i="418"/>
  <c r="AS82" i="474"/>
  <c r="AR82" i="474"/>
  <c r="AI81" i="468"/>
  <c r="AQ80" i="452"/>
  <c r="AC67" i="462"/>
  <c r="AS88" i="415"/>
  <c r="AT86" i="448"/>
  <c r="AU86" i="448"/>
  <c r="AR77" i="436"/>
  <c r="AG77" i="470"/>
  <c r="AH82" i="468"/>
  <c r="AJ82" i="468"/>
  <c r="AH82" i="462"/>
  <c r="AU81" i="476"/>
  <c r="AT81" i="476"/>
  <c r="AT77" i="430"/>
  <c r="AG76" i="410"/>
  <c r="AH85" i="468"/>
  <c r="AF85" i="468"/>
  <c r="AQ81" i="440"/>
  <c r="AS79" i="428"/>
  <c r="AC77" i="466"/>
  <c r="AS86" i="472"/>
  <c r="AQ88" i="472"/>
  <c r="AU78" i="470"/>
  <c r="AR78" i="470"/>
  <c r="AS81" i="474"/>
  <c r="AQ86" i="438"/>
  <c r="AC56" i="464"/>
  <c r="AQ82" i="418"/>
  <c r="AJ59" i="410"/>
  <c r="AG72" i="428"/>
  <c r="AJ72" i="428"/>
  <c r="AG57" i="472"/>
  <c r="AI57" i="472"/>
  <c r="AS86" i="418"/>
  <c r="AQ83" i="472"/>
  <c r="AR85" i="464"/>
  <c r="AT85" i="464"/>
  <c r="AS82" i="410"/>
  <c r="AS88" i="418"/>
  <c r="AI73" i="442"/>
  <c r="AH73" i="442"/>
  <c r="AH85" i="418"/>
  <c r="AC68" i="450"/>
  <c r="AR78" i="432"/>
  <c r="AI70" i="464"/>
  <c r="AF70" i="464"/>
  <c r="AR87" i="450"/>
  <c r="AT80" i="399"/>
  <c r="AT79" i="414"/>
  <c r="AS79" i="414"/>
  <c r="AK72" i="470"/>
  <c r="AH70" i="452"/>
  <c r="AF70" i="452"/>
  <c r="AQ86" i="424"/>
  <c r="AS86" i="411"/>
  <c r="AR83" i="414"/>
  <c r="AU83" i="414"/>
  <c r="AK87" i="470"/>
  <c r="AG72" i="458"/>
  <c r="AJ72" i="458"/>
  <c r="AS88" i="428"/>
  <c r="AK78" i="468"/>
  <c r="AC55" i="472"/>
  <c r="AS84" i="422"/>
  <c r="AS82" i="466"/>
  <c r="AT82" i="466"/>
  <c r="AG84" i="432"/>
  <c r="AC74" i="470"/>
  <c r="AJ79" i="438"/>
  <c r="AI88" i="460"/>
  <c r="AG88" i="460"/>
  <c r="AU77" i="428"/>
  <c r="AU83" i="420"/>
  <c r="AS83" i="420"/>
  <c r="AJ60" i="440"/>
  <c r="AU86" i="410"/>
  <c r="AT85" i="460"/>
  <c r="AS85" i="460"/>
  <c r="AF63" i="410"/>
  <c r="AH67" i="474"/>
  <c r="AI67" i="474"/>
  <c r="AF65" i="464"/>
  <c r="AH56" i="460"/>
  <c r="AG56" i="460"/>
  <c r="AI79" i="460"/>
  <c r="AU87" i="432"/>
  <c r="AQ87" i="432"/>
  <c r="AI72" i="476"/>
  <c r="AJ83" i="474"/>
  <c r="AK83" i="474"/>
  <c r="AI56" i="468"/>
  <c r="AQ77" i="476"/>
  <c r="AT77" i="476"/>
  <c r="AR88" i="430"/>
  <c r="AK78" i="410"/>
  <c r="AC71" i="410"/>
  <c r="AT83" i="436"/>
  <c r="AC82" i="464"/>
  <c r="AS88" i="426"/>
  <c r="AI55" i="448"/>
  <c r="AG55" i="448"/>
  <c r="AU87" i="446"/>
  <c r="AS83" i="442"/>
  <c r="AU83" i="468"/>
  <c r="AT83" i="468"/>
  <c r="AJ68" i="476"/>
  <c r="AT81" i="454"/>
  <c r="AC62" i="430"/>
  <c r="AI55" i="466"/>
  <c r="AT81" i="416"/>
  <c r="AC86" i="476"/>
  <c r="AG67" i="470"/>
  <c r="AK83" i="476"/>
  <c r="AH83" i="476"/>
  <c r="AH81" i="458"/>
  <c r="AH65" i="418"/>
  <c r="AK65" i="418"/>
  <c r="AU88" i="460"/>
  <c r="AQ87" i="411"/>
  <c r="AT87" i="411"/>
  <c r="AU83" i="388"/>
  <c r="AS82" i="434"/>
  <c r="AQ78" i="412"/>
  <c r="AQ77" i="472"/>
  <c r="AU77" i="472"/>
  <c r="AI55" i="410"/>
  <c r="AC74" i="438"/>
  <c r="AJ82" i="415"/>
  <c r="AT85" i="466"/>
  <c r="AC53" i="470"/>
  <c r="AQ80" i="466"/>
  <c r="AS82" i="436"/>
  <c r="AT84" i="418"/>
  <c r="AR84" i="418"/>
  <c r="AQ85" i="470"/>
  <c r="AT83" i="428"/>
  <c r="AT84" i="432"/>
  <c r="AR84" i="432"/>
  <c r="AQ86" i="436"/>
  <c r="AT85" i="410"/>
  <c r="AC71" i="464"/>
  <c r="AH81" i="442"/>
  <c r="AF63" i="472"/>
  <c r="AG63" i="472"/>
  <c r="AH82" i="420"/>
  <c r="AC66" i="468"/>
  <c r="AQ80" i="474"/>
  <c r="AQ85" i="450"/>
  <c r="AS77" i="446"/>
  <c r="AT87" i="424"/>
  <c r="AS87" i="424"/>
  <c r="AT82" i="470"/>
  <c r="AT86" i="468"/>
  <c r="AG57" i="468"/>
  <c r="AK57" i="468"/>
  <c r="AU81" i="450"/>
  <c r="AT81" i="450"/>
  <c r="AU77" i="434"/>
  <c r="AT86" i="417"/>
  <c r="AF61" i="476"/>
  <c r="AK61" i="476"/>
  <c r="AT88" i="438"/>
  <c r="AI81" i="460"/>
  <c r="AG81" i="460"/>
  <c r="AS81" i="466"/>
  <c r="AQ80" i="422"/>
  <c r="AC88" i="472"/>
  <c r="AF84" i="448"/>
  <c r="AT79" i="411"/>
  <c r="AR79" i="411"/>
  <c r="AF85" i="474"/>
  <c r="AK58" i="460"/>
  <c r="AI58" i="460"/>
  <c r="AU80" i="411"/>
  <c r="AT85" i="426"/>
  <c r="AR84" i="388"/>
  <c r="AU87" i="430"/>
  <c r="AR87" i="430"/>
  <c r="AJ54" i="474"/>
  <c r="AK74" i="460"/>
  <c r="AI74" i="460"/>
  <c r="AI75" i="468"/>
  <c r="AS78" i="474"/>
  <c r="AU78" i="474"/>
  <c r="AQ85" i="434"/>
  <c r="AU87" i="466"/>
  <c r="AI57" i="470"/>
  <c r="AH57" i="470"/>
  <c r="AC72" i="476"/>
  <c r="AU86" i="476"/>
  <c r="AU87" i="422"/>
  <c r="AS87" i="422"/>
  <c r="AQ78" i="462"/>
  <c r="AH84" i="462"/>
  <c r="AK84" i="462"/>
  <c r="AR87" i="428"/>
  <c r="AF67" i="472"/>
  <c r="AK67" i="472"/>
  <c r="AR83" i="411"/>
  <c r="AT77" i="440"/>
  <c r="AU77" i="440"/>
  <c r="AQ79" i="442"/>
  <c r="AR83" i="452"/>
  <c r="AC72" i="470"/>
  <c r="AS77" i="417"/>
  <c r="AR87" i="448"/>
  <c r="AC66" i="452"/>
  <c r="AQ78" i="418"/>
  <c r="AI60" i="464"/>
  <c r="AK64" i="460"/>
  <c r="AJ64" i="460"/>
  <c r="AF77" i="454"/>
  <c r="AS88" i="468"/>
  <c r="AT88" i="468"/>
  <c r="AQ88" i="466"/>
  <c r="AT82" i="416"/>
  <c r="AC68" i="466"/>
  <c r="AK68" i="420"/>
  <c r="AK77" i="410"/>
  <c r="AI77" i="410"/>
  <c r="AH54" i="468"/>
  <c r="AF66" i="410"/>
  <c r="AH66" i="410"/>
  <c r="AR83" i="456"/>
  <c r="AG84" i="460"/>
  <c r="AI84" i="460"/>
  <c r="AT79" i="462"/>
  <c r="AJ73" i="464"/>
  <c r="AC71" i="474"/>
  <c r="AR78" i="426"/>
  <c r="AC86" i="456"/>
  <c r="AQ85" i="476"/>
  <c r="AG60" i="458"/>
  <c r="AF79" i="462"/>
  <c r="AH79" i="462"/>
  <c r="AC69" i="446"/>
  <c r="AT85" i="436"/>
  <c r="AS81" i="418"/>
  <c r="AI71" i="474"/>
  <c r="AH71" i="474"/>
  <c r="AR87" i="413"/>
  <c r="AF71" i="460"/>
  <c r="AG71" i="460"/>
  <c r="AJ86" i="468"/>
  <c r="AK86" i="468"/>
  <c r="AJ86" i="414"/>
  <c r="AF86" i="414"/>
  <c r="AH76" i="472"/>
  <c r="AK76" i="472"/>
  <c r="AU85" i="416"/>
  <c r="AR85" i="416"/>
  <c r="AF67" i="476"/>
  <c r="AT82" i="430"/>
  <c r="AI82" i="474"/>
  <c r="AG82" i="474"/>
  <c r="AQ82" i="464"/>
  <c r="AS78" i="458"/>
  <c r="AT78" i="458"/>
  <c r="AI69" i="466"/>
  <c r="AQ88" i="462"/>
  <c r="AR82" i="450"/>
  <c r="AQ82" i="450"/>
  <c r="AT83" i="412"/>
  <c r="AF71" i="436"/>
  <c r="AI71" i="436"/>
  <c r="AC78" i="417"/>
  <c r="AT78" i="438"/>
  <c r="AC65" i="436"/>
  <c r="AF81" i="432"/>
  <c r="AQ87" i="414"/>
  <c r="AR87" i="414"/>
  <c r="AU85" i="412"/>
  <c r="AQ82" i="460"/>
  <c r="AK83" i="462"/>
  <c r="AJ83" i="462"/>
  <c r="AK56" i="466"/>
  <c r="AF76" i="454"/>
  <c r="AJ76" i="454"/>
  <c r="AQ81" i="464"/>
  <c r="AT79" i="417"/>
  <c r="AS79" i="417"/>
  <c r="AT81" i="458"/>
  <c r="AF73" i="430"/>
  <c r="AK73" i="430"/>
  <c r="AS86" i="446"/>
  <c r="AU78" i="446"/>
  <c r="AR87" i="412"/>
  <c r="AQ87" i="412"/>
  <c r="AT88" i="474"/>
  <c r="AF80" i="472"/>
  <c r="AI80" i="472"/>
  <c r="AF62" i="468"/>
  <c r="AQ79" i="472"/>
  <c r="AR79" i="472"/>
  <c r="AH55" i="468"/>
  <c r="AF81" i="472"/>
  <c r="AK81" i="472"/>
  <c r="AR79" i="416"/>
  <c r="AI57" i="410"/>
  <c r="AK57" i="410"/>
  <c r="AU77" i="388"/>
  <c r="AR83" i="430"/>
  <c r="AC86" i="474"/>
  <c r="AR85" i="418"/>
  <c r="AQ88" i="442"/>
  <c r="AU83" i="450"/>
  <c r="AC75" i="476"/>
  <c r="AI78" i="462"/>
  <c r="AT79" i="434"/>
  <c r="AQ77" i="442"/>
  <c r="AU77" i="442"/>
  <c r="AT80" i="438"/>
  <c r="AR77" i="452"/>
  <c r="AC86" i="434"/>
  <c r="AI60" i="476"/>
  <c r="AC68" i="442"/>
  <c r="AG71" i="472"/>
  <c r="AT88" i="440"/>
  <c r="AG65" i="410"/>
  <c r="AK65" i="410"/>
  <c r="AG87" i="462"/>
  <c r="AK87" i="462"/>
  <c r="AG76" i="468"/>
  <c r="AR88" i="420"/>
  <c r="AI55" i="415"/>
  <c r="AG55" i="415"/>
  <c r="AS77" i="448"/>
  <c r="AF87" i="448"/>
  <c r="AI87" i="448"/>
  <c r="AU81" i="415"/>
  <c r="AI86" i="456"/>
  <c r="AF86" i="456"/>
  <c r="AT84" i="472"/>
  <c r="AR84" i="472"/>
  <c r="AG77" i="458"/>
  <c r="AC77" i="442"/>
  <c r="AQ80" i="410"/>
  <c r="AH78" i="476"/>
  <c r="AG78" i="476"/>
  <c r="AS82" i="414"/>
  <c r="AK72" i="434"/>
  <c r="AH72" i="434"/>
  <c r="AT84" i="448"/>
  <c r="AS78" i="411"/>
  <c r="AT88" i="470"/>
  <c r="AR88" i="470"/>
  <c r="AK84" i="426"/>
  <c r="AG79" i="470"/>
  <c r="AJ79" i="470"/>
  <c r="AT81" i="428"/>
  <c r="AQ81" i="428"/>
  <c r="AQ86" i="454"/>
  <c r="AH72" i="450"/>
  <c r="AI72" i="450"/>
  <c r="AK83" i="430"/>
  <c r="AC71" i="476"/>
  <c r="AI87" i="416"/>
  <c r="AC77" i="472"/>
  <c r="AS80" i="462"/>
  <c r="AG82" i="446"/>
  <c r="AH82" i="446"/>
  <c r="AT79" i="412"/>
  <c r="AC56" i="470"/>
  <c r="AU84" i="462"/>
  <c r="AT78" i="460"/>
  <c r="AJ70" i="442"/>
  <c r="AH70" i="442"/>
  <c r="AS86" i="470"/>
  <c r="AC87" i="460"/>
  <c r="AQ79" i="458"/>
  <c r="AT86" i="413"/>
  <c r="AC62" i="468"/>
  <c r="AK88" i="466"/>
  <c r="AQ87" i="464"/>
  <c r="AC86" i="468"/>
  <c r="AI76" i="462"/>
  <c r="AI81" i="464"/>
  <c r="AG81" i="464"/>
  <c r="AC65" i="456"/>
  <c r="AI61" i="474"/>
  <c r="AF79" i="464"/>
  <c r="AI79" i="464"/>
  <c r="AJ81" i="444"/>
  <c r="AJ65" i="460"/>
  <c r="AH65" i="460"/>
  <c r="AJ73" i="462"/>
  <c r="AI77" i="442"/>
  <c r="AF77" i="442"/>
  <c r="AI58" i="454"/>
  <c r="AF58" i="454"/>
  <c r="AI80" i="436"/>
  <c r="AT79" i="440"/>
  <c r="AU79" i="440"/>
  <c r="AF87" i="474"/>
  <c r="AQ77" i="432"/>
  <c r="AT77" i="432"/>
  <c r="AU86" i="458"/>
  <c r="AG88" i="468"/>
  <c r="AH88" i="468"/>
  <c r="AK82" i="426"/>
  <c r="AH64" i="420"/>
  <c r="AG64" i="420"/>
  <c r="AS84" i="417"/>
  <c r="AR85" i="414"/>
  <c r="AS85" i="414"/>
  <c r="AU85" i="417"/>
  <c r="AF60" i="432"/>
  <c r="AH60" i="432"/>
  <c r="AT80" i="420"/>
  <c r="AF84" i="464"/>
  <c r="AH84" i="464"/>
  <c r="AU82" i="415"/>
  <c r="AH68" i="450"/>
  <c r="AI68" i="450"/>
  <c r="AJ75" i="454"/>
  <c r="AJ66" i="434"/>
  <c r="AF66" i="434"/>
  <c r="AS80" i="454"/>
  <c r="AU85" i="444"/>
  <c r="AJ79" i="472"/>
  <c r="AI79" i="472"/>
  <c r="AJ74" i="476"/>
  <c r="AT80" i="417"/>
  <c r="AU88" i="434"/>
  <c r="AQ88" i="434"/>
  <c r="AU82" i="417"/>
  <c r="AS82" i="438"/>
  <c r="AU77" i="410"/>
  <c r="AT77" i="410"/>
  <c r="AJ62" i="456"/>
  <c r="AI86" i="470"/>
  <c r="AH86" i="470"/>
  <c r="AR77" i="460"/>
  <c r="AK69" i="472"/>
  <c r="AF53" i="410"/>
  <c r="AJ53" i="410"/>
  <c r="AQ83" i="418"/>
  <c r="AS83" i="415"/>
  <c r="AC64" i="464"/>
  <c r="AU85" i="472"/>
  <c r="AS81" i="448"/>
  <c r="AU82" i="468"/>
  <c r="AK81" i="414"/>
  <c r="AH81" i="414"/>
  <c r="AG83" i="468"/>
  <c r="AJ56" i="458"/>
  <c r="AK56" i="458"/>
  <c r="AH63" i="448"/>
  <c r="AC75" i="468"/>
  <c r="AR77" i="464"/>
  <c r="AK60" i="446"/>
  <c r="AT77" i="416"/>
  <c r="AQ77" i="416"/>
  <c r="AG69" i="476"/>
  <c r="AH88" i="416"/>
  <c r="AK88" i="416"/>
  <c r="AR87" i="416"/>
  <c r="AF60" i="472"/>
  <c r="AC73" i="466"/>
  <c r="AI58" i="410"/>
  <c r="AT85" i="462"/>
  <c r="AU85" i="462"/>
  <c r="AH58" i="462"/>
  <c r="AJ66" i="456"/>
  <c r="AF66" i="456"/>
  <c r="AS79" i="448"/>
  <c r="AC58" i="410"/>
  <c r="AI71" i="458"/>
  <c r="AF71" i="458"/>
  <c r="AK81" i="410"/>
  <c r="AJ81" i="410"/>
  <c r="AS85" i="448"/>
  <c r="AI58" i="458"/>
  <c r="AQ77" i="466"/>
  <c r="AS77" i="466"/>
  <c r="AH69" i="410"/>
  <c r="AS83" i="444"/>
  <c r="AT83" i="444"/>
  <c r="AU80" i="428"/>
  <c r="AR88" i="446"/>
  <c r="AF85" i="476"/>
  <c r="AJ85" i="476"/>
  <c r="AR77" i="468"/>
  <c r="AF62" i="450"/>
  <c r="AR87" i="415"/>
  <c r="AS87" i="415"/>
  <c r="AF80" i="462"/>
  <c r="AI64" i="466"/>
  <c r="AK64" i="466"/>
  <c r="AQ77" i="418"/>
  <c r="AS77" i="413"/>
  <c r="AQ77" i="413"/>
  <c r="AI72" i="466"/>
  <c r="AS85" i="446"/>
  <c r="AC85" i="456"/>
  <c r="AQ88" i="422"/>
  <c r="AU81" i="430"/>
  <c r="AR79" i="468"/>
  <c r="AU79" i="468"/>
  <c r="AT81" i="446"/>
  <c r="AC83" i="410"/>
  <c r="AS82" i="444"/>
  <c r="AC68" i="468"/>
  <c r="AH54" i="476"/>
  <c r="AJ84" i="476"/>
  <c r="AF84" i="476"/>
  <c r="AR79" i="410"/>
  <c r="AI65" i="426"/>
  <c r="AH65" i="426"/>
  <c r="AK56" i="462"/>
  <c r="AH56" i="462"/>
  <c r="AF82" i="460"/>
  <c r="AT88" i="454"/>
  <c r="AC85" i="458"/>
  <c r="AK69" i="444"/>
  <c r="AS81" i="456"/>
  <c r="AC76" i="454"/>
  <c r="AH86" i="420"/>
  <c r="AF85" i="410"/>
  <c r="AI85" i="410"/>
  <c r="AT77" i="420"/>
  <c r="AT84" i="446"/>
  <c r="AC63" i="466"/>
  <c r="AC63" i="470"/>
  <c r="AU81" i="462"/>
  <c r="AF57" i="418"/>
  <c r="AH57" i="418"/>
  <c r="AG58" i="466"/>
  <c r="AI88" i="464"/>
  <c r="AF88" i="464"/>
  <c r="AJ74" i="458"/>
  <c r="AI74" i="458"/>
  <c r="AR77" i="438"/>
  <c r="AG68" i="468"/>
  <c r="AI68" i="468"/>
  <c r="AF80" i="444"/>
  <c r="AC74" i="462"/>
  <c r="AS85" i="474"/>
  <c r="AT82" i="458"/>
  <c r="AI66" i="472"/>
  <c r="AJ66" i="472"/>
  <c r="AH61" i="472"/>
  <c r="AT81" i="420"/>
  <c r="AR81" i="420"/>
  <c r="AR78" i="388"/>
  <c r="AF86" i="474"/>
  <c r="AG86" i="474"/>
  <c r="AR79" i="418"/>
  <c r="AT82" i="474"/>
  <c r="AG81" i="468"/>
  <c r="AJ81" i="468"/>
  <c r="AT80" i="452"/>
  <c r="AC68" i="410"/>
  <c r="AT88" i="415"/>
  <c r="AR86" i="448"/>
  <c r="AS77" i="436"/>
  <c r="AQ77" i="436"/>
  <c r="AK77" i="470"/>
  <c r="AI82" i="468"/>
  <c r="AF82" i="468"/>
  <c r="AK82" i="462"/>
  <c r="AQ81" i="476"/>
  <c r="AS77" i="430"/>
  <c r="AQ77" i="430"/>
  <c r="AH76" i="410"/>
  <c r="AJ85" i="468"/>
  <c r="AI85" i="468"/>
  <c r="AU81" i="440"/>
  <c r="AR79" i="428"/>
  <c r="AC66" i="462"/>
  <c r="AR86" i="472"/>
  <c r="AT88" i="472"/>
  <c r="AS78" i="470"/>
  <c r="AT81" i="474"/>
  <c r="AU81" i="474"/>
  <c r="AT86" i="438"/>
  <c r="AU82" i="418"/>
  <c r="AT82" i="418"/>
  <c r="AG59" i="410"/>
  <c r="AH72" i="428"/>
  <c r="AI72" i="428"/>
  <c r="AH57" i="472"/>
  <c r="AU86" i="418"/>
  <c r="AQ86" i="418"/>
  <c r="AS83" i="472"/>
  <c r="AU85" i="464"/>
  <c r="AU82" i="410"/>
  <c r="AQ82" i="410"/>
  <c r="AR88" i="418"/>
  <c r="AG73" i="442"/>
  <c r="AC76" i="450"/>
  <c r="AJ85" i="418"/>
  <c r="AQ78" i="432"/>
  <c r="AS78" i="432"/>
  <c r="AJ70" i="464"/>
  <c r="AG70" i="464"/>
  <c r="AQ87" i="450"/>
  <c r="AU80" i="399"/>
  <c r="AQ79" i="414"/>
  <c r="AI72" i="470"/>
  <c r="AJ72" i="470"/>
  <c r="AJ70" i="452"/>
  <c r="AU86" i="424"/>
  <c r="AT86" i="424"/>
  <c r="AU86" i="411"/>
  <c r="AS83" i="414"/>
  <c r="AJ87" i="470"/>
  <c r="AH87" i="470"/>
  <c r="AI72" i="458"/>
  <c r="AR88" i="428"/>
  <c r="AU88" i="428"/>
  <c r="AH78" i="468"/>
  <c r="AR84" i="422"/>
  <c r="AQ84" i="422"/>
  <c r="AR82" i="466"/>
  <c r="AC64" i="450"/>
  <c r="AK84" i="432"/>
  <c r="AC87" i="468"/>
  <c r="AF79" i="438"/>
  <c r="AH88" i="460"/>
  <c r="AF88" i="460"/>
  <c r="AT77" i="428"/>
  <c r="AT83" i="420"/>
  <c r="AK60" i="440"/>
  <c r="AI60" i="440"/>
  <c r="AR86" i="410"/>
  <c r="AU85" i="460"/>
  <c r="AJ63" i="410"/>
  <c r="AI63" i="410"/>
  <c r="AG67" i="474"/>
  <c r="AH65" i="464"/>
  <c r="AI65" i="464"/>
  <c r="AF56" i="460"/>
  <c r="AC72" i="426"/>
  <c r="AG79" i="460"/>
  <c r="AR87" i="432"/>
  <c r="AC76" i="458"/>
  <c r="AK72" i="476"/>
  <c r="AF83" i="474"/>
  <c r="AI83" i="474"/>
  <c r="AK56" i="468"/>
  <c r="AR77" i="476"/>
  <c r="AT88" i="430"/>
  <c r="AS88" i="430"/>
  <c r="AJ78" i="410"/>
  <c r="AC63" i="458"/>
  <c r="AR83" i="436"/>
  <c r="AQ88" i="426"/>
  <c r="AT88" i="426"/>
  <c r="AH55" i="448"/>
  <c r="AK55" i="448"/>
  <c r="AS87" i="446"/>
  <c r="AU83" i="442"/>
  <c r="AS83" i="468"/>
  <c r="AI68" i="476"/>
  <c r="AH68" i="476"/>
  <c r="AQ81" i="454"/>
  <c r="AF55" i="466"/>
  <c r="AG55" i="466"/>
  <c r="AQ81" i="416"/>
  <c r="AC80" i="440"/>
  <c r="AK67" i="470"/>
  <c r="AF83" i="476"/>
  <c r="AG83" i="476"/>
  <c r="AG81" i="458"/>
  <c r="AG65" i="418"/>
  <c r="AI65" i="418"/>
  <c r="AQ88" i="460"/>
  <c r="AS87" i="411"/>
  <c r="AT83" i="388"/>
  <c r="AR83" i="388"/>
  <c r="AR82" i="434"/>
  <c r="AR78" i="412"/>
  <c r="AS77" i="472"/>
  <c r="AH55" i="410"/>
  <c r="AJ55" i="410"/>
  <c r="AH82" i="415"/>
  <c r="AF82" i="415"/>
  <c r="AR85" i="466"/>
  <c r="AR80" i="466"/>
  <c r="AT80" i="466"/>
  <c r="AR82" i="436"/>
  <c r="AS84" i="418"/>
  <c r="AR85" i="470"/>
  <c r="AS85" i="470"/>
  <c r="AS83" i="428"/>
  <c r="AQ84" i="432"/>
  <c r="AS86" i="436"/>
  <c r="AR86" i="436"/>
  <c r="AR85" i="410"/>
  <c r="AG81" i="442"/>
  <c r="AI81" i="442"/>
  <c r="AK63" i="472"/>
  <c r="AK82" i="420"/>
  <c r="AJ82" i="420"/>
  <c r="AR80" i="474"/>
  <c r="AT80" i="474"/>
  <c r="AR85" i="450"/>
  <c r="AU77" i="446"/>
  <c r="AR87" i="424"/>
  <c r="AS82" i="470"/>
  <c r="AR82" i="470"/>
  <c r="AQ86" i="468"/>
  <c r="AJ57" i="468"/>
  <c r="AF57" i="468"/>
  <c r="AQ81" i="450"/>
  <c r="AR77" i="434"/>
  <c r="AS77" i="434"/>
  <c r="AQ86" i="417"/>
  <c r="AH61" i="476"/>
  <c r="AG61" i="476"/>
  <c r="AQ88" i="438"/>
  <c r="AF81" i="460"/>
  <c r="AJ81" i="460"/>
  <c r="AR81" i="466"/>
  <c r="AS80" i="422"/>
  <c r="AG84" i="448"/>
  <c r="AK84" i="448"/>
  <c r="AS79" i="411"/>
  <c r="AG85" i="474"/>
  <c r="AK85" i="474"/>
  <c r="AH58" i="460"/>
  <c r="AQ80" i="411"/>
  <c r="AR80" i="411"/>
  <c r="AQ85" i="426"/>
  <c r="AT84" i="388"/>
  <c r="AQ87" i="430"/>
  <c r="AG54" i="474"/>
  <c r="AI54" i="474"/>
  <c r="AF74" i="460"/>
  <c r="AH75" i="468"/>
  <c r="AF75" i="468"/>
  <c r="AT78" i="474"/>
  <c r="AR85" i="434"/>
  <c r="AU85" i="434"/>
  <c r="AT87" i="466"/>
  <c r="AF57" i="470"/>
  <c r="AK57" i="470"/>
  <c r="AQ86" i="476"/>
  <c r="AT86" i="476"/>
  <c r="AR87" i="422"/>
  <c r="AT78" i="462"/>
  <c r="AU78" i="462"/>
  <c r="AG84" i="462"/>
  <c r="AT87" i="428"/>
  <c r="AQ87" i="428"/>
  <c r="AH67" i="472"/>
  <c r="AC63" i="456"/>
  <c r="AU83" i="411"/>
  <c r="AS77" i="440"/>
  <c r="AS79" i="442"/>
  <c r="AU79" i="442"/>
  <c r="AT83" i="452"/>
  <c r="AU77" i="417"/>
  <c r="AR77" i="417"/>
  <c r="AS87" i="448"/>
  <c r="AT78" i="418"/>
  <c r="AR78" i="418"/>
  <c r="AF60" i="464"/>
  <c r="AH64" i="460"/>
  <c r="AG64" i="460"/>
  <c r="AJ77" i="454"/>
  <c r="AR88" i="468"/>
  <c r="AS88" i="466"/>
  <c r="AT88" i="466"/>
  <c r="AQ82" i="416"/>
  <c r="AG68" i="420"/>
  <c r="AJ68" i="420"/>
  <c r="AG77" i="410"/>
  <c r="AI54" i="468"/>
  <c r="AK54" i="468"/>
  <c r="AK66" i="410"/>
  <c r="AG66" i="410"/>
  <c r="AS83" i="456"/>
  <c r="AH84" i="460"/>
  <c r="AQ79" i="462"/>
  <c r="AR79" i="462"/>
  <c r="AG73" i="464"/>
  <c r="AU78" i="426"/>
  <c r="AQ78" i="426"/>
  <c r="AU85" i="476"/>
  <c r="AS85" i="476"/>
  <c r="AI60" i="458"/>
  <c r="AG79" i="462"/>
  <c r="AK79" i="462"/>
  <c r="AU85" i="436"/>
  <c r="AQ85" i="436"/>
  <c r="AQ81" i="418"/>
  <c r="AJ71" i="474"/>
  <c r="AG71" i="474"/>
  <c r="AQ87" i="413"/>
  <c r="AK71" i="460"/>
  <c r="AC67" i="434"/>
  <c r="AG86" i="468"/>
  <c r="AH86" i="468"/>
  <c r="AI86" i="414"/>
  <c r="AC74" i="454"/>
  <c r="AF76" i="472"/>
  <c r="AG76" i="472"/>
  <c r="AT85" i="416"/>
  <c r="AJ67" i="476"/>
  <c r="AI67" i="476"/>
  <c r="AS82" i="430"/>
  <c r="AF82" i="474"/>
  <c r="AH82" i="474"/>
  <c r="AR82" i="464"/>
  <c r="AQ78" i="458"/>
  <c r="AG69" i="466"/>
  <c r="AH69" i="466"/>
  <c r="AT88" i="462"/>
  <c r="AS82" i="450"/>
  <c r="AC57" i="436"/>
  <c r="AU83" i="412"/>
  <c r="AG71" i="436"/>
  <c r="AC70" i="474"/>
  <c r="AC66" i="440"/>
  <c r="AR78" i="438"/>
  <c r="AC59" i="438"/>
  <c r="AI81" i="432"/>
  <c r="AS87" i="414"/>
  <c r="AC74" i="442"/>
  <c r="AT85" i="412"/>
  <c r="AT82" i="460"/>
  <c r="AH83" i="462"/>
  <c r="AF83" i="462"/>
  <c r="AH56" i="466"/>
  <c r="AG76" i="454"/>
  <c r="AK76" i="454"/>
  <c r="AT81" i="464"/>
  <c r="AU79" i="417"/>
  <c r="AU81" i="458"/>
  <c r="AR81" i="458"/>
  <c r="AH73" i="430"/>
  <c r="AG73" i="430"/>
  <c r="AR86" i="446"/>
  <c r="AT78" i="446"/>
  <c r="AU87" i="412"/>
  <c r="AS88" i="474"/>
  <c r="AR88" i="474"/>
  <c r="AH80" i="472"/>
  <c r="AC76" i="476"/>
  <c r="AK62" i="468"/>
  <c r="AT79" i="472"/>
  <c r="AC61" i="410"/>
  <c r="AF55" i="468"/>
  <c r="AG81" i="472"/>
  <c r="AI81" i="472"/>
  <c r="AU79" i="416"/>
  <c r="AF57" i="410"/>
  <c r="AJ57" i="410"/>
  <c r="AR77" i="388"/>
  <c r="AT83" i="430"/>
  <c r="AU85" i="418"/>
  <c r="AT85" i="418"/>
  <c r="AS88" i="442"/>
  <c r="AT83" i="450"/>
  <c r="AJ78" i="462"/>
  <c r="AG78" i="462"/>
  <c r="AQ79" i="434"/>
  <c r="AT77" i="442"/>
  <c r="AS80" i="438"/>
  <c r="AQ80" i="438"/>
  <c r="AS77" i="452"/>
  <c r="AC65" i="466"/>
  <c r="AF60" i="476"/>
  <c r="AJ71" i="472"/>
  <c r="AI71" i="472"/>
  <c r="AU88" i="440"/>
  <c r="AH65" i="410"/>
  <c r="AI65" i="410"/>
  <c r="AI87" i="462"/>
  <c r="AI76" i="468"/>
  <c r="AK76" i="468"/>
  <c r="AS88" i="420"/>
  <c r="AF55" i="415"/>
  <c r="AH55" i="415"/>
  <c r="AR77" i="448"/>
  <c r="AJ87" i="448"/>
  <c r="AR81" i="415"/>
  <c r="AS81" i="415"/>
  <c r="AH86" i="456"/>
  <c r="AC82" i="456"/>
  <c r="AS84" i="472"/>
  <c r="AC69" i="460"/>
  <c r="AH77" i="458"/>
  <c r="AU80" i="410"/>
  <c r="AR80" i="410"/>
  <c r="AI78" i="476"/>
  <c r="AJ78" i="476"/>
  <c r="AU82" i="414"/>
  <c r="AF72" i="434"/>
  <c r="AC60" i="460"/>
  <c r="AQ84" i="448"/>
  <c r="AT78" i="411"/>
  <c r="AU88" i="470"/>
  <c r="AI84" i="426"/>
  <c r="AH84" i="426"/>
  <c r="AI79" i="470"/>
  <c r="AH79" i="470"/>
  <c r="AS81" i="428"/>
  <c r="AC66" i="464"/>
  <c r="AU86" i="454"/>
  <c r="AG72" i="450"/>
  <c r="AK72" i="450"/>
  <c r="AF83" i="430"/>
  <c r="AC67" i="440"/>
  <c r="AG87" i="416"/>
  <c r="AT80" i="462"/>
  <c r="AU80" i="462"/>
  <c r="AK82" i="446"/>
  <c r="AI82" i="446"/>
  <c r="AS79" i="412"/>
  <c r="AQ84" i="462"/>
  <c r="AT84" i="462"/>
  <c r="AQ78" i="460"/>
  <c r="AI70" i="442"/>
  <c r="AF70" i="442"/>
  <c r="AU86" i="470"/>
  <c r="AS79" i="458"/>
  <c r="AT79" i="458"/>
  <c r="AQ86" i="413"/>
  <c r="AH88" i="466"/>
  <c r="AG88" i="466"/>
  <c r="AT87" i="464"/>
  <c r="AK76" i="462"/>
  <c r="AF76" i="462"/>
  <c r="AK81" i="464"/>
  <c r="AC54" i="466"/>
  <c r="AK61" i="474"/>
  <c r="AJ61" i="474"/>
  <c r="AG79" i="464"/>
  <c r="AI81" i="444"/>
  <c r="AK81" i="444"/>
  <c r="AF65" i="460"/>
  <c r="AC57" i="462"/>
  <c r="AI73" i="462"/>
  <c r="AG77" i="442"/>
  <c r="AJ77" i="442"/>
  <c r="AK58" i="454"/>
  <c r="AG58" i="454"/>
  <c r="AK80" i="436"/>
  <c r="AR79" i="440"/>
  <c r="AC70" i="436"/>
  <c r="AK87" i="474"/>
  <c r="AR77" i="432"/>
  <c r="AC57" i="444"/>
  <c r="AR86" i="458"/>
  <c r="AK88" i="468"/>
  <c r="AC69" i="466"/>
  <c r="AJ82" i="426"/>
  <c r="AF64" i="420"/>
  <c r="AJ64" i="420"/>
  <c r="AU84" i="417"/>
  <c r="AQ85" i="414"/>
  <c r="AS85" i="417"/>
  <c r="AQ85" i="417"/>
  <c r="AI60" i="432"/>
  <c r="AR80" i="420"/>
  <c r="AS80" i="420"/>
  <c r="AG84" i="464"/>
  <c r="AK84" i="464"/>
  <c r="AS82" i="415"/>
  <c r="AG68" i="450"/>
  <c r="AK75" i="454"/>
  <c r="AF75" i="454"/>
  <c r="AI66" i="434"/>
  <c r="AQ80" i="454"/>
  <c r="AU80" i="454"/>
  <c r="AS85" i="444"/>
  <c r="AK79" i="472"/>
  <c r="AG74" i="476"/>
  <c r="AI74" i="476"/>
  <c r="AU80" i="417"/>
  <c r="AS88" i="434"/>
  <c r="AC73" i="446"/>
  <c r="AQ82" i="417"/>
  <c r="AT82" i="438"/>
  <c r="AR77" i="410"/>
  <c r="AI62" i="456"/>
  <c r="AF62" i="456"/>
  <c r="AF86" i="470"/>
  <c r="AS77" i="460"/>
  <c r="AQ77" i="460"/>
  <c r="AI69" i="472"/>
  <c r="AH53" i="410"/>
  <c r="AG53" i="410"/>
  <c r="AT83" i="418"/>
  <c r="AT83" i="415"/>
  <c r="AS85" i="472"/>
  <c r="AR85" i="472"/>
  <c r="AQ81" i="448"/>
  <c r="AQ82" i="468"/>
  <c r="AJ81" i="414"/>
  <c r="AI81" i="414"/>
  <c r="AJ83" i="468"/>
  <c r="AG56" i="458"/>
  <c r="AF56" i="458"/>
  <c r="AF63" i="448"/>
  <c r="AU77" i="464"/>
  <c r="AS77" i="464"/>
  <c r="AI60" i="446"/>
  <c r="AR77" i="416"/>
  <c r="AK69" i="476"/>
  <c r="AI69" i="476"/>
  <c r="AJ88" i="416"/>
  <c r="AQ87" i="416"/>
  <c r="AT87" i="416"/>
  <c r="AK60" i="472"/>
  <c r="AC74" i="476"/>
  <c r="AG58" i="410"/>
  <c r="AR85" i="462"/>
  <c r="AI58" i="462"/>
  <c r="AG58" i="462"/>
  <c r="AI66" i="456"/>
  <c r="AU79" i="448"/>
  <c r="AT79" i="448"/>
  <c r="AC84" i="464"/>
  <c r="AG71" i="458"/>
  <c r="AJ71" i="458"/>
  <c r="AH81" i="410"/>
  <c r="AQ85" i="448"/>
  <c r="AU85" i="448"/>
  <c r="AJ58" i="458"/>
  <c r="AU77" i="466"/>
  <c r="AC65" i="458"/>
  <c r="AG69" i="410"/>
  <c r="AQ83" i="444"/>
  <c r="AQ80" i="428"/>
  <c r="AT80" i="428"/>
  <c r="AQ88" i="446"/>
  <c r="AI85" i="476"/>
  <c r="AU77" i="468"/>
  <c r="AS77" i="468"/>
  <c r="AJ62" i="450"/>
  <c r="AT87" i="415"/>
  <c r="AK80" i="462"/>
  <c r="AG80" i="462"/>
  <c r="AH64" i="466"/>
  <c r="AC60" i="466"/>
  <c r="AR77" i="418"/>
  <c r="AU77" i="413"/>
  <c r="AG72" i="466"/>
  <c r="AK72" i="466"/>
  <c r="AU85" i="446"/>
  <c r="AS88" i="422"/>
  <c r="AT88" i="422"/>
  <c r="AQ81" i="430"/>
  <c r="AS79" i="468"/>
  <c r="AC62" i="417"/>
  <c r="AQ81" i="446"/>
  <c r="AU82" i="444"/>
  <c r="AT82" i="444"/>
  <c r="AC78" i="442"/>
  <c r="AK54" i="476"/>
  <c r="AI84" i="476"/>
  <c r="AH84" i="476"/>
  <c r="AU79" i="410"/>
  <c r="AF65" i="426"/>
  <c r="AC79" i="466"/>
  <c r="AI56" i="462"/>
  <c r="AH82" i="460"/>
  <c r="AG82" i="460"/>
  <c r="AS88" i="454"/>
  <c r="AG69" i="444"/>
  <c r="AF69" i="444"/>
  <c r="AQ81" i="456"/>
  <c r="AK86" i="420"/>
  <c r="AI86" i="420"/>
  <c r="AG85" i="410"/>
  <c r="AU77" i="420"/>
  <c r="AR77" i="420"/>
  <c r="AU84" i="446"/>
  <c r="AC85" i="460"/>
  <c r="AS81" i="462"/>
  <c r="AR81" i="462"/>
  <c r="AG57" i="418"/>
  <c r="AC73" i="474"/>
  <c r="AK58" i="466"/>
  <c r="AK88" i="464"/>
  <c r="AH88" i="464"/>
  <c r="AK74" i="458"/>
  <c r="AH74" i="458"/>
  <c r="AQ77" i="438"/>
  <c r="AH68" i="468"/>
  <c r="AJ68" i="468"/>
  <c r="AG80" i="444"/>
  <c r="AR85" i="474"/>
  <c r="AQ85" i="474"/>
  <c r="AR82" i="458"/>
  <c r="AG66" i="472"/>
  <c r="AG61" i="472"/>
  <c r="AF61" i="472"/>
  <c r="AU81" i="420"/>
  <c r="AT78" i="388"/>
  <c r="AU78" i="388"/>
  <c r="AH86" i="474"/>
  <c r="AT79" i="418"/>
  <c r="AQ79" i="418"/>
  <c r="AQ82" i="474"/>
  <c r="AK81" i="468"/>
  <c r="AF81" i="468"/>
  <c r="AU80" i="452"/>
  <c r="AC83" i="438"/>
  <c r="AQ88" i="415"/>
  <c r="AQ86" i="448"/>
  <c r="AT77" i="436"/>
  <c r="AF77" i="470"/>
  <c r="AI77" i="470"/>
  <c r="AG82" i="468"/>
  <c r="AI82" i="462"/>
  <c r="AF82" i="462"/>
  <c r="AR81" i="476"/>
  <c r="AU77" i="430"/>
  <c r="AK76" i="410"/>
  <c r="AJ76" i="410"/>
  <c r="AG85" i="468"/>
  <c r="AS81" i="440"/>
  <c r="AT81" i="440"/>
  <c r="AQ79" i="428"/>
  <c r="AT86" i="472"/>
  <c r="AU86" i="472"/>
  <c r="AR88" i="472"/>
  <c r="AQ78" i="470"/>
  <c r="AR81" i="474"/>
  <c r="AU86" i="438"/>
  <c r="AR86" i="438"/>
  <c r="AR82" i="418"/>
  <c r="AF59" i="410"/>
  <c r="AH59" i="410"/>
  <c r="AF72" i="428"/>
  <c r="AC73" i="452"/>
  <c r="AJ57" i="472"/>
  <c r="AR86" i="418"/>
  <c r="AC73" i="468"/>
  <c r="AR83" i="472"/>
  <c r="AS85" i="464"/>
  <c r="AT82" i="410"/>
  <c r="AT88" i="418"/>
  <c r="AU88" i="418"/>
  <c r="AF73" i="442"/>
  <c r="AI85" i="418"/>
  <c r="AK85" i="418"/>
  <c r="AT78" i="432"/>
  <c r="AC62" i="454"/>
  <c r="AH70" i="464"/>
  <c r="AS87" i="450"/>
  <c r="AU87" i="450"/>
  <c r="AR80" i="399"/>
  <c r="AU79" i="414"/>
  <c r="AF72" i="470"/>
  <c r="AH72" i="470"/>
  <c r="AK70" i="452"/>
  <c r="AS86" i="424"/>
  <c r="AT86" i="411"/>
  <c r="AQ86" i="411"/>
  <c r="AT83" i="414"/>
  <c r="AG87" i="470"/>
  <c r="AF87" i="470"/>
  <c r="AK72" i="458"/>
  <c r="AT88" i="428"/>
  <c r="AJ78" i="468"/>
  <c r="AF78" i="468"/>
  <c r="AU84" i="422"/>
  <c r="AC53" i="474"/>
  <c r="AU82" i="466"/>
  <c r="AF84" i="432"/>
  <c r="AJ84" i="432"/>
  <c r="AI79" i="438"/>
  <c r="AG79" i="438"/>
  <c r="AK88" i="460"/>
  <c r="AC81" i="410"/>
  <c r="AR77" i="428"/>
  <c r="AQ83" i="420"/>
  <c r="AG60" i="440"/>
  <c r="AH60" i="440"/>
  <c r="AS86" i="410"/>
  <c r="AQ85" i="460"/>
  <c r="AG63" i="410"/>
  <c r="AK63" i="410"/>
  <c r="AK67" i="474"/>
  <c r="AG65" i="464"/>
  <c r="AK65" i="464"/>
  <c r="AJ56" i="460"/>
  <c r="AF79" i="460"/>
  <c r="AH79" i="460"/>
  <c r="AS87" i="432"/>
  <c r="AF72" i="476"/>
  <c r="AJ72" i="476"/>
  <c r="AG83" i="474"/>
  <c r="AF56" i="468"/>
  <c r="AJ56" i="468"/>
  <c r="AS77" i="476"/>
  <c r="AU88" i="430"/>
  <c r="AI78" i="410"/>
  <c r="AG78" i="410"/>
  <c r="AS83" i="436"/>
  <c r="AU83" i="436"/>
  <c r="AR88" i="426"/>
  <c r="AC67" i="452"/>
  <c r="AJ55" i="448"/>
  <c r="AT87" i="446"/>
  <c r="AQ87" i="446"/>
  <c r="AR83" i="442"/>
  <c r="AR83" i="468"/>
  <c r="AK68" i="476"/>
  <c r="AG68" i="476"/>
  <c r="AU81" i="454"/>
  <c r="AK55" i="466"/>
  <c r="AJ55" i="466"/>
  <c r="AR81" i="416"/>
  <c r="AF67" i="470"/>
  <c r="AI67" i="470"/>
  <c r="AI83" i="476"/>
  <c r="AF81" i="458"/>
  <c r="AI81" i="458"/>
  <c r="AJ65" i="418"/>
  <c r="AR88" i="460"/>
  <c r="AS88" i="460"/>
  <c r="AU87" i="411"/>
  <c r="AS83" i="388"/>
  <c r="AU82" i="434"/>
  <c r="AQ82" i="434"/>
  <c r="AU78" i="412"/>
  <c r="AR77" i="472"/>
  <c r="AF55" i="410"/>
  <c r="AK55" i="410"/>
  <c r="AI82" i="415"/>
  <c r="AK82" i="415"/>
  <c r="AQ85" i="466"/>
  <c r="AS80" i="466"/>
  <c r="AQ82" i="436"/>
  <c r="AT82" i="436"/>
  <c r="AU84" i="418"/>
  <c r="AT85" i="470"/>
  <c r="AC63" i="474"/>
  <c r="AQ83" i="428"/>
  <c r="AU84" i="432"/>
  <c r="AU86" i="436"/>
  <c r="AQ85" i="410"/>
  <c r="AS85" i="410"/>
  <c r="AJ81" i="442"/>
  <c r="AF81" i="442"/>
  <c r="AH63" i="472"/>
  <c r="AI82" i="420"/>
  <c r="AF82" i="420"/>
  <c r="AU80" i="474"/>
  <c r="AU85" i="450"/>
  <c r="AT85" i="450"/>
  <c r="AR77" i="446"/>
  <c r="AQ87" i="424"/>
  <c r="AQ82" i="470"/>
  <c r="AC76" i="474"/>
  <c r="AR86" i="468"/>
  <c r="AI57" i="468"/>
  <c r="AC75" i="454"/>
  <c r="AS81" i="450"/>
  <c r="AT77" i="434"/>
  <c r="AS86" i="417"/>
  <c r="AU86" i="417"/>
  <c r="AJ61" i="476"/>
  <c r="AC63" i="468"/>
  <c r="AU88" i="438"/>
  <c r="AH81" i="460"/>
  <c r="AU81" i="466"/>
  <c r="AQ81" i="466"/>
  <c r="AU80" i="422"/>
  <c r="AJ84" i="448"/>
  <c r="AH84" i="448"/>
  <c r="AU79" i="411"/>
  <c r="AH85" i="474"/>
  <c r="AJ85" i="474"/>
  <c r="AF58" i="460"/>
  <c r="AT80" i="411"/>
  <c r="AU85" i="426"/>
  <c r="AS85" i="426"/>
  <c r="AS84" i="388"/>
  <c r="AT87" i="430"/>
  <c r="AF54" i="474"/>
  <c r="AH54" i="474"/>
  <c r="AH74" i="460"/>
  <c r="AK75" i="468"/>
  <c r="AG75" i="468"/>
  <c r="AR78" i="474"/>
  <c r="AT85" i="434"/>
  <c r="AS87" i="466"/>
  <c r="AQ87" i="466"/>
  <c r="AJ57" i="470"/>
  <c r="AC53" i="460"/>
  <c r="AR86" i="476"/>
  <c r="AC70" i="464"/>
  <c r="AT87" i="422"/>
  <c r="AS78" i="462"/>
  <c r="AC77" i="460"/>
  <c r="AF84" i="462"/>
  <c r="AU87" i="428"/>
  <c r="AC61" i="466"/>
  <c r="AJ67" i="472"/>
  <c r="AS83" i="411"/>
  <c r="AQ83" i="411"/>
  <c r="AQ77" i="440"/>
  <c r="AR79" i="442"/>
  <c r="AU83" i="452"/>
  <c r="AS83" i="452"/>
  <c r="AQ77" i="417"/>
  <c r="AC64" i="462"/>
  <c r="AU87" i="448"/>
  <c r="AU78" i="418"/>
  <c r="AH60" i="464"/>
  <c r="AG60" i="464"/>
  <c r="AF64" i="460"/>
  <c r="AI77" i="454"/>
  <c r="AH77" i="454"/>
  <c r="AQ88" i="468"/>
  <c r="AU88" i="466"/>
  <c r="AU82" i="416"/>
  <c r="AR82" i="416"/>
  <c r="AI68" i="420"/>
  <c r="AF68" i="420"/>
  <c r="AF77" i="410"/>
  <c r="AF54" i="468"/>
  <c r="AG54" i="468"/>
  <c r="AI66" i="410"/>
  <c r="AT83" i="456"/>
  <c r="AU83" i="456"/>
  <c r="AJ84" i="460"/>
  <c r="AS79" i="462"/>
  <c r="AI73" i="464"/>
  <c r="AF73" i="464"/>
  <c r="AS78" i="426"/>
  <c r="AC81" i="468"/>
  <c r="AR85" i="476"/>
  <c r="AC89" i="460" l="1"/>
  <c r="X106" i="460"/>
  <c r="X104" i="460"/>
  <c r="X104" i="474"/>
  <c r="X105" i="458"/>
  <c r="AG89" i="410"/>
  <c r="AH89" i="410"/>
  <c r="X105" i="466"/>
  <c r="AJ89" i="410"/>
  <c r="AF89" i="410"/>
  <c r="X101" i="410" s="1"/>
  <c r="X105" i="456"/>
  <c r="X106" i="472"/>
  <c r="AC89" i="472"/>
  <c r="AC89" i="442"/>
  <c r="X106" i="442"/>
  <c r="X105" i="436"/>
  <c r="X104" i="470"/>
  <c r="X106" i="466"/>
  <c r="AC89" i="466"/>
  <c r="X104" i="468"/>
  <c r="X105" i="464"/>
  <c r="AK89" i="410"/>
  <c r="X105" i="476"/>
  <c r="X105" i="444"/>
  <c r="X105" i="424"/>
  <c r="X105" i="474"/>
  <c r="X104" i="432"/>
  <c r="X105" i="410"/>
  <c r="AI89" i="410"/>
  <c r="X100" i="410" s="1"/>
  <c r="X104" i="410"/>
  <c r="AF89" i="442"/>
  <c r="X104" i="420"/>
  <c r="AC89" i="470"/>
  <c r="X106" i="470"/>
  <c r="AG89" i="440"/>
  <c r="AK89" i="476"/>
  <c r="AI89" i="476"/>
  <c r="AG89" i="454"/>
  <c r="X105" i="470"/>
  <c r="X104" i="413"/>
  <c r="X104" i="458"/>
  <c r="AG89" i="430"/>
  <c r="X104" i="466"/>
  <c r="AG89" i="452"/>
  <c r="AF89" i="466"/>
  <c r="AJ89" i="466"/>
  <c r="X104" i="472"/>
  <c r="X106" i="438"/>
  <c r="AC89" i="438"/>
  <c r="AI89" i="472"/>
  <c r="AF89" i="472"/>
  <c r="AK89" i="444"/>
  <c r="AH89" i="412"/>
  <c r="X106" i="434"/>
  <c r="AC89" i="434"/>
  <c r="AF89" i="458"/>
  <c r="AH89" i="426"/>
  <c r="AG89" i="426"/>
  <c r="X106" i="420"/>
  <c r="AC89" i="420"/>
  <c r="AJ89" i="450"/>
  <c r="AK89" i="460"/>
  <c r="AF89" i="460"/>
  <c r="X104" i="422"/>
  <c r="X105" i="442"/>
  <c r="AH89" i="442"/>
  <c r="X105" i="468"/>
  <c r="AH89" i="440"/>
  <c r="AK89" i="440"/>
  <c r="AG89" i="476"/>
  <c r="AF89" i="476"/>
  <c r="AH89" i="454"/>
  <c r="AI89" i="454"/>
  <c r="X106" i="415"/>
  <c r="AC89" i="415"/>
  <c r="AI89" i="430"/>
  <c r="AF89" i="430"/>
  <c r="AK89" i="452"/>
  <c r="AI89" i="466"/>
  <c r="AG89" i="472"/>
  <c r="AG89" i="444"/>
  <c r="AH89" i="444"/>
  <c r="AF89" i="412"/>
  <c r="AI89" i="458"/>
  <c r="AJ89" i="458"/>
  <c r="AK89" i="426"/>
  <c r="AK89" i="450"/>
  <c r="AH89" i="450"/>
  <c r="AC89" i="450"/>
  <c r="X106" i="450"/>
  <c r="AJ89" i="460"/>
  <c r="X106" i="446"/>
  <c r="AC89" i="446"/>
  <c r="X106" i="432"/>
  <c r="AC89" i="432"/>
  <c r="X105" i="462"/>
  <c r="AK89" i="442"/>
  <c r="AJ89" i="442"/>
  <c r="X104" i="426"/>
  <c r="AI89" i="440"/>
  <c r="AJ89" i="440"/>
  <c r="AJ89" i="476"/>
  <c r="AK89" i="454"/>
  <c r="AF89" i="454"/>
  <c r="X101" i="454" s="1"/>
  <c r="AK89" i="430"/>
  <c r="AJ89" i="430"/>
  <c r="AH89" i="452"/>
  <c r="AJ89" i="452"/>
  <c r="AG89" i="466"/>
  <c r="AJ89" i="472"/>
  <c r="X106" i="416"/>
  <c r="AC89" i="416"/>
  <c r="X104" i="450"/>
  <c r="AI89" i="444"/>
  <c r="AJ89" i="444"/>
  <c r="AJ89" i="412"/>
  <c r="AG89" i="412"/>
  <c r="AH89" i="458"/>
  <c r="AG89" i="458"/>
  <c r="AI89" i="426"/>
  <c r="AF89" i="450"/>
  <c r="X101" i="450" s="1"/>
  <c r="AG89" i="450"/>
  <c r="AH89" i="460"/>
  <c r="X104" i="412"/>
  <c r="X106" i="476"/>
  <c r="AC89" i="476"/>
  <c r="AG89" i="442"/>
  <c r="AI89" i="442"/>
  <c r="X105" i="448"/>
  <c r="X105" i="472"/>
  <c r="X104" i="462"/>
  <c r="AC89" i="440"/>
  <c r="X106" i="440"/>
  <c r="AF89" i="440"/>
  <c r="X101" i="440" s="1"/>
  <c r="AH89" i="476"/>
  <c r="AJ89" i="454"/>
  <c r="AC89" i="410"/>
  <c r="X106" i="410"/>
  <c r="AH89" i="430"/>
  <c r="X105" i="428"/>
  <c r="AF89" i="452"/>
  <c r="X101" i="452" s="1"/>
  <c r="Y102" i="452" s="1"/>
  <c r="Z102" i="452" s="1"/>
  <c r="X102" i="452" s="1"/>
  <c r="AI89" i="452"/>
  <c r="X100" i="452" s="1"/>
  <c r="AH89" i="466"/>
  <c r="AK89" i="466"/>
  <c r="AK89" i="472"/>
  <c r="AH89" i="472"/>
  <c r="AF89" i="444"/>
  <c r="X101" i="444" s="1"/>
  <c r="AK89" i="412"/>
  <c r="AI89" i="412"/>
  <c r="X100" i="412" s="1"/>
  <c r="AK89" i="458"/>
  <c r="X105" i="446"/>
  <c r="X104" i="440"/>
  <c r="AJ89" i="426"/>
  <c r="AF89" i="426"/>
  <c r="X101" i="426" s="1"/>
  <c r="X104" i="448"/>
  <c r="X105" i="452"/>
  <c r="AI89" i="450"/>
  <c r="X100" i="450" s="1"/>
  <c r="Y102" i="450" s="1"/>
  <c r="Z102" i="450" s="1"/>
  <c r="X102" i="450" s="1"/>
  <c r="X106" i="422"/>
  <c r="AC89" i="422"/>
  <c r="AI89" i="460"/>
  <c r="X100" i="460" s="1"/>
  <c r="AG89" i="460"/>
  <c r="X105" i="416"/>
  <c r="AH89" i="411"/>
  <c r="AK89" i="415"/>
  <c r="AH89" i="415"/>
  <c r="AI89" i="418"/>
  <c r="AG89" i="418"/>
  <c r="X106" i="418"/>
  <c r="AC89" i="418"/>
  <c r="X104" i="436"/>
  <c r="X105" i="460"/>
  <c r="AH89" i="399"/>
  <c r="AI89" i="468"/>
  <c r="AK89" i="424"/>
  <c r="AF89" i="424"/>
  <c r="AH89" i="414"/>
  <c r="AF89" i="414"/>
  <c r="AI89" i="388"/>
  <c r="AH89" i="388"/>
  <c r="AC89" i="428"/>
  <c r="X106" i="428"/>
  <c r="AH89" i="428"/>
  <c r="X104" i="428"/>
  <c r="X105" i="434"/>
  <c r="X106" i="414"/>
  <c r="AC89" i="414"/>
  <c r="AH89" i="438"/>
  <c r="AG89" i="438"/>
  <c r="AG89" i="413"/>
  <c r="AJ89" i="434"/>
  <c r="AK89" i="434"/>
  <c r="AJ89" i="456"/>
  <c r="AF89" i="474"/>
  <c r="AG89" i="422"/>
  <c r="AK89" i="422"/>
  <c r="AF89" i="436"/>
  <c r="AK89" i="436"/>
  <c r="AF89" i="417"/>
  <c r="AH89" i="417"/>
  <c r="AJ89" i="446"/>
  <c r="AK89" i="446"/>
  <c r="AK89" i="448"/>
  <c r="X105" i="422"/>
  <c r="X106" i="412"/>
  <c r="AC89" i="412"/>
  <c r="AG89" i="411"/>
  <c r="AF89" i="411"/>
  <c r="X101" i="411" s="1"/>
  <c r="AG89" i="415"/>
  <c r="AF89" i="418"/>
  <c r="X101" i="418" s="1"/>
  <c r="AH89" i="418"/>
  <c r="X104" i="456"/>
  <c r="X106" i="458"/>
  <c r="AC89" i="458"/>
  <c r="AF89" i="399"/>
  <c r="X101" i="388"/>
  <c r="AH89" i="468"/>
  <c r="AK89" i="468"/>
  <c r="AG89" i="424"/>
  <c r="AH89" i="424"/>
  <c r="AK89" i="414"/>
  <c r="AI89" i="414"/>
  <c r="X100" i="414" s="1"/>
  <c r="AF89" i="388"/>
  <c r="AG89" i="388"/>
  <c r="X104" i="434"/>
  <c r="AF89" i="428"/>
  <c r="X101" i="428" s="1"/>
  <c r="AI89" i="428"/>
  <c r="AK89" i="438"/>
  <c r="AJ89" i="438"/>
  <c r="X104" i="415"/>
  <c r="AF89" i="413"/>
  <c r="AK89" i="413"/>
  <c r="AI89" i="434"/>
  <c r="X100" i="434" s="1"/>
  <c r="AF89" i="456"/>
  <c r="AI89" i="456"/>
  <c r="AK89" i="474"/>
  <c r="AJ89" i="474"/>
  <c r="X104" i="418"/>
  <c r="AI89" i="422"/>
  <c r="X104" i="417"/>
  <c r="X106" i="399"/>
  <c r="AC89" i="399"/>
  <c r="AG89" i="436"/>
  <c r="AJ89" i="417"/>
  <c r="AH89" i="446"/>
  <c r="AH89" i="448"/>
  <c r="AJ89" i="448"/>
  <c r="X104" i="411"/>
  <c r="AC89" i="436"/>
  <c r="X106" i="436"/>
  <c r="AI89" i="411"/>
  <c r="AJ89" i="411"/>
  <c r="AI89" i="415"/>
  <c r="AK89" i="418"/>
  <c r="AI89" i="399"/>
  <c r="AJ89" i="399"/>
  <c r="AJ89" i="468"/>
  <c r="AF89" i="468"/>
  <c r="X101" i="468" s="1"/>
  <c r="AI89" i="424"/>
  <c r="AJ89" i="414"/>
  <c r="AJ89" i="388"/>
  <c r="AJ89" i="428"/>
  <c r="AK89" i="428"/>
  <c r="X105" i="418"/>
  <c r="X105" i="411"/>
  <c r="AF89" i="438"/>
  <c r="X101" i="438" s="1"/>
  <c r="X105" i="420"/>
  <c r="AJ89" i="413"/>
  <c r="AH89" i="413"/>
  <c r="AG89" i="434"/>
  <c r="AG89" i="456"/>
  <c r="AK89" i="456"/>
  <c r="AG89" i="474"/>
  <c r="AI89" i="474"/>
  <c r="X100" i="474" s="1"/>
  <c r="AH89" i="422"/>
  <c r="AJ89" i="436"/>
  <c r="X103" i="388"/>
  <c r="AC89" i="388"/>
  <c r="H5" i="409" s="1"/>
  <c r="AI89" i="417"/>
  <c r="X106" i="444"/>
  <c r="AC89" i="444"/>
  <c r="AI89" i="446"/>
  <c r="X100" i="446" s="1"/>
  <c r="AI89" i="448"/>
  <c r="X100" i="448" s="1"/>
  <c r="AF89" i="448"/>
  <c r="AK89" i="411"/>
  <c r="AJ89" i="415"/>
  <c r="AF89" i="415"/>
  <c r="X101" i="415" s="1"/>
  <c r="X104" i="442"/>
  <c r="AJ89" i="418"/>
  <c r="X105" i="450"/>
  <c r="X106" i="413"/>
  <c r="AC89" i="413"/>
  <c r="AC89" i="456"/>
  <c r="X106" i="456"/>
  <c r="AG89" i="399"/>
  <c r="AK89" i="399"/>
  <c r="AG89" i="468"/>
  <c r="AJ89" i="424"/>
  <c r="AG89" i="414"/>
  <c r="AK89" i="388"/>
  <c r="AG89" i="428"/>
  <c r="AI89" i="438"/>
  <c r="X100" i="438" s="1"/>
  <c r="X104" i="444"/>
  <c r="AC89" i="468"/>
  <c r="X106" i="468"/>
  <c r="X105" i="412"/>
  <c r="AI89" i="413"/>
  <c r="X100" i="413" s="1"/>
  <c r="AF89" i="434"/>
  <c r="AH89" i="434"/>
  <c r="AH89" i="456"/>
  <c r="AH89" i="474"/>
  <c r="AJ89" i="422"/>
  <c r="AF89" i="422"/>
  <c r="X101" i="422" s="1"/>
  <c r="X106" i="474"/>
  <c r="AC89" i="474"/>
  <c r="AH89" i="436"/>
  <c r="AI89" i="436"/>
  <c r="X100" i="436" s="1"/>
  <c r="AK89" i="417"/>
  <c r="AG89" i="417"/>
  <c r="AC89" i="454"/>
  <c r="X106" i="454"/>
  <c r="AG89" i="446"/>
  <c r="AF89" i="446"/>
  <c r="X105" i="454"/>
  <c r="X105" i="440"/>
  <c r="AG89" i="448"/>
  <c r="AG89" i="432"/>
  <c r="AF89" i="432"/>
  <c r="AC89" i="448"/>
  <c r="X106" i="448"/>
  <c r="AH89" i="470"/>
  <c r="AF89" i="464"/>
  <c r="X105" i="414"/>
  <c r="X105" i="399"/>
  <c r="AI89" i="462"/>
  <c r="AJ89" i="416"/>
  <c r="AI89" i="420"/>
  <c r="AF89" i="420"/>
  <c r="AC89" i="430"/>
  <c r="X106" i="430"/>
  <c r="X104" i="464"/>
  <c r="X105" i="438"/>
  <c r="X104" i="446"/>
  <c r="AH89" i="432"/>
  <c r="AJ89" i="432"/>
  <c r="AJ89" i="470"/>
  <c r="AK89" i="464"/>
  <c r="AG89" i="464"/>
  <c r="X106" i="417"/>
  <c r="AC89" i="417"/>
  <c r="X104" i="430"/>
  <c r="X106" i="411"/>
  <c r="AC89" i="411"/>
  <c r="AG89" i="462"/>
  <c r="AH89" i="462"/>
  <c r="AF89" i="416"/>
  <c r="X101" i="416" s="1"/>
  <c r="AH89" i="416"/>
  <c r="AH89" i="420"/>
  <c r="X102" i="388"/>
  <c r="X104" i="414"/>
  <c r="X104" i="416"/>
  <c r="AI89" i="432"/>
  <c r="X100" i="432" s="1"/>
  <c r="AG89" i="470"/>
  <c r="AK89" i="470"/>
  <c r="AH89" i="464"/>
  <c r="AI89" i="464"/>
  <c r="X100" i="464" s="1"/>
  <c r="X104" i="452"/>
  <c r="X104" i="438"/>
  <c r="AF89" i="462"/>
  <c r="AJ89" i="462"/>
  <c r="AG89" i="416"/>
  <c r="AI89" i="416"/>
  <c r="AJ89" i="420"/>
  <c r="X105" i="426"/>
  <c r="AC89" i="424"/>
  <c r="X106" i="424"/>
  <c r="X104" i="476"/>
  <c r="AC89" i="452"/>
  <c r="X106" i="452"/>
  <c r="X106" i="464"/>
  <c r="AC89" i="464"/>
  <c r="X105" i="432"/>
  <c r="AC89" i="462"/>
  <c r="X106" i="462"/>
  <c r="X105" i="413"/>
  <c r="X104" i="424"/>
  <c r="AK89" i="432"/>
  <c r="X105" i="430"/>
  <c r="AF89" i="470"/>
  <c r="X101" i="470" s="1"/>
  <c r="AI89" i="470"/>
  <c r="X100" i="470" s="1"/>
  <c r="AJ89" i="464"/>
  <c r="AK89" i="462"/>
  <c r="X104" i="454"/>
  <c r="AC89" i="426"/>
  <c r="X106" i="426"/>
  <c r="AK89" i="416"/>
  <c r="AK89" i="420"/>
  <c r="AG89" i="420"/>
  <c r="X104" i="399"/>
  <c r="X105" i="417"/>
  <c r="X105" i="415"/>
  <c r="X103" i="426" l="1"/>
  <c r="H5" i="425"/>
  <c r="Y102" i="470"/>
  <c r="Z102" i="470" s="1"/>
  <c r="X102" i="470" s="1"/>
  <c r="H5" i="463"/>
  <c r="X103" i="464"/>
  <c r="X101" i="462"/>
  <c r="H5" i="401"/>
  <c r="X103" i="411"/>
  <c r="X100" i="420"/>
  <c r="H5" i="447"/>
  <c r="X103" i="448"/>
  <c r="X103" i="456"/>
  <c r="H5" i="455"/>
  <c r="H5" i="443"/>
  <c r="X103" i="444"/>
  <c r="X100" i="415"/>
  <c r="X103" i="436"/>
  <c r="H5" i="435"/>
  <c r="X101" i="436"/>
  <c r="Y102" i="436" s="1"/>
  <c r="Z102" i="436" s="1"/>
  <c r="X102" i="436" s="1"/>
  <c r="X103" i="428"/>
  <c r="H5" i="427"/>
  <c r="H5" i="439"/>
  <c r="X103" i="440"/>
  <c r="X100" i="442"/>
  <c r="X100" i="426"/>
  <c r="X103" i="416"/>
  <c r="H5" i="405"/>
  <c r="X100" i="440"/>
  <c r="X100" i="458"/>
  <c r="X100" i="430"/>
  <c r="X103" i="420"/>
  <c r="H5" i="419"/>
  <c r="X101" i="458"/>
  <c r="Y102" i="458" s="1"/>
  <c r="Z102" i="458" s="1"/>
  <c r="X102" i="458" s="1"/>
  <c r="X103" i="417"/>
  <c r="H5" i="407"/>
  <c r="X100" i="416"/>
  <c r="Y102" i="416"/>
  <c r="Z102" i="416" s="1"/>
  <c r="X102" i="416" s="1"/>
  <c r="X101" i="464"/>
  <c r="Y102" i="464" s="1"/>
  <c r="Z102" i="464" s="1"/>
  <c r="X102" i="464" s="1"/>
  <c r="X101" i="432"/>
  <c r="Y102" i="432" s="1"/>
  <c r="Z102" i="432" s="1"/>
  <c r="X102" i="432" s="1"/>
  <c r="H5" i="453"/>
  <c r="X103" i="454"/>
  <c r="X101" i="434"/>
  <c r="Y102" i="434" s="1"/>
  <c r="Z102" i="434" s="1"/>
  <c r="X102" i="434" s="1"/>
  <c r="H5" i="467"/>
  <c r="X103" i="468"/>
  <c r="H5" i="403"/>
  <c r="X103" i="413"/>
  <c r="X101" i="448"/>
  <c r="Y102" i="448" s="1"/>
  <c r="Z102" i="448" s="1"/>
  <c r="X102" i="448" s="1"/>
  <c r="X101" i="424"/>
  <c r="H5" i="421"/>
  <c r="X103" i="422"/>
  <c r="X103" i="432"/>
  <c r="H5" i="431"/>
  <c r="X101" i="412"/>
  <c r="Y102" i="412" s="1"/>
  <c r="Z102" i="412" s="1"/>
  <c r="X102" i="412" s="1"/>
  <c r="X100" i="466"/>
  <c r="H5" i="406"/>
  <c r="X103" i="415"/>
  <c r="X101" i="476"/>
  <c r="X101" i="460"/>
  <c r="Y102" i="460" s="1"/>
  <c r="Z102" i="460" s="1"/>
  <c r="X102" i="460" s="1"/>
  <c r="H5" i="433"/>
  <c r="X103" i="434"/>
  <c r="X101" i="472"/>
  <c r="X101" i="442"/>
  <c r="Y102" i="442" s="1"/>
  <c r="Z102" i="442" s="1"/>
  <c r="X102" i="442" s="1"/>
  <c r="H5" i="465"/>
  <c r="X103" i="466"/>
  <c r="X103" i="452"/>
  <c r="H5" i="451"/>
  <c r="X101" i="420"/>
  <c r="Y102" i="420" s="1"/>
  <c r="Z102" i="420" s="1"/>
  <c r="X102" i="420" s="1"/>
  <c r="H5" i="461"/>
  <c r="X103" i="462"/>
  <c r="X103" i="424"/>
  <c r="H5" i="423"/>
  <c r="H5" i="429"/>
  <c r="X103" i="430"/>
  <c r="X100" i="462"/>
  <c r="X101" i="446"/>
  <c r="Y102" i="446" s="1"/>
  <c r="Z102" i="446" s="1"/>
  <c r="X102" i="446" s="1"/>
  <c r="H5" i="473"/>
  <c r="X103" i="474"/>
  <c r="Y102" i="415"/>
  <c r="Z102" i="415" s="1"/>
  <c r="X102" i="415" s="1"/>
  <c r="X100" i="417"/>
  <c r="X100" i="424"/>
  <c r="X100" i="399"/>
  <c r="X100" i="411"/>
  <c r="Y102" i="411" s="1"/>
  <c r="Z102" i="411" s="1"/>
  <c r="X102" i="411" s="1"/>
  <c r="X100" i="422"/>
  <c r="Y102" i="422" s="1"/>
  <c r="Z102" i="422" s="1"/>
  <c r="X102" i="422" s="1"/>
  <c r="X100" i="456"/>
  <c r="X101" i="413"/>
  <c r="Y102" i="413" s="1"/>
  <c r="Z102" i="413" s="1"/>
  <c r="X102" i="413" s="1"/>
  <c r="X100" i="428"/>
  <c r="X98" i="388"/>
  <c r="Y99" i="388" s="1"/>
  <c r="Z99" i="388" s="1"/>
  <c r="X99" i="388" s="1"/>
  <c r="X101" i="399"/>
  <c r="Y102" i="399" s="1"/>
  <c r="Z102" i="399" s="1"/>
  <c r="X102" i="399" s="1"/>
  <c r="X101" i="417"/>
  <c r="H5" i="404"/>
  <c r="X103" i="414"/>
  <c r="X97" i="388"/>
  <c r="X100" i="418"/>
  <c r="Y102" i="426"/>
  <c r="Z102" i="426" s="1"/>
  <c r="X102" i="426" s="1"/>
  <c r="Y102" i="440"/>
  <c r="Z102" i="440" s="1"/>
  <c r="X102" i="440" s="1"/>
  <c r="X103" i="476"/>
  <c r="H5" i="475"/>
  <c r="X100" i="444"/>
  <c r="Y102" i="444" s="1"/>
  <c r="Z102" i="444" s="1"/>
  <c r="X102" i="444" s="1"/>
  <c r="X100" i="472"/>
  <c r="X103" i="442"/>
  <c r="H5" i="441"/>
  <c r="Y102" i="410"/>
  <c r="Z102" i="410" s="1"/>
  <c r="X102" i="410" s="1"/>
  <c r="Y102" i="438"/>
  <c r="Z102" i="438" s="1"/>
  <c r="X102" i="438" s="1"/>
  <c r="H5" i="398"/>
  <c r="X103" i="399"/>
  <c r="X101" i="456"/>
  <c r="Y102" i="456" s="1"/>
  <c r="Z102" i="456" s="1"/>
  <c r="X102" i="456" s="1"/>
  <c r="Y102" i="428"/>
  <c r="Z102" i="428" s="1"/>
  <c r="X102" i="428" s="1"/>
  <c r="H5" i="457"/>
  <c r="X103" i="458"/>
  <c r="Y102" i="418"/>
  <c r="Z102" i="418" s="1"/>
  <c r="X102" i="418" s="1"/>
  <c r="X103" i="412"/>
  <c r="H5" i="402"/>
  <c r="X101" i="474"/>
  <c r="Y102" i="474" s="1"/>
  <c r="Z102" i="474" s="1"/>
  <c r="X102" i="474" s="1"/>
  <c r="X101" i="414"/>
  <c r="Y102" i="414" s="1"/>
  <c r="Z102" i="414" s="1"/>
  <c r="X102" i="414" s="1"/>
  <c r="X100" i="468"/>
  <c r="Y102" i="468" s="1"/>
  <c r="Z102" i="468" s="1"/>
  <c r="X102" i="468" s="1"/>
  <c r="X103" i="418"/>
  <c r="H5" i="408"/>
  <c r="X103" i="410"/>
  <c r="H5" i="400"/>
  <c r="H5" i="445"/>
  <c r="X103" i="446"/>
  <c r="X103" i="450"/>
  <c r="H5" i="449"/>
  <c r="X101" i="430"/>
  <c r="X100" i="454"/>
  <c r="Y102" i="454" s="1"/>
  <c r="Z102" i="454" s="1"/>
  <c r="X102" i="454" s="1"/>
  <c r="H5" i="437"/>
  <c r="X103" i="438"/>
  <c r="X101" i="466"/>
  <c r="X100" i="476"/>
  <c r="X103" i="470"/>
  <c r="H5" i="469"/>
  <c r="X103" i="472"/>
  <c r="H5" i="471"/>
  <c r="X103" i="460"/>
  <c r="H5" i="459"/>
  <c r="Y102" i="424" l="1"/>
  <c r="Z102" i="424" s="1"/>
  <c r="X102" i="424" s="1"/>
  <c r="Y102" i="430"/>
  <c r="Z102" i="430" s="1"/>
  <c r="X102" i="430" s="1"/>
  <c r="Y102" i="466"/>
  <c r="Z102" i="466" s="1"/>
  <c r="X102" i="466" s="1"/>
  <c r="Y102" i="462"/>
  <c r="Z102" i="462" s="1"/>
  <c r="X102" i="462" s="1"/>
  <c r="Y102" i="417"/>
  <c r="Z102" i="417" s="1"/>
  <c r="X102" i="417" s="1"/>
  <c r="Y102" i="472"/>
  <c r="Z102" i="472" s="1"/>
  <c r="X102" i="472" s="1"/>
  <c r="Y102" i="476"/>
  <c r="Z102" i="476" s="1"/>
  <c r="X102" i="476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65001" sourceFile="J:\ARPS\data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65001" sourceFile="J:\ARPS\data\baptism\baptism_source_zone_month.txt">
      <textFields count="8">
        <textField/>
        <textField/>
        <textField/>
        <textField/>
        <textField/>
        <textField/>
        <textField/>
        <textField/>
      </textFields>
    </textPr>
  </connection>
  <connection id="4" sourceFile="J:\ARPS\config\phone_list.xlsx" keepAlive="1" name="phone_list" type="5" refreshedVersion="5" background="1" saveData="1">
    <dbPr connection="Provider=Microsoft.ACE.OLEDB.12.0;User ID=Admin;Data Source=J:\ARPS\config\phone_list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HONE_LIST$" commandType="3"/>
  </connection>
  <connection id="5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zone" type="6" refreshedVersion="5" background="1" saveData="1">
    <textPr prompt="0" codePage="437" sourceFile="J:\ARPS\data\report\report_zone.txt">
      <textFields>
        <textField/>
      </textFields>
    </textPr>
  </connection>
  <connection id="11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<sst xmlns="http://schemas.openxmlformats.org/spreadsheetml/2006/main" count="9779" uniqueCount="3970">
  <si>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</si>
  <si>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</si>
  <si>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</si>
  <si>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</si>
  <si>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</si>
  <si>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</si>
  <si>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</si>
  <si>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</si>
  <si>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</si>
  <si>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</si>
  <si>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</si>
  <si>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</si>
  <si>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</si>
  <si>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</si>
  <si>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</si>
  <si>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</si>
  <si>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</si>
  <si>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</si>
  <si>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</si>
  <si>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</si>
  <si>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</si>
  <si>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</si>
  <si>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</si>
  <si>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</si>
  <si>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</si>
  <si>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</si>
  <si>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</si>
  <si>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</si>
  <si>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</si>
  <si>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</si>
  <si>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</si>
  <si>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</si>
  <si>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</si>
  <si>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</si>
  <si>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</si>
  <si>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</si>
  <si>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</si>
  <si>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</si>
  <si>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</si>
  <si>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</si>
  <si>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</si>
  <si>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</si>
  <si>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</si>
  <si>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</si>
  <si>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</si>
  <si>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</si>
  <si>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</si>
  <si>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</si>
  <si>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</si>
  <si>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</si>
  <si>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</si>
  <si>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</si>
  <si>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</si>
  <si>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</si>
  <si>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</si>
  <si>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</si>
  <si>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</si>
  <si>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</si>
  <si>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</si>
  <si>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</si>
  <si>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</si>
  <si>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</si>
  <si>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</si>
  <si>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</si>
  <si>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</si>
  <si>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</si>
  <si>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</si>
  <si>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</si>
  <si>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</si>
  <si>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</si>
  <si>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</si>
  <si>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</si>
  <si>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</si>
  <si>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</si>
  <si>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</si>
  <si>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</si>
  <si>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</si>
  <si>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</si>
  <si>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</si>
  <si>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</si>
  <si>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</si>
  <si>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</si>
  <si>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</si>
  <si>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</si>
  <si>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</si>
  <si>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</si>
  <si>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</si>
  <si>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</si>
  <si>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</si>
  <si>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</si>
  <si>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</si>
  <si>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</si>
  <si>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</si>
  <si>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</si>
  <si>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</si>
  <si>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</si>
  <si>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</si>
  <si>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</si>
  <si>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</si>
  <si>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</si>
  <si>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</si>
  <si>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</si>
  <si>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</si>
  <si>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</si>
  <si>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</si>
  <si>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</si>
  <si>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</si>
  <si>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</si>
  <si>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</si>
  <si>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</si>
  <si>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</si>
  <si>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</si>
  <si>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</si>
  <si>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</si>
  <si>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</si>
  <si>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</si>
  <si>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</si>
  <si>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</si>
  <si>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</si>
  <si>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</si>
  <si>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</si>
  <si>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</si>
  <si>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</si>
  <si>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</si>
  <si>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</si>
  <si>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</si>
  <si>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</si>
  <si>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</si>
  <si>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</si>
  <si>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</si>
  <si>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</si>
  <si>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</si>
  <si>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</si>
  <si>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</si>
  <si>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</si>
  <si>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</si>
  <si>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</si>
  <si>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</si>
  <si>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</si>
  <si>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</si>
  <si>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</si>
  <si>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</si>
  <si>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</si>
  <si>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</si>
  <si>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</si>
  <si>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</si>
  <si>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</si>
  <si>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</si>
  <si>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</si>
  <si>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</si>
  <si>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</si>
  <si>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</si>
  <si>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</si>
  <si>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</si>
  <si>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</si>
  <si>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</si>
  <si>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</si>
  <si>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</si>
  <si>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</si>
  <si>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</si>
  <si>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</si>
  <si>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</si>
  <si>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</si>
  <si>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</si>
  <si>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</si>
  <si>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</si>
  <si>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</si>
  <si>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</si>
  <si>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</si>
  <si>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</si>
  <si>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</si>
  <si>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</si>
  <si>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</si>
  <si>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</si>
  <si>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</si>
  <si>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</si>
  <si>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</si>
  <si>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</si>
  <si>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</si>
  <si>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</si>
  <si>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</si>
  <si>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</si>
  <si>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</si>
  <si>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</si>
  <si>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</si>
  <si>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</si>
  <si>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</si>
  <si>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</si>
  <si>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</si>
  <si>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</si>
  <si>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</si>
  <si>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</si>
  <si>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</si>
  <si>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</si>
  <si>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</si>
  <si>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</si>
  <si>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</si>
  <si>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</si>
  <si>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</si>
  <si>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</si>
  <si>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</si>
  <si>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</si>
  <si>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</si>
  <si>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</si>
  <si>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</si>
  <si>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</si>
  <si>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</si>
  <si>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</si>
  <si>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</si>
  <si>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</si>
  <si>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</si>
  <si>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</si>
  <si>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</si>
  <si>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</si>
  <si>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</si>
  <si>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</si>
  <si>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</si>
  <si>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</si>
  <si>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</si>
  <si>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</si>
  <si>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</si>
  <si>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</si>
  <si>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</si>
  <si>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</si>
  <si>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</si>
  <si>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</si>
  <si>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</si>
  <si>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</si>
  <si>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</si>
  <si>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</si>
  <si>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</si>
  <si>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</si>
  <si>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</si>
  <si>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</si>
  <si>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</si>
  <si>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</si>
  <si>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</si>
  <si>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</si>
  <si>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</si>
  <si>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</si>
  <si>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</si>
  <si>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</si>
  <si>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</si>
  <si>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</si>
  <si>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</si>
  <si>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</si>
  <si>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</si>
  <si>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</si>
  <si>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</si>
  <si>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</si>
  <si>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</si>
  <si>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</si>
  <si>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</si>
  <si>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</si>
  <si>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</si>
  <si>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</si>
  <si>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</si>
  <si>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</si>
  <si>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</si>
  <si>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</si>
  <si>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</si>
  <si>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</si>
  <si>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</si>
  <si>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</si>
  <si>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</si>
  <si>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</si>
  <si>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</si>
  <si>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</si>
  <si>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</si>
  <si>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</si>
  <si>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</si>
  <si>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</si>
  <si>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</si>
  <si>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</si>
  <si>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</si>
  <si>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</si>
  <si>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</si>
  <si>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</si>
  <si>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</si>
  <si>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</si>
  <si>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</si>
  <si>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</si>
  <si>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</si>
  <si>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</si>
  <si>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</si>
  <si>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</si>
  <si>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</si>
  <si>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</si>
  <si>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</si>
  <si>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</si>
  <si>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</si>
  <si>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</si>
  <si>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</si>
  <si>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</si>
  <si>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</si>
  <si>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</si>
  <si>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</si>
  <si>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</si>
  <si>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</si>
  <si>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</si>
  <si>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</si>
  <si>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</si>
  <si>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</si>
  <si>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</si>
  <si>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</si>
  <si>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</si>
  <si>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</si>
  <si>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</si>
  <si>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</si>
  <si>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</si>
  <si>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</si>
  <si>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</si>
  <si>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</si>
  <si>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</si>
  <si>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</si>
  <si>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</si>
  <si>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</si>
  <si>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</si>
  <si>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</si>
  <si>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</si>
  <si>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</si>
  <si>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</si>
  <si>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</si>
  <si>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</si>
  <si>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</si>
  <si>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</si>
  <si>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</si>
  <si>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</si>
  <si>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</si>
  <si>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</si>
  <si>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</si>
  <si>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</si>
  <si>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</si>
  <si>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</si>
  <si>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</si>
  <si>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</si>
  <si>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</si>
  <si>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</si>
  <si>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</si>
  <si>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</si>
  <si>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</si>
  <si>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</si>
  <si>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</si>
  <si>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</si>
  <si>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</si>
  <si>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</si>
  <si>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</si>
  <si>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</si>
  <si>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</si>
  <si>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</si>
  <si>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</si>
  <si>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</si>
  <si>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</si>
  <si>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</si>
  <si>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</si>
  <si>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</si>
  <si>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</si>
  <si>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</si>
  <si>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</si>
  <si>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</si>
  <si>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</si>
  <si>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</si>
  <si>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</si>
  <si>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</si>
  <si>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</si>
  <si>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</si>
  <si>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</si>
  <si>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</si>
  <si>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</si>
  <si>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</si>
  <si>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</si>
  <si>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</si>
  <si>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</si>
  <si>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</si>
  <si>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</si>
  <si>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</si>
  <si>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</si>
  <si>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</si>
  <si>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</si>
  <si>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</si>
  <si>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</si>
  <si>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</si>
  <si>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</si>
  <si>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</si>
  <si>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</si>
  <si>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</si>
  <si>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</si>
  <si>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</si>
  <si>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</si>
  <si>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</si>
  <si>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</si>
  <si>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</si>
  <si>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</si>
  <si>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</si>
  <si>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</si>
  <si>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</si>
  <si>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</si>
  <si>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</si>
  <si>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</si>
  <si>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</si>
  <si>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</si>
  <si>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</si>
  <si>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</si>
  <si>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</si>
  <si>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</si>
  <si>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</si>
  <si>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</si>
  <si>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</si>
  <si>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</si>
  <si>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</si>
  <si>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</si>
  <si>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</si>
  <si>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</si>
  <si>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</si>
  <si>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</si>
  <si>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</si>
  <si>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</si>
  <si>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</si>
  <si>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</si>
  <si>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</si>
  <si>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</si>
  <si>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</si>
  <si>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</si>
  <si>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</si>
  <si>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</si>
  <si>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</si>
  <si>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</si>
  <si>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</si>
  <si>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</si>
  <si>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</si>
  <si>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</si>
  <si>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</si>
  <si>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</si>
  <si>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</si>
  <si>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</si>
  <si>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</si>
  <si>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</si>
  <si>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</si>
  <si>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</si>
  <si>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</si>
  <si>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</si>
  <si>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</si>
  <si>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</si>
  <si>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</si>
  <si>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</si>
  <si>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</si>
  <si>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</si>
  <si>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</si>
  <si>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</si>
  <si>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</si>
  <si>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</si>
  <si>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</si>
  <si>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</si>
  <si>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</si>
  <si>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</si>
  <si>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</si>
  <si>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</si>
  <si>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</si>
  <si>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</si>
  <si>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</si>
  <si>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</si>
  <si>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</si>
  <si>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</si>
  <si>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</si>
  <si>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</si>
  <si>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</si>
  <si>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</si>
  <si>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</si>
  <si>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</si>
  <si>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</si>
  <si>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</si>
  <si>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</si>
  <si>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</si>
  <si>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</si>
  <si>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</si>
  <si>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</si>
  <si>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</si>
  <si>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</si>
  <si>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</si>
  <si>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</si>
  <si>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</si>
  <si>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</si>
  <si>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</si>
  <si>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</si>
  <si>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</si>
  <si>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</si>
  <si>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</si>
  <si>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</si>
  <si>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</si>
  <si>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</si>
  <si>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</si>
  <si>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</si>
  <si>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</si>
  <si>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</si>
  <si>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</si>
  <si>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</si>
  <si>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</si>
  <si>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</si>
  <si>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</si>
  <si>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</si>
  <si>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</si>
  <si>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</si>
  <si>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</si>
  <si>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</si>
  <si>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</si>
  <si>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</si>
  <si>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</si>
  <si>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</si>
  <si>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</si>
  <si>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</si>
  <si>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</si>
  <si>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</si>
  <si>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</si>
  <si>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</si>
  <si>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</si>
  <si>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</si>
  <si>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</si>
  <si>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</si>
  <si>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</si>
  <si>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</si>
  <si>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</si>
  <si>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</si>
  <si>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</si>
  <si>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</si>
  <si>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</si>
  <si>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</si>
  <si>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</si>
  <si>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</si>
  <si>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</si>
  <si>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</si>
  <si>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</si>
  <si>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</si>
  <si>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</si>
  <si>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</si>
  <si>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</si>
  <si>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</si>
  <si>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</si>
  <si>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</si>
  <si>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</si>
  <si>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</si>
  <si>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</si>
  <si>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</si>
  <si>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</si>
  <si>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</si>
  <si>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</si>
  <si>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</si>
  <si>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</si>
  <si>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2016:2:2:7:ZHUBEI_2_E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</si>
  <si>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</si>
  <si>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</si>
  <si>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</si>
  <si>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</si>
  <si>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</si>
  <si>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</si>
  <si>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</si>
  <si>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</si>
  <si>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</si>
  <si>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</si>
  <si>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</si>
  <si>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</si>
  <si>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</si>
  <si>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</si>
  <si>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</si>
  <si>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</si>
  <si>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</si>
  <si>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</si>
  <si>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</si>
  <si>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</si>
  <si>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</si>
  <si>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</si>
  <si>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</si>
  <si>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</si>
  <si>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</si>
  <si>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</si>
  <si>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</si>
  <si>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</si>
  <si>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</si>
  <si>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</si>
  <si>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</si>
  <si>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</si>
  <si>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</si>
  <si>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</si>
  <si>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</si>
  <si>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</si>
  <si>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</si>
  <si>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</si>
  <si>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</si>
  <si>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</si>
  <si>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</si>
  <si>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</si>
  <si>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</si>
  <si>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</si>
  <si>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</si>
  <si>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</si>
  <si>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</si>
  <si>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</si>
  <si>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</si>
  <si>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</si>
  <si>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</si>
  <si>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</si>
  <si>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</si>
  <si>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</si>
  <si>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</si>
  <si>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</si>
  <si>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</si>
  <si>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</si>
  <si>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</si>
  <si>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</si>
  <si>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</si>
  <si>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</si>
  <si>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</si>
  <si>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</si>
  <si>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</si>
  <si>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</si>
  <si>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</si>
  <si>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</si>
  <si>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</si>
  <si>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</si>
  <si>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</si>
  <si>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</si>
  <si>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</si>
  <si>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</si>
  <si>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</si>
  <si>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</si>
  <si>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</si>
  <si>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</si>
  <si>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</si>
  <si>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</si>
  <si>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</si>
  <si>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</si>
  <si>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</si>
  <si>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</si>
  <si>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</si>
  <si>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</si>
  <si>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</si>
  <si>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</si>
  <si>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</si>
  <si>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</si>
  <si>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</si>
  <si>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</si>
  <si>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</si>
  <si>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</si>
  <si>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</si>
  <si>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</si>
  <si>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</si>
  <si>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</si>
  <si>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</si>
  <si>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</si>
  <si>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</si>
  <si>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</si>
  <si>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</si>
  <si>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</si>
  <si>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</si>
  <si>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</si>
  <si>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</si>
  <si>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</si>
  <si>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</si>
  <si>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</si>
  <si>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</si>
  <si>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</si>
  <si>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</si>
  <si>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</si>
  <si>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</si>
  <si>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</si>
  <si>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</si>
  <si>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</si>
  <si>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</si>
  <si>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</si>
  <si>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</si>
  <si>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</si>
  <si>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</si>
  <si>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</si>
  <si>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</si>
  <si>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</si>
  <si>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</si>
  <si>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</si>
  <si>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</si>
  <si>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</si>
  <si>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</si>
  <si>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</si>
  <si>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</si>
  <si>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</si>
  <si>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</si>
  <si>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</si>
  <si>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</si>
  <si>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</si>
  <si>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</si>
  <si>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</si>
  <si>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</si>
  <si>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</si>
  <si>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</si>
  <si>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</si>
  <si>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</si>
  <si>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</si>
  <si>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</si>
  <si>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</si>
  <si>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</si>
  <si>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</si>
  <si>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</si>
  <si>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</si>
  <si>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</si>
  <si>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</si>
  <si>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</si>
  <si>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</si>
  <si>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</si>
  <si>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</si>
  <si>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</si>
  <si>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</si>
  <si>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</si>
  <si>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</si>
  <si>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</si>
  <si>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</si>
  <si>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</si>
  <si>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</si>
  <si>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</si>
  <si>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</si>
  <si>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</si>
  <si>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</si>
  <si>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</si>
  <si>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</si>
  <si>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</si>
  <si>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</si>
  <si>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</si>
  <si>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</si>
  <si>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</si>
  <si>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</si>
  <si>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</si>
  <si>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</si>
  <si>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</si>
  <si>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</si>
  <si>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</si>
  <si>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</si>
  <si>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</si>
  <si>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</si>
  <si>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</si>
  <si>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</si>
  <si>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</si>
  <si>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</si>
  <si>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</si>
  <si>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</si>
  <si>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</si>
  <si>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</si>
  <si>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</si>
  <si>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</si>
  <si>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</si>
  <si>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</si>
  <si>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</si>
  <si>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</si>
  <si>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</si>
  <si>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</si>
  <si>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</si>
  <si>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</si>
  <si>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</si>
  <si>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</si>
  <si>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</si>
  <si>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</si>
  <si>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</si>
  <si>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</si>
  <si>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</si>
  <si>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</si>
  <si>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</si>
  <si>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</si>
  <si>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</si>
  <si>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</si>
  <si>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</si>
  <si>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</si>
  <si>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</si>
  <si>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</si>
  <si>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</si>
  <si>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</si>
  <si>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</si>
  <si>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</si>
  <si>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</si>
  <si>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</si>
  <si>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</si>
  <si>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</si>
  <si>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</si>
  <si>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</si>
  <si>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</si>
  <si>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</si>
  <si>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</si>
  <si>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</si>
  <si>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</si>
  <si>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</si>
  <si>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</si>
  <si>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</si>
  <si>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</si>
  <si>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</si>
  <si>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</si>
  <si>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</si>
  <si>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</si>
  <si>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</si>
  <si>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</si>
  <si>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</si>
  <si>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</si>
  <si>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</si>
  <si>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</si>
  <si>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</si>
  <si>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</si>
  <si>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</si>
  <si>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</si>
  <si>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</si>
  <si>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</si>
  <si>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</si>
  <si>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</si>
  <si>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</si>
  <si>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</si>
  <si>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</si>
  <si>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</si>
  <si>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</si>
  <si>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</si>
  <si>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</si>
  <si>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</si>
  <si>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</si>
  <si>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</si>
  <si>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</si>
  <si>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</si>
  <si>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</si>
  <si>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</si>
  <si>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</si>
  <si>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</si>
  <si>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</si>
  <si>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</si>
  <si>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</si>
  <si>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</si>
  <si>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</si>
  <si>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</si>
  <si>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</si>
  <si>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</si>
  <si>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</si>
  <si>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</si>
  <si>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</si>
  <si>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</si>
  <si>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</si>
  <si>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</si>
  <si>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</si>
  <si>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</si>
  <si>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</si>
  <si>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</si>
  <si>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</si>
  <si>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</si>
  <si>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</si>
  <si>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</si>
  <si>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</si>
  <si>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</si>
  <si>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</si>
  <si>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</si>
  <si>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</si>
  <si>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</si>
  <si>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</si>
  <si>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</si>
  <si>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</si>
  <si>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</si>
  <si>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</si>
  <si>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</si>
  <si>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</si>
  <si>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</si>
  <si>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</si>
  <si>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</si>
  <si>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</si>
  <si>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</si>
  <si>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</si>
  <si>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</si>
  <si>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</si>
  <si>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</si>
  <si>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</si>
  <si>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</si>
  <si>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</si>
  <si>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</si>
  <si>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</si>
  <si>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</si>
  <si>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</si>
  <si>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</si>
  <si>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</si>
  <si>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</si>
  <si>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</si>
  <si>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</si>
  <si>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</si>
  <si>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</si>
  <si>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</si>
  <si>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</si>
  <si>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</si>
  <si>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</si>
  <si>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</si>
  <si>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</si>
  <si>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</si>
  <si>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</si>
  <si>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</si>
  <si>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</si>
  <si>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</si>
  <si>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</si>
  <si>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</si>
  <si>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</si>
  <si>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</si>
  <si>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</si>
  <si>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</si>
  <si>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</si>
  <si>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</si>
  <si>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</si>
  <si>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</si>
  <si>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</si>
  <si>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</si>
  <si>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</si>
  <si>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</si>
  <si>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</si>
  <si>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</si>
  <si>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</si>
  <si>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</si>
  <si>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</si>
  <si>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</si>
  <si>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</si>
  <si>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</si>
  <si>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</si>
  <si>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</si>
  <si>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</si>
  <si>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</si>
  <si>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</si>
  <si>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</si>
  <si>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</si>
  <si>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</si>
  <si>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</si>
  <si>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</si>
  <si>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</si>
  <si>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</si>
  <si>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</si>
  <si>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</si>
  <si>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</si>
  <si>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</si>
  <si>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</si>
  <si>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</si>
  <si>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</si>
  <si>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</si>
  <si>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</si>
  <si>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</si>
  <si>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</si>
  <si>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</si>
  <si>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</si>
  <si>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</si>
  <si>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</si>
  <si>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</si>
  <si>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</si>
  <si>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</si>
  <si>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</si>
  <si>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</si>
  <si>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</si>
  <si>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</si>
  <si>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</si>
  <si>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</si>
  <si>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</si>
  <si>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</si>
  <si>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</si>
  <si>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</si>
  <si>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</si>
  <si>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</si>
  <si>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</si>
  <si>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</si>
  <si>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</si>
  <si>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</si>
  <si>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</si>
  <si>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</si>
  <si>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</si>
  <si>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</si>
  <si>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</si>
  <si>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</si>
  <si>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</si>
  <si>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</si>
  <si>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</si>
  <si>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</si>
  <si>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</si>
  <si>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</si>
  <si>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</si>
  <si>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</si>
  <si>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</si>
  <si>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</si>
  <si>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</si>
  <si>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</si>
  <si>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</si>
  <si>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</si>
  <si>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</si>
  <si>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</si>
  <si>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</si>
  <si>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</si>
  <si>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</si>
  <si>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</si>
  <si>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</si>
  <si>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</si>
  <si>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</si>
  <si>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</si>
  <si>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</si>
  <si>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</si>
  <si>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</si>
  <si>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</si>
  <si>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</si>
  <si>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</si>
  <si>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</si>
  <si>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</si>
  <si>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</si>
  <si>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</si>
  <si>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</si>
  <si>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</si>
  <si>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</si>
  <si>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</si>
  <si>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</si>
  <si>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</si>
  <si>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</si>
  <si>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</si>
  <si>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</si>
  <si>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</si>
  <si>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</si>
  <si>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</si>
  <si>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</si>
  <si>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</si>
  <si>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</si>
  <si>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</si>
  <si>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</si>
  <si>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</si>
  <si>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</si>
  <si>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</si>
  <si>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</si>
  <si>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</si>
  <si>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</si>
  <si>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</si>
  <si>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</si>
  <si>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</si>
  <si>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</si>
  <si>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</si>
  <si>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</si>
  <si>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</si>
  <si>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</si>
  <si>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</si>
  <si>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</si>
  <si>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</si>
  <si>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</si>
  <si>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</si>
  <si>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</si>
  <si>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</si>
  <si>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</si>
  <si>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</si>
  <si>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</si>
  <si>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</si>
  <si>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</si>
  <si>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</si>
  <si>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</si>
  <si>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</si>
  <si>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</si>
  <si>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</si>
  <si>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</si>
  <si>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</si>
  <si>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</si>
  <si>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</si>
  <si>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</si>
  <si>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</si>
  <si>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</si>
  <si>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</si>
  <si>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</si>
  <si>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</si>
  <si>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</si>
  <si>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</si>
  <si>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</si>
  <si>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</si>
  <si>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</si>
  <si>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</si>
  <si>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</si>
  <si>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</si>
  <si>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</si>
  <si>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</si>
  <si>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</si>
  <si>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</si>
  <si>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</si>
  <si>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</si>
  <si>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</si>
  <si>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</si>
  <si>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2016:2:3:7:ZHUBEI_2_E</t>
  </si>
  <si>
    <t>2016:2:3:7:ZHUBEI_2_S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</si>
  <si>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</si>
  <si>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</si>
  <si>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</si>
  <si>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</si>
  <si>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</si>
  <si>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</si>
  <si>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</si>
  <si>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</si>
  <si>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</si>
  <si>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</si>
  <si>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</si>
  <si>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</si>
  <si>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</si>
  <si>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</si>
  <si>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</si>
  <si>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</si>
  <si>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</si>
  <si>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</si>
  <si>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</si>
  <si>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</si>
  <si>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</si>
  <si>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</si>
  <si>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</si>
  <si>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</si>
  <si>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</si>
  <si>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</si>
  <si>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</si>
  <si>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</si>
  <si>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</si>
  <si>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</si>
  <si>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</si>
  <si>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</si>
  <si>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</si>
  <si>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</si>
  <si>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</si>
  <si>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</si>
  <si>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</si>
  <si>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</si>
  <si>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</si>
  <si>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</si>
  <si>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</si>
  <si>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</si>
  <si>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</si>
  <si>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</si>
  <si>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</si>
  <si>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</si>
  <si>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</si>
  <si>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</si>
  <si>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</si>
  <si>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</si>
  <si>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</si>
  <si>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</si>
  <si>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</si>
  <si>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</si>
  <si>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</si>
  <si>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</si>
  <si>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</si>
  <si>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</si>
  <si>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</si>
  <si>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</si>
  <si>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</si>
  <si>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</si>
  <si>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</si>
  <si>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</si>
  <si>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</si>
  <si>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</si>
  <si>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</si>
  <si>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</si>
  <si>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</si>
  <si>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</si>
  <si>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</si>
  <si>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</si>
  <si>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</si>
  <si>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</si>
  <si>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</si>
  <si>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</si>
  <si>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</si>
  <si>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</si>
  <si>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</si>
  <si>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</si>
  <si>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</si>
  <si>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</si>
  <si>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</si>
  <si>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</si>
  <si>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</si>
  <si>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</si>
  <si>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</si>
  <si>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</si>
  <si>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</si>
  <si>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</si>
  <si>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</si>
  <si>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</si>
  <si>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</si>
  <si>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</si>
  <si>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</si>
  <si>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</si>
  <si>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</si>
  <si>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</si>
  <si>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</si>
  <si>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</si>
  <si>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</si>
  <si>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</si>
  <si>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</si>
  <si>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</si>
  <si>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</si>
  <si>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</si>
  <si>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</si>
  <si>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</si>
  <si>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</si>
  <si>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</si>
  <si>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</si>
  <si>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</si>
  <si>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</si>
  <si>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</si>
  <si>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</si>
  <si>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</si>
  <si>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</si>
  <si>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</si>
  <si>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</si>
  <si>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</si>
  <si>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</si>
  <si>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</si>
  <si>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</si>
  <si>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</si>
  <si>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</si>
  <si>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</si>
  <si>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</si>
  <si>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</si>
  <si>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</si>
  <si>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</si>
  <si>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</si>
  <si>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</si>
  <si>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</si>
  <si>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</si>
  <si>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</si>
  <si>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</si>
  <si>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</si>
  <si>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</si>
  <si>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</si>
  <si>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</si>
  <si>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</si>
  <si>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</si>
  <si>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</si>
  <si>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</si>
  <si>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</si>
  <si>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</si>
  <si>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</si>
  <si>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</si>
  <si>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</si>
  <si>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</si>
  <si>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</si>
  <si>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</si>
  <si>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</si>
  <si>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</si>
  <si>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</si>
  <si>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</si>
  <si>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</si>
  <si>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</si>
  <si>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</si>
  <si>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</si>
  <si>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</si>
  <si>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</si>
  <si>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</si>
  <si>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</si>
  <si>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</si>
  <si>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</si>
  <si>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</si>
  <si>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</si>
  <si>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</si>
  <si>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</si>
  <si>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</si>
  <si>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</si>
  <si>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</si>
  <si>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</si>
  <si>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</si>
  <si>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</si>
  <si>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</si>
  <si>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</si>
  <si>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</si>
  <si>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</si>
  <si>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2016:2:4:7:ZHUBEI_2_S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</si>
  <si>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</si>
  <si>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</si>
  <si>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</si>
  <si>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</si>
  <si>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</si>
  <si>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</si>
  <si>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</si>
  <si>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</si>
  <si>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</si>
  <si>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</si>
  <si>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</si>
  <si>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</si>
  <si>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</si>
  <si>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</si>
  <si>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</si>
  <si>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</si>
  <si>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</si>
  <si>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</si>
  <si>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</si>
  <si>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</si>
  <si>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</si>
  <si>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</si>
  <si>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</si>
  <si>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</si>
  <si>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</si>
  <si>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</si>
  <si>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</si>
  <si>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</si>
  <si>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</si>
  <si>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</si>
  <si>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</si>
  <si>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</si>
  <si>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</si>
  <si>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</si>
  <si>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</si>
  <si>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</si>
  <si>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</si>
  <si>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</si>
  <si>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</si>
  <si>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</si>
  <si>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</si>
  <si>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</si>
  <si>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</si>
  <si>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</si>
  <si>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</si>
  <si>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</si>
  <si>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</si>
  <si>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</si>
  <si>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</si>
  <si>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</si>
  <si>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</si>
  <si>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</si>
  <si>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</si>
  <si>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</si>
  <si>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</si>
  <si>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</si>
  <si>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</si>
  <si>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</si>
  <si>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</si>
  <si>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</si>
  <si>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</si>
  <si>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</si>
  <si>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</si>
  <si>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</si>
  <si>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</si>
  <si>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</si>
  <si>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</si>
  <si>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</si>
  <si>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</si>
  <si>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</si>
  <si>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</si>
  <si>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</si>
  <si>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</si>
  <si>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</si>
  <si>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</si>
  <si>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</si>
  <si>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</si>
  <si>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</si>
  <si>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</si>
  <si>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</si>
  <si>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</si>
  <si>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</si>
  <si>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</si>
  <si>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</si>
  <si>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</si>
  <si>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</si>
  <si>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</si>
  <si>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</si>
  <si>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</si>
  <si>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</si>
  <si>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</si>
  <si>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</si>
  <si>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</si>
  <si>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</si>
  <si>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</si>
  <si>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</si>
  <si>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</si>
  <si>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</si>
  <si>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</si>
  <si>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</si>
  <si>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</si>
  <si>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</si>
  <si>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</si>
  <si>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</si>
  <si>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</si>
  <si>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</si>
  <si>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</si>
  <si>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</si>
  <si>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</si>
  <si>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2016:3:1:7:ZHUBEI_2_E</t>
  </si>
  <si>
    <t>2016:3:1:7:ZHUBEI_2_S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</si>
  <si>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</si>
  <si>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</si>
  <si>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</si>
  <si>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</si>
  <si>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</si>
  <si>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</si>
  <si>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</si>
  <si>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</si>
  <si>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</si>
  <si>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</si>
  <si>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</si>
  <si>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</si>
  <si>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</si>
  <si>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</si>
  <si>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</si>
  <si>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</si>
  <si>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</si>
  <si>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</si>
  <si>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</si>
  <si>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</si>
  <si>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</si>
  <si>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</si>
  <si>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</si>
  <si>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</si>
  <si>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</si>
  <si>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</si>
  <si>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</si>
  <si>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</si>
  <si>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</si>
  <si>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</si>
  <si>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</si>
  <si>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</si>
  <si>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</si>
  <si>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</si>
  <si>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</si>
  <si>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</si>
  <si>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</si>
  <si>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</si>
  <si>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</si>
  <si>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</si>
  <si>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</si>
  <si>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</si>
  <si>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</si>
  <si>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</si>
  <si>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</si>
  <si>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</si>
  <si>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</si>
  <si>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</si>
  <si>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</si>
  <si>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</si>
  <si>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</si>
  <si>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</si>
  <si>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</si>
  <si>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</si>
  <si>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</si>
  <si>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</si>
  <si>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</si>
  <si>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</si>
  <si>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</si>
  <si>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</si>
  <si>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</si>
  <si>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</si>
  <si>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</si>
  <si>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</si>
  <si>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</si>
  <si>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</si>
  <si>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</si>
  <si>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</si>
  <si>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</si>
  <si>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</si>
  <si>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</si>
  <si>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</si>
  <si>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</si>
  <si>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</si>
  <si>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</si>
  <si>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</si>
  <si>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</si>
  <si>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</si>
  <si>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</si>
  <si>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</si>
  <si>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</si>
  <si>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</si>
  <si>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</si>
  <si>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</si>
  <si>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</si>
  <si>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</si>
  <si>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</si>
  <si>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</si>
  <si>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</si>
  <si>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</si>
  <si>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</si>
  <si>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S. Pendergrass / Nanney STL</t>
  </si>
  <si>
    <t>E. Boyce / Bell</t>
  </si>
  <si>
    <t>E. Miner DL / Welch</t>
  </si>
  <si>
    <t>E. Casper / Turner</t>
  </si>
  <si>
    <t>S. Komatsu / Clawson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</si>
  <si>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</si>
  <si>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</si>
  <si>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</si>
  <si>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</si>
  <si>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</si>
  <si>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</si>
  <si>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</si>
  <si>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</si>
  <si>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</si>
  <si>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</si>
  <si>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</si>
  <si>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</si>
  <si>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</si>
  <si>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</si>
  <si>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</si>
  <si>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</si>
  <si>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</si>
  <si>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</si>
  <si>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</si>
  <si>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</si>
  <si>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</si>
  <si>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</si>
  <si>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</si>
  <si>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</si>
  <si>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</si>
  <si>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</si>
  <si>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</si>
  <si>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</si>
  <si>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</si>
  <si>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</si>
  <si>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</si>
  <si>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</si>
  <si>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</si>
  <si>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</si>
  <si>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</si>
  <si>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</si>
  <si>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</si>
  <si>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</si>
  <si>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</si>
  <si>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</si>
  <si>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</si>
  <si>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</si>
  <si>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</si>
  <si>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</si>
  <si>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</si>
  <si>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</si>
  <si>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</si>
  <si>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</si>
  <si>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</si>
  <si>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</si>
  <si>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</si>
  <si>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</si>
  <si>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</si>
  <si>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</si>
  <si>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</si>
  <si>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</si>
  <si>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</si>
  <si>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</si>
  <si>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</si>
  <si>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</si>
  <si>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</si>
  <si>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</si>
  <si>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</si>
  <si>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</si>
  <si>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</si>
  <si>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</si>
  <si>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</si>
  <si>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</si>
  <si>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</si>
  <si>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</si>
  <si>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</si>
  <si>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</si>
  <si>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</si>
  <si>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</si>
  <si>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</si>
  <si>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</si>
  <si>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</si>
  <si>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</si>
  <si>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</si>
  <si>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</si>
  <si>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</si>
  <si>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</si>
  <si>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</si>
  <si>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</si>
  <si>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</si>
  <si>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</si>
  <si>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</si>
  <si>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</si>
  <si>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</si>
  <si>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2016:3:2:7:ZHUBEI_2_E</t>
  </si>
  <si>
    <t>2016:3:2:7:ZHUBEI_2_S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</si>
  <si>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</si>
  <si>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</si>
  <si>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</si>
  <si>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</si>
  <si>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</si>
  <si>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</si>
  <si>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</si>
  <si>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</si>
  <si>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</si>
  <si>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</si>
  <si>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</si>
  <si>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</si>
  <si>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</si>
  <si>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</si>
  <si>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</si>
  <si>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</si>
  <si>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</si>
  <si>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</si>
  <si>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</si>
  <si>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</si>
  <si>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</si>
  <si>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</si>
  <si>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</si>
  <si>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</si>
  <si>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</si>
  <si>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</si>
  <si>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</si>
  <si>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</si>
  <si>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</si>
  <si>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</si>
  <si>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</si>
  <si>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</si>
  <si>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</si>
  <si>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</si>
  <si>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</si>
  <si>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</si>
  <si>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</si>
  <si>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</si>
  <si>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</si>
  <si>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</si>
  <si>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</si>
  <si>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</si>
  <si>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</si>
  <si>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</si>
  <si>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</si>
  <si>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</si>
  <si>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</si>
  <si>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</si>
  <si>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</si>
  <si>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</si>
  <si>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</si>
  <si>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</si>
  <si>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</si>
  <si>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</si>
  <si>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</si>
  <si>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</si>
  <si>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</si>
  <si>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</si>
  <si>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</si>
  <si>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</si>
  <si>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</si>
  <si>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</si>
  <si>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</si>
  <si>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</si>
  <si>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</si>
  <si>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</si>
  <si>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</si>
  <si>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</si>
  <si>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</si>
  <si>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</si>
  <si>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</si>
  <si>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</si>
  <si>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</si>
  <si>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</si>
  <si>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</si>
  <si>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</si>
  <si>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</si>
  <si>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</si>
  <si>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</si>
  <si>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</si>
  <si>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</si>
  <si>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</si>
  <si>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</si>
  <si>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</si>
  <si>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</si>
  <si>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</si>
  <si>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</si>
  <si>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</si>
  <si>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</si>
  <si>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</si>
  <si>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</si>
  <si>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</si>
  <si>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</si>
  <si>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</si>
  <si>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</si>
  <si>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</si>
  <si>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</si>
  <si>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</si>
  <si>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</si>
  <si>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</si>
  <si>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</si>
  <si>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</si>
  <si>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</si>
  <si>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</si>
  <si>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</si>
  <si>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</si>
  <si>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</si>
  <si>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</si>
  <si>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</si>
  <si>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</si>
  <si>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</si>
  <si>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</si>
  <si>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</si>
  <si>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</si>
  <si>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</si>
  <si>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</si>
  <si>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</si>
  <si>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</si>
  <si>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</si>
  <si>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</si>
  <si>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</si>
  <si>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</si>
  <si>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</si>
  <si>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</si>
  <si>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</si>
  <si>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</si>
  <si>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</si>
  <si>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</si>
  <si>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</si>
  <si>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</si>
  <si>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</si>
  <si>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</si>
  <si>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</si>
  <si>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</si>
  <si>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</si>
  <si>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</si>
  <si>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</si>
  <si>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</si>
  <si>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</si>
  <si>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</si>
  <si>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</si>
  <si>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</si>
  <si>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2016:3:3:7:ZHUBEI_2_E</t>
  </si>
  <si>
    <t>2016:3:3:7:ZHUBEI_2_S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</si>
  <si>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</si>
  <si>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</si>
  <si>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</si>
  <si>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</si>
  <si>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</si>
  <si>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</si>
  <si>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</si>
  <si>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</si>
  <si>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</si>
  <si>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</si>
  <si>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</si>
  <si>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</si>
  <si>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</si>
  <si>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</si>
  <si>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</si>
  <si>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</si>
  <si>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</si>
  <si>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</si>
  <si>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</si>
  <si>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</si>
  <si>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</si>
  <si>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</si>
  <si>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</si>
  <si>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</si>
  <si>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</si>
  <si>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</si>
  <si>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</si>
  <si>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</si>
  <si>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</si>
  <si>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</si>
  <si>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</si>
  <si>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</si>
  <si>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</si>
  <si>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</si>
  <si>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</si>
  <si>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</si>
  <si>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</si>
  <si>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</si>
  <si>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</si>
  <si>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</si>
  <si>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</si>
  <si>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</si>
  <si>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</si>
  <si>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</si>
  <si>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</si>
  <si>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</si>
  <si>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</si>
  <si>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</si>
  <si>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</si>
  <si>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</si>
  <si>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</si>
  <si>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</si>
  <si>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</si>
  <si>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</si>
  <si>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TAIZHONG_SOUTH</t>
  </si>
  <si>
    <t>0972263507</t>
  </si>
  <si>
    <t>0972576529</t>
  </si>
  <si>
    <t>ANKANG_E</t>
  </si>
  <si>
    <t>XINDIAN</t>
  </si>
  <si>
    <t>SOUTH</t>
  </si>
  <si>
    <t>ANKANG</t>
  </si>
  <si>
    <t>ANKANG,安康</t>
  </si>
  <si>
    <t>0972576500</t>
  </si>
  <si>
    <t>ASSISTANTS</t>
  </si>
  <si>
    <t>XINAN</t>
  </si>
  <si>
    <t>CENTRAL</t>
  </si>
  <si>
    <t>0972576501</t>
  </si>
  <si>
    <t>0912576044</t>
  </si>
  <si>
    <t>BADE</t>
  </si>
  <si>
    <t>BADE,DAXI,FUXING,八德區,八德,大溪區,復興區</t>
  </si>
  <si>
    <t>0972939022</t>
  </si>
  <si>
    <t>YINGGE,鶯歌區</t>
  </si>
  <si>
    <t>0912576049</t>
  </si>
  <si>
    <t>BADE,八德區</t>
  </si>
  <si>
    <t>BANQIAO</t>
  </si>
  <si>
    <t>WEST</t>
  </si>
  <si>
    <t>XINBAN</t>
  </si>
  <si>
    <t>BANQIAO,板橋,板橋區</t>
  </si>
  <si>
    <t>0972576546</t>
  </si>
  <si>
    <t>BEITOU_E</t>
  </si>
  <si>
    <t>BEITOU</t>
  </si>
  <si>
    <t>NORTH</t>
  </si>
  <si>
    <t>BEITOU,北投區,北投</t>
  </si>
  <si>
    <t>0963790682</t>
  </si>
  <si>
    <t>BEITOU_S</t>
  </si>
  <si>
    <t>0972576517</t>
  </si>
  <si>
    <t>DANFENG_E</t>
  </si>
  <si>
    <t>XINZHUANG</t>
  </si>
  <si>
    <t>DANFENG</t>
  </si>
  <si>
    <t>XINZHUANG,TAISHAN,LINKOU,新莊,泰山,泰山區,林口,林口區</t>
  </si>
  <si>
    <t>0912576043</t>
  </si>
  <si>
    <t>DANSHUI_A_E</t>
  </si>
  <si>
    <t>DANSHUI</t>
  </si>
  <si>
    <t>BALI,DANSHUI,八里區,淡水區</t>
  </si>
  <si>
    <t>0963938175</t>
  </si>
  <si>
    <t>DANSHUI_B_E</t>
  </si>
  <si>
    <t>E. Gray / Peterson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</si>
  <si>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</si>
  <si>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</si>
  <si>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</si>
  <si>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</si>
  <si>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</si>
  <si>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</si>
  <si>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</si>
  <si>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E. Crawford DL / Swank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</si>
  <si>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</si>
  <si>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</si>
  <si>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</si>
  <si>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</si>
  <si>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</si>
  <si>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</si>
  <si>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</si>
  <si>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0963932617</t>
  </si>
  <si>
    <t>HUALIAN_2_E</t>
  </si>
  <si>
    <t>E. Jensen / Garlick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</si>
  <si>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</si>
  <si>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</si>
  <si>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</si>
  <si>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</si>
  <si>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E. Pack / Humphries ZL</t>
  </si>
  <si>
    <t>HUALIAN_3</t>
  </si>
  <si>
    <t>0963832102</t>
  </si>
  <si>
    <t>HUALIAN_3_E</t>
  </si>
  <si>
    <t>XINCHENG,XIULIN,新城鄉,秀林鄉,HUALIEN_CITY,花蓮市</t>
  </si>
  <si>
    <t>0972576591</t>
  </si>
  <si>
    <t>HUALIAN_3_S</t>
  </si>
  <si>
    <t>0972576520</t>
  </si>
  <si>
    <t>JILONG_A_E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</si>
  <si>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</si>
  <si>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</si>
  <si>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</si>
  <si>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</si>
  <si>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</si>
  <si>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</si>
  <si>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</si>
  <si>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</si>
  <si>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E. Robinson / Christensen ZL</t>
  </si>
  <si>
    <t>JINGXIN</t>
  </si>
  <si>
    <t>XINDIAN,JINGMEI,景美</t>
  </si>
  <si>
    <t>0972576573</t>
  </si>
  <si>
    <t>JINGXIN_S</t>
  </si>
  <si>
    <t>0965113871</t>
  </si>
  <si>
    <t>JINHUA_S</t>
  </si>
  <si>
    <t>S. Wang / Menzie</t>
  </si>
  <si>
    <t>JINHUA</t>
  </si>
  <si>
    <t>WANDA</t>
  </si>
  <si>
    <t>0972576560</t>
  </si>
  <si>
    <t>LONGTAN</t>
  </si>
  <si>
    <t>LONGTAN,龍潭區,龍潭</t>
  </si>
  <si>
    <t>0963917870</t>
  </si>
  <si>
    <t>LUODONG_A_E</t>
  </si>
  <si>
    <t>YILAN</t>
  </si>
  <si>
    <t>LUODONG,DONGSHAN,SANXING,YILAN_DATONG,NANAO,羅東,羅東鎮,冬山鄉,三星鄉,宜蘭_大同鄉,大同鄉,南澳鄉</t>
  </si>
  <si>
    <t>0963912027</t>
  </si>
  <si>
    <t>LUODONG_B_E</t>
  </si>
  <si>
    <t>0972576542</t>
  </si>
  <si>
    <t>LUZHOU_A_E</t>
  </si>
  <si>
    <t>SANCHONG</t>
  </si>
  <si>
    <t>LUZHOU</t>
  </si>
  <si>
    <t>LUZHOU,WUGU,蘆洲,蘆洲區,五股,五股區</t>
  </si>
  <si>
    <t>0965008522</t>
  </si>
  <si>
    <t>LUZHOU_B_E</t>
  </si>
  <si>
    <t>TOUFEN_MIAOLI</t>
  </si>
  <si>
    <t>ZHUNAN</t>
  </si>
  <si>
    <t>MIAOLI</t>
  </si>
  <si>
    <t>HSINCHU</t>
  </si>
  <si>
    <t>0963911267</t>
  </si>
  <si>
    <t>MIAOLI_E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</si>
  <si>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</si>
  <si>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</si>
  <si>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</si>
  <si>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MUZHA</t>
  </si>
  <si>
    <t>0963796383</t>
  </si>
  <si>
    <t>MUZHA_S</t>
  </si>
  <si>
    <t>0972576570</t>
  </si>
  <si>
    <t>NEIHU_E</t>
  </si>
  <si>
    <t>SONGSHAN</t>
  </si>
  <si>
    <t>NEIHU</t>
  </si>
  <si>
    <t>NEIHU,內湖區,內湖</t>
  </si>
  <si>
    <t>0972576565</t>
  </si>
  <si>
    <t>NEIHU_S</t>
  </si>
  <si>
    <t>0972576554</t>
  </si>
  <si>
    <t>JINHUA_ZL</t>
  </si>
  <si>
    <t>ZHONGSHAN,TAIPEI,TAIBEI,中山區,台北,台北市,臺北,臺北市,中山</t>
  </si>
  <si>
    <t>0910358944</t>
  </si>
  <si>
    <t>OFFICE_E</t>
  </si>
  <si>
    <t>0972576566</t>
  </si>
  <si>
    <t>0963809216</t>
  </si>
  <si>
    <t>SANCHONG_E</t>
  </si>
  <si>
    <t>SANCHONG,三重,三重區</t>
  </si>
  <si>
    <t>0972576587</t>
  </si>
  <si>
    <t>SANCHONG_S</t>
  </si>
  <si>
    <t>0963917982</t>
  </si>
  <si>
    <t>SANXIA_A_E</t>
  </si>
  <si>
    <t>E. Richards DL / Budd</t>
  </si>
  <si>
    <t>TUCHENG</t>
  </si>
  <si>
    <t>SANXIA</t>
  </si>
  <si>
    <t>SANXIA,三峽,三峽區</t>
  </si>
  <si>
    <t>0972576153</t>
  </si>
  <si>
    <t>SANXIA_B_E</t>
  </si>
  <si>
    <t>0972576564</t>
  </si>
  <si>
    <t>SHILIN_ZL</t>
  </si>
  <si>
    <t>SHILIN</t>
  </si>
  <si>
    <t>SHILIN,士林區,士林</t>
  </si>
  <si>
    <t>0972576543</t>
  </si>
  <si>
    <t>SHILIN_S</t>
  </si>
  <si>
    <t>SHILIN,士林區</t>
  </si>
  <si>
    <t>0972576516</t>
  </si>
  <si>
    <t>SIYUAN_E</t>
  </si>
  <si>
    <t>SIYUAN</t>
  </si>
  <si>
    <t>XINZHUANG,新莊區,新莊</t>
  </si>
  <si>
    <t>0963938192</t>
  </si>
  <si>
    <t>SONGSHAN_ZL</t>
  </si>
  <si>
    <t>SONGSHAN,NANGANG,松山,松山區,南港,南港區</t>
  </si>
  <si>
    <t>0963572706</t>
  </si>
  <si>
    <t>SONGSHAN_S</t>
  </si>
  <si>
    <t>0972576519</t>
  </si>
  <si>
    <t>TAIDONG_1_E</t>
  </si>
  <si>
    <t>E. Kirschner / Rauckhorst</t>
  </si>
  <si>
    <t>TAIDONG_1_3</t>
  </si>
  <si>
    <t>TAIDONG</t>
  </si>
  <si>
    <t>TAIDONG_1</t>
  </si>
  <si>
    <t>TAIDONG_CITY,台東市,臺東市</t>
  </si>
  <si>
    <t>0972576596</t>
  </si>
  <si>
    <t>TAIDONG_1_S</t>
  </si>
  <si>
    <t>0972576593</t>
  </si>
  <si>
    <t>TAIDONG_2_ZL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</si>
  <si>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</si>
  <si>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</si>
  <si>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</si>
  <si>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</si>
  <si>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</si>
  <si>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</si>
  <si>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</si>
  <si>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</si>
  <si>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</si>
  <si>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</si>
  <si>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E. Love / Shih</t>
  </si>
  <si>
    <t>TAOYUAN_1</t>
  </si>
  <si>
    <t>0972576588</t>
  </si>
  <si>
    <t>0963539987</t>
  </si>
  <si>
    <t>TAOYUAN_2</t>
  </si>
  <si>
    <t>0963719073</t>
  </si>
  <si>
    <t>0963731605</t>
  </si>
  <si>
    <t>TAOYUAN_3</t>
  </si>
  <si>
    <t>0972576524</t>
  </si>
  <si>
    <t>0972576578</t>
  </si>
  <si>
    <t>TAOYUAN_4</t>
  </si>
  <si>
    <t>0972576377</t>
  </si>
  <si>
    <t>0972576547</t>
  </si>
  <si>
    <t>TIANMU_A_E</t>
  </si>
  <si>
    <t>TIANMU</t>
  </si>
  <si>
    <t>TIANMU,天母,天母區</t>
  </si>
  <si>
    <t>0963537337</t>
  </si>
  <si>
    <t>TIANMU_B_E</t>
  </si>
  <si>
    <t>E. Huntsman / Johnson</t>
  </si>
  <si>
    <t>0972576590</t>
  </si>
  <si>
    <t>TOUFEN_E</t>
  </si>
  <si>
    <t>TOUFEN</t>
  </si>
  <si>
    <t>NANZHUANG,SANWAN,TOUFEN,南庄鄉,三灣鄉,頭份,頭份鎮</t>
  </si>
  <si>
    <t>0972576577</t>
  </si>
  <si>
    <t>TOUR_S</t>
  </si>
  <si>
    <t>0972576539</t>
  </si>
  <si>
    <t>TUCHENG_ZL</t>
  </si>
  <si>
    <t>TUCHENG,土城,土城區</t>
  </si>
  <si>
    <t>0972576507</t>
  </si>
  <si>
    <t>TUCHENG_S</t>
  </si>
  <si>
    <t>SHULIN,TUCHENG,樹林區,樹林,土城,土城區</t>
  </si>
  <si>
    <t>0972576562</t>
  </si>
  <si>
    <t>WANDA_E</t>
  </si>
  <si>
    <t>0972576559</t>
  </si>
  <si>
    <t>WANDA_S</t>
  </si>
  <si>
    <t>S. Knapp / Scharman</t>
  </si>
  <si>
    <t>XIANGSHAN</t>
  </si>
  <si>
    <t>0912576011</t>
  </si>
  <si>
    <t>XIANGSHAN_E</t>
  </si>
  <si>
    <t>BAOSHAN,XIANGSHAN,寶山鄉,香山區,香山</t>
  </si>
  <si>
    <t>0972576561</t>
  </si>
  <si>
    <t>XINAN_S</t>
  </si>
  <si>
    <t>XINYI,信義區</t>
  </si>
  <si>
    <t>0972576506</t>
  </si>
  <si>
    <t>XINBAN_E</t>
  </si>
  <si>
    <t>0972576548</t>
  </si>
  <si>
    <t>XINDIAN_E</t>
  </si>
  <si>
    <t>XINDIAN,WULAI,新店,新店區,烏來,烏來區</t>
  </si>
  <si>
    <t>0972576518</t>
  </si>
  <si>
    <t>XINDIAN_S</t>
  </si>
  <si>
    <t>0972576504</t>
  </si>
  <si>
    <t>XINPU_E</t>
  </si>
  <si>
    <t>XINPU</t>
  </si>
  <si>
    <t>0972576526</t>
  </si>
  <si>
    <t>XINZHU_1_E</t>
  </si>
  <si>
    <t>XINZHU</t>
  </si>
  <si>
    <t>XINZHU_1</t>
  </si>
  <si>
    <t>WEST,NORTH,北區,西區</t>
  </si>
  <si>
    <t>0972576569</t>
  </si>
  <si>
    <t>XINZHU_1_S</t>
  </si>
  <si>
    <t>0972576563</t>
  </si>
  <si>
    <t>XINZHU_3_ZL</t>
  </si>
  <si>
    <t>XINZHU_3</t>
  </si>
  <si>
    <t>EAST,XINZHU,東區,新竹</t>
  </si>
  <si>
    <t>0963660292</t>
  </si>
  <si>
    <t>XINZHU_3_S</t>
  </si>
  <si>
    <t>S. Pierson / Shek</t>
  </si>
  <si>
    <t>EAST,東區</t>
  </si>
  <si>
    <t>0972576509</t>
  </si>
  <si>
    <t>XIZHI_A_E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</si>
  <si>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</si>
  <si>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</si>
  <si>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</si>
  <si>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</si>
  <si>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</si>
  <si>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</si>
  <si>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</si>
  <si>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0972576558</t>
  </si>
  <si>
    <t>YILAN_E</t>
  </si>
  <si>
    <t>YILAN,YILAN_CITY,JIAOXI,YUANSHAN,宜蘭,宜蘭市,礁溪鄉,員山鄉</t>
  </si>
  <si>
    <t>0963917157</t>
  </si>
  <si>
    <t>YILAN_S</t>
  </si>
  <si>
    <t>S. Iaone / Li</t>
  </si>
  <si>
    <t>LUODONG,SUAO,TOUCHENG,ZHUANGWEI,WUJIE,羅東鎮,羅東,蘇澳鎮,蘇澳,頭城鎮,狀圍鄉,五結鄉</t>
  </si>
  <si>
    <t>0972576513</t>
  </si>
  <si>
    <t>YONGHE_S</t>
  </si>
  <si>
    <t>SHUANGHE</t>
  </si>
  <si>
    <t>YONGHE</t>
  </si>
  <si>
    <t>YONGHE,永和,永和區</t>
  </si>
  <si>
    <t>YULI_E</t>
  </si>
  <si>
    <t>YULI</t>
  </si>
  <si>
    <t>YULI,FULI,ZHUOXI,玉里鎮,玉里,富里鄉,卓溪鄉</t>
  </si>
  <si>
    <t>0972576538</t>
  </si>
  <si>
    <t>YULI_S</t>
  </si>
  <si>
    <t>YULI,RUISUI,ZHUOXI,玉里鎮,瑞穗鄉,卓溪鄉</t>
  </si>
  <si>
    <t>0972576514</t>
  </si>
  <si>
    <t>ZHONGHE_1_E</t>
  </si>
  <si>
    <t>E. Anderson / Van de Merwe</t>
  </si>
  <si>
    <t>ZHONGHE_1</t>
  </si>
  <si>
    <t>ZHONGHE,中和區,中和</t>
  </si>
  <si>
    <t>0972576511</t>
  </si>
  <si>
    <t>ZHONGHE_2_E</t>
  </si>
  <si>
    <t>E. Hamilton DL / Rushton</t>
  </si>
  <si>
    <t>ZHONGHE_2</t>
  </si>
  <si>
    <t>0963535582</t>
  </si>
  <si>
    <t>ZHONGHE_2_S</t>
  </si>
  <si>
    <t>0972576568</t>
  </si>
  <si>
    <t>ZHONGLI</t>
  </si>
  <si>
    <t>ZHONGLI_1</t>
  </si>
  <si>
    <t>0972576581</t>
  </si>
  <si>
    <t>0972576584</t>
  </si>
  <si>
    <t>ZHONGLI_2</t>
  </si>
  <si>
    <t>PINGZHEN,YANGMEI,XINWU,平鎮區,楊梅區,平鎮,楊梅,新屋區</t>
  </si>
  <si>
    <t>0972576574</t>
  </si>
  <si>
    <t>S. Harvey / Hughes</t>
  </si>
  <si>
    <t>ZHUBEI</t>
  </si>
  <si>
    <t>ZHUBEI_1</t>
  </si>
  <si>
    <t>HUKOU,ZHUBEI,湖口鄉,湖口</t>
  </si>
  <si>
    <t>0972576583</t>
  </si>
  <si>
    <t>ZHUBEI_2_E</t>
  </si>
  <si>
    <t>ZHUBEI_2</t>
  </si>
  <si>
    <t>XINFENG,新豐鄉,新豐</t>
  </si>
  <si>
    <t>0972576540</t>
  </si>
  <si>
    <t>ZHUBEI_2_S</t>
  </si>
  <si>
    <t>ZHUBEI,竹北, 竹北市</t>
  </si>
  <si>
    <t>0972576582</t>
  </si>
  <si>
    <t>ZHUBEI_3</t>
  </si>
  <si>
    <t>0972576528</t>
  </si>
  <si>
    <t>ZHUDONG_E</t>
  </si>
  <si>
    <t>ZHUDONG</t>
  </si>
  <si>
    <t>ZHUDONG,BEIPU,EMEI,竹東鎮,竹東,北埔鄉,峨眉鄉</t>
  </si>
  <si>
    <t>0912576094</t>
  </si>
  <si>
    <t>ZHUDONG_S</t>
  </si>
  <si>
    <t>WUFENG,JIANSHI,XIONGLIN,HENGSHAN,ZHUDONG,五峰鄉,尖石鄉,芎林鄉,橫山鄉,竹東鎮,竹東</t>
  </si>
  <si>
    <t>0972576155</t>
  </si>
  <si>
    <t>ZHUNAN_S</t>
  </si>
  <si>
    <t>S. Kho / Miller</t>
  </si>
  <si>
    <t>ZHUNAN,竹南鎮,竹南</t>
  </si>
  <si>
    <t>0963761862</t>
  </si>
  <si>
    <t>ZHUNAN_ZL</t>
  </si>
  <si>
    <t>ZAOQIAO,ZHUNAN,造橋鄉,竹南鎮,竹南</t>
  </si>
  <si>
    <t>0988128506</t>
  </si>
  <si>
    <t>McOmbers</t>
  </si>
  <si>
    <t>AREA_NAME_PRETTY_ENGLISH</t>
  </si>
  <si>
    <t>AREA_NAME_CHINESE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</si>
  <si>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</si>
  <si>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</si>
  <si>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</si>
  <si>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</si>
  <si>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</si>
  <si>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</si>
  <si>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</si>
  <si>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</si>
  <si>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</si>
  <si>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</si>
  <si>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</si>
  <si>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</si>
  <si>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</si>
  <si>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</si>
  <si>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</si>
  <si>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</si>
  <si>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</si>
  <si>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</si>
  <si>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</si>
  <si>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</si>
  <si>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</si>
  <si>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</si>
  <si>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</si>
  <si>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</si>
  <si>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</si>
  <si>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</si>
  <si>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</si>
  <si>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</si>
  <si>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</si>
  <si>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</si>
  <si>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</si>
  <si>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</si>
  <si>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</si>
  <si>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</si>
  <si>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</si>
  <si>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</si>
  <si>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</si>
  <si>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</si>
  <si>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</si>
  <si>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</si>
  <si>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</si>
  <si>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</si>
  <si>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</si>
  <si>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</si>
  <si>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</si>
  <si>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</si>
  <si>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</si>
  <si>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</si>
  <si>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</si>
  <si>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</si>
  <si>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</si>
  <si>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</si>
  <si>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</si>
  <si>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</si>
  <si>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</si>
  <si>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</si>
  <si>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</si>
  <si>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</si>
  <si>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</si>
  <si>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</si>
  <si>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</si>
  <si>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</si>
  <si>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</si>
  <si>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</si>
  <si>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</si>
  <si>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</si>
  <si>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</si>
  <si>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</si>
  <si>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</si>
  <si>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</si>
  <si>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</si>
  <si>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</si>
  <si>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</si>
  <si>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</si>
  <si>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</si>
  <si>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</si>
  <si>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</si>
  <si>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</si>
  <si>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</si>
  <si>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</si>
  <si>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</si>
  <si>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</si>
  <si>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</si>
  <si>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</si>
  <si>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</si>
  <si>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</si>
  <si>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</si>
  <si>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</si>
  <si>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</si>
  <si>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</si>
  <si>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</si>
  <si>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</si>
  <si>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</si>
  <si>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</si>
  <si>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</si>
  <si>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</si>
  <si>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</si>
  <si>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</si>
  <si>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</si>
  <si>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</si>
  <si>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</si>
  <si>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</si>
  <si>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</si>
  <si>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</si>
  <si>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</si>
  <si>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</si>
  <si>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</si>
  <si>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</si>
  <si>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</si>
  <si>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</si>
  <si>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</si>
  <si>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</si>
  <si>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</si>
  <si>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</si>
  <si>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</si>
  <si>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</si>
  <si>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</si>
  <si>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</si>
  <si>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</si>
  <si>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</si>
  <si>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</si>
  <si>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</si>
  <si>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</si>
  <si>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</si>
  <si>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</si>
  <si>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</si>
  <si>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</si>
  <si>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</si>
  <si>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</si>
  <si>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</si>
  <si>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</si>
  <si>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</si>
  <si>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</si>
  <si>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</si>
  <si>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</si>
  <si>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</si>
  <si>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</si>
  <si>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</si>
  <si>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</si>
  <si>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</si>
  <si>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</si>
  <si>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</si>
  <si>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</si>
  <si>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</si>
  <si>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</si>
  <si>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</si>
  <si>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</si>
  <si>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</si>
  <si>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</si>
  <si>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</si>
  <si>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</si>
  <si>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</si>
  <si>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</si>
  <si>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</si>
  <si>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</si>
  <si>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</si>
  <si>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</si>
  <si>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</si>
  <si>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</si>
  <si>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</si>
  <si>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</si>
  <si>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</si>
  <si>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</si>
  <si>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</si>
  <si>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</si>
  <si>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</si>
  <si>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</si>
  <si>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</si>
  <si>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</si>
  <si>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</si>
  <si>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</si>
  <si>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</si>
  <si>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</si>
  <si>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</si>
  <si>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</si>
  <si>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</si>
  <si>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</si>
  <si>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</si>
  <si>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</si>
  <si>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</si>
  <si>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</si>
  <si>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</si>
  <si>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</si>
  <si>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</si>
  <si>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</si>
  <si>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</si>
  <si>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</si>
  <si>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</si>
  <si>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</si>
  <si>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</si>
  <si>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</si>
  <si>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</si>
  <si>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</si>
  <si>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</si>
  <si>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</si>
  <si>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</si>
  <si>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</si>
  <si>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</si>
  <si>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</si>
  <si>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</si>
  <si>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</si>
  <si>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</si>
  <si>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</si>
  <si>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</si>
  <si>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</si>
  <si>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</si>
  <si>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</si>
  <si>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</si>
  <si>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</si>
  <si>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</si>
  <si>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</si>
  <si>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</si>
  <si>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</si>
  <si>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</si>
  <si>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</si>
  <si>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</si>
  <si>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</si>
  <si>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</si>
  <si>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</si>
  <si>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</si>
  <si>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</si>
  <si>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</si>
  <si>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</si>
  <si>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</si>
  <si>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</si>
  <si>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</si>
  <si>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</si>
  <si>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</si>
  <si>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</si>
  <si>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</si>
  <si>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</si>
  <si>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</si>
  <si>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</si>
  <si>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</si>
  <si>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</si>
  <si>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</si>
  <si>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</si>
  <si>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</si>
  <si>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</si>
  <si>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</si>
  <si>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</si>
  <si>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</si>
  <si>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</si>
  <si>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</si>
  <si>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</si>
  <si>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</si>
  <si>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</si>
  <si>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</si>
  <si>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</si>
  <si>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</si>
  <si>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</si>
  <si>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</si>
  <si>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</si>
  <si>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</si>
  <si>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</si>
  <si>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</si>
  <si>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</si>
  <si>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</si>
  <si>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</si>
  <si>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</si>
  <si>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</si>
  <si>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</si>
  <si>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</si>
  <si>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</si>
  <si>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</si>
  <si>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</si>
  <si>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</si>
  <si>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</si>
  <si>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</si>
  <si>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</si>
  <si>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</si>
  <si>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</si>
  <si>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</si>
  <si>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</si>
  <si>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</si>
  <si>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</si>
  <si>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</si>
  <si>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</si>
  <si>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</si>
  <si>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</si>
  <si>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</si>
  <si>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</si>
  <si>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</si>
  <si>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</si>
  <si>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</si>
  <si>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</si>
  <si>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</si>
  <si>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</si>
  <si>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</si>
  <si>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</si>
  <si>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</si>
  <si>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</si>
  <si>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</si>
  <si>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</si>
  <si>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</si>
  <si>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</si>
  <si>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</si>
  <si>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</si>
  <si>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</si>
  <si>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</si>
  <si>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</si>
  <si>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</si>
  <si>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</si>
  <si>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</si>
  <si>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</si>
  <si>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</si>
  <si>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</si>
  <si>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</si>
  <si>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</si>
  <si>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</si>
  <si>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</si>
  <si>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</si>
  <si>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</si>
  <si>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</si>
  <si>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2016:3:4:7:ZHUBEI_2_E</t>
  </si>
  <si>
    <t>2016:3:4:7:ZHUBEI_2_S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</si>
  <si>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</si>
  <si>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</si>
  <si>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</si>
  <si>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</si>
  <si>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</si>
  <si>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</si>
  <si>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</si>
  <si>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</si>
  <si>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</si>
  <si>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</si>
  <si>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</si>
  <si>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</si>
  <si>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</si>
  <si>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</si>
  <si>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</si>
  <si>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</si>
  <si>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</si>
  <si>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</si>
  <si>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</si>
  <si>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</si>
  <si>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</si>
  <si>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</si>
  <si>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</si>
  <si>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</si>
  <si>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</si>
  <si>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</si>
  <si>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</si>
  <si>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</si>
  <si>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</si>
  <si>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</si>
  <si>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</si>
  <si>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</si>
  <si>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</si>
  <si>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</si>
  <si>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</si>
  <si>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</si>
  <si>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</si>
  <si>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</si>
  <si>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</si>
  <si>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</si>
  <si>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</si>
  <si>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</si>
  <si>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</si>
  <si>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</si>
  <si>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</si>
  <si>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</si>
  <si>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</si>
  <si>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</si>
  <si>
    <t>S. Juarez / Maxwell STL</t>
  </si>
  <si>
    <t>2016:4:1:7:ANKANG_E</t>
  </si>
  <si>
    <t>2016:4:1:7:ASSISTANTS</t>
  </si>
  <si>
    <t>2016:4:1:7:BADE_A_E</t>
  </si>
  <si>
    <t>2016:4:1:7:BADE_B_E</t>
  </si>
  <si>
    <t>2016:4:1:7:BADE_S</t>
  </si>
  <si>
    <t>2016:4:1:7:BANQIAO_S</t>
  </si>
  <si>
    <t>2016:4:1:7:BEITOU_E</t>
  </si>
  <si>
    <t>2016:4:1:7:BEITOU_S</t>
  </si>
  <si>
    <t>2016:4:1:7:DANFENG_E</t>
  </si>
  <si>
    <t>2016:4:1:7:DANSHUI_A_E</t>
  </si>
  <si>
    <t>2016:4:1:7:DANSHUI_B_E</t>
  </si>
  <si>
    <t>2016:4:1:7:GUISHAN_E</t>
  </si>
  <si>
    <t>2016:4:1:7:HUALIAN_1_E</t>
  </si>
  <si>
    <t>2016:4:1:7:HUALIAN_1_S</t>
  </si>
  <si>
    <t>2016:4:1:7:HUALIAN_2_E</t>
  </si>
  <si>
    <t>2016:4:1:7:HUALIAN_2_ZL</t>
  </si>
  <si>
    <t>2016:4:1:7:HUALIAN_3_E</t>
  </si>
  <si>
    <t>2016:4:1:7:HUALIAN_3_S</t>
  </si>
  <si>
    <t>2016:4:1:7:JILONG_A_E</t>
  </si>
  <si>
    <t>2016:4:1:7:JILONG_B_E</t>
  </si>
  <si>
    <t>2016:4:1:7:JINGXIN_S</t>
  </si>
  <si>
    <t>2016:4:1:7:JINGXIN_ZL</t>
  </si>
  <si>
    <t>2016:4:1:7:JINHUA_S</t>
  </si>
  <si>
    <t>2016:4:1:7:JINHUA_ZL</t>
  </si>
  <si>
    <t>2016:4:1:7:LONGTAN_E</t>
  </si>
  <si>
    <t>2016:4:1:7:LUODONG_A_E</t>
  </si>
  <si>
    <t>2016:4:1:7:LUODONG_B_E</t>
  </si>
  <si>
    <t>2016:4:1:7:LUZHOU_A_E</t>
  </si>
  <si>
    <t>2016:4:1:7:LUZHOU_B_E</t>
  </si>
  <si>
    <t>2016:4:1:7:MIAOLI_E</t>
  </si>
  <si>
    <t>2016:4:1:7:MUZHA_E</t>
  </si>
  <si>
    <t>2016:4:1:7:MUZHA_S</t>
  </si>
  <si>
    <t>2016:4:1:7:NEIHU_S</t>
  </si>
  <si>
    <t>2016:4:1:7:OFFICE_E</t>
  </si>
  <si>
    <t>2016:4:1:7:SANCHONG_E</t>
  </si>
  <si>
    <t>2016:4:1:7:SANCHONG_S</t>
  </si>
  <si>
    <t>2016:4:1:7:SANXIA_A_E</t>
  </si>
  <si>
    <t>2016:4:1:7:SANXIA_B_E</t>
  </si>
  <si>
    <t>2016:4:1:7:SHILIN_S</t>
  </si>
  <si>
    <t>2016:4:1:7:SHILIN_ZL</t>
  </si>
  <si>
    <t>2016:4:1:7:SIYUAN_E</t>
  </si>
  <si>
    <t>2016:4:1:7:SONGSHAN_S</t>
  </si>
  <si>
    <t>2016:4:1:7:SONGSHAN_ZL</t>
  </si>
  <si>
    <t>2016:4:1:7:TAIDONG_1_E</t>
  </si>
  <si>
    <t>2016:4:1:7:TAIDONG_1_S</t>
  </si>
  <si>
    <t>2016:4:1:7:TAIDONG_2_S</t>
  </si>
  <si>
    <t>2016:4:1:7:TAIDONG_2_ZL</t>
  </si>
  <si>
    <t>2016:4:1:7:TAIDONG_3_E</t>
  </si>
  <si>
    <t>2016:4:1:7:TAO_1_A</t>
  </si>
  <si>
    <t>2016:4:1:7:TAO_1_B</t>
  </si>
  <si>
    <t>2016:4:1:7:TAO_2_E</t>
  </si>
  <si>
    <t>2016:4:1:7:TAO_2_S</t>
  </si>
  <si>
    <t>2016:4:1:7:TAO_3_E</t>
  </si>
  <si>
    <t>2016:4:1:7:TAO_3_E_ZL</t>
  </si>
  <si>
    <t>2016:4:1:7:TAO_4_E</t>
  </si>
  <si>
    <t>2016:4:1:7:TAO_4_S</t>
  </si>
  <si>
    <t>2016:4:1:7:TIANMU_A_E</t>
  </si>
  <si>
    <t>2016:4:1:7:TIANMU_B_E</t>
  </si>
  <si>
    <t>2016:4:1:7:TOUFEN_E</t>
  </si>
  <si>
    <t>2016:4:1:7:TOUR_S</t>
  </si>
  <si>
    <t>2016:4:1:7:TUCHENG_S</t>
  </si>
  <si>
    <t>2016:4:1:7:TUCHENG_ZL</t>
  </si>
  <si>
    <t>2016:4:1:7:WANDA_E</t>
  </si>
  <si>
    <t>2016:4:1:7:WANDA_S</t>
  </si>
  <si>
    <t>2016:4:1:7:XIANGSHAN_E</t>
  </si>
  <si>
    <t>2016:4:1:7:XINAN_S</t>
  </si>
  <si>
    <t>2016:4:1:7:XINBAN_E</t>
  </si>
  <si>
    <t>2016:4:1:7:XINDIAN_E</t>
  </si>
  <si>
    <t>2016:4:1:7:XINDIAN_S</t>
  </si>
  <si>
    <t>2016:4:1:7:XINPU_E</t>
  </si>
  <si>
    <t>2016:4:1:7:XINZHU_1_E</t>
  </si>
  <si>
    <t>2016:4:1:7:XINZHU_1_S</t>
  </si>
  <si>
    <t>2016:4:1:7:XINZHU_3_S</t>
  </si>
  <si>
    <t>2016:4:1:7:XINZHU_3_ZL</t>
  </si>
  <si>
    <t>2016:4:1:7:XIZHI_A_E</t>
  </si>
  <si>
    <t>2016:4:1:7:XIZHI_B_E</t>
  </si>
  <si>
    <t>2016:4:1:7:XIZHI_S</t>
  </si>
  <si>
    <t>2016:4:1:7:YILAN_E</t>
  </si>
  <si>
    <t>2016:4:1:7:YILAN_S</t>
  </si>
  <si>
    <t>2016:4:1:7:YONGHE_S</t>
  </si>
  <si>
    <t>2016:4:1:7:YULI_E</t>
  </si>
  <si>
    <t>2016:4:1:7:YULI_S</t>
  </si>
  <si>
    <t>2016:4:1:7:ZHONGHE_1_E</t>
  </si>
  <si>
    <t>2016:4:1:7:ZHONGHE_2_E</t>
  </si>
  <si>
    <t>2016:4:1:7:ZHONGHE_2_S</t>
  </si>
  <si>
    <t>2016:4:1:7:ZHONGLI_1_E</t>
  </si>
  <si>
    <t>2016:4:1:7:ZHONGLI_1_S</t>
  </si>
  <si>
    <t>2016:4:1:7:ZHONGLI_2_E</t>
  </si>
  <si>
    <t>2016:4:1:7:ZHUBEI_2_E</t>
  </si>
  <si>
    <t>2016:4:1:7:ZHUBEI_2_S</t>
  </si>
  <si>
    <t>2016:4:1:7:ZHUDONG_E</t>
  </si>
  <si>
    <t>2016:4:1:7:ZHUDONG_S</t>
  </si>
  <si>
    <t>2016:4:1:7:ZHUNAN_S</t>
  </si>
  <si>
    <t>2016:4:1:7:ZHUNAN_ZL</t>
  </si>
  <si>
    <t>2016:4:1:7:BADE</t>
  </si>
  <si>
    <t>2016:4:1:7:BANQIAO</t>
  </si>
  <si>
    <t>2016:4:1:7:BEITOU</t>
  </si>
  <si>
    <t>2016:4:1:7:HUALIAN</t>
  </si>
  <si>
    <t>2016:4:1:7:JIAN</t>
  </si>
  <si>
    <t>2016:4:1:7:JILONG</t>
  </si>
  <si>
    <t>2016:4:1:7:JINGXIN</t>
  </si>
  <si>
    <t>2016:4:1:7:JINHUA</t>
  </si>
  <si>
    <t>2016:4:1:7:SANCHONG</t>
  </si>
  <si>
    <t>2016:4:1:7:SHILIN</t>
  </si>
  <si>
    <t>2016:4:1:7:SHUANGHE</t>
  </si>
  <si>
    <t>2016:4:1:7:SONGSHAN</t>
  </si>
  <si>
    <t>2016:4:1:7:TAIDONG_1_3</t>
  </si>
  <si>
    <t>2016:4:1:7:TAIDONG_2</t>
  </si>
  <si>
    <t>2016:4:1:7:TAOYUAN_1_2</t>
  </si>
  <si>
    <t>2016:4:1:7:TAOYUAN_3</t>
  </si>
  <si>
    <t>2016:4:1:7:TOUFEN_MIAOLI</t>
  </si>
  <si>
    <t>2016:4:1:7:TUCHENG</t>
  </si>
  <si>
    <t>2016:4:1:7:XINAN</t>
  </si>
  <si>
    <t>2016:4:1:7:XINDIAN</t>
  </si>
  <si>
    <t>2016:4:1:7:XINZHU</t>
  </si>
  <si>
    <t>2016:4:1:7:XINZHUANG</t>
  </si>
  <si>
    <t>2016:4:1:7:XIZHI</t>
  </si>
  <si>
    <t>2016:4:1:7:YILAN</t>
  </si>
  <si>
    <t>2016:4:1:7:YULI</t>
  </si>
  <si>
    <t>2016:4:1:7:ZHONGLI</t>
  </si>
  <si>
    <t>2016:4:1:7:ZHUBEI</t>
  </si>
  <si>
    <t>2016:4:1:7:ZHUDONG</t>
  </si>
  <si>
    <t>2016:4:1:7:ZHUNAN</t>
  </si>
  <si>
    <t>2016:4:0:0:BADE</t>
  </si>
  <si>
    <t>2016:4:0:0:BANQIAO</t>
  </si>
  <si>
    <t>2016:4:0:0:BEITOU</t>
  </si>
  <si>
    <t>2016:4:0:0:HUALIAN</t>
  </si>
  <si>
    <t>2016:4:0:0:JIAN</t>
  </si>
  <si>
    <t>2016:4:0:0:JILONG</t>
  </si>
  <si>
    <t>2016:4:0:0:JINGXIN</t>
  </si>
  <si>
    <t>2016:4:0:0:JINHUA</t>
  </si>
  <si>
    <t>2016:4:0:0:SANCHONG</t>
  </si>
  <si>
    <t>2016:4:0:0:SHILIN</t>
  </si>
  <si>
    <t>2016:4:0:0:SHUANGHE</t>
  </si>
  <si>
    <t>2016:4:0:0:SONGSHAN</t>
  </si>
  <si>
    <t>2016:4:0:0:TAIDONG_1_3</t>
  </si>
  <si>
    <t>2016:4:0:0:TAIDONG_2</t>
  </si>
  <si>
    <t>2016:4:0:0:TAOYUAN_1_2</t>
  </si>
  <si>
    <t>2016:4:0:0:TAOYUAN_3</t>
  </si>
  <si>
    <t>2016:4:0:0:TOUFEN_MIAOLI</t>
  </si>
  <si>
    <t>2016:4:0:0:TUCHENG</t>
  </si>
  <si>
    <t>2016:4:0:0:XINAN</t>
  </si>
  <si>
    <t>2016:4:0:0:XINDIAN</t>
  </si>
  <si>
    <t>2016:4:0:0:XINZHU</t>
  </si>
  <si>
    <t>2016:4:0:0:XINZHUANG</t>
  </si>
  <si>
    <t>2016:4:0:0:XIZHI</t>
  </si>
  <si>
    <t>2016:4:0:0:YILAN</t>
  </si>
  <si>
    <t>2016:4:0:0:YULI</t>
  </si>
  <si>
    <t>2016:4:0:0:ZHONGLI</t>
  </si>
  <si>
    <t>2016:4:0:0:ZHUBEI</t>
  </si>
  <si>
    <t>2016:4:0:0:ZHUDONG</t>
  </si>
  <si>
    <t>2016:4:0:0:ZHUNAN</t>
  </si>
  <si>
    <t>2016:4:1:7:CENTRAL</t>
  </si>
  <si>
    <t>2016:4:1:7:EAST</t>
  </si>
  <si>
    <t>2016:4:1:7:NORTH</t>
  </si>
  <si>
    <t>2016:4:1:7:SOUTH</t>
  </si>
  <si>
    <t>2016:4:1:7:TAIDONG</t>
  </si>
  <si>
    <t>2016:4:1:7:TAOYUAN</t>
  </si>
  <si>
    <t>2016:4:1:7:WEST</t>
  </si>
  <si>
    <t>2016:4:0:0:CENTRAL</t>
  </si>
  <si>
    <t>2016:4:0:0:EAST</t>
  </si>
  <si>
    <t>2016:4:0:0:NORTH</t>
  </si>
  <si>
    <t>2016:4:0:0:SOUTH</t>
  </si>
  <si>
    <t>2016:4:0:0:TAIDONG</t>
  </si>
  <si>
    <t>2016:4:0:0:TAOYUAN</t>
  </si>
  <si>
    <t>2016:4:0:0:WEST</t>
  </si>
  <si>
    <t>2016:4:1:7:MISSION</t>
  </si>
  <si>
    <t>2016:4:0:0:MISSION</t>
  </si>
  <si>
    <t>@CONV_NAME</t>
  </si>
  <si>
    <t>-</t>
  </si>
  <si>
    <t>0</t>
  </si>
  <si>
    <t>435</t>
  </si>
  <si>
    <t>Ankang E</t>
  </si>
  <si>
    <t>安康長老</t>
  </si>
  <si>
    <t>1</t>
  </si>
  <si>
    <t>Assistants</t>
  </si>
  <si>
    <t>助理</t>
  </si>
  <si>
    <t>Bade A E</t>
  </si>
  <si>
    <t>八德A長老</t>
  </si>
  <si>
    <t>Bade B E</t>
  </si>
  <si>
    <t>八德B長老</t>
  </si>
  <si>
    <t>Bade S</t>
  </si>
  <si>
    <t>八德姐妹</t>
  </si>
  <si>
    <t>Beitou E</t>
  </si>
  <si>
    <t>北投長老</t>
  </si>
  <si>
    <t>Beitou S</t>
  </si>
  <si>
    <t>北頭姐妹</t>
  </si>
  <si>
    <t>Danfeng E</t>
  </si>
  <si>
    <t>丹鳳長老</t>
  </si>
  <si>
    <t>Danshui A E</t>
  </si>
  <si>
    <t>淡水 A 長老</t>
  </si>
  <si>
    <t>Danshui B E</t>
  </si>
  <si>
    <t>淡水 B 長老</t>
  </si>
  <si>
    <t>Guishan E</t>
  </si>
  <si>
    <t>龜山長老</t>
  </si>
  <si>
    <t>Hualian 1 E</t>
  </si>
  <si>
    <t>花蓮 1 長老</t>
  </si>
  <si>
    <t>Hualian 1 S</t>
  </si>
  <si>
    <t>花蓮 1 姐妹</t>
  </si>
  <si>
    <t>Hualian 2 E</t>
  </si>
  <si>
    <t>花蓮 2 姐妹</t>
  </si>
  <si>
    <t>Hualian 2 ZL</t>
  </si>
  <si>
    <t>花蓮 2 ZL</t>
  </si>
  <si>
    <t>Hualian 3 E</t>
  </si>
  <si>
    <t>花蓮 3 長老</t>
  </si>
  <si>
    <t>Hualian 3 S</t>
  </si>
  <si>
    <t>花蓮 3 姐妹</t>
  </si>
  <si>
    <t>Jilong A E</t>
  </si>
  <si>
    <t>基隆 A 長老</t>
  </si>
  <si>
    <t>Jilong B E</t>
  </si>
  <si>
    <t>基隆 B 長老</t>
  </si>
  <si>
    <t>Jingxin ZL</t>
  </si>
  <si>
    <t xml:space="preserve">景新 ZL </t>
  </si>
  <si>
    <t>Jingxin S</t>
  </si>
  <si>
    <t>景新姐妹</t>
  </si>
  <si>
    <t>Jinhua S</t>
  </si>
  <si>
    <t>金華姐妹</t>
  </si>
  <si>
    <t>Longtan E</t>
  </si>
  <si>
    <t>龍潭長老</t>
  </si>
  <si>
    <t>Luodong A E</t>
  </si>
  <si>
    <t>羅東 A 長老</t>
  </si>
  <si>
    <t>Luodong B E</t>
  </si>
  <si>
    <t>羅東 B 長老</t>
  </si>
  <si>
    <t>Luzhou A E</t>
  </si>
  <si>
    <t>蘆洲 A 長老</t>
  </si>
  <si>
    <t>Luzhou B E</t>
  </si>
  <si>
    <t>蘆洲 B 長老</t>
  </si>
  <si>
    <t>Miaoli E</t>
  </si>
  <si>
    <t>苗栗長老</t>
  </si>
  <si>
    <t>Muzha E</t>
  </si>
  <si>
    <t>木柵長老</t>
  </si>
  <si>
    <t>Muzha S</t>
  </si>
  <si>
    <t>木柵姐妹</t>
  </si>
  <si>
    <t>Neihu E</t>
  </si>
  <si>
    <t>內湖長老</t>
  </si>
  <si>
    <t>Neihu S</t>
  </si>
  <si>
    <t>內湖姐妹</t>
  </si>
  <si>
    <t>Jinhua ZL</t>
  </si>
  <si>
    <t>金華 ZL</t>
  </si>
  <si>
    <t>Office E</t>
  </si>
  <si>
    <t>辦公室長老</t>
  </si>
  <si>
    <t>Sanchong E</t>
  </si>
  <si>
    <t>三重長老</t>
  </si>
  <si>
    <t>Sanchong S</t>
  </si>
  <si>
    <t>三重姐妹</t>
  </si>
  <si>
    <t>Sanxia A E</t>
  </si>
  <si>
    <t>三峽 A 長老</t>
  </si>
  <si>
    <t>Sanxia B E</t>
  </si>
  <si>
    <t>三峽 B 長老</t>
  </si>
  <si>
    <t>Shilin ZL</t>
  </si>
  <si>
    <t>士林 ZL</t>
  </si>
  <si>
    <t>Shilin S</t>
  </si>
  <si>
    <t>士林姐妹</t>
  </si>
  <si>
    <t>Siyuan E</t>
  </si>
  <si>
    <t>思源長老</t>
  </si>
  <si>
    <t>Songshan ZL</t>
  </si>
  <si>
    <t>松山 ZL</t>
  </si>
  <si>
    <t>Songshan S</t>
  </si>
  <si>
    <t>松山姐妹</t>
  </si>
  <si>
    <t>Taidong 1 E</t>
  </si>
  <si>
    <t>台東 1 長老</t>
  </si>
  <si>
    <t>Taidong 1 S</t>
  </si>
  <si>
    <t>台東 1 姐妹</t>
  </si>
  <si>
    <t>Taidong 2 ZL</t>
  </si>
  <si>
    <t>台東 2 ZL</t>
  </si>
  <si>
    <t>Taidong 2 S</t>
  </si>
  <si>
    <t>台東 2 姐妹</t>
  </si>
  <si>
    <t>Taidong 3 E</t>
  </si>
  <si>
    <t>台東 3 長老</t>
  </si>
  <si>
    <t>Taoyuan 1 A E</t>
  </si>
  <si>
    <t>桃園 1 A 長老</t>
  </si>
  <si>
    <t>Taoyuan 1 B E</t>
  </si>
  <si>
    <t>桃園 1 B 長老</t>
  </si>
  <si>
    <t>Taoyuan 2 E</t>
  </si>
  <si>
    <t>桃園 2 長老</t>
  </si>
  <si>
    <t>Taoyuan 2 S</t>
  </si>
  <si>
    <t>桃園 2 姐妹</t>
  </si>
  <si>
    <t>Taoyuan 3 E</t>
  </si>
  <si>
    <t>桃園3 長老</t>
  </si>
  <si>
    <t>Taoyuan 3 ZL</t>
  </si>
  <si>
    <t>桃園3 ZL</t>
  </si>
  <si>
    <t>Taoyuan 4 E</t>
  </si>
  <si>
    <t>桃園 4 長老</t>
  </si>
  <si>
    <t>Taoyuan 4 S</t>
  </si>
  <si>
    <t>桃園 4 姐妹</t>
  </si>
  <si>
    <t>Tianmu A E</t>
  </si>
  <si>
    <t>天母 A 長老</t>
  </si>
  <si>
    <t>天母 B 長老</t>
  </si>
  <si>
    <t>Toufen E</t>
  </si>
  <si>
    <t>頭份長老</t>
  </si>
  <si>
    <t>Tour S</t>
  </si>
  <si>
    <t>導覽姐妹</t>
  </si>
  <si>
    <t>Tucheng ZL</t>
  </si>
  <si>
    <t>土城 ZL</t>
  </si>
  <si>
    <t>Tucheng S</t>
  </si>
  <si>
    <t>土城姐妹</t>
  </si>
  <si>
    <t>Wanda E</t>
  </si>
  <si>
    <t>萬大長老</t>
  </si>
  <si>
    <t>Wanda S</t>
  </si>
  <si>
    <t>萬大姐妹</t>
  </si>
  <si>
    <t>Xiangshan E</t>
  </si>
  <si>
    <t>香山長老</t>
  </si>
  <si>
    <t>Xinan S</t>
  </si>
  <si>
    <t>信安姐妹</t>
  </si>
  <si>
    <t>Xinban E</t>
  </si>
  <si>
    <t>新板長老</t>
  </si>
  <si>
    <t>Xindian E</t>
  </si>
  <si>
    <t>新店長老</t>
  </si>
  <si>
    <t>Xindian S</t>
  </si>
  <si>
    <t>新店姐妹</t>
  </si>
  <si>
    <t>Xinpu E</t>
  </si>
  <si>
    <t>新埔長老</t>
  </si>
  <si>
    <t>Xinzhu 1 E</t>
  </si>
  <si>
    <t>新竹 1 長老</t>
  </si>
  <si>
    <t>Xinzhu 1 S</t>
  </si>
  <si>
    <t>新竹 1 姐妹</t>
  </si>
  <si>
    <t>Xinzhu 3 ZL</t>
  </si>
  <si>
    <t>新竹 3 ZL</t>
  </si>
  <si>
    <t>Xinzhu 3 S</t>
  </si>
  <si>
    <t>新竹 3 姐妹</t>
  </si>
  <si>
    <t>Xizhi A E</t>
  </si>
  <si>
    <t>汐止 A 長老</t>
  </si>
  <si>
    <t>Xizhi B E</t>
  </si>
  <si>
    <t>汐止 B 長老</t>
  </si>
  <si>
    <t>Xizhi S</t>
  </si>
  <si>
    <t>汐止姐妹</t>
  </si>
  <si>
    <t>Yilan E</t>
  </si>
  <si>
    <t>宜蘭長老</t>
  </si>
  <si>
    <t>Yilan S</t>
  </si>
  <si>
    <t>宜蘭姐妹</t>
  </si>
  <si>
    <t>Yonghe S</t>
  </si>
  <si>
    <t>永和姐妹</t>
  </si>
  <si>
    <t>Yuli E</t>
  </si>
  <si>
    <t>玉里長老</t>
  </si>
  <si>
    <t>Yuli S</t>
  </si>
  <si>
    <t>玉里姐妹</t>
  </si>
  <si>
    <t>Zhonghe 1 E</t>
  </si>
  <si>
    <t>中和 1 長老</t>
  </si>
  <si>
    <t>Zhonghe 2 E</t>
  </si>
  <si>
    <t>中和 2 長老</t>
  </si>
  <si>
    <t>Zhonghe 2 S</t>
  </si>
  <si>
    <t>中和 2 姐妹</t>
  </si>
  <si>
    <t>Zhongli 1 E</t>
  </si>
  <si>
    <t>中壢 1 長老</t>
  </si>
  <si>
    <t>Zhongli 1 S</t>
  </si>
  <si>
    <t>中壢 1 姐妹</t>
  </si>
  <si>
    <t>Zhongli 2 E</t>
  </si>
  <si>
    <t>中壢 2 長老</t>
  </si>
  <si>
    <t>Zhubei 2 E</t>
  </si>
  <si>
    <t>竹北 2 長老</t>
  </si>
  <si>
    <t>Zhubei 2 S</t>
  </si>
  <si>
    <t>竹北 2 姐妹</t>
  </si>
  <si>
    <t>Zhudong E</t>
  </si>
  <si>
    <t>竹東長老</t>
  </si>
  <si>
    <t>Zhudong S</t>
  </si>
  <si>
    <t>竹東姐妹</t>
  </si>
  <si>
    <t>Zhunan S</t>
  </si>
  <si>
    <t>竹南姐妹</t>
  </si>
  <si>
    <t>Zhunan ZL</t>
  </si>
  <si>
    <t>竹南長老</t>
  </si>
  <si>
    <t>SENIOR_COUPLE</t>
  </si>
  <si>
    <t>Senior Couple</t>
  </si>
  <si>
    <t>年長夫婦</t>
  </si>
  <si>
    <t>2016:4:1:7:NEIHU_E</t>
  </si>
  <si>
    <t>2016:4:2:7:SONGSHAN_S</t>
  </si>
  <si>
    <t>2016:4:2:7:TUCHENG_ZL</t>
  </si>
  <si>
    <t>2016:4:2:7:YILAN_E</t>
  </si>
  <si>
    <t>2016:4:2:7:SONGSHAN</t>
  </si>
  <si>
    <t>2016:4:2:7:TUCHENG</t>
  </si>
  <si>
    <t>2016:4:2:7:YILAN</t>
  </si>
  <si>
    <t>2016:4:2:7:EAST</t>
  </si>
  <si>
    <t>2016:4:2:7:WEST</t>
  </si>
  <si>
    <t>2016:4:2:7:MISSION</t>
  </si>
  <si>
    <t>2016:4:2:7:ANKANG_E</t>
  </si>
  <si>
    <t>2016:4:2:7:ASSISTANTS</t>
  </si>
  <si>
    <t>2016:4:2:7:BADE_A_E</t>
  </si>
  <si>
    <t>2016:4:2:7:BADE_B_E</t>
  </si>
  <si>
    <t>2016:4:2:7:BADE_S</t>
  </si>
  <si>
    <t>2016:4:2:7:BANQIAO_S</t>
  </si>
  <si>
    <t>2016:4:2:7:BEITOU_E</t>
  </si>
  <si>
    <t>2016:4:2:7:BEITOU_S</t>
  </si>
  <si>
    <t>2016:4:2:7:DANFENG_E</t>
  </si>
  <si>
    <t>2016:4:2:7:DANSHUI_A_E</t>
  </si>
  <si>
    <t>2016:4:2:7:DANSHUI_B_E</t>
  </si>
  <si>
    <t>2016:4:2:7:GUISHAN_E</t>
  </si>
  <si>
    <t>2016:4:2:7:HUALIAN_1_E</t>
  </si>
  <si>
    <t>2016:4:2:7:HUALIAN_1_S</t>
  </si>
  <si>
    <t>2016:4:2:7:HUALIAN_2_E</t>
  </si>
  <si>
    <t>2016:4:2:7:HUALIAN_2_ZL</t>
  </si>
  <si>
    <t>2016:4:2:7:HUALIAN_3_E</t>
  </si>
  <si>
    <t>2016:4:2:7:HUALIAN_3_S</t>
  </si>
  <si>
    <t>2016:4:2:7:JILONG_A_E</t>
  </si>
  <si>
    <t>2016:4:2:7:JILONG_B_E</t>
  </si>
  <si>
    <t>2016:4:2:7:JINGXIN_S</t>
  </si>
  <si>
    <t>2016:4:2:7:JINGXIN_ZL</t>
  </si>
  <si>
    <t>2016:4:2:7:JINHUA_S</t>
  </si>
  <si>
    <t>2016:4:2:7:JINHUA_ZL</t>
  </si>
  <si>
    <t>2016:4:2:7:LONGTAN_E</t>
  </si>
  <si>
    <t>2016:4:2:7:LUODONG_A_E</t>
  </si>
  <si>
    <t>2016:4:2:7:LUODONG_B_E</t>
  </si>
  <si>
    <t>2016:4:2:7:LUZHOU_A_E</t>
  </si>
  <si>
    <t>2016:4:2:7:LUZHOU_B_E</t>
  </si>
  <si>
    <t>2016:4:2:7:MIAOLI_E</t>
  </si>
  <si>
    <t>2016:4:2:7:MUZHA_E</t>
  </si>
  <si>
    <t>2016:4:2:7:MUZHA_S</t>
  </si>
  <si>
    <t>2016:4:2:7:NEIHU_E</t>
  </si>
  <si>
    <t>2016:4:2:7:NEIHU_S</t>
  </si>
  <si>
    <t>2016:4:2:7:OFFICE_E</t>
  </si>
  <si>
    <t>2016:4:2:7:SANCHONG_E</t>
  </si>
  <si>
    <t>2016:4:2:7:SANCHONG_S</t>
  </si>
  <si>
    <t>2016:4:2:7:SANXIA_A_E</t>
  </si>
  <si>
    <t>2016:4:2:7:SANXIA_B_E</t>
  </si>
  <si>
    <t>2016:4:2:7:SHILIN_S</t>
  </si>
  <si>
    <t>2016:4:2:7:SHILIN_ZL</t>
  </si>
  <si>
    <t>2016:4:2:7:SIYUAN_E</t>
  </si>
  <si>
    <t>2016:4:2:7:SONGSHAN_ZL</t>
  </si>
  <si>
    <t>2016:4:2:7:TAIDONG_1_E</t>
  </si>
  <si>
    <t>2016:4:2:7:TAIDONG_1_S</t>
  </si>
  <si>
    <t>2016:4:2:7:TAIDONG_2_S</t>
  </si>
  <si>
    <t>2016:4:2:7:TAIDONG_2_ZL</t>
  </si>
  <si>
    <t>2016:4:2:7:TAIDONG_3_E</t>
  </si>
  <si>
    <t>2016:4:2:7:TAO_1_A</t>
  </si>
  <si>
    <t>2016:4:2:7:TAO_1_B</t>
  </si>
  <si>
    <t>2016:4:2:7:TAO_2_E</t>
  </si>
  <si>
    <t>2016:4:2:7:TAO_2_S</t>
  </si>
  <si>
    <t>2016:4:2:7:TAO_3_E</t>
  </si>
  <si>
    <t>2016:4:2:7:TAO_3_E_ZL</t>
  </si>
  <si>
    <t>2016:4:2:7:TAO_4_E</t>
  </si>
  <si>
    <t>2016:4:2:7:TAO_4_S</t>
  </si>
  <si>
    <t>2016:4:2:7:TIANMU_A_E</t>
  </si>
  <si>
    <t>2016:4:2:7:TIANMU_B_E</t>
  </si>
  <si>
    <t>2016:4:2:7:TOUFEN_E</t>
  </si>
  <si>
    <t>2016:4:2:7:TOUR_S</t>
  </si>
  <si>
    <t>2016:4:2:7:TUCHENG_S</t>
  </si>
  <si>
    <t>2016:4:2:7:WANDA_E</t>
  </si>
  <si>
    <t>2016:4:2:7:WANDA_S</t>
  </si>
  <si>
    <t>2016:4:2:7:XIANGSHAN_E</t>
  </si>
  <si>
    <t>2016:4:2:7:XINAN_S</t>
  </si>
  <si>
    <t>2016:4:2:7:XINBAN_E</t>
  </si>
  <si>
    <t>2016:4:2:7:XINDIAN_E</t>
  </si>
  <si>
    <t>2016:4:2:7:XINDIAN_S</t>
  </si>
  <si>
    <t>2016:4:2:7:XINPU_E</t>
  </si>
  <si>
    <t>2016:4:2:7:XINZHU_1_E</t>
  </si>
  <si>
    <t>2016:4:2:7:XINZHU_1_S</t>
  </si>
  <si>
    <t>2016:4:2:7:XINZHU_3_S</t>
  </si>
  <si>
    <t>2016:4:2:7:XINZHU_3_ZL</t>
  </si>
  <si>
    <t>2016:4:2:7:XIZHI_A_E</t>
  </si>
  <si>
    <t>2016:4:2:7:XIZHI_B_E</t>
  </si>
  <si>
    <t>2016:4:2:7:XIZHI_S</t>
  </si>
  <si>
    <t>2016:4:2:7:YILAN_S</t>
  </si>
  <si>
    <t>2016:4:2:7:YONGHE_S</t>
  </si>
  <si>
    <t>2016:4:2:7:YULI_E</t>
  </si>
  <si>
    <t>2016:4:2:7:YULI_S</t>
  </si>
  <si>
    <t>2016:4:2:7:ZHONGHE_1_E</t>
  </si>
  <si>
    <t>2016:4:2:7:ZHONGHE_2_E</t>
  </si>
  <si>
    <t>2016:4:2:7:ZHONGHE_2_S</t>
  </si>
  <si>
    <t>2016:4:2:7:ZHONGLI_1_E</t>
  </si>
  <si>
    <t>2016:4:2:7:ZHONGLI_1_S</t>
  </si>
  <si>
    <t>2016:4:2:7:ZHONGLI_2_E</t>
  </si>
  <si>
    <t>2016:4:2:7:ZHUBEI_2_E</t>
  </si>
  <si>
    <t>2016:4:2:7:ZHUBEI_2_S</t>
  </si>
  <si>
    <t>2016:4:2:7:ZHUDONG_E</t>
  </si>
  <si>
    <t>2016:4:2:7:ZHUDONG_S</t>
  </si>
  <si>
    <t>2016:4:2:7:ZHUNAN_S</t>
  </si>
  <si>
    <t>2016:4:2:7:ZHUNAN_ZL</t>
  </si>
  <si>
    <t>2016:4:3:7:BADE_A_E</t>
  </si>
  <si>
    <t>2016:4:2:7:BADE</t>
  </si>
  <si>
    <t>2016:4:2:7:BANQIAO</t>
  </si>
  <si>
    <t>2016:4:2:7:BEITOU</t>
  </si>
  <si>
    <t>2016:4:2:7:HUALIAN</t>
  </si>
  <si>
    <t>2016:4:2:7:JIAN</t>
  </si>
  <si>
    <t>2016:4:2:7:JILONG</t>
  </si>
  <si>
    <t>2016:4:2:7:JINGXIN</t>
  </si>
  <si>
    <t>2016:4:2:7:JINHUA</t>
  </si>
  <si>
    <t>2016:4:2:7:SANCHONG</t>
  </si>
  <si>
    <t>2016:4:2:7:SHILIN</t>
  </si>
  <si>
    <t>2016:4:2:7:SHUANGHE</t>
  </si>
  <si>
    <t>2016:4:2:7:TAIDONG_1_3</t>
  </si>
  <si>
    <t>2016:4:2:7:TAIDONG_2</t>
  </si>
  <si>
    <t>2016:4:2:7:TAOYUAN_1_2</t>
  </si>
  <si>
    <t>2016:4:2:7:TAOYUAN_3</t>
  </si>
  <si>
    <t>2016:4:2:7:TOUFEN_MIAOLI</t>
  </si>
  <si>
    <t>2016:4:2:7:XINAN</t>
  </si>
  <si>
    <t>2016:4:2:7:XINDIAN</t>
  </si>
  <si>
    <t>2016:4:2:7:XINZHU</t>
  </si>
  <si>
    <t>2016:4:2:7:XINZHUANG</t>
  </si>
  <si>
    <t>2016:4:2:7:XIZHI</t>
  </si>
  <si>
    <t>2016:4:2:7:YULI</t>
  </si>
  <si>
    <t>2016:4:2:7:ZHONGLI</t>
  </si>
  <si>
    <t>2016:4:2:7:ZHUBEI</t>
  </si>
  <si>
    <t>2016:4:2:7:ZHUDONG</t>
  </si>
  <si>
    <t>2016:4:2:7:ZHUNAN</t>
  </si>
  <si>
    <t>2016:4:3:7:BADE</t>
  </si>
  <si>
    <t>2016:4:2:7:CENTRAL</t>
  </si>
  <si>
    <t>2016:4:2:7:NORTH</t>
  </si>
  <si>
    <t>2016:4:2:7:SOUTH</t>
  </si>
  <si>
    <t>2016:4:2:7:TAIDONG</t>
  </si>
  <si>
    <t>2016:4:2:7:TAOYUAN</t>
  </si>
  <si>
    <t>2016:4:3:7:TAOYUAN</t>
  </si>
  <si>
    <t>2016:4:3:7:MISSION</t>
  </si>
  <si>
    <t>DAAN,NEW_TAIPEI,大安區,新北市,大安</t>
  </si>
  <si>
    <t>ZHONGZHENG,DAAN,大安區,中正區</t>
  </si>
  <si>
    <t>ZHONGSHAN,中山區,中山</t>
  </si>
  <si>
    <t>SONGSHAN,松山區,XINYI,信義區,信義</t>
  </si>
  <si>
    <t>2016:4:3:7:ANKANG_E</t>
  </si>
  <si>
    <t>2016:4:3:7:BADE_B_E</t>
  </si>
  <si>
    <t>2016:4:3:7:BADE_S</t>
  </si>
  <si>
    <t>2016:4:3:7:BANQIAO_S</t>
  </si>
  <si>
    <t>2016:4:3:7:DANFENG_E</t>
  </si>
  <si>
    <t>2016:4:3:7:HUALIAN_1_S</t>
  </si>
  <si>
    <t>2016:4:3:7:JINHUA_ZL</t>
  </si>
  <si>
    <t>2016:4:3:7:LONGTAN_E</t>
  </si>
  <si>
    <t>2016:4:3:7:MUZHA_E</t>
  </si>
  <si>
    <t>2016:4:3:7:TAIDONG_2_S</t>
  </si>
  <si>
    <t>2016:4:3:7:TAIDONG_2_ZL</t>
  </si>
  <si>
    <t>2016:4:3:7:TOUFEN_E</t>
  </si>
  <si>
    <t>2016:4:3:7:TOUR_S</t>
  </si>
  <si>
    <t>2016:4:3:7:TUCHENG_ZL</t>
  </si>
  <si>
    <t>2016:4:3:7:YILAN_E</t>
  </si>
  <si>
    <t>2016:4:3:7:ZHONGHE_1_E</t>
  </si>
  <si>
    <t>2016:4:3:7:ZHONGHE_2_E</t>
  </si>
  <si>
    <t>2016:4:3:7:ZHONGHE_2_S</t>
  </si>
  <si>
    <t>2016:4:3:7:BANQIAO</t>
  </si>
  <si>
    <t>2016:4:3:7:JIAN</t>
  </si>
  <si>
    <t>2016:4:3:7:JINGXIN</t>
  </si>
  <si>
    <t>2016:4:3:7:JINHUA</t>
  </si>
  <si>
    <t>2016:4:3:7:SHUANGHE</t>
  </si>
  <si>
    <t>2016:4:3:7:TAIDONG_2</t>
  </si>
  <si>
    <t>2016:4:3:7:TOUFEN_MIAOLI</t>
  </si>
  <si>
    <t>2016:4:3:7:TUCHENG</t>
  </si>
  <si>
    <t>2016:4:3:7:XINDIAN</t>
  </si>
  <si>
    <t>2016:4:3:7:XINZHUANG</t>
  </si>
  <si>
    <t>2016:4:3:7:YILAN</t>
  </si>
  <si>
    <t>2016:4:3:7:CENTRAL</t>
  </si>
  <si>
    <t>2016:4:3:7:EAST</t>
  </si>
  <si>
    <t>2016:4:3:7:HUALIAN</t>
  </si>
  <si>
    <t>2016:4:3:7:SOUTH</t>
  </si>
  <si>
    <t>2016:4:3:7:TAIDONG</t>
  </si>
  <si>
    <t>2016:4:3:7:WEST</t>
  </si>
  <si>
    <t>2016:4:3:7:ZHUNAN</t>
  </si>
  <si>
    <t>2016:4:3:7:JILONG_A_E</t>
  </si>
  <si>
    <t>2016:4:3:7:LUODONG_A_E</t>
  </si>
  <si>
    <t>2016:4:3:7:SANXIA_A_E</t>
  </si>
  <si>
    <t>2016:4:3:7:SIYUAN_E</t>
  </si>
  <si>
    <t>2016:4:3:7:TAIDONG_1_S</t>
  </si>
  <si>
    <t>2016:4:3:7:TAO_3_E</t>
  </si>
  <si>
    <t>2016:4:3:7:TAO_4_S</t>
  </si>
  <si>
    <t>2016:4:3:7:XINBAN_E</t>
  </si>
  <si>
    <t>2016:4:3:7:XINZHU_1_S</t>
  </si>
  <si>
    <t>2016:4:3:7:XINZHU_3_ZL</t>
  </si>
  <si>
    <t>2016:4:3:7:XIZHI_B_E</t>
  </si>
  <si>
    <t>2016:4:3:7:XIZHI_S</t>
  </si>
  <si>
    <t>2016:4:3:7:JILONG</t>
  </si>
  <si>
    <t>2016:4:3:7:TAIDONG_1_3</t>
  </si>
  <si>
    <t>2016:4:3:7:TAOYUAN_3</t>
  </si>
  <si>
    <t>2016:4:3:7:XINZHU</t>
  </si>
  <si>
    <t>2016:4:3:7:XIZHI</t>
  </si>
  <si>
    <t>2016:4:3:7:HUALIAN_1_E</t>
  </si>
  <si>
    <t>2016:4:3:7:HUALIAN_3_S</t>
  </si>
  <si>
    <t>2016:4:3:7:JINGXIN_S</t>
  </si>
  <si>
    <t>2016:4:3:7:LUZHOU_B_E</t>
  </si>
  <si>
    <t>2016:4:3:7:MIAOLI_E</t>
  </si>
  <si>
    <t>2016:4:3:7:NEIHU_E</t>
  </si>
  <si>
    <t>2016:4:3:7:OFFICE_E</t>
  </si>
  <si>
    <t>2016:4:3:7:SHILIN_S</t>
  </si>
  <si>
    <t>2016:4:3:7:TAIDONG_3_E</t>
  </si>
  <si>
    <t>2016:4:3:7:TAO_4_E</t>
  </si>
  <si>
    <t>2016:4:3:7:TIANMU_A_E</t>
  </si>
  <si>
    <t>2016:4:3:7:XINDIAN_S</t>
  </si>
  <si>
    <t>2016:4:3:7:XINPU_E</t>
  </si>
  <si>
    <t>2016:4:3:7:YULI_E</t>
  </si>
  <si>
    <t>2016:4:3:7:ZHUBEI_2_S</t>
  </si>
  <si>
    <t>2016:4:3:7:SANCHONG</t>
  </si>
  <si>
    <t>2016:4:3:7:SHILIN</t>
  </si>
  <si>
    <t>2016:4:3:7:SONGSHAN</t>
  </si>
  <si>
    <t>2016:4:3:7:YULI</t>
  </si>
  <si>
    <t>2016:4:3:7:ZHUBEI</t>
  </si>
  <si>
    <t>2016:4:3:7:NORTH</t>
  </si>
  <si>
    <t>2016:4:3:7:TUCHENG_S</t>
  </si>
  <si>
    <t>2016:4:3:7:ZHONGLI_2_E</t>
  </si>
  <si>
    <t>2016:4:3:7:ZHONGLI</t>
  </si>
  <si>
    <t>2016:4:3:7:BEITOU_S</t>
  </si>
  <si>
    <t>2016:4:3:7:DANSHUI_B_E</t>
  </si>
  <si>
    <t>2016:4:3:7:HUALIAN_2_ZL</t>
  </si>
  <si>
    <t>2016:4:3:7:LUZHOU_A_E</t>
  </si>
  <si>
    <t>2016:4:3:7:MUZHA_S</t>
  </si>
  <si>
    <t>2016:4:3:7:TAIDONG_1_E</t>
  </si>
  <si>
    <t>2016:4:3:7:TAO_3_E_ZL</t>
  </si>
  <si>
    <t>2016:4:3:7:WANDA_S</t>
  </si>
  <si>
    <t>2016:4:3:7:XIANGSHAN_E</t>
  </si>
  <si>
    <t>2016:4:3:7:XINDIAN_E</t>
  </si>
  <si>
    <t>2016:4:3:7:YILAN_S</t>
  </si>
  <si>
    <t>2016:4:3:7:YULI_S</t>
  </si>
  <si>
    <t>2016:4:3:7:ZHONGLI_1_E</t>
  </si>
  <si>
    <t>2016:4:3:7:ZHUDONG_S</t>
  </si>
  <si>
    <t>2016:4:3:7:ZHUNAN_S</t>
  </si>
  <si>
    <t>2016:4:3:7:BEITOU</t>
  </si>
  <si>
    <t>2016:4:3:7:XINAN</t>
  </si>
  <si>
    <t>2016:4:3:7:ZHUDONG</t>
  </si>
  <si>
    <t>2016:4:3:7:DANSHUI_A_E</t>
  </si>
  <si>
    <t>2016:4:3:7:JINGXIN_ZL</t>
  </si>
  <si>
    <t>2016:4:3:7:LUODONG_B_E</t>
  </si>
  <si>
    <t>2016:4:3:7:SONGSHAN_ZL</t>
  </si>
  <si>
    <t>2016:4:3:7:ZHUDONG_E</t>
  </si>
  <si>
    <t>2016:4:3:7:NEIHU_S</t>
  </si>
  <si>
    <t>2016:4:3:7:HUALIAN_2_E</t>
  </si>
  <si>
    <t>2016:4:3:7:HUALIAN_3_E</t>
  </si>
  <si>
    <t>2016:4:3:7:JINHUA_S</t>
  </si>
  <si>
    <t>2016:4:3:7:SANCHONG_S</t>
  </si>
  <si>
    <t>2016:4:3:7:SHILIN_ZL</t>
  </si>
  <si>
    <t>2016:4:3:7:SONGSHAN_S</t>
  </si>
  <si>
    <t>2016:4:3:7:TAO_2_E</t>
  </si>
  <si>
    <t>2016:4:3:7:TAO_2_S</t>
  </si>
  <si>
    <t>2016:4:3:7:WANDA_E</t>
  </si>
  <si>
    <t>2016:4:3:7:XINZHU_1_E</t>
  </si>
  <si>
    <t>2016:4:3:7:XIZHI_A_E</t>
  </si>
  <si>
    <t>2016:4:3:7:YONGHE_S</t>
  </si>
  <si>
    <t>2016:4:3:7:ZHONGLI_1_S</t>
  </si>
  <si>
    <t>2016:4:3:7:ZHUBEI_2_E</t>
  </si>
  <si>
    <t>2016:4:3:7:ZHUNAN_ZL</t>
  </si>
  <si>
    <t>2016:4:3:7:TAOYUAN_1_2</t>
  </si>
  <si>
    <t>2016:4:3:7:ASSISTANTS</t>
  </si>
  <si>
    <t>2016:4:3:7:BEITOU_E</t>
  </si>
  <si>
    <t>2016:4:3:7:GUISHAN_E</t>
  </si>
  <si>
    <t>2016:4:3:7:SANCHONG_E</t>
  </si>
  <si>
    <t>2016:4:3:7:SANXIA_B_E</t>
  </si>
  <si>
    <t>2016:4:3:7:TAO_1_B</t>
  </si>
  <si>
    <t>2016:4:3:7:TIANMU_B_E</t>
  </si>
  <si>
    <t>2016:4:3:7:XINAN_S</t>
  </si>
  <si>
    <t>2016:4:3:7:XINZHU_3_S</t>
  </si>
  <si>
    <t>2016:4:3:7:TAO_1_A</t>
  </si>
  <si>
    <t>2016:4:3:7:JILONG_B_E</t>
  </si>
  <si>
    <t>APT_NAME</t>
  </si>
  <si>
    <t>XINDIAN_ANKANG</t>
  </si>
  <si>
    <t>DAAN_YONGKANG</t>
  </si>
  <si>
    <t>DAXI_QIAOAI_35</t>
  </si>
  <si>
    <t>YINGGE</t>
  </si>
  <si>
    <t>DAXI_QIAOAI_34</t>
  </si>
  <si>
    <t>BEITOU_WENQUAN</t>
  </si>
  <si>
    <t>BEITOU_ZHONGYANG</t>
  </si>
  <si>
    <t>XINZHUANG_QINGSHAN</t>
  </si>
  <si>
    <t>DANSHUI_MINQUAN</t>
  </si>
  <si>
    <t>DANSHUI_YINGZHUAN</t>
  </si>
  <si>
    <t>HUALIAN_ZHONGMEI</t>
  </si>
  <si>
    <t>HUALIAN_DEAN</t>
  </si>
  <si>
    <t>HUALIAN_BEICHANG</t>
  </si>
  <si>
    <t>XINDIAN_ZHONGYANG</t>
  </si>
  <si>
    <t>XINDIAN_BINLANG</t>
  </si>
  <si>
    <t>DAAN_JINHUA</t>
  </si>
  <si>
    <t>ZHONGSHAN</t>
  </si>
  <si>
    <t>LUODONG_GONGZHENG</t>
  </si>
  <si>
    <t>WENSHAN_MUZHA</t>
  </si>
  <si>
    <t>WENSHAN_WANSHOU</t>
  </si>
  <si>
    <t>NEIHU_NEIHU</t>
  </si>
  <si>
    <t>NEIHU_JINHU</t>
  </si>
  <si>
    <t>SANCHONG_CHENGGONG_6</t>
  </si>
  <si>
    <t>SANCHONG_CHENGGONG_5</t>
  </si>
  <si>
    <t>SHULIN</t>
  </si>
  <si>
    <t>SHILIN_SHUANGXI</t>
  </si>
  <si>
    <t>XINZHUANG_ZHONGZHENG</t>
  </si>
  <si>
    <t>SONGSHAN_BADE</t>
  </si>
  <si>
    <t>SONGSHAN_NANJING</t>
  </si>
  <si>
    <t>TAIDONG_KAIFENG</t>
  </si>
  <si>
    <t>TAIDONG_CHANGSHA_2</t>
  </si>
  <si>
    <t>TAIDONG_CHANGSHA_8</t>
  </si>
  <si>
    <t>TAIZHONG_OFFICE_E</t>
  </si>
  <si>
    <t>台中辦公室長老</t>
  </si>
  <si>
    <t>TAOYUAN_DAYOU</t>
  </si>
  <si>
    <t>TAOYUAN_GUODING</t>
  </si>
  <si>
    <t>TAOYUAN_GUOJI</t>
  </si>
  <si>
    <t>TAOYUAN_MINYOU</t>
  </si>
  <si>
    <t>TAOYUAN_ZHONGPU</t>
  </si>
  <si>
    <t>LUZHU_XINGZHONG</t>
  </si>
  <si>
    <t>LUZHU_ZHONGZHENG</t>
  </si>
  <si>
    <t>SHILIN_YUSHENG</t>
  </si>
  <si>
    <t>TUCHENG_ZHONGYANG</t>
  </si>
  <si>
    <t>TUCHENG_YUMIN</t>
  </si>
  <si>
    <t>WANHUA</t>
  </si>
  <si>
    <t>DATONG</t>
  </si>
  <si>
    <t>DAAN_HEPING</t>
  </si>
  <si>
    <t>ZHONGHE_JUGUANG</t>
  </si>
  <si>
    <t>XINZHU_BEIDA</t>
  </si>
  <si>
    <t>XINZHU_DONGDA</t>
  </si>
  <si>
    <t>XIZHI_LONGAN</t>
  </si>
  <si>
    <t>XIZHI_LIANXING</t>
  </si>
  <si>
    <t>LUODONG_ZHANDONG</t>
  </si>
  <si>
    <t>YULI_GUANGFU</t>
  </si>
  <si>
    <t>ZHONGHE_YUANTONG</t>
  </si>
  <si>
    <t>ZHONGLI_JIUHE</t>
  </si>
  <si>
    <t>ZHONGLI_ZHONGBEI</t>
  </si>
  <si>
    <t>ZHUBEI_XINTAI</t>
  </si>
  <si>
    <t>XINFENG</t>
  </si>
  <si>
    <t>ZHUBEI_BOAI</t>
  </si>
  <si>
    <t>ZHUNAN_YANPING</t>
  </si>
  <si>
    <t>2016:1:2:7:ZHUBEI_3_S</t>
  </si>
  <si>
    <t>2016:1:4:7:ZHUBEI_3_S</t>
  </si>
  <si>
    <t>2016:1:5:7:ZHUBEI_3_S</t>
  </si>
  <si>
    <t>2016:2:1:7:ZHUBEI_3_S</t>
  </si>
  <si>
    <t>2016:2:2:7:ZHUBEI_3_S</t>
  </si>
  <si>
    <t>2016:2:2:7:ZHUBEI_1_E</t>
  </si>
  <si>
    <t>2016:2:3:7:ZHUBEI_3_S</t>
  </si>
  <si>
    <t>2016:2:3:7:ZHUBEI_1_E</t>
  </si>
  <si>
    <t>2016:2:4:7:ZHUBEI_3_S</t>
  </si>
  <si>
    <t>2016:2:4:7:ZHUBEI_1_E</t>
  </si>
  <si>
    <t>2016:3:1:7:ZHUBEI_3_S</t>
  </si>
  <si>
    <t>2016:3:1:7:ZHUBEI_1_E</t>
  </si>
  <si>
    <t>2016:3:2:7:ZHUBEI_3_S</t>
  </si>
  <si>
    <t>2016:3:2:7:ZHUBEI_1_E</t>
  </si>
  <si>
    <t>2016:3:3:7:ZHUBEI_3_S</t>
  </si>
  <si>
    <t>2016:3:3:7:ZHUBEI_1_E</t>
  </si>
  <si>
    <t>2016:3:4:7:ZHUBEI_3_S</t>
  </si>
  <si>
    <t>2016:3:4:7:ZHUBEI_1_E</t>
  </si>
  <si>
    <t>2016:4:1:7:ZHUBEI_3_S</t>
  </si>
  <si>
    <t>2016:4:1:7:ZHUBEI_1_E</t>
  </si>
  <si>
    <t>2016:4:2:7:ZHUBEI_3_S</t>
  </si>
  <si>
    <t>2016:4:2:7:ZHUBEI_1_E</t>
  </si>
  <si>
    <t>2016:4:3:7:ZHUBEI_3_S</t>
  </si>
  <si>
    <t>2016:4:3:7:ZHUBEI_1_E</t>
  </si>
  <si>
    <t>ZHUBEI_1_E</t>
  </si>
  <si>
    <t>Zhubei 1 E</t>
  </si>
  <si>
    <t>竹北 1 長老</t>
  </si>
  <si>
    <t>ZHUBEI_3_S</t>
  </si>
  <si>
    <t>Zhubei 3 S</t>
  </si>
  <si>
    <t>竹北 3 姐妹</t>
  </si>
  <si>
    <t>E. Griffin / Clegg</t>
  </si>
  <si>
    <t>E. Roe / Liston AP</t>
  </si>
  <si>
    <t>E. Welker DL / Tan</t>
  </si>
  <si>
    <t>S. Bain / Brinkerhoff</t>
  </si>
  <si>
    <t>E. Dixon DL / Facer</t>
  </si>
  <si>
    <t>E. Jackson DL / Okeson</t>
  </si>
  <si>
    <t>E. Francis / Coletti</t>
  </si>
  <si>
    <t>S. LeFevre / Fenlaw STL</t>
  </si>
  <si>
    <t>E. Miller DL / Perkins</t>
  </si>
  <si>
    <t>S. Bowman / Tinsley</t>
  </si>
  <si>
    <t>E. Brinton / Jen</t>
  </si>
  <si>
    <t>E. Taylor DL / Andelin</t>
  </si>
  <si>
    <t>S. Huntington / Erickson</t>
  </si>
  <si>
    <t>E. Hansen / Zhou ZL</t>
  </si>
  <si>
    <t>E. Jacobson / Petermann</t>
  </si>
  <si>
    <t>E. Welch DL / Fitzpatrick</t>
  </si>
  <si>
    <t>E. Iverson / Seely</t>
  </si>
  <si>
    <t>E. Loke / Rasmussen</t>
  </si>
  <si>
    <t>E. Anderton EL / King DL</t>
  </si>
  <si>
    <t>E. Hu DL / Nielson</t>
  </si>
  <si>
    <t>E. Dung DL / Sessions</t>
  </si>
  <si>
    <t>S. Everett / Huang</t>
  </si>
  <si>
    <t>E. Bezzant / McPherson</t>
  </si>
  <si>
    <t>S. Gabbitas / Yee</t>
  </si>
  <si>
    <t>E. Elliott OA / Smith RE</t>
  </si>
  <si>
    <t>E. Luther / Smith</t>
  </si>
  <si>
    <t>E. Roberts / Wong</t>
  </si>
  <si>
    <t>E. Ploeg / Reintjes</t>
  </si>
  <si>
    <t>S. Hsiao / Li</t>
  </si>
  <si>
    <t>E. Aiono / Hammond ZL</t>
  </si>
  <si>
    <t>E. Tang / Heaps</t>
  </si>
  <si>
    <t>S. Torres Ortiz / Kitchens STL</t>
  </si>
  <si>
    <t>E. Tan / Matua ZL</t>
  </si>
  <si>
    <t>S. Hadley / Althoff</t>
  </si>
  <si>
    <t>S. Chan / Hickenlooper</t>
  </si>
  <si>
    <t>E. Nixon / Wayment ZL</t>
  </si>
  <si>
    <t>E. Lin DL / Butler</t>
  </si>
  <si>
    <t>E. Pincock / Chuang</t>
  </si>
  <si>
    <t>S. Denison / Apsley</t>
  </si>
  <si>
    <t>E. Young / Landes</t>
  </si>
  <si>
    <t>E. Barton / Clawson ZL</t>
  </si>
  <si>
    <t>E. Alder DL / Omer</t>
  </si>
  <si>
    <t>E. Chia DL / Simonson</t>
  </si>
  <si>
    <t>E. Bellingham / Liao</t>
  </si>
  <si>
    <t>S. Guan / Cullen</t>
  </si>
  <si>
    <t>S. Johnson / Davis</t>
  </si>
  <si>
    <t>E. Ribar / Stephens ZL</t>
  </si>
  <si>
    <t>E. Lin DL / Holloway</t>
  </si>
  <si>
    <t>E. Diepeveen DL / Jensen</t>
  </si>
  <si>
    <t>S. Sylvester / Hickman</t>
  </si>
  <si>
    <t>E. Robbins DL / Robinson</t>
  </si>
  <si>
    <t>E. Sumsion / Mertz</t>
  </si>
  <si>
    <t>S. Nau / Xie</t>
  </si>
  <si>
    <t>E. Stevenson / Bagley</t>
  </si>
  <si>
    <t>E. Merrell DL / Leonhardt</t>
  </si>
  <si>
    <t>S. Johnson / Child STL</t>
  </si>
  <si>
    <t>E. Davidson / Scovel ZL</t>
  </si>
  <si>
    <t>E. Falck DL / Jensen</t>
  </si>
  <si>
    <t>S. Fang / Huang</t>
  </si>
  <si>
    <t>E. Byers / Puzey / Zhou</t>
  </si>
  <si>
    <t>S. Beeston / Coleman STL</t>
  </si>
  <si>
    <t>E. Gwilliam DL / Johnson</t>
  </si>
  <si>
    <t>S. Parkin / Bradley</t>
  </si>
  <si>
    <t>S. Westover / Goo</t>
  </si>
  <si>
    <t>E. Magness / Lloyd</t>
  </si>
  <si>
    <t>E. Seamons DL / Clark</t>
  </si>
  <si>
    <t>E. Hsiao DL / McNeil</t>
  </si>
  <si>
    <t>E. Hawkes / James</t>
  </si>
  <si>
    <t>S. Meyers / Toronto</t>
  </si>
  <si>
    <t>E. Wadsworth DL / Wu</t>
  </si>
  <si>
    <t>S. Haupt / Zang / Hsiao</t>
  </si>
  <si>
    <t>E. Lindahl / Dorius ZL</t>
  </si>
  <si>
    <t>林杰杭</t>
  </si>
  <si>
    <t>黃士豪</t>
  </si>
  <si>
    <t>lichongwei李崇偉</t>
  </si>
  <si>
    <t>東西</t>
  </si>
  <si>
    <t>黃蔡潤西</t>
  </si>
  <si>
    <t>廖以昕</t>
  </si>
  <si>
    <t>吳易霖</t>
  </si>
  <si>
    <t>Ruby廖倩汝</t>
  </si>
  <si>
    <t>葉倚瑄</t>
  </si>
  <si>
    <t>YAN ZI JUAN 顏紫娟</t>
  </si>
  <si>
    <t>林莘茹</t>
  </si>
  <si>
    <t>吳詩婷</t>
  </si>
  <si>
    <t xml:space="preserve"> 張林錦霞</t>
  </si>
  <si>
    <t>彭麗傑</t>
  </si>
  <si>
    <t>張閎智</t>
  </si>
  <si>
    <t>林雍捷</t>
  </si>
  <si>
    <t>陳絨</t>
  </si>
  <si>
    <t>彭康睿</t>
  </si>
  <si>
    <t>邱靖婷</t>
  </si>
  <si>
    <t>2016:4:4:7:BEITOU_S</t>
  </si>
  <si>
    <t>2016:4:4:7:JINGXIN_ZL</t>
  </si>
  <si>
    <t>2016:4:4:7:NEIHU_S</t>
  </si>
  <si>
    <t>2016:4:4:7:SANXIA_B_E</t>
  </si>
  <si>
    <t>2016:4:4:7:SHILIN_S</t>
  </si>
  <si>
    <t>2016:4:4:7:SONGSHAN_ZL</t>
  </si>
  <si>
    <t>2016:4:4:7:TOUFEN_E</t>
  </si>
  <si>
    <t>2016:4:4:7:XINDIAN_S</t>
  </si>
  <si>
    <t>2016:4:4:7:XINPU_E</t>
  </si>
  <si>
    <t>2016:4:4:7:BANQIAO</t>
  </si>
  <si>
    <t>2016:4:4:7:BEITOU</t>
  </si>
  <si>
    <t>2016:4:4:7:JINGXIN</t>
  </si>
  <si>
    <t>2016:4:4:7:SHILIN</t>
  </si>
  <si>
    <t>2016:4:4:7:SONGSHAN</t>
  </si>
  <si>
    <t>2016:4:4:7:TOUFEN_MIAOLI</t>
  </si>
  <si>
    <t>2016:4:4:7:TUCHENG</t>
  </si>
  <si>
    <t>2016:4:4:7:XINDIAN</t>
  </si>
  <si>
    <t>2016:4:4:7:EAST</t>
  </si>
  <si>
    <t>2016:4:4:7:NORTH</t>
  </si>
  <si>
    <t>2016:4:4:7:SOUTH</t>
  </si>
  <si>
    <t>2016:4:4:7:WEST</t>
  </si>
  <si>
    <t>2016:4:4:7:ZHUNAN</t>
  </si>
  <si>
    <t>2016:4:4:7:MISSION</t>
  </si>
  <si>
    <t>2016:4:4:7:BADE_S</t>
  </si>
  <si>
    <t>2016:4:4:7:LUZHOU_B_E</t>
  </si>
  <si>
    <t>2016:4:4:7:XIZHI_S</t>
  </si>
  <si>
    <t>2016:4:4:7:ZHONGHE_1_E</t>
  </si>
  <si>
    <t>2016:4:4:7:BADE</t>
  </si>
  <si>
    <t>2016:4:4:7:SANCHONG</t>
  </si>
  <si>
    <t>2016:4:4:7:SHUANGHE</t>
  </si>
  <si>
    <t>2016:4:4:7:XIZHI</t>
  </si>
  <si>
    <t>2016:4:4:7:CENTRAL</t>
  </si>
  <si>
    <t>2016:4:4:7:TAOYUAN</t>
  </si>
  <si>
    <t>2016:4:4:7:ANKANG_E</t>
  </si>
  <si>
    <t>2016:4:4:7:HUALIAN_3_S</t>
  </si>
  <si>
    <t>2016:4:4:7:JILONG_A_E</t>
  </si>
  <si>
    <t>2016:4:4:7:JINGXIN_S</t>
  </si>
  <si>
    <t>2016:4:4:7:JINHUA_ZL</t>
  </si>
  <si>
    <t>2016:4:4:7:LONGTAN_E</t>
  </si>
  <si>
    <t>2016:4:4:7:LUZHOU_A_E</t>
  </si>
  <si>
    <t>2016:4:4:7:SANCHONG_E</t>
  </si>
  <si>
    <t>2016:4:4:7:SANCHONG_S</t>
  </si>
  <si>
    <t>2016:4:4:7:SANXIA_A_E</t>
  </si>
  <si>
    <t>2016:4:4:7:SONGSHAN_S</t>
  </si>
  <si>
    <t>2016:4:4:7:TAIDONG_1_S</t>
  </si>
  <si>
    <t>2016:4:4:7:TAIDONG_2_S</t>
  </si>
  <si>
    <t>2016:4:4:7:TAIDONG_2_ZL</t>
  </si>
  <si>
    <t>2016:4:4:7:TAIDONG_3_E</t>
  </si>
  <si>
    <t>2016:4:4:7:TAO_2_E</t>
  </si>
  <si>
    <t>2016:4:4:7:TAO_4_E</t>
  </si>
  <si>
    <t>2016:4:4:7:TAO_4_S</t>
  </si>
  <si>
    <t>2016:4:4:7:TIANMU_A_E</t>
  </si>
  <si>
    <t>2016:4:4:7:TUCHENG_S</t>
  </si>
  <si>
    <t>2016:4:4:7:WANDA_E</t>
  </si>
  <si>
    <t>2016:4:4:7:WANDA_S</t>
  </si>
  <si>
    <t>2016:4:4:7:XINAN_S</t>
  </si>
  <si>
    <t>2016:4:4:7:XINBAN_E</t>
  </si>
  <si>
    <t>2016:4:4:7:XINZHU_1_S</t>
  </si>
  <si>
    <t>2016:4:4:7:XINZHU_3_S</t>
  </si>
  <si>
    <t>2016:4:4:7:YONGHE_S</t>
  </si>
  <si>
    <t>2016:4:4:7:YULI_E</t>
  </si>
  <si>
    <t>2016:4:4:7:ZHONGHE_2_E</t>
  </si>
  <si>
    <t>2016:4:4:7:ZHONGHE_2_S</t>
  </si>
  <si>
    <t>2016:4:4:7:ZHONGLI_1_E</t>
  </si>
  <si>
    <t>2016:4:4:7:ZHUBEI_2_S</t>
  </si>
  <si>
    <t>2016:4:4:7:ZHUDONG_E</t>
  </si>
  <si>
    <t>2016:4:4:7:ZHUNAN_ZL</t>
  </si>
  <si>
    <t>2016:4:4:7:HUALIAN</t>
  </si>
  <si>
    <t>2016:4:4:7:JILONG</t>
  </si>
  <si>
    <t>2016:4:4:7:JINHUA</t>
  </si>
  <si>
    <t>2016:4:4:7:TAIDONG_1_3</t>
  </si>
  <si>
    <t>2016:4:4:7:TAIDONG_2</t>
  </si>
  <si>
    <t>2016:4:4:7:TAOYUAN_1_2</t>
  </si>
  <si>
    <t>2016:4:4:7:TAOYUAN_3</t>
  </si>
  <si>
    <t>2016:4:4:7:XINAN</t>
  </si>
  <si>
    <t>2016:4:4:7:XINZHU</t>
  </si>
  <si>
    <t>2016:4:4:7:YULI</t>
  </si>
  <si>
    <t>2016:4:4:7:ZHONGLI</t>
  </si>
  <si>
    <t>2016:4:4:7:ZHUBEI</t>
  </si>
  <si>
    <t>2016:4:4:7:ZHUDONG</t>
  </si>
  <si>
    <t>2016:4:4:7:TAIDONG</t>
  </si>
  <si>
    <t>2016:4:4:7:DANFENG_E</t>
  </si>
  <si>
    <t>2016:4:4:7:HUALIAN_1_S</t>
  </si>
  <si>
    <t>2016:4:4:7:LUODONG_B_E</t>
  </si>
  <si>
    <t>2016:4:4:7:MIAOLI_E</t>
  </si>
  <si>
    <t>2016:4:4:7:NEIHU_E</t>
  </si>
  <si>
    <t>2016:4:4:7:SIYUAN_E</t>
  </si>
  <si>
    <t>2016:4:4:7:TIANMU_B_E</t>
  </si>
  <si>
    <t>2016:4:4:7:XIANGSHAN_E</t>
  </si>
  <si>
    <t>2016:4:4:7:XINZHU_1_E</t>
  </si>
  <si>
    <t>2016:4:4:7:ZHONGLI_1_S</t>
  </si>
  <si>
    <t>2016:4:4:7:ZHONGLI_2_E</t>
  </si>
  <si>
    <t>2016:4:4:7:ZHUBEI_1_E</t>
  </si>
  <si>
    <t>2016:4:4:7:JIAN</t>
  </si>
  <si>
    <t>2016:4:4:7:XINZHUANG</t>
  </si>
  <si>
    <t>2016:4:4:7:YILAN</t>
  </si>
  <si>
    <t>2016:4:4:7:DANSHUI_A_E</t>
  </si>
  <si>
    <t>2016:4:4:7:DANSHUI_B_E</t>
  </si>
  <si>
    <t>2016:4:4:7:HUALIAN_3_E</t>
  </si>
  <si>
    <t>2016:4:4:7:TAO_2_S</t>
  </si>
  <si>
    <t>2016:4:4:7:TOUR_S</t>
  </si>
  <si>
    <t>2016:4:4:7:XIZHI_B_E</t>
  </si>
  <si>
    <t>2016:4:4:7:YILAN_E</t>
  </si>
  <si>
    <t>2016:4:4:7:BEITOU_E</t>
  </si>
  <si>
    <t>2016:4:4:7:XINZHU_3_ZL</t>
  </si>
  <si>
    <t>2016:4:4:7:ZHUNAN_S</t>
  </si>
  <si>
    <t>2016:4:4:7:GUISHAN_E</t>
  </si>
  <si>
    <t>2016:4:4:7:HUALIAN_2_E</t>
  </si>
  <si>
    <t>2016:4:4:7:JILONG_B_E</t>
  </si>
  <si>
    <t>2016:4:4:7:SHILIN_ZL</t>
  </si>
  <si>
    <t>2016:4:4:7:TAIDONG_1_E</t>
  </si>
  <si>
    <t>2016:4:4:7:TAO_3_E_ZL</t>
  </si>
  <si>
    <t>2016:4:4:7:TUCHENG_ZL</t>
  </si>
  <si>
    <t>2016:4:4:7:YILAN_S</t>
  </si>
  <si>
    <t>2016:4:4:7:ZHUBEI_2_E</t>
  </si>
  <si>
    <t>2016:4:4:7:ZHUDONG_S</t>
  </si>
  <si>
    <t>2016:4:4:7:LUODONG_A_E</t>
  </si>
  <si>
    <t>2016:4:4:7:OFFICE_E</t>
  </si>
  <si>
    <t>2016:4:4:7:TAO_1_B</t>
  </si>
  <si>
    <t>2016:4:4:7:XINDIAN_E</t>
  </si>
  <si>
    <t>2016:4:4:7:XIZHI_A_E</t>
  </si>
  <si>
    <t>2016:4:4:7:YULI_S</t>
  </si>
  <si>
    <t>2016:4:4:7:HUALIAN_1_E</t>
  </si>
  <si>
    <t>2016:4:4:7:HUALIAN_2_ZL</t>
  </si>
  <si>
    <t>2016:4:4:7:JINHUA_S</t>
  </si>
  <si>
    <t>2016:4:4:7:MUZHA_E</t>
  </si>
  <si>
    <t>2016:4:4:7:MUZHA_S</t>
  </si>
  <si>
    <t>2016:4:4:7:TAO_3_E</t>
  </si>
  <si>
    <t>郭淑媛</t>
  </si>
  <si>
    <t>2016:4:4:7:ASSISTANTS</t>
  </si>
  <si>
    <t>2016:4:4:7:BADE_A_E</t>
  </si>
  <si>
    <t>2016:4:4:7:BADE_B_E</t>
  </si>
  <si>
    <t>林保國</t>
  </si>
  <si>
    <t>2016:4:4:7:TAO_1_A</t>
  </si>
  <si>
    <t>2016:4:4:7:ZHUBEI_3_S</t>
  </si>
  <si>
    <t>2016:5:1:7:ANKANG_E</t>
  </si>
  <si>
    <t>2016:5:1:7:ASSISTANTS</t>
  </si>
  <si>
    <t>2016:5:1:7:BADE_A_E</t>
  </si>
  <si>
    <t>2016:5:1:7:BADE_B_E</t>
  </si>
  <si>
    <t>2016:5:1:7:BADE_S</t>
  </si>
  <si>
    <t>2016:5:1:7:BEITOU_E</t>
  </si>
  <si>
    <t>2016:5:1:7:BEITOU_S</t>
  </si>
  <si>
    <t>2016:5:1:7:DANFENG_E</t>
  </si>
  <si>
    <t>2016:5:1:7:DANSHUI_A_E</t>
  </si>
  <si>
    <t>2016:5:1:7:DANSHUI_B_E</t>
  </si>
  <si>
    <t>2016:5:1:7:GUISHAN_E</t>
  </si>
  <si>
    <t>2016:5:1:7:HUALIAN_1_E</t>
  </si>
  <si>
    <t>2016:5:1:7:HUALIAN_1_S</t>
  </si>
  <si>
    <t>2016:5:1:7:HUALIAN_2_E</t>
  </si>
  <si>
    <t>2016:5:1:7:HUALIAN_2_ZL</t>
  </si>
  <si>
    <t>2016:5:1:7:HUALIAN_3_E</t>
  </si>
  <si>
    <t>2016:5:1:7:HUALIAN_3_S</t>
  </si>
  <si>
    <t>2016:5:1:7:JILONG_A_E</t>
  </si>
  <si>
    <t>2016:5:1:7:JILONG_B_E</t>
  </si>
  <si>
    <t>2016:5:1:7:JINGXIN_S</t>
  </si>
  <si>
    <t>2016:5:1:7:JINGXIN_ZL</t>
  </si>
  <si>
    <t>2016:5:1:7:JINHUA_S</t>
  </si>
  <si>
    <t>2016:5:1:7:JINHUA_ZL</t>
  </si>
  <si>
    <t>2016:5:1:7:LONGTAN_E</t>
  </si>
  <si>
    <t>2016:5:1:7:LUODONG_A_E</t>
  </si>
  <si>
    <t>2016:5:1:7:LUODONG_B_E</t>
  </si>
  <si>
    <t>2016:5:1:7:LUZHOU_A_E</t>
  </si>
  <si>
    <t>2016:5:1:7:LUZHOU_B_E</t>
  </si>
  <si>
    <t>2016:5:1:7:MIAOLI_E</t>
  </si>
  <si>
    <t>2016:5:1:7:MUZHA_E</t>
  </si>
  <si>
    <t>2016:5:1:7:MUZHA_S</t>
  </si>
  <si>
    <t>2016:5:1:7:NEIHU_E</t>
  </si>
  <si>
    <t>2016:5:1:7:NEIHU_S</t>
  </si>
  <si>
    <t>2016:5:1:7:OFFICE_E</t>
  </si>
  <si>
    <t>2016:5:1:7:SANCHONG_E</t>
  </si>
  <si>
    <t>2016:5:1:7:SANCHONG_S</t>
  </si>
  <si>
    <t>2016:5:1:7:SANXIA_A_E</t>
  </si>
  <si>
    <t>2016:5:1:7:SANXIA_B_E</t>
  </si>
  <si>
    <t>2016:5:1:7:SHILIN_S</t>
  </si>
  <si>
    <t>2016:5:1:7:SHILIN_ZL</t>
  </si>
  <si>
    <t>2016:5:1:7:SIYUAN_E</t>
  </si>
  <si>
    <t>2016:5:1:7:SONGSHAN_S</t>
  </si>
  <si>
    <t>2016:5:1:7:SONGSHAN_ZL</t>
  </si>
  <si>
    <t>2016:5:1:7:TAIDONG_1_E</t>
  </si>
  <si>
    <t>2016:5:1:7:TAIDONG_1_S</t>
  </si>
  <si>
    <t>2016:5:1:7:TAIDONG_2_S</t>
  </si>
  <si>
    <t>2016:5:1:7:TAIDONG_2_ZL</t>
  </si>
  <si>
    <t>2016:5:1:7:TAIDONG_3_E</t>
  </si>
  <si>
    <t>2016:5:1:7:TAO_1_A</t>
  </si>
  <si>
    <t>2016:5:1:7:TAO_1_B</t>
  </si>
  <si>
    <t>2016:5:1:7:TAO_2_E</t>
  </si>
  <si>
    <t>2016:5:1:7:TAO_2_S</t>
  </si>
  <si>
    <t>2016:5:1:7:TAO_3_E</t>
  </si>
  <si>
    <t>2016:5:1:7:TAO_3_E_ZL</t>
  </si>
  <si>
    <t>2016:5:1:7:TAO_4_E</t>
  </si>
  <si>
    <t>2016:5:1:7:TAO_4_S</t>
  </si>
  <si>
    <t>2016:5:1:7:TIANMU_A_E</t>
  </si>
  <si>
    <t>2016:5:1:7:TIANMU_B_E</t>
  </si>
  <si>
    <t>2016:5:1:7:TOUFEN_E</t>
  </si>
  <si>
    <t>2016:5:1:7:TOUR_S</t>
  </si>
  <si>
    <t>2016:5:1:7:TUCHENG_S</t>
  </si>
  <si>
    <t>2016:5:1:7:TUCHENG_ZL</t>
  </si>
  <si>
    <t>2016:5:1:7:WANDA_E</t>
  </si>
  <si>
    <t>2016:5:1:7:WANDA_S</t>
  </si>
  <si>
    <t>2016:5:1:7:XIANGSHAN_E</t>
  </si>
  <si>
    <t>2016:5:1:7:XINAN_S</t>
  </si>
  <si>
    <t>2016:5:1:7:XINBAN_E</t>
  </si>
  <si>
    <t>2016:5:1:7:XINDIAN_E</t>
  </si>
  <si>
    <t>2016:5:1:7:XINDIAN_S</t>
  </si>
  <si>
    <t>2016:5:1:7:XINPU_E</t>
  </si>
  <si>
    <t>2016:5:1:7:XINZHU_1_E</t>
  </si>
  <si>
    <t>2016:5:1:7:XINZHU_1_S</t>
  </si>
  <si>
    <t>2016:5:1:7:XINZHU_3_S</t>
  </si>
  <si>
    <t>2016:5:1:7:XINZHU_3_ZL</t>
  </si>
  <si>
    <t>2016:5:1:7:XIZHI_A_E</t>
  </si>
  <si>
    <t>2016:5:1:7:XIZHI_B_E</t>
  </si>
  <si>
    <t>2016:5:1:7:XIZHI_S</t>
  </si>
  <si>
    <t>2016:5:1:7:YILAN_E</t>
  </si>
  <si>
    <t>2016:5:1:7:YILAN_S</t>
  </si>
  <si>
    <t>2016:5:1:7:YONGHE_S</t>
  </si>
  <si>
    <t>2016:5:1:7:YULI_E</t>
  </si>
  <si>
    <t>2016:5:1:7:YULI_S</t>
  </si>
  <si>
    <t>2016:5:1:7:ZHONGHE_1_E</t>
  </si>
  <si>
    <t>2016:5:1:7:ZHONGHE_2_E</t>
  </si>
  <si>
    <t>2016:5:1:7:ZHONGHE_2_S</t>
  </si>
  <si>
    <t>2016:5:1:7:ZHONGLI_1_E</t>
  </si>
  <si>
    <t>2016:5:1:7:ZHONGLI_1_S</t>
  </si>
  <si>
    <t>2016:5:1:7:ZHONGLI_2_E</t>
  </si>
  <si>
    <t>2016:5:1:7:ZHUBEI_1_E</t>
  </si>
  <si>
    <t>2016:5:1:7:ZHUBEI_2_E</t>
  </si>
  <si>
    <t>2016:5:1:7:ZHUBEI_2_S</t>
  </si>
  <si>
    <t>2016:5:1:7:ZHUBEI_3_S</t>
  </si>
  <si>
    <t>2016:5:1:7:ZHUDONG_E</t>
  </si>
  <si>
    <t>2016:5:1:7:ZHUDONG_S</t>
  </si>
  <si>
    <t>2016:5:1:7:ZHUNAN_S</t>
  </si>
  <si>
    <t>2016:5:1:7:ZHUNAN_ZL</t>
  </si>
  <si>
    <t>2016:5:2:7:ANKANG_E</t>
  </si>
  <si>
    <t>2016:5:2:7:ASSISTANTS</t>
  </si>
  <si>
    <t>2016:5:2:7:BADE_A_E</t>
  </si>
  <si>
    <t>2016:5:2:7:BADE_B_E</t>
  </si>
  <si>
    <t>2016:5:2:7:BADE_S</t>
  </si>
  <si>
    <t>2016:5:2:7:BEITOU_E</t>
  </si>
  <si>
    <t>2016:5:2:7:BEITOU_S</t>
  </si>
  <si>
    <t>2016:5:2:7:DANFENG_E</t>
  </si>
  <si>
    <t>2016:5:2:7:DANSHUI_A_E</t>
  </si>
  <si>
    <t>2016:5:2:7:DANSHUI_B_E</t>
  </si>
  <si>
    <t>2016:5:2:7:GUISHAN_E</t>
  </si>
  <si>
    <t>2016:5:2:7:HUALIAN_1_E</t>
  </si>
  <si>
    <t>2016:5:2:7:HUALIAN_1_S</t>
  </si>
  <si>
    <t>2016:5:2:7:HUALIAN_2_E</t>
  </si>
  <si>
    <t>2016:5:2:7:HUALIAN_2_ZL</t>
  </si>
  <si>
    <t>2016:5:2:7:HUALIAN_3_E</t>
  </si>
  <si>
    <t>2016:5:2:7:HUALIAN_3_S</t>
  </si>
  <si>
    <t>2016:5:2:7:JILONG_A_E</t>
  </si>
  <si>
    <t>2016:5:2:7:JILONG_B_E</t>
  </si>
  <si>
    <t>2016:5:2:7:JINGXIN_S</t>
  </si>
  <si>
    <t>2016:5:2:7:JINGXIN_ZL</t>
  </si>
  <si>
    <t>2016:5:2:7:JINHUA_S</t>
  </si>
  <si>
    <t>2016:5:2:7:JINHUA_ZL</t>
  </si>
  <si>
    <t>2016:5:2:7:LONGTAN_E</t>
  </si>
  <si>
    <t>2016:5:2:7:LUODONG_A_E</t>
  </si>
  <si>
    <t>2016:5:2:7:LUODONG_B_E</t>
  </si>
  <si>
    <t>2016:5:2:7:LUZHOU_A_E</t>
  </si>
  <si>
    <t>2016:5:2:7:LUZHOU_B_E</t>
  </si>
  <si>
    <t>2016:5:2:7:MIAOLI_E</t>
  </si>
  <si>
    <t>2016:5:2:7:MUZHA_E</t>
  </si>
  <si>
    <t>2016:5:2:7:MUZHA_S</t>
  </si>
  <si>
    <t>2016:5:2:7:NEIHU_E</t>
  </si>
  <si>
    <t>2016:5:2:7:NEIHU_S</t>
  </si>
  <si>
    <t>2016:5:2:7:OFFICE_E</t>
  </si>
  <si>
    <t>2016:5:2:7:SANCHONG_E</t>
  </si>
  <si>
    <t>2016:5:2:7:SANCHONG_S</t>
  </si>
  <si>
    <t>2016:5:2:7:SANXIA_A_E</t>
  </si>
  <si>
    <t>2016:5:2:7:SANXIA_B_E</t>
  </si>
  <si>
    <t>2016:5:2:7:SHILIN_S</t>
  </si>
  <si>
    <t>2016:5:2:7:SHILIN_ZL</t>
  </si>
  <si>
    <t>2016:5:2:7:SIYUAN_E</t>
  </si>
  <si>
    <t>2016:5:2:7:SONGSHAN_S</t>
  </si>
  <si>
    <t>2016:5:2:7:SONGSHAN_ZL</t>
  </si>
  <si>
    <t>2016:5:2:7:TAIDONG_1_E</t>
  </si>
  <si>
    <t>2016:5:2:7:TAIDONG_1_S</t>
  </si>
  <si>
    <t>2016:5:2:7:TAIDONG_2_S</t>
  </si>
  <si>
    <t>2016:5:2:7:TAIDONG_2_ZL</t>
  </si>
  <si>
    <t>2016:5:2:7:TAIDONG_3_E</t>
  </si>
  <si>
    <t>2016:5:2:7:TAO_1_A</t>
  </si>
  <si>
    <t>2016:5:2:7:TAO_1_B</t>
  </si>
  <si>
    <t>2016:5:2:7:TAO_2_E</t>
  </si>
  <si>
    <t>2016:5:2:7:TAO_2_S</t>
  </si>
  <si>
    <t>2016:5:2:7:TAO_3_E</t>
  </si>
  <si>
    <t>2016:5:2:7:TAO_3_E_ZL</t>
  </si>
  <si>
    <t>2016:5:2:7:TAO_4_E</t>
  </si>
  <si>
    <t>2016:5:2:7:TAO_4_S</t>
  </si>
  <si>
    <t>2016:5:2:7:TIANMU_A_E</t>
  </si>
  <si>
    <t>2016:5:2:7:TIANMU_B_E</t>
  </si>
  <si>
    <t>2016:5:2:7:TOUFEN_E</t>
  </si>
  <si>
    <t>2016:5:2:7:TOUR_S</t>
  </si>
  <si>
    <t>2016:5:2:7:TUCHENG_S</t>
  </si>
  <si>
    <t>2016:5:2:7:TUCHENG_ZL</t>
  </si>
  <si>
    <t>2016:5:2:7:WANDA_E</t>
  </si>
  <si>
    <t>2016:5:2:7:WANDA_S</t>
  </si>
  <si>
    <t>2016:5:2:7:XIANGSHAN_E</t>
  </si>
  <si>
    <t>2016:5:2:7:XINAN_S</t>
  </si>
  <si>
    <t>2016:5:2:7:XINBAN_E</t>
  </si>
  <si>
    <t>2016:5:2:7:XINDIAN_E</t>
  </si>
  <si>
    <t>2016:5:2:7:XINDIAN_S</t>
  </si>
  <si>
    <t>2016:5:2:7:XINPU_E</t>
  </si>
  <si>
    <t>2016:5:2:7:XINZHU_1_E</t>
  </si>
  <si>
    <t>2016:5:2:7:XINZHU_1_S</t>
  </si>
  <si>
    <t>2016:5:2:7:XINZHU_3_S</t>
  </si>
  <si>
    <t>2016:5:2:7:XINZHU_3_ZL</t>
  </si>
  <si>
    <t>2016:5:2:7:XIZHI_A_E</t>
  </si>
  <si>
    <t>2016:5:2:7:XIZHI_B_E</t>
  </si>
  <si>
    <t>2016:5:2:7:XIZHI_S</t>
  </si>
  <si>
    <t>2016:5:2:7:YILAN_E</t>
  </si>
  <si>
    <t>2016:5:2:7:YILAN_S</t>
  </si>
  <si>
    <t>2016:5:2:7:YONGHE_S</t>
  </si>
  <si>
    <t>2016:5:2:7:YULI_E</t>
  </si>
  <si>
    <t>2016:5:2:7:YULI_S</t>
  </si>
  <si>
    <t>2016:5:2:7:ZHONGHE_1_E</t>
  </si>
  <si>
    <t>2016:5:2:7:ZHONGHE_2_E</t>
  </si>
  <si>
    <t>2016:5:2:7:ZHONGHE_2_S</t>
  </si>
  <si>
    <t>2016:5:2:7:ZHONGLI_1_E</t>
  </si>
  <si>
    <t>2016:5:2:7:ZHONGLI_1_S</t>
  </si>
  <si>
    <t>2016:5:2:7:ZHONGLI_2_E</t>
  </si>
  <si>
    <t>2016:5:2:7:ZHUBEI_1_E</t>
  </si>
  <si>
    <t>2016:5:2:7:ZHUBEI_2_E</t>
  </si>
  <si>
    <t>2016:5:2:7:ZHUBEI_2_S</t>
  </si>
  <si>
    <t>2016:5:2:7:ZHUBEI_3_S</t>
  </si>
  <si>
    <t>2016:5:2:7:ZHUDONG_E</t>
  </si>
  <si>
    <t>2016:5:2:7:ZHUDONG_S</t>
  </si>
  <si>
    <t>2016:5:2:7:ZHUNAN_S</t>
  </si>
  <si>
    <t>2016:5:2:7:ZHUNAN_ZL</t>
  </si>
  <si>
    <t>2016:5:3:7:+886965073051</t>
  </si>
  <si>
    <t>2016:5:3:7:BADE_A_E</t>
  </si>
  <si>
    <t>2016:5:3:7:BADE_B_E</t>
  </si>
  <si>
    <t>2016:5:3:7:BADE_S</t>
  </si>
  <si>
    <t>2016:5:3:7:BEITOU_E</t>
  </si>
  <si>
    <t>2016:5:3:7:HUALIAN_1_E</t>
  </si>
  <si>
    <t>2016:5:3:7:HUALIAN_3_E</t>
  </si>
  <si>
    <t>2016:5:3:7:JINHUA_S</t>
  </si>
  <si>
    <t>2016:5:3:7:MUZHA_S</t>
  </si>
  <si>
    <t>2016:5:3:7:NEIHU_E</t>
  </si>
  <si>
    <t>2016:5:3:7:OFFICE_E</t>
  </si>
  <si>
    <t>2016:5:3:7:SHILIN_ZL</t>
  </si>
  <si>
    <t>2016:5:3:7:TAO_1_B</t>
  </si>
  <si>
    <t>2016:5:3:7:TAO_2_E</t>
  </si>
  <si>
    <t>2016:5:3:7:TAO_3_E_ZL</t>
  </si>
  <si>
    <t>2016:5:3:7:TOUR_S</t>
  </si>
  <si>
    <t>2016:5:3:7:WANDA_S</t>
  </si>
  <si>
    <t>2016:5:3:7:XINZHU_3_S</t>
  </si>
  <si>
    <t>2016:5:3:7:XINZHU_3_ZL</t>
  </si>
  <si>
    <t>2016:5:3:7:ZHONGHE_1_E</t>
  </si>
  <si>
    <t>2016:5:3:7:ZHONGHE_2_S</t>
  </si>
  <si>
    <t>2016:5:3:7:ZHONGLI_1_S</t>
  </si>
  <si>
    <t>2016:5:3:7:ZHONGLI_2_E</t>
  </si>
  <si>
    <t>2016:5:3:7:ZHUBEI_2_S</t>
  </si>
  <si>
    <t>2016:5:3:7:ZHUBEI_3_S</t>
  </si>
  <si>
    <t>2016:5:3:7:ZHUDONG_E</t>
  </si>
  <si>
    <t>2016:5:3:7:ZHUNAN_S</t>
  </si>
  <si>
    <t>2016:5:1:7:BADE</t>
  </si>
  <si>
    <t>2016:5:1:7:BANQIAO</t>
  </si>
  <si>
    <t>2016:5:1:7:BEITOU</t>
  </si>
  <si>
    <t>2016:5:1:7:HUALIAN</t>
  </si>
  <si>
    <t>2016:5:1:7:JIAN</t>
  </si>
  <si>
    <t>2016:5:1:7:JILONG</t>
  </si>
  <si>
    <t>2016:5:1:7:JINGXIN</t>
  </si>
  <si>
    <t>2016:5:1:7:JINHUA</t>
  </si>
  <si>
    <t>2016:5:1:7:SANCHONG</t>
  </si>
  <si>
    <t>2016:5:1:7:SHILIN</t>
  </si>
  <si>
    <t>2016:5:1:7:SHUANGHE</t>
  </si>
  <si>
    <t>2016:5:1:7:SONGSHAN</t>
  </si>
  <si>
    <t>2016:5:1:7:TAIDONG_1_3</t>
  </si>
  <si>
    <t>2016:5:1:7:TAIDONG_2</t>
  </si>
  <si>
    <t>2016:5:1:7:TAOYUAN_1_2</t>
  </si>
  <si>
    <t>2016:5:1:7:TAOYUAN_3</t>
  </si>
  <si>
    <t>2016:5:1:7:TOUFEN_MIAOLI</t>
  </si>
  <si>
    <t>2016:5:1:7:TUCHENG</t>
  </si>
  <si>
    <t>2016:5:1:7:XINAN</t>
  </si>
  <si>
    <t>2016:5:1:7:XINDIAN</t>
  </si>
  <si>
    <t>2016:5:1:7:XINZHU</t>
  </si>
  <si>
    <t>2016:5:1:7:XINZHUANG</t>
  </si>
  <si>
    <t>2016:5:1:7:XIZHI</t>
  </si>
  <si>
    <t>2016:5:1:7:YILAN</t>
  </si>
  <si>
    <t>2016:5:1:7:YULI</t>
  </si>
  <si>
    <t>2016:5:1:7:ZHONGLI</t>
  </si>
  <si>
    <t>2016:5:1:7:ZHUBEI</t>
  </si>
  <si>
    <t>2016:5:1:7:ZHUDONG</t>
  </si>
  <si>
    <t>2016:5:1:7:ZHUNAN</t>
  </si>
  <si>
    <t>2016:5:2:7:BADE</t>
  </si>
  <si>
    <t>2016:5:2:7:BANQIAO</t>
  </si>
  <si>
    <t>2016:5:2:7:BEITOU</t>
  </si>
  <si>
    <t>2016:5:2:7:HUALIAN</t>
  </si>
  <si>
    <t>2016:5:2:7:JIAN</t>
  </si>
  <si>
    <t>2016:5:2:7:JILONG</t>
  </si>
  <si>
    <t>2016:5:2:7:JINGXIN</t>
  </si>
  <si>
    <t>2016:5:2:7:JINHUA</t>
  </si>
  <si>
    <t>2016:5:2:7:SANCHONG</t>
  </si>
  <si>
    <t>2016:5:2:7:SHILIN</t>
  </si>
  <si>
    <t>2016:5:2:7:SHUANGHE</t>
  </si>
  <si>
    <t>2016:5:2:7:SONGSHAN</t>
  </si>
  <si>
    <t>2016:5:2:7:TAIDONG_1_3</t>
  </si>
  <si>
    <t>2016:5:2:7:TAIDONG_2</t>
  </si>
  <si>
    <t>2016:5:2:7:TAOYUAN_1_2</t>
  </si>
  <si>
    <t>2016:5:2:7:TAOYUAN_3</t>
  </si>
  <si>
    <t>2016:5:2:7:TOUFEN_MIAOLI</t>
  </si>
  <si>
    <t>2016:5:2:7:TUCHENG</t>
  </si>
  <si>
    <t>2016:5:2:7:XINAN</t>
  </si>
  <si>
    <t>2016:5:2:7:XINDIAN</t>
  </si>
  <si>
    <t>2016:5:2:7:XINZHU</t>
  </si>
  <si>
    <t>2016:5:2:7:XINZHUANG</t>
  </si>
  <si>
    <t>2016:5:2:7:XIZHI</t>
  </si>
  <si>
    <t>2016:5:2:7:YILAN</t>
  </si>
  <si>
    <t>2016:5:2:7:YULI</t>
  </si>
  <si>
    <t>2016:5:2:7:ZHONGLI</t>
  </si>
  <si>
    <t>2016:5:2:7:ZHUBEI</t>
  </si>
  <si>
    <t>2016:5:2:7:ZHUDONG</t>
  </si>
  <si>
    <t>2016:5:2:7:ZHUNAN</t>
  </si>
  <si>
    <t>2016:5:3:7:BADE</t>
  </si>
  <si>
    <t>2016:5:3:7:BEITOU</t>
  </si>
  <si>
    <t>2016:5:3:7:HUALIAN</t>
  </si>
  <si>
    <t>2016:5:3:7:JIAN</t>
  </si>
  <si>
    <t>2016:5:3:7:JINGXIN</t>
  </si>
  <si>
    <t>2016:5:3:7:JINHUA</t>
  </si>
  <si>
    <t>2016:5:3:7:SHILIN</t>
  </si>
  <si>
    <t>2016:5:3:7:SHUANGHE</t>
  </si>
  <si>
    <t>2016:5:3:7:SONGSHAN</t>
  </si>
  <si>
    <t>2016:5:3:7:TAOYUAN_1_2</t>
  </si>
  <si>
    <t>2016:5:3:7:TAOYUAN_3</t>
  </si>
  <si>
    <t>2016:5:3:7:UNKNOWN</t>
  </si>
  <si>
    <t>2016:5:3:7:XINAN</t>
  </si>
  <si>
    <t>2016:5:3:7:XINZHU</t>
  </si>
  <si>
    <t>2016:5:3:7:ZHONGLI</t>
  </si>
  <si>
    <t>2016:5:3:7:ZHUBEI</t>
  </si>
  <si>
    <t>2016:5:3:7:ZHUDONG</t>
  </si>
  <si>
    <t>2016:5:3:7:ZHUNAN</t>
  </si>
  <si>
    <t>2016:5:0:0:BADE</t>
  </si>
  <si>
    <t>2016:5:0:0:BANQIAO</t>
  </si>
  <si>
    <t>2016:5:0:0:BEITOU</t>
  </si>
  <si>
    <t>2016:5:0:0:HUALIAN</t>
  </si>
  <si>
    <t>2016:5:0:0:JIAN</t>
  </si>
  <si>
    <t>2016:5:0:0:JILONG</t>
  </si>
  <si>
    <t>2016:5:0:0:JINGXIN</t>
  </si>
  <si>
    <t>2016:5:0:0:JINHUA</t>
  </si>
  <si>
    <t>2016:5:0:0:SANCHONG</t>
  </si>
  <si>
    <t>2016:5:0:0:SHILIN</t>
  </si>
  <si>
    <t>2016:5:0:0:SHUANGHE</t>
  </si>
  <si>
    <t>2016:5:0:0:SONGSHAN</t>
  </si>
  <si>
    <t>2016:5:0:0:TAIDONG_1_3</t>
  </si>
  <si>
    <t>2016:5:0:0:TAIDONG_2</t>
  </si>
  <si>
    <t>2016:5:0:0:TAOYUAN_1_2</t>
  </si>
  <si>
    <t>2016:5:0:0:TAOYUAN_3</t>
  </si>
  <si>
    <t>2016:5:0:0:TOUFEN_MIAOLI</t>
  </si>
  <si>
    <t>2016:5:0:0:TUCHENG</t>
  </si>
  <si>
    <t>2016:5:0:0:UNKNOWN</t>
  </si>
  <si>
    <t>2016:5:0:0:XINAN</t>
  </si>
  <si>
    <t>2016:5:0:0:XINDIAN</t>
  </si>
  <si>
    <t>2016:5:0:0:XINZHU</t>
  </si>
  <si>
    <t>2016:5:0:0:XINZHUANG</t>
  </si>
  <si>
    <t>2016:5:0:0:XIZHI</t>
  </si>
  <si>
    <t>2016:5:0:0:YILAN</t>
  </si>
  <si>
    <t>2016:5:0:0:YULI</t>
  </si>
  <si>
    <t>2016:5:0:0:ZHONGLI</t>
  </si>
  <si>
    <t>2016:5:0:0:ZHUBEI</t>
  </si>
  <si>
    <t>2016:5:0:0:ZHUDONG</t>
  </si>
  <si>
    <t>2016:5:0:0:ZHUNAN</t>
  </si>
  <si>
    <t>2016:5:1:7:CENTRAL</t>
  </si>
  <si>
    <t>2016:5:1:7:EAST</t>
  </si>
  <si>
    <t>2016:5:1:7:NORTH</t>
  </si>
  <si>
    <t>2016:5:1:7:SOUTH</t>
  </si>
  <si>
    <t>2016:5:1:7:TAIDONG</t>
  </si>
  <si>
    <t>2016:5:1:7:TAOYUAN</t>
  </si>
  <si>
    <t>2016:5:1:7:WEST</t>
  </si>
  <si>
    <t>2016:5:2:7:CENTRAL</t>
  </si>
  <si>
    <t>2016:5:2:7:EAST</t>
  </si>
  <si>
    <t>2016:5:2:7:NORTH</t>
  </si>
  <si>
    <t>2016:5:2:7:SOUTH</t>
  </si>
  <si>
    <t>2016:5:2:7:TAIDONG</t>
  </si>
  <si>
    <t>2016:5:2:7:TAOYUAN</t>
  </si>
  <si>
    <t>2016:5:2:7:WEST</t>
  </si>
  <si>
    <t>2016:5:3:7:CENTRAL</t>
  </si>
  <si>
    <t>2016:5:3:7:EAST</t>
  </si>
  <si>
    <t>2016:5:3:7:NORTH</t>
  </si>
  <si>
    <t>2016:5:3:7:SOUTH</t>
  </si>
  <si>
    <t>2016:5:3:7:TAOYUAN</t>
  </si>
  <si>
    <t>2016:5:0:0:CENTRAL</t>
  </si>
  <si>
    <t>2016:5:0:0:EAST</t>
  </si>
  <si>
    <t>2016:5:0:0:NORTH</t>
  </si>
  <si>
    <t>2016:5:0:0:SOUTH</t>
  </si>
  <si>
    <t>2016:5:0:0:TAIDONG</t>
  </si>
  <si>
    <t>2016:5:0:0:TAOYUAN</t>
  </si>
  <si>
    <t>2016:5:0:0:WEST</t>
  </si>
  <si>
    <t>2016:5:1:7:MISSION</t>
  </si>
  <si>
    <t>2016:5:2:7:MISSION</t>
  </si>
  <si>
    <t>2016:5:3:7:MISSION</t>
  </si>
  <si>
    <t>2016:5:0:0:MISSION</t>
  </si>
  <si>
    <t>周博謙</t>
  </si>
  <si>
    <t>黃永岡</t>
  </si>
  <si>
    <t xml:space="preserve"> 周會琳</t>
  </si>
  <si>
    <t xml:space="preserve"> Huang Xing Ying</t>
  </si>
  <si>
    <t>林澤綸</t>
  </si>
  <si>
    <t>賴瑋晨</t>
  </si>
  <si>
    <t>俞明霞</t>
  </si>
  <si>
    <t>朱嘉偉</t>
  </si>
  <si>
    <t>MISSIONARY_ID</t>
  </si>
  <si>
    <t>#N/A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</si>
  <si>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AN,MEINONG,LIUGUI,JIAXIAN,SHANLIN,NEIMEN,MAOLIN,GAOXIONG_TAOYUAN,NAMAXIA,JIAYI,TAIBAO,PUZI,BUDAI,DALIN,MINXIONG,XIKOU,XINGANG,LIUJIAO,JIAYI_DONGSHI,YIZHU,LUCAO,SHUISHANG,ZHONGPU,ZHUQI,MEISHAN,FANLU,DAPU,ALISHAN,NANTOU,NANTOU_CITY,PULI,CAOTUN,ZHUSHAN,JIJI,MINGJIAN,LUGU,ZHONGLIAO,YUCHI,GUOXING,SHUILI,NANYOU_XINYI,NANYOU_RENAI,PENGHU,MAGONG,HUXI,BAISHA,XIYU,WANGAN,QIMEI,PINGDONG,PINGDONG_CITY,CHAZHOU,DONGANG,DONGGANG,HENGCHUN,WANDAN,CHANGZHI,LINLUO,JIURU,LIGANG,YANPU,GAOSHU,WANLUAN,NEIPU,ZHUTIAN,XINPI,FANGLIAO,XINYUAN,KANDING,LINBIAN,NANZHOU,JIADONG,LIUQIU,CHECHENG,MANZHOU,FANGSHAN,SANDIMEN,WUTAI,MAJIA,TAIWU,LAIYI,CHUNRI,SHIZI,MUDAN,TAINAN,XINYING,YANSHUI,BAIHE,LIUYING,HOUBI,DONGSHAN,MADOU,XIAYING,LIUJIA,GUANTIAN,DANEI,JIALI,XUEJIA,XIGANG,QIGU,JIANGJUN,BEIMEN,XINHUA,SHANHUA,XINSHI,ANDING,SHANSHANGQU,YUJING,NANXI,NANHUA,ZUOZHEN,RENDE,GUIREN,GUANMIAO,LONGQI,YONGKANG,TAINAN_EAST,TAINAN_SOUTH,TAINAN_NORTH,ANNAN,ANPING,WEST_CENTRAL,TAIZHONG,NANTUN,BEITUN,FENGYUAN,TAIZHONG_DONGSHI,DAJIA,QINGSHUI,SHALU,WUQI,HOULI,SHENGANG,TANZI,DAYA,XINSHE,SHIGANG,WAIPU,TAIZHONG_DAAN,WURI,DADU,LONGJING,WUFENG,TAIPING,DALI,HEPING,TAIZHONG_WEST,TAIZHONG_EAST,XITUN,TAIZHONG_CENTRAL,TAIZHONG_NORTH,TAIZHONG_SOUTH,YUNLIN,DOULIU,DOUNAN,HUWEI,XILUO,TUKU,BEIGANG,GUKENG,DAPI,CITONG,LINNEI,ERLUN,LUNBEI,MAILIAO,YULIN_DONGSHI,BAOZHONG,TAIXI,YUANCHANG,SIHU,KOUHU,SHUILIN,ZHANGHUA,ZHANGHUA_CITY,YUANLIN,LUGANG,HEMEI,BEIDOU,ZHANGHUA_XIHU,TIANZHONG,ERLIN,XIANXI,SHENGANG,ZHANGHUA_FUXING,XIUSHUI,HUATAN,FENYUAN,DACUN,PUYAN,PUXIN,YONGJING,SHETOU,ERSHUI,TIANWEI,PITOU,FANGYUAN,DACHENG,ZHUTANG,XIZHOU,高雄,高雄市,鹽埕區,鼓山區,左營區,楠梓區,三民區,新興區,前金區,苓雅區,前鎮區,旗津區,小港區,鳳山區,林園區,大寮區,大樹區,大社區,仁武區,鳥松區,岡山區,橋頭區,燕巢區,田寮區,阿蓮區,路竹區,湖內區,茄萣區,永安區,彌陀區,梓官區,旗山區,美濃區,六龜區,甲仙區,杉林區,內門區,茂林區,桃源區,那瑪夏區,嘉義,太保市,朴子市,布袋鎮,大林鎮,民雄鄉,溪口鄉,新港鄉,六腳鄉,東石鄉,義竹鄉,鹿草鄉,水上鄉,中埔鄉,竹崎鄉,梅山鄉,番路鄉,大埔鄉,阿里山鄉,南投,南投市,埔里鎮,草屯鎮,竹山鎮,集集鎮,名間鄉,鹿谷鄉,中寮鄉,魚池鄉,國姓鄉,水里鄉,信義鄉,仁愛鄉,澎湖,馬公市,湖西鄉,白沙鄉,西嶼鄉,望安鄉,七美鄉,屏東,屏東市,潮州鎮,東港鎮,恆春鎮,萬丹鄉,長治鄉,麟洛鄉,九如鄉,里港鄉,鹽埔鄉,高樹鄉,萬巒鄉,內埔鄉,竹田鄉,新埤鄉,枋寮鄉,新園鄉,崁頂鄉,林邊鄉,南州鄉,佳冬鄉,琉球鄉,車城鄉,滿州鄉,枋山鄉,三地門鄉,霧臺鄉,瑪家鄉,泰武鄉,來義鄉,春日鄉,獅子鄉,牡丹鄉,台南,臺南,新營區,鹽水區,白河區,柳營區,後壁區,東山區,麻豆區,下營區,六甲區,官田區,大內區,佳里區,學甲區,西港區,七股區,將軍區,北門區,新化區,善化區,新市區,安定區,山上區,玉井區,楠西區,南化區,左鎮區,仁德區,歸仁區,關廟區,龍崎區,永康區,台南東區,臺南東區,台南南區,臺南南區,台南北區,臺南北區,安南區,安平區,中西區,台中,臺中,南屯區,北屯區,豐原區,東勢區,大甲區,清水區,沙鹿區,梧棲區,后里區,神岡區,潭子區,大雅區,新社區,石岡區,外埔區,台中大安區,臺中大安區,烏日區,大肚區,龍井區,霧峰區,太平區,大里區,和平區,台中西區,臺中西區,台中東區,臺中東區,西屯區,台中中區,臺中中區,台中北區,臺中北區,台中南區,臺中南區,雲林,斗六市,斗南鎮,虎尾鎮,西螺鎮,土庫鎮,北港鎮,古坑鄉,大埤鄉,莿桐鄉,林內鄉,二崙鄉,崙背鄉,麥寮鄉,東勢鄉,褒忠鄉,臺西鄉,元長鄉,四湖鄉,口湖鄉,水林鄉,彰化,彰化市,員林市,鹿港鎮,和美鎮,北斗鎮,溪湖鎮,田中鎮,二林鎮,線西鄉,伸港鄉,彰化福興鄉,秀水鄉,花壇鄉,芬園鄉,大村鄉,埔鹽鄉,埔心鄉,永靖鄉,社頭鄉,二水鄉,田尾鄉,埤頭鄉,芳苑鄉,大城鄉,竹塘鄉,溪州鄉</t>
  </si>
  <si>
    <t>545360</t>
  </si>
  <si>
    <t>455858</t>
  </si>
  <si>
    <t>501091</t>
  </si>
  <si>
    <t>430545</t>
  </si>
  <si>
    <t>497471</t>
  </si>
  <si>
    <t>431834</t>
  </si>
  <si>
    <t>480454</t>
  </si>
  <si>
    <t>500601</t>
  </si>
  <si>
    <t>505612</t>
  </si>
  <si>
    <t>444608</t>
  </si>
  <si>
    <t>451630</t>
  </si>
  <si>
    <t>480807</t>
  </si>
  <si>
    <t>HUALIAN_ZHONGHE</t>
  </si>
  <si>
    <t>486563</t>
  </si>
  <si>
    <t>535098</t>
  </si>
  <si>
    <t>434073</t>
  </si>
  <si>
    <t>506345</t>
  </si>
  <si>
    <t>458154</t>
  </si>
  <si>
    <t>HUALIAN_COUPLE</t>
  </si>
  <si>
    <t>0905251062</t>
  </si>
  <si>
    <t>Hualian Couple</t>
  </si>
  <si>
    <t>花蓮長安夫婦</t>
  </si>
  <si>
    <t>HUALIAN_CHANGAN_COUPLE</t>
  </si>
  <si>
    <t>E. Beutler / S. Beutler</t>
  </si>
  <si>
    <t>421056</t>
  </si>
  <si>
    <t>447116</t>
  </si>
  <si>
    <t>527470</t>
  </si>
  <si>
    <t>440276</t>
  </si>
  <si>
    <t>543498</t>
  </si>
  <si>
    <t>471198</t>
  </si>
  <si>
    <t>526167</t>
  </si>
  <si>
    <t>541123</t>
  </si>
  <si>
    <t>460396</t>
  </si>
  <si>
    <t>LUZHOU_XINYI</t>
  </si>
  <si>
    <t>468445</t>
  </si>
  <si>
    <t>429128</t>
  </si>
  <si>
    <t>531318</t>
  </si>
  <si>
    <t>536947</t>
  </si>
  <si>
    <t>SHENKENG,SHIDING,PINGLIN,WENSHAN,MUZHA,深坑區,石碇區,坪林區,文山區,木柵,木柵區</t>
  </si>
  <si>
    <t>485908</t>
  </si>
  <si>
    <t>502447</t>
  </si>
  <si>
    <t>437988</t>
  </si>
  <si>
    <t>446606</t>
  </si>
  <si>
    <t>466715</t>
  </si>
  <si>
    <t>513235</t>
  </si>
  <si>
    <t>509288</t>
  </si>
  <si>
    <t>447492</t>
  </si>
  <si>
    <t>ZHONGZHENG_NANCHANG_2_COUPLE</t>
  </si>
  <si>
    <t>532885</t>
  </si>
  <si>
    <t>475247</t>
  </si>
  <si>
    <t>SHILIN_DABEI</t>
  </si>
  <si>
    <t>480156</t>
  </si>
  <si>
    <t>428329</t>
  </si>
  <si>
    <t>485123</t>
  </si>
  <si>
    <t>451966</t>
  </si>
  <si>
    <t>500406</t>
  </si>
  <si>
    <t>504878</t>
  </si>
  <si>
    <t>471114</t>
  </si>
  <si>
    <t>438385</t>
  </si>
  <si>
    <t>TAIDONG_GENGSHENG</t>
  </si>
  <si>
    <t>468705</t>
  </si>
  <si>
    <t>437917</t>
  </si>
  <si>
    <t>TAOYUAN,TAOYUAN_AREA,桃園區,桃園市區</t>
  </si>
  <si>
    <t>508872</t>
  </si>
  <si>
    <t>475892</t>
  </si>
  <si>
    <t>539132</t>
  </si>
  <si>
    <t>497961</t>
  </si>
  <si>
    <t>DAYUAN,大園,大園區,DAZHU</t>
  </si>
  <si>
    <t>482011</t>
  </si>
  <si>
    <t>TAOYUAN,桃園縣,桃園,桃園市,桃園市區</t>
  </si>
  <si>
    <t>478441</t>
  </si>
  <si>
    <t>LUZHU,蘆竹,蘆竹區,南崁,NANKAN,NANKANG</t>
  </si>
  <si>
    <t>460887</t>
  </si>
  <si>
    <t>511753</t>
  </si>
  <si>
    <t>Tianmu B E</t>
  </si>
  <si>
    <t>442846</t>
  </si>
  <si>
    <t>450676</t>
  </si>
  <si>
    <t>549999</t>
  </si>
  <si>
    <t>531462</t>
  </si>
  <si>
    <t>439915</t>
  </si>
  <si>
    <t>514485</t>
  </si>
  <si>
    <t>ZHONGZHENG,WANHUA,中正區,萬華區,萬華,WANDA,萬大,萬大區</t>
  </si>
  <si>
    <t>477261</t>
  </si>
  <si>
    <t>DATONG,大同區,大同,ENGLISH_WARD,ENGLISH,ENGLISHWARD,英文,英文支會,WANDA,萬大,萬大區</t>
  </si>
  <si>
    <t>455008</t>
  </si>
  <si>
    <t>536702</t>
  </si>
  <si>
    <t>496168</t>
  </si>
  <si>
    <t>BANQIAO,板橋,板橋區,板橋市</t>
  </si>
  <si>
    <t>440308</t>
  </si>
  <si>
    <t>494954</t>
  </si>
  <si>
    <t>541429</t>
  </si>
  <si>
    <t>504586</t>
  </si>
  <si>
    <t>485585</t>
  </si>
  <si>
    <t>473091</t>
  </si>
  <si>
    <t>XINZHU_SHIPIN</t>
  </si>
  <si>
    <t>435798</t>
  </si>
  <si>
    <t>495289</t>
  </si>
  <si>
    <t>430862</t>
  </si>
  <si>
    <t>546441</t>
  </si>
  <si>
    <t>501570</t>
  </si>
  <si>
    <t>468966</t>
  </si>
  <si>
    <t>464361</t>
  </si>
  <si>
    <t>0965073051</t>
  </si>
  <si>
    <t>YULI_XINGGUO</t>
  </si>
  <si>
    <t>509792</t>
  </si>
  <si>
    <t>532846</t>
  </si>
  <si>
    <t>500117</t>
  </si>
  <si>
    <t>489681</t>
  </si>
  <si>
    <t>500317</t>
  </si>
  <si>
    <t>497949</t>
  </si>
  <si>
    <t>ZHONGLI,GUANYIN,中壢,中壢區,觀音區,中歷,中歷區,NEILI,內壢,內壢區</t>
  </si>
  <si>
    <t>539630</t>
  </si>
  <si>
    <t>ZHONGLI,中壢, 中壢區,中歷,中歷區,NEILI,內壢,內壢區</t>
  </si>
  <si>
    <t>498827</t>
  </si>
  <si>
    <t>497726</t>
  </si>
  <si>
    <t>504366</t>
  </si>
  <si>
    <t>468799</t>
  </si>
  <si>
    <t>457613</t>
  </si>
  <si>
    <t>GUANXI,XINZHU_XINPU,ZHUBEI,關西鎮,新埔鎮,竹北市</t>
  </si>
  <si>
    <t>ZHUDONG_XINGFU_1</t>
  </si>
  <si>
    <t>504642</t>
  </si>
  <si>
    <t>ZHUDONG_XINGFU_21</t>
  </si>
  <si>
    <t>472242</t>
  </si>
  <si>
    <t>ZHUNAN_ZHONGZHENG</t>
  </si>
  <si>
    <t>515987</t>
  </si>
  <si>
    <t>451701</t>
  </si>
  <si>
    <t>2016:5:3:7:ASSISTANTS</t>
  </si>
  <si>
    <t>2016:5:3:7:DANFENG_E</t>
  </si>
  <si>
    <t>2016:5:3:7:GUISHAN_E</t>
  </si>
  <si>
    <t>2016:5:3:7:HUALIAN_2_ZL</t>
  </si>
  <si>
    <t>2016:5:3:7:JILONG_A_E</t>
  </si>
  <si>
    <t>2016:5:3:7:JINGXIN_S</t>
  </si>
  <si>
    <t>2016:5:3:7:JINGXIN_ZL</t>
  </si>
  <si>
    <t>2016:5:3:7:LUODONG_A_E</t>
  </si>
  <si>
    <t>2016:5:3:7:LUODONG_B_E</t>
  </si>
  <si>
    <t>2016:5:3:7:LUZHOU_B_E</t>
  </si>
  <si>
    <t>2016:5:3:7:MUZHA_E</t>
  </si>
  <si>
    <t>2016:5:3:7:SANCHONG_E</t>
  </si>
  <si>
    <t>2016:5:3:7:SANCHONG_S</t>
  </si>
  <si>
    <t>2016:5:3:7:SANXIA_A_E</t>
  </si>
  <si>
    <t>2016:5:3:7:SANXIA_B_E</t>
  </si>
  <si>
    <t>2016:5:3:7:SHILIN_S</t>
  </si>
  <si>
    <t>2016:5:3:7:SIYUAN_E</t>
  </si>
  <si>
    <t>2016:5:3:7:SONGSHAN_ZL</t>
  </si>
  <si>
    <t>2016:5:3:7:TAIDONG_1_E</t>
  </si>
  <si>
    <t>2016:5:3:7:TAIDONG_2_S</t>
  </si>
  <si>
    <t>2016:5:3:7:TAO_1_A</t>
  </si>
  <si>
    <t>2016:5:3:7:TAO_2_S</t>
  </si>
  <si>
    <t>2016:5:3:7:TAO_3_E</t>
  </si>
  <si>
    <t>2016:5:3:7:TAO_4_E</t>
  </si>
  <si>
    <t>2016:5:3:7:TIANMU_B_E</t>
  </si>
  <si>
    <t>2016:5:3:7:TUCHENG_ZL</t>
  </si>
  <si>
    <t>2016:5:3:7:XIANGSHAN_E</t>
  </si>
  <si>
    <t>2016:5:3:7:XINAN_S</t>
  </si>
  <si>
    <t>2016:5:3:7:XINBAN_E</t>
  </si>
  <si>
    <t>2016:5:3:7:XINPU_E</t>
  </si>
  <si>
    <t>2016:5:3:7:XINZHU_1_E</t>
  </si>
  <si>
    <t>2016:5:3:7:XIZHI_A_E</t>
  </si>
  <si>
    <t>2016:5:3:7:XIZHI_B_E</t>
  </si>
  <si>
    <t>2016:5:3:7:YILAN_S</t>
  </si>
  <si>
    <t>2016:5:3:7:YONGHE_S</t>
  </si>
  <si>
    <t>2016:5:3:7:ZHONGHE_2_E</t>
  </si>
  <si>
    <t>2016:5:3:7:ZHONGLI_1_E</t>
  </si>
  <si>
    <t>2016:5:3:7:ZHUBEI_2_E</t>
  </si>
  <si>
    <t>2016:5:3:7:ZHUNAN_ZL</t>
  </si>
  <si>
    <t>2016:5:3:7:BANQIAO</t>
  </si>
  <si>
    <t>2016:5:3:7:JILONG</t>
  </si>
  <si>
    <t>2016:5:3:7:SANCHONG</t>
  </si>
  <si>
    <t>2016:5:3:7:TAIDONG_1_3</t>
  </si>
  <si>
    <t>2016:5:3:7:TAIDONG_2</t>
  </si>
  <si>
    <t>2016:5:3:7:TUCHENG</t>
  </si>
  <si>
    <t>2016:5:3:7:XINZHUANG</t>
  </si>
  <si>
    <t>2016:5:3:7:XIZHI</t>
  </si>
  <si>
    <t>2016:5:3:7:YILAN</t>
  </si>
  <si>
    <t>2016:5:3:7:TAIDONG</t>
  </si>
  <si>
    <t>2016:5:3:7:WEST</t>
  </si>
  <si>
    <t>2016:5:3:7:HUALIAN_2_E</t>
  </si>
  <si>
    <t>2016:5:3:7:JILONG_B_E</t>
  </si>
  <si>
    <t>2016:5:3:7:JINHUA_ZL</t>
  </si>
  <si>
    <t>2016:5:3:7:LUZHOU_A_E</t>
  </si>
  <si>
    <t>2016:5:3:7:XINDIAN_E</t>
  </si>
  <si>
    <t>2016:5:3:7:ZHUDONG_S</t>
  </si>
  <si>
    <t>2016:5:3:7:XINDIAN</t>
  </si>
  <si>
    <t>2016:5:3:7:DANSHUI_B_E</t>
  </si>
  <si>
    <t>2016:5:3:7:TAIDONG_2_ZL</t>
  </si>
  <si>
    <t>2016:5:3:7:TIANMU_A_E</t>
  </si>
  <si>
    <t>2016:5:3:7:BEITOU_S</t>
  </si>
  <si>
    <t>2016:5:3:7:MIAOLI_E</t>
  </si>
  <si>
    <t>2016:5:3:7:NEIHU_S</t>
  </si>
  <si>
    <t>2016:5:3:7:YULI_S</t>
  </si>
  <si>
    <t>2016:5:3:7:ZHUBEI_1_E</t>
  </si>
  <si>
    <t>2016:5:3:7:TOUFEN_MIAOLI</t>
  </si>
  <si>
    <t>2016:5:3:7:YULI</t>
  </si>
  <si>
    <t>2016:5:3:7:ANKANG_E</t>
  </si>
  <si>
    <t>2016:5:3:7:DANSHUI_A_E</t>
  </si>
  <si>
    <t>2016:5:3:7:HUALIAN_3_S</t>
  </si>
  <si>
    <t>2016:5:3:7:TAIDONG_3_E</t>
  </si>
  <si>
    <t>2016:5:3:7:TOUFEN_E</t>
  </si>
  <si>
    <t>2016:5:3:7:XINDIAN_S</t>
  </si>
  <si>
    <t>2016:5:3:7:XINZHU_1_S</t>
  </si>
  <si>
    <t>2016:5:3:7:XIZHI_S</t>
  </si>
  <si>
    <t>2016:5:3:7:HUALIAN_1_S</t>
  </si>
  <si>
    <t>2016:5:3:7:LONGTAN_E</t>
  </si>
  <si>
    <t>2016:5:3:7:SONGSHAN_S</t>
  </si>
  <si>
    <t>2016:5:3:7:TAIDONG_1_S</t>
  </si>
  <si>
    <t>2016:5:3:7:TUCHENG_S</t>
  </si>
  <si>
    <t>2016:5:3:7:WANDA_E</t>
  </si>
  <si>
    <t>2016:5:3:7:YILAN_E</t>
  </si>
  <si>
    <t>2016:5:3:7:YULI_E</t>
  </si>
  <si>
    <t>2016:5:3:7:TAO_4_S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</si>
</sst>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4" fillId="2" borderId="1" applyNumberFormat="0" applyAlignment="0" applyProtection="0"/>
    <xf numFmtId="9" fontId="9" fillId="0" borderId="0" applyFont="0" applyFill="0" applyBorder="0" applyAlignment="0" applyProtection="0"/>
    <xf numFmtId="0" fontId="3" fillId="0" borderId="0"/>
  </cellStyleXfs>
  <cellXfs count="98">
    <xf numFmtId="0" fontId="0" fillId="0" borderId="0" xfId="0"/>
    <xf numFmtId="0" fontId="4" fillId="2" borderId="1" xfId="1"/>
    <xf numFmtId="14" fontId="4" fillId="2" borderId="1" xfId="1" applyNumberFormat="1"/>
    <xf numFmtId="49" fontId="0" fillId="0" borderId="0" xfId="0" applyNumberFormat="1"/>
    <xf numFmtId="0" fontId="6" fillId="0" borderId="2" xfId="0" applyFont="1" applyBorder="1"/>
    <xf numFmtId="0" fontId="7" fillId="4" borderId="9" xfId="0" applyFont="1" applyFill="1" applyBorder="1" applyAlignment="1"/>
    <xf numFmtId="0" fontId="7" fillId="4" borderId="10" xfId="0" applyFont="1" applyFill="1" applyBorder="1" applyAlignmen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/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6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6" fillId="0" borderId="0" xfId="0" applyFont="1" applyBorder="1"/>
    <xf numFmtId="49" fontId="6" fillId="0" borderId="6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7" fillId="4" borderId="6" xfId="0" applyFont="1" applyFill="1" applyBorder="1" applyAlignment="1"/>
    <xf numFmtId="0" fontId="7" fillId="4" borderId="13" xfId="0" applyFont="1" applyFill="1" applyBorder="1" applyAlignment="1"/>
    <xf numFmtId="0" fontId="8" fillId="3" borderId="2" xfId="0" applyFont="1" applyFill="1" applyBorder="1" applyAlignment="1"/>
    <xf numFmtId="0" fontId="8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6" fillId="0" borderId="0" xfId="0" applyFont="1" applyBorder="1"/>
    <xf numFmtId="0" fontId="14" fillId="4" borderId="6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4" borderId="18" xfId="0" applyFont="1" applyFill="1" applyBorder="1" applyAlignment="1"/>
    <xf numFmtId="0" fontId="7" fillId="0" borderId="20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/>
    <xf numFmtId="0" fontId="5" fillId="3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49" fontId="3" fillId="0" borderId="0" xfId="3" applyNumberFormat="1"/>
    <xf numFmtId="0" fontId="3" fillId="0" borderId="0" xfId="3"/>
    <xf numFmtId="0" fontId="6" fillId="0" borderId="6" xfId="0" applyNumberFormat="1" applyFont="1" applyBorder="1"/>
    <xf numFmtId="0" fontId="8" fillId="3" borderId="6" xfId="0" applyFont="1" applyFill="1" applyBorder="1" applyAlignment="1">
      <alignment horizontal="center"/>
    </xf>
    <xf numFmtId="0" fontId="2" fillId="0" borderId="0" xfId="3" applyFont="1"/>
    <xf numFmtId="0" fontId="8" fillId="3" borderId="6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 vertical="center"/>
    </xf>
    <xf numFmtId="0" fontId="16" fillId="0" borderId="22" xfId="0" applyFont="1" applyBorder="1"/>
    <xf numFmtId="0" fontId="6" fillId="4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1" fillId="0" borderId="0" xfId="3" applyFont="1"/>
    <xf numFmtId="0" fontId="3" fillId="0" borderId="0" xfId="3" applyFill="1"/>
    <xf numFmtId="49" fontId="3" fillId="0" borderId="0" xfId="3" applyNumberFormat="1" applyFill="1"/>
    <xf numFmtId="0" fontId="6" fillId="0" borderId="3" xfId="0" applyFont="1" applyBorder="1" applyAlignment="1">
      <alignment horizontal="center" textRotation="90" wrapText="1"/>
    </xf>
    <xf numFmtId="0" fontId="6" fillId="0" borderId="5" xfId="0" applyFont="1" applyBorder="1" applyAlignment="1">
      <alignment horizontal="center" textRotation="90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0" borderId="4" xfId="0" applyNumberFormat="1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textRotation="90" wrapText="1"/>
    </xf>
    <xf numFmtId="0" fontId="6" fillId="0" borderId="7" xfId="0" applyFont="1" applyBorder="1" applyAlignment="1">
      <alignment horizontal="center" textRotation="90" wrapText="1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218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87DD97"/>
      <color rgb="FFC6EFCE"/>
      <color rgb="FF006100"/>
      <color rgb="FF5C4A00"/>
      <color rgb="FFFFFFD1"/>
      <color rgb="FF9CE4AA"/>
      <color rgb="FFE1F7E5"/>
      <color rgb="FF93E1A2"/>
      <color rgb="FF6FD783"/>
      <color rgb="FF00542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2016  175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31</c:v>
                </c:pt>
                <c:pt idx="3">
                  <c:v>40</c:v>
                </c:pt>
                <c:pt idx="4">
                  <c:v>20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16536"/>
        <c:axId val="317816144"/>
      </c:lineChart>
      <c:dateAx>
        <c:axId val="317816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16144"/>
        <c:crosses val="autoZero"/>
        <c:auto val="1"/>
        <c:lblOffset val="100"/>
        <c:baseTimeUnit val="months"/>
      </c:dateAx>
      <c:valAx>
        <c:axId val="317816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16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55</c:v>
                </c:pt>
                <c:pt idx="1">
                  <c:v>3</c:v>
                </c:pt>
                <c:pt idx="2">
                  <c:v>7</c:v>
                </c:pt>
                <c:pt idx="3">
                  <c:v>125</c:v>
                </c:pt>
                <c:pt idx="4">
                  <c:v>16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522</c:v>
                </c:pt>
                <c:pt idx="1">
                  <c:v>521</c:v>
                </c:pt>
                <c:pt idx="2">
                  <c:v>514</c:v>
                </c:pt>
                <c:pt idx="3">
                  <c:v>606</c:v>
                </c:pt>
                <c:pt idx="4">
                  <c:v>558</c:v>
                </c:pt>
                <c:pt idx="5">
                  <c:v>534</c:v>
                </c:pt>
                <c:pt idx="6">
                  <c:v>568</c:v>
                </c:pt>
                <c:pt idx="7">
                  <c:v>554</c:v>
                </c:pt>
                <c:pt idx="8">
                  <c:v>569</c:v>
                </c:pt>
                <c:pt idx="9">
                  <c:v>596</c:v>
                </c:pt>
                <c:pt idx="10">
                  <c:v>556</c:v>
                </c:pt>
                <c:pt idx="11">
                  <c:v>565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229</c:v>
                </c:pt>
                <c:pt idx="1">
                  <c:v>232</c:v>
                </c:pt>
                <c:pt idx="2">
                  <c:v>193</c:v>
                </c:pt>
                <c:pt idx="3">
                  <c:v>251</c:v>
                </c:pt>
                <c:pt idx="4">
                  <c:v>251</c:v>
                </c:pt>
                <c:pt idx="5">
                  <c:v>225</c:v>
                </c:pt>
                <c:pt idx="6">
                  <c:v>253</c:v>
                </c:pt>
                <c:pt idx="7">
                  <c:v>215</c:v>
                </c:pt>
                <c:pt idx="8">
                  <c:v>213</c:v>
                </c:pt>
                <c:pt idx="9">
                  <c:v>248</c:v>
                </c:pt>
                <c:pt idx="10">
                  <c:v>241</c:v>
                </c:pt>
                <c:pt idx="11">
                  <c:v>223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437</c:v>
                </c:pt>
                <c:pt idx="1">
                  <c:v>438</c:v>
                </c:pt>
                <c:pt idx="2">
                  <c:v>407</c:v>
                </c:pt>
                <c:pt idx="3">
                  <c:v>585</c:v>
                </c:pt>
                <c:pt idx="4">
                  <c:v>477</c:v>
                </c:pt>
                <c:pt idx="5">
                  <c:v>480</c:v>
                </c:pt>
                <c:pt idx="6">
                  <c:v>451</c:v>
                </c:pt>
                <c:pt idx="7">
                  <c:v>478</c:v>
                </c:pt>
                <c:pt idx="8">
                  <c:v>498</c:v>
                </c:pt>
                <c:pt idx="9">
                  <c:v>548</c:v>
                </c:pt>
                <c:pt idx="10">
                  <c:v>528</c:v>
                </c:pt>
                <c:pt idx="11">
                  <c:v>536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54</c:v>
                </c:pt>
                <c:pt idx="1">
                  <c:v>37</c:v>
                </c:pt>
                <c:pt idx="2">
                  <c:v>37</c:v>
                </c:pt>
                <c:pt idx="3">
                  <c:v>33</c:v>
                </c:pt>
                <c:pt idx="4">
                  <c:v>45</c:v>
                </c:pt>
                <c:pt idx="5">
                  <c:v>50</c:v>
                </c:pt>
                <c:pt idx="6">
                  <c:v>26</c:v>
                </c:pt>
                <c:pt idx="7">
                  <c:v>49</c:v>
                </c:pt>
                <c:pt idx="8">
                  <c:v>32</c:v>
                </c:pt>
                <c:pt idx="9">
                  <c:v>44</c:v>
                </c:pt>
                <c:pt idx="10">
                  <c:v>59</c:v>
                </c:pt>
                <c:pt idx="11">
                  <c:v>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15</c:v>
                </c:pt>
                <c:pt idx="1">
                  <c:v>8</c:v>
                </c:pt>
                <c:pt idx="2">
                  <c:v>8</c:v>
                </c:pt>
                <c:pt idx="3">
                  <c:v>4</c:v>
                </c:pt>
                <c:pt idx="4">
                  <c:v>11</c:v>
                </c:pt>
                <c:pt idx="5">
                  <c:v>14</c:v>
                </c:pt>
                <c:pt idx="6">
                  <c:v>1</c:v>
                </c:pt>
                <c:pt idx="7">
                  <c:v>21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MISSION_GRAPH!$AV$77:$AV$88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19280"/>
        <c:axId val="317819672"/>
      </c:lineChart>
      <c:dateAx>
        <c:axId val="3178192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196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78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1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2016  27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20848"/>
        <c:axId val="317820456"/>
      </c:lineChart>
      <c:dateAx>
        <c:axId val="3178208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0456"/>
        <c:crosses val="autoZero"/>
        <c:auto val="1"/>
        <c:lblOffset val="100"/>
        <c:baseTimeUnit val="months"/>
      </c:dateAx>
      <c:valAx>
        <c:axId val="3178204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13</c:v>
                </c:pt>
                <c:pt idx="1">
                  <c:v>0</c:v>
                </c:pt>
                <c:pt idx="2">
                  <c:v>1</c:v>
                </c:pt>
                <c:pt idx="3">
                  <c:v>16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79</c:v>
                </c:pt>
                <c:pt idx="1">
                  <c:v>83</c:v>
                </c:pt>
                <c:pt idx="2">
                  <c:v>78</c:v>
                </c:pt>
                <c:pt idx="3">
                  <c:v>76</c:v>
                </c:pt>
                <c:pt idx="4">
                  <c:v>83</c:v>
                </c:pt>
                <c:pt idx="5">
                  <c:v>88</c:v>
                </c:pt>
                <c:pt idx="6">
                  <c:v>111</c:v>
                </c:pt>
                <c:pt idx="7">
                  <c:v>103</c:v>
                </c:pt>
                <c:pt idx="8">
                  <c:v>90</c:v>
                </c:pt>
                <c:pt idx="9">
                  <c:v>88</c:v>
                </c:pt>
                <c:pt idx="10">
                  <c:v>75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30</c:v>
                </c:pt>
                <c:pt idx="1">
                  <c:v>35</c:v>
                </c:pt>
                <c:pt idx="2">
                  <c:v>26</c:v>
                </c:pt>
                <c:pt idx="3">
                  <c:v>37</c:v>
                </c:pt>
                <c:pt idx="4">
                  <c:v>47</c:v>
                </c:pt>
                <c:pt idx="5">
                  <c:v>56</c:v>
                </c:pt>
                <c:pt idx="6">
                  <c:v>50</c:v>
                </c:pt>
                <c:pt idx="7">
                  <c:v>34</c:v>
                </c:pt>
                <c:pt idx="8">
                  <c:v>22</c:v>
                </c:pt>
                <c:pt idx="9">
                  <c:v>45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63</c:v>
                </c:pt>
                <c:pt idx="1">
                  <c:v>64</c:v>
                </c:pt>
                <c:pt idx="2">
                  <c:v>47</c:v>
                </c:pt>
                <c:pt idx="3">
                  <c:v>75</c:v>
                </c:pt>
                <c:pt idx="4">
                  <c:v>74</c:v>
                </c:pt>
                <c:pt idx="5">
                  <c:v>92</c:v>
                </c:pt>
                <c:pt idx="6">
                  <c:v>79</c:v>
                </c:pt>
                <c:pt idx="7">
                  <c:v>64</c:v>
                </c:pt>
                <c:pt idx="8">
                  <c:v>58</c:v>
                </c:pt>
                <c:pt idx="9">
                  <c:v>95</c:v>
                </c:pt>
                <c:pt idx="10">
                  <c:v>67</c:v>
                </c:pt>
                <c:pt idx="11">
                  <c:v>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8</c:v>
                </c:pt>
                <c:pt idx="1">
                  <c:v>6</c:v>
                </c:pt>
                <c:pt idx="2">
                  <c:v>10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3</c:v>
                </c:pt>
                <c:pt idx="7">
                  <c:v>8</c:v>
                </c:pt>
                <c:pt idx="8">
                  <c:v>5</c:v>
                </c:pt>
                <c:pt idx="9">
                  <c:v>4</c:v>
                </c:pt>
                <c:pt idx="10">
                  <c:v>8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96</c:v>
                </c:pt>
                <c:pt idx="1">
                  <c:v>96</c:v>
                </c:pt>
                <c:pt idx="2">
                  <c:v>96</c:v>
                </c:pt>
                <c:pt idx="3">
                  <c:v>96</c:v>
                </c:pt>
                <c:pt idx="4">
                  <c:v>96</c:v>
                </c:pt>
                <c:pt idx="5">
                  <c:v>96</c:v>
                </c:pt>
                <c:pt idx="6">
                  <c:v>96</c:v>
                </c:pt>
                <c:pt idx="7">
                  <c:v>96</c:v>
                </c:pt>
                <c:pt idx="8">
                  <c:v>96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16</c:v>
                </c:pt>
                <c:pt idx="1">
                  <c:v>16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16</c:v>
                </c:pt>
                <c:pt idx="6">
                  <c:v>16</c:v>
                </c:pt>
                <c:pt idx="7">
                  <c:v>16</c:v>
                </c:pt>
                <c:pt idx="8">
                  <c:v>16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TAOYUAN_ZONE_GRAPH!$AV$77:$AV$88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22416"/>
        <c:axId val="317822808"/>
      </c:lineChart>
      <c:dateAx>
        <c:axId val="3178224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28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782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23984"/>
        <c:axId val="317823592"/>
      </c:lineChart>
      <c:dateAx>
        <c:axId val="3178239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3592"/>
        <c:crosses val="autoZero"/>
        <c:auto val="1"/>
        <c:lblOffset val="100"/>
        <c:baseTimeUnit val="months"/>
      </c:dateAx>
      <c:valAx>
        <c:axId val="3178235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3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21</c:v>
                </c:pt>
                <c:pt idx="2">
                  <c:v>24</c:v>
                </c:pt>
                <c:pt idx="3">
                  <c:v>29</c:v>
                </c:pt>
                <c:pt idx="4">
                  <c:v>28</c:v>
                </c:pt>
                <c:pt idx="5">
                  <c:v>27</c:v>
                </c:pt>
                <c:pt idx="6">
                  <c:v>26</c:v>
                </c:pt>
                <c:pt idx="7">
                  <c:v>27</c:v>
                </c:pt>
                <c:pt idx="8">
                  <c:v>25</c:v>
                </c:pt>
                <c:pt idx="9">
                  <c:v>23</c:v>
                </c:pt>
                <c:pt idx="10">
                  <c:v>21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7</c:v>
                </c:pt>
                <c:pt idx="2">
                  <c:v>5</c:v>
                </c:pt>
                <c:pt idx="3">
                  <c:v>10</c:v>
                </c:pt>
                <c:pt idx="4">
                  <c:v>10</c:v>
                </c:pt>
                <c:pt idx="5">
                  <c:v>12</c:v>
                </c:pt>
                <c:pt idx="6">
                  <c:v>15</c:v>
                </c:pt>
                <c:pt idx="7">
                  <c:v>8</c:v>
                </c:pt>
                <c:pt idx="8">
                  <c:v>8</c:v>
                </c:pt>
                <c:pt idx="9">
                  <c:v>10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21</c:v>
                </c:pt>
                <c:pt idx="1">
                  <c:v>22</c:v>
                </c:pt>
                <c:pt idx="2">
                  <c:v>23</c:v>
                </c:pt>
                <c:pt idx="3">
                  <c:v>27</c:v>
                </c:pt>
                <c:pt idx="4">
                  <c:v>34</c:v>
                </c:pt>
                <c:pt idx="5">
                  <c:v>36</c:v>
                </c:pt>
                <c:pt idx="6">
                  <c:v>24</c:v>
                </c:pt>
                <c:pt idx="7">
                  <c:v>25</c:v>
                </c:pt>
                <c:pt idx="8">
                  <c:v>25</c:v>
                </c:pt>
                <c:pt idx="9">
                  <c:v>20</c:v>
                </c:pt>
                <c:pt idx="10">
                  <c:v>27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18496"/>
        <c:axId val="317818104"/>
      </c:lineChart>
      <c:dateAx>
        <c:axId val="317818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18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781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1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24768"/>
        <c:axId val="317821632"/>
      </c:lineChart>
      <c:dateAx>
        <c:axId val="317824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1632"/>
        <c:crosses val="autoZero"/>
        <c:auto val="1"/>
        <c:lblOffset val="100"/>
        <c:baseTimeUnit val="months"/>
      </c:dateAx>
      <c:valAx>
        <c:axId val="317821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15</c:v>
                </c:pt>
                <c:pt idx="1">
                  <c:v>13</c:v>
                </c:pt>
                <c:pt idx="2">
                  <c:v>13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33</c:v>
                </c:pt>
                <c:pt idx="7">
                  <c:v>27</c:v>
                </c:pt>
                <c:pt idx="8">
                  <c:v>23</c:v>
                </c:pt>
                <c:pt idx="9">
                  <c:v>19</c:v>
                </c:pt>
                <c:pt idx="10">
                  <c:v>20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8</c:v>
                </c:pt>
                <c:pt idx="3">
                  <c:v>11</c:v>
                </c:pt>
                <c:pt idx="4">
                  <c:v>16</c:v>
                </c:pt>
                <c:pt idx="5">
                  <c:v>23</c:v>
                </c:pt>
                <c:pt idx="6">
                  <c:v>19</c:v>
                </c:pt>
                <c:pt idx="7">
                  <c:v>12</c:v>
                </c:pt>
                <c:pt idx="8">
                  <c:v>8</c:v>
                </c:pt>
                <c:pt idx="9">
                  <c:v>19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10</c:v>
                </c:pt>
                <c:pt idx="3">
                  <c:v>20</c:v>
                </c:pt>
                <c:pt idx="4">
                  <c:v>9</c:v>
                </c:pt>
                <c:pt idx="5">
                  <c:v>23</c:v>
                </c:pt>
                <c:pt idx="6">
                  <c:v>22</c:v>
                </c:pt>
                <c:pt idx="7">
                  <c:v>15</c:v>
                </c:pt>
                <c:pt idx="8">
                  <c:v>10</c:v>
                </c:pt>
                <c:pt idx="9">
                  <c:v>20</c:v>
                </c:pt>
                <c:pt idx="10">
                  <c:v>8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TAOYUAN_1_2_DISTRICT_GRAPH!$AV$77:$AV$88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25944"/>
        <c:axId val="317826336"/>
      </c:lineChart>
      <c:dateAx>
        <c:axId val="317825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6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782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27512"/>
        <c:axId val="317827120"/>
      </c:lineChart>
      <c:dateAx>
        <c:axId val="3178275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7120"/>
        <c:crosses val="autoZero"/>
        <c:auto val="1"/>
        <c:lblOffset val="100"/>
        <c:baseTimeUnit val="months"/>
      </c:dateAx>
      <c:valAx>
        <c:axId val="3178271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7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22</c:v>
                </c:pt>
                <c:pt idx="1">
                  <c:v>29</c:v>
                </c:pt>
                <c:pt idx="2">
                  <c:v>23</c:v>
                </c:pt>
                <c:pt idx="3">
                  <c:v>17</c:v>
                </c:pt>
                <c:pt idx="4">
                  <c:v>16</c:v>
                </c:pt>
                <c:pt idx="5">
                  <c:v>16</c:v>
                </c:pt>
                <c:pt idx="6">
                  <c:v>22</c:v>
                </c:pt>
                <c:pt idx="7">
                  <c:v>18</c:v>
                </c:pt>
                <c:pt idx="8">
                  <c:v>12</c:v>
                </c:pt>
                <c:pt idx="9">
                  <c:v>14</c:v>
                </c:pt>
                <c:pt idx="10">
                  <c:v>9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9</c:v>
                </c:pt>
                <c:pt idx="2">
                  <c:v>8</c:v>
                </c:pt>
                <c:pt idx="3">
                  <c:v>11</c:v>
                </c:pt>
                <c:pt idx="4">
                  <c:v>6</c:v>
                </c:pt>
                <c:pt idx="5">
                  <c:v>11</c:v>
                </c:pt>
                <c:pt idx="6">
                  <c:v>3</c:v>
                </c:pt>
                <c:pt idx="7">
                  <c:v>7</c:v>
                </c:pt>
                <c:pt idx="8">
                  <c:v>3</c:v>
                </c:pt>
                <c:pt idx="9">
                  <c:v>7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22</c:v>
                </c:pt>
                <c:pt idx="1">
                  <c:v>21</c:v>
                </c:pt>
                <c:pt idx="2">
                  <c:v>10</c:v>
                </c:pt>
                <c:pt idx="3">
                  <c:v>18</c:v>
                </c:pt>
                <c:pt idx="4">
                  <c:v>10</c:v>
                </c:pt>
                <c:pt idx="5">
                  <c:v>15</c:v>
                </c:pt>
                <c:pt idx="6">
                  <c:v>17</c:v>
                </c:pt>
                <c:pt idx="7">
                  <c:v>13</c:v>
                </c:pt>
                <c:pt idx="8">
                  <c:v>11</c:v>
                </c:pt>
                <c:pt idx="9">
                  <c:v>37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BADE_DISTRICT_GRAPH!$AV$77:$AV$88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28688"/>
        <c:axId val="317829080"/>
      </c:lineChart>
      <c:dateAx>
        <c:axId val="3178286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90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782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30256"/>
        <c:axId val="317829864"/>
      </c:lineChart>
      <c:dateAx>
        <c:axId val="3178302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29864"/>
        <c:crosses val="autoZero"/>
        <c:auto val="1"/>
        <c:lblOffset val="100"/>
        <c:baseTimeUnit val="months"/>
      </c:dateAx>
      <c:valAx>
        <c:axId val="3178298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23</c:v>
                </c:pt>
                <c:pt idx="1">
                  <c:v>20</c:v>
                </c:pt>
                <c:pt idx="2">
                  <c:v>18</c:v>
                </c:pt>
                <c:pt idx="3">
                  <c:v>14</c:v>
                </c:pt>
                <c:pt idx="4">
                  <c:v>19</c:v>
                </c:pt>
                <c:pt idx="5">
                  <c:v>21</c:v>
                </c:pt>
                <c:pt idx="6">
                  <c:v>30</c:v>
                </c:pt>
                <c:pt idx="7">
                  <c:v>31</c:v>
                </c:pt>
                <c:pt idx="8">
                  <c:v>30</c:v>
                </c:pt>
                <c:pt idx="9">
                  <c:v>32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15</c:v>
                </c:pt>
                <c:pt idx="5">
                  <c:v>10</c:v>
                </c:pt>
                <c:pt idx="6">
                  <c:v>13</c:v>
                </c:pt>
                <c:pt idx="7">
                  <c:v>7</c:v>
                </c:pt>
                <c:pt idx="8">
                  <c:v>3</c:v>
                </c:pt>
                <c:pt idx="9">
                  <c:v>9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8</c:v>
                </c:pt>
                <c:pt idx="2">
                  <c:v>4</c:v>
                </c:pt>
                <c:pt idx="3">
                  <c:v>10</c:v>
                </c:pt>
                <c:pt idx="4">
                  <c:v>21</c:v>
                </c:pt>
                <c:pt idx="5">
                  <c:v>18</c:v>
                </c:pt>
                <c:pt idx="6">
                  <c:v>16</c:v>
                </c:pt>
                <c:pt idx="7">
                  <c:v>11</c:v>
                </c:pt>
                <c:pt idx="8">
                  <c:v>12</c:v>
                </c:pt>
                <c:pt idx="9">
                  <c:v>18</c:v>
                </c:pt>
                <c:pt idx="10">
                  <c:v>17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ZHONGLI_DISTRICT_GRAPH!$AV$77:$AV$88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31432"/>
        <c:axId val="317831824"/>
      </c:lineChart>
      <c:dateAx>
        <c:axId val="3178314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18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783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1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2016  17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33000"/>
        <c:axId val="317832608"/>
      </c:lineChart>
      <c:dateAx>
        <c:axId val="3178330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2608"/>
        <c:crosses val="autoZero"/>
        <c:auto val="1"/>
        <c:lblOffset val="100"/>
        <c:baseTimeUnit val="months"/>
      </c:dateAx>
      <c:valAx>
        <c:axId val="3178326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3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11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68</c:v>
                </c:pt>
                <c:pt idx="1">
                  <c:v>65</c:v>
                </c:pt>
                <c:pt idx="2">
                  <c:v>80</c:v>
                </c:pt>
                <c:pt idx="3">
                  <c:v>85</c:v>
                </c:pt>
                <c:pt idx="4">
                  <c:v>97</c:v>
                </c:pt>
                <c:pt idx="5">
                  <c:v>73</c:v>
                </c:pt>
                <c:pt idx="6">
                  <c:v>71</c:v>
                </c:pt>
                <c:pt idx="7">
                  <c:v>60</c:v>
                </c:pt>
                <c:pt idx="8">
                  <c:v>81</c:v>
                </c:pt>
                <c:pt idx="9">
                  <c:v>78</c:v>
                </c:pt>
                <c:pt idx="10">
                  <c:v>76</c:v>
                </c:pt>
                <c:pt idx="11">
                  <c:v>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34</c:v>
                </c:pt>
                <c:pt idx="1">
                  <c:v>31</c:v>
                </c:pt>
                <c:pt idx="2">
                  <c:v>30</c:v>
                </c:pt>
                <c:pt idx="3">
                  <c:v>23</c:v>
                </c:pt>
                <c:pt idx="4">
                  <c:v>27</c:v>
                </c:pt>
                <c:pt idx="5">
                  <c:v>25</c:v>
                </c:pt>
                <c:pt idx="6">
                  <c:v>35</c:v>
                </c:pt>
                <c:pt idx="7">
                  <c:v>29</c:v>
                </c:pt>
                <c:pt idx="8">
                  <c:v>46</c:v>
                </c:pt>
                <c:pt idx="9">
                  <c:v>34</c:v>
                </c:pt>
                <c:pt idx="10">
                  <c:v>42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61</c:v>
                </c:pt>
                <c:pt idx="1">
                  <c:v>51</c:v>
                </c:pt>
                <c:pt idx="2">
                  <c:v>43</c:v>
                </c:pt>
                <c:pt idx="3">
                  <c:v>71</c:v>
                </c:pt>
                <c:pt idx="4">
                  <c:v>56</c:v>
                </c:pt>
                <c:pt idx="5">
                  <c:v>57</c:v>
                </c:pt>
                <c:pt idx="6">
                  <c:v>51</c:v>
                </c:pt>
                <c:pt idx="7">
                  <c:v>68</c:v>
                </c:pt>
                <c:pt idx="8">
                  <c:v>74</c:v>
                </c:pt>
                <c:pt idx="9">
                  <c:v>73</c:v>
                </c:pt>
                <c:pt idx="10">
                  <c:v>66</c:v>
                </c:pt>
                <c:pt idx="11">
                  <c:v>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8</c:v>
                </c:pt>
                <c:pt idx="6">
                  <c:v>2</c:v>
                </c:pt>
                <c:pt idx="7">
                  <c:v>2</c:v>
                </c:pt>
                <c:pt idx="8">
                  <c:v>7</c:v>
                </c:pt>
                <c:pt idx="9">
                  <c:v>8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EAST_ZONE_GRAPH!$AV$77:$AV$88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34176"/>
        <c:axId val="317834568"/>
      </c:lineChart>
      <c:dateAx>
        <c:axId val="3178341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4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7834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36136"/>
        <c:axId val="317835744"/>
      </c:lineChart>
      <c:dateAx>
        <c:axId val="3178361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5744"/>
        <c:crosses val="autoZero"/>
        <c:auto val="1"/>
        <c:lblOffset val="100"/>
        <c:baseTimeUnit val="months"/>
      </c:dateAx>
      <c:valAx>
        <c:axId val="3178357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24</c:v>
                </c:pt>
                <c:pt idx="1">
                  <c:v>19</c:v>
                </c:pt>
                <c:pt idx="2">
                  <c:v>26</c:v>
                </c:pt>
                <c:pt idx="3">
                  <c:v>27</c:v>
                </c:pt>
                <c:pt idx="4">
                  <c:v>33</c:v>
                </c:pt>
                <c:pt idx="5">
                  <c:v>26</c:v>
                </c:pt>
                <c:pt idx="6">
                  <c:v>27</c:v>
                </c:pt>
                <c:pt idx="7">
                  <c:v>20</c:v>
                </c:pt>
                <c:pt idx="8">
                  <c:v>25</c:v>
                </c:pt>
                <c:pt idx="9">
                  <c:v>32</c:v>
                </c:pt>
                <c:pt idx="10">
                  <c:v>24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16</c:v>
                </c:pt>
                <c:pt idx="2">
                  <c:v>10</c:v>
                </c:pt>
                <c:pt idx="3">
                  <c:v>10</c:v>
                </c:pt>
                <c:pt idx="4">
                  <c:v>11</c:v>
                </c:pt>
                <c:pt idx="5">
                  <c:v>9</c:v>
                </c:pt>
                <c:pt idx="6">
                  <c:v>15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19</c:v>
                </c:pt>
                <c:pt idx="2">
                  <c:v>8</c:v>
                </c:pt>
                <c:pt idx="3">
                  <c:v>27</c:v>
                </c:pt>
                <c:pt idx="4">
                  <c:v>19</c:v>
                </c:pt>
                <c:pt idx="5">
                  <c:v>13</c:v>
                </c:pt>
                <c:pt idx="6">
                  <c:v>18</c:v>
                </c:pt>
                <c:pt idx="7">
                  <c:v>18</c:v>
                </c:pt>
                <c:pt idx="8">
                  <c:v>29</c:v>
                </c:pt>
                <c:pt idx="9">
                  <c:v>26</c:v>
                </c:pt>
                <c:pt idx="10">
                  <c:v>26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SONGSHAN_DISTRICT_GRAPH!$AV$77:$AV$88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37312"/>
        <c:axId val="317837704"/>
      </c:lineChart>
      <c:dateAx>
        <c:axId val="3178373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77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7837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38880"/>
        <c:axId val="317838488"/>
      </c:lineChart>
      <c:dateAx>
        <c:axId val="3178388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8488"/>
        <c:crosses val="autoZero"/>
        <c:auto val="1"/>
        <c:lblOffset val="100"/>
        <c:baseTimeUnit val="months"/>
      </c:dateAx>
      <c:valAx>
        <c:axId val="3178384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3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15</c:v>
                </c:pt>
                <c:pt idx="3">
                  <c:v>14</c:v>
                </c:pt>
                <c:pt idx="4">
                  <c:v>15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13</c:v>
                </c:pt>
                <c:pt idx="9">
                  <c:v>11</c:v>
                </c:pt>
                <c:pt idx="10">
                  <c:v>15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6</c:v>
                </c:pt>
                <c:pt idx="9">
                  <c:v>5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3</c:v>
                </c:pt>
                <c:pt idx="1">
                  <c:v>6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13</c:v>
                </c:pt>
                <c:pt idx="6">
                  <c:v>4</c:v>
                </c:pt>
                <c:pt idx="7">
                  <c:v>16</c:v>
                </c:pt>
                <c:pt idx="8">
                  <c:v>8</c:v>
                </c:pt>
                <c:pt idx="9">
                  <c:v>9</c:v>
                </c:pt>
                <c:pt idx="10">
                  <c:v>9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JILONG_DISTRICT_GRAPH!$AV$77:$AV$88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40056"/>
        <c:axId val="317840448"/>
      </c:lineChart>
      <c:dateAx>
        <c:axId val="3178400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04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784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41624"/>
        <c:axId val="317841232"/>
      </c:lineChart>
      <c:dateAx>
        <c:axId val="3178416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1232"/>
        <c:crosses val="autoZero"/>
        <c:auto val="1"/>
        <c:lblOffset val="100"/>
        <c:baseTimeUnit val="months"/>
      </c:dateAx>
      <c:valAx>
        <c:axId val="3178412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10</c:v>
                </c:pt>
                <c:pt idx="1">
                  <c:v>13</c:v>
                </c:pt>
                <c:pt idx="2">
                  <c:v>13</c:v>
                </c:pt>
                <c:pt idx="3">
                  <c:v>10</c:v>
                </c:pt>
                <c:pt idx="4">
                  <c:v>14</c:v>
                </c:pt>
                <c:pt idx="5">
                  <c:v>12</c:v>
                </c:pt>
                <c:pt idx="6">
                  <c:v>9</c:v>
                </c:pt>
                <c:pt idx="7">
                  <c:v>9</c:v>
                </c:pt>
                <c:pt idx="8">
                  <c:v>12</c:v>
                </c:pt>
                <c:pt idx="9">
                  <c:v>12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4</c:v>
                </c:pt>
                <c:pt idx="8">
                  <c:v>13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13</c:v>
                </c:pt>
                <c:pt idx="3">
                  <c:v>17</c:v>
                </c:pt>
                <c:pt idx="4">
                  <c:v>20</c:v>
                </c:pt>
                <c:pt idx="5">
                  <c:v>7</c:v>
                </c:pt>
                <c:pt idx="6">
                  <c:v>11</c:v>
                </c:pt>
                <c:pt idx="7">
                  <c:v>9</c:v>
                </c:pt>
                <c:pt idx="8">
                  <c:v>13</c:v>
                </c:pt>
                <c:pt idx="9">
                  <c:v>14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XIZHI_DISTRICT_GRAPH!$AV$77:$AV$88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42800"/>
        <c:axId val="317843192"/>
      </c:lineChart>
      <c:dateAx>
        <c:axId val="3178428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3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784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44760"/>
        <c:axId val="317844368"/>
      </c:lineChart>
      <c:dateAx>
        <c:axId val="317844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4368"/>
        <c:crosses val="autoZero"/>
        <c:auto val="1"/>
        <c:lblOffset val="100"/>
        <c:baseTimeUnit val="months"/>
      </c:dateAx>
      <c:valAx>
        <c:axId val="317844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4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26</c:v>
                </c:pt>
                <c:pt idx="3">
                  <c:v>34</c:v>
                </c:pt>
                <c:pt idx="4">
                  <c:v>35</c:v>
                </c:pt>
                <c:pt idx="5">
                  <c:v>26</c:v>
                </c:pt>
                <c:pt idx="6">
                  <c:v>25</c:v>
                </c:pt>
                <c:pt idx="7">
                  <c:v>23</c:v>
                </c:pt>
                <c:pt idx="8">
                  <c:v>31</c:v>
                </c:pt>
                <c:pt idx="9">
                  <c:v>23</c:v>
                </c:pt>
                <c:pt idx="10">
                  <c:v>23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10</c:v>
                </c:pt>
                <c:pt idx="3">
                  <c:v>5</c:v>
                </c:pt>
                <c:pt idx="4">
                  <c:v>4</c:v>
                </c:pt>
                <c:pt idx="5">
                  <c:v>7</c:v>
                </c:pt>
                <c:pt idx="6">
                  <c:v>9</c:v>
                </c:pt>
                <c:pt idx="7">
                  <c:v>12</c:v>
                </c:pt>
                <c:pt idx="8">
                  <c:v>16</c:v>
                </c:pt>
                <c:pt idx="9">
                  <c:v>13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25</c:v>
                </c:pt>
                <c:pt idx="1">
                  <c:v>13</c:v>
                </c:pt>
                <c:pt idx="2">
                  <c:v>17</c:v>
                </c:pt>
                <c:pt idx="3">
                  <c:v>21</c:v>
                </c:pt>
                <c:pt idx="4">
                  <c:v>9</c:v>
                </c:pt>
                <c:pt idx="5">
                  <c:v>24</c:v>
                </c:pt>
                <c:pt idx="6">
                  <c:v>18</c:v>
                </c:pt>
                <c:pt idx="7">
                  <c:v>25</c:v>
                </c:pt>
                <c:pt idx="8">
                  <c:v>24</c:v>
                </c:pt>
                <c:pt idx="9">
                  <c:v>24</c:v>
                </c:pt>
                <c:pt idx="10">
                  <c:v>18</c:v>
                </c:pt>
                <c:pt idx="11">
                  <c:v>19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YILAN_DISTRICT_GRAPH!$AV$77:$AV$88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45936"/>
        <c:axId val="317846328"/>
      </c:lineChart>
      <c:dateAx>
        <c:axId val="317845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6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7846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47896"/>
        <c:axId val="317847504"/>
      </c:lineChart>
      <c:dateAx>
        <c:axId val="3178478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7504"/>
        <c:crosses val="autoZero"/>
        <c:auto val="1"/>
        <c:lblOffset val="100"/>
        <c:baseTimeUnit val="months"/>
      </c:dateAx>
      <c:valAx>
        <c:axId val="3178475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7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42</c:v>
                </c:pt>
                <c:pt idx="1">
                  <c:v>40</c:v>
                </c:pt>
                <c:pt idx="2">
                  <c:v>42</c:v>
                </c:pt>
                <c:pt idx="3">
                  <c:v>38</c:v>
                </c:pt>
                <c:pt idx="4">
                  <c:v>33</c:v>
                </c:pt>
                <c:pt idx="5">
                  <c:v>43</c:v>
                </c:pt>
                <c:pt idx="6">
                  <c:v>41</c:v>
                </c:pt>
                <c:pt idx="7">
                  <c:v>45</c:v>
                </c:pt>
                <c:pt idx="8">
                  <c:v>40</c:v>
                </c:pt>
                <c:pt idx="9">
                  <c:v>31</c:v>
                </c:pt>
                <c:pt idx="10">
                  <c:v>41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8</c:v>
                </c:pt>
                <c:pt idx="2">
                  <c:v>9</c:v>
                </c:pt>
                <c:pt idx="3">
                  <c:v>9</c:v>
                </c:pt>
                <c:pt idx="4">
                  <c:v>12</c:v>
                </c:pt>
                <c:pt idx="5">
                  <c:v>16</c:v>
                </c:pt>
                <c:pt idx="6">
                  <c:v>19</c:v>
                </c:pt>
                <c:pt idx="7">
                  <c:v>14</c:v>
                </c:pt>
                <c:pt idx="8">
                  <c:v>11</c:v>
                </c:pt>
                <c:pt idx="9">
                  <c:v>19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28</c:v>
                </c:pt>
                <c:pt idx="3">
                  <c:v>47</c:v>
                </c:pt>
                <c:pt idx="4">
                  <c:v>41</c:v>
                </c:pt>
                <c:pt idx="5">
                  <c:v>37</c:v>
                </c:pt>
                <c:pt idx="6">
                  <c:v>38</c:v>
                </c:pt>
                <c:pt idx="7">
                  <c:v>33</c:v>
                </c:pt>
                <c:pt idx="8">
                  <c:v>28</c:v>
                </c:pt>
                <c:pt idx="9">
                  <c:v>21</c:v>
                </c:pt>
                <c:pt idx="10">
                  <c:v>54</c:v>
                </c:pt>
                <c:pt idx="11">
                  <c:v>44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49072"/>
        <c:axId val="317849464"/>
      </c:lineChart>
      <c:dateAx>
        <c:axId val="3178490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94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784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50640"/>
        <c:axId val="317850248"/>
      </c:lineChart>
      <c:dateAx>
        <c:axId val="3178506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50248"/>
        <c:crosses val="autoZero"/>
        <c:auto val="1"/>
        <c:lblOffset val="100"/>
        <c:baseTimeUnit val="months"/>
      </c:dateAx>
      <c:valAx>
        <c:axId val="3178502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5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17</c:v>
                </c:pt>
                <c:pt idx="2">
                  <c:v>19</c:v>
                </c:pt>
                <c:pt idx="3">
                  <c:v>19</c:v>
                </c:pt>
                <c:pt idx="4">
                  <c:v>25</c:v>
                </c:pt>
                <c:pt idx="5">
                  <c:v>25</c:v>
                </c:pt>
                <c:pt idx="6">
                  <c:v>22</c:v>
                </c:pt>
                <c:pt idx="7">
                  <c:v>24</c:v>
                </c:pt>
                <c:pt idx="8">
                  <c:v>23</c:v>
                </c:pt>
                <c:pt idx="9">
                  <c:v>16</c:v>
                </c:pt>
                <c:pt idx="10">
                  <c:v>25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9</c:v>
                </c:pt>
                <c:pt idx="5">
                  <c:v>13</c:v>
                </c:pt>
                <c:pt idx="6">
                  <c:v>13</c:v>
                </c:pt>
                <c:pt idx="7">
                  <c:v>10</c:v>
                </c:pt>
                <c:pt idx="8">
                  <c:v>6</c:v>
                </c:pt>
                <c:pt idx="9">
                  <c:v>15</c:v>
                </c:pt>
                <c:pt idx="10">
                  <c:v>8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17</c:v>
                </c:pt>
                <c:pt idx="2">
                  <c:v>14</c:v>
                </c:pt>
                <c:pt idx="3">
                  <c:v>23</c:v>
                </c:pt>
                <c:pt idx="4">
                  <c:v>28</c:v>
                </c:pt>
                <c:pt idx="5">
                  <c:v>22</c:v>
                </c:pt>
                <c:pt idx="6">
                  <c:v>22</c:v>
                </c:pt>
                <c:pt idx="7">
                  <c:v>26</c:v>
                </c:pt>
                <c:pt idx="8">
                  <c:v>16</c:v>
                </c:pt>
                <c:pt idx="9">
                  <c:v>15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851816"/>
        <c:axId val="317852208"/>
      </c:lineChart>
      <c:dateAx>
        <c:axId val="3178518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522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1785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5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023344"/>
        <c:axId val="214451000"/>
      </c:lineChart>
      <c:dateAx>
        <c:axId val="2120233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51000"/>
        <c:crosses val="autoZero"/>
        <c:auto val="1"/>
        <c:lblOffset val="100"/>
        <c:baseTimeUnit val="months"/>
      </c:dateAx>
      <c:valAx>
        <c:axId val="2144510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2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22</c:v>
                </c:pt>
                <c:pt idx="1">
                  <c:v>23</c:v>
                </c:pt>
                <c:pt idx="2">
                  <c:v>23</c:v>
                </c:pt>
                <c:pt idx="3">
                  <c:v>19</c:v>
                </c:pt>
                <c:pt idx="4">
                  <c:v>8</c:v>
                </c:pt>
                <c:pt idx="5">
                  <c:v>18</c:v>
                </c:pt>
                <c:pt idx="6">
                  <c:v>19</c:v>
                </c:pt>
                <c:pt idx="7">
                  <c:v>21</c:v>
                </c:pt>
                <c:pt idx="8">
                  <c:v>17</c:v>
                </c:pt>
                <c:pt idx="9">
                  <c:v>15</c:v>
                </c:pt>
                <c:pt idx="10">
                  <c:v>16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6</c:v>
                </c:pt>
                <c:pt idx="4">
                  <c:v>3</c:v>
                </c:pt>
                <c:pt idx="5">
                  <c:v>3</c:v>
                </c:pt>
                <c:pt idx="6">
                  <c:v>6</c:v>
                </c:pt>
                <c:pt idx="7">
                  <c:v>4</c:v>
                </c:pt>
                <c:pt idx="8">
                  <c:v>5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11</c:v>
                </c:pt>
                <c:pt idx="1">
                  <c:v>12</c:v>
                </c:pt>
                <c:pt idx="2">
                  <c:v>14</c:v>
                </c:pt>
                <c:pt idx="3">
                  <c:v>24</c:v>
                </c:pt>
                <c:pt idx="4">
                  <c:v>13</c:v>
                </c:pt>
                <c:pt idx="5">
                  <c:v>15</c:v>
                </c:pt>
                <c:pt idx="6">
                  <c:v>16</c:v>
                </c:pt>
                <c:pt idx="7">
                  <c:v>7</c:v>
                </c:pt>
                <c:pt idx="8">
                  <c:v>12</c:v>
                </c:pt>
                <c:pt idx="9">
                  <c:v>6</c:v>
                </c:pt>
                <c:pt idx="10">
                  <c:v>16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HUALIAN_DISTRICT_GRAPH!$AV$77:$AV$88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75640"/>
        <c:axId val="496076032"/>
      </c:lineChart>
      <c:dateAx>
        <c:axId val="4960756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760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0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75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77208"/>
        <c:axId val="496076816"/>
      </c:lineChart>
      <c:dateAx>
        <c:axId val="4960772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76816"/>
        <c:crosses val="autoZero"/>
        <c:auto val="1"/>
        <c:lblOffset val="100"/>
        <c:baseTimeUnit val="months"/>
      </c:dateAx>
      <c:valAx>
        <c:axId val="4960768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7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67044671688E-2"/>
          <c:y val="0.73051334208223972"/>
          <c:w val="0.92530110819480893"/>
          <c:h val="0.2694866579177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30</c:v>
                </c:pt>
                <c:pt idx="1">
                  <c:v>37</c:v>
                </c:pt>
                <c:pt idx="2">
                  <c:v>36</c:v>
                </c:pt>
                <c:pt idx="3">
                  <c:v>37</c:v>
                </c:pt>
                <c:pt idx="4">
                  <c:v>39</c:v>
                </c:pt>
                <c:pt idx="5">
                  <c:v>34</c:v>
                </c:pt>
                <c:pt idx="6">
                  <c:v>39</c:v>
                </c:pt>
                <c:pt idx="7">
                  <c:v>40</c:v>
                </c:pt>
                <c:pt idx="8">
                  <c:v>35</c:v>
                </c:pt>
                <c:pt idx="9">
                  <c:v>52</c:v>
                </c:pt>
                <c:pt idx="10">
                  <c:v>43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19</c:v>
                </c:pt>
                <c:pt idx="1">
                  <c:v>23</c:v>
                </c:pt>
                <c:pt idx="2">
                  <c:v>18</c:v>
                </c:pt>
                <c:pt idx="3">
                  <c:v>22</c:v>
                </c:pt>
                <c:pt idx="4">
                  <c:v>23</c:v>
                </c:pt>
                <c:pt idx="5">
                  <c:v>20</c:v>
                </c:pt>
                <c:pt idx="6">
                  <c:v>21</c:v>
                </c:pt>
                <c:pt idx="7">
                  <c:v>24</c:v>
                </c:pt>
                <c:pt idx="8">
                  <c:v>11</c:v>
                </c:pt>
                <c:pt idx="9">
                  <c:v>27</c:v>
                </c:pt>
                <c:pt idx="10">
                  <c:v>18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25</c:v>
                </c:pt>
                <c:pt idx="2">
                  <c:v>30</c:v>
                </c:pt>
                <c:pt idx="3">
                  <c:v>25</c:v>
                </c:pt>
                <c:pt idx="4">
                  <c:v>25</c:v>
                </c:pt>
                <c:pt idx="5">
                  <c:v>23</c:v>
                </c:pt>
                <c:pt idx="6">
                  <c:v>31</c:v>
                </c:pt>
                <c:pt idx="7">
                  <c:v>24</c:v>
                </c:pt>
                <c:pt idx="8">
                  <c:v>33</c:v>
                </c:pt>
                <c:pt idx="9">
                  <c:v>51</c:v>
                </c:pt>
                <c:pt idx="10">
                  <c:v>41</c:v>
                </c:pt>
                <c:pt idx="11">
                  <c:v>60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17</c:v>
                </c:pt>
                <c:pt idx="11">
                  <c:v>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42</c:v>
                </c:pt>
                <c:pt idx="1">
                  <c:v>42</c:v>
                </c:pt>
                <c:pt idx="2">
                  <c:v>42</c:v>
                </c:pt>
                <c:pt idx="3">
                  <c:v>42</c:v>
                </c:pt>
                <c:pt idx="4">
                  <c:v>42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42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0</c:v>
                </c:pt>
                <c:pt idx="7">
                  <c:v>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78384"/>
        <c:axId val="496078776"/>
      </c:lineChart>
      <c:dateAx>
        <c:axId val="4960783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787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07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7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79952"/>
        <c:axId val="496079560"/>
      </c:lineChart>
      <c:dateAx>
        <c:axId val="4960799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79560"/>
        <c:crosses val="autoZero"/>
        <c:auto val="1"/>
        <c:lblOffset val="100"/>
        <c:baseTimeUnit val="months"/>
      </c:dateAx>
      <c:valAx>
        <c:axId val="4960795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7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14</c:v>
                </c:pt>
                <c:pt idx="5">
                  <c:v>15</c:v>
                </c:pt>
                <c:pt idx="6">
                  <c:v>14</c:v>
                </c:pt>
                <c:pt idx="7">
                  <c:v>14</c:v>
                </c:pt>
                <c:pt idx="8">
                  <c:v>13</c:v>
                </c:pt>
                <c:pt idx="9">
                  <c:v>17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9</c:v>
                </c:pt>
                <c:pt idx="5">
                  <c:v>5</c:v>
                </c:pt>
                <c:pt idx="6">
                  <c:v>12</c:v>
                </c:pt>
                <c:pt idx="7">
                  <c:v>10</c:v>
                </c:pt>
                <c:pt idx="8">
                  <c:v>4</c:v>
                </c:pt>
                <c:pt idx="9">
                  <c:v>9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7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6</c:v>
                </c:pt>
                <c:pt idx="8">
                  <c:v>5</c:v>
                </c:pt>
                <c:pt idx="9">
                  <c:v>14</c:v>
                </c:pt>
                <c:pt idx="10">
                  <c:v>6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TAIDONG_2_DISTRICT_GRAPH!$AV$77:$AV$88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81128"/>
        <c:axId val="496081520"/>
      </c:lineChart>
      <c:dateAx>
        <c:axId val="4960811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15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08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82696"/>
        <c:axId val="496081912"/>
      </c:lineChart>
      <c:dateAx>
        <c:axId val="496082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1912"/>
        <c:crosses val="autoZero"/>
        <c:auto val="1"/>
        <c:lblOffset val="100"/>
        <c:baseTimeUnit val="months"/>
      </c:dateAx>
      <c:valAx>
        <c:axId val="496081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2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16</c:v>
                </c:pt>
                <c:pt idx="2">
                  <c:v>16</c:v>
                </c:pt>
                <c:pt idx="3">
                  <c:v>17</c:v>
                </c:pt>
                <c:pt idx="4">
                  <c:v>17</c:v>
                </c:pt>
                <c:pt idx="5">
                  <c:v>12</c:v>
                </c:pt>
                <c:pt idx="6">
                  <c:v>17</c:v>
                </c:pt>
                <c:pt idx="7">
                  <c:v>21</c:v>
                </c:pt>
                <c:pt idx="8">
                  <c:v>13</c:v>
                </c:pt>
                <c:pt idx="9">
                  <c:v>21</c:v>
                </c:pt>
                <c:pt idx="10">
                  <c:v>16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10</c:v>
                </c:pt>
                <c:pt idx="2">
                  <c:v>6</c:v>
                </c:pt>
                <c:pt idx="3">
                  <c:v>7</c:v>
                </c:pt>
                <c:pt idx="4">
                  <c:v>12</c:v>
                </c:pt>
                <c:pt idx="5">
                  <c:v>12</c:v>
                </c:pt>
                <c:pt idx="6">
                  <c:v>7</c:v>
                </c:pt>
                <c:pt idx="7">
                  <c:v>13</c:v>
                </c:pt>
                <c:pt idx="8">
                  <c:v>5</c:v>
                </c:pt>
                <c:pt idx="9">
                  <c:v>16</c:v>
                </c:pt>
                <c:pt idx="10">
                  <c:v>9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11</c:v>
                </c:pt>
                <c:pt idx="4">
                  <c:v>16</c:v>
                </c:pt>
                <c:pt idx="5">
                  <c:v>10</c:v>
                </c:pt>
                <c:pt idx="6">
                  <c:v>16</c:v>
                </c:pt>
                <c:pt idx="7">
                  <c:v>9</c:v>
                </c:pt>
                <c:pt idx="8">
                  <c:v>16</c:v>
                </c:pt>
                <c:pt idx="9">
                  <c:v>17</c:v>
                </c:pt>
                <c:pt idx="10">
                  <c:v>18</c:v>
                </c:pt>
                <c:pt idx="11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9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TAIDONG_1_3_DISTRICT_GRAPH!$AV$77:$AV$88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83872"/>
        <c:axId val="496084264"/>
      </c:lineChart>
      <c:dateAx>
        <c:axId val="496083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4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084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85440"/>
        <c:axId val="496085048"/>
      </c:lineChart>
      <c:dateAx>
        <c:axId val="4960854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5048"/>
        <c:crosses val="autoZero"/>
        <c:auto val="1"/>
        <c:lblOffset val="100"/>
        <c:baseTimeUnit val="months"/>
      </c:dateAx>
      <c:valAx>
        <c:axId val="496085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9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7</c:v>
                </c:pt>
                <c:pt idx="6">
                  <c:v>8</c:v>
                </c:pt>
                <c:pt idx="7">
                  <c:v>5</c:v>
                </c:pt>
                <c:pt idx="8">
                  <c:v>9</c:v>
                </c:pt>
                <c:pt idx="9">
                  <c:v>14</c:v>
                </c:pt>
                <c:pt idx="10">
                  <c:v>15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7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12</c:v>
                </c:pt>
                <c:pt idx="9">
                  <c:v>20</c:v>
                </c:pt>
                <c:pt idx="10">
                  <c:v>17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YULI_DISTRICT_GRAPH!$AV$77:$AV$88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86616"/>
        <c:axId val="496087008"/>
      </c:lineChart>
      <c:dateAx>
        <c:axId val="496086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7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08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2016  14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88184"/>
        <c:axId val="496087792"/>
      </c:lineChart>
      <c:dateAx>
        <c:axId val="4960881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7792"/>
        <c:crosses val="autoZero"/>
        <c:auto val="1"/>
        <c:lblOffset val="100"/>
        <c:baseTimeUnit val="months"/>
      </c:dateAx>
      <c:valAx>
        <c:axId val="4960877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28</c:v>
                </c:pt>
                <c:pt idx="1">
                  <c:v>35</c:v>
                </c:pt>
                <c:pt idx="2">
                  <c:v>33</c:v>
                </c:pt>
                <c:pt idx="3">
                  <c:v>27</c:v>
                </c:pt>
                <c:pt idx="4">
                  <c:v>24</c:v>
                </c:pt>
                <c:pt idx="5">
                  <c:v>32</c:v>
                </c:pt>
                <c:pt idx="6">
                  <c:v>33</c:v>
                </c:pt>
                <c:pt idx="7">
                  <c:v>29</c:v>
                </c:pt>
                <c:pt idx="8">
                  <c:v>29</c:v>
                </c:pt>
                <c:pt idx="9">
                  <c:v>38</c:v>
                </c:pt>
                <c:pt idx="10">
                  <c:v>31</c:v>
                </c:pt>
                <c:pt idx="11">
                  <c:v>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16</c:v>
                </c:pt>
                <c:pt idx="2">
                  <c:v>10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19</c:v>
                </c:pt>
                <c:pt idx="7">
                  <c:v>14</c:v>
                </c:pt>
                <c:pt idx="8">
                  <c:v>13</c:v>
                </c:pt>
                <c:pt idx="9">
                  <c:v>23</c:v>
                </c:pt>
                <c:pt idx="10">
                  <c:v>29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35</c:v>
                </c:pt>
                <c:pt idx="1">
                  <c:v>33</c:v>
                </c:pt>
                <c:pt idx="2">
                  <c:v>16</c:v>
                </c:pt>
                <c:pt idx="3">
                  <c:v>23</c:v>
                </c:pt>
                <c:pt idx="4">
                  <c:v>32</c:v>
                </c:pt>
                <c:pt idx="5">
                  <c:v>21</c:v>
                </c:pt>
                <c:pt idx="6">
                  <c:v>22</c:v>
                </c:pt>
                <c:pt idx="7">
                  <c:v>27</c:v>
                </c:pt>
                <c:pt idx="8">
                  <c:v>21</c:v>
                </c:pt>
                <c:pt idx="9">
                  <c:v>34</c:v>
                </c:pt>
                <c:pt idx="10">
                  <c:v>29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ZHUNAN_ZONE_GRAPH!$AV$77:$AV$88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89360"/>
        <c:axId val="496089752"/>
      </c:lineChart>
      <c:dateAx>
        <c:axId val="4960893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97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089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8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90928"/>
        <c:axId val="496090536"/>
      </c:lineChart>
      <c:dateAx>
        <c:axId val="4960909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0536"/>
        <c:crosses val="autoZero"/>
        <c:auto val="1"/>
        <c:lblOffset val="100"/>
        <c:baseTimeUnit val="months"/>
      </c:dateAx>
      <c:valAx>
        <c:axId val="4960905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21</c:v>
                </c:pt>
                <c:pt idx="2">
                  <c:v>22</c:v>
                </c:pt>
                <c:pt idx="3">
                  <c:v>21</c:v>
                </c:pt>
                <c:pt idx="4">
                  <c:v>19</c:v>
                </c:pt>
                <c:pt idx="5">
                  <c:v>25</c:v>
                </c:pt>
                <c:pt idx="6">
                  <c:v>26</c:v>
                </c:pt>
                <c:pt idx="7">
                  <c:v>20</c:v>
                </c:pt>
                <c:pt idx="8">
                  <c:v>20</c:v>
                </c:pt>
                <c:pt idx="9">
                  <c:v>26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7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15</c:v>
                </c:pt>
                <c:pt idx="7">
                  <c:v>5</c:v>
                </c:pt>
                <c:pt idx="8">
                  <c:v>7</c:v>
                </c:pt>
                <c:pt idx="9">
                  <c:v>17</c:v>
                </c:pt>
                <c:pt idx="10">
                  <c:v>20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25</c:v>
                </c:pt>
                <c:pt idx="2">
                  <c:v>8</c:v>
                </c:pt>
                <c:pt idx="3">
                  <c:v>17</c:v>
                </c:pt>
                <c:pt idx="4">
                  <c:v>25</c:v>
                </c:pt>
                <c:pt idx="5">
                  <c:v>14</c:v>
                </c:pt>
                <c:pt idx="6">
                  <c:v>14</c:v>
                </c:pt>
                <c:pt idx="7">
                  <c:v>19</c:v>
                </c:pt>
                <c:pt idx="8">
                  <c:v>17</c:v>
                </c:pt>
                <c:pt idx="9">
                  <c:v>26</c:v>
                </c:pt>
                <c:pt idx="10">
                  <c:v>21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5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92104"/>
        <c:axId val="496092496"/>
      </c:lineChart>
      <c:dateAx>
        <c:axId val="4960921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24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09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2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93672"/>
        <c:axId val="496093280"/>
      </c:lineChart>
      <c:dateAx>
        <c:axId val="4960936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3280"/>
        <c:crosses val="autoZero"/>
        <c:auto val="1"/>
        <c:lblOffset val="100"/>
        <c:baseTimeUnit val="months"/>
      </c:dateAx>
      <c:valAx>
        <c:axId val="4960932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14</c:v>
                </c:pt>
                <c:pt idx="2">
                  <c:v>11</c:v>
                </c:pt>
                <c:pt idx="3">
                  <c:v>6</c:v>
                </c:pt>
                <c:pt idx="4">
                  <c:v>5</c:v>
                </c:pt>
                <c:pt idx="5">
                  <c:v>7</c:v>
                </c:pt>
                <c:pt idx="6">
                  <c:v>7</c:v>
                </c:pt>
                <c:pt idx="7">
                  <c:v>9</c:v>
                </c:pt>
                <c:pt idx="8">
                  <c:v>9</c:v>
                </c:pt>
                <c:pt idx="9">
                  <c:v>12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8</c:v>
                </c:pt>
                <c:pt idx="2">
                  <c:v>3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4</c:v>
                </c:pt>
                <c:pt idx="7">
                  <c:v>9</c:v>
                </c:pt>
                <c:pt idx="8">
                  <c:v>6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8</c:v>
                </c:pt>
                <c:pt idx="2">
                  <c:v>8</c:v>
                </c:pt>
                <c:pt idx="3">
                  <c:v>6</c:v>
                </c:pt>
                <c:pt idx="4">
                  <c:v>7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4</c:v>
                </c:pt>
                <c:pt idx="9">
                  <c:v>8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TOUFEN_MIAOLI_DISTRICT_GRAPH!$AV$77:$AV$88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94848"/>
        <c:axId val="496095240"/>
      </c:lineChart>
      <c:dateAx>
        <c:axId val="4960948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52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095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95632"/>
        <c:axId val="317846720"/>
      </c:lineChart>
      <c:dateAx>
        <c:axId val="496095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846720"/>
        <c:crosses val="autoZero"/>
        <c:auto val="1"/>
        <c:lblOffset val="100"/>
        <c:baseTimeUnit val="months"/>
      </c:dateAx>
      <c:valAx>
        <c:axId val="3178467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5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2</c:v>
                </c:pt>
                <c:pt idx="2">
                  <c:v>0</c:v>
                </c:pt>
                <c:pt idx="3">
                  <c:v>11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32</c:v>
                </c:pt>
                <c:pt idx="1">
                  <c:v>31</c:v>
                </c:pt>
                <c:pt idx="2">
                  <c:v>30</c:v>
                </c:pt>
                <c:pt idx="3">
                  <c:v>35</c:v>
                </c:pt>
                <c:pt idx="4">
                  <c:v>45</c:v>
                </c:pt>
                <c:pt idx="5">
                  <c:v>52</c:v>
                </c:pt>
                <c:pt idx="6">
                  <c:v>48</c:v>
                </c:pt>
                <c:pt idx="7">
                  <c:v>24</c:v>
                </c:pt>
                <c:pt idx="8">
                  <c:v>34</c:v>
                </c:pt>
                <c:pt idx="9">
                  <c:v>44</c:v>
                </c:pt>
                <c:pt idx="10">
                  <c:v>47</c:v>
                </c:pt>
                <c:pt idx="11">
                  <c:v>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16</c:v>
                </c:pt>
                <c:pt idx="1">
                  <c:v>20</c:v>
                </c:pt>
                <c:pt idx="2">
                  <c:v>14</c:v>
                </c:pt>
                <c:pt idx="3">
                  <c:v>25</c:v>
                </c:pt>
                <c:pt idx="4">
                  <c:v>29</c:v>
                </c:pt>
                <c:pt idx="5">
                  <c:v>17</c:v>
                </c:pt>
                <c:pt idx="6">
                  <c:v>11</c:v>
                </c:pt>
                <c:pt idx="7">
                  <c:v>18</c:v>
                </c:pt>
                <c:pt idx="8">
                  <c:v>20</c:v>
                </c:pt>
                <c:pt idx="9">
                  <c:v>19</c:v>
                </c:pt>
                <c:pt idx="10">
                  <c:v>20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50</c:v>
                </c:pt>
                <c:pt idx="1">
                  <c:v>45</c:v>
                </c:pt>
                <c:pt idx="2">
                  <c:v>30</c:v>
                </c:pt>
                <c:pt idx="3">
                  <c:v>53</c:v>
                </c:pt>
                <c:pt idx="4">
                  <c:v>62</c:v>
                </c:pt>
                <c:pt idx="5">
                  <c:v>45</c:v>
                </c:pt>
                <c:pt idx="6">
                  <c:v>39</c:v>
                </c:pt>
                <c:pt idx="7">
                  <c:v>44</c:v>
                </c:pt>
                <c:pt idx="8">
                  <c:v>51</c:v>
                </c:pt>
                <c:pt idx="9">
                  <c:v>56</c:v>
                </c:pt>
                <c:pt idx="10">
                  <c:v>51</c:v>
                </c:pt>
                <c:pt idx="11">
                  <c:v>58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8</c:v>
                </c:pt>
                <c:pt idx="8">
                  <c:v>1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96808"/>
        <c:axId val="496097200"/>
      </c:lineChart>
      <c:dateAx>
        <c:axId val="4960968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7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09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98376"/>
        <c:axId val="496097984"/>
      </c:lineChart>
      <c:dateAx>
        <c:axId val="496098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7984"/>
        <c:crosses val="autoZero"/>
        <c:auto val="1"/>
        <c:lblOffset val="100"/>
        <c:baseTimeUnit val="months"/>
      </c:dateAx>
      <c:valAx>
        <c:axId val="496097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20</c:v>
                </c:pt>
                <c:pt idx="2">
                  <c:v>18</c:v>
                </c:pt>
                <c:pt idx="3">
                  <c:v>19</c:v>
                </c:pt>
                <c:pt idx="4">
                  <c:v>25</c:v>
                </c:pt>
                <c:pt idx="5">
                  <c:v>26</c:v>
                </c:pt>
                <c:pt idx="6">
                  <c:v>22</c:v>
                </c:pt>
                <c:pt idx="7">
                  <c:v>10</c:v>
                </c:pt>
                <c:pt idx="8">
                  <c:v>18</c:v>
                </c:pt>
                <c:pt idx="9">
                  <c:v>20</c:v>
                </c:pt>
                <c:pt idx="10">
                  <c:v>27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8</c:v>
                </c:pt>
                <c:pt idx="2">
                  <c:v>11</c:v>
                </c:pt>
                <c:pt idx="3">
                  <c:v>7</c:v>
                </c:pt>
                <c:pt idx="4">
                  <c:v>14</c:v>
                </c:pt>
                <c:pt idx="5">
                  <c:v>12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8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25</c:v>
                </c:pt>
                <c:pt idx="1">
                  <c:v>26</c:v>
                </c:pt>
                <c:pt idx="2">
                  <c:v>16</c:v>
                </c:pt>
                <c:pt idx="3">
                  <c:v>27</c:v>
                </c:pt>
                <c:pt idx="4">
                  <c:v>39</c:v>
                </c:pt>
                <c:pt idx="5">
                  <c:v>21</c:v>
                </c:pt>
                <c:pt idx="6">
                  <c:v>28</c:v>
                </c:pt>
                <c:pt idx="7">
                  <c:v>20</c:v>
                </c:pt>
                <c:pt idx="8">
                  <c:v>28</c:v>
                </c:pt>
                <c:pt idx="9">
                  <c:v>22</c:v>
                </c:pt>
                <c:pt idx="10">
                  <c:v>26</c:v>
                </c:pt>
                <c:pt idx="11">
                  <c:v>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5</c:v>
                </c:pt>
                <c:pt idx="8">
                  <c:v>1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099552"/>
        <c:axId val="496099944"/>
      </c:lineChart>
      <c:dateAx>
        <c:axId val="4960995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99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09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09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01120"/>
        <c:axId val="496100728"/>
      </c:lineChart>
      <c:dateAx>
        <c:axId val="4961011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0728"/>
        <c:crosses val="autoZero"/>
        <c:auto val="1"/>
        <c:lblOffset val="100"/>
        <c:baseTimeUnit val="months"/>
      </c:dateAx>
      <c:valAx>
        <c:axId val="496100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6</c:v>
                </c:pt>
                <c:pt idx="3">
                  <c:v>6</c:v>
                </c:pt>
                <c:pt idx="4">
                  <c:v>12</c:v>
                </c:pt>
                <c:pt idx="5">
                  <c:v>9</c:v>
                </c:pt>
                <c:pt idx="6">
                  <c:v>10</c:v>
                </c:pt>
                <c:pt idx="7">
                  <c:v>11</c:v>
                </c:pt>
                <c:pt idx="8">
                  <c:v>9</c:v>
                </c:pt>
                <c:pt idx="9">
                  <c:v>10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0</c:v>
                </c:pt>
                <c:pt idx="3">
                  <c:v>10</c:v>
                </c:pt>
                <c:pt idx="4">
                  <c:v>7</c:v>
                </c:pt>
                <c:pt idx="5">
                  <c:v>2</c:v>
                </c:pt>
                <c:pt idx="6">
                  <c:v>1</c:v>
                </c:pt>
                <c:pt idx="7">
                  <c:v>7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4</c:v>
                </c:pt>
                <c:pt idx="3">
                  <c:v>8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6</c:v>
                </c:pt>
                <c:pt idx="8">
                  <c:v>4</c:v>
                </c:pt>
                <c:pt idx="9">
                  <c:v>11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ZHUDONG_DISTRICT_GRAPH!$AV$77:$AV$88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02296"/>
        <c:axId val="496102688"/>
      </c:lineChart>
      <c:dateAx>
        <c:axId val="4961022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26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0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2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03864"/>
        <c:axId val="496103472"/>
      </c:lineChart>
      <c:dateAx>
        <c:axId val="496103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3472"/>
        <c:crosses val="autoZero"/>
        <c:auto val="1"/>
        <c:lblOffset val="100"/>
        <c:baseTimeUnit val="months"/>
      </c:dateAx>
      <c:valAx>
        <c:axId val="496103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3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9</c:v>
                </c:pt>
                <c:pt idx="1">
                  <c:v>6</c:v>
                </c:pt>
                <c:pt idx="2">
                  <c:v>6</c:v>
                </c:pt>
                <c:pt idx="3">
                  <c:v>10</c:v>
                </c:pt>
                <c:pt idx="4">
                  <c:v>8</c:v>
                </c:pt>
                <c:pt idx="5">
                  <c:v>17</c:v>
                </c:pt>
                <c:pt idx="6">
                  <c:v>16</c:v>
                </c:pt>
                <c:pt idx="7">
                  <c:v>3</c:v>
                </c:pt>
                <c:pt idx="8">
                  <c:v>7</c:v>
                </c:pt>
                <c:pt idx="9">
                  <c:v>14</c:v>
                </c:pt>
                <c:pt idx="10">
                  <c:v>11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7</c:v>
                </c:pt>
                <c:pt idx="2">
                  <c:v>3</c:v>
                </c:pt>
                <c:pt idx="3">
                  <c:v>8</c:v>
                </c:pt>
                <c:pt idx="4">
                  <c:v>8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9</c:v>
                </c:pt>
                <c:pt idx="10">
                  <c:v>5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11</c:v>
                </c:pt>
                <c:pt idx="2">
                  <c:v>10</c:v>
                </c:pt>
                <c:pt idx="3">
                  <c:v>18</c:v>
                </c:pt>
                <c:pt idx="4">
                  <c:v>16</c:v>
                </c:pt>
                <c:pt idx="5">
                  <c:v>19</c:v>
                </c:pt>
                <c:pt idx="6">
                  <c:v>9</c:v>
                </c:pt>
                <c:pt idx="7">
                  <c:v>18</c:v>
                </c:pt>
                <c:pt idx="8">
                  <c:v>19</c:v>
                </c:pt>
                <c:pt idx="9">
                  <c:v>23</c:v>
                </c:pt>
                <c:pt idx="10">
                  <c:v>14</c:v>
                </c:pt>
                <c:pt idx="11">
                  <c:v>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ZHUBEI_DISTRICT_GRAPH!$AV$77:$AV$88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05040"/>
        <c:axId val="496105432"/>
      </c:lineChart>
      <c:dateAx>
        <c:axId val="496105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5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05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2016  18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06608"/>
        <c:axId val="496106216"/>
      </c:lineChart>
      <c:dateAx>
        <c:axId val="496106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6216"/>
        <c:crosses val="autoZero"/>
        <c:auto val="1"/>
        <c:lblOffset val="100"/>
        <c:baseTimeUnit val="months"/>
      </c:dateAx>
      <c:valAx>
        <c:axId val="4961062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9</c:v>
                </c:pt>
                <c:pt idx="1">
                  <c:v>0</c:v>
                </c:pt>
                <c:pt idx="2">
                  <c:v>1</c:v>
                </c:pt>
                <c:pt idx="3">
                  <c:v>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63</c:v>
                </c:pt>
                <c:pt idx="1">
                  <c:v>58</c:v>
                </c:pt>
                <c:pt idx="2">
                  <c:v>78</c:v>
                </c:pt>
                <c:pt idx="3">
                  <c:v>75</c:v>
                </c:pt>
                <c:pt idx="4">
                  <c:v>69</c:v>
                </c:pt>
                <c:pt idx="5">
                  <c:v>55</c:v>
                </c:pt>
                <c:pt idx="6">
                  <c:v>78</c:v>
                </c:pt>
                <c:pt idx="7">
                  <c:v>92</c:v>
                </c:pt>
                <c:pt idx="8">
                  <c:v>90</c:v>
                </c:pt>
                <c:pt idx="9">
                  <c:v>88</c:v>
                </c:pt>
                <c:pt idx="10">
                  <c:v>85</c:v>
                </c:pt>
                <c:pt idx="11">
                  <c:v>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24</c:v>
                </c:pt>
                <c:pt idx="1">
                  <c:v>30</c:v>
                </c:pt>
                <c:pt idx="2">
                  <c:v>21</c:v>
                </c:pt>
                <c:pt idx="3">
                  <c:v>23</c:v>
                </c:pt>
                <c:pt idx="4">
                  <c:v>28</c:v>
                </c:pt>
                <c:pt idx="5">
                  <c:v>22</c:v>
                </c:pt>
                <c:pt idx="6">
                  <c:v>25</c:v>
                </c:pt>
                <c:pt idx="7">
                  <c:v>29</c:v>
                </c:pt>
                <c:pt idx="8">
                  <c:v>26</c:v>
                </c:pt>
                <c:pt idx="9">
                  <c:v>21</c:v>
                </c:pt>
                <c:pt idx="10">
                  <c:v>32</c:v>
                </c:pt>
                <c:pt idx="11">
                  <c:v>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71</c:v>
                </c:pt>
                <c:pt idx="3">
                  <c:v>64</c:v>
                </c:pt>
                <c:pt idx="4">
                  <c:v>65</c:v>
                </c:pt>
                <c:pt idx="5">
                  <c:v>52</c:v>
                </c:pt>
                <c:pt idx="6">
                  <c:v>56</c:v>
                </c:pt>
                <c:pt idx="7">
                  <c:v>58</c:v>
                </c:pt>
                <c:pt idx="8">
                  <c:v>68</c:v>
                </c:pt>
                <c:pt idx="9">
                  <c:v>65</c:v>
                </c:pt>
                <c:pt idx="10">
                  <c:v>49</c:v>
                </c:pt>
                <c:pt idx="11">
                  <c:v>62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4</c:v>
                </c:pt>
                <c:pt idx="5">
                  <c:v>9</c:v>
                </c:pt>
                <c:pt idx="6">
                  <c:v>4</c:v>
                </c:pt>
                <c:pt idx="7">
                  <c:v>12</c:v>
                </c:pt>
                <c:pt idx="8">
                  <c:v>2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CENTRAL_ZONE_GRAPH!$AV$77:$AV$88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07784"/>
        <c:axId val="496108176"/>
      </c:lineChart>
      <c:dateAx>
        <c:axId val="496107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8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0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09352"/>
        <c:axId val="496108960"/>
      </c:lineChart>
      <c:dateAx>
        <c:axId val="496109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8960"/>
        <c:crosses val="autoZero"/>
        <c:auto val="1"/>
        <c:lblOffset val="100"/>
        <c:baseTimeUnit val="months"/>
      </c:dateAx>
      <c:valAx>
        <c:axId val="496108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0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18</c:v>
                </c:pt>
                <c:pt idx="2">
                  <c:v>19</c:v>
                </c:pt>
                <c:pt idx="3">
                  <c:v>14</c:v>
                </c:pt>
                <c:pt idx="4">
                  <c:v>20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18</c:v>
                </c:pt>
                <c:pt idx="9">
                  <c:v>21</c:v>
                </c:pt>
                <c:pt idx="10">
                  <c:v>22</c:v>
                </c:pt>
                <c:pt idx="11">
                  <c:v>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17</c:v>
                </c:pt>
                <c:pt idx="2">
                  <c:v>28</c:v>
                </c:pt>
                <c:pt idx="3">
                  <c:v>20</c:v>
                </c:pt>
                <c:pt idx="4">
                  <c:v>22</c:v>
                </c:pt>
                <c:pt idx="5">
                  <c:v>15</c:v>
                </c:pt>
                <c:pt idx="6">
                  <c:v>14</c:v>
                </c:pt>
                <c:pt idx="7">
                  <c:v>18</c:v>
                </c:pt>
                <c:pt idx="8">
                  <c:v>22</c:v>
                </c:pt>
                <c:pt idx="9">
                  <c:v>20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JINHUA_DISTRICT_GRAPH!$AV$77:$AV$88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10528"/>
        <c:axId val="496110920"/>
      </c:lineChart>
      <c:dateAx>
        <c:axId val="496110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0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1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12096"/>
        <c:axId val="496111704"/>
      </c:lineChart>
      <c:dateAx>
        <c:axId val="496112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1704"/>
        <c:crosses val="autoZero"/>
        <c:auto val="1"/>
        <c:lblOffset val="100"/>
        <c:baseTimeUnit val="months"/>
      </c:dateAx>
      <c:valAx>
        <c:axId val="496111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41</c:v>
                </c:pt>
                <c:pt idx="3">
                  <c:v>36</c:v>
                </c:pt>
                <c:pt idx="4">
                  <c:v>26</c:v>
                </c:pt>
                <c:pt idx="5">
                  <c:v>12</c:v>
                </c:pt>
                <c:pt idx="6">
                  <c:v>32</c:v>
                </c:pt>
                <c:pt idx="7">
                  <c:v>40</c:v>
                </c:pt>
                <c:pt idx="8">
                  <c:v>43</c:v>
                </c:pt>
                <c:pt idx="9">
                  <c:v>41</c:v>
                </c:pt>
                <c:pt idx="10">
                  <c:v>38</c:v>
                </c:pt>
                <c:pt idx="11">
                  <c:v>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18</c:v>
                </c:pt>
                <c:pt idx="1">
                  <c:v>17</c:v>
                </c:pt>
                <c:pt idx="2">
                  <c:v>12</c:v>
                </c:pt>
                <c:pt idx="3">
                  <c:v>14</c:v>
                </c:pt>
                <c:pt idx="4">
                  <c:v>11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  <c:pt idx="9">
                  <c:v>10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27</c:v>
                </c:pt>
                <c:pt idx="2">
                  <c:v>26</c:v>
                </c:pt>
                <c:pt idx="3">
                  <c:v>28</c:v>
                </c:pt>
                <c:pt idx="4">
                  <c:v>23</c:v>
                </c:pt>
                <c:pt idx="5">
                  <c:v>13</c:v>
                </c:pt>
                <c:pt idx="6">
                  <c:v>25</c:v>
                </c:pt>
                <c:pt idx="7">
                  <c:v>18</c:v>
                </c:pt>
                <c:pt idx="8">
                  <c:v>25</c:v>
                </c:pt>
                <c:pt idx="9">
                  <c:v>23</c:v>
                </c:pt>
                <c:pt idx="10">
                  <c:v>15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3</c:v>
                </c:pt>
                <c:pt idx="5">
                  <c:v>8</c:v>
                </c:pt>
                <c:pt idx="6">
                  <c:v>3</c:v>
                </c:pt>
                <c:pt idx="7">
                  <c:v>8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13272"/>
        <c:axId val="496113664"/>
      </c:lineChart>
      <c:dateAx>
        <c:axId val="496113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3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1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14840"/>
        <c:axId val="496114448"/>
      </c:lineChart>
      <c:dateAx>
        <c:axId val="496114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4448"/>
        <c:crosses val="autoZero"/>
        <c:auto val="1"/>
        <c:lblOffset val="100"/>
        <c:baseTimeUnit val="months"/>
      </c:dateAx>
      <c:valAx>
        <c:axId val="496114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4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19</c:v>
                </c:pt>
                <c:pt idx="2">
                  <c:v>18</c:v>
                </c:pt>
                <c:pt idx="3">
                  <c:v>25</c:v>
                </c:pt>
                <c:pt idx="4">
                  <c:v>23</c:v>
                </c:pt>
                <c:pt idx="5">
                  <c:v>24</c:v>
                </c:pt>
                <c:pt idx="6">
                  <c:v>26</c:v>
                </c:pt>
                <c:pt idx="7">
                  <c:v>31</c:v>
                </c:pt>
                <c:pt idx="8">
                  <c:v>29</c:v>
                </c:pt>
                <c:pt idx="9">
                  <c:v>26</c:v>
                </c:pt>
                <c:pt idx="10">
                  <c:v>25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13</c:v>
                </c:pt>
                <c:pt idx="2">
                  <c:v>2</c:v>
                </c:pt>
                <c:pt idx="3">
                  <c:v>7</c:v>
                </c:pt>
                <c:pt idx="4">
                  <c:v>13</c:v>
                </c:pt>
                <c:pt idx="5">
                  <c:v>5</c:v>
                </c:pt>
                <c:pt idx="6">
                  <c:v>6</c:v>
                </c:pt>
                <c:pt idx="7">
                  <c:v>10</c:v>
                </c:pt>
                <c:pt idx="8">
                  <c:v>10</c:v>
                </c:pt>
                <c:pt idx="9">
                  <c:v>7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9</c:v>
                </c:pt>
                <c:pt idx="2">
                  <c:v>17</c:v>
                </c:pt>
                <c:pt idx="3">
                  <c:v>16</c:v>
                </c:pt>
                <c:pt idx="4">
                  <c:v>20</c:v>
                </c:pt>
                <c:pt idx="5">
                  <c:v>24</c:v>
                </c:pt>
                <c:pt idx="6">
                  <c:v>17</c:v>
                </c:pt>
                <c:pt idx="7">
                  <c:v>22</c:v>
                </c:pt>
                <c:pt idx="8">
                  <c:v>21</c:v>
                </c:pt>
                <c:pt idx="9">
                  <c:v>22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SANCHONG_DISTRICT_GRAPH!$AV$77:$AV$88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16016"/>
        <c:axId val="496116408"/>
      </c:lineChart>
      <c:dateAx>
        <c:axId val="496116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64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1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17584"/>
        <c:axId val="496117192"/>
      </c:lineChart>
      <c:dateAx>
        <c:axId val="4961175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7192"/>
        <c:crosses val="autoZero"/>
        <c:auto val="1"/>
        <c:lblOffset val="100"/>
        <c:baseTimeUnit val="months"/>
      </c:dateAx>
      <c:valAx>
        <c:axId val="496117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21</c:v>
                </c:pt>
                <c:pt idx="1">
                  <c:v>20</c:v>
                </c:pt>
                <c:pt idx="2">
                  <c:v>31</c:v>
                </c:pt>
                <c:pt idx="3">
                  <c:v>43</c:v>
                </c:pt>
                <c:pt idx="4">
                  <c:v>52</c:v>
                </c:pt>
                <c:pt idx="5">
                  <c:v>45</c:v>
                </c:pt>
                <c:pt idx="6">
                  <c:v>41</c:v>
                </c:pt>
                <c:pt idx="7">
                  <c:v>46</c:v>
                </c:pt>
                <c:pt idx="8">
                  <c:v>56</c:v>
                </c:pt>
                <c:pt idx="9">
                  <c:v>48</c:v>
                </c:pt>
                <c:pt idx="10">
                  <c:v>43</c:v>
                </c:pt>
                <c:pt idx="11">
                  <c:v>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18</c:v>
                </c:pt>
                <c:pt idx="3">
                  <c:v>22</c:v>
                </c:pt>
                <c:pt idx="4">
                  <c:v>19</c:v>
                </c:pt>
                <c:pt idx="5">
                  <c:v>17</c:v>
                </c:pt>
                <c:pt idx="6">
                  <c:v>27</c:v>
                </c:pt>
                <c:pt idx="7">
                  <c:v>18</c:v>
                </c:pt>
                <c:pt idx="8">
                  <c:v>24</c:v>
                </c:pt>
                <c:pt idx="9">
                  <c:v>17</c:v>
                </c:pt>
                <c:pt idx="10">
                  <c:v>21</c:v>
                </c:pt>
                <c:pt idx="11">
                  <c:v>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24</c:v>
                </c:pt>
                <c:pt idx="1">
                  <c:v>33</c:v>
                </c:pt>
                <c:pt idx="2">
                  <c:v>43</c:v>
                </c:pt>
                <c:pt idx="3">
                  <c:v>48</c:v>
                </c:pt>
                <c:pt idx="4">
                  <c:v>43</c:v>
                </c:pt>
                <c:pt idx="5">
                  <c:v>35</c:v>
                </c:pt>
                <c:pt idx="6">
                  <c:v>37</c:v>
                </c:pt>
                <c:pt idx="7">
                  <c:v>38</c:v>
                </c:pt>
                <c:pt idx="8">
                  <c:v>53</c:v>
                </c:pt>
                <c:pt idx="9">
                  <c:v>35</c:v>
                </c:pt>
                <c:pt idx="10">
                  <c:v>51</c:v>
                </c:pt>
                <c:pt idx="11">
                  <c:v>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5</c:v>
                </c:pt>
                <c:pt idx="5">
                  <c:v>10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48</c:v>
                </c:pt>
                <c:pt idx="1">
                  <c:v>48</c:v>
                </c:pt>
                <c:pt idx="2">
                  <c:v>48</c:v>
                </c:pt>
                <c:pt idx="3">
                  <c:v>48</c:v>
                </c:pt>
                <c:pt idx="4">
                  <c:v>48</c:v>
                </c:pt>
                <c:pt idx="5">
                  <c:v>48</c:v>
                </c:pt>
                <c:pt idx="6">
                  <c:v>48</c:v>
                </c:pt>
                <c:pt idx="7">
                  <c:v>48</c:v>
                </c:pt>
                <c:pt idx="8">
                  <c:v>48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40</c:v>
                </c:pt>
                <c:pt idx="1">
                  <c:v>40</c:v>
                </c:pt>
                <c:pt idx="2">
                  <c:v>40</c:v>
                </c:pt>
                <c:pt idx="3">
                  <c:v>40</c:v>
                </c:pt>
                <c:pt idx="4">
                  <c:v>40</c:v>
                </c:pt>
                <c:pt idx="5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40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NORTH_ZONE_GRAPH!$AV$77:$AV$88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18760"/>
        <c:axId val="496119152"/>
      </c:lineChart>
      <c:dateAx>
        <c:axId val="4961187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91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1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8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20328"/>
        <c:axId val="496119936"/>
      </c:lineChart>
      <c:dateAx>
        <c:axId val="4961203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19936"/>
        <c:crosses val="autoZero"/>
        <c:auto val="1"/>
        <c:lblOffset val="100"/>
        <c:baseTimeUnit val="months"/>
      </c:dateAx>
      <c:valAx>
        <c:axId val="4961199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12</c:v>
                </c:pt>
                <c:pt idx="3">
                  <c:v>20</c:v>
                </c:pt>
                <c:pt idx="4">
                  <c:v>29</c:v>
                </c:pt>
                <c:pt idx="5">
                  <c:v>27</c:v>
                </c:pt>
                <c:pt idx="6">
                  <c:v>26</c:v>
                </c:pt>
                <c:pt idx="7">
                  <c:v>30</c:v>
                </c:pt>
                <c:pt idx="8">
                  <c:v>33</c:v>
                </c:pt>
                <c:pt idx="9">
                  <c:v>33</c:v>
                </c:pt>
                <c:pt idx="10">
                  <c:v>27</c:v>
                </c:pt>
                <c:pt idx="11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14</c:v>
                </c:pt>
                <c:pt idx="4">
                  <c:v>9</c:v>
                </c:pt>
                <c:pt idx="5">
                  <c:v>11</c:v>
                </c:pt>
                <c:pt idx="6">
                  <c:v>17</c:v>
                </c:pt>
                <c:pt idx="7">
                  <c:v>11</c:v>
                </c:pt>
                <c:pt idx="8">
                  <c:v>15</c:v>
                </c:pt>
                <c:pt idx="9">
                  <c:v>13</c:v>
                </c:pt>
                <c:pt idx="10">
                  <c:v>9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16</c:v>
                </c:pt>
                <c:pt idx="2">
                  <c:v>25</c:v>
                </c:pt>
                <c:pt idx="3">
                  <c:v>29</c:v>
                </c:pt>
                <c:pt idx="4">
                  <c:v>23</c:v>
                </c:pt>
                <c:pt idx="5">
                  <c:v>22</c:v>
                </c:pt>
                <c:pt idx="6">
                  <c:v>21</c:v>
                </c:pt>
                <c:pt idx="7">
                  <c:v>24</c:v>
                </c:pt>
                <c:pt idx="8">
                  <c:v>21</c:v>
                </c:pt>
                <c:pt idx="9">
                  <c:v>24</c:v>
                </c:pt>
                <c:pt idx="10">
                  <c:v>29</c:v>
                </c:pt>
                <c:pt idx="11">
                  <c:v>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5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SHILIN_DISTRICT_GRAPH!$AV$77:$AV$88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21504"/>
        <c:axId val="496121896"/>
      </c:lineChart>
      <c:dateAx>
        <c:axId val="4961215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18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21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23072"/>
        <c:axId val="496122680"/>
      </c:lineChart>
      <c:dateAx>
        <c:axId val="496123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2680"/>
        <c:crosses val="autoZero"/>
        <c:auto val="1"/>
        <c:lblOffset val="100"/>
        <c:baseTimeUnit val="months"/>
      </c:dateAx>
      <c:valAx>
        <c:axId val="4961226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19</c:v>
                </c:pt>
                <c:pt idx="3">
                  <c:v>23</c:v>
                </c:pt>
                <c:pt idx="4">
                  <c:v>23</c:v>
                </c:pt>
                <c:pt idx="5">
                  <c:v>18</c:v>
                </c:pt>
                <c:pt idx="6">
                  <c:v>15</c:v>
                </c:pt>
                <c:pt idx="7">
                  <c:v>16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13</c:v>
                </c:pt>
                <c:pt idx="1">
                  <c:v>10</c:v>
                </c:pt>
                <c:pt idx="2">
                  <c:v>8</c:v>
                </c:pt>
                <c:pt idx="3">
                  <c:v>8</c:v>
                </c:pt>
                <c:pt idx="4">
                  <c:v>10</c:v>
                </c:pt>
                <c:pt idx="5">
                  <c:v>6</c:v>
                </c:pt>
                <c:pt idx="6">
                  <c:v>10</c:v>
                </c:pt>
                <c:pt idx="7">
                  <c:v>7</c:v>
                </c:pt>
                <c:pt idx="8">
                  <c:v>9</c:v>
                </c:pt>
                <c:pt idx="9">
                  <c:v>4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13</c:v>
                </c:pt>
                <c:pt idx="6">
                  <c:v>16</c:v>
                </c:pt>
                <c:pt idx="7">
                  <c:v>14</c:v>
                </c:pt>
                <c:pt idx="8">
                  <c:v>32</c:v>
                </c:pt>
                <c:pt idx="9">
                  <c:v>11</c:v>
                </c:pt>
                <c:pt idx="10">
                  <c:v>22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5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BEITOU_DISTRICT_GRAPH!$AV$77:$AV$88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24248"/>
        <c:axId val="496124640"/>
      </c:lineChart>
      <c:dateAx>
        <c:axId val="496124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4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2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4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2016  19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3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25816"/>
        <c:axId val="496125424"/>
      </c:lineChart>
      <c:dateAx>
        <c:axId val="496125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5424"/>
        <c:crosses val="autoZero"/>
        <c:auto val="1"/>
        <c:lblOffset val="100"/>
        <c:baseTimeUnit val="months"/>
      </c:dateAx>
      <c:valAx>
        <c:axId val="496125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13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74</c:v>
                </c:pt>
                <c:pt idx="1">
                  <c:v>68</c:v>
                </c:pt>
                <c:pt idx="2">
                  <c:v>63</c:v>
                </c:pt>
                <c:pt idx="3">
                  <c:v>61</c:v>
                </c:pt>
                <c:pt idx="4">
                  <c:v>62</c:v>
                </c:pt>
                <c:pt idx="5">
                  <c:v>61</c:v>
                </c:pt>
                <c:pt idx="6">
                  <c:v>61</c:v>
                </c:pt>
                <c:pt idx="7">
                  <c:v>61</c:v>
                </c:pt>
                <c:pt idx="8">
                  <c:v>63</c:v>
                </c:pt>
                <c:pt idx="9">
                  <c:v>71</c:v>
                </c:pt>
                <c:pt idx="10">
                  <c:v>66</c:v>
                </c:pt>
                <c:pt idx="11">
                  <c:v>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36</c:v>
                </c:pt>
                <c:pt idx="1">
                  <c:v>35</c:v>
                </c:pt>
                <c:pt idx="2">
                  <c:v>31</c:v>
                </c:pt>
                <c:pt idx="3">
                  <c:v>21</c:v>
                </c:pt>
                <c:pt idx="4">
                  <c:v>28</c:v>
                </c:pt>
                <c:pt idx="5">
                  <c:v>21</c:v>
                </c:pt>
                <c:pt idx="6">
                  <c:v>26</c:v>
                </c:pt>
                <c:pt idx="7">
                  <c:v>22</c:v>
                </c:pt>
                <c:pt idx="8">
                  <c:v>21</c:v>
                </c:pt>
                <c:pt idx="9">
                  <c:v>23</c:v>
                </c:pt>
                <c:pt idx="10">
                  <c:v>19</c:v>
                </c:pt>
                <c:pt idx="11">
                  <c:v>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67</c:v>
                </c:pt>
                <c:pt idx="1">
                  <c:v>64</c:v>
                </c:pt>
                <c:pt idx="2">
                  <c:v>56</c:v>
                </c:pt>
                <c:pt idx="3">
                  <c:v>59</c:v>
                </c:pt>
                <c:pt idx="4">
                  <c:v>36</c:v>
                </c:pt>
                <c:pt idx="5">
                  <c:v>65</c:v>
                </c:pt>
                <c:pt idx="6">
                  <c:v>54</c:v>
                </c:pt>
                <c:pt idx="7">
                  <c:v>73</c:v>
                </c:pt>
                <c:pt idx="8">
                  <c:v>66</c:v>
                </c:pt>
                <c:pt idx="9">
                  <c:v>77</c:v>
                </c:pt>
                <c:pt idx="10">
                  <c:v>71</c:v>
                </c:pt>
                <c:pt idx="11">
                  <c:v>65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9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6</c:v>
                </c:pt>
                <c:pt idx="5">
                  <c:v>4</c:v>
                </c:pt>
                <c:pt idx="6">
                  <c:v>7</c:v>
                </c:pt>
                <c:pt idx="7">
                  <c:v>6</c:v>
                </c:pt>
                <c:pt idx="8">
                  <c:v>5</c:v>
                </c:pt>
                <c:pt idx="9">
                  <c:v>6</c:v>
                </c:pt>
                <c:pt idx="10">
                  <c:v>5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SOUTH_ZONE_GRAPH!$AV$77:$AV$88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26992"/>
        <c:axId val="496127384"/>
      </c:lineChart>
      <c:dateAx>
        <c:axId val="4961269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7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27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2016  16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28560"/>
        <c:axId val="496127776"/>
      </c:lineChart>
      <c:dateAx>
        <c:axId val="4961285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7776"/>
        <c:crosses val="autoZero"/>
        <c:auto val="1"/>
        <c:lblOffset val="100"/>
        <c:baseTimeUnit val="months"/>
      </c:dateAx>
      <c:valAx>
        <c:axId val="496127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25</c:v>
                </c:pt>
                <c:pt idx="1">
                  <c:v>20</c:v>
                </c:pt>
                <c:pt idx="2">
                  <c:v>20</c:v>
                </c:pt>
                <c:pt idx="3">
                  <c:v>26</c:v>
                </c:pt>
                <c:pt idx="4">
                  <c:v>23</c:v>
                </c:pt>
                <c:pt idx="5">
                  <c:v>26</c:v>
                </c:pt>
                <c:pt idx="6">
                  <c:v>27</c:v>
                </c:pt>
                <c:pt idx="7">
                  <c:v>20</c:v>
                </c:pt>
                <c:pt idx="8">
                  <c:v>22</c:v>
                </c:pt>
                <c:pt idx="9">
                  <c:v>26</c:v>
                </c:pt>
                <c:pt idx="10">
                  <c:v>31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12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7</c:v>
                </c:pt>
                <c:pt idx="6">
                  <c:v>10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27</c:v>
                </c:pt>
                <c:pt idx="1">
                  <c:v>20</c:v>
                </c:pt>
                <c:pt idx="2">
                  <c:v>26</c:v>
                </c:pt>
                <c:pt idx="3">
                  <c:v>28</c:v>
                </c:pt>
                <c:pt idx="4">
                  <c:v>14</c:v>
                </c:pt>
                <c:pt idx="5">
                  <c:v>29</c:v>
                </c:pt>
                <c:pt idx="6">
                  <c:v>20</c:v>
                </c:pt>
                <c:pt idx="7">
                  <c:v>28</c:v>
                </c:pt>
                <c:pt idx="8">
                  <c:v>27</c:v>
                </c:pt>
                <c:pt idx="9">
                  <c:v>36</c:v>
                </c:pt>
                <c:pt idx="10">
                  <c:v>36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JINGXIN_DISTRICT_GRAPH!$AV$77:$AV$88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29736"/>
        <c:axId val="496130128"/>
      </c:lineChart>
      <c:dateAx>
        <c:axId val="496129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0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2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31304"/>
        <c:axId val="496130912"/>
      </c:lineChart>
      <c:dateAx>
        <c:axId val="496131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0912"/>
        <c:crosses val="autoZero"/>
        <c:auto val="1"/>
        <c:lblOffset val="100"/>
        <c:baseTimeUnit val="months"/>
      </c:dateAx>
      <c:valAx>
        <c:axId val="4961309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14</c:v>
                </c:pt>
                <c:pt idx="2">
                  <c:v>12</c:v>
                </c:pt>
                <c:pt idx="3">
                  <c:v>10</c:v>
                </c:pt>
                <c:pt idx="4">
                  <c:v>14</c:v>
                </c:pt>
                <c:pt idx="5">
                  <c:v>12</c:v>
                </c:pt>
                <c:pt idx="6">
                  <c:v>14</c:v>
                </c:pt>
                <c:pt idx="7">
                  <c:v>14</c:v>
                </c:pt>
                <c:pt idx="8">
                  <c:v>12</c:v>
                </c:pt>
                <c:pt idx="9">
                  <c:v>19</c:v>
                </c:pt>
                <c:pt idx="10">
                  <c:v>16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10</c:v>
                </c:pt>
                <c:pt idx="2">
                  <c:v>10</c:v>
                </c:pt>
                <c:pt idx="3">
                  <c:v>3</c:v>
                </c:pt>
                <c:pt idx="4">
                  <c:v>7</c:v>
                </c:pt>
                <c:pt idx="5">
                  <c:v>3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6</c:v>
                </c:pt>
                <c:pt idx="10">
                  <c:v>3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11</c:v>
                </c:pt>
                <c:pt idx="1">
                  <c:v>18</c:v>
                </c:pt>
                <c:pt idx="2">
                  <c:v>15</c:v>
                </c:pt>
                <c:pt idx="3">
                  <c:v>9</c:v>
                </c:pt>
                <c:pt idx="4">
                  <c:v>7</c:v>
                </c:pt>
                <c:pt idx="5">
                  <c:v>14</c:v>
                </c:pt>
                <c:pt idx="6">
                  <c:v>17</c:v>
                </c:pt>
                <c:pt idx="7">
                  <c:v>21</c:v>
                </c:pt>
                <c:pt idx="8">
                  <c:v>16</c:v>
                </c:pt>
                <c:pt idx="9">
                  <c:v>21</c:v>
                </c:pt>
                <c:pt idx="10">
                  <c:v>19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XINDIAN_DISTRICT_GRAPH!$AV$77:$AV$88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32480"/>
        <c:axId val="496132872"/>
      </c:lineChart>
      <c:dateAx>
        <c:axId val="496132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2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32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2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34048"/>
        <c:axId val="496133656"/>
      </c:lineChart>
      <c:dateAx>
        <c:axId val="4961340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3656"/>
        <c:crosses val="autoZero"/>
        <c:auto val="1"/>
        <c:lblOffset val="100"/>
        <c:baseTimeUnit val="months"/>
      </c:dateAx>
      <c:valAx>
        <c:axId val="4961336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33</c:v>
                </c:pt>
                <c:pt idx="1">
                  <c:v>34</c:v>
                </c:pt>
                <c:pt idx="2">
                  <c:v>31</c:v>
                </c:pt>
                <c:pt idx="3">
                  <c:v>25</c:v>
                </c:pt>
                <c:pt idx="4">
                  <c:v>25</c:v>
                </c:pt>
                <c:pt idx="5">
                  <c:v>23</c:v>
                </c:pt>
                <c:pt idx="6">
                  <c:v>20</c:v>
                </c:pt>
                <c:pt idx="7">
                  <c:v>27</c:v>
                </c:pt>
                <c:pt idx="8">
                  <c:v>29</c:v>
                </c:pt>
                <c:pt idx="9">
                  <c:v>26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16</c:v>
                </c:pt>
                <c:pt idx="1">
                  <c:v>13</c:v>
                </c:pt>
                <c:pt idx="2">
                  <c:v>10</c:v>
                </c:pt>
                <c:pt idx="3">
                  <c:v>10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29</c:v>
                </c:pt>
                <c:pt idx="1">
                  <c:v>26</c:v>
                </c:pt>
                <c:pt idx="2">
                  <c:v>15</c:v>
                </c:pt>
                <c:pt idx="3">
                  <c:v>22</c:v>
                </c:pt>
                <c:pt idx="4">
                  <c:v>15</c:v>
                </c:pt>
                <c:pt idx="5">
                  <c:v>22</c:v>
                </c:pt>
                <c:pt idx="6">
                  <c:v>17</c:v>
                </c:pt>
                <c:pt idx="7">
                  <c:v>24</c:v>
                </c:pt>
                <c:pt idx="8">
                  <c:v>23</c:v>
                </c:pt>
                <c:pt idx="9">
                  <c:v>20</c:v>
                </c:pt>
                <c:pt idx="10">
                  <c:v>16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SHUANGHE_DISTRICT_GRAPH!$AV$77:$AV$88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35224"/>
        <c:axId val="496135616"/>
      </c:lineChart>
      <c:dateAx>
        <c:axId val="4961352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56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3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5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2016  17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36792"/>
        <c:axId val="496136400"/>
      </c:lineChart>
      <c:dateAx>
        <c:axId val="4961367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400"/>
        <c:crosses val="autoZero"/>
        <c:auto val="1"/>
        <c:lblOffset val="100"/>
        <c:baseTimeUnit val="months"/>
      </c:dateAx>
      <c:valAx>
        <c:axId val="4961364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6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60</c:v>
                </c:pt>
                <c:pt idx="1">
                  <c:v>57</c:v>
                </c:pt>
                <c:pt idx="2">
                  <c:v>43</c:v>
                </c:pt>
                <c:pt idx="3">
                  <c:v>54</c:v>
                </c:pt>
                <c:pt idx="4">
                  <c:v>54</c:v>
                </c:pt>
                <c:pt idx="5">
                  <c:v>51</c:v>
                </c:pt>
                <c:pt idx="6">
                  <c:v>45</c:v>
                </c:pt>
                <c:pt idx="7">
                  <c:v>54</c:v>
                </c:pt>
                <c:pt idx="8">
                  <c:v>51</c:v>
                </c:pt>
                <c:pt idx="9">
                  <c:v>58</c:v>
                </c:pt>
                <c:pt idx="10">
                  <c:v>49</c:v>
                </c:pt>
                <c:pt idx="11">
                  <c:v>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23</c:v>
                </c:pt>
                <c:pt idx="1">
                  <c:v>15</c:v>
                </c:pt>
                <c:pt idx="2">
                  <c:v>16</c:v>
                </c:pt>
                <c:pt idx="3">
                  <c:v>26</c:v>
                </c:pt>
                <c:pt idx="4">
                  <c:v>23</c:v>
                </c:pt>
                <c:pt idx="5">
                  <c:v>15</c:v>
                </c:pt>
                <c:pt idx="6">
                  <c:v>20</c:v>
                </c:pt>
                <c:pt idx="7">
                  <c:v>13</c:v>
                </c:pt>
                <c:pt idx="8">
                  <c:v>19</c:v>
                </c:pt>
                <c:pt idx="9">
                  <c:v>20</c:v>
                </c:pt>
                <c:pt idx="10">
                  <c:v>22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38</c:v>
                </c:pt>
                <c:pt idx="1">
                  <c:v>41</c:v>
                </c:pt>
                <c:pt idx="2">
                  <c:v>43</c:v>
                </c:pt>
                <c:pt idx="3">
                  <c:v>57</c:v>
                </c:pt>
                <c:pt idx="4">
                  <c:v>43</c:v>
                </c:pt>
                <c:pt idx="5">
                  <c:v>53</c:v>
                </c:pt>
                <c:pt idx="6">
                  <c:v>44</c:v>
                </c:pt>
                <c:pt idx="7">
                  <c:v>49</c:v>
                </c:pt>
                <c:pt idx="8">
                  <c:v>46</c:v>
                </c:pt>
                <c:pt idx="9">
                  <c:v>41</c:v>
                </c:pt>
                <c:pt idx="10">
                  <c:v>49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8</c:v>
                </c:pt>
                <c:pt idx="1">
                  <c:v>6</c:v>
                </c:pt>
                <c:pt idx="2">
                  <c:v>5</c:v>
                </c:pt>
                <c:pt idx="3">
                  <c:v>5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54</c:v>
                </c:pt>
                <c:pt idx="1">
                  <c:v>54</c:v>
                </c:pt>
                <c:pt idx="2">
                  <c:v>54</c:v>
                </c:pt>
                <c:pt idx="3">
                  <c:v>54</c:v>
                </c:pt>
                <c:pt idx="4">
                  <c:v>54</c:v>
                </c:pt>
                <c:pt idx="5">
                  <c:v>54</c:v>
                </c:pt>
                <c:pt idx="6">
                  <c:v>54</c:v>
                </c:pt>
                <c:pt idx="7">
                  <c:v>54</c:v>
                </c:pt>
                <c:pt idx="8">
                  <c:v>54</c:v>
                </c:pt>
                <c:pt idx="9">
                  <c:v>54</c:v>
                </c:pt>
                <c:pt idx="10">
                  <c:v>54</c:v>
                </c:pt>
                <c:pt idx="11">
                  <c:v>54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27</c:v>
                </c:pt>
                <c:pt idx="1">
                  <c:v>27</c:v>
                </c:pt>
                <c:pt idx="2">
                  <c:v>27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27</c:v>
                </c:pt>
                <c:pt idx="7">
                  <c:v>27</c:v>
                </c:pt>
                <c:pt idx="8">
                  <c:v>27</c:v>
                </c:pt>
                <c:pt idx="9">
                  <c:v>27</c:v>
                </c:pt>
                <c:pt idx="10">
                  <c:v>27</c:v>
                </c:pt>
                <c:pt idx="11">
                  <c:v>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45</c:v>
                </c:pt>
                <c:pt idx="1">
                  <c:v>45</c:v>
                </c:pt>
                <c:pt idx="2">
                  <c:v>45</c:v>
                </c:pt>
                <c:pt idx="3">
                  <c:v>45</c:v>
                </c:pt>
                <c:pt idx="4">
                  <c:v>45</c:v>
                </c:pt>
                <c:pt idx="5">
                  <c:v>45</c:v>
                </c:pt>
                <c:pt idx="6">
                  <c:v>45</c:v>
                </c:pt>
                <c:pt idx="7">
                  <c:v>45</c:v>
                </c:pt>
                <c:pt idx="8">
                  <c:v>45</c:v>
                </c:pt>
                <c:pt idx="9">
                  <c:v>45</c:v>
                </c:pt>
                <c:pt idx="10">
                  <c:v>45</c:v>
                </c:pt>
                <c:pt idx="11">
                  <c:v>45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WEST_ZONE_GRAPH!$AV$77:$AV$88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37968"/>
        <c:axId val="496138360"/>
      </c:lineChart>
      <c:dateAx>
        <c:axId val="4961379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83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3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39536"/>
        <c:axId val="496139144"/>
      </c:lineChart>
      <c:dateAx>
        <c:axId val="4961395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9144"/>
        <c:crosses val="autoZero"/>
        <c:auto val="1"/>
        <c:lblOffset val="100"/>
        <c:baseTimeUnit val="months"/>
      </c:dateAx>
      <c:valAx>
        <c:axId val="4961391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3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26</c:v>
                </c:pt>
                <c:pt idx="1">
                  <c:v>24</c:v>
                </c:pt>
                <c:pt idx="2">
                  <c:v>22</c:v>
                </c:pt>
                <c:pt idx="3">
                  <c:v>28</c:v>
                </c:pt>
                <c:pt idx="4">
                  <c:v>36</c:v>
                </c:pt>
                <c:pt idx="5">
                  <c:v>31</c:v>
                </c:pt>
                <c:pt idx="6">
                  <c:v>31</c:v>
                </c:pt>
                <c:pt idx="7">
                  <c:v>31</c:v>
                </c:pt>
                <c:pt idx="8">
                  <c:v>34</c:v>
                </c:pt>
                <c:pt idx="9">
                  <c:v>43</c:v>
                </c:pt>
                <c:pt idx="10">
                  <c:v>24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10</c:v>
                </c:pt>
                <c:pt idx="7">
                  <c:v>7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20</c:v>
                </c:pt>
                <c:pt idx="1">
                  <c:v>21</c:v>
                </c:pt>
                <c:pt idx="2">
                  <c:v>23</c:v>
                </c:pt>
                <c:pt idx="3">
                  <c:v>31</c:v>
                </c:pt>
                <c:pt idx="4">
                  <c:v>18</c:v>
                </c:pt>
                <c:pt idx="5">
                  <c:v>22</c:v>
                </c:pt>
                <c:pt idx="6">
                  <c:v>20</c:v>
                </c:pt>
                <c:pt idx="7">
                  <c:v>18</c:v>
                </c:pt>
                <c:pt idx="8">
                  <c:v>22</c:v>
                </c:pt>
                <c:pt idx="9">
                  <c:v>23</c:v>
                </c:pt>
                <c:pt idx="10">
                  <c:v>26</c:v>
                </c:pt>
                <c:pt idx="11">
                  <c:v>27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2</c:v>
                </c:pt>
                <c:pt idx="10">
                  <c:v>4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TUCHENG_DISTRICT_GRAPH!$AV$77:$AV$88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40712"/>
        <c:axId val="496141104"/>
      </c:lineChart>
      <c:dateAx>
        <c:axId val="4961407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11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4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42280"/>
        <c:axId val="496141888"/>
      </c:lineChart>
      <c:dateAx>
        <c:axId val="4961422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1888"/>
        <c:crosses val="autoZero"/>
        <c:auto val="1"/>
        <c:lblOffset val="100"/>
        <c:baseTimeUnit val="months"/>
      </c:dateAx>
      <c:valAx>
        <c:axId val="4961418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11</c:v>
                </c:pt>
                <c:pt idx="1">
                  <c:v>9</c:v>
                </c:pt>
                <c:pt idx="2">
                  <c:v>7</c:v>
                </c:pt>
                <c:pt idx="3">
                  <c:v>14</c:v>
                </c:pt>
                <c:pt idx="4">
                  <c:v>10</c:v>
                </c:pt>
                <c:pt idx="5">
                  <c:v>13</c:v>
                </c:pt>
                <c:pt idx="6">
                  <c:v>10</c:v>
                </c:pt>
                <c:pt idx="7">
                  <c:v>11</c:v>
                </c:pt>
                <c:pt idx="8">
                  <c:v>11</c:v>
                </c:pt>
                <c:pt idx="9">
                  <c:v>6</c:v>
                </c:pt>
                <c:pt idx="10">
                  <c:v>16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2</c:v>
                </c:pt>
                <c:pt idx="2">
                  <c:v>2</c:v>
                </c:pt>
                <c:pt idx="3">
                  <c:v>9</c:v>
                </c:pt>
                <c:pt idx="4">
                  <c:v>8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7</c:v>
                </c:pt>
                <c:pt idx="9">
                  <c:v>4</c:v>
                </c:pt>
                <c:pt idx="10">
                  <c:v>8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7</c:v>
                </c:pt>
                <c:pt idx="1">
                  <c:v>8</c:v>
                </c:pt>
                <c:pt idx="2">
                  <c:v>6</c:v>
                </c:pt>
                <c:pt idx="3">
                  <c:v>13</c:v>
                </c:pt>
                <c:pt idx="4">
                  <c:v>4</c:v>
                </c:pt>
                <c:pt idx="5">
                  <c:v>14</c:v>
                </c:pt>
                <c:pt idx="6">
                  <c:v>12</c:v>
                </c:pt>
                <c:pt idx="7">
                  <c:v>8</c:v>
                </c:pt>
                <c:pt idx="8">
                  <c:v>18</c:v>
                </c:pt>
                <c:pt idx="9">
                  <c:v>12</c:v>
                </c:pt>
                <c:pt idx="10">
                  <c:v>14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XINZHUANG_DISTRICT_GRAPH!$AV$77:$AV$88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43456"/>
        <c:axId val="496143848"/>
      </c:lineChart>
      <c:dateAx>
        <c:axId val="4961434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3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43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45024"/>
        <c:axId val="496144632"/>
      </c:lineChart>
      <c:dateAx>
        <c:axId val="4961450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4632"/>
        <c:crosses val="autoZero"/>
        <c:auto val="1"/>
        <c:lblOffset val="100"/>
        <c:baseTimeUnit val="months"/>
      </c:dateAx>
      <c:valAx>
        <c:axId val="4961446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23</c:v>
                </c:pt>
                <c:pt idx="1">
                  <c:v>24</c:v>
                </c:pt>
                <c:pt idx="2">
                  <c:v>14</c:v>
                </c:pt>
                <c:pt idx="3">
                  <c:v>12</c:v>
                </c:pt>
                <c:pt idx="4">
                  <c:v>8</c:v>
                </c:pt>
                <c:pt idx="5">
                  <c:v>7</c:v>
                </c:pt>
                <c:pt idx="6">
                  <c:v>4</c:v>
                </c:pt>
                <c:pt idx="7">
                  <c:v>12</c:v>
                </c:pt>
                <c:pt idx="8">
                  <c:v>6</c:v>
                </c:pt>
                <c:pt idx="9">
                  <c:v>9</c:v>
                </c:pt>
                <c:pt idx="10">
                  <c:v>9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5</c:v>
                </c:pt>
                <c:pt idx="2">
                  <c:v>6</c:v>
                </c:pt>
                <c:pt idx="3">
                  <c:v>9</c:v>
                </c:pt>
                <c:pt idx="4">
                  <c:v>6</c:v>
                </c:pt>
                <c:pt idx="5">
                  <c:v>0</c:v>
                </c:pt>
                <c:pt idx="6">
                  <c:v>6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11</c:v>
                </c:pt>
                <c:pt idx="1">
                  <c:v>12</c:v>
                </c:pt>
                <c:pt idx="2">
                  <c:v>14</c:v>
                </c:pt>
                <c:pt idx="3">
                  <c:v>13</c:v>
                </c:pt>
                <c:pt idx="4">
                  <c:v>21</c:v>
                </c:pt>
                <c:pt idx="5">
                  <c:v>17</c:v>
                </c:pt>
                <c:pt idx="6">
                  <c:v>12</c:v>
                </c:pt>
                <c:pt idx="7">
                  <c:v>23</c:v>
                </c:pt>
                <c:pt idx="8">
                  <c:v>6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  <c:pt idx="4">
                  <c:v>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BANQIAO_DISTRICT_GRAPH!$AW$52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BANQIAO_DISTRICT_GRAPH!$AX$52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BANQIAO_DISTRICT_GRAPH!$AY$52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BANQIAO_DISTRICT_GRAPH!$AZ$52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BANQIAO_DISTRICT_GRAPH!$AV$52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42428</c:v>
                </c:pt>
                <c:pt idx="1">
                  <c:v>42435</c:v>
                </c:pt>
                <c:pt idx="2">
                  <c:v>42442</c:v>
                </c:pt>
                <c:pt idx="3">
                  <c:v>42449</c:v>
                </c:pt>
                <c:pt idx="4">
                  <c:v>42456</c:v>
                </c:pt>
                <c:pt idx="5">
                  <c:v>42463</c:v>
                </c:pt>
                <c:pt idx="6">
                  <c:v>42470</c:v>
                </c:pt>
                <c:pt idx="7">
                  <c:v>42477</c:v>
                </c:pt>
                <c:pt idx="8">
                  <c:v>42484</c:v>
                </c:pt>
                <c:pt idx="9">
                  <c:v>42491</c:v>
                </c:pt>
                <c:pt idx="10">
                  <c:v>42498</c:v>
                </c:pt>
                <c:pt idx="11">
                  <c:v>42505</c:v>
                </c:pt>
              </c:numCache>
            </c:numRef>
          </c:cat>
          <c:val>
            <c:numRef>
              <c:f>BANQIAO_DISTRICT_GRAPH!$AV$77:$AV$88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146200"/>
        <c:axId val="496146592"/>
      </c:lineChart>
      <c:dateAx>
        <c:axId val="4961462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65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9614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146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06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7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CDE YTD 年度實際:    27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4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5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6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6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2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CDE YTD 年度實際:    17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7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7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8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8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3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90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0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33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0.7772</cdr:x>
      <cdr:y>0.66365</cdr:y>
    </cdr:from>
    <cdr:to>
      <cdr:x>0.95776</cdr:x>
      <cdr:y>0.72973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62356" y="3034213"/>
          <a:ext cx="874080" cy="302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1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2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2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3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14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63%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3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35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38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4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4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5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42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CDE YTD 年度實際:    18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5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5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64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40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4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50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17%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4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CDE YTD 年度實際:    19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5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6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6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47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0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CDE YTD 年度實際:    17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22%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7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7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7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phone_list" connectionId="4" autoFormatId="16" applyNumberFormats="0" applyBorderFormats="0" applyFontFormats="0" applyPatternFormats="0" applyAlignmentFormats="0" applyWidthHeightFormats="0">
  <queryTableRefresh nextId="16">
    <queryTableFields count="15">
      <queryTableField id="1" name="AREA_NAME" tableColumnId="1"/>
      <queryTableField id="2" name="PH_NUMBER" tableColumnId="2"/>
      <queryTableField id="3" name="AREA_NAME_PRETTY_ENGLISH" tableColumnId="3"/>
      <queryTableField id="4" name="AREA_NAME_CHINESE" tableColumnId="4"/>
      <queryTableField id="5" name="M_NAMES_PRETTY" tableColumnId="5"/>
      <queryTableField id="6" name="DISTRICT_NAME" tableColumnId="6"/>
      <queryTableField id="7" name="ZONE_NAME" tableColumnId="7"/>
      <queryTableField id="8" name="WARD_NAME" tableColumnId="8"/>
      <queryTableField id="9" name="STAKE_NAME" tableColumnId="9"/>
      <queryTableField id="10" name="ENGLISH_UNIT_NAME" tableColumnId="10"/>
      <queryTableField id="11" name="REPORT_REQUIRED" tableColumnId="11"/>
      <queryTableField id="12" name="ENGLISH_REQUIRED" tableColumnId="12"/>
      <queryTableField id="13" name="GEOG_AREAS" tableColumnId="13"/>
      <queryTableField id="14" name="APT_NAME" tableColumnId="14"/>
      <queryTableField id="15" name="MISSIONARY_ID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1" name="Table_phone_list" displayName="Table_phone_list" ref="A1:O104" tableType="queryTable" totalsRowShown="0" headerRowCellStyle="Normal 2" dataCellStyle="Normal 2">
  <autoFilter ref="A1:O104"/>
  <tableColumns count="15">
    <tableColumn id="1" uniqueName="1" name="AREA_NAME" queryTableFieldId="1" dataDxfId="216" dataCellStyle="Normal 2"/>
    <tableColumn id="2" uniqueName="2" name="PH_NUMBER" queryTableFieldId="2" dataDxfId="215" dataCellStyle="Normal 2"/>
    <tableColumn id="3" uniqueName="3" name="AREA_NAME_PRETTY_ENGLISH" queryTableFieldId="3"/>
    <tableColumn id="4" uniqueName="4" name="AREA_NAME_CHINESE" queryTableFieldId="4"/>
    <tableColumn id="5" uniqueName="5" name="M_NAMES_PRETTY" queryTableFieldId="5" dataDxfId="214" dataCellStyle="Normal 2"/>
    <tableColumn id="6" uniqueName="6" name="DISTRICT_NAME" queryTableFieldId="6" dataDxfId="213" dataCellStyle="Normal 2"/>
    <tableColumn id="7" uniqueName="7" name="ZONE_NAME" queryTableFieldId="7" dataDxfId="212" dataCellStyle="Normal 2"/>
    <tableColumn id="8" uniqueName="8" name="WARD_NAME" queryTableFieldId="8" dataDxfId="211" dataCellStyle="Normal 2"/>
    <tableColumn id="9" uniqueName="9" name="STAKE_NAME" queryTableFieldId="9" dataDxfId="210" dataCellStyle="Normal 2"/>
    <tableColumn id="10" uniqueName="10" name="ENGLISH_UNIT_NAME" queryTableFieldId="10" dataDxfId="209" dataCellStyle="Normal 2"/>
    <tableColumn id="11" uniqueName="11" name="REPORT_REQUIRED" queryTableFieldId="11" dataDxfId="208" dataCellStyle="Normal 2"/>
    <tableColumn id="12" uniqueName="12" name="ENGLISH_REQUIRED" queryTableFieldId="12" dataDxfId="207" dataCellStyle="Normal 2"/>
    <tableColumn id="13" uniqueName="13" name="GEOG_AREAS" queryTableFieldId="13" dataDxfId="206" dataCellStyle="Normal 2"/>
    <tableColumn id="14" uniqueName="14" name="APT_NAME" queryTableFieldId="14" dataDxfId="205" dataCellStyle="Normal 2"/>
    <tableColumn id="15" uniqueName="15" name="MISSIONARY_ID" queryTableFieldId="15" dataDxfId="204" dataCellStyle="Normal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8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X1753"/>
  <sheetViews>
    <sheetView topLeftCell="A1136" workbookViewId="0">
      <selection activeCell="R1181" sqref="R1181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0.5703125" bestFit="1" customWidth="1"/>
    <col min="15" max="15" width="5.42578125" bestFit="1" customWidth="1"/>
    <col min="16" max="16" width="4.28515625" bestFit="1" customWidth="1"/>
    <col min="17" max="17" width="4.28515625" style="7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  <col min="25" max="25" width="4.28515625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Q1"/>
      <c r="R1"/>
      <c r="S1"/>
      <c r="T1"/>
      <c r="U1"/>
      <c r="V1"/>
      <c r="W1"/>
      <c r="X1"/>
    </row>
    <row r="2" spans="1:24">
      <c r="A2" s="7" t="s">
        <v>49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Q2"/>
      <c r="R2"/>
      <c r="S2"/>
      <c r="T2"/>
      <c r="U2"/>
      <c r="V2"/>
      <c r="W2"/>
      <c r="X2"/>
    </row>
    <row r="3" spans="1:24">
      <c r="A3" s="7" t="s">
        <v>50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Q3"/>
      <c r="R3"/>
      <c r="S3"/>
      <c r="T3"/>
      <c r="U3"/>
      <c r="V3"/>
      <c r="W3"/>
      <c r="X3"/>
    </row>
    <row r="4" spans="1:24">
      <c r="A4" s="7" t="s">
        <v>51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Q4"/>
      <c r="R4"/>
      <c r="S4"/>
      <c r="T4"/>
      <c r="U4"/>
      <c r="V4"/>
      <c r="W4"/>
      <c r="X4"/>
    </row>
    <row r="5" spans="1:24">
      <c r="A5" s="7" t="s">
        <v>52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Q5"/>
      <c r="R5"/>
      <c r="S5"/>
      <c r="T5"/>
      <c r="U5"/>
      <c r="V5"/>
      <c r="W5"/>
      <c r="X5"/>
    </row>
    <row r="6" spans="1:24">
      <c r="A6" s="7" t="s">
        <v>53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Q6"/>
      <c r="R6"/>
      <c r="S6"/>
      <c r="T6"/>
      <c r="U6"/>
      <c r="V6"/>
      <c r="W6"/>
      <c r="X6"/>
    </row>
    <row r="7" spans="1:24">
      <c r="A7" s="7" t="s">
        <v>54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Q7"/>
      <c r="R7"/>
      <c r="S7"/>
      <c r="T7"/>
      <c r="U7"/>
      <c r="V7"/>
      <c r="W7"/>
      <c r="X7"/>
    </row>
    <row r="8" spans="1:24">
      <c r="A8" s="7" t="s">
        <v>55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Q8"/>
      <c r="R8"/>
      <c r="S8"/>
      <c r="T8"/>
      <c r="U8"/>
      <c r="V8"/>
      <c r="W8"/>
      <c r="X8"/>
    </row>
    <row r="9" spans="1:24">
      <c r="A9" s="7" t="s">
        <v>56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Q9"/>
      <c r="R9"/>
      <c r="S9"/>
      <c r="T9"/>
      <c r="U9"/>
      <c r="V9"/>
      <c r="W9"/>
      <c r="X9"/>
    </row>
    <row r="10" spans="1:24">
      <c r="A10" s="7" t="s">
        <v>462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Q10"/>
      <c r="R10"/>
      <c r="S10"/>
      <c r="T10"/>
      <c r="U10"/>
      <c r="V10"/>
      <c r="W10"/>
      <c r="X10"/>
    </row>
    <row r="11" spans="1:24">
      <c r="A11" s="7" t="s">
        <v>57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Q11"/>
      <c r="R11"/>
      <c r="S11"/>
      <c r="T11"/>
      <c r="U11"/>
      <c r="V11"/>
      <c r="W11"/>
      <c r="X11"/>
    </row>
    <row r="12" spans="1:24">
      <c r="A12" s="7" t="s">
        <v>58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Q12"/>
      <c r="R12"/>
      <c r="S12"/>
      <c r="T12"/>
      <c r="U12"/>
      <c r="V12"/>
      <c r="W12"/>
      <c r="X12"/>
    </row>
    <row r="13" spans="1:24">
      <c r="A13" s="7" t="s">
        <v>1463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Q13"/>
      <c r="R13"/>
      <c r="S13"/>
      <c r="T13"/>
      <c r="U13"/>
      <c r="V13"/>
      <c r="W13"/>
      <c r="X13"/>
    </row>
    <row r="14" spans="1:24">
      <c r="A14" s="7" t="s">
        <v>59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Q14"/>
      <c r="R14"/>
      <c r="S14"/>
      <c r="T14"/>
      <c r="U14"/>
      <c r="V14"/>
      <c r="W14"/>
      <c r="X14"/>
    </row>
    <row r="15" spans="1:24">
      <c r="A15" s="7" t="s">
        <v>60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Q15"/>
      <c r="R15"/>
      <c r="S15"/>
      <c r="T15"/>
      <c r="U15"/>
      <c r="V15"/>
      <c r="W15"/>
      <c r="X15"/>
    </row>
    <row r="16" spans="1:24">
      <c r="A16" s="7" t="s">
        <v>61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Q16"/>
      <c r="R16"/>
      <c r="S16"/>
      <c r="T16"/>
      <c r="U16"/>
      <c r="V16"/>
      <c r="W16"/>
      <c r="X16"/>
    </row>
    <row r="17" spans="1:24">
      <c r="A17" s="7" t="s">
        <v>62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Q17"/>
      <c r="R17"/>
      <c r="S17"/>
      <c r="T17"/>
      <c r="U17"/>
      <c r="V17"/>
      <c r="W17"/>
      <c r="X17"/>
    </row>
    <row r="18" spans="1:24">
      <c r="A18" s="7" t="s">
        <v>63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Q18"/>
      <c r="R18"/>
      <c r="S18"/>
      <c r="T18"/>
      <c r="U18"/>
      <c r="V18"/>
      <c r="W18"/>
      <c r="X18"/>
    </row>
    <row r="19" spans="1:24">
      <c r="A19" s="7" t="s">
        <v>2135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8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Q19"/>
      <c r="R19"/>
      <c r="S19"/>
      <c r="T19"/>
      <c r="U19"/>
      <c r="V19"/>
      <c r="W19"/>
      <c r="X19"/>
    </row>
    <row r="20" spans="1:24">
      <c r="A20" s="7" t="s">
        <v>2136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Q20"/>
      <c r="R20"/>
      <c r="S20"/>
      <c r="T20"/>
      <c r="U20"/>
      <c r="V20"/>
      <c r="W20"/>
      <c r="X20"/>
    </row>
    <row r="21" spans="1:24">
      <c r="A21" s="7" t="s">
        <v>64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Q21"/>
      <c r="R21"/>
      <c r="S21"/>
      <c r="T21"/>
      <c r="U21"/>
      <c r="V21"/>
      <c r="W21"/>
      <c r="X21"/>
    </row>
    <row r="22" spans="1:24">
      <c r="A22" s="7" t="s">
        <v>65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Q22"/>
      <c r="R22"/>
      <c r="S22"/>
      <c r="T22"/>
      <c r="U22"/>
      <c r="V22"/>
      <c r="W22"/>
      <c r="X22"/>
    </row>
    <row r="23" spans="1:24">
      <c r="A23" s="7" t="s">
        <v>66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Q23"/>
      <c r="R23"/>
      <c r="S23"/>
      <c r="T23"/>
      <c r="U23"/>
      <c r="V23"/>
      <c r="W23"/>
      <c r="X23"/>
    </row>
    <row r="24" spans="1:24">
      <c r="A24" s="7" t="s">
        <v>67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Q24"/>
      <c r="R24"/>
      <c r="S24"/>
      <c r="T24"/>
      <c r="U24"/>
      <c r="V24"/>
      <c r="W24"/>
      <c r="X24"/>
    </row>
    <row r="25" spans="1:24">
      <c r="A25" s="7" t="s">
        <v>68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Q25"/>
      <c r="R25"/>
      <c r="S25"/>
      <c r="T25"/>
      <c r="U25"/>
      <c r="V25"/>
      <c r="W25"/>
      <c r="X25"/>
    </row>
    <row r="26" spans="1:24">
      <c r="A26" s="7" t="s">
        <v>69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Q26"/>
      <c r="R26"/>
      <c r="S26"/>
      <c r="T26"/>
      <c r="U26"/>
      <c r="V26"/>
      <c r="W26"/>
      <c r="X26"/>
    </row>
    <row r="27" spans="1:24">
      <c r="A27" s="7" t="s">
        <v>70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Q27"/>
      <c r="R27"/>
      <c r="S27"/>
      <c r="T27"/>
      <c r="U27"/>
      <c r="V27"/>
      <c r="W27"/>
      <c r="X27"/>
    </row>
    <row r="28" spans="1:24">
      <c r="A28" s="7" t="s">
        <v>71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Q28"/>
      <c r="R28"/>
      <c r="S28"/>
      <c r="T28"/>
      <c r="U28"/>
      <c r="V28"/>
      <c r="W28"/>
      <c r="X28"/>
    </row>
    <row r="29" spans="1:24">
      <c r="A29" s="7" t="s">
        <v>72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Q29"/>
      <c r="R29"/>
      <c r="S29"/>
      <c r="T29"/>
      <c r="U29"/>
      <c r="V29"/>
      <c r="W29"/>
      <c r="X29"/>
    </row>
    <row r="30" spans="1:24">
      <c r="A30" s="7" t="s">
        <v>73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Q30"/>
      <c r="R30"/>
      <c r="S30"/>
      <c r="T30"/>
      <c r="U30"/>
      <c r="V30"/>
      <c r="W30"/>
      <c r="X30"/>
    </row>
    <row r="31" spans="1:24">
      <c r="A31" s="7" t="s">
        <v>74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Q31"/>
      <c r="R31"/>
      <c r="S31"/>
      <c r="T31"/>
      <c r="U31"/>
      <c r="V31"/>
      <c r="W31"/>
      <c r="X31"/>
    </row>
    <row r="32" spans="1:24">
      <c r="A32" s="7" t="s">
        <v>75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Q32"/>
      <c r="R32"/>
      <c r="S32"/>
      <c r="T32"/>
      <c r="U32"/>
      <c r="V32"/>
      <c r="W32"/>
      <c r="X32"/>
    </row>
    <row r="33" spans="1:24">
      <c r="A33" s="7" t="s">
        <v>76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Q33"/>
      <c r="R33"/>
      <c r="S33"/>
      <c r="T33"/>
      <c r="U33"/>
      <c r="V33"/>
      <c r="W33"/>
      <c r="X33"/>
    </row>
    <row r="34" spans="1:24">
      <c r="A34" s="7" t="s">
        <v>77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Q34"/>
      <c r="R34"/>
      <c r="S34"/>
      <c r="T34"/>
      <c r="U34"/>
      <c r="V34"/>
      <c r="W34"/>
      <c r="X34"/>
    </row>
    <row r="35" spans="1:24">
      <c r="A35" s="7" t="s">
        <v>2137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Q35"/>
      <c r="R35"/>
      <c r="S35"/>
      <c r="T35"/>
      <c r="U35"/>
      <c r="V35"/>
      <c r="W35"/>
      <c r="X35"/>
    </row>
    <row r="36" spans="1:24">
      <c r="A36" s="7" t="s">
        <v>78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Q36"/>
      <c r="R36"/>
      <c r="S36"/>
      <c r="T36"/>
      <c r="U36"/>
      <c r="V36"/>
      <c r="W36"/>
      <c r="X36"/>
    </row>
    <row r="37" spans="1:24">
      <c r="A37" s="7" t="s">
        <v>2138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Q37"/>
      <c r="R37"/>
      <c r="S37"/>
      <c r="T37"/>
      <c r="U37"/>
      <c r="V37"/>
      <c r="W37"/>
      <c r="X37"/>
    </row>
    <row r="38" spans="1:24">
      <c r="A38" s="7" t="s">
        <v>79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Q38"/>
      <c r="R38"/>
      <c r="S38"/>
      <c r="T38"/>
      <c r="U38"/>
      <c r="V38"/>
      <c r="W38"/>
      <c r="X38"/>
    </row>
    <row r="39" spans="1:24">
      <c r="A39" s="7" t="s">
        <v>80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Q39"/>
      <c r="R39"/>
      <c r="S39"/>
      <c r="T39"/>
      <c r="U39"/>
      <c r="V39"/>
      <c r="W39"/>
      <c r="X39"/>
    </row>
    <row r="40" spans="1:24">
      <c r="A40" s="7" t="s">
        <v>2139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Q40"/>
      <c r="R40"/>
      <c r="S40"/>
      <c r="T40"/>
      <c r="U40"/>
      <c r="V40"/>
      <c r="W40"/>
      <c r="X40"/>
    </row>
    <row r="41" spans="1:24">
      <c r="A41" s="7" t="s">
        <v>81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Q41"/>
      <c r="R41"/>
      <c r="S41"/>
      <c r="T41"/>
      <c r="U41"/>
      <c r="V41"/>
      <c r="W41"/>
      <c r="X41"/>
    </row>
    <row r="42" spans="1:24">
      <c r="A42" s="7" t="s">
        <v>82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Q42"/>
      <c r="R42"/>
      <c r="S42"/>
      <c r="T42"/>
      <c r="U42"/>
      <c r="V42"/>
      <c r="W42"/>
      <c r="X42"/>
    </row>
    <row r="43" spans="1:24">
      <c r="A43" s="7" t="s">
        <v>83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Q43"/>
      <c r="R43"/>
      <c r="S43"/>
      <c r="T43"/>
      <c r="U43"/>
      <c r="V43"/>
      <c r="W43"/>
      <c r="X43"/>
    </row>
    <row r="44" spans="1:24">
      <c r="A44" s="7" t="s">
        <v>2140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Q44"/>
      <c r="R44"/>
      <c r="S44"/>
      <c r="T44"/>
      <c r="U44"/>
      <c r="V44"/>
      <c r="W44"/>
      <c r="X44"/>
    </row>
    <row r="45" spans="1:24">
      <c r="A45" s="7" t="s">
        <v>84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Q45"/>
      <c r="R45"/>
      <c r="S45"/>
      <c r="T45"/>
      <c r="U45"/>
      <c r="V45"/>
      <c r="W45"/>
      <c r="X45"/>
    </row>
    <row r="46" spans="1:24">
      <c r="A46" s="7" t="s">
        <v>85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Q46"/>
      <c r="R46"/>
      <c r="S46"/>
      <c r="T46"/>
      <c r="U46"/>
      <c r="V46"/>
      <c r="W46"/>
      <c r="X46"/>
    </row>
    <row r="47" spans="1:24">
      <c r="A47" s="7" t="s">
        <v>86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Q47"/>
      <c r="R47"/>
      <c r="S47"/>
      <c r="T47"/>
      <c r="U47"/>
      <c r="V47"/>
      <c r="W47"/>
      <c r="X47"/>
    </row>
    <row r="48" spans="1:24">
      <c r="A48" s="7" t="s">
        <v>87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Q48"/>
      <c r="R48"/>
      <c r="S48"/>
      <c r="T48"/>
      <c r="U48"/>
      <c r="V48"/>
      <c r="W48"/>
      <c r="X48"/>
    </row>
    <row r="49" spans="1:24">
      <c r="A49" s="7" t="s">
        <v>88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Q49"/>
      <c r="R49"/>
      <c r="S49"/>
      <c r="T49"/>
      <c r="U49"/>
      <c r="V49"/>
      <c r="W49"/>
      <c r="X49"/>
    </row>
    <row r="50" spans="1:24">
      <c r="A50" s="7" t="s">
        <v>89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Q50"/>
      <c r="R50"/>
      <c r="S50"/>
      <c r="T50"/>
      <c r="U50"/>
      <c r="V50"/>
      <c r="W50"/>
      <c r="X50"/>
    </row>
    <row r="51" spans="1:24">
      <c r="A51" s="7" t="s">
        <v>90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Q51"/>
      <c r="R51"/>
      <c r="S51"/>
      <c r="T51"/>
      <c r="U51"/>
      <c r="V51"/>
      <c r="W51"/>
      <c r="X51"/>
    </row>
    <row r="52" spans="1:24">
      <c r="A52" s="7" t="s">
        <v>91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Q52"/>
      <c r="R52"/>
      <c r="S52"/>
      <c r="T52"/>
      <c r="U52"/>
      <c r="V52"/>
      <c r="W52"/>
      <c r="X52"/>
    </row>
    <row r="53" spans="1:24">
      <c r="A53" s="7" t="s">
        <v>92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Q53"/>
      <c r="R53"/>
      <c r="S53"/>
      <c r="T53"/>
      <c r="U53"/>
      <c r="V53"/>
      <c r="W53"/>
      <c r="X53"/>
    </row>
    <row r="54" spans="1:24">
      <c r="A54" s="7" t="s">
        <v>2141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Q54"/>
      <c r="R54"/>
      <c r="S54"/>
      <c r="T54"/>
      <c r="U54"/>
      <c r="V54"/>
      <c r="W54"/>
      <c r="X54"/>
    </row>
    <row r="55" spans="1:24">
      <c r="A55" s="7" t="s">
        <v>2142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Q55"/>
      <c r="R55"/>
      <c r="S55"/>
      <c r="T55"/>
      <c r="U55"/>
      <c r="V55"/>
      <c r="W55"/>
      <c r="X55"/>
    </row>
    <row r="56" spans="1:24">
      <c r="A56" s="7" t="s">
        <v>93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Q56"/>
      <c r="R56"/>
      <c r="S56"/>
      <c r="T56"/>
      <c r="U56"/>
      <c r="V56"/>
      <c r="W56"/>
      <c r="X56"/>
    </row>
    <row r="57" spans="1:24">
      <c r="A57" s="7" t="s">
        <v>94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Q57"/>
      <c r="R57"/>
      <c r="S57"/>
      <c r="T57"/>
      <c r="U57"/>
      <c r="V57"/>
      <c r="W57"/>
      <c r="X57"/>
    </row>
    <row r="58" spans="1:24">
      <c r="A58" s="7" t="s">
        <v>95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Q58"/>
      <c r="R58"/>
      <c r="S58"/>
      <c r="T58"/>
      <c r="U58"/>
      <c r="V58"/>
      <c r="W58"/>
      <c r="X58"/>
    </row>
    <row r="59" spans="1:24">
      <c r="A59" s="7" t="s">
        <v>96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Q59"/>
      <c r="R59"/>
      <c r="S59"/>
      <c r="T59"/>
      <c r="U59"/>
      <c r="V59"/>
      <c r="W59"/>
      <c r="X59"/>
    </row>
    <row r="60" spans="1:24">
      <c r="A60" s="7" t="s">
        <v>97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Q60"/>
      <c r="R60"/>
      <c r="S60"/>
      <c r="T60"/>
      <c r="U60"/>
      <c r="V60"/>
      <c r="W60"/>
      <c r="X60"/>
    </row>
    <row r="61" spans="1:24">
      <c r="A61" s="7" t="s">
        <v>98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Q61"/>
      <c r="R61"/>
      <c r="S61"/>
      <c r="T61"/>
      <c r="U61"/>
      <c r="V61"/>
      <c r="W61"/>
      <c r="X61"/>
    </row>
    <row r="62" spans="1:24">
      <c r="A62" s="7" t="s">
        <v>99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Q62"/>
      <c r="R62"/>
      <c r="S62"/>
      <c r="T62"/>
      <c r="U62"/>
      <c r="V62"/>
      <c r="W62"/>
      <c r="X62"/>
    </row>
    <row r="63" spans="1:24">
      <c r="A63" s="7" t="s">
        <v>100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Q63"/>
      <c r="R63"/>
      <c r="S63"/>
      <c r="T63"/>
      <c r="U63"/>
      <c r="V63"/>
      <c r="W63"/>
      <c r="X63"/>
    </row>
    <row r="64" spans="1:24">
      <c r="A64" s="7" t="s">
        <v>101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Q64"/>
      <c r="R64"/>
      <c r="S64"/>
      <c r="T64"/>
      <c r="U64"/>
      <c r="V64"/>
      <c r="W64"/>
      <c r="X64"/>
    </row>
    <row r="65" spans="1:24">
      <c r="A65" s="7" t="s">
        <v>102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Q65"/>
      <c r="R65"/>
      <c r="S65"/>
      <c r="T65"/>
      <c r="U65"/>
      <c r="V65"/>
      <c r="W65"/>
      <c r="X65"/>
    </row>
    <row r="66" spans="1:24">
      <c r="A66" s="7" t="s">
        <v>103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Q66"/>
      <c r="R66"/>
      <c r="S66"/>
      <c r="T66"/>
      <c r="U66"/>
      <c r="V66"/>
      <c r="W66"/>
      <c r="X66"/>
    </row>
    <row r="67" spans="1:24">
      <c r="A67" s="7" t="s">
        <v>104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Q67"/>
      <c r="R67"/>
      <c r="S67"/>
      <c r="T67"/>
      <c r="U67"/>
      <c r="V67"/>
      <c r="W67"/>
      <c r="X67"/>
    </row>
    <row r="68" spans="1:24">
      <c r="A68" s="7" t="s">
        <v>105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Q68"/>
      <c r="R68"/>
      <c r="S68"/>
      <c r="T68"/>
      <c r="U68"/>
      <c r="V68"/>
      <c r="W68"/>
      <c r="X68"/>
    </row>
    <row r="69" spans="1:24">
      <c r="A69" s="7" t="s">
        <v>106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Q69"/>
      <c r="R69"/>
      <c r="S69"/>
      <c r="T69"/>
      <c r="U69"/>
      <c r="V69"/>
      <c r="W69"/>
      <c r="X69"/>
    </row>
    <row r="70" spans="1:24">
      <c r="A70" s="7" t="s">
        <v>2143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Q70"/>
      <c r="R70"/>
      <c r="S70"/>
      <c r="T70"/>
      <c r="U70"/>
      <c r="V70"/>
      <c r="W70"/>
      <c r="X70"/>
    </row>
    <row r="71" spans="1:24">
      <c r="A71" s="7" t="s">
        <v>107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Q71"/>
      <c r="R71"/>
      <c r="S71"/>
      <c r="T71"/>
      <c r="U71"/>
      <c r="V71"/>
      <c r="W71"/>
      <c r="X71"/>
    </row>
    <row r="72" spans="1:24">
      <c r="A72" s="7" t="s">
        <v>108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Q72"/>
      <c r="R72"/>
      <c r="S72"/>
      <c r="T72"/>
      <c r="U72"/>
      <c r="V72"/>
      <c r="W72"/>
      <c r="X72"/>
    </row>
    <row r="73" spans="1:24">
      <c r="A73" s="7" t="s">
        <v>109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Q73"/>
      <c r="R73"/>
      <c r="S73"/>
      <c r="T73"/>
      <c r="U73"/>
      <c r="V73"/>
      <c r="W73"/>
      <c r="X73"/>
    </row>
    <row r="74" spans="1:24">
      <c r="A74" s="7" t="s">
        <v>110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Q74"/>
      <c r="R74"/>
      <c r="S74"/>
      <c r="T74"/>
      <c r="U74"/>
      <c r="V74"/>
      <c r="W74"/>
      <c r="X74"/>
    </row>
    <row r="75" spans="1:24">
      <c r="A75" s="7" t="s">
        <v>111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Q75"/>
      <c r="R75"/>
      <c r="S75"/>
      <c r="T75"/>
      <c r="U75"/>
      <c r="V75"/>
      <c r="W75"/>
      <c r="X75"/>
    </row>
    <row r="76" spans="1:24">
      <c r="A76" s="7" t="s">
        <v>112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Q76"/>
      <c r="R76"/>
      <c r="S76"/>
      <c r="T76"/>
      <c r="U76"/>
      <c r="V76"/>
      <c r="W76"/>
      <c r="X76"/>
    </row>
    <row r="77" spans="1:24">
      <c r="A77" s="7" t="s">
        <v>113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Q77"/>
      <c r="R77"/>
      <c r="S77"/>
      <c r="T77"/>
      <c r="U77"/>
      <c r="V77"/>
      <c r="W77"/>
      <c r="X77"/>
    </row>
    <row r="78" spans="1:24">
      <c r="A78" s="7" t="s">
        <v>114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Q78"/>
      <c r="R78"/>
      <c r="S78"/>
      <c r="T78"/>
      <c r="U78"/>
      <c r="V78"/>
      <c r="W78"/>
      <c r="X78"/>
    </row>
    <row r="79" spans="1:24">
      <c r="A79" s="7" t="s">
        <v>115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Q79"/>
      <c r="R79"/>
      <c r="S79"/>
      <c r="T79"/>
      <c r="U79"/>
      <c r="V79"/>
      <c r="W79"/>
      <c r="X79"/>
    </row>
    <row r="80" spans="1:24">
      <c r="A80" s="7" t="s">
        <v>116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Q80"/>
      <c r="R80"/>
      <c r="S80"/>
      <c r="T80"/>
      <c r="U80"/>
      <c r="V80"/>
      <c r="W80"/>
      <c r="X80"/>
    </row>
    <row r="81" spans="1:24">
      <c r="A81" s="7" t="s">
        <v>117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Q81"/>
      <c r="R81"/>
      <c r="S81"/>
      <c r="T81"/>
      <c r="U81"/>
      <c r="V81"/>
      <c r="W81"/>
      <c r="X81"/>
    </row>
    <row r="82" spans="1:24">
      <c r="A82" s="7" t="s">
        <v>118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Q82"/>
      <c r="R82"/>
      <c r="S82"/>
      <c r="T82"/>
      <c r="U82"/>
      <c r="V82"/>
      <c r="W82"/>
      <c r="X82"/>
    </row>
    <row r="83" spans="1:24">
      <c r="A83" s="7" t="s">
        <v>119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Q83"/>
      <c r="R83"/>
      <c r="S83"/>
      <c r="T83"/>
      <c r="U83"/>
      <c r="V83"/>
      <c r="W83"/>
      <c r="X83"/>
    </row>
    <row r="84" spans="1:24">
      <c r="A84" s="7" t="s">
        <v>120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Q84"/>
      <c r="R84"/>
      <c r="S84"/>
      <c r="T84"/>
      <c r="U84"/>
      <c r="V84"/>
      <c r="W84"/>
      <c r="X84"/>
    </row>
    <row r="85" spans="1:24">
      <c r="A85" s="7" t="s">
        <v>463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Q85"/>
      <c r="R85"/>
      <c r="S85"/>
      <c r="T85"/>
      <c r="U85"/>
      <c r="V85"/>
      <c r="W85"/>
      <c r="X85"/>
    </row>
    <row r="86" spans="1:24">
      <c r="A86" s="7" t="s">
        <v>121</v>
      </c>
      <c r="B86" s="3">
        <v>1</v>
      </c>
      <c r="C86" s="7">
        <v>0</v>
      </c>
      <c r="D86" s="7">
        <v>1</v>
      </c>
      <c r="E86" s="7">
        <v>0</v>
      </c>
      <c r="F86" s="7">
        <v>0</v>
      </c>
      <c r="G86" s="7">
        <v>0</v>
      </c>
      <c r="H86" s="7">
        <v>2</v>
      </c>
      <c r="I86" s="7">
        <v>0</v>
      </c>
      <c r="J86" s="7">
        <v>5</v>
      </c>
      <c r="K86" s="7">
        <v>0</v>
      </c>
      <c r="L86" s="7">
        <v>0</v>
      </c>
      <c r="M86" s="7">
        <v>6</v>
      </c>
      <c r="Q86"/>
      <c r="R86"/>
      <c r="S86"/>
      <c r="T86"/>
      <c r="U86"/>
      <c r="V86"/>
      <c r="W86"/>
      <c r="X86"/>
    </row>
    <row r="87" spans="1:24">
      <c r="A87" s="7" t="s">
        <v>122</v>
      </c>
      <c r="B87" s="3">
        <v>0</v>
      </c>
      <c r="C87" s="7">
        <v>0</v>
      </c>
      <c r="D87" s="7">
        <v>1</v>
      </c>
      <c r="E87" s="7">
        <v>3</v>
      </c>
      <c r="F87" s="7">
        <v>0</v>
      </c>
      <c r="G87" s="7">
        <v>0</v>
      </c>
      <c r="H87" s="7">
        <v>4</v>
      </c>
      <c r="I87" s="7">
        <v>0</v>
      </c>
      <c r="J87" s="7">
        <v>4</v>
      </c>
      <c r="K87" s="7">
        <v>2</v>
      </c>
      <c r="L87" s="7">
        <v>0</v>
      </c>
      <c r="M87" s="7">
        <v>7</v>
      </c>
      <c r="Q87"/>
      <c r="R87"/>
      <c r="S87"/>
      <c r="T87"/>
      <c r="U87"/>
      <c r="V87"/>
      <c r="W87"/>
      <c r="X87"/>
    </row>
    <row r="88" spans="1:24">
      <c r="A88" s="7" t="s">
        <v>3138</v>
      </c>
      <c r="B88" s="3">
        <v>2</v>
      </c>
      <c r="C88" s="7">
        <v>1</v>
      </c>
      <c r="D88" s="7">
        <v>0</v>
      </c>
      <c r="E88" s="7">
        <v>1</v>
      </c>
      <c r="F88" s="7">
        <v>2</v>
      </c>
      <c r="G88" s="7">
        <v>0</v>
      </c>
      <c r="H88" s="7">
        <v>4</v>
      </c>
      <c r="I88" s="7">
        <v>0</v>
      </c>
      <c r="J88" s="7">
        <v>6</v>
      </c>
      <c r="K88" s="7">
        <v>10</v>
      </c>
      <c r="L88" s="7">
        <v>0</v>
      </c>
      <c r="M88" s="7">
        <v>8</v>
      </c>
      <c r="Q88"/>
      <c r="R88"/>
      <c r="S88"/>
      <c r="T88"/>
      <c r="U88"/>
      <c r="V88"/>
      <c r="W88"/>
      <c r="X88"/>
    </row>
    <row r="89" spans="1:24">
      <c r="A89" s="7" t="s">
        <v>123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Q89"/>
      <c r="R89"/>
      <c r="S89"/>
      <c r="T89"/>
      <c r="U89"/>
      <c r="V89"/>
      <c r="W89"/>
      <c r="X89"/>
    </row>
    <row r="90" spans="1:24">
      <c r="A90" s="7" t="s">
        <v>124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Q90"/>
      <c r="R90"/>
      <c r="S90"/>
      <c r="T90"/>
      <c r="U90"/>
      <c r="V90"/>
      <c r="W90"/>
      <c r="X90"/>
    </row>
    <row r="91" spans="1:24">
      <c r="A91" s="7" t="s">
        <v>1443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Q91"/>
      <c r="R91"/>
      <c r="S91"/>
      <c r="T91"/>
      <c r="U91"/>
      <c r="V91"/>
      <c r="W91"/>
      <c r="X91"/>
    </row>
    <row r="92" spans="1:24">
      <c r="A92" s="7" t="s">
        <v>125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Q92"/>
      <c r="R92"/>
      <c r="S92"/>
      <c r="T92"/>
      <c r="U92"/>
      <c r="V92"/>
      <c r="W92"/>
      <c r="X92"/>
    </row>
    <row r="93" spans="1:24">
      <c r="A93" s="7" t="s">
        <v>464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Q93"/>
      <c r="R93"/>
      <c r="S93"/>
      <c r="T93"/>
      <c r="U93"/>
      <c r="V93"/>
      <c r="W93"/>
      <c r="X93"/>
    </row>
    <row r="94" spans="1:24">
      <c r="A94" s="7" t="s">
        <v>126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Q94"/>
      <c r="R94"/>
      <c r="S94"/>
      <c r="T94"/>
      <c r="U94"/>
      <c r="V94"/>
      <c r="W94"/>
      <c r="X94"/>
    </row>
    <row r="95" spans="1:24">
      <c r="A95" s="7" t="s">
        <v>127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Q95"/>
      <c r="R95"/>
      <c r="S95"/>
      <c r="T95"/>
      <c r="U95"/>
      <c r="V95"/>
      <c r="W95"/>
      <c r="X95"/>
    </row>
    <row r="96" spans="1:24">
      <c r="A96" s="7" t="s">
        <v>128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Q96"/>
      <c r="R96"/>
      <c r="S96"/>
      <c r="T96"/>
      <c r="U96"/>
      <c r="V96"/>
      <c r="W96"/>
      <c r="X96"/>
    </row>
    <row r="97" spans="1:24">
      <c r="A97" s="7" t="s">
        <v>129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Q97"/>
      <c r="R97"/>
      <c r="S97"/>
      <c r="T97"/>
      <c r="U97"/>
      <c r="V97"/>
      <c r="W97"/>
      <c r="X97"/>
    </row>
    <row r="98" spans="1:24">
      <c r="A98" s="7" t="s">
        <v>130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Q98"/>
      <c r="R98"/>
      <c r="S98"/>
      <c r="T98"/>
      <c r="U98"/>
      <c r="V98"/>
      <c r="W98"/>
      <c r="X98"/>
    </row>
    <row r="99" spans="1:24">
      <c r="A99" s="7" t="s">
        <v>131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Q99"/>
      <c r="R99"/>
      <c r="S99"/>
      <c r="T99"/>
      <c r="U99"/>
      <c r="V99"/>
      <c r="W99"/>
      <c r="X99"/>
    </row>
    <row r="100" spans="1:24">
      <c r="A100" s="7" t="s">
        <v>132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Q100"/>
      <c r="R100"/>
      <c r="S100"/>
      <c r="T100"/>
      <c r="U100"/>
      <c r="V100"/>
      <c r="W100"/>
      <c r="X100"/>
    </row>
    <row r="101" spans="1:24">
      <c r="A101" s="7" t="s">
        <v>133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Q101"/>
      <c r="R101"/>
      <c r="S101"/>
      <c r="T101"/>
      <c r="U101"/>
      <c r="V101"/>
      <c r="W101"/>
      <c r="X101"/>
    </row>
    <row r="102" spans="1:24">
      <c r="A102" s="7" t="s">
        <v>134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Q102"/>
      <c r="R102"/>
      <c r="S102"/>
      <c r="T102"/>
      <c r="U102"/>
      <c r="V102"/>
      <c r="W102"/>
      <c r="X102"/>
    </row>
    <row r="103" spans="1:24">
      <c r="A103" s="7" t="s">
        <v>465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Q103"/>
      <c r="R103"/>
      <c r="S103"/>
      <c r="T103"/>
      <c r="U103"/>
      <c r="V103"/>
      <c r="W103"/>
      <c r="X103"/>
    </row>
    <row r="104" spans="1:24">
      <c r="A104" s="7" t="s">
        <v>135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Q104"/>
      <c r="R104"/>
      <c r="S104"/>
      <c r="T104"/>
      <c r="U104"/>
      <c r="V104"/>
      <c r="W104"/>
      <c r="X104"/>
    </row>
    <row r="105" spans="1:24">
      <c r="A105" s="7" t="s">
        <v>136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Q105"/>
      <c r="R105"/>
      <c r="S105"/>
      <c r="T105"/>
      <c r="U105"/>
      <c r="V105"/>
      <c r="W105"/>
      <c r="X105"/>
    </row>
    <row r="106" spans="1:24">
      <c r="A106" s="7" t="s">
        <v>137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Q106"/>
      <c r="R106"/>
      <c r="S106"/>
      <c r="T106"/>
      <c r="U106"/>
      <c r="V106"/>
      <c r="W106"/>
      <c r="X106"/>
    </row>
    <row r="107" spans="1:24">
      <c r="A107" s="7" t="s">
        <v>1464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Q107"/>
      <c r="R107"/>
      <c r="S107"/>
      <c r="T107"/>
      <c r="U107"/>
      <c r="V107"/>
      <c r="W107"/>
      <c r="X107"/>
    </row>
    <row r="108" spans="1:24">
      <c r="A108" s="7" t="s">
        <v>138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Q108"/>
      <c r="R108"/>
      <c r="S108"/>
      <c r="T108"/>
      <c r="U108"/>
      <c r="V108"/>
      <c r="W108"/>
      <c r="X108"/>
    </row>
    <row r="109" spans="1:24">
      <c r="A109" s="7" t="s">
        <v>139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Q109"/>
      <c r="R109"/>
      <c r="S109"/>
      <c r="T109"/>
      <c r="U109"/>
      <c r="V109"/>
      <c r="W109"/>
      <c r="X109"/>
    </row>
    <row r="110" spans="1:24">
      <c r="A110" s="7" t="s">
        <v>140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Q110"/>
      <c r="R110"/>
      <c r="S110"/>
      <c r="T110"/>
      <c r="U110"/>
      <c r="V110"/>
      <c r="W110"/>
      <c r="X110"/>
    </row>
    <row r="111" spans="1:24">
      <c r="A111" s="7" t="s">
        <v>141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Q111"/>
      <c r="R111"/>
      <c r="S111"/>
      <c r="T111"/>
      <c r="U111"/>
      <c r="V111"/>
      <c r="W111"/>
      <c r="X111"/>
    </row>
    <row r="112" spans="1:24">
      <c r="A112" s="7" t="s">
        <v>142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Q112"/>
      <c r="R112"/>
      <c r="S112"/>
      <c r="T112"/>
      <c r="U112"/>
      <c r="V112"/>
      <c r="W112"/>
      <c r="X112"/>
    </row>
    <row r="113" spans="1:24">
      <c r="A113" s="7" t="s">
        <v>143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Q113"/>
      <c r="R113"/>
      <c r="S113"/>
      <c r="T113"/>
      <c r="U113"/>
      <c r="V113"/>
      <c r="W113"/>
      <c r="X113"/>
    </row>
    <row r="114" spans="1:24">
      <c r="A114" s="7" t="s">
        <v>2144</v>
      </c>
      <c r="B114" s="3">
        <v>0</v>
      </c>
      <c r="C114" s="7">
        <v>0</v>
      </c>
      <c r="D114" s="7">
        <v>2</v>
      </c>
      <c r="E114" s="7">
        <v>6</v>
      </c>
      <c r="F114" s="7">
        <v>10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Q114"/>
      <c r="R114"/>
      <c r="S114"/>
      <c r="T114"/>
      <c r="U114"/>
      <c r="V114"/>
      <c r="W114"/>
      <c r="X114"/>
    </row>
    <row r="115" spans="1:24">
      <c r="A115" s="7" t="s">
        <v>2145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Q115"/>
      <c r="R115"/>
      <c r="S115"/>
      <c r="T115"/>
      <c r="U115"/>
      <c r="V115"/>
      <c r="W115"/>
      <c r="X115"/>
    </row>
    <row r="116" spans="1:24">
      <c r="A116" s="7" t="s">
        <v>144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Q116"/>
      <c r="R116"/>
      <c r="S116"/>
      <c r="T116"/>
      <c r="U116"/>
      <c r="V116"/>
      <c r="W116"/>
      <c r="X116"/>
    </row>
    <row r="117" spans="1:24">
      <c r="A117" s="7" t="s">
        <v>145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Q117"/>
      <c r="R117"/>
      <c r="S117"/>
      <c r="T117"/>
      <c r="U117"/>
      <c r="V117"/>
      <c r="W117"/>
      <c r="X117"/>
    </row>
    <row r="118" spans="1:24">
      <c r="A118" s="7" t="s">
        <v>146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Q118"/>
      <c r="R118"/>
      <c r="S118"/>
      <c r="T118"/>
      <c r="U118"/>
      <c r="V118"/>
      <c r="W118"/>
      <c r="X118"/>
    </row>
    <row r="119" spans="1:24">
      <c r="A119" s="7" t="s">
        <v>147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Q119"/>
      <c r="R119"/>
      <c r="S119"/>
      <c r="T119"/>
      <c r="U119"/>
      <c r="V119"/>
      <c r="W119"/>
      <c r="X119"/>
    </row>
    <row r="120" spans="1:24">
      <c r="A120" s="7" t="s">
        <v>148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Q120"/>
      <c r="R120"/>
      <c r="S120"/>
      <c r="T120"/>
      <c r="U120"/>
      <c r="V120"/>
      <c r="W120"/>
      <c r="X120"/>
    </row>
    <row r="121" spans="1:24">
      <c r="A121" s="7" t="s">
        <v>149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Q121"/>
      <c r="R121"/>
      <c r="S121"/>
      <c r="T121"/>
      <c r="U121"/>
      <c r="V121"/>
      <c r="W121"/>
      <c r="X121"/>
    </row>
    <row r="122" spans="1:24">
      <c r="A122" s="7" t="s">
        <v>150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Q122"/>
      <c r="R122"/>
      <c r="S122"/>
      <c r="T122"/>
      <c r="U122"/>
      <c r="V122"/>
      <c r="W122"/>
      <c r="X122"/>
    </row>
    <row r="123" spans="1:24">
      <c r="A123" s="7" t="s">
        <v>151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Q123"/>
      <c r="R123"/>
      <c r="S123"/>
      <c r="T123"/>
      <c r="U123"/>
      <c r="V123"/>
      <c r="W123"/>
      <c r="X123"/>
    </row>
    <row r="124" spans="1:24">
      <c r="A124" s="7" t="s">
        <v>152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Q124"/>
      <c r="R124"/>
      <c r="S124"/>
      <c r="T124"/>
      <c r="U124"/>
      <c r="V124"/>
      <c r="W124"/>
      <c r="X124"/>
    </row>
    <row r="125" spans="1:24">
      <c r="A125" s="7" t="s">
        <v>153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Q125"/>
      <c r="R125"/>
      <c r="S125"/>
      <c r="T125"/>
      <c r="U125"/>
      <c r="V125"/>
      <c r="W125"/>
      <c r="X125"/>
    </row>
    <row r="126" spans="1:24">
      <c r="A126" s="7" t="s">
        <v>154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Q126"/>
      <c r="R126"/>
      <c r="S126"/>
      <c r="T126"/>
      <c r="U126"/>
      <c r="V126"/>
      <c r="W126"/>
      <c r="X126"/>
    </row>
    <row r="127" spans="1:24">
      <c r="A127" s="7" t="s">
        <v>155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Q127"/>
      <c r="R127"/>
      <c r="S127"/>
      <c r="T127"/>
      <c r="U127"/>
      <c r="V127"/>
      <c r="W127"/>
      <c r="X127"/>
    </row>
    <row r="128" spans="1:24">
      <c r="A128" s="7" t="s">
        <v>156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Q128"/>
      <c r="R128"/>
      <c r="S128"/>
      <c r="T128"/>
      <c r="U128"/>
      <c r="V128"/>
      <c r="W128"/>
      <c r="X128"/>
    </row>
    <row r="129" spans="1:24">
      <c r="A129" s="7" t="s">
        <v>2146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Q129"/>
      <c r="R129"/>
      <c r="S129"/>
      <c r="T129"/>
      <c r="U129"/>
      <c r="V129"/>
      <c r="W129"/>
      <c r="X129"/>
    </row>
    <row r="130" spans="1:24">
      <c r="A130" s="7" t="s">
        <v>2147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Q130"/>
      <c r="R130"/>
      <c r="S130"/>
      <c r="T130"/>
      <c r="U130"/>
      <c r="V130"/>
      <c r="W130"/>
      <c r="X130"/>
    </row>
    <row r="131" spans="1:24">
      <c r="A131" s="7" t="s">
        <v>157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Q131"/>
      <c r="R131"/>
      <c r="S131"/>
      <c r="T131"/>
      <c r="U131"/>
      <c r="V131"/>
      <c r="W131"/>
      <c r="X131"/>
    </row>
    <row r="132" spans="1:24">
      <c r="A132" s="7" t="s">
        <v>2148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Q132"/>
      <c r="R132"/>
      <c r="S132"/>
      <c r="T132"/>
      <c r="U132"/>
      <c r="V132"/>
      <c r="W132"/>
      <c r="X132"/>
    </row>
    <row r="133" spans="1:24">
      <c r="A133" s="7" t="s">
        <v>158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Q133"/>
      <c r="R133"/>
      <c r="S133"/>
      <c r="T133"/>
      <c r="U133"/>
      <c r="V133"/>
      <c r="W133"/>
      <c r="X133"/>
    </row>
    <row r="134" spans="1:24">
      <c r="A134" s="7" t="s">
        <v>159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Q134"/>
      <c r="R134"/>
      <c r="S134"/>
      <c r="T134"/>
      <c r="U134"/>
      <c r="V134"/>
      <c r="W134"/>
      <c r="X134"/>
    </row>
    <row r="135" spans="1:24">
      <c r="A135" s="7" t="s">
        <v>2149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Q135"/>
      <c r="R135"/>
      <c r="S135"/>
      <c r="T135"/>
      <c r="U135"/>
      <c r="V135"/>
      <c r="W135"/>
      <c r="X135"/>
    </row>
    <row r="136" spans="1:24">
      <c r="A136" s="7" t="s">
        <v>160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Q136"/>
      <c r="R136"/>
      <c r="S136"/>
      <c r="T136"/>
      <c r="U136"/>
      <c r="V136"/>
      <c r="W136"/>
      <c r="X136"/>
    </row>
    <row r="137" spans="1:24">
      <c r="A137" s="7" t="s">
        <v>161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Q137"/>
      <c r="R137"/>
      <c r="S137"/>
      <c r="T137"/>
      <c r="U137"/>
      <c r="V137"/>
      <c r="W137"/>
      <c r="X137"/>
    </row>
    <row r="138" spans="1:24">
      <c r="A138" s="7" t="s">
        <v>162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Q138"/>
      <c r="R138"/>
      <c r="S138"/>
      <c r="T138"/>
      <c r="U138"/>
      <c r="V138"/>
      <c r="W138"/>
      <c r="X138"/>
    </row>
    <row r="139" spans="1:24">
      <c r="A139" s="7" t="s">
        <v>2150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Q139"/>
      <c r="R139"/>
      <c r="S139"/>
      <c r="T139"/>
      <c r="U139"/>
      <c r="V139"/>
      <c r="W139"/>
      <c r="X139"/>
    </row>
    <row r="140" spans="1:24">
      <c r="A140" s="7" t="s">
        <v>163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Q140"/>
      <c r="R140"/>
      <c r="S140"/>
      <c r="T140"/>
      <c r="U140"/>
      <c r="V140"/>
      <c r="W140"/>
      <c r="X140"/>
    </row>
    <row r="141" spans="1:24">
      <c r="A141" s="7" t="s">
        <v>164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Q141"/>
      <c r="R141"/>
      <c r="S141"/>
      <c r="T141"/>
      <c r="U141"/>
      <c r="V141"/>
      <c r="W141"/>
      <c r="X141"/>
    </row>
    <row r="142" spans="1:24">
      <c r="A142" s="7" t="s">
        <v>165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Q142"/>
      <c r="R142"/>
      <c r="S142"/>
      <c r="T142"/>
      <c r="U142"/>
      <c r="V142"/>
      <c r="W142"/>
      <c r="X142"/>
    </row>
    <row r="143" spans="1:24">
      <c r="A143" s="7" t="s">
        <v>166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Q143"/>
      <c r="R143"/>
      <c r="S143"/>
      <c r="T143"/>
      <c r="U143"/>
      <c r="V143"/>
      <c r="W143"/>
      <c r="X143"/>
    </row>
    <row r="144" spans="1:24">
      <c r="A144" s="7" t="s">
        <v>167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Q144"/>
      <c r="R144"/>
      <c r="S144"/>
      <c r="T144"/>
      <c r="U144"/>
      <c r="V144"/>
      <c r="W144"/>
      <c r="X144"/>
    </row>
    <row r="145" spans="1:24">
      <c r="A145" s="7" t="s">
        <v>168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Q145"/>
      <c r="R145"/>
      <c r="S145"/>
      <c r="T145"/>
      <c r="U145"/>
      <c r="V145"/>
      <c r="W145"/>
      <c r="X145"/>
    </row>
    <row r="146" spans="1:24">
      <c r="A146" s="7" t="s">
        <v>169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Q146"/>
      <c r="R146"/>
      <c r="S146"/>
      <c r="T146"/>
      <c r="U146"/>
      <c r="V146"/>
      <c r="W146"/>
      <c r="X146"/>
    </row>
    <row r="147" spans="1:24">
      <c r="A147" s="7" t="s">
        <v>170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Q147"/>
      <c r="R147"/>
      <c r="S147"/>
      <c r="T147"/>
      <c r="U147"/>
      <c r="V147"/>
      <c r="W147"/>
      <c r="X147"/>
    </row>
    <row r="148" spans="1:24">
      <c r="A148" s="7" t="s">
        <v>171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Q148"/>
      <c r="R148"/>
      <c r="S148"/>
      <c r="T148"/>
      <c r="U148"/>
      <c r="V148"/>
      <c r="W148"/>
      <c r="X148"/>
    </row>
    <row r="149" spans="1:24">
      <c r="A149" s="7" t="s">
        <v>172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Q149"/>
      <c r="R149"/>
      <c r="S149"/>
      <c r="T149"/>
      <c r="U149"/>
      <c r="V149"/>
      <c r="W149"/>
      <c r="X149"/>
    </row>
    <row r="150" spans="1:24">
      <c r="A150" s="7" t="s">
        <v>2151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Q150"/>
      <c r="R150"/>
      <c r="S150"/>
      <c r="T150"/>
      <c r="U150"/>
      <c r="V150"/>
      <c r="W150"/>
      <c r="X150"/>
    </row>
    <row r="151" spans="1:24">
      <c r="A151" s="7" t="s">
        <v>2152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Q151"/>
      <c r="R151"/>
      <c r="S151"/>
      <c r="T151"/>
      <c r="U151"/>
      <c r="V151"/>
      <c r="W151"/>
      <c r="X151"/>
    </row>
    <row r="152" spans="1:24">
      <c r="A152" s="7" t="s">
        <v>173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Q152"/>
      <c r="R152"/>
      <c r="S152"/>
      <c r="T152"/>
      <c r="U152"/>
      <c r="V152"/>
      <c r="W152"/>
      <c r="X152"/>
    </row>
    <row r="153" spans="1:24">
      <c r="A153" s="7" t="s">
        <v>174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Q153"/>
      <c r="R153"/>
      <c r="S153"/>
      <c r="T153"/>
      <c r="U153"/>
      <c r="V153"/>
      <c r="W153"/>
      <c r="X153"/>
    </row>
    <row r="154" spans="1:24">
      <c r="A154" s="7" t="s">
        <v>175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Q154"/>
      <c r="R154"/>
      <c r="S154"/>
      <c r="T154"/>
      <c r="U154"/>
      <c r="V154"/>
      <c r="W154"/>
      <c r="X154"/>
    </row>
    <row r="155" spans="1:24">
      <c r="A155" s="7" t="s">
        <v>176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Q155"/>
      <c r="R155"/>
      <c r="S155"/>
      <c r="T155"/>
      <c r="U155"/>
      <c r="V155"/>
      <c r="W155"/>
      <c r="X155"/>
    </row>
    <row r="156" spans="1:24">
      <c r="A156" s="7" t="s">
        <v>177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Q156"/>
      <c r="R156"/>
      <c r="S156"/>
      <c r="T156"/>
      <c r="U156"/>
      <c r="V156"/>
      <c r="W156"/>
      <c r="X156"/>
    </row>
    <row r="157" spans="1:24">
      <c r="A157" s="7" t="s">
        <v>178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Q157"/>
      <c r="R157"/>
      <c r="S157"/>
      <c r="T157"/>
      <c r="U157"/>
      <c r="V157"/>
      <c r="W157"/>
      <c r="X157"/>
    </row>
    <row r="158" spans="1:24">
      <c r="A158" s="7" t="s">
        <v>179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Q158"/>
      <c r="R158"/>
      <c r="S158"/>
      <c r="T158"/>
      <c r="U158"/>
      <c r="V158"/>
      <c r="W158"/>
      <c r="X158"/>
    </row>
    <row r="159" spans="1:24">
      <c r="A159" s="7" t="s">
        <v>180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Q159"/>
      <c r="R159"/>
      <c r="S159"/>
      <c r="T159"/>
      <c r="U159"/>
      <c r="V159"/>
      <c r="W159"/>
      <c r="X159"/>
    </row>
    <row r="160" spans="1:24">
      <c r="A160" s="7" t="s">
        <v>181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Q160"/>
      <c r="R160"/>
      <c r="S160"/>
      <c r="T160"/>
      <c r="U160"/>
      <c r="V160"/>
      <c r="W160"/>
      <c r="X160"/>
    </row>
    <row r="161" spans="1:24">
      <c r="A161" s="7" t="s">
        <v>182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Q161"/>
      <c r="R161"/>
      <c r="S161"/>
      <c r="T161"/>
      <c r="U161"/>
      <c r="V161"/>
      <c r="W161"/>
      <c r="X161"/>
    </row>
    <row r="162" spans="1:24">
      <c r="A162" s="7" t="s">
        <v>183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Q162"/>
      <c r="R162"/>
      <c r="S162"/>
      <c r="T162"/>
      <c r="U162"/>
      <c r="V162"/>
      <c r="W162"/>
      <c r="X162"/>
    </row>
    <row r="163" spans="1:24">
      <c r="A163" s="7" t="s">
        <v>184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Q163"/>
      <c r="R163"/>
      <c r="S163"/>
      <c r="T163"/>
      <c r="U163"/>
      <c r="V163"/>
      <c r="W163"/>
      <c r="X163"/>
    </row>
    <row r="164" spans="1:24">
      <c r="A164" s="7" t="s">
        <v>185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Q164"/>
      <c r="R164"/>
      <c r="S164"/>
      <c r="T164"/>
      <c r="U164"/>
      <c r="V164"/>
      <c r="W164"/>
      <c r="X164"/>
    </row>
    <row r="165" spans="1:24">
      <c r="A165" s="7" t="s">
        <v>186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Q165"/>
      <c r="R165"/>
      <c r="S165"/>
      <c r="T165"/>
      <c r="U165"/>
      <c r="V165"/>
      <c r="W165"/>
      <c r="X165"/>
    </row>
    <row r="166" spans="1:24">
      <c r="A166" s="7" t="s">
        <v>2153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Q166"/>
      <c r="R166"/>
      <c r="S166"/>
      <c r="T166"/>
      <c r="U166"/>
      <c r="V166"/>
      <c r="W166"/>
      <c r="X166"/>
    </row>
    <row r="167" spans="1:24">
      <c r="A167" s="7" t="s">
        <v>187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Q167"/>
      <c r="R167"/>
      <c r="S167"/>
      <c r="T167"/>
      <c r="U167"/>
      <c r="V167"/>
      <c r="W167"/>
      <c r="X167"/>
    </row>
    <row r="168" spans="1:24">
      <c r="A168" s="7" t="s">
        <v>188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Q168"/>
      <c r="R168"/>
      <c r="S168"/>
      <c r="T168"/>
      <c r="U168"/>
      <c r="V168"/>
      <c r="W168"/>
      <c r="X168"/>
    </row>
    <row r="169" spans="1:24">
      <c r="A169" s="7" t="s">
        <v>189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Q169"/>
      <c r="R169"/>
      <c r="S169"/>
      <c r="T169"/>
      <c r="U169"/>
      <c r="V169"/>
      <c r="W169"/>
      <c r="X169"/>
    </row>
    <row r="170" spans="1:24">
      <c r="A170" s="7" t="s">
        <v>190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Q170"/>
      <c r="R170"/>
      <c r="S170"/>
      <c r="T170"/>
      <c r="U170"/>
      <c r="V170"/>
      <c r="W170"/>
      <c r="X170"/>
    </row>
    <row r="171" spans="1:24">
      <c r="A171" s="7" t="s">
        <v>191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Q171"/>
      <c r="R171"/>
      <c r="S171"/>
      <c r="T171"/>
      <c r="U171"/>
      <c r="V171"/>
      <c r="W171"/>
      <c r="X171"/>
    </row>
    <row r="172" spans="1:24">
      <c r="A172" s="7" t="s">
        <v>192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Q172"/>
      <c r="R172"/>
      <c r="S172"/>
      <c r="T172"/>
      <c r="U172"/>
      <c r="V172"/>
      <c r="W172"/>
      <c r="X172"/>
    </row>
    <row r="173" spans="1:24">
      <c r="A173" s="7" t="s">
        <v>193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Q173"/>
      <c r="R173"/>
      <c r="S173"/>
      <c r="T173"/>
      <c r="U173"/>
      <c r="V173"/>
      <c r="W173"/>
      <c r="X173"/>
    </row>
    <row r="174" spans="1:24">
      <c r="A174" s="7" t="s">
        <v>194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Q174"/>
      <c r="R174"/>
      <c r="S174"/>
      <c r="T174"/>
      <c r="U174"/>
      <c r="V174"/>
      <c r="W174"/>
      <c r="X174"/>
    </row>
    <row r="175" spans="1:24">
      <c r="A175" s="7" t="s">
        <v>195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Q175"/>
      <c r="R175"/>
      <c r="S175"/>
      <c r="T175"/>
      <c r="U175"/>
      <c r="V175"/>
      <c r="W175"/>
      <c r="X175"/>
    </row>
    <row r="176" spans="1:24">
      <c r="A176" s="7" t="s">
        <v>196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Q176"/>
      <c r="R176"/>
      <c r="S176"/>
      <c r="T176"/>
      <c r="U176"/>
      <c r="V176"/>
      <c r="W176"/>
      <c r="X176"/>
    </row>
    <row r="177" spans="1:24">
      <c r="A177" s="7" t="s">
        <v>197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Q177"/>
      <c r="R177"/>
      <c r="S177"/>
      <c r="T177"/>
      <c r="U177"/>
      <c r="V177"/>
      <c r="W177"/>
      <c r="X177"/>
    </row>
    <row r="178" spans="1:24">
      <c r="A178" s="7" t="s">
        <v>198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Q178"/>
      <c r="R178"/>
      <c r="S178"/>
      <c r="T178"/>
      <c r="U178"/>
      <c r="V178"/>
      <c r="W178"/>
      <c r="X178"/>
    </row>
    <row r="179" spans="1:24">
      <c r="A179" s="7" t="s">
        <v>199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Q179"/>
      <c r="R179"/>
      <c r="S179"/>
      <c r="T179"/>
      <c r="U179"/>
      <c r="V179"/>
      <c r="W179"/>
      <c r="X179"/>
    </row>
    <row r="180" spans="1:24">
      <c r="A180" s="7" t="s">
        <v>200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Q180"/>
      <c r="R180"/>
      <c r="S180"/>
      <c r="T180"/>
      <c r="U180"/>
      <c r="V180"/>
      <c r="W180"/>
      <c r="X180"/>
    </row>
    <row r="181" spans="1:24">
      <c r="A181" s="7" t="s">
        <v>466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Q181"/>
      <c r="R181"/>
      <c r="S181"/>
      <c r="T181"/>
      <c r="U181"/>
      <c r="V181"/>
      <c r="W181"/>
      <c r="X181"/>
    </row>
    <row r="182" spans="1:24">
      <c r="A182" s="7" t="s">
        <v>201</v>
      </c>
      <c r="B182" s="3">
        <v>1</v>
      </c>
      <c r="C182" s="7">
        <v>0</v>
      </c>
      <c r="D182" s="7">
        <v>1</v>
      </c>
      <c r="E182" s="7">
        <v>0</v>
      </c>
      <c r="F182" s="7">
        <v>0</v>
      </c>
      <c r="G182" s="7">
        <v>0</v>
      </c>
      <c r="H182" s="7">
        <v>2</v>
      </c>
      <c r="I182" s="7">
        <v>2</v>
      </c>
      <c r="J182" s="7">
        <v>6</v>
      </c>
      <c r="K182" s="7">
        <v>0</v>
      </c>
      <c r="L182" s="7">
        <v>0</v>
      </c>
      <c r="M182" s="7">
        <v>11</v>
      </c>
      <c r="Q182"/>
      <c r="R182"/>
      <c r="S182"/>
      <c r="T182"/>
      <c r="U182"/>
      <c r="V182"/>
      <c r="W182"/>
      <c r="X182"/>
    </row>
    <row r="183" spans="1:24">
      <c r="A183" s="7" t="s">
        <v>3139</v>
      </c>
      <c r="B183" s="3">
        <v>0</v>
      </c>
      <c r="C183" s="7">
        <v>1</v>
      </c>
      <c r="D183" s="7">
        <v>0</v>
      </c>
      <c r="E183" s="7">
        <v>1</v>
      </c>
      <c r="F183" s="7">
        <v>0</v>
      </c>
      <c r="G183" s="7">
        <v>2</v>
      </c>
      <c r="H183" s="7">
        <v>2</v>
      </c>
      <c r="I183" s="7">
        <v>0</v>
      </c>
      <c r="J183" s="7">
        <v>9</v>
      </c>
      <c r="K183" s="7">
        <v>11</v>
      </c>
      <c r="L183" s="7">
        <v>0</v>
      </c>
      <c r="M183" s="7">
        <v>10</v>
      </c>
      <c r="Q183"/>
      <c r="R183"/>
      <c r="S183"/>
      <c r="T183"/>
      <c r="U183"/>
      <c r="V183"/>
      <c r="W183"/>
      <c r="X183"/>
    </row>
    <row r="184" spans="1:24">
      <c r="A184" s="7" t="s">
        <v>202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Q184"/>
      <c r="R184"/>
      <c r="S184"/>
      <c r="T184"/>
      <c r="U184"/>
      <c r="V184"/>
      <c r="W184"/>
      <c r="X184"/>
    </row>
    <row r="185" spans="1:24">
      <c r="A185" s="7" t="s">
        <v>203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Q185"/>
      <c r="R185"/>
      <c r="S185"/>
      <c r="T185"/>
      <c r="U185"/>
      <c r="V185"/>
      <c r="W185"/>
      <c r="X185"/>
    </row>
    <row r="186" spans="1:24">
      <c r="A186" s="7" t="s">
        <v>1444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Q186"/>
      <c r="R186"/>
      <c r="S186"/>
      <c r="T186"/>
      <c r="U186"/>
      <c r="V186"/>
      <c r="W186"/>
      <c r="X186"/>
    </row>
    <row r="187" spans="1:24">
      <c r="A187" s="7" t="s">
        <v>204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Q187"/>
      <c r="R187"/>
      <c r="S187"/>
      <c r="T187"/>
      <c r="U187"/>
      <c r="V187"/>
      <c r="W187"/>
      <c r="X187"/>
    </row>
    <row r="188" spans="1:24">
      <c r="A188" s="7" t="s">
        <v>467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Q188"/>
      <c r="R188"/>
      <c r="S188"/>
      <c r="T188"/>
      <c r="U188"/>
      <c r="V188"/>
      <c r="W188"/>
      <c r="X188"/>
    </row>
    <row r="189" spans="1:24">
      <c r="A189" s="7" t="s">
        <v>205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Q189"/>
      <c r="R189"/>
      <c r="S189"/>
      <c r="T189"/>
      <c r="U189"/>
      <c r="V189"/>
      <c r="W189"/>
      <c r="X189"/>
    </row>
    <row r="190" spans="1:24">
      <c r="A190" s="7" t="s">
        <v>206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Q190"/>
      <c r="R190"/>
      <c r="S190"/>
      <c r="T190"/>
      <c r="U190"/>
      <c r="V190"/>
      <c r="W190"/>
      <c r="X190"/>
    </row>
    <row r="191" spans="1:24">
      <c r="A191" s="7" t="s">
        <v>207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Q191"/>
      <c r="R191"/>
      <c r="S191"/>
      <c r="T191"/>
      <c r="U191"/>
      <c r="V191"/>
      <c r="W191"/>
      <c r="X191"/>
    </row>
    <row r="192" spans="1:24">
      <c r="A192" s="7" t="s">
        <v>208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Q192"/>
      <c r="R192"/>
      <c r="S192"/>
      <c r="T192"/>
      <c r="U192"/>
      <c r="V192"/>
      <c r="W192"/>
      <c r="X192"/>
    </row>
    <row r="193" spans="1:24">
      <c r="A193" s="7" t="s">
        <v>209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Q193"/>
      <c r="R193"/>
      <c r="S193"/>
      <c r="T193"/>
      <c r="U193"/>
      <c r="V193"/>
      <c r="W193"/>
      <c r="X193"/>
    </row>
    <row r="194" spans="1:24">
      <c r="A194" s="7" t="s">
        <v>210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Q194"/>
      <c r="R194"/>
      <c r="S194"/>
      <c r="T194"/>
      <c r="U194"/>
      <c r="V194"/>
      <c r="W194"/>
      <c r="X194"/>
    </row>
    <row r="195" spans="1:24">
      <c r="A195" s="7" t="s">
        <v>211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Q195"/>
      <c r="R195"/>
      <c r="S195"/>
      <c r="T195"/>
      <c r="U195"/>
      <c r="V195"/>
      <c r="W195"/>
      <c r="X195"/>
    </row>
    <row r="196" spans="1:24">
      <c r="A196" s="7" t="s">
        <v>212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Q196"/>
      <c r="R196"/>
      <c r="S196"/>
      <c r="T196"/>
      <c r="U196"/>
      <c r="V196"/>
      <c r="W196"/>
      <c r="X196"/>
    </row>
    <row r="197" spans="1:24">
      <c r="A197" s="7" t="s">
        <v>213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Q197"/>
      <c r="R197"/>
      <c r="S197"/>
      <c r="T197"/>
      <c r="U197"/>
      <c r="V197"/>
      <c r="W197"/>
      <c r="X197"/>
    </row>
    <row r="198" spans="1:24">
      <c r="A198" s="7" t="s">
        <v>468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Q198"/>
      <c r="R198"/>
      <c r="S198"/>
      <c r="T198"/>
      <c r="U198"/>
      <c r="V198"/>
      <c r="W198"/>
      <c r="X198"/>
    </row>
    <row r="199" spans="1:24">
      <c r="A199" s="7" t="s">
        <v>214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Q199"/>
      <c r="R199"/>
      <c r="S199"/>
      <c r="T199"/>
      <c r="U199"/>
      <c r="V199"/>
      <c r="W199"/>
      <c r="X199"/>
    </row>
    <row r="200" spans="1:24">
      <c r="A200" s="7" t="s">
        <v>215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Q200"/>
      <c r="R200"/>
      <c r="S200"/>
      <c r="T200"/>
      <c r="U200"/>
      <c r="V200"/>
      <c r="W200"/>
      <c r="X200"/>
    </row>
    <row r="201" spans="1:24">
      <c r="A201" s="7" t="s">
        <v>216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Q201"/>
      <c r="R201"/>
      <c r="S201"/>
      <c r="T201"/>
      <c r="U201"/>
      <c r="V201"/>
      <c r="W201"/>
      <c r="X201"/>
    </row>
    <row r="202" spans="1:24">
      <c r="A202" s="7" t="s">
        <v>1465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Q202"/>
      <c r="R202"/>
      <c r="S202"/>
      <c r="T202"/>
      <c r="U202"/>
      <c r="V202"/>
      <c r="W202"/>
      <c r="X202"/>
    </row>
    <row r="203" spans="1:24">
      <c r="A203" s="7" t="s">
        <v>217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Q203"/>
      <c r="R203"/>
      <c r="S203"/>
      <c r="T203"/>
      <c r="U203"/>
      <c r="V203"/>
      <c r="W203"/>
      <c r="X203"/>
    </row>
    <row r="204" spans="1:24">
      <c r="A204" s="7" t="s">
        <v>218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Q204"/>
      <c r="R204"/>
      <c r="S204"/>
      <c r="T204"/>
      <c r="U204"/>
      <c r="V204"/>
      <c r="W204"/>
      <c r="X204"/>
    </row>
    <row r="205" spans="1:24">
      <c r="A205" s="7" t="s">
        <v>219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Q205"/>
      <c r="R205"/>
      <c r="S205"/>
      <c r="T205"/>
      <c r="U205"/>
      <c r="V205"/>
      <c r="W205"/>
      <c r="X205"/>
    </row>
    <row r="206" spans="1:24">
      <c r="A206" s="7" t="s">
        <v>220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Q206"/>
      <c r="R206"/>
      <c r="S206"/>
      <c r="T206"/>
      <c r="U206"/>
      <c r="V206"/>
      <c r="W206"/>
      <c r="X206"/>
    </row>
    <row r="207" spans="1:24">
      <c r="A207" s="7" t="s">
        <v>221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Q207"/>
      <c r="R207"/>
      <c r="S207"/>
      <c r="T207"/>
      <c r="U207"/>
      <c r="V207"/>
      <c r="W207"/>
      <c r="X207"/>
    </row>
    <row r="208" spans="1:24">
      <c r="A208" s="7" t="s">
        <v>222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Q208"/>
      <c r="R208"/>
      <c r="S208"/>
      <c r="T208"/>
      <c r="U208"/>
      <c r="V208"/>
      <c r="W208"/>
      <c r="X208"/>
    </row>
    <row r="209" spans="1:24">
      <c r="A209" s="7" t="s">
        <v>2154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Q209"/>
      <c r="R209"/>
      <c r="S209"/>
      <c r="T209"/>
      <c r="U209"/>
      <c r="V209"/>
      <c r="W209"/>
      <c r="X209"/>
    </row>
    <row r="210" spans="1:24">
      <c r="A210" s="7" t="s">
        <v>2155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Q210"/>
      <c r="R210"/>
      <c r="S210"/>
      <c r="T210"/>
      <c r="U210"/>
      <c r="V210"/>
      <c r="W210"/>
      <c r="X210"/>
    </row>
    <row r="211" spans="1:24">
      <c r="A211" s="7" t="s">
        <v>223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Q211"/>
      <c r="R211"/>
      <c r="S211"/>
      <c r="T211"/>
      <c r="U211"/>
      <c r="V211"/>
      <c r="W211"/>
      <c r="X211"/>
    </row>
    <row r="212" spans="1:24">
      <c r="A212" s="7" t="s">
        <v>224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Q212"/>
      <c r="R212"/>
      <c r="S212"/>
      <c r="T212"/>
      <c r="U212"/>
      <c r="V212"/>
      <c r="W212"/>
      <c r="X212"/>
    </row>
    <row r="213" spans="1:24">
      <c r="A213" s="7" t="s">
        <v>225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Q213"/>
      <c r="R213"/>
      <c r="S213"/>
      <c r="T213"/>
      <c r="U213"/>
      <c r="V213"/>
      <c r="W213"/>
      <c r="X213"/>
    </row>
    <row r="214" spans="1:24">
      <c r="A214" s="7" t="s">
        <v>226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Q214"/>
      <c r="R214"/>
      <c r="S214"/>
      <c r="T214"/>
      <c r="U214"/>
      <c r="V214"/>
      <c r="W214"/>
      <c r="X214"/>
    </row>
    <row r="215" spans="1:24">
      <c r="A215" s="7" t="s">
        <v>227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Q215"/>
      <c r="R215"/>
      <c r="S215"/>
      <c r="T215"/>
      <c r="U215"/>
      <c r="V215"/>
      <c r="W215"/>
      <c r="X215"/>
    </row>
    <row r="216" spans="1:24">
      <c r="A216" s="7" t="s">
        <v>228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Q216"/>
      <c r="R216"/>
      <c r="S216"/>
      <c r="T216"/>
      <c r="U216"/>
      <c r="V216"/>
      <c r="W216"/>
      <c r="X216"/>
    </row>
    <row r="217" spans="1:24">
      <c r="A217" s="7" t="s">
        <v>229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Q217"/>
      <c r="R217"/>
      <c r="S217"/>
      <c r="T217"/>
      <c r="U217"/>
      <c r="V217"/>
      <c r="W217"/>
      <c r="X217"/>
    </row>
    <row r="218" spans="1:24">
      <c r="A218" s="7" t="s">
        <v>230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Q218"/>
      <c r="R218"/>
      <c r="S218"/>
      <c r="T218"/>
      <c r="U218"/>
      <c r="V218"/>
      <c r="W218"/>
      <c r="X218"/>
    </row>
    <row r="219" spans="1:24">
      <c r="A219" s="7" t="s">
        <v>231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Q219"/>
      <c r="R219"/>
      <c r="S219"/>
      <c r="T219"/>
      <c r="U219"/>
      <c r="V219"/>
      <c r="W219"/>
      <c r="X219"/>
    </row>
    <row r="220" spans="1:24">
      <c r="A220" s="7" t="s">
        <v>232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Q220"/>
      <c r="R220"/>
      <c r="S220"/>
      <c r="T220"/>
      <c r="U220"/>
      <c r="V220"/>
      <c r="W220"/>
      <c r="X220"/>
    </row>
    <row r="221" spans="1:24">
      <c r="A221" s="7" t="s">
        <v>233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Q221"/>
      <c r="R221"/>
      <c r="S221"/>
      <c r="T221"/>
      <c r="U221"/>
      <c r="V221"/>
      <c r="W221"/>
      <c r="X221"/>
    </row>
    <row r="222" spans="1:24">
      <c r="A222" s="7" t="s">
        <v>234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Q222"/>
      <c r="R222"/>
      <c r="S222"/>
      <c r="T222"/>
      <c r="U222"/>
      <c r="V222"/>
      <c r="W222"/>
      <c r="X222"/>
    </row>
    <row r="223" spans="1:24">
      <c r="A223" s="7" t="s">
        <v>235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Q223"/>
      <c r="R223"/>
      <c r="S223"/>
      <c r="T223"/>
      <c r="U223"/>
      <c r="V223"/>
      <c r="W223"/>
      <c r="X223"/>
    </row>
    <row r="224" spans="1:24">
      <c r="A224" s="7" t="s">
        <v>2156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Q224"/>
      <c r="R224"/>
      <c r="S224"/>
      <c r="T224"/>
      <c r="U224"/>
      <c r="V224"/>
      <c r="W224"/>
      <c r="X224"/>
    </row>
    <row r="225" spans="1:24">
      <c r="A225" s="7" t="s">
        <v>2157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Q225"/>
      <c r="R225"/>
      <c r="S225"/>
      <c r="T225"/>
      <c r="U225"/>
      <c r="V225"/>
      <c r="W225"/>
      <c r="X225"/>
    </row>
    <row r="226" spans="1:24">
      <c r="A226" s="7" t="s">
        <v>236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Q226"/>
      <c r="R226"/>
      <c r="S226"/>
      <c r="T226"/>
      <c r="U226"/>
      <c r="V226"/>
      <c r="W226"/>
      <c r="X226"/>
    </row>
    <row r="227" spans="1:24">
      <c r="A227" s="7" t="s">
        <v>2158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Q227"/>
      <c r="R227"/>
      <c r="S227"/>
      <c r="T227"/>
      <c r="U227"/>
      <c r="V227"/>
      <c r="W227"/>
      <c r="X227"/>
    </row>
    <row r="228" spans="1:24">
      <c r="A228" s="7" t="s">
        <v>237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Q228"/>
      <c r="R228"/>
      <c r="S228"/>
      <c r="T228"/>
      <c r="U228"/>
      <c r="V228"/>
      <c r="W228"/>
      <c r="X228"/>
    </row>
    <row r="229" spans="1:24">
      <c r="A229" s="7" t="s">
        <v>238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Q229"/>
      <c r="R229"/>
      <c r="S229"/>
      <c r="T229"/>
      <c r="U229"/>
      <c r="V229"/>
      <c r="W229"/>
      <c r="X229"/>
    </row>
    <row r="230" spans="1:24">
      <c r="A230" s="7" t="s">
        <v>2159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Q230"/>
      <c r="R230"/>
      <c r="S230"/>
      <c r="T230"/>
      <c r="U230"/>
      <c r="V230"/>
      <c r="W230"/>
      <c r="X230"/>
    </row>
    <row r="231" spans="1:24">
      <c r="A231" s="7" t="s">
        <v>239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Q231"/>
      <c r="R231"/>
      <c r="S231"/>
      <c r="T231"/>
      <c r="U231"/>
      <c r="V231"/>
      <c r="W231"/>
      <c r="X231"/>
    </row>
    <row r="232" spans="1:24">
      <c r="A232" s="7" t="s">
        <v>240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Q232"/>
      <c r="R232"/>
      <c r="S232"/>
      <c r="T232"/>
      <c r="U232"/>
      <c r="V232"/>
      <c r="W232"/>
      <c r="X232"/>
    </row>
    <row r="233" spans="1:24">
      <c r="A233" s="7" t="s">
        <v>241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Q233"/>
      <c r="R233"/>
      <c r="S233"/>
      <c r="T233"/>
      <c r="U233"/>
      <c r="V233"/>
      <c r="W233"/>
      <c r="X233"/>
    </row>
    <row r="234" spans="1:24">
      <c r="A234" s="7" t="s">
        <v>2160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Q234"/>
      <c r="R234"/>
      <c r="S234"/>
      <c r="T234"/>
      <c r="U234"/>
      <c r="V234"/>
      <c r="W234"/>
      <c r="X234"/>
    </row>
    <row r="235" spans="1:24">
      <c r="A235" s="7" t="s">
        <v>242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Q235"/>
      <c r="R235"/>
      <c r="S235"/>
      <c r="T235"/>
      <c r="U235"/>
      <c r="V235"/>
      <c r="W235"/>
      <c r="X235"/>
    </row>
    <row r="236" spans="1:24">
      <c r="A236" s="7" t="s">
        <v>243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Q236"/>
      <c r="R236"/>
      <c r="S236"/>
      <c r="T236"/>
      <c r="U236"/>
      <c r="V236"/>
      <c r="W236"/>
      <c r="X236"/>
    </row>
    <row r="237" spans="1:24">
      <c r="A237" s="7" t="s">
        <v>244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Q237"/>
      <c r="R237"/>
      <c r="S237"/>
      <c r="T237"/>
      <c r="U237"/>
      <c r="V237"/>
      <c r="W237"/>
      <c r="X237"/>
    </row>
    <row r="238" spans="1:24">
      <c r="A238" s="7" t="s">
        <v>245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Q238"/>
      <c r="R238"/>
      <c r="S238"/>
      <c r="T238"/>
      <c r="U238"/>
      <c r="V238"/>
      <c r="W238"/>
      <c r="X238"/>
    </row>
    <row r="239" spans="1:24">
      <c r="A239" s="7" t="s">
        <v>246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Q239"/>
      <c r="R239"/>
      <c r="S239"/>
      <c r="T239"/>
      <c r="U239"/>
      <c r="V239"/>
      <c r="W239"/>
      <c r="X239"/>
    </row>
    <row r="240" spans="1:24">
      <c r="A240" s="7" t="s">
        <v>247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Q240"/>
      <c r="R240"/>
      <c r="S240"/>
      <c r="T240"/>
      <c r="U240"/>
      <c r="V240"/>
      <c r="W240"/>
      <c r="X240"/>
    </row>
    <row r="241" spans="1:24">
      <c r="A241" s="7" t="s">
        <v>248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Q241"/>
      <c r="R241"/>
      <c r="S241"/>
      <c r="T241"/>
      <c r="U241"/>
      <c r="V241"/>
      <c r="W241"/>
      <c r="X241"/>
    </row>
    <row r="242" spans="1:24">
      <c r="A242" s="7" t="s">
        <v>249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Q242"/>
      <c r="R242"/>
      <c r="S242"/>
      <c r="T242"/>
      <c r="U242"/>
      <c r="V242"/>
      <c r="W242"/>
      <c r="X242"/>
    </row>
    <row r="243" spans="1:24">
      <c r="A243" s="7" t="s">
        <v>250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Q243"/>
      <c r="R243"/>
      <c r="S243"/>
      <c r="T243"/>
      <c r="U243"/>
      <c r="V243"/>
      <c r="W243"/>
      <c r="X243"/>
    </row>
    <row r="244" spans="1:24">
      <c r="A244" s="7" t="s">
        <v>251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Q244"/>
      <c r="R244"/>
      <c r="S244"/>
      <c r="T244"/>
      <c r="U244"/>
      <c r="V244"/>
      <c r="W244"/>
      <c r="X244"/>
    </row>
    <row r="245" spans="1:24">
      <c r="A245" s="7" t="s">
        <v>252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Q245"/>
      <c r="R245"/>
      <c r="S245"/>
      <c r="T245"/>
      <c r="U245"/>
      <c r="V245"/>
      <c r="W245"/>
      <c r="X245"/>
    </row>
    <row r="246" spans="1:24">
      <c r="A246" s="7" t="s">
        <v>253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Q246"/>
      <c r="R246"/>
      <c r="S246"/>
      <c r="T246"/>
      <c r="U246"/>
      <c r="V246"/>
      <c r="W246"/>
      <c r="X246"/>
    </row>
    <row r="247" spans="1:24">
      <c r="A247" s="7" t="s">
        <v>254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Q247"/>
      <c r="R247"/>
      <c r="S247"/>
      <c r="T247"/>
      <c r="U247"/>
      <c r="V247"/>
      <c r="W247"/>
      <c r="X247"/>
    </row>
    <row r="248" spans="1:24">
      <c r="A248" s="7" t="s">
        <v>2161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Q248"/>
      <c r="R248"/>
      <c r="S248"/>
      <c r="T248"/>
      <c r="U248"/>
      <c r="V248"/>
      <c r="W248"/>
      <c r="X248"/>
    </row>
    <row r="249" spans="1:24">
      <c r="A249" s="7" t="s">
        <v>2162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Q249"/>
      <c r="R249"/>
      <c r="S249"/>
      <c r="T249"/>
      <c r="U249"/>
      <c r="V249"/>
      <c r="W249"/>
      <c r="X249"/>
    </row>
    <row r="250" spans="1:24">
      <c r="A250" s="7" t="s">
        <v>255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Q250"/>
      <c r="R250"/>
      <c r="S250"/>
      <c r="T250"/>
      <c r="U250"/>
      <c r="V250"/>
      <c r="W250"/>
      <c r="X250"/>
    </row>
    <row r="251" spans="1:24">
      <c r="A251" s="7" t="s">
        <v>256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Q251"/>
      <c r="R251"/>
      <c r="S251"/>
      <c r="T251"/>
      <c r="U251"/>
      <c r="V251"/>
      <c r="W251"/>
      <c r="X251"/>
    </row>
    <row r="252" spans="1:24">
      <c r="A252" s="7" t="s">
        <v>257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Q252"/>
      <c r="R252"/>
      <c r="S252"/>
      <c r="T252"/>
      <c r="U252"/>
      <c r="V252"/>
      <c r="W252"/>
      <c r="X252"/>
    </row>
    <row r="253" spans="1:24">
      <c r="A253" s="7" t="s">
        <v>258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Q253"/>
      <c r="R253"/>
      <c r="S253"/>
      <c r="T253"/>
      <c r="U253"/>
      <c r="V253"/>
      <c r="W253"/>
      <c r="X253"/>
    </row>
    <row r="254" spans="1:24">
      <c r="A254" s="7" t="s">
        <v>259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Q254"/>
      <c r="R254"/>
      <c r="S254"/>
      <c r="T254"/>
      <c r="U254"/>
      <c r="V254"/>
      <c r="W254"/>
      <c r="X254"/>
    </row>
    <row r="255" spans="1:24">
      <c r="A255" s="7" t="s">
        <v>260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Q255"/>
      <c r="R255"/>
      <c r="S255"/>
      <c r="T255"/>
      <c r="U255"/>
      <c r="V255"/>
      <c r="W255"/>
      <c r="X255"/>
    </row>
    <row r="256" spans="1:24">
      <c r="A256" s="7" t="s">
        <v>261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Q256"/>
      <c r="R256"/>
      <c r="S256"/>
      <c r="T256"/>
      <c r="U256"/>
      <c r="V256"/>
      <c r="W256"/>
      <c r="X256"/>
    </row>
    <row r="257" spans="1:24">
      <c r="A257" s="7" t="s">
        <v>262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Q257"/>
      <c r="R257"/>
      <c r="S257"/>
      <c r="T257"/>
      <c r="U257"/>
      <c r="V257"/>
      <c r="W257"/>
      <c r="X257"/>
    </row>
    <row r="258" spans="1:24">
      <c r="A258" s="7" t="s">
        <v>263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Q258"/>
      <c r="R258"/>
      <c r="S258"/>
      <c r="T258"/>
      <c r="U258"/>
      <c r="V258"/>
      <c r="W258"/>
      <c r="X258"/>
    </row>
    <row r="259" spans="1:24">
      <c r="A259" s="7" t="s">
        <v>264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Q259"/>
      <c r="R259"/>
      <c r="S259"/>
      <c r="T259"/>
      <c r="U259"/>
      <c r="V259"/>
      <c r="W259"/>
      <c r="X259"/>
    </row>
    <row r="260" spans="1:24">
      <c r="A260" s="7" t="s">
        <v>265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Q260"/>
      <c r="R260"/>
      <c r="S260"/>
      <c r="T260"/>
      <c r="U260"/>
      <c r="V260"/>
      <c r="W260"/>
      <c r="X260"/>
    </row>
    <row r="261" spans="1:24">
      <c r="A261" s="7" t="s">
        <v>266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Q261"/>
      <c r="R261"/>
      <c r="S261"/>
      <c r="T261"/>
      <c r="U261"/>
      <c r="V261"/>
      <c r="W261"/>
      <c r="X261"/>
    </row>
    <row r="262" spans="1:24">
      <c r="A262" s="7" t="s">
        <v>267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Q262"/>
      <c r="R262"/>
      <c r="S262"/>
      <c r="T262"/>
      <c r="U262"/>
      <c r="V262"/>
      <c r="W262"/>
      <c r="X262"/>
    </row>
    <row r="263" spans="1:24">
      <c r="A263" s="7" t="s">
        <v>268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Q263"/>
      <c r="R263"/>
      <c r="S263"/>
      <c r="T263"/>
      <c r="U263"/>
      <c r="V263"/>
      <c r="W263"/>
      <c r="X263"/>
    </row>
    <row r="264" spans="1:24">
      <c r="A264" s="7" t="s">
        <v>2163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Q264"/>
      <c r="R264"/>
      <c r="S264"/>
      <c r="T264"/>
      <c r="U264"/>
      <c r="V264"/>
      <c r="W264"/>
      <c r="X264"/>
    </row>
    <row r="265" spans="1:24">
      <c r="A265" s="7" t="s">
        <v>269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Q265"/>
      <c r="R265"/>
      <c r="S265"/>
      <c r="T265"/>
      <c r="U265"/>
      <c r="V265"/>
      <c r="W265"/>
      <c r="X265"/>
    </row>
    <row r="266" spans="1:24">
      <c r="A266" s="7" t="s">
        <v>270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Q266"/>
      <c r="R266"/>
      <c r="S266"/>
      <c r="T266"/>
      <c r="U266"/>
      <c r="V266"/>
      <c r="W266"/>
      <c r="X266"/>
    </row>
    <row r="267" spans="1:24">
      <c r="A267" s="7" t="s">
        <v>271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Q267"/>
      <c r="R267"/>
      <c r="S267"/>
      <c r="T267"/>
      <c r="U267"/>
      <c r="V267"/>
      <c r="W267"/>
      <c r="X267"/>
    </row>
    <row r="268" spans="1:24">
      <c r="A268" s="7" t="s">
        <v>272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Q268"/>
      <c r="R268"/>
      <c r="S268"/>
      <c r="T268"/>
      <c r="U268"/>
      <c r="V268"/>
      <c r="W268"/>
      <c r="X268"/>
    </row>
    <row r="269" spans="1:24">
      <c r="A269" s="7" t="s">
        <v>273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Q269"/>
      <c r="R269"/>
      <c r="S269"/>
      <c r="T269"/>
      <c r="U269"/>
      <c r="V269"/>
      <c r="W269"/>
      <c r="X269"/>
    </row>
    <row r="270" spans="1:24">
      <c r="A270" s="7" t="s">
        <v>274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Q270"/>
      <c r="R270"/>
      <c r="S270"/>
      <c r="T270"/>
      <c r="U270"/>
      <c r="V270"/>
      <c r="W270"/>
      <c r="X270"/>
    </row>
    <row r="271" spans="1:24">
      <c r="A271" s="7" t="s">
        <v>275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Q271"/>
      <c r="R271"/>
      <c r="S271"/>
      <c r="T271"/>
      <c r="U271"/>
      <c r="V271"/>
      <c r="W271"/>
      <c r="X271"/>
    </row>
    <row r="272" spans="1:24">
      <c r="A272" s="7" t="s">
        <v>276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Q272"/>
      <c r="R272"/>
      <c r="S272"/>
      <c r="T272"/>
      <c r="U272"/>
      <c r="V272"/>
      <c r="W272"/>
      <c r="X272"/>
    </row>
    <row r="273" spans="1:24">
      <c r="A273" s="7" t="s">
        <v>277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Q273"/>
      <c r="R273"/>
      <c r="S273"/>
      <c r="T273"/>
      <c r="U273"/>
      <c r="V273"/>
      <c r="W273"/>
      <c r="X273"/>
    </row>
    <row r="274" spans="1:24">
      <c r="A274" s="7" t="s">
        <v>278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Q274"/>
      <c r="R274"/>
      <c r="S274"/>
      <c r="T274"/>
      <c r="U274"/>
      <c r="V274"/>
      <c r="W274"/>
      <c r="X274"/>
    </row>
    <row r="275" spans="1:24">
      <c r="A275" s="7" t="s">
        <v>279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Q275"/>
      <c r="R275"/>
      <c r="S275"/>
      <c r="T275"/>
      <c r="U275"/>
      <c r="V275"/>
      <c r="W275"/>
      <c r="X275"/>
    </row>
    <row r="276" spans="1:24">
      <c r="A276" s="7" t="s">
        <v>280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Q276"/>
      <c r="R276"/>
      <c r="S276"/>
      <c r="T276"/>
      <c r="U276"/>
      <c r="V276"/>
      <c r="W276"/>
      <c r="X276"/>
    </row>
    <row r="277" spans="1:24">
      <c r="A277" s="7" t="s">
        <v>281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Q277"/>
      <c r="R277"/>
      <c r="S277"/>
      <c r="T277"/>
      <c r="U277"/>
      <c r="V277"/>
      <c r="W277"/>
      <c r="X277"/>
    </row>
    <row r="278" spans="1:24">
      <c r="A278" s="7" t="s">
        <v>282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Q278"/>
      <c r="R278"/>
      <c r="S278"/>
      <c r="T278"/>
      <c r="U278"/>
      <c r="V278"/>
      <c r="W278"/>
      <c r="X278"/>
    </row>
    <row r="279" spans="1:24">
      <c r="A279" s="7" t="s">
        <v>469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Q279"/>
      <c r="R279"/>
      <c r="S279"/>
      <c r="T279"/>
      <c r="U279"/>
      <c r="V279"/>
      <c r="W279"/>
      <c r="X279"/>
    </row>
    <row r="280" spans="1:24">
      <c r="A280" s="7" t="s">
        <v>283</v>
      </c>
      <c r="B280" s="3">
        <v>0</v>
      </c>
      <c r="C280" s="7">
        <v>0</v>
      </c>
      <c r="D280" s="7">
        <v>1</v>
      </c>
      <c r="E280" s="7">
        <v>0</v>
      </c>
      <c r="F280" s="7">
        <v>1</v>
      </c>
      <c r="G280" s="7">
        <v>1</v>
      </c>
      <c r="H280" s="7">
        <v>1</v>
      </c>
      <c r="I280" s="7">
        <v>1</v>
      </c>
      <c r="J280" s="7">
        <v>3</v>
      </c>
      <c r="K280" s="7">
        <v>1</v>
      </c>
      <c r="L280" s="7">
        <v>0</v>
      </c>
      <c r="M280" s="7">
        <v>5</v>
      </c>
      <c r="Q280"/>
      <c r="R280"/>
      <c r="S280"/>
      <c r="T280"/>
      <c r="U280"/>
      <c r="V280"/>
      <c r="W280"/>
      <c r="X280"/>
    </row>
    <row r="281" spans="1:24">
      <c r="A281" s="7" t="s">
        <v>284</v>
      </c>
      <c r="B281" s="3">
        <v>0</v>
      </c>
      <c r="C281" s="7">
        <v>0</v>
      </c>
      <c r="D281" s="7">
        <v>2</v>
      </c>
      <c r="E281" s="7">
        <v>2</v>
      </c>
      <c r="F281" s="7">
        <v>1</v>
      </c>
      <c r="G281" s="7">
        <v>0</v>
      </c>
      <c r="H281" s="7">
        <v>4</v>
      </c>
      <c r="I281" s="7">
        <v>2</v>
      </c>
      <c r="J281" s="7">
        <v>5</v>
      </c>
      <c r="K281" s="7">
        <v>1</v>
      </c>
      <c r="L281" s="7">
        <v>0</v>
      </c>
      <c r="M281" s="7">
        <v>3</v>
      </c>
      <c r="Q281"/>
      <c r="R281"/>
      <c r="S281"/>
      <c r="T281"/>
      <c r="U281"/>
      <c r="V281"/>
      <c r="W281"/>
      <c r="X281"/>
    </row>
    <row r="282" spans="1:24">
      <c r="A282" s="7" t="s">
        <v>3140</v>
      </c>
      <c r="B282" s="3">
        <v>0</v>
      </c>
      <c r="C282" s="7">
        <v>1</v>
      </c>
      <c r="D282" s="7">
        <v>0</v>
      </c>
      <c r="E282" s="7">
        <v>2</v>
      </c>
      <c r="F282" s="7">
        <v>0</v>
      </c>
      <c r="G282" s="7">
        <v>0</v>
      </c>
      <c r="H282" s="7">
        <v>3</v>
      </c>
      <c r="I282" s="7">
        <v>0</v>
      </c>
      <c r="J282" s="7">
        <v>6</v>
      </c>
      <c r="K282" s="7">
        <v>2</v>
      </c>
      <c r="L282" s="7">
        <v>0</v>
      </c>
      <c r="M282" s="7">
        <v>9</v>
      </c>
      <c r="Q282"/>
      <c r="R282"/>
      <c r="S282"/>
      <c r="T282"/>
      <c r="U282"/>
      <c r="V282"/>
      <c r="W282"/>
      <c r="X282"/>
    </row>
    <row r="283" spans="1:24">
      <c r="A283" s="7" t="s">
        <v>285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Q283"/>
      <c r="R283"/>
      <c r="S283"/>
      <c r="T283"/>
      <c r="U283"/>
      <c r="V283"/>
      <c r="W283"/>
      <c r="X283"/>
    </row>
    <row r="284" spans="1:24">
      <c r="A284" s="7" t="s">
        <v>286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Q284"/>
      <c r="R284"/>
      <c r="S284"/>
      <c r="T284"/>
      <c r="U284"/>
      <c r="V284"/>
      <c r="W284"/>
      <c r="X284"/>
    </row>
    <row r="285" spans="1:24">
      <c r="A285" s="7" t="s">
        <v>1445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Q285"/>
      <c r="R285"/>
      <c r="S285"/>
      <c r="T285"/>
      <c r="U285"/>
      <c r="V285"/>
      <c r="W285"/>
      <c r="X285"/>
    </row>
    <row r="286" spans="1:24">
      <c r="A286" s="7" t="s">
        <v>287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Q286"/>
      <c r="R286"/>
      <c r="S286"/>
      <c r="T286"/>
      <c r="U286"/>
      <c r="V286"/>
      <c r="W286"/>
      <c r="X286"/>
    </row>
    <row r="287" spans="1:24">
      <c r="A287" s="7" t="s">
        <v>470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Q287"/>
      <c r="R287"/>
      <c r="S287"/>
      <c r="T287"/>
      <c r="U287"/>
      <c r="V287"/>
      <c r="W287"/>
      <c r="X287"/>
    </row>
    <row r="288" spans="1:24">
      <c r="A288" s="7" t="s">
        <v>288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Q288"/>
      <c r="R288"/>
      <c r="S288"/>
      <c r="T288"/>
      <c r="U288"/>
      <c r="V288"/>
      <c r="W288"/>
      <c r="X288"/>
    </row>
    <row r="289" spans="1:24">
      <c r="A289" s="7" t="s">
        <v>289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Q289"/>
      <c r="R289"/>
      <c r="S289"/>
      <c r="T289"/>
      <c r="U289"/>
      <c r="V289"/>
      <c r="W289"/>
      <c r="X289"/>
    </row>
    <row r="290" spans="1:24">
      <c r="A290" s="7" t="s">
        <v>290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Q290"/>
      <c r="R290"/>
      <c r="S290"/>
      <c r="T290"/>
      <c r="U290"/>
      <c r="V290"/>
      <c r="W290"/>
      <c r="X290"/>
    </row>
    <row r="291" spans="1:24">
      <c r="A291" s="7" t="s">
        <v>291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Q291"/>
      <c r="R291"/>
      <c r="S291"/>
      <c r="T291"/>
      <c r="U291"/>
      <c r="V291"/>
      <c r="W291"/>
      <c r="X291"/>
    </row>
    <row r="292" spans="1:24">
      <c r="A292" s="7" t="s">
        <v>292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Q292"/>
      <c r="R292"/>
      <c r="S292"/>
      <c r="T292"/>
      <c r="U292"/>
      <c r="V292"/>
      <c r="W292"/>
      <c r="X292"/>
    </row>
    <row r="293" spans="1:24">
      <c r="A293" s="7" t="s">
        <v>293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Q293"/>
      <c r="R293"/>
      <c r="S293"/>
      <c r="T293"/>
      <c r="U293"/>
      <c r="V293"/>
      <c r="W293"/>
      <c r="X293"/>
    </row>
    <row r="294" spans="1:24">
      <c r="A294" s="7" t="s">
        <v>294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Q294"/>
      <c r="R294"/>
      <c r="S294"/>
      <c r="T294"/>
      <c r="U294"/>
      <c r="V294"/>
      <c r="W294"/>
      <c r="X294"/>
    </row>
    <row r="295" spans="1:24">
      <c r="A295" s="7" t="s">
        <v>295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Q295"/>
      <c r="R295"/>
      <c r="S295"/>
      <c r="T295"/>
      <c r="U295"/>
      <c r="V295"/>
      <c r="W295"/>
      <c r="X295"/>
    </row>
    <row r="296" spans="1:24">
      <c r="A296" s="7" t="s">
        <v>296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Q296"/>
      <c r="R296"/>
      <c r="S296"/>
      <c r="T296"/>
      <c r="U296"/>
      <c r="V296"/>
      <c r="W296"/>
      <c r="X296"/>
    </row>
    <row r="297" spans="1:24">
      <c r="A297" s="7" t="s">
        <v>471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Q297"/>
      <c r="R297"/>
      <c r="S297"/>
      <c r="T297"/>
      <c r="U297"/>
      <c r="V297"/>
      <c r="W297"/>
      <c r="X297"/>
    </row>
    <row r="298" spans="1:24">
      <c r="A298" s="7" t="s">
        <v>297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Q298"/>
      <c r="R298"/>
      <c r="S298"/>
      <c r="T298"/>
      <c r="U298"/>
      <c r="V298"/>
      <c r="W298"/>
      <c r="X298"/>
    </row>
    <row r="299" spans="1:24">
      <c r="A299" s="7" t="s">
        <v>298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Q299"/>
      <c r="R299"/>
      <c r="S299"/>
      <c r="T299"/>
      <c r="U299"/>
      <c r="V299"/>
      <c r="W299"/>
      <c r="X299"/>
    </row>
    <row r="300" spans="1:24">
      <c r="A300" s="7" t="s">
        <v>299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Q300"/>
      <c r="R300"/>
      <c r="S300"/>
      <c r="T300"/>
      <c r="U300"/>
      <c r="V300"/>
      <c r="W300"/>
      <c r="X300"/>
    </row>
    <row r="301" spans="1:24">
      <c r="A301" s="7" t="s">
        <v>1466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Q301"/>
      <c r="R301"/>
      <c r="S301"/>
      <c r="T301"/>
      <c r="U301"/>
      <c r="V301"/>
      <c r="W301"/>
      <c r="X301"/>
    </row>
    <row r="302" spans="1:24">
      <c r="A302" s="7" t="s">
        <v>300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Q302"/>
      <c r="R302"/>
      <c r="S302"/>
      <c r="T302"/>
      <c r="U302"/>
      <c r="V302"/>
      <c r="W302"/>
      <c r="X302"/>
    </row>
    <row r="303" spans="1:24">
      <c r="A303" s="7" t="s">
        <v>301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Q303"/>
      <c r="R303"/>
      <c r="S303"/>
      <c r="T303"/>
      <c r="U303"/>
      <c r="V303"/>
      <c r="W303"/>
      <c r="X303"/>
    </row>
    <row r="304" spans="1:24">
      <c r="A304" s="7" t="s">
        <v>302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Q304"/>
      <c r="R304"/>
      <c r="S304"/>
      <c r="T304"/>
      <c r="U304"/>
      <c r="V304"/>
      <c r="W304"/>
      <c r="X304"/>
    </row>
    <row r="305" spans="1:24">
      <c r="A305" s="7" t="s">
        <v>303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Q305"/>
      <c r="R305"/>
      <c r="S305"/>
      <c r="T305"/>
      <c r="U305"/>
      <c r="V305"/>
      <c r="W305"/>
      <c r="X305"/>
    </row>
    <row r="306" spans="1:24">
      <c r="A306" s="7" t="s">
        <v>304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Q306"/>
      <c r="R306"/>
      <c r="S306"/>
      <c r="T306"/>
      <c r="U306"/>
      <c r="V306"/>
      <c r="W306"/>
      <c r="X306"/>
    </row>
    <row r="307" spans="1:24">
      <c r="A307" s="7" t="s">
        <v>305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Q307"/>
      <c r="R307"/>
      <c r="S307"/>
      <c r="T307"/>
      <c r="U307"/>
      <c r="V307"/>
      <c r="W307"/>
      <c r="X307"/>
    </row>
    <row r="308" spans="1:24">
      <c r="A308" s="7" t="s">
        <v>2164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Q308"/>
      <c r="R308"/>
      <c r="S308"/>
      <c r="T308"/>
      <c r="U308"/>
      <c r="V308"/>
      <c r="W308"/>
      <c r="X308"/>
    </row>
    <row r="309" spans="1:24">
      <c r="A309" s="7" t="s">
        <v>2165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Q309"/>
      <c r="R309"/>
      <c r="S309"/>
      <c r="T309"/>
      <c r="U309"/>
      <c r="V309"/>
      <c r="W309"/>
      <c r="X309"/>
    </row>
    <row r="310" spans="1:24">
      <c r="A310" s="7" t="s">
        <v>306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Q310"/>
      <c r="R310"/>
      <c r="S310"/>
      <c r="T310"/>
      <c r="U310"/>
      <c r="V310"/>
      <c r="W310"/>
      <c r="X310"/>
    </row>
    <row r="311" spans="1:24">
      <c r="A311" s="7" t="s">
        <v>307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Q311"/>
      <c r="R311"/>
      <c r="S311"/>
      <c r="T311"/>
      <c r="U311"/>
      <c r="V311"/>
      <c r="W311"/>
      <c r="X311"/>
    </row>
    <row r="312" spans="1:24">
      <c r="A312" s="7" t="s">
        <v>308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Q312"/>
      <c r="R312"/>
      <c r="S312"/>
      <c r="T312"/>
      <c r="U312"/>
      <c r="V312"/>
      <c r="W312"/>
      <c r="X312"/>
    </row>
    <row r="313" spans="1:24">
      <c r="A313" s="7" t="s">
        <v>309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Q313"/>
      <c r="R313"/>
      <c r="S313"/>
      <c r="T313"/>
      <c r="U313"/>
      <c r="V313"/>
      <c r="W313"/>
      <c r="X313"/>
    </row>
    <row r="314" spans="1:24">
      <c r="A314" s="7" t="s">
        <v>310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Q314"/>
      <c r="R314"/>
      <c r="S314"/>
      <c r="T314"/>
      <c r="U314"/>
      <c r="V314"/>
      <c r="W314"/>
      <c r="X314"/>
    </row>
    <row r="315" spans="1:24">
      <c r="A315" s="7" t="s">
        <v>311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Q315"/>
      <c r="R315"/>
      <c r="S315"/>
      <c r="T315"/>
      <c r="U315"/>
      <c r="V315"/>
      <c r="W315"/>
      <c r="X315"/>
    </row>
    <row r="316" spans="1:24">
      <c r="A316" s="7" t="s">
        <v>312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Q316"/>
      <c r="R316"/>
      <c r="S316"/>
      <c r="T316"/>
      <c r="U316"/>
      <c r="V316"/>
      <c r="W316"/>
      <c r="X316"/>
    </row>
    <row r="317" spans="1:24">
      <c r="A317" s="7" t="s">
        <v>313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Q317"/>
      <c r="R317"/>
      <c r="S317"/>
      <c r="T317"/>
      <c r="U317"/>
      <c r="V317"/>
      <c r="W317"/>
      <c r="X317"/>
    </row>
    <row r="318" spans="1:24">
      <c r="A318" s="7" t="s">
        <v>314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Q318"/>
      <c r="R318"/>
      <c r="S318"/>
      <c r="T318"/>
      <c r="U318"/>
      <c r="V318"/>
      <c r="W318"/>
      <c r="X318"/>
    </row>
    <row r="319" spans="1:24">
      <c r="A319" s="7" t="s">
        <v>315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Q319"/>
      <c r="R319"/>
      <c r="S319"/>
      <c r="T319"/>
      <c r="U319"/>
      <c r="V319"/>
      <c r="W319"/>
      <c r="X319"/>
    </row>
    <row r="320" spans="1:24">
      <c r="A320" s="7" t="s">
        <v>316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Q320"/>
      <c r="R320"/>
      <c r="S320"/>
      <c r="T320"/>
      <c r="U320"/>
      <c r="V320"/>
      <c r="W320"/>
      <c r="X320"/>
    </row>
    <row r="321" spans="1:24">
      <c r="A321" s="7" t="s">
        <v>317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Q321"/>
      <c r="R321"/>
      <c r="S321"/>
      <c r="T321"/>
      <c r="U321"/>
      <c r="V321"/>
      <c r="W321"/>
      <c r="X321"/>
    </row>
    <row r="322" spans="1:24">
      <c r="A322" s="7" t="s">
        <v>318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Q322"/>
      <c r="R322"/>
      <c r="S322"/>
      <c r="T322"/>
      <c r="U322"/>
      <c r="V322"/>
      <c r="W322"/>
      <c r="X322"/>
    </row>
    <row r="323" spans="1:24">
      <c r="A323" s="7" t="s">
        <v>319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Q323"/>
      <c r="R323"/>
      <c r="S323"/>
      <c r="T323"/>
      <c r="U323"/>
      <c r="V323"/>
      <c r="W323"/>
      <c r="X323"/>
    </row>
    <row r="324" spans="1:24">
      <c r="A324" s="7" t="s">
        <v>2166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Q324"/>
      <c r="R324"/>
      <c r="S324"/>
      <c r="T324"/>
      <c r="U324"/>
      <c r="V324"/>
      <c r="W324"/>
      <c r="X324"/>
    </row>
    <row r="325" spans="1:24">
      <c r="A325" s="7" t="s">
        <v>2167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Q325"/>
      <c r="R325"/>
      <c r="S325"/>
      <c r="T325"/>
      <c r="U325"/>
      <c r="V325"/>
      <c r="W325"/>
      <c r="X325"/>
    </row>
    <row r="326" spans="1:24">
      <c r="A326" s="7" t="s">
        <v>320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Q326"/>
      <c r="R326"/>
      <c r="S326"/>
      <c r="T326"/>
      <c r="U326"/>
      <c r="V326"/>
      <c r="W326"/>
      <c r="X326"/>
    </row>
    <row r="327" spans="1:24">
      <c r="A327" s="7" t="s">
        <v>2168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Q327"/>
      <c r="R327"/>
      <c r="S327"/>
      <c r="T327"/>
      <c r="U327"/>
      <c r="V327"/>
      <c r="W327"/>
      <c r="X327"/>
    </row>
    <row r="328" spans="1:24">
      <c r="A328" s="7" t="s">
        <v>321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Q328"/>
      <c r="R328"/>
      <c r="S328"/>
      <c r="T328"/>
      <c r="U328"/>
      <c r="V328"/>
      <c r="W328"/>
      <c r="X328"/>
    </row>
    <row r="329" spans="1:24">
      <c r="A329" s="7" t="s">
        <v>322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Q329"/>
      <c r="R329"/>
      <c r="S329"/>
      <c r="T329"/>
      <c r="U329"/>
      <c r="V329"/>
      <c r="W329"/>
      <c r="X329"/>
    </row>
    <row r="330" spans="1:24">
      <c r="A330" s="7" t="s">
        <v>2169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Q330"/>
      <c r="R330"/>
      <c r="S330"/>
      <c r="T330"/>
      <c r="U330"/>
      <c r="V330"/>
      <c r="W330"/>
      <c r="X330"/>
    </row>
    <row r="331" spans="1:24">
      <c r="A331" s="7" t="s">
        <v>323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Q331"/>
      <c r="R331"/>
      <c r="S331"/>
      <c r="T331"/>
      <c r="U331"/>
      <c r="V331"/>
      <c r="W331"/>
      <c r="X331"/>
    </row>
    <row r="332" spans="1:24">
      <c r="A332" s="7" t="s">
        <v>324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Q332"/>
      <c r="R332"/>
      <c r="S332"/>
      <c r="T332"/>
      <c r="U332"/>
      <c r="V332"/>
      <c r="W332"/>
      <c r="X332"/>
    </row>
    <row r="333" spans="1:24">
      <c r="A333" s="7" t="s">
        <v>325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Q333"/>
      <c r="R333"/>
      <c r="S333"/>
      <c r="T333"/>
      <c r="U333"/>
      <c r="V333"/>
      <c r="W333"/>
      <c r="X333"/>
    </row>
    <row r="334" spans="1:24">
      <c r="A334" s="7" t="s">
        <v>2170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Q334"/>
      <c r="R334"/>
      <c r="S334"/>
      <c r="T334"/>
      <c r="U334"/>
      <c r="V334"/>
      <c r="W334"/>
      <c r="X334"/>
    </row>
    <row r="335" spans="1:24">
      <c r="A335" s="7" t="s">
        <v>326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Q335"/>
      <c r="R335"/>
      <c r="S335"/>
      <c r="T335"/>
      <c r="U335"/>
      <c r="V335"/>
      <c r="W335"/>
      <c r="X335"/>
    </row>
    <row r="336" spans="1:24">
      <c r="A336" s="7" t="s">
        <v>327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Q336"/>
      <c r="R336"/>
      <c r="S336"/>
      <c r="T336"/>
      <c r="U336"/>
      <c r="V336"/>
      <c r="W336"/>
      <c r="X336"/>
    </row>
    <row r="337" spans="1:24">
      <c r="A337" s="7" t="s">
        <v>328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Q337"/>
      <c r="R337"/>
      <c r="S337"/>
      <c r="T337"/>
      <c r="U337"/>
      <c r="V337"/>
      <c r="W337"/>
      <c r="X337"/>
    </row>
    <row r="338" spans="1:24">
      <c r="A338" s="7" t="s">
        <v>329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Q338"/>
      <c r="R338"/>
      <c r="S338"/>
      <c r="T338"/>
      <c r="U338"/>
      <c r="V338"/>
      <c r="W338"/>
      <c r="X338"/>
    </row>
    <row r="339" spans="1:24">
      <c r="A339" s="7" t="s">
        <v>330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Q339"/>
      <c r="R339"/>
      <c r="S339"/>
      <c r="T339"/>
      <c r="U339"/>
      <c r="V339"/>
      <c r="W339"/>
      <c r="X339"/>
    </row>
    <row r="340" spans="1:24">
      <c r="A340" s="7" t="s">
        <v>331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Q340"/>
      <c r="R340"/>
      <c r="S340"/>
      <c r="T340"/>
      <c r="U340"/>
      <c r="V340"/>
      <c r="W340"/>
      <c r="X340"/>
    </row>
    <row r="341" spans="1:24">
      <c r="A341" s="7" t="s">
        <v>332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Q341"/>
      <c r="R341"/>
      <c r="S341"/>
      <c r="T341"/>
      <c r="U341"/>
      <c r="V341"/>
      <c r="W341"/>
      <c r="X341"/>
    </row>
    <row r="342" spans="1:24">
      <c r="A342" s="7" t="s">
        <v>333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Q342"/>
      <c r="R342"/>
      <c r="S342"/>
      <c r="T342"/>
      <c r="U342"/>
      <c r="V342"/>
      <c r="W342"/>
      <c r="X342"/>
    </row>
    <row r="343" spans="1:24">
      <c r="A343" s="7" t="s">
        <v>334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Q343"/>
      <c r="R343"/>
      <c r="S343"/>
      <c r="T343"/>
      <c r="U343"/>
      <c r="V343"/>
      <c r="W343"/>
      <c r="X343"/>
    </row>
    <row r="344" spans="1:24">
      <c r="A344" s="7" t="s">
        <v>335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Q344"/>
      <c r="R344"/>
      <c r="S344"/>
      <c r="T344"/>
      <c r="U344"/>
      <c r="V344"/>
      <c r="W344"/>
      <c r="X344"/>
    </row>
    <row r="345" spans="1:24">
      <c r="A345" s="7" t="s">
        <v>336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Q345"/>
      <c r="R345"/>
      <c r="S345"/>
      <c r="T345"/>
      <c r="U345"/>
      <c r="V345"/>
      <c r="W345"/>
      <c r="X345"/>
    </row>
    <row r="346" spans="1:24">
      <c r="A346" s="7" t="s">
        <v>337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Q346"/>
      <c r="R346"/>
      <c r="S346"/>
      <c r="T346"/>
      <c r="U346"/>
      <c r="V346"/>
      <c r="W346"/>
      <c r="X346"/>
    </row>
    <row r="347" spans="1:24">
      <c r="A347" s="7" t="s">
        <v>338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Q347"/>
      <c r="R347"/>
      <c r="S347"/>
      <c r="T347"/>
      <c r="U347"/>
      <c r="V347"/>
      <c r="W347"/>
      <c r="X347"/>
    </row>
    <row r="348" spans="1:24">
      <c r="A348" s="7" t="s">
        <v>2171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Q348"/>
      <c r="R348"/>
      <c r="S348"/>
      <c r="T348"/>
      <c r="U348"/>
      <c r="V348"/>
      <c r="W348"/>
      <c r="X348"/>
    </row>
    <row r="349" spans="1:24">
      <c r="A349" s="7" t="s">
        <v>2172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Q349"/>
      <c r="R349"/>
      <c r="S349"/>
      <c r="T349"/>
      <c r="U349"/>
      <c r="V349"/>
      <c r="W349"/>
      <c r="X349"/>
    </row>
    <row r="350" spans="1:24">
      <c r="A350" s="7" t="s">
        <v>339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Q350"/>
      <c r="R350"/>
      <c r="S350"/>
      <c r="T350"/>
      <c r="U350"/>
      <c r="V350"/>
      <c r="W350"/>
      <c r="X350"/>
    </row>
    <row r="351" spans="1:24">
      <c r="A351" s="7" t="s">
        <v>340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Q351"/>
      <c r="R351"/>
      <c r="S351"/>
      <c r="T351"/>
      <c r="U351"/>
      <c r="V351"/>
      <c r="W351"/>
      <c r="X351"/>
    </row>
    <row r="352" spans="1:24">
      <c r="A352" s="7" t="s">
        <v>341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Q352"/>
      <c r="R352"/>
      <c r="S352"/>
      <c r="T352"/>
      <c r="U352"/>
      <c r="V352"/>
      <c r="W352"/>
      <c r="X352"/>
    </row>
    <row r="353" spans="1:24">
      <c r="A353" s="7" t="s">
        <v>342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Q353"/>
      <c r="R353"/>
      <c r="S353"/>
      <c r="T353"/>
      <c r="U353"/>
      <c r="V353"/>
      <c r="W353"/>
      <c r="X353"/>
    </row>
    <row r="354" spans="1:24">
      <c r="A354" s="7" t="s">
        <v>343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Q354"/>
      <c r="R354"/>
      <c r="S354"/>
      <c r="T354"/>
      <c r="U354"/>
      <c r="V354"/>
      <c r="W354"/>
      <c r="X354"/>
    </row>
    <row r="355" spans="1:24">
      <c r="A355" s="7" t="s">
        <v>344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Q355"/>
      <c r="R355"/>
      <c r="S355"/>
      <c r="T355"/>
      <c r="U355"/>
      <c r="V355"/>
      <c r="W355"/>
      <c r="X355"/>
    </row>
    <row r="356" spans="1:24">
      <c r="A356" s="7" t="s">
        <v>345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Q356"/>
      <c r="R356"/>
      <c r="S356"/>
      <c r="T356"/>
      <c r="U356"/>
      <c r="V356"/>
      <c r="W356"/>
      <c r="X356"/>
    </row>
    <row r="357" spans="1:24">
      <c r="A357" s="7" t="s">
        <v>346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Q357"/>
      <c r="R357"/>
      <c r="S357"/>
      <c r="T357"/>
      <c r="U357"/>
      <c r="V357"/>
      <c r="W357"/>
      <c r="X357"/>
    </row>
    <row r="358" spans="1:24">
      <c r="A358" s="7" t="s">
        <v>347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Q358"/>
      <c r="R358"/>
      <c r="S358"/>
      <c r="T358"/>
      <c r="U358"/>
      <c r="V358"/>
      <c r="W358"/>
      <c r="X358"/>
    </row>
    <row r="359" spans="1:24">
      <c r="A359" s="7" t="s">
        <v>348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Q359"/>
      <c r="R359"/>
      <c r="S359"/>
      <c r="T359"/>
      <c r="U359"/>
      <c r="V359"/>
      <c r="W359"/>
      <c r="X359"/>
    </row>
    <row r="360" spans="1:24">
      <c r="A360" s="7" t="s">
        <v>349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Q360"/>
      <c r="R360"/>
      <c r="S360"/>
      <c r="T360"/>
      <c r="U360"/>
      <c r="V360"/>
      <c r="W360"/>
      <c r="X360"/>
    </row>
    <row r="361" spans="1:24">
      <c r="A361" s="7" t="s">
        <v>350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Q361"/>
      <c r="R361"/>
      <c r="S361"/>
      <c r="T361"/>
      <c r="U361"/>
      <c r="V361"/>
      <c r="W361"/>
      <c r="X361"/>
    </row>
    <row r="362" spans="1:24">
      <c r="A362" s="7" t="s">
        <v>351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Q362"/>
      <c r="R362"/>
      <c r="S362"/>
      <c r="T362"/>
      <c r="U362"/>
      <c r="V362"/>
      <c r="W362"/>
      <c r="X362"/>
    </row>
    <row r="363" spans="1:24">
      <c r="A363" s="7" t="s">
        <v>352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Q363"/>
      <c r="R363"/>
      <c r="S363"/>
      <c r="T363"/>
      <c r="U363"/>
      <c r="V363"/>
      <c r="W363"/>
      <c r="X363"/>
    </row>
    <row r="364" spans="1:24">
      <c r="A364" s="7" t="s">
        <v>2173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Q364"/>
      <c r="R364"/>
      <c r="S364"/>
      <c r="T364"/>
      <c r="U364"/>
      <c r="V364"/>
      <c r="W364"/>
      <c r="X364"/>
    </row>
    <row r="365" spans="1:24">
      <c r="A365" s="7" t="s">
        <v>353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Q365"/>
      <c r="R365"/>
      <c r="S365"/>
      <c r="T365"/>
      <c r="U365"/>
      <c r="V365"/>
      <c r="W365"/>
      <c r="X365"/>
    </row>
    <row r="366" spans="1:24">
      <c r="A366" s="7" t="s">
        <v>354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Q366"/>
      <c r="R366"/>
      <c r="S366"/>
      <c r="T366"/>
      <c r="U366"/>
      <c r="V366"/>
      <c r="W366"/>
      <c r="X366"/>
    </row>
    <row r="367" spans="1:24">
      <c r="A367" s="7" t="s">
        <v>355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Q367"/>
      <c r="R367"/>
      <c r="S367"/>
      <c r="T367"/>
      <c r="U367"/>
      <c r="V367"/>
      <c r="W367"/>
      <c r="X367"/>
    </row>
    <row r="368" spans="1:24">
      <c r="A368" s="7" t="s">
        <v>356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Q368"/>
      <c r="R368"/>
      <c r="S368"/>
      <c r="T368"/>
      <c r="U368"/>
      <c r="V368"/>
      <c r="W368"/>
      <c r="X368"/>
    </row>
    <row r="369" spans="1:24">
      <c r="A369" s="7" t="s">
        <v>357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Q369"/>
      <c r="R369"/>
      <c r="S369"/>
      <c r="T369"/>
      <c r="U369"/>
      <c r="V369"/>
      <c r="W369"/>
      <c r="X369"/>
    </row>
    <row r="370" spans="1:24">
      <c r="A370" s="7" t="s">
        <v>358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Q370"/>
      <c r="R370"/>
      <c r="S370"/>
      <c r="T370"/>
      <c r="U370"/>
      <c r="V370"/>
      <c r="W370"/>
      <c r="X370"/>
    </row>
    <row r="371" spans="1:24">
      <c r="A371" s="7" t="s">
        <v>359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Q371"/>
      <c r="R371"/>
      <c r="S371"/>
      <c r="T371"/>
      <c r="U371"/>
      <c r="V371"/>
      <c r="W371"/>
      <c r="X371"/>
    </row>
    <row r="372" spans="1:24">
      <c r="A372" s="7" t="s">
        <v>360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Q372"/>
      <c r="R372"/>
      <c r="S372"/>
      <c r="T372"/>
      <c r="U372"/>
      <c r="V372"/>
      <c r="W372"/>
      <c r="X372"/>
    </row>
    <row r="373" spans="1:24">
      <c r="A373" s="7" t="s">
        <v>361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Q373"/>
      <c r="R373"/>
      <c r="S373"/>
      <c r="T373"/>
      <c r="U373"/>
      <c r="V373"/>
      <c r="W373"/>
      <c r="X373"/>
    </row>
    <row r="374" spans="1:24">
      <c r="A374" s="7" t="s">
        <v>362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Q374"/>
      <c r="R374"/>
      <c r="S374"/>
      <c r="T374"/>
      <c r="U374"/>
      <c r="V374"/>
      <c r="W374"/>
      <c r="X374"/>
    </row>
    <row r="375" spans="1:24">
      <c r="A375" s="7" t="s">
        <v>363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Q375"/>
      <c r="R375"/>
      <c r="S375"/>
      <c r="T375"/>
      <c r="U375"/>
      <c r="V375"/>
      <c r="W375"/>
      <c r="X375"/>
    </row>
    <row r="376" spans="1:24">
      <c r="A376" s="7" t="s">
        <v>364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Q376"/>
      <c r="R376"/>
      <c r="S376"/>
      <c r="T376"/>
      <c r="U376"/>
      <c r="V376"/>
      <c r="W376"/>
      <c r="X376"/>
    </row>
    <row r="377" spans="1:24">
      <c r="A377" s="7" t="s">
        <v>365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Q377"/>
      <c r="R377"/>
      <c r="S377"/>
      <c r="T377"/>
      <c r="U377"/>
      <c r="V377"/>
      <c r="W377"/>
      <c r="X377"/>
    </row>
    <row r="378" spans="1:24">
      <c r="A378" s="7" t="s">
        <v>366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Q378"/>
      <c r="R378"/>
      <c r="S378"/>
      <c r="T378"/>
      <c r="U378"/>
      <c r="V378"/>
      <c r="W378"/>
      <c r="X378"/>
    </row>
    <row r="379" spans="1:24">
      <c r="A379" s="7" t="s">
        <v>472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Q379"/>
      <c r="R379"/>
      <c r="S379"/>
      <c r="T379"/>
      <c r="U379"/>
      <c r="V379"/>
      <c r="W379"/>
      <c r="X379"/>
    </row>
    <row r="380" spans="1:24">
      <c r="A380" s="7" t="s">
        <v>367</v>
      </c>
      <c r="B380" s="3">
        <v>0</v>
      </c>
      <c r="C380" s="7">
        <v>0</v>
      </c>
      <c r="D380" s="7">
        <v>1</v>
      </c>
      <c r="E380" s="7">
        <v>0</v>
      </c>
      <c r="F380" s="7">
        <v>0</v>
      </c>
      <c r="G380" s="7">
        <v>0</v>
      </c>
      <c r="H380" s="7">
        <v>1</v>
      </c>
      <c r="I380" s="7">
        <v>0</v>
      </c>
      <c r="J380" s="7">
        <v>3</v>
      </c>
      <c r="K380" s="7">
        <v>5</v>
      </c>
      <c r="L380" s="7">
        <v>0</v>
      </c>
      <c r="M380" s="7">
        <v>7</v>
      </c>
      <c r="Q380"/>
      <c r="R380"/>
      <c r="S380"/>
      <c r="T380"/>
      <c r="U380"/>
      <c r="V380"/>
      <c r="W380"/>
      <c r="X380"/>
    </row>
    <row r="381" spans="1:24">
      <c r="A381" s="7" t="s">
        <v>368</v>
      </c>
      <c r="B381" s="3">
        <v>0</v>
      </c>
      <c r="C381" s="7">
        <v>0</v>
      </c>
      <c r="D381" s="7">
        <v>3</v>
      </c>
      <c r="E381" s="7">
        <v>2</v>
      </c>
      <c r="F381" s="7">
        <v>0</v>
      </c>
      <c r="G381" s="7">
        <v>0</v>
      </c>
      <c r="H381" s="7">
        <v>5</v>
      </c>
      <c r="I381" s="7">
        <v>0</v>
      </c>
      <c r="J381" s="7">
        <v>7</v>
      </c>
      <c r="K381" s="7">
        <v>0</v>
      </c>
      <c r="L381" s="7">
        <v>0</v>
      </c>
      <c r="M381" s="7">
        <v>5</v>
      </c>
      <c r="Q381"/>
      <c r="R381"/>
      <c r="S381"/>
      <c r="T381"/>
      <c r="U381"/>
      <c r="V381"/>
      <c r="W381"/>
      <c r="X381"/>
    </row>
    <row r="382" spans="1:24">
      <c r="A382" s="7" t="s">
        <v>3141</v>
      </c>
      <c r="B382" s="3">
        <v>0</v>
      </c>
      <c r="C382" s="7">
        <v>1</v>
      </c>
      <c r="D382" s="7">
        <v>0</v>
      </c>
      <c r="E382" s="7">
        <v>1</v>
      </c>
      <c r="F382" s="7">
        <v>0</v>
      </c>
      <c r="G382" s="7">
        <v>0</v>
      </c>
      <c r="H382" s="7">
        <v>2</v>
      </c>
      <c r="I382" s="7">
        <v>1</v>
      </c>
      <c r="J382" s="7">
        <v>4</v>
      </c>
      <c r="K382" s="7">
        <v>4</v>
      </c>
      <c r="L382" s="7">
        <v>0</v>
      </c>
      <c r="M382" s="7">
        <v>17</v>
      </c>
      <c r="Q382"/>
      <c r="R382"/>
      <c r="S382"/>
      <c r="T382"/>
      <c r="U382"/>
      <c r="V382"/>
      <c r="W382"/>
      <c r="X382"/>
    </row>
    <row r="383" spans="1:24">
      <c r="A383" s="7" t="s">
        <v>369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Q383"/>
      <c r="R383"/>
      <c r="S383"/>
      <c r="T383"/>
      <c r="U383"/>
      <c r="V383"/>
      <c r="W383"/>
      <c r="X383"/>
    </row>
    <row r="384" spans="1:24">
      <c r="A384" s="7" t="s">
        <v>370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Q384"/>
      <c r="R384"/>
      <c r="S384"/>
      <c r="T384"/>
      <c r="U384"/>
      <c r="V384"/>
      <c r="W384"/>
      <c r="X384"/>
    </row>
    <row r="385" spans="1:24">
      <c r="A385" s="7" t="s">
        <v>1446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Q385"/>
      <c r="R385"/>
      <c r="S385"/>
      <c r="T385"/>
      <c r="U385"/>
      <c r="V385"/>
      <c r="W385"/>
      <c r="X385"/>
    </row>
    <row r="386" spans="1:24">
      <c r="A386" s="7" t="s">
        <v>371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Q386"/>
      <c r="R386"/>
      <c r="S386"/>
      <c r="T386"/>
      <c r="U386"/>
      <c r="V386"/>
      <c r="W386"/>
      <c r="X386"/>
    </row>
    <row r="387" spans="1:24">
      <c r="A387" s="7" t="s">
        <v>473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Q387"/>
      <c r="R387"/>
      <c r="S387"/>
      <c r="T387"/>
      <c r="U387"/>
      <c r="V387"/>
      <c r="W387"/>
      <c r="X387"/>
    </row>
    <row r="388" spans="1:24">
      <c r="A388" s="7" t="s">
        <v>491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Q388"/>
      <c r="R388"/>
      <c r="S388"/>
      <c r="T388"/>
      <c r="U388"/>
      <c r="V388"/>
      <c r="W388"/>
      <c r="X388"/>
    </row>
    <row r="389" spans="1:24">
      <c r="A389" s="7" t="s">
        <v>555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Q389"/>
      <c r="R389"/>
    </row>
    <row r="390" spans="1:24">
      <c r="A390" s="7" t="s">
        <v>474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Q390"/>
      <c r="R390"/>
    </row>
    <row r="391" spans="1:24">
      <c r="A391" s="7" t="s">
        <v>492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Q391"/>
      <c r="R391"/>
    </row>
    <row r="392" spans="1:24">
      <c r="A392" s="7" t="s">
        <v>556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Q392"/>
      <c r="R392"/>
    </row>
    <row r="393" spans="1:24">
      <c r="A393" s="7" t="s">
        <v>493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Q393"/>
      <c r="R393"/>
    </row>
    <row r="394" spans="1:24">
      <c r="A394" s="7" t="s">
        <v>494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Q394"/>
      <c r="R394"/>
    </row>
    <row r="395" spans="1:24">
      <c r="A395" s="7" t="s">
        <v>485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Q395"/>
      <c r="R395"/>
    </row>
    <row r="396" spans="1:24">
      <c r="A396" s="7" t="s">
        <v>495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Q396"/>
      <c r="R396"/>
    </row>
    <row r="397" spans="1:24">
      <c r="A397" s="7" t="s">
        <v>496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Q397"/>
      <c r="R397"/>
    </row>
    <row r="398" spans="1:24">
      <c r="A398" s="7" t="s">
        <v>497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Q398"/>
      <c r="R398"/>
    </row>
    <row r="399" spans="1:24">
      <c r="A399" s="7" t="s">
        <v>475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Q399"/>
      <c r="R399"/>
    </row>
    <row r="400" spans="1:24">
      <c r="A400" s="7" t="s">
        <v>498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Q400"/>
      <c r="R400"/>
    </row>
    <row r="401" spans="1:18">
      <c r="A401" s="7" t="s">
        <v>499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Q401"/>
      <c r="R401"/>
    </row>
    <row r="402" spans="1:18">
      <c r="A402" s="7" t="s">
        <v>1467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Q402"/>
      <c r="R402"/>
    </row>
    <row r="403" spans="1:18">
      <c r="A403" s="7" t="s">
        <v>500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Q403"/>
      <c r="R403"/>
    </row>
    <row r="404" spans="1:18">
      <c r="A404" s="7" t="s">
        <v>501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Q404"/>
      <c r="R404"/>
    </row>
    <row r="405" spans="1:18">
      <c r="A405" s="7" t="s">
        <v>502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Q405"/>
      <c r="R405"/>
    </row>
    <row r="406" spans="1:18">
      <c r="A406" s="7" t="s">
        <v>557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Q406"/>
      <c r="R406"/>
    </row>
    <row r="407" spans="1:18">
      <c r="A407" s="7" t="s">
        <v>503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Q407"/>
      <c r="R407"/>
    </row>
    <row r="408" spans="1:18">
      <c r="A408" s="7" t="s">
        <v>504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Q408"/>
      <c r="R408"/>
    </row>
    <row r="409" spans="1:18">
      <c r="A409" s="7" t="s">
        <v>2174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Q409"/>
      <c r="R409"/>
    </row>
    <row r="410" spans="1:18">
      <c r="A410" s="7" t="s">
        <v>2175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Q410"/>
      <c r="R410"/>
    </row>
    <row r="411" spans="1:18">
      <c r="A411" s="7" t="s">
        <v>505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Q411"/>
      <c r="R411"/>
    </row>
    <row r="412" spans="1:18">
      <c r="A412" s="7" t="s">
        <v>506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Q412"/>
      <c r="R412"/>
    </row>
    <row r="413" spans="1:18">
      <c r="A413" s="7" t="s">
        <v>507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Q413"/>
      <c r="R413"/>
    </row>
    <row r="414" spans="1:18">
      <c r="A414" s="7" t="s">
        <v>486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Q414"/>
      <c r="R414"/>
    </row>
    <row r="415" spans="1:18">
      <c r="A415" s="7" t="s">
        <v>508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Q415"/>
      <c r="R415"/>
    </row>
    <row r="416" spans="1:18">
      <c r="A416" s="7" t="s">
        <v>487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Q416"/>
      <c r="R416"/>
    </row>
    <row r="417" spans="1:18">
      <c r="A417" s="7" t="s">
        <v>509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Q417"/>
      <c r="R417"/>
    </row>
    <row r="418" spans="1:18">
      <c r="A418" s="7" t="s">
        <v>510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Q418"/>
      <c r="R418"/>
    </row>
    <row r="419" spans="1:18">
      <c r="A419" s="7" t="s">
        <v>558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Q419"/>
      <c r="R419"/>
    </row>
    <row r="420" spans="1:18">
      <c r="A420" s="7" t="s">
        <v>511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Q420"/>
      <c r="R420"/>
    </row>
    <row r="421" spans="1:18">
      <c r="A421" s="7" t="s">
        <v>512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Q421"/>
      <c r="R421"/>
    </row>
    <row r="422" spans="1:18">
      <c r="A422" s="7" t="s">
        <v>488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Q422"/>
      <c r="R422"/>
    </row>
    <row r="423" spans="1:18">
      <c r="A423" s="7" t="s">
        <v>476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Q423"/>
      <c r="R423"/>
    </row>
    <row r="424" spans="1:18">
      <c r="A424" s="7" t="s">
        <v>477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Q424"/>
      <c r="R424"/>
    </row>
    <row r="425" spans="1:18">
      <c r="A425" s="7" t="s">
        <v>2176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Q425"/>
      <c r="R425"/>
    </row>
    <row r="426" spans="1:18">
      <c r="A426" s="7" t="s">
        <v>2177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Q426"/>
      <c r="R426"/>
    </row>
    <row r="427" spans="1:18">
      <c r="A427" s="7" t="s">
        <v>513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Q427"/>
      <c r="R427"/>
    </row>
    <row r="428" spans="1:18">
      <c r="A428" s="7" t="s">
        <v>2178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Q428"/>
      <c r="R428"/>
    </row>
    <row r="429" spans="1:18">
      <c r="A429" s="7" t="s">
        <v>559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Q429"/>
      <c r="R429"/>
    </row>
    <row r="430" spans="1:18">
      <c r="A430" s="7" t="s">
        <v>514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Q430"/>
      <c r="R430"/>
    </row>
    <row r="431" spans="1:18">
      <c r="A431" s="7" t="s">
        <v>2179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Q431"/>
      <c r="R431"/>
    </row>
    <row r="432" spans="1:18">
      <c r="A432" s="7" t="s">
        <v>560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Q432"/>
      <c r="R432"/>
    </row>
    <row r="433" spans="1:18">
      <c r="A433" s="7" t="s">
        <v>515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Q433"/>
      <c r="R433"/>
    </row>
    <row r="434" spans="1:18">
      <c r="A434" s="7" t="s">
        <v>516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Q434"/>
      <c r="R434"/>
    </row>
    <row r="435" spans="1:18">
      <c r="A435" s="7" t="s">
        <v>2180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Q435"/>
      <c r="R435"/>
    </row>
    <row r="436" spans="1:18">
      <c r="A436" s="7" t="s">
        <v>561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Q436"/>
      <c r="R436"/>
    </row>
    <row r="437" spans="1:18">
      <c r="A437" s="7" t="s">
        <v>517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Q437"/>
      <c r="R437"/>
    </row>
    <row r="438" spans="1:18">
      <c r="A438" s="7" t="s">
        <v>518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Q438"/>
      <c r="R438"/>
    </row>
    <row r="439" spans="1:18">
      <c r="A439" s="7" t="s">
        <v>519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Q439"/>
      <c r="R439"/>
    </row>
    <row r="440" spans="1:18">
      <c r="A440" s="7" t="s">
        <v>520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Q440"/>
      <c r="R440"/>
    </row>
    <row r="441" spans="1:18">
      <c r="A441" s="7" t="s">
        <v>521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Q441"/>
      <c r="R441"/>
    </row>
    <row r="442" spans="1:18">
      <c r="A442" s="7" t="s">
        <v>522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Q442"/>
      <c r="R442"/>
    </row>
    <row r="443" spans="1:18">
      <c r="A443" s="7" t="s">
        <v>523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Q443"/>
      <c r="R443"/>
    </row>
    <row r="444" spans="1:18">
      <c r="A444" s="7" t="s">
        <v>524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Q444"/>
      <c r="R444"/>
    </row>
    <row r="445" spans="1:18">
      <c r="A445" s="7" t="s">
        <v>525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Q445"/>
      <c r="R445"/>
    </row>
    <row r="446" spans="1:18">
      <c r="A446" s="7" t="s">
        <v>526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Q446"/>
      <c r="R446"/>
    </row>
    <row r="447" spans="1:18">
      <c r="A447" s="7" t="s">
        <v>562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Q447"/>
      <c r="R447"/>
    </row>
    <row r="448" spans="1:18">
      <c r="A448" s="7" t="s">
        <v>478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Q448"/>
      <c r="R448"/>
    </row>
    <row r="449" spans="1:18">
      <c r="A449" s="7" t="s">
        <v>2181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Q449"/>
      <c r="R449"/>
    </row>
    <row r="450" spans="1:18">
      <c r="A450" s="7" t="s">
        <v>2182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Q450"/>
      <c r="R450"/>
    </row>
    <row r="451" spans="1:18">
      <c r="A451" s="7" t="s">
        <v>527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Q451"/>
      <c r="R451"/>
    </row>
    <row r="452" spans="1:18">
      <c r="A452" s="7" t="s">
        <v>528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Q452"/>
      <c r="R452"/>
    </row>
    <row r="453" spans="1:18">
      <c r="A453" s="7" t="s">
        <v>563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Q453"/>
      <c r="R453"/>
    </row>
    <row r="454" spans="1:18">
      <c r="A454" s="7" t="s">
        <v>489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Q454"/>
      <c r="R454"/>
    </row>
    <row r="455" spans="1:18">
      <c r="A455" s="7" t="s">
        <v>529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Q455"/>
      <c r="R455"/>
    </row>
    <row r="456" spans="1:18">
      <c r="A456" s="7" t="s">
        <v>530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Q456"/>
      <c r="R456"/>
    </row>
    <row r="457" spans="1:18">
      <c r="A457" s="7" t="s">
        <v>531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Q457"/>
      <c r="R457"/>
    </row>
    <row r="458" spans="1:18">
      <c r="A458" s="7" t="s">
        <v>532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Q458"/>
      <c r="R458"/>
    </row>
    <row r="459" spans="1:18">
      <c r="A459" s="7" t="s">
        <v>533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Q459"/>
      <c r="R459"/>
    </row>
    <row r="460" spans="1:18">
      <c r="A460" s="7" t="s">
        <v>564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Q460"/>
      <c r="R460"/>
    </row>
    <row r="461" spans="1:18">
      <c r="A461" s="7" t="s">
        <v>565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Q461"/>
      <c r="R461"/>
    </row>
    <row r="462" spans="1:18">
      <c r="A462" s="7" t="s">
        <v>566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Q462"/>
      <c r="R462"/>
    </row>
    <row r="463" spans="1:18">
      <c r="A463" s="7" t="s">
        <v>534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Q463"/>
      <c r="R463"/>
    </row>
    <row r="464" spans="1:18">
      <c r="A464" s="7" t="s">
        <v>567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Q464"/>
      <c r="R464"/>
    </row>
    <row r="465" spans="1:18">
      <c r="A465" s="7" t="s">
        <v>2183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Q465"/>
      <c r="R465"/>
    </row>
    <row r="466" spans="1:18">
      <c r="A466" s="7" t="s">
        <v>535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Q466"/>
      <c r="R466"/>
    </row>
    <row r="467" spans="1:18">
      <c r="A467" s="7" t="s">
        <v>536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Q467"/>
      <c r="R467"/>
    </row>
    <row r="468" spans="1:18">
      <c r="A468" s="7" t="s">
        <v>537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Q468"/>
      <c r="R468"/>
    </row>
    <row r="469" spans="1:18">
      <c r="A469" s="7" t="s">
        <v>568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Q469"/>
      <c r="R469"/>
    </row>
    <row r="470" spans="1:18">
      <c r="A470" s="7" t="s">
        <v>569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Q470"/>
      <c r="R470"/>
    </row>
    <row r="471" spans="1:18">
      <c r="A471" s="7" t="s">
        <v>538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Q471"/>
      <c r="R471"/>
    </row>
    <row r="472" spans="1:18">
      <c r="A472" s="7" t="s">
        <v>539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Q472"/>
      <c r="R472"/>
    </row>
    <row r="473" spans="1:18">
      <c r="A473" s="7" t="s">
        <v>540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Q473"/>
      <c r="R473"/>
    </row>
    <row r="474" spans="1:18">
      <c r="A474" s="7" t="s">
        <v>541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Q474"/>
      <c r="R474"/>
    </row>
    <row r="475" spans="1:18">
      <c r="A475" s="7" t="s">
        <v>542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Q475"/>
      <c r="R475"/>
    </row>
    <row r="476" spans="1:18">
      <c r="A476" s="7" t="s">
        <v>543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Q476"/>
      <c r="R476"/>
    </row>
    <row r="477" spans="1:18">
      <c r="A477" s="7" t="s">
        <v>544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Q477"/>
      <c r="R477"/>
    </row>
    <row r="478" spans="1:18">
      <c r="A478" s="7" t="s">
        <v>545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Q478"/>
      <c r="R478"/>
    </row>
    <row r="479" spans="1:18">
      <c r="A479" s="7" t="s">
        <v>546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Q479"/>
      <c r="R479"/>
    </row>
    <row r="480" spans="1:18">
      <c r="A480" s="7" t="s">
        <v>3143</v>
      </c>
      <c r="B480" s="3">
        <v>0</v>
      </c>
      <c r="C480" s="7">
        <v>0</v>
      </c>
      <c r="D480" s="7">
        <v>4</v>
      </c>
      <c r="E480" s="7">
        <v>4</v>
      </c>
      <c r="F480" s="7">
        <v>0</v>
      </c>
      <c r="G480" s="7">
        <v>0</v>
      </c>
      <c r="H480" s="7">
        <v>8</v>
      </c>
      <c r="I480" s="7">
        <v>4</v>
      </c>
      <c r="J480" s="7">
        <v>4</v>
      </c>
      <c r="K480" s="7">
        <v>2</v>
      </c>
      <c r="L480" s="7">
        <v>0</v>
      </c>
      <c r="M480" s="7">
        <v>8</v>
      </c>
      <c r="Q480"/>
      <c r="R480"/>
    </row>
    <row r="481" spans="1:18">
      <c r="A481" s="7" t="s">
        <v>547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Q481"/>
      <c r="R481"/>
    </row>
    <row r="482" spans="1:18">
      <c r="A482" s="7" t="s">
        <v>570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Q482"/>
      <c r="R482"/>
    </row>
    <row r="483" spans="1:18">
      <c r="A483" s="7" t="s">
        <v>3142</v>
      </c>
      <c r="B483" s="3">
        <v>0</v>
      </c>
      <c r="C483" s="7">
        <v>1</v>
      </c>
      <c r="D483" s="7">
        <v>1</v>
      </c>
      <c r="E483" s="7">
        <v>3</v>
      </c>
      <c r="F483" s="7">
        <v>0</v>
      </c>
      <c r="G483" s="7">
        <v>0</v>
      </c>
      <c r="H483" s="7">
        <v>5</v>
      </c>
      <c r="I483" s="7">
        <v>1</v>
      </c>
      <c r="J483" s="7">
        <v>3</v>
      </c>
      <c r="K483" s="7">
        <v>5</v>
      </c>
      <c r="L483" s="7">
        <v>0</v>
      </c>
      <c r="M483" s="7">
        <v>7</v>
      </c>
      <c r="Q483"/>
      <c r="R483"/>
    </row>
    <row r="484" spans="1:18">
      <c r="A484" s="7" t="s">
        <v>548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Q484"/>
      <c r="R484"/>
    </row>
    <row r="485" spans="1:18">
      <c r="A485" s="7" t="s">
        <v>490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Q485"/>
      <c r="R485"/>
    </row>
    <row r="486" spans="1:18">
      <c r="A486" s="7" t="s">
        <v>1447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Q486"/>
      <c r="R486"/>
    </row>
    <row r="487" spans="1:18">
      <c r="A487" s="7" t="s">
        <v>479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Q487"/>
      <c r="R487"/>
    </row>
    <row r="488" spans="1:18">
      <c r="A488" s="7" t="s">
        <v>1011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Q488"/>
      <c r="R488"/>
    </row>
    <row r="489" spans="1:18">
      <c r="A489" s="7" t="s">
        <v>1122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Q489"/>
      <c r="R489"/>
    </row>
    <row r="490" spans="1:18">
      <c r="A490" s="7" t="s">
        <v>1012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Q490"/>
      <c r="R490"/>
    </row>
    <row r="491" spans="1:18">
      <c r="A491" s="7" t="s">
        <v>1013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Q491"/>
      <c r="R491"/>
    </row>
    <row r="492" spans="1:18">
      <c r="A492" s="7" t="s">
        <v>1097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Q492"/>
      <c r="R492"/>
    </row>
    <row r="493" spans="1:18">
      <c r="A493" s="7" t="s">
        <v>1014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Q493"/>
      <c r="R493"/>
    </row>
    <row r="494" spans="1:18">
      <c r="A494" s="7" t="s">
        <v>1015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Q494"/>
      <c r="R494"/>
    </row>
    <row r="495" spans="1:18">
      <c r="A495" s="7" t="s">
        <v>1016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Q495"/>
      <c r="R495"/>
    </row>
    <row r="496" spans="1:18">
      <c r="A496" s="7" t="s">
        <v>1098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Q496"/>
      <c r="R496"/>
    </row>
    <row r="497" spans="1:18">
      <c r="A497" s="7" t="s">
        <v>1099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Q497"/>
      <c r="R497"/>
    </row>
    <row r="498" spans="1:18">
      <c r="A498" s="7" t="s">
        <v>1001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Q498"/>
      <c r="R498"/>
    </row>
    <row r="499" spans="1:18">
      <c r="A499" s="7" t="s">
        <v>1100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Q499"/>
      <c r="R499"/>
    </row>
    <row r="500" spans="1:18">
      <c r="A500" s="7" t="s">
        <v>1017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Q500"/>
      <c r="R500"/>
    </row>
    <row r="501" spans="1:18">
      <c r="A501" s="7" t="s">
        <v>1018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Q501"/>
      <c r="R501"/>
    </row>
    <row r="502" spans="1:18">
      <c r="A502" s="7" t="s">
        <v>1468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Q502"/>
      <c r="R502"/>
    </row>
    <row r="503" spans="1:18">
      <c r="A503" s="7" t="s">
        <v>1019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Q503"/>
      <c r="R503"/>
    </row>
    <row r="504" spans="1:18">
      <c r="A504" s="7" t="s">
        <v>1101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Q504"/>
      <c r="R504"/>
    </row>
    <row r="505" spans="1:18">
      <c r="A505" s="7" t="s">
        <v>1020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Q505"/>
      <c r="R505"/>
    </row>
    <row r="506" spans="1:18">
      <c r="A506" s="7" t="s">
        <v>1021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Q506"/>
      <c r="R506"/>
    </row>
    <row r="507" spans="1:18">
      <c r="A507" s="7" t="s">
        <v>1110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Q507"/>
      <c r="R507"/>
    </row>
    <row r="508" spans="1:18">
      <c r="A508" s="7" t="s">
        <v>1022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Q508"/>
      <c r="R508"/>
    </row>
    <row r="509" spans="1:18">
      <c r="A509" s="7" t="s">
        <v>2184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Q509"/>
      <c r="R509"/>
    </row>
    <row r="510" spans="1:18">
      <c r="A510" s="7" t="s">
        <v>2185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Q510"/>
      <c r="R510"/>
    </row>
    <row r="511" spans="1:18">
      <c r="A511" s="7" t="s">
        <v>1023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Q511"/>
      <c r="R511"/>
    </row>
    <row r="512" spans="1:18">
      <c r="A512" s="7" t="s">
        <v>1024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Q512"/>
      <c r="R512"/>
    </row>
    <row r="513" spans="1:18">
      <c r="A513" s="7" t="s">
        <v>1102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Q513"/>
      <c r="R513"/>
    </row>
    <row r="514" spans="1:18">
      <c r="A514" s="7" t="s">
        <v>1025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Q514"/>
      <c r="R514"/>
    </row>
    <row r="515" spans="1:18">
      <c r="A515" s="7" t="s">
        <v>1026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Q515"/>
      <c r="R515"/>
    </row>
    <row r="516" spans="1:18">
      <c r="A516" s="7" t="s">
        <v>1002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Q516"/>
      <c r="R516"/>
    </row>
    <row r="517" spans="1:18">
      <c r="A517" s="7" t="s">
        <v>1003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Q517"/>
      <c r="R517"/>
    </row>
    <row r="518" spans="1:18">
      <c r="A518" s="7" t="s">
        <v>1027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Q518"/>
      <c r="R518"/>
    </row>
    <row r="519" spans="1:18">
      <c r="A519" s="7" t="s">
        <v>1028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Q519"/>
      <c r="R519"/>
    </row>
    <row r="520" spans="1:18">
      <c r="A520" s="7" t="s">
        <v>1103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Q520"/>
      <c r="R520"/>
    </row>
    <row r="521" spans="1:18">
      <c r="A521" s="7" t="s">
        <v>1029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Q521"/>
      <c r="R521"/>
    </row>
    <row r="522" spans="1:18">
      <c r="A522" s="7" t="s">
        <v>1160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Q522"/>
      <c r="R522"/>
    </row>
    <row r="523" spans="1:18">
      <c r="A523" s="7" t="s">
        <v>1030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Q523"/>
      <c r="R523"/>
    </row>
    <row r="524" spans="1:18">
      <c r="A524" s="7" t="s">
        <v>1031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Q524"/>
      <c r="R524"/>
    </row>
    <row r="525" spans="1:18">
      <c r="A525" s="7" t="s">
        <v>2186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Q525"/>
      <c r="R525"/>
    </row>
    <row r="526" spans="1:18">
      <c r="A526" s="7" t="s">
        <v>2187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Q526"/>
      <c r="R526"/>
    </row>
    <row r="527" spans="1:18">
      <c r="A527" s="7" t="s">
        <v>1032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Q527"/>
      <c r="R527"/>
    </row>
    <row r="528" spans="1:18">
      <c r="A528" s="7" t="s">
        <v>2188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Q528"/>
      <c r="R528"/>
    </row>
    <row r="529" spans="1:18">
      <c r="A529" s="7" t="s">
        <v>1033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Q529"/>
      <c r="R529"/>
    </row>
    <row r="530" spans="1:18">
      <c r="A530" s="7" t="s">
        <v>1034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Q530"/>
      <c r="R530"/>
    </row>
    <row r="531" spans="1:18">
      <c r="A531" s="7" t="s">
        <v>2189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Q531"/>
      <c r="R531"/>
    </row>
    <row r="532" spans="1:18">
      <c r="A532" s="7" t="s">
        <v>1035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Q532"/>
      <c r="R532"/>
    </row>
    <row r="533" spans="1:18">
      <c r="A533" s="7" t="s">
        <v>1036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Q533"/>
      <c r="R533"/>
    </row>
    <row r="534" spans="1:18">
      <c r="A534" s="7" t="s">
        <v>1004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Q534"/>
      <c r="R534"/>
    </row>
    <row r="535" spans="1:18">
      <c r="A535" s="7" t="s">
        <v>2190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Q535"/>
      <c r="R535"/>
    </row>
    <row r="536" spans="1:18">
      <c r="A536" s="7" t="s">
        <v>1037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Q536"/>
      <c r="R536"/>
    </row>
    <row r="537" spans="1:18">
      <c r="A537" s="7" t="s">
        <v>1038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Q537"/>
      <c r="R537"/>
    </row>
    <row r="538" spans="1:18">
      <c r="A538" s="7" t="s">
        <v>1039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Q538"/>
      <c r="R538"/>
    </row>
    <row r="539" spans="1:18">
      <c r="A539" s="7" t="s">
        <v>1040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Q539"/>
      <c r="R539"/>
    </row>
    <row r="540" spans="1:18">
      <c r="A540" s="7" t="s">
        <v>1005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Q540"/>
      <c r="R540"/>
    </row>
    <row r="541" spans="1:18">
      <c r="A541" s="7" t="s">
        <v>1041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Q541"/>
      <c r="R541"/>
    </row>
    <row r="542" spans="1:18">
      <c r="A542" s="7" t="s">
        <v>1042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Q542"/>
      <c r="R542"/>
    </row>
    <row r="543" spans="1:18">
      <c r="A543" s="7" t="s">
        <v>1104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Q543"/>
      <c r="R543"/>
    </row>
    <row r="544" spans="1:18">
      <c r="A544" s="7" t="s">
        <v>1043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Q544"/>
      <c r="R544"/>
    </row>
    <row r="545" spans="1:18">
      <c r="A545" s="7" t="s">
        <v>1044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Q545"/>
      <c r="R545"/>
    </row>
    <row r="546" spans="1:18">
      <c r="A546" s="7" t="s">
        <v>1045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Q546"/>
      <c r="R546"/>
    </row>
    <row r="547" spans="1:18">
      <c r="A547" s="7" t="s">
        <v>1046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Q547"/>
      <c r="R547"/>
    </row>
    <row r="548" spans="1:18">
      <c r="A548" s="7" t="s">
        <v>1047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Q548"/>
      <c r="R548"/>
    </row>
    <row r="549" spans="1:18">
      <c r="A549" s="7" t="s">
        <v>2191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Q549"/>
      <c r="R549"/>
    </row>
    <row r="550" spans="1:18">
      <c r="A550" s="7" t="s">
        <v>2192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Q550"/>
      <c r="R550"/>
    </row>
    <row r="551" spans="1:18">
      <c r="A551" s="7" t="s">
        <v>1048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Q551"/>
      <c r="R551"/>
    </row>
    <row r="552" spans="1:18">
      <c r="A552" s="7" t="s">
        <v>1105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Q552"/>
      <c r="R552"/>
    </row>
    <row r="553" spans="1:18">
      <c r="A553" s="7" t="s">
        <v>1049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Q553"/>
      <c r="R553"/>
    </row>
    <row r="554" spans="1:18">
      <c r="A554" s="7" t="s">
        <v>1050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Q554"/>
      <c r="R554"/>
    </row>
    <row r="555" spans="1:18">
      <c r="A555" s="7" t="s">
        <v>1106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Q555"/>
      <c r="R555"/>
    </row>
    <row r="556" spans="1:18">
      <c r="A556" s="7" t="s">
        <v>1051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Q556"/>
      <c r="R556"/>
    </row>
    <row r="557" spans="1:18">
      <c r="A557" s="7" t="s">
        <v>1052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Q557"/>
      <c r="R557"/>
    </row>
    <row r="558" spans="1:18">
      <c r="A558" s="7" t="s">
        <v>1053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Q558"/>
      <c r="R558"/>
    </row>
    <row r="559" spans="1:18">
      <c r="A559" s="7" t="s">
        <v>1054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Q559"/>
      <c r="R559"/>
    </row>
    <row r="560" spans="1:18">
      <c r="A560" s="7" t="s">
        <v>1055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Q560"/>
      <c r="R560"/>
    </row>
    <row r="561" spans="1:18">
      <c r="A561" s="7" t="s">
        <v>1107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Q561"/>
      <c r="R561"/>
    </row>
    <row r="562" spans="1:18">
      <c r="A562" s="7" t="s">
        <v>1056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Q562"/>
      <c r="R562"/>
    </row>
    <row r="563" spans="1:18">
      <c r="A563" s="7" t="s">
        <v>1057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Q563"/>
      <c r="R563"/>
    </row>
    <row r="564" spans="1:18">
      <c r="A564" s="7" t="s">
        <v>1058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Q564"/>
      <c r="R564"/>
    </row>
    <row r="565" spans="1:18">
      <c r="A565" s="7" t="s">
        <v>2193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Q565"/>
      <c r="R565"/>
    </row>
    <row r="566" spans="1:18">
      <c r="A566" s="7" t="s">
        <v>1059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Q566"/>
      <c r="R566"/>
    </row>
    <row r="567" spans="1:18">
      <c r="A567" s="7" t="s">
        <v>1060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Q567"/>
      <c r="R567"/>
    </row>
    <row r="568" spans="1:18">
      <c r="A568" s="7" t="s">
        <v>1061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Q568"/>
      <c r="R568"/>
    </row>
    <row r="569" spans="1:18">
      <c r="A569" s="7" t="s">
        <v>1062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Q569"/>
      <c r="R569"/>
    </row>
    <row r="570" spans="1:18">
      <c r="A570" s="7" t="s">
        <v>1108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Q570"/>
      <c r="R570"/>
    </row>
    <row r="571" spans="1:18">
      <c r="A571" s="7" t="s">
        <v>1063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Q571"/>
      <c r="R571"/>
    </row>
    <row r="572" spans="1:18">
      <c r="A572" s="7" t="s">
        <v>1064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Q572"/>
      <c r="R572"/>
    </row>
    <row r="573" spans="1:18">
      <c r="A573" s="7" t="s">
        <v>1065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Q573"/>
      <c r="R573"/>
    </row>
    <row r="574" spans="1:18">
      <c r="A574" s="7" t="s">
        <v>1066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Q574"/>
      <c r="R574"/>
    </row>
    <row r="575" spans="1:18">
      <c r="A575" s="7" t="s">
        <v>1067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Q575"/>
      <c r="R575"/>
    </row>
    <row r="576" spans="1:18">
      <c r="A576" s="7" t="s">
        <v>1068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Q576"/>
      <c r="R576"/>
    </row>
    <row r="577" spans="1:18">
      <c r="A577" s="7" t="s">
        <v>1069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Q577"/>
      <c r="R577"/>
    </row>
    <row r="578" spans="1:18">
      <c r="A578" s="7" t="s">
        <v>1070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Q578"/>
      <c r="R578"/>
    </row>
    <row r="579" spans="1:18">
      <c r="A579" s="7" t="s">
        <v>1071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Q579"/>
      <c r="R579"/>
    </row>
    <row r="580" spans="1:18">
      <c r="A580" s="7" t="s">
        <v>3145</v>
      </c>
      <c r="B580" s="3">
        <v>0</v>
      </c>
      <c r="C580" s="7">
        <v>1</v>
      </c>
      <c r="D580" s="7">
        <v>1</v>
      </c>
      <c r="E580" s="7">
        <v>4</v>
      </c>
      <c r="F580" s="7">
        <v>1</v>
      </c>
      <c r="G580" s="7">
        <v>0</v>
      </c>
      <c r="H580" s="7">
        <v>6</v>
      </c>
      <c r="I580" s="7">
        <v>3</v>
      </c>
      <c r="J580" s="7">
        <v>11</v>
      </c>
      <c r="K580" s="7">
        <v>0</v>
      </c>
      <c r="L580" s="7">
        <v>0</v>
      </c>
      <c r="M580" s="7">
        <v>5</v>
      </c>
      <c r="Q580"/>
      <c r="R580"/>
    </row>
    <row r="581" spans="1:18">
      <c r="A581" s="7" t="s">
        <v>1072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Q581"/>
      <c r="R581"/>
    </row>
    <row r="582" spans="1:18">
      <c r="A582" s="7" t="s">
        <v>1073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Q582"/>
      <c r="R582"/>
    </row>
    <row r="583" spans="1:18">
      <c r="A583" s="7" t="s">
        <v>3144</v>
      </c>
      <c r="B583" s="3">
        <v>1</v>
      </c>
      <c r="C583" s="7">
        <v>0</v>
      </c>
      <c r="D583" s="7">
        <v>2</v>
      </c>
      <c r="E583" s="7">
        <v>3</v>
      </c>
      <c r="F583" s="7">
        <v>1</v>
      </c>
      <c r="G583" s="7">
        <v>0</v>
      </c>
      <c r="H583" s="7">
        <v>6</v>
      </c>
      <c r="I583" s="7">
        <v>3</v>
      </c>
      <c r="J583" s="7">
        <v>9</v>
      </c>
      <c r="K583" s="7">
        <v>5</v>
      </c>
      <c r="L583" s="7">
        <v>0</v>
      </c>
      <c r="M583" s="7">
        <v>10</v>
      </c>
      <c r="Q583"/>
      <c r="R583"/>
    </row>
    <row r="584" spans="1:18">
      <c r="A584" s="7" t="s">
        <v>1074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Q584"/>
      <c r="R584"/>
    </row>
    <row r="585" spans="1:18">
      <c r="A585" s="7" t="s">
        <v>1075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Q585"/>
      <c r="R585"/>
    </row>
    <row r="586" spans="1:18">
      <c r="A586" s="7" t="s">
        <v>1448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Q586"/>
      <c r="R586"/>
    </row>
    <row r="587" spans="1:18">
      <c r="A587" s="7" t="s">
        <v>1109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Q587"/>
      <c r="R587"/>
    </row>
    <row r="588" spans="1:18">
      <c r="A588" s="7" t="s">
        <v>1184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Q588"/>
      <c r="R588"/>
    </row>
    <row r="589" spans="1:18">
      <c r="A589" s="7" t="s">
        <v>1281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Q589"/>
      <c r="R589"/>
    </row>
    <row r="590" spans="1:18">
      <c r="A590" s="7" t="s">
        <v>1185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Q590"/>
    </row>
    <row r="591" spans="1:18">
      <c r="A591" s="7" t="s">
        <v>1186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Q591"/>
    </row>
    <row r="592" spans="1:18">
      <c r="A592" s="7" t="s">
        <v>1187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Q592"/>
    </row>
    <row r="593" spans="1:17">
      <c r="A593" s="7" t="s">
        <v>1188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Q593"/>
    </row>
    <row r="594" spans="1:17">
      <c r="A594" s="7" t="s">
        <v>1189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Q594"/>
    </row>
    <row r="595" spans="1:17">
      <c r="A595" s="7" t="s">
        <v>1190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Q595"/>
    </row>
    <row r="596" spans="1:17">
      <c r="A596" s="7" t="s">
        <v>1191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Q596"/>
    </row>
    <row r="597" spans="1:17">
      <c r="A597" s="7" t="s">
        <v>1192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Q597"/>
    </row>
    <row r="598" spans="1:17">
      <c r="A598" s="7" t="s">
        <v>1193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Q598"/>
    </row>
    <row r="599" spans="1:17">
      <c r="A599" s="7" t="s">
        <v>1194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Q599"/>
    </row>
    <row r="600" spans="1:17">
      <c r="A600" s="7" t="s">
        <v>1195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Q600"/>
    </row>
    <row r="601" spans="1:17">
      <c r="A601" s="7" t="s">
        <v>1196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Q601"/>
    </row>
    <row r="602" spans="1:17">
      <c r="A602" s="7" t="s">
        <v>1469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Q602"/>
    </row>
    <row r="603" spans="1:17">
      <c r="A603" s="7" t="s">
        <v>1197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Q603"/>
    </row>
    <row r="604" spans="1:17">
      <c r="A604" s="7" t="s">
        <v>1198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Q604"/>
    </row>
    <row r="605" spans="1:17">
      <c r="A605" s="7" t="s">
        <v>1199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Q605"/>
    </row>
    <row r="606" spans="1:17">
      <c r="A606" s="7" t="s">
        <v>1200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Q606"/>
    </row>
    <row r="607" spans="1:17">
      <c r="A607" s="7" t="s">
        <v>1161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Q607"/>
    </row>
    <row r="608" spans="1:17">
      <c r="A608" s="7" t="s">
        <v>1201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Q608"/>
    </row>
    <row r="609" spans="1:17">
      <c r="A609" s="7" t="s">
        <v>2194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Q609"/>
    </row>
    <row r="610" spans="1:17">
      <c r="A610" s="7" t="s">
        <v>2195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Q610"/>
    </row>
    <row r="611" spans="1:17">
      <c r="A611" s="7" t="s">
        <v>1202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Q611"/>
    </row>
    <row r="612" spans="1:17">
      <c r="A612" s="7" t="s">
        <v>1162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Q612"/>
    </row>
    <row r="613" spans="1:17">
      <c r="A613" s="7" t="s">
        <v>1203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Q613"/>
    </row>
    <row r="614" spans="1:17">
      <c r="A614" s="7" t="s">
        <v>1204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Q614"/>
    </row>
    <row r="615" spans="1:17">
      <c r="A615" s="7" t="s">
        <v>1205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Q615"/>
    </row>
    <row r="616" spans="1:17">
      <c r="A616" s="7" t="s">
        <v>1206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Q616"/>
    </row>
    <row r="617" spans="1:17">
      <c r="A617" s="7" t="s">
        <v>1207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Q617"/>
    </row>
    <row r="618" spans="1:17">
      <c r="A618" s="7" t="s">
        <v>1208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Q618"/>
    </row>
    <row r="619" spans="1:17">
      <c r="A619" s="7" t="s">
        <v>1209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Q619"/>
    </row>
    <row r="620" spans="1:17">
      <c r="A620" s="7" t="s">
        <v>1210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Q620"/>
    </row>
    <row r="621" spans="1:17">
      <c r="A621" s="7" t="s">
        <v>1163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Q621"/>
    </row>
    <row r="622" spans="1:17">
      <c r="A622" s="7" t="s">
        <v>1211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Q622"/>
    </row>
    <row r="623" spans="1:17">
      <c r="A623" s="7" t="s">
        <v>1212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Q623"/>
    </row>
    <row r="624" spans="1:17">
      <c r="A624" s="7" t="s">
        <v>1213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Q624"/>
    </row>
    <row r="625" spans="1:17">
      <c r="A625" s="7" t="s">
        <v>2196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Q625"/>
    </row>
    <row r="626" spans="1:17">
      <c r="A626" s="7" t="s">
        <v>2197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Q626"/>
    </row>
    <row r="627" spans="1:17">
      <c r="A627" s="7" t="s">
        <v>1164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Q627"/>
    </row>
    <row r="628" spans="1:17">
      <c r="A628" s="7" t="s">
        <v>2198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Q628"/>
    </row>
    <row r="629" spans="1:17">
      <c r="A629" s="7" t="s">
        <v>1214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Q629"/>
    </row>
    <row r="630" spans="1:17">
      <c r="A630" s="7" t="s">
        <v>1215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Q630"/>
    </row>
    <row r="631" spans="1:17">
      <c r="A631" s="7" t="s">
        <v>2199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Q631"/>
    </row>
    <row r="632" spans="1:17">
      <c r="A632" s="7" t="s">
        <v>1216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Q632"/>
    </row>
    <row r="633" spans="1:17">
      <c r="A633" s="7" t="s">
        <v>1217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Q633"/>
    </row>
    <row r="634" spans="1:17">
      <c r="A634" s="7" t="s">
        <v>1218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Q634"/>
    </row>
    <row r="635" spans="1:17">
      <c r="A635" s="7" t="s">
        <v>2200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Q635"/>
    </row>
    <row r="636" spans="1:17">
      <c r="A636" s="7" t="s">
        <v>1219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Q636"/>
    </row>
    <row r="637" spans="1:17">
      <c r="A637" s="7" t="s">
        <v>1220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Q637"/>
    </row>
    <row r="638" spans="1:17">
      <c r="A638" s="7" t="s">
        <v>1221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Q638"/>
    </row>
    <row r="639" spans="1:17">
      <c r="A639" s="7" t="s">
        <v>1222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Q639"/>
    </row>
    <row r="640" spans="1:17">
      <c r="A640" s="7" t="s">
        <v>1223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Q640"/>
    </row>
    <row r="641" spans="1:17">
      <c r="A641" s="7" t="s">
        <v>1224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Q641"/>
    </row>
    <row r="642" spans="1:17">
      <c r="A642" s="7" t="s">
        <v>1225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Q642"/>
    </row>
    <row r="643" spans="1:17">
      <c r="A643" s="7" t="s">
        <v>1226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Q643"/>
    </row>
    <row r="644" spans="1:17">
      <c r="A644" s="7" t="s">
        <v>1227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Q644"/>
    </row>
    <row r="645" spans="1:17">
      <c r="A645" s="7" t="s">
        <v>1228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Q645"/>
    </row>
    <row r="646" spans="1:17">
      <c r="A646" s="7" t="s">
        <v>1229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Q646"/>
    </row>
    <row r="647" spans="1:17">
      <c r="A647" s="7" t="s">
        <v>1230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Q647"/>
    </row>
    <row r="648" spans="1:17">
      <c r="A648" s="7" t="s">
        <v>1231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Q648"/>
    </row>
    <row r="649" spans="1:17">
      <c r="A649" s="7" t="s">
        <v>2201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Q649"/>
    </row>
    <row r="650" spans="1:17">
      <c r="A650" s="7" t="s">
        <v>2202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Q650"/>
    </row>
    <row r="651" spans="1:17">
      <c r="A651" s="7" t="s">
        <v>1232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Q651"/>
    </row>
    <row r="652" spans="1:17">
      <c r="A652" s="7" t="s">
        <v>1233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Q652"/>
    </row>
    <row r="653" spans="1:17">
      <c r="A653" s="7" t="s">
        <v>1234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Q653"/>
    </row>
    <row r="654" spans="1:17">
      <c r="A654" s="7" t="s">
        <v>1235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Q654"/>
    </row>
    <row r="655" spans="1:17">
      <c r="A655" s="7" t="s">
        <v>1282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Q655"/>
    </row>
    <row r="656" spans="1:17">
      <c r="A656" s="7" t="s">
        <v>1236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Q656"/>
    </row>
    <row r="657" spans="1:17">
      <c r="A657" s="7" t="s">
        <v>1237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Q657"/>
    </row>
    <row r="658" spans="1:17">
      <c r="A658" s="7" t="s">
        <v>1165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Q658"/>
    </row>
    <row r="659" spans="1:17">
      <c r="A659" s="7" t="s">
        <v>1238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Q659"/>
    </row>
    <row r="660" spans="1:17">
      <c r="A660" s="7" t="s">
        <v>1239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Q660"/>
    </row>
    <row r="661" spans="1:17">
      <c r="A661" s="7" t="s">
        <v>1240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Q661"/>
    </row>
    <row r="662" spans="1:17">
      <c r="A662" s="7" t="s">
        <v>1241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Q662"/>
    </row>
    <row r="663" spans="1:17">
      <c r="A663" s="7" t="s">
        <v>1242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Q663"/>
    </row>
    <row r="664" spans="1:17">
      <c r="A664" s="7" t="s">
        <v>1243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Q664"/>
    </row>
    <row r="665" spans="1:17">
      <c r="A665" s="7" t="s">
        <v>2203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Q665"/>
    </row>
    <row r="666" spans="1:17">
      <c r="A666" s="7" t="s">
        <v>1244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Q666"/>
    </row>
    <row r="667" spans="1:17">
      <c r="A667" s="7" t="s">
        <v>1245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Q667"/>
    </row>
    <row r="668" spans="1:17">
      <c r="A668" s="7" t="s">
        <v>1246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Q668"/>
    </row>
    <row r="669" spans="1:17">
      <c r="A669" s="7" t="s">
        <v>1247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Q669"/>
    </row>
    <row r="670" spans="1:17">
      <c r="A670" s="7" t="s">
        <v>1248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Q670"/>
    </row>
    <row r="671" spans="1:17">
      <c r="A671" s="7" t="s">
        <v>1249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Q671"/>
    </row>
    <row r="672" spans="1:17">
      <c r="A672" s="7" t="s">
        <v>1166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Q672"/>
    </row>
    <row r="673" spans="1:17">
      <c r="A673" s="7" t="s">
        <v>1250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Q673"/>
    </row>
    <row r="674" spans="1:17">
      <c r="A674" s="7" t="s">
        <v>1167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Q674"/>
    </row>
    <row r="675" spans="1:17">
      <c r="A675" s="7" t="s">
        <v>1168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Q675"/>
    </row>
    <row r="676" spans="1:17">
      <c r="A676" s="7" t="s">
        <v>1251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Q676"/>
    </row>
    <row r="677" spans="1:17">
      <c r="A677" s="7" t="s">
        <v>1252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Q677"/>
    </row>
    <row r="678" spans="1:17">
      <c r="A678" s="7" t="s">
        <v>1283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Q678"/>
    </row>
    <row r="679" spans="1:17">
      <c r="A679" s="7" t="s">
        <v>1253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Q679"/>
    </row>
    <row r="680" spans="1:17">
      <c r="A680" s="7" t="s">
        <v>3147</v>
      </c>
      <c r="B680" s="3">
        <v>0</v>
      </c>
      <c r="C680" s="7">
        <v>0</v>
      </c>
      <c r="D680" s="7">
        <v>0</v>
      </c>
      <c r="E680" s="7">
        <v>2</v>
      </c>
      <c r="F680" s="7">
        <v>0</v>
      </c>
      <c r="G680" s="7">
        <v>1</v>
      </c>
      <c r="H680" s="7">
        <v>2</v>
      </c>
      <c r="I680" s="7">
        <v>2</v>
      </c>
      <c r="J680" s="7">
        <v>11</v>
      </c>
      <c r="K680" s="7">
        <v>3</v>
      </c>
      <c r="L680" s="7">
        <v>0</v>
      </c>
      <c r="M680" s="7">
        <v>7</v>
      </c>
      <c r="Q680"/>
    </row>
    <row r="681" spans="1:17">
      <c r="A681" s="7" t="s">
        <v>1169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Q681"/>
    </row>
    <row r="682" spans="1:17">
      <c r="A682" s="7" t="s">
        <v>1254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Q682"/>
    </row>
    <row r="683" spans="1:17">
      <c r="A683" s="7" t="s">
        <v>3146</v>
      </c>
      <c r="B683" s="3">
        <v>0</v>
      </c>
      <c r="C683" s="7">
        <v>1</v>
      </c>
      <c r="D683" s="7">
        <v>2</v>
      </c>
      <c r="E683" s="7">
        <v>2</v>
      </c>
      <c r="F683" s="7">
        <v>1</v>
      </c>
      <c r="G683" s="7">
        <v>1</v>
      </c>
      <c r="H683" s="7">
        <v>5</v>
      </c>
      <c r="I683" s="7">
        <v>3</v>
      </c>
      <c r="J683" s="7">
        <v>5</v>
      </c>
      <c r="K683" s="7">
        <v>8</v>
      </c>
      <c r="L683" s="7">
        <v>0</v>
      </c>
      <c r="M683" s="7">
        <v>10</v>
      </c>
      <c r="Q683"/>
    </row>
    <row r="684" spans="1:17">
      <c r="A684" s="7" t="s">
        <v>1255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Q684"/>
    </row>
    <row r="685" spans="1:17">
      <c r="A685" s="7" t="s">
        <v>1256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Q685"/>
    </row>
    <row r="686" spans="1:17">
      <c r="A686" s="7" t="s">
        <v>1449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Q686"/>
    </row>
    <row r="687" spans="1:17">
      <c r="A687" s="7" t="s">
        <v>1257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Q687"/>
    </row>
    <row r="688" spans="1:17">
      <c r="A688" s="7" t="s">
        <v>1284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Q688"/>
    </row>
    <row r="689" spans="1:17">
      <c r="A689" s="7" t="s">
        <v>1285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Q689"/>
    </row>
    <row r="690" spans="1:17">
      <c r="A690" s="7" t="s">
        <v>1286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Q690"/>
    </row>
    <row r="691" spans="1:17">
      <c r="A691" s="7" t="s">
        <v>1287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Q691"/>
    </row>
    <row r="692" spans="1:17">
      <c r="A692" s="7" t="s">
        <v>1288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Q692"/>
    </row>
    <row r="693" spans="1:17">
      <c r="A693" s="7" t="s">
        <v>1289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Q693"/>
    </row>
    <row r="694" spans="1:17">
      <c r="A694" s="7" t="s">
        <v>1290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Q694"/>
    </row>
    <row r="695" spans="1:17">
      <c r="A695" s="7" t="s">
        <v>1291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Q695"/>
    </row>
    <row r="696" spans="1:17">
      <c r="A696" s="7" t="s">
        <v>1292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Q696"/>
    </row>
    <row r="697" spans="1:17">
      <c r="A697" s="7" t="s">
        <v>1293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Q697"/>
    </row>
    <row r="698" spans="1:17">
      <c r="A698" s="7" t="s">
        <v>1294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Q698"/>
    </row>
    <row r="699" spans="1:17">
      <c r="A699" s="7" t="s">
        <v>1295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Q699"/>
    </row>
    <row r="700" spans="1:17">
      <c r="A700" s="7" t="s">
        <v>1296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Q700"/>
    </row>
    <row r="701" spans="1:17">
      <c r="A701" s="7" t="s">
        <v>1297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Q701"/>
    </row>
    <row r="702" spans="1:17">
      <c r="A702" s="7" t="s">
        <v>1470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Q702"/>
    </row>
    <row r="703" spans="1:17">
      <c r="A703" s="7" t="s">
        <v>1298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Q703"/>
    </row>
    <row r="704" spans="1:17">
      <c r="A704" s="7" t="s">
        <v>1299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Q704"/>
    </row>
    <row r="705" spans="1:17">
      <c r="A705" s="7" t="s">
        <v>1300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Q705"/>
    </row>
    <row r="706" spans="1:17">
      <c r="A706" s="7" t="s">
        <v>1301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Q706"/>
    </row>
    <row r="707" spans="1:17">
      <c r="A707" s="7" t="s">
        <v>1302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Q707"/>
    </row>
    <row r="708" spans="1:17">
      <c r="A708" s="7" t="s">
        <v>1303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Q708"/>
    </row>
    <row r="709" spans="1:17">
      <c r="A709" s="7" t="s">
        <v>2204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Q709"/>
    </row>
    <row r="710" spans="1:17">
      <c r="A710" s="7" t="s">
        <v>2205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Q710"/>
    </row>
    <row r="711" spans="1:17">
      <c r="A711" s="7" t="s">
        <v>1304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Q711"/>
    </row>
    <row r="712" spans="1:17">
      <c r="A712" s="7" t="s">
        <v>1305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Q712"/>
    </row>
    <row r="713" spans="1:17">
      <c r="A713" s="7" t="s">
        <v>1306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Q713"/>
    </row>
    <row r="714" spans="1:17">
      <c r="A714" s="7" t="s">
        <v>1307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Q714"/>
    </row>
    <row r="715" spans="1:17">
      <c r="A715" s="7" t="s">
        <v>1308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Q715"/>
    </row>
    <row r="716" spans="1:17">
      <c r="A716" s="7" t="s">
        <v>1309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Q716"/>
    </row>
    <row r="717" spans="1:17">
      <c r="A717" s="7" t="s">
        <v>1310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Q717"/>
    </row>
    <row r="718" spans="1:17">
      <c r="A718" s="7" t="s">
        <v>1311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Q718"/>
    </row>
    <row r="719" spans="1:17">
      <c r="A719" s="7" t="s">
        <v>1312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Q719"/>
    </row>
    <row r="720" spans="1:17">
      <c r="A720" s="7" t="s">
        <v>1313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Q720"/>
    </row>
    <row r="721" spans="1:17">
      <c r="A721" s="7" t="s">
        <v>1314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Q721"/>
    </row>
    <row r="722" spans="1:17">
      <c r="A722" s="7" t="s">
        <v>1315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Q722"/>
    </row>
    <row r="723" spans="1:17">
      <c r="A723" s="7" t="s">
        <v>1316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Q723"/>
    </row>
    <row r="724" spans="1:17">
      <c r="A724" s="7" t="s">
        <v>2206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Q724"/>
    </row>
    <row r="725" spans="1:17">
      <c r="A725" s="7" t="s">
        <v>2207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Q725"/>
    </row>
    <row r="726" spans="1:17">
      <c r="A726" s="7" t="s">
        <v>1317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Q726"/>
    </row>
    <row r="727" spans="1:17">
      <c r="A727" s="7" t="s">
        <v>2208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Q727"/>
    </row>
    <row r="728" spans="1:17">
      <c r="A728" s="7" t="s">
        <v>1318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Q728"/>
    </row>
    <row r="729" spans="1:17">
      <c r="A729" s="7" t="s">
        <v>1319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Q729"/>
    </row>
    <row r="730" spans="1:17">
      <c r="A730" s="7" t="s">
        <v>2209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Q730"/>
    </row>
    <row r="731" spans="1:17">
      <c r="A731" s="7" t="s">
        <v>1320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Q731"/>
    </row>
    <row r="732" spans="1:17">
      <c r="A732" s="7" t="s">
        <v>1321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Q732"/>
    </row>
    <row r="733" spans="1:17">
      <c r="A733" s="7" t="s">
        <v>1322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Q733"/>
    </row>
    <row r="734" spans="1:17">
      <c r="A734" s="7" t="s">
        <v>2210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Q734"/>
    </row>
    <row r="735" spans="1:17">
      <c r="A735" s="7" t="s">
        <v>1323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Q735"/>
    </row>
    <row r="736" spans="1:17">
      <c r="A736" s="7" t="s">
        <v>1324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Q736"/>
    </row>
    <row r="737" spans="1:17">
      <c r="A737" s="7" t="s">
        <v>1325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Q737"/>
    </row>
    <row r="738" spans="1:17">
      <c r="A738" s="7" t="s">
        <v>1326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Q738"/>
    </row>
    <row r="739" spans="1:17">
      <c r="A739" s="7" t="s">
        <v>1327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Q739"/>
    </row>
    <row r="740" spans="1:17">
      <c r="A740" s="7" t="s">
        <v>1328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Q740"/>
    </row>
    <row r="741" spans="1:17">
      <c r="A741" s="7" t="s">
        <v>1329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Q741"/>
    </row>
    <row r="742" spans="1:17">
      <c r="A742" s="7" t="s">
        <v>1330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Q742"/>
    </row>
    <row r="743" spans="1:17">
      <c r="A743" s="7" t="s">
        <v>1331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Q743"/>
    </row>
    <row r="744" spans="1:17">
      <c r="A744" s="7" t="s">
        <v>1332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Q744"/>
    </row>
    <row r="745" spans="1:17">
      <c r="A745" s="7" t="s">
        <v>1333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Q745"/>
    </row>
    <row r="746" spans="1:17">
      <c r="A746" s="7" t="s">
        <v>1334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Q746"/>
    </row>
    <row r="747" spans="1:17">
      <c r="A747" s="7" t="s">
        <v>1335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Q747"/>
    </row>
    <row r="748" spans="1:17">
      <c r="A748" s="7" t="s">
        <v>2211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Q748"/>
    </row>
    <row r="749" spans="1:17">
      <c r="A749" s="7" t="s">
        <v>2212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Q749"/>
    </row>
    <row r="750" spans="1:17">
      <c r="A750" s="7" t="s">
        <v>1336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Q750"/>
    </row>
    <row r="751" spans="1:17">
      <c r="A751" s="7" t="s">
        <v>1337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Q751"/>
    </row>
    <row r="752" spans="1:17">
      <c r="A752" s="7" t="s">
        <v>1338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Q752"/>
    </row>
    <row r="753" spans="1:17">
      <c r="A753" s="7" t="s">
        <v>1339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Q753"/>
    </row>
    <row r="754" spans="1:17">
      <c r="A754" s="7" t="s">
        <v>1340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Q754"/>
    </row>
    <row r="755" spans="1:17">
      <c r="A755" s="7" t="s">
        <v>1341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Q755"/>
    </row>
    <row r="756" spans="1:17">
      <c r="A756" s="7" t="s">
        <v>1342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Q756"/>
    </row>
    <row r="757" spans="1:17">
      <c r="A757" s="7" t="s">
        <v>1343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Q757"/>
    </row>
    <row r="758" spans="1:17">
      <c r="A758" s="7" t="s">
        <v>1344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Q758"/>
    </row>
    <row r="759" spans="1:17">
      <c r="A759" s="7" t="s">
        <v>1345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Q759"/>
    </row>
    <row r="760" spans="1:17">
      <c r="A760" s="7" t="s">
        <v>1346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Q760"/>
    </row>
    <row r="761" spans="1:17">
      <c r="A761" s="7" t="s">
        <v>1347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Q761"/>
    </row>
    <row r="762" spans="1:17">
      <c r="A762" s="7" t="s">
        <v>1348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Q762"/>
    </row>
    <row r="763" spans="1:17">
      <c r="A763" s="7" t="s">
        <v>1349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Q763"/>
    </row>
    <row r="764" spans="1:17">
      <c r="A764" s="7" t="s">
        <v>2213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Q764"/>
    </row>
    <row r="765" spans="1:17">
      <c r="A765" s="7" t="s">
        <v>1350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Q765"/>
    </row>
    <row r="766" spans="1:17">
      <c r="A766" s="7" t="s">
        <v>1351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Q766"/>
    </row>
    <row r="767" spans="1:17">
      <c r="A767" s="7" t="s">
        <v>1352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Q767"/>
    </row>
    <row r="768" spans="1:17">
      <c r="A768" s="7" t="s">
        <v>1353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Q768"/>
    </row>
    <row r="769" spans="1:17">
      <c r="A769" s="7" t="s">
        <v>1354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Q769"/>
    </row>
    <row r="770" spans="1:17">
      <c r="A770" s="7" t="s">
        <v>1355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Q770"/>
    </row>
    <row r="771" spans="1:17">
      <c r="A771" s="7" t="s">
        <v>1356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Q771"/>
    </row>
    <row r="772" spans="1:17">
      <c r="A772" s="7" t="s">
        <v>1357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Q772"/>
    </row>
    <row r="773" spans="1:17">
      <c r="A773" s="7" t="s">
        <v>1358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Q773"/>
    </row>
    <row r="774" spans="1:17">
      <c r="A774" s="7" t="s">
        <v>1359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Q774"/>
    </row>
    <row r="775" spans="1:17">
      <c r="A775" s="7" t="s">
        <v>1360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Q775"/>
    </row>
    <row r="776" spans="1:17">
      <c r="A776" s="7" t="s">
        <v>1361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Q776"/>
    </row>
    <row r="777" spans="1:17">
      <c r="A777" s="7" t="s">
        <v>1362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Q777"/>
    </row>
    <row r="778" spans="1:17">
      <c r="A778" s="7" t="s">
        <v>1363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Q778"/>
    </row>
    <row r="779" spans="1:17">
      <c r="A779" s="7" t="s">
        <v>3149</v>
      </c>
      <c r="B779" s="3">
        <v>0</v>
      </c>
      <c r="C779" s="7">
        <v>0</v>
      </c>
      <c r="D779" s="7">
        <v>0</v>
      </c>
      <c r="E779" s="7">
        <v>2</v>
      </c>
      <c r="F779" s="7">
        <v>0</v>
      </c>
      <c r="G779" s="7">
        <v>0</v>
      </c>
      <c r="H779" s="7">
        <v>2</v>
      </c>
      <c r="I779" s="7">
        <v>0</v>
      </c>
      <c r="J779" s="7">
        <v>6</v>
      </c>
      <c r="K779" s="7">
        <v>2</v>
      </c>
      <c r="L779" s="7">
        <v>0</v>
      </c>
      <c r="M779" s="7">
        <v>5</v>
      </c>
      <c r="Q779"/>
    </row>
    <row r="780" spans="1:17">
      <c r="A780" s="7" t="s">
        <v>1364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Q780"/>
    </row>
    <row r="781" spans="1:17">
      <c r="A781" s="7" t="s">
        <v>1365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Q781"/>
    </row>
    <row r="782" spans="1:17">
      <c r="A782" s="7" t="s">
        <v>3148</v>
      </c>
      <c r="B782" s="3">
        <v>0</v>
      </c>
      <c r="C782" s="7">
        <v>0</v>
      </c>
      <c r="D782" s="7">
        <v>1</v>
      </c>
      <c r="E782" s="7">
        <v>1</v>
      </c>
      <c r="F782" s="7">
        <v>0</v>
      </c>
      <c r="G782" s="7">
        <v>0</v>
      </c>
      <c r="H782" s="7">
        <v>2</v>
      </c>
      <c r="I782" s="7">
        <v>5</v>
      </c>
      <c r="J782" s="7">
        <v>6</v>
      </c>
      <c r="K782" s="7">
        <v>1</v>
      </c>
      <c r="L782" s="7">
        <v>1</v>
      </c>
      <c r="M782" s="7">
        <v>8</v>
      </c>
      <c r="Q782"/>
    </row>
    <row r="783" spans="1:17">
      <c r="A783" s="7" t="s">
        <v>1366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Q783"/>
    </row>
    <row r="784" spans="1:17">
      <c r="A784" s="7" t="s">
        <v>1367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Q784"/>
    </row>
    <row r="785" spans="1:17">
      <c r="A785" s="7" t="s">
        <v>1450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Q785"/>
    </row>
    <row r="786" spans="1:17">
      <c r="A786" s="7" t="s">
        <v>1368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Q786"/>
    </row>
    <row r="787" spans="1:17">
      <c r="A787" s="7" t="s">
        <v>1471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Q787"/>
    </row>
    <row r="788" spans="1:17">
      <c r="A788" s="7" t="s">
        <v>1472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Q788"/>
    </row>
    <row r="789" spans="1:17">
      <c r="A789" s="7" t="s">
        <v>1473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Q789"/>
    </row>
    <row r="790" spans="1:17">
      <c r="A790" s="7" t="s">
        <v>1474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Q790"/>
    </row>
    <row r="791" spans="1:17">
      <c r="A791" s="7" t="s">
        <v>1475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Q791"/>
    </row>
    <row r="792" spans="1:17">
      <c r="A792" s="7" t="s">
        <v>1476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Q792"/>
    </row>
    <row r="793" spans="1:17">
      <c r="A793" s="7" t="s">
        <v>1477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Q793"/>
    </row>
    <row r="794" spans="1:17">
      <c r="A794" s="7" t="s">
        <v>1478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Q794"/>
    </row>
    <row r="795" spans="1:17">
      <c r="A795" s="7" t="s">
        <v>1479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Q795"/>
    </row>
    <row r="796" spans="1:17">
      <c r="A796" s="7" t="s">
        <v>1480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Q796"/>
    </row>
    <row r="797" spans="1:17">
      <c r="A797" s="7" t="s">
        <v>1481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Q797"/>
    </row>
    <row r="798" spans="1:17">
      <c r="A798" s="7" t="s">
        <v>1482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Q798"/>
    </row>
    <row r="799" spans="1:17">
      <c r="A799" s="7" t="s">
        <v>1483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Q799"/>
    </row>
    <row r="800" spans="1:17">
      <c r="A800" s="7" t="s">
        <v>1484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Q800"/>
    </row>
    <row r="801" spans="1:17">
      <c r="A801" s="7" t="s">
        <v>1485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Q801"/>
    </row>
    <row r="802" spans="1:17">
      <c r="A802" s="7" t="s">
        <v>1486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Q802"/>
    </row>
    <row r="803" spans="1:17">
      <c r="A803" s="7" t="s">
        <v>1487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Q803"/>
    </row>
    <row r="804" spans="1:17">
      <c r="A804" s="7" t="s">
        <v>1488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Q804"/>
    </row>
    <row r="805" spans="1:17">
      <c r="A805" s="7" t="s">
        <v>1489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Q805"/>
    </row>
    <row r="806" spans="1:17">
      <c r="A806" s="7" t="s">
        <v>1490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Q806"/>
    </row>
    <row r="807" spans="1:17">
      <c r="A807" s="7" t="s">
        <v>1491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Q807"/>
    </row>
    <row r="808" spans="1:17">
      <c r="A808" s="7" t="s">
        <v>2214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Q808"/>
    </row>
    <row r="809" spans="1:17">
      <c r="A809" s="7" t="s">
        <v>1492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Q809"/>
    </row>
    <row r="810" spans="1:17">
      <c r="A810" s="7" t="s">
        <v>2215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Q810"/>
    </row>
    <row r="811" spans="1:17">
      <c r="A811" s="7" t="s">
        <v>1493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Q811"/>
    </row>
    <row r="812" spans="1:17">
      <c r="A812" s="7" t="s">
        <v>1494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Q812"/>
    </row>
    <row r="813" spans="1:17">
      <c r="A813" s="7" t="s">
        <v>1495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Q813"/>
    </row>
    <row r="814" spans="1:17">
      <c r="A814" s="7" t="s">
        <v>1496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Q814"/>
    </row>
    <row r="815" spans="1:17">
      <c r="A815" s="7" t="s">
        <v>1497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Q815"/>
    </row>
    <row r="816" spans="1:17">
      <c r="A816" s="7" t="s">
        <v>1498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Q816"/>
    </row>
    <row r="817" spans="1:17">
      <c r="A817" s="7" t="s">
        <v>1499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Q817"/>
    </row>
    <row r="818" spans="1:17">
      <c r="A818" s="7" t="s">
        <v>1500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Q818"/>
    </row>
    <row r="819" spans="1:17">
      <c r="A819" s="7" t="s">
        <v>1501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Q819"/>
    </row>
    <row r="820" spans="1:17">
      <c r="A820" s="7" t="s">
        <v>1502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Q820"/>
    </row>
    <row r="821" spans="1:17">
      <c r="A821" s="7" t="s">
        <v>1503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Q821"/>
    </row>
    <row r="822" spans="1:17">
      <c r="A822" s="7" t="s">
        <v>1504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Q822"/>
    </row>
    <row r="823" spans="1:17">
      <c r="A823" s="7" t="s">
        <v>1505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Q823"/>
    </row>
    <row r="824" spans="1:17">
      <c r="A824" s="7" t="s">
        <v>2216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Q824"/>
    </row>
    <row r="825" spans="1:17">
      <c r="A825" s="7" t="s">
        <v>2217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Q825"/>
    </row>
    <row r="826" spans="1:17">
      <c r="A826" s="7" t="s">
        <v>1506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Q826"/>
    </row>
    <row r="827" spans="1:17">
      <c r="A827" s="7" t="s">
        <v>2218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Q827"/>
    </row>
    <row r="828" spans="1:17">
      <c r="A828" s="7" t="s">
        <v>1507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Q828"/>
    </row>
    <row r="829" spans="1:17">
      <c r="A829" s="7" t="s">
        <v>1508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Q829"/>
    </row>
    <row r="830" spans="1:17">
      <c r="A830" s="7" t="s">
        <v>2219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Q830"/>
    </row>
    <row r="831" spans="1:17">
      <c r="A831" s="7" t="s">
        <v>1509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Q831"/>
    </row>
    <row r="832" spans="1:17">
      <c r="A832" s="7" t="s">
        <v>1510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Q832"/>
    </row>
    <row r="833" spans="1:17">
      <c r="A833" s="7" t="s">
        <v>1511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Q833"/>
    </row>
    <row r="834" spans="1:17">
      <c r="A834" s="7" t="s">
        <v>2220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Q834"/>
    </row>
    <row r="835" spans="1:17">
      <c r="A835" s="7" t="s">
        <v>1512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Q835"/>
    </row>
    <row r="836" spans="1:17">
      <c r="A836" s="7" t="s">
        <v>1513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Q836"/>
    </row>
    <row r="837" spans="1:17">
      <c r="A837" s="7" t="s">
        <v>1514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Q837"/>
    </row>
    <row r="838" spans="1:17">
      <c r="A838" s="7" t="s">
        <v>1515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Q838"/>
    </row>
    <row r="839" spans="1:17">
      <c r="A839" s="7" t="s">
        <v>1516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Q839"/>
    </row>
    <row r="840" spans="1:17">
      <c r="A840" s="7" t="s">
        <v>1517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Q840"/>
    </row>
    <row r="841" spans="1:17">
      <c r="A841" s="7" t="s">
        <v>1518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Q841"/>
    </row>
    <row r="842" spans="1:17">
      <c r="A842" s="7" t="s">
        <v>1519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Q842"/>
    </row>
    <row r="843" spans="1:17">
      <c r="A843" s="7" t="s">
        <v>1520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Q843"/>
    </row>
    <row r="844" spans="1:17">
      <c r="A844" s="7" t="s">
        <v>1521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Q844"/>
    </row>
    <row r="845" spans="1:17">
      <c r="A845" s="7" t="s">
        <v>1522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Q845"/>
    </row>
    <row r="846" spans="1:17">
      <c r="A846" s="7" t="s">
        <v>1523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Q846"/>
    </row>
    <row r="847" spans="1:17">
      <c r="A847" s="7" t="s">
        <v>1524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Q847"/>
    </row>
    <row r="848" spans="1:17">
      <c r="A848" s="7" t="s">
        <v>1525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Q848"/>
    </row>
    <row r="849" spans="1:17">
      <c r="A849" s="7" t="s">
        <v>2221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Q849"/>
    </row>
    <row r="850" spans="1:17">
      <c r="A850" s="7" t="s">
        <v>1526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Q850"/>
    </row>
    <row r="851" spans="1:17">
      <c r="A851" s="7" t="s">
        <v>1527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Q851"/>
    </row>
    <row r="852" spans="1:17">
      <c r="A852" s="7" t="s">
        <v>1528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Q852"/>
    </row>
    <row r="853" spans="1:17">
      <c r="A853" s="7" t="s">
        <v>1529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Q853"/>
    </row>
    <row r="854" spans="1:17">
      <c r="A854" s="7" t="s">
        <v>1530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Q854"/>
    </row>
    <row r="855" spans="1:17">
      <c r="A855" s="7" t="s">
        <v>1531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Q855"/>
    </row>
    <row r="856" spans="1:17">
      <c r="A856" s="7" t="s">
        <v>1532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Q856"/>
    </row>
    <row r="857" spans="1:17">
      <c r="A857" s="7" t="s">
        <v>1533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Q857"/>
    </row>
    <row r="858" spans="1:17">
      <c r="A858" s="7" t="s">
        <v>1534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Q858"/>
    </row>
    <row r="859" spans="1:17">
      <c r="A859" s="7" t="s">
        <v>1535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Q859"/>
    </row>
    <row r="860" spans="1:17">
      <c r="A860" s="7" t="s">
        <v>1536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Q860"/>
    </row>
    <row r="861" spans="1:17">
      <c r="A861" s="7" t="s">
        <v>2222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Q861"/>
    </row>
    <row r="862" spans="1:17">
      <c r="A862" s="7" t="s">
        <v>1537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Q862"/>
    </row>
    <row r="863" spans="1:17">
      <c r="A863" s="7" t="s">
        <v>1538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Q863"/>
    </row>
    <row r="864" spans="1:17">
      <c r="A864" s="7" t="s">
        <v>1539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Q864"/>
    </row>
    <row r="865" spans="1:17">
      <c r="A865" s="7" t="s">
        <v>1540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Q865"/>
    </row>
    <row r="866" spans="1:17">
      <c r="A866" s="7" t="s">
        <v>1541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Q866"/>
    </row>
    <row r="867" spans="1:17">
      <c r="A867" s="7" t="s">
        <v>1542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Q867"/>
    </row>
    <row r="868" spans="1:17">
      <c r="A868" s="7" t="s">
        <v>1543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Q868"/>
    </row>
    <row r="869" spans="1:17">
      <c r="A869" s="7" t="s">
        <v>1544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Q869"/>
    </row>
    <row r="870" spans="1:17">
      <c r="A870" s="7" t="s">
        <v>1545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Q870"/>
    </row>
    <row r="871" spans="1:17">
      <c r="A871" s="7" t="s">
        <v>1546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Q871"/>
    </row>
    <row r="872" spans="1:17">
      <c r="A872" s="7" t="s">
        <v>1547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Q872"/>
    </row>
    <row r="873" spans="1:17">
      <c r="A873" s="7" t="s">
        <v>1548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Q873"/>
    </row>
    <row r="874" spans="1:17">
      <c r="A874" s="7" t="s">
        <v>1549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Q874"/>
    </row>
    <row r="875" spans="1:17">
      <c r="A875" s="7" t="s">
        <v>1550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Q875"/>
    </row>
    <row r="876" spans="1:17">
      <c r="A876" s="7" t="s">
        <v>3151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1</v>
      </c>
      <c r="J876" s="7">
        <v>4</v>
      </c>
      <c r="K876" s="7">
        <v>3</v>
      </c>
      <c r="L876" s="7">
        <v>0</v>
      </c>
      <c r="M876" s="7">
        <v>8</v>
      </c>
      <c r="Q876"/>
    </row>
    <row r="877" spans="1:17">
      <c r="A877" s="7" t="s">
        <v>1551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Q877"/>
    </row>
    <row r="878" spans="1:17">
      <c r="A878" s="7" t="s">
        <v>1552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Q878"/>
    </row>
    <row r="879" spans="1:17">
      <c r="A879" s="7" t="s">
        <v>3150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2</v>
      </c>
      <c r="J879" s="7">
        <v>6</v>
      </c>
      <c r="K879" s="7">
        <v>1</v>
      </c>
      <c r="L879" s="7">
        <v>0</v>
      </c>
      <c r="M879" s="7">
        <v>4</v>
      </c>
      <c r="Q879"/>
    </row>
    <row r="880" spans="1:17">
      <c r="A880" s="7" t="s">
        <v>1553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Q880"/>
    </row>
    <row r="881" spans="1:17">
      <c r="A881" s="7" t="s">
        <v>1554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Q881"/>
    </row>
    <row r="882" spans="1:17">
      <c r="A882" s="7" t="s">
        <v>1555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Q882"/>
    </row>
    <row r="883" spans="1:17">
      <c r="A883" s="7" t="s">
        <v>1556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Q883"/>
    </row>
    <row r="884" spans="1:17">
      <c r="A884" s="7" t="s">
        <v>1616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Q884"/>
    </row>
    <row r="885" spans="1:17">
      <c r="A885" s="7" t="s">
        <v>1617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Q885"/>
    </row>
    <row r="886" spans="1:17">
      <c r="A886" s="7" t="s">
        <v>1618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Q886"/>
    </row>
    <row r="887" spans="1:17">
      <c r="A887" s="7" t="s">
        <v>1619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Q887"/>
    </row>
    <row r="888" spans="1:17">
      <c r="A888" s="7" t="s">
        <v>1620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Q888"/>
    </row>
    <row r="889" spans="1:17">
      <c r="A889" s="7" t="s">
        <v>1621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Q889"/>
    </row>
    <row r="890" spans="1:17">
      <c r="A890" s="7" t="s">
        <v>1622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Q890"/>
    </row>
    <row r="891" spans="1:17">
      <c r="A891" s="7" t="s">
        <v>1623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Q891"/>
    </row>
    <row r="892" spans="1:17">
      <c r="A892" s="7" t="s">
        <v>1624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Q892"/>
    </row>
    <row r="893" spans="1:17">
      <c r="A893" s="7" t="s">
        <v>1625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Q893"/>
    </row>
    <row r="894" spans="1:17">
      <c r="A894" s="7" t="s">
        <v>1626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Q894"/>
    </row>
    <row r="895" spans="1:17">
      <c r="A895" s="7" t="s">
        <v>1627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Q895"/>
    </row>
    <row r="896" spans="1:17">
      <c r="A896" s="7" t="s">
        <v>1628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Q896"/>
    </row>
    <row r="897" spans="1:17">
      <c r="A897" s="7" t="s">
        <v>1629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Q897"/>
    </row>
    <row r="898" spans="1:17">
      <c r="A898" s="7" t="s">
        <v>1630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Q898"/>
    </row>
    <row r="899" spans="1:17">
      <c r="A899" s="7" t="s">
        <v>1631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Q899"/>
    </row>
    <row r="900" spans="1:17">
      <c r="A900" s="7" t="s">
        <v>1632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Q900"/>
    </row>
    <row r="901" spans="1:17">
      <c r="A901" s="7" t="s">
        <v>1633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Q901"/>
    </row>
    <row r="902" spans="1:17">
      <c r="A902" s="7" t="s">
        <v>1634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Q902"/>
    </row>
    <row r="903" spans="1:17">
      <c r="A903" s="7" t="s">
        <v>1635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Q903"/>
    </row>
    <row r="904" spans="1:17">
      <c r="A904" s="7" t="s">
        <v>1636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Q904"/>
    </row>
    <row r="905" spans="1:17">
      <c r="A905" s="7" t="s">
        <v>2223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Q905"/>
    </row>
    <row r="906" spans="1:17">
      <c r="A906" s="7" t="s">
        <v>1637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Q906"/>
    </row>
    <row r="907" spans="1:17">
      <c r="A907" s="7" t="s">
        <v>2224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Q907"/>
    </row>
    <row r="908" spans="1:17">
      <c r="A908" s="7" t="s">
        <v>1638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Q908"/>
    </row>
    <row r="909" spans="1:17">
      <c r="A909" s="7" t="s">
        <v>1639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Q909"/>
    </row>
    <row r="910" spans="1:17">
      <c r="A910" s="7" t="s">
        <v>1640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Q910"/>
    </row>
    <row r="911" spans="1:17">
      <c r="A911" s="7" t="s">
        <v>1641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Q911"/>
    </row>
    <row r="912" spans="1:17">
      <c r="A912" s="7" t="s">
        <v>1642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Q912"/>
    </row>
    <row r="913" spans="1:17">
      <c r="A913" s="7" t="s">
        <v>1643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Q913"/>
    </row>
    <row r="914" spans="1:17">
      <c r="A914" s="7" t="s">
        <v>1644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Q914"/>
    </row>
    <row r="915" spans="1:17">
      <c r="A915" s="7" t="s">
        <v>1645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Q915"/>
    </row>
    <row r="916" spans="1:17">
      <c r="A916" s="7" t="s">
        <v>1646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Q916"/>
    </row>
    <row r="917" spans="1:17">
      <c r="A917" s="7" t="s">
        <v>1647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Q917"/>
    </row>
    <row r="918" spans="1:17">
      <c r="A918" s="7" t="s">
        <v>1648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Q918"/>
    </row>
    <row r="919" spans="1:17">
      <c r="A919" s="7" t="s">
        <v>1649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Q919"/>
    </row>
    <row r="920" spans="1:17">
      <c r="A920" s="7" t="s">
        <v>1650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Q920"/>
    </row>
    <row r="921" spans="1:17">
      <c r="A921" s="7" t="s">
        <v>2225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Q921"/>
    </row>
    <row r="922" spans="1:17">
      <c r="A922" s="7" t="s">
        <v>2226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Q922"/>
    </row>
    <row r="923" spans="1:17">
      <c r="A923" s="7" t="s">
        <v>1651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Q923"/>
    </row>
    <row r="924" spans="1:17">
      <c r="A924" s="7" t="s">
        <v>2227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Q924"/>
    </row>
    <row r="925" spans="1:17">
      <c r="A925" s="7" t="s">
        <v>1652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Q925"/>
    </row>
    <row r="926" spans="1:17">
      <c r="A926" s="7" t="s">
        <v>1653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Q926"/>
    </row>
    <row r="927" spans="1:17">
      <c r="A927" s="7" t="s">
        <v>2228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Q927"/>
    </row>
    <row r="928" spans="1:17">
      <c r="A928" s="7" t="s">
        <v>1654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Q928"/>
    </row>
    <row r="929" spans="1:17">
      <c r="A929" s="7" t="s">
        <v>1655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Q929"/>
    </row>
    <row r="930" spans="1:17">
      <c r="A930" s="7" t="s">
        <v>1656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Q930"/>
    </row>
    <row r="931" spans="1:17">
      <c r="A931" s="7" t="s">
        <v>2229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Q931"/>
    </row>
    <row r="932" spans="1:17">
      <c r="A932" s="7" t="s">
        <v>1657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Q932"/>
    </row>
    <row r="933" spans="1:17">
      <c r="A933" s="7" t="s">
        <v>1658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Q933"/>
    </row>
    <row r="934" spans="1:17">
      <c r="A934" s="7" t="s">
        <v>1659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Q934"/>
    </row>
    <row r="935" spans="1:17">
      <c r="A935" s="7" t="s">
        <v>1660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Q935"/>
    </row>
    <row r="936" spans="1:17">
      <c r="A936" s="7" t="s">
        <v>1661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Q936"/>
    </row>
    <row r="937" spans="1:17">
      <c r="A937" s="7" t="s">
        <v>1662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Q937"/>
    </row>
    <row r="938" spans="1:17">
      <c r="A938" s="7" t="s">
        <v>1663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Q938"/>
    </row>
    <row r="939" spans="1:17">
      <c r="A939" s="7" t="s">
        <v>1664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Q939"/>
    </row>
    <row r="940" spans="1:17">
      <c r="A940" s="7" t="s">
        <v>1665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Q940"/>
    </row>
    <row r="941" spans="1:17">
      <c r="A941" s="7" t="s">
        <v>1666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Q941"/>
    </row>
    <row r="942" spans="1:17">
      <c r="A942" s="7" t="s">
        <v>1667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Q942"/>
    </row>
    <row r="943" spans="1:17">
      <c r="A943" s="7" t="s">
        <v>1668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Q943"/>
    </row>
    <row r="944" spans="1:17">
      <c r="A944" s="7" t="s">
        <v>1669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Q944"/>
    </row>
    <row r="945" spans="1:17">
      <c r="A945" s="7" t="s">
        <v>1670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Q945"/>
    </row>
    <row r="946" spans="1:17">
      <c r="A946" s="7" t="s">
        <v>2230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Q946"/>
    </row>
    <row r="947" spans="1:17">
      <c r="A947" s="7" t="s">
        <v>1671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Q947"/>
    </row>
    <row r="948" spans="1:17">
      <c r="A948" s="7" t="s">
        <v>1738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Q948"/>
    </row>
    <row r="949" spans="1:17">
      <c r="A949" s="7" t="s">
        <v>1672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Q949"/>
    </row>
    <row r="950" spans="1:17">
      <c r="A950" s="7" t="s">
        <v>1673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Q950"/>
    </row>
    <row r="951" spans="1:17">
      <c r="A951" s="7" t="s">
        <v>1674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Q951"/>
    </row>
    <row r="952" spans="1:17">
      <c r="A952" s="7" t="s">
        <v>1675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Q952"/>
    </row>
    <row r="953" spans="1:17">
      <c r="A953" s="7" t="s">
        <v>1676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Q953"/>
    </row>
    <row r="954" spans="1:17">
      <c r="A954" s="7" t="s">
        <v>1677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Q954"/>
    </row>
    <row r="955" spans="1:17">
      <c r="A955" s="7" t="s">
        <v>1678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Q955"/>
    </row>
    <row r="956" spans="1:17">
      <c r="A956" s="7" t="s">
        <v>1679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Q956"/>
    </row>
    <row r="957" spans="1:17">
      <c r="A957" s="7" t="s">
        <v>1680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Q957"/>
    </row>
    <row r="958" spans="1:17">
      <c r="A958" s="7" t="s">
        <v>2231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Q958"/>
    </row>
    <row r="959" spans="1:17">
      <c r="A959" s="7" t="s">
        <v>1681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Q959"/>
    </row>
    <row r="960" spans="1:17">
      <c r="A960" s="7" t="s">
        <v>1682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Q960"/>
    </row>
    <row r="961" spans="1:17">
      <c r="A961" s="7" t="s">
        <v>1683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Q961"/>
    </row>
    <row r="962" spans="1:17">
      <c r="A962" s="7" t="s">
        <v>1684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Q962"/>
    </row>
    <row r="963" spans="1:17">
      <c r="A963" s="7" t="s">
        <v>1685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Q963"/>
    </row>
    <row r="964" spans="1:17">
      <c r="A964" s="7" t="s">
        <v>1686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Q964"/>
    </row>
    <row r="965" spans="1:17">
      <c r="A965" s="7" t="s">
        <v>1687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Q965"/>
    </row>
    <row r="966" spans="1:17">
      <c r="A966" s="7" t="s">
        <v>1688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Q966"/>
    </row>
    <row r="967" spans="1:17">
      <c r="A967" s="7" t="s">
        <v>1689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Q967"/>
    </row>
    <row r="968" spans="1:17">
      <c r="A968" s="7" t="s">
        <v>1690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Q968"/>
    </row>
    <row r="969" spans="1:17">
      <c r="A969" s="7" t="s">
        <v>1691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Q969"/>
    </row>
    <row r="970" spans="1:17">
      <c r="A970" s="7" t="s">
        <v>1692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Q970"/>
    </row>
    <row r="971" spans="1:17">
      <c r="A971" s="7" t="s">
        <v>1693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Q971"/>
    </row>
    <row r="972" spans="1:17">
      <c r="A972" s="7" t="s">
        <v>1694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Q972"/>
    </row>
    <row r="973" spans="1:17">
      <c r="A973" s="7" t="s">
        <v>3153</v>
      </c>
      <c r="B973" s="3">
        <v>0</v>
      </c>
      <c r="C973" s="7">
        <v>0</v>
      </c>
      <c r="D973" s="7">
        <v>0</v>
      </c>
      <c r="E973" s="7">
        <v>0</v>
      </c>
      <c r="F973" s="7">
        <v>0</v>
      </c>
      <c r="G973" s="7">
        <v>0</v>
      </c>
      <c r="H973" s="7">
        <v>0</v>
      </c>
      <c r="I973" s="7">
        <v>2</v>
      </c>
      <c r="J973" s="7">
        <v>6</v>
      </c>
      <c r="K973" s="7">
        <v>4</v>
      </c>
      <c r="L973" s="7">
        <v>0</v>
      </c>
      <c r="M973" s="7">
        <v>5</v>
      </c>
      <c r="Q973"/>
    </row>
    <row r="974" spans="1:17">
      <c r="A974" s="7" t="s">
        <v>1695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Q974"/>
    </row>
    <row r="975" spans="1:17">
      <c r="A975" s="7" t="s">
        <v>1696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Q975"/>
    </row>
    <row r="976" spans="1:17">
      <c r="A976" s="7" t="s">
        <v>3152</v>
      </c>
      <c r="B976" s="3">
        <v>0</v>
      </c>
      <c r="C976" s="7">
        <v>1</v>
      </c>
      <c r="D976" s="7">
        <v>2</v>
      </c>
      <c r="E976" s="7">
        <v>1</v>
      </c>
      <c r="F976" s="7">
        <v>0</v>
      </c>
      <c r="G976" s="7">
        <v>0</v>
      </c>
      <c r="H976" s="7">
        <v>4</v>
      </c>
      <c r="I976" s="7">
        <v>3</v>
      </c>
      <c r="J976" s="7">
        <v>7</v>
      </c>
      <c r="K976" s="7">
        <v>6</v>
      </c>
      <c r="L976" s="7">
        <v>0</v>
      </c>
      <c r="M976" s="7">
        <v>7</v>
      </c>
      <c r="Q976"/>
    </row>
    <row r="977" spans="1:17">
      <c r="A977" s="7" t="s">
        <v>1697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Q977"/>
    </row>
    <row r="978" spans="1:17">
      <c r="A978" s="7" t="s">
        <v>1698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Q978"/>
    </row>
    <row r="979" spans="1:17">
      <c r="A979" s="7" t="s">
        <v>1699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Q979"/>
    </row>
    <row r="980" spans="1:17">
      <c r="A980" s="7" t="s">
        <v>1700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Q980"/>
    </row>
    <row r="981" spans="1:17">
      <c r="A981" s="7" t="s">
        <v>2315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Q981"/>
    </row>
    <row r="982" spans="1:17">
      <c r="A982" s="7" t="s">
        <v>2440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7">
      <c r="A983" s="7" t="s">
        <v>2316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7">
      <c r="A984" s="7" t="s">
        <v>2317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7">
      <c r="A985" s="7" t="s">
        <v>2318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7">
      <c r="A986" s="7" t="s">
        <v>2319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7">
      <c r="A987" s="7" t="s">
        <v>2433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7">
      <c r="A988" s="7" t="s">
        <v>2320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7">
      <c r="A989" s="7" t="s">
        <v>2311</v>
      </c>
      <c r="B989" s="3">
        <v>1</v>
      </c>
      <c r="C989" s="7">
        <v>1</v>
      </c>
      <c r="D989" s="7">
        <v>4</v>
      </c>
      <c r="E989" s="7">
        <v>2</v>
      </c>
      <c r="F989" s="7">
        <v>1</v>
      </c>
      <c r="G989" s="7">
        <v>0</v>
      </c>
      <c r="H989" s="7">
        <v>12</v>
      </c>
      <c r="I989" s="7">
        <v>0</v>
      </c>
      <c r="J989" s="7">
        <v>6</v>
      </c>
      <c r="K989" s="7">
        <v>10</v>
      </c>
      <c r="L989" s="7">
        <v>0</v>
      </c>
      <c r="M989" s="7">
        <v>13</v>
      </c>
    </row>
    <row r="990" spans="1:17">
      <c r="A990" s="7" t="s">
        <v>2321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7">
      <c r="A991" s="7" t="s">
        <v>2322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7">
      <c r="A992" s="7" t="s">
        <v>2323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2324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2325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2326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2327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2328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2329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2330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2331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2332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2333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2334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2335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2336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2337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2338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2339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2340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2341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2342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2343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2344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2345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2346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2434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2435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2347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2438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2348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2349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2350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2351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2352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2353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2354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2355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2356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2357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2441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2358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2436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2359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2360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2361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2362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2363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2364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2365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2366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2367</v>
      </c>
      <c r="B1041" s="3">
        <v>0</v>
      </c>
      <c r="C1041" s="7">
        <v>0</v>
      </c>
      <c r="D1041" s="7">
        <v>2</v>
      </c>
      <c r="E1041" s="7">
        <v>0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2368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2369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2370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2371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2372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2373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2374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2375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2439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2376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2437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2377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2378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2379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2380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2381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2382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2383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2442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9</v>
      </c>
      <c r="L1060" s="7">
        <v>0</v>
      </c>
      <c r="M1060" s="7">
        <v>10</v>
      </c>
    </row>
    <row r="1061" spans="1:13">
      <c r="A1061" s="7" t="s">
        <v>2384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2385</v>
      </c>
      <c r="B1062" s="3">
        <v>0</v>
      </c>
      <c r="C1062" s="7">
        <v>0</v>
      </c>
      <c r="D1062" s="7">
        <v>2</v>
      </c>
      <c r="E1062" s="7">
        <v>2</v>
      </c>
      <c r="F1062" s="7">
        <v>0</v>
      </c>
      <c r="G1062" s="7">
        <v>0</v>
      </c>
      <c r="H1062" s="7">
        <v>4</v>
      </c>
      <c r="I1062" s="7">
        <v>0</v>
      </c>
      <c r="J1062" s="7">
        <v>3</v>
      </c>
      <c r="K1062" s="7">
        <v>2</v>
      </c>
      <c r="L1062" s="7">
        <v>0</v>
      </c>
      <c r="M1062" s="7">
        <v>5</v>
      </c>
    </row>
    <row r="1063" spans="1:13">
      <c r="A1063" s="7" t="s">
        <v>2386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2387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2388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2389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2390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2391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2392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3155</v>
      </c>
      <c r="B1070" s="3">
        <v>0</v>
      </c>
      <c r="C1070" s="7">
        <v>0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5</v>
      </c>
      <c r="K1070" s="7">
        <v>6</v>
      </c>
      <c r="L1070" s="7">
        <v>1</v>
      </c>
      <c r="M1070" s="7">
        <v>8</v>
      </c>
    </row>
    <row r="1071" spans="1:13">
      <c r="A1071" s="7" t="s">
        <v>2393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2394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3154</v>
      </c>
      <c r="B1073" s="3">
        <v>0</v>
      </c>
      <c r="C1073" s="7">
        <v>2</v>
      </c>
      <c r="D1073" s="7">
        <v>1</v>
      </c>
      <c r="E1073" s="7">
        <v>1</v>
      </c>
      <c r="F1073" s="7">
        <v>0</v>
      </c>
      <c r="G1073" s="7">
        <v>0</v>
      </c>
      <c r="H1073" s="7">
        <v>4</v>
      </c>
      <c r="I1073" s="7">
        <v>5</v>
      </c>
      <c r="J1073" s="7">
        <v>6</v>
      </c>
      <c r="K1073" s="7">
        <v>3</v>
      </c>
      <c r="L1073" s="7">
        <v>0</v>
      </c>
      <c r="M1073" s="7">
        <v>4</v>
      </c>
    </row>
    <row r="1074" spans="1:13">
      <c r="A1074" s="7" t="s">
        <v>2395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2396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2397</v>
      </c>
      <c r="B1076" s="3">
        <v>0</v>
      </c>
      <c r="C1076" s="7">
        <v>0</v>
      </c>
      <c r="D1076" s="7">
        <v>3</v>
      </c>
      <c r="E1076" s="7">
        <v>3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2398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  <row r="1078" spans="1:13">
      <c r="A1078" s="7" t="s">
        <v>2444</v>
      </c>
      <c r="B1078" s="3">
        <v>0</v>
      </c>
      <c r="C1078" s="7">
        <v>1</v>
      </c>
      <c r="D1078" s="7">
        <v>2</v>
      </c>
      <c r="E1078" s="7">
        <v>2</v>
      </c>
      <c r="F1078" s="7">
        <v>0</v>
      </c>
      <c r="G1078" s="7">
        <v>0</v>
      </c>
      <c r="H1078" s="7">
        <v>6</v>
      </c>
      <c r="I1078" s="7">
        <v>2</v>
      </c>
      <c r="J1078" s="7">
        <v>8</v>
      </c>
      <c r="K1078" s="7">
        <v>4</v>
      </c>
      <c r="L1078" s="7">
        <v>1</v>
      </c>
      <c r="M1078" s="7">
        <v>9</v>
      </c>
    </row>
    <row r="1079" spans="1:13">
      <c r="A1079" s="7" t="s">
        <v>2445</v>
      </c>
      <c r="B1079" s="3">
        <v>0</v>
      </c>
      <c r="C1079" s="7">
        <v>2</v>
      </c>
      <c r="D1079" s="7">
        <v>5</v>
      </c>
      <c r="E1079" s="7">
        <v>1</v>
      </c>
      <c r="F1079" s="7">
        <v>0</v>
      </c>
      <c r="G1079" s="7">
        <v>0</v>
      </c>
      <c r="H1079" s="7">
        <v>0</v>
      </c>
      <c r="I1079" s="7">
        <v>5</v>
      </c>
      <c r="J1079" s="7">
        <v>9</v>
      </c>
      <c r="K1079" s="7">
        <v>4</v>
      </c>
      <c r="L1079" s="7">
        <v>3</v>
      </c>
      <c r="M1079" s="7">
        <v>4</v>
      </c>
    </row>
    <row r="1080" spans="1:13">
      <c r="A1080" s="7" t="s">
        <v>2446</v>
      </c>
      <c r="B1080" s="3">
        <v>0</v>
      </c>
      <c r="C1080" s="7">
        <v>0</v>
      </c>
      <c r="D1080" s="7">
        <v>4</v>
      </c>
      <c r="E1080" s="7">
        <v>1</v>
      </c>
      <c r="F1080" s="7">
        <v>0</v>
      </c>
      <c r="G1080" s="7">
        <v>0</v>
      </c>
      <c r="H1080" s="7">
        <v>5</v>
      </c>
      <c r="I1080" s="7">
        <v>4</v>
      </c>
      <c r="J1080" s="7">
        <v>9</v>
      </c>
      <c r="K1080" s="7">
        <v>1</v>
      </c>
      <c r="L1080" s="7">
        <v>0</v>
      </c>
      <c r="M1080" s="7">
        <v>7</v>
      </c>
    </row>
    <row r="1081" spans="1:13">
      <c r="A1081" s="7" t="s">
        <v>2447</v>
      </c>
      <c r="B1081" s="3">
        <v>0</v>
      </c>
      <c r="C1081" s="7">
        <v>0</v>
      </c>
      <c r="D1081" s="7">
        <v>1</v>
      </c>
      <c r="E1081" s="7">
        <v>2</v>
      </c>
      <c r="F1081" s="7">
        <v>0</v>
      </c>
      <c r="G1081" s="7">
        <v>0</v>
      </c>
      <c r="H1081" s="7">
        <v>4</v>
      </c>
      <c r="I1081" s="7">
        <v>1</v>
      </c>
      <c r="J1081" s="7">
        <v>3</v>
      </c>
      <c r="K1081" s="7">
        <v>4</v>
      </c>
      <c r="L1081" s="7">
        <v>0</v>
      </c>
      <c r="M1081" s="7">
        <v>6</v>
      </c>
    </row>
    <row r="1082" spans="1:13">
      <c r="A1082" s="7" t="s">
        <v>2448</v>
      </c>
      <c r="B1082" s="3">
        <v>0</v>
      </c>
      <c r="C1082" s="7">
        <v>0</v>
      </c>
      <c r="D1082" s="7">
        <v>0</v>
      </c>
      <c r="E1082" s="7">
        <v>2</v>
      </c>
      <c r="F1082" s="7">
        <v>0</v>
      </c>
      <c r="G1082" s="7">
        <v>0</v>
      </c>
      <c r="H1082" s="7">
        <v>3</v>
      </c>
      <c r="I1082" s="7">
        <v>3</v>
      </c>
      <c r="J1082" s="7">
        <v>6</v>
      </c>
      <c r="K1082" s="7">
        <v>7</v>
      </c>
      <c r="L1082" s="7">
        <v>0</v>
      </c>
      <c r="M1082" s="7">
        <v>9</v>
      </c>
    </row>
    <row r="1083" spans="1:13">
      <c r="A1083" s="7" t="s">
        <v>2449</v>
      </c>
      <c r="B1083" s="3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1</v>
      </c>
      <c r="H1083" s="7">
        <v>0</v>
      </c>
      <c r="I1083" s="7">
        <v>0</v>
      </c>
      <c r="J1083" s="7">
        <v>2</v>
      </c>
      <c r="K1083" s="7">
        <v>2</v>
      </c>
      <c r="L1083" s="7">
        <v>0</v>
      </c>
      <c r="M1083" s="7">
        <v>9</v>
      </c>
    </row>
    <row r="1084" spans="1:13">
      <c r="A1084" s="7" t="s">
        <v>2450</v>
      </c>
      <c r="B1084" s="3">
        <v>0</v>
      </c>
      <c r="C1084" s="7">
        <v>1</v>
      </c>
      <c r="D1084" s="7">
        <v>1</v>
      </c>
      <c r="E1084" s="7">
        <v>3</v>
      </c>
      <c r="F1084" s="7">
        <v>0</v>
      </c>
      <c r="G1084" s="7">
        <v>0</v>
      </c>
      <c r="H1084" s="7">
        <v>5</v>
      </c>
      <c r="I1084" s="7">
        <v>4</v>
      </c>
      <c r="J1084" s="7">
        <v>10</v>
      </c>
      <c r="K1084" s="7">
        <v>3</v>
      </c>
      <c r="L1084" s="7">
        <v>1</v>
      </c>
      <c r="M1084" s="7">
        <v>13</v>
      </c>
    </row>
    <row r="1085" spans="1:13">
      <c r="A1085" s="7" t="s">
        <v>2451</v>
      </c>
      <c r="B1085" s="3">
        <v>0</v>
      </c>
      <c r="C1085" s="7">
        <v>0</v>
      </c>
      <c r="D1085" s="7">
        <v>0</v>
      </c>
      <c r="E1085" s="7">
        <v>2</v>
      </c>
      <c r="F1085" s="7">
        <v>0</v>
      </c>
      <c r="G1085" s="7">
        <v>0</v>
      </c>
      <c r="H1085" s="7">
        <v>6</v>
      </c>
      <c r="I1085" s="7">
        <v>0</v>
      </c>
      <c r="J1085" s="7">
        <v>11</v>
      </c>
      <c r="K1085" s="7">
        <v>6</v>
      </c>
      <c r="L1085" s="7">
        <v>0</v>
      </c>
      <c r="M1085" s="7">
        <v>11</v>
      </c>
    </row>
    <row r="1086" spans="1:13">
      <c r="A1086" s="7" t="s">
        <v>2452</v>
      </c>
      <c r="B1086" s="3">
        <v>0</v>
      </c>
      <c r="C1086" s="7">
        <v>0</v>
      </c>
      <c r="D1086" s="7">
        <v>4</v>
      </c>
      <c r="E1086" s="7">
        <v>4</v>
      </c>
      <c r="F1086" s="7">
        <v>0</v>
      </c>
      <c r="G1086" s="7">
        <v>1</v>
      </c>
      <c r="H1086" s="7">
        <v>12</v>
      </c>
      <c r="I1086" s="7">
        <v>3</v>
      </c>
      <c r="J1086" s="7">
        <v>10</v>
      </c>
      <c r="K1086" s="7">
        <v>12</v>
      </c>
      <c r="L1086" s="7">
        <v>0</v>
      </c>
      <c r="M1086" s="7">
        <v>16</v>
      </c>
    </row>
    <row r="1087" spans="1:13">
      <c r="A1087" s="7" t="s">
        <v>2453</v>
      </c>
      <c r="B1087" s="3">
        <v>0</v>
      </c>
      <c r="C1087" s="7">
        <v>0</v>
      </c>
      <c r="D1087" s="7">
        <v>1</v>
      </c>
      <c r="E1087" s="7">
        <v>2</v>
      </c>
      <c r="F1087" s="7">
        <v>0</v>
      </c>
      <c r="G1087" s="7">
        <v>0</v>
      </c>
      <c r="H1087" s="7">
        <v>3</v>
      </c>
      <c r="I1087" s="7">
        <v>2</v>
      </c>
      <c r="J1087" s="7">
        <v>7</v>
      </c>
      <c r="K1087" s="7">
        <v>2</v>
      </c>
      <c r="L1087" s="7">
        <v>1</v>
      </c>
      <c r="M1087" s="7">
        <v>7</v>
      </c>
    </row>
    <row r="1088" spans="1:13">
      <c r="A1088" s="7" t="s">
        <v>2454</v>
      </c>
      <c r="B1088" s="3">
        <v>0</v>
      </c>
      <c r="C1088" s="7">
        <v>0</v>
      </c>
      <c r="D1088" s="7">
        <v>1</v>
      </c>
      <c r="E1088" s="7">
        <v>2</v>
      </c>
      <c r="F1088" s="7">
        <v>0</v>
      </c>
      <c r="G1088" s="7">
        <v>0</v>
      </c>
      <c r="H1088" s="7">
        <v>4</v>
      </c>
      <c r="I1088" s="7">
        <v>0</v>
      </c>
      <c r="J1088" s="7">
        <v>4</v>
      </c>
      <c r="K1088" s="7">
        <v>2</v>
      </c>
      <c r="L1088" s="7">
        <v>3</v>
      </c>
      <c r="M1088" s="7">
        <v>8</v>
      </c>
    </row>
    <row r="1089" spans="1:13">
      <c r="A1089" s="7" t="s">
        <v>2455</v>
      </c>
      <c r="B1089" s="3">
        <v>0</v>
      </c>
      <c r="C1089" s="7">
        <v>0</v>
      </c>
      <c r="D1089" s="7">
        <v>2</v>
      </c>
      <c r="E1089" s="7">
        <v>2</v>
      </c>
      <c r="F1089" s="7">
        <v>0</v>
      </c>
      <c r="G1089" s="7">
        <v>0</v>
      </c>
      <c r="H1089" s="7">
        <v>4</v>
      </c>
      <c r="I1089" s="7">
        <v>4</v>
      </c>
      <c r="J1089" s="7">
        <v>9</v>
      </c>
      <c r="K1089" s="7">
        <v>6</v>
      </c>
      <c r="L1089" s="7">
        <v>0</v>
      </c>
      <c r="M1089" s="7">
        <v>4</v>
      </c>
    </row>
    <row r="1090" spans="1:13">
      <c r="A1090" s="7" t="s">
        <v>2456</v>
      </c>
      <c r="B1090" s="3"/>
      <c r="C1090" s="7"/>
      <c r="D1090" s="7"/>
      <c r="E1090" s="7">
        <v>5</v>
      </c>
      <c r="F1090" s="7"/>
      <c r="G1090" s="7"/>
      <c r="H1090" s="7">
        <v>5</v>
      </c>
      <c r="I1090" s="7">
        <v>1</v>
      </c>
      <c r="J1090" s="7">
        <v>5</v>
      </c>
      <c r="K1090" s="7">
        <v>0</v>
      </c>
      <c r="L1090" s="7">
        <v>0</v>
      </c>
      <c r="M1090" s="7">
        <v>6</v>
      </c>
    </row>
    <row r="1091" spans="1:13">
      <c r="A1091" s="7" t="s">
        <v>2457</v>
      </c>
      <c r="B1091" s="3">
        <v>0</v>
      </c>
      <c r="C1091" s="7">
        <v>1</v>
      </c>
      <c r="D1091" s="7">
        <v>3</v>
      </c>
      <c r="E1091" s="7">
        <v>1</v>
      </c>
      <c r="F1091" s="7">
        <v>0</v>
      </c>
      <c r="G1091" s="7">
        <v>0</v>
      </c>
      <c r="H1091" s="7">
        <v>6</v>
      </c>
      <c r="I1091" s="7">
        <v>4</v>
      </c>
      <c r="J1091" s="7">
        <v>11</v>
      </c>
      <c r="K1091" s="7">
        <v>7</v>
      </c>
      <c r="L1091" s="7">
        <v>0</v>
      </c>
      <c r="M1091" s="7">
        <v>13</v>
      </c>
    </row>
    <row r="1092" spans="1:13">
      <c r="A1092" s="7" t="s">
        <v>2458</v>
      </c>
      <c r="B1092" s="3">
        <v>0</v>
      </c>
      <c r="C1092" s="7">
        <v>1</v>
      </c>
      <c r="D1092" s="7">
        <v>1</v>
      </c>
      <c r="E1092" s="7">
        <v>3</v>
      </c>
      <c r="F1092" s="7">
        <v>0</v>
      </c>
      <c r="G1092" s="7">
        <v>1</v>
      </c>
      <c r="H1092" s="7">
        <v>7</v>
      </c>
      <c r="I1092" s="7">
        <v>2</v>
      </c>
      <c r="J1092" s="7">
        <v>10</v>
      </c>
      <c r="K1092" s="7">
        <v>10</v>
      </c>
      <c r="L1092" s="7">
        <v>0</v>
      </c>
      <c r="M1092" s="7">
        <v>11</v>
      </c>
    </row>
    <row r="1093" spans="1:13">
      <c r="A1093" s="7" t="s">
        <v>2459</v>
      </c>
      <c r="B1093" s="3"/>
      <c r="C1093" s="7"/>
      <c r="D1093" s="7"/>
      <c r="E1093" s="7">
        <v>6</v>
      </c>
      <c r="F1093" s="7"/>
      <c r="G1093" s="7"/>
      <c r="H1093" s="7">
        <v>7</v>
      </c>
      <c r="I1093" s="7">
        <v>6</v>
      </c>
      <c r="J1093" s="7">
        <v>8</v>
      </c>
      <c r="K1093" s="7">
        <v>5</v>
      </c>
      <c r="L1093" s="7"/>
      <c r="M1093" s="7">
        <v>10</v>
      </c>
    </row>
    <row r="1094" spans="1:13">
      <c r="A1094" s="7" t="s">
        <v>2460</v>
      </c>
      <c r="B1094" s="3">
        <v>0</v>
      </c>
      <c r="C1094" s="7">
        <v>0</v>
      </c>
      <c r="D1094" s="7">
        <v>0</v>
      </c>
      <c r="E1094" s="7">
        <v>9</v>
      </c>
      <c r="F1094" s="7">
        <v>0</v>
      </c>
      <c r="G1094" s="7">
        <v>0</v>
      </c>
      <c r="H1094" s="7">
        <v>9</v>
      </c>
      <c r="I1094" s="7">
        <v>3</v>
      </c>
      <c r="J1094" s="7">
        <v>7</v>
      </c>
      <c r="K1094" s="7">
        <v>9</v>
      </c>
      <c r="L1094" s="7">
        <v>0</v>
      </c>
      <c r="M1094" s="7">
        <v>9</v>
      </c>
    </row>
    <row r="1095" spans="1:13">
      <c r="A1095" s="7" t="s">
        <v>2461</v>
      </c>
      <c r="B1095" s="3"/>
      <c r="C1095" s="7"/>
      <c r="D1095" s="7"/>
      <c r="E1095" s="7">
        <v>5</v>
      </c>
      <c r="F1095" s="7">
        <v>0</v>
      </c>
      <c r="G1095" s="7">
        <v>0</v>
      </c>
      <c r="H1095" s="7">
        <v>9</v>
      </c>
      <c r="I1095" s="7">
        <v>0</v>
      </c>
      <c r="J1095" s="7">
        <v>10</v>
      </c>
      <c r="K1095" s="7">
        <v>6</v>
      </c>
      <c r="L1095" s="7">
        <v>0</v>
      </c>
      <c r="M1095" s="7">
        <v>11</v>
      </c>
    </row>
    <row r="1096" spans="1:13">
      <c r="A1096" s="7" t="s">
        <v>2462</v>
      </c>
      <c r="B1096" s="3">
        <v>0</v>
      </c>
      <c r="C1096" s="7">
        <v>0</v>
      </c>
      <c r="D1096" s="7">
        <v>3</v>
      </c>
      <c r="E1096" s="7">
        <v>3</v>
      </c>
      <c r="F1096" s="7">
        <v>0</v>
      </c>
      <c r="G1096" s="7">
        <v>0</v>
      </c>
      <c r="H1096" s="7">
        <v>6</v>
      </c>
      <c r="I1096" s="7">
        <v>2</v>
      </c>
      <c r="J1096" s="7">
        <v>14</v>
      </c>
      <c r="K1096" s="7">
        <v>7</v>
      </c>
      <c r="L1096" s="7">
        <v>2</v>
      </c>
      <c r="M1096" s="7">
        <v>8</v>
      </c>
    </row>
    <row r="1097" spans="1:13">
      <c r="A1097" s="7" t="s">
        <v>2463</v>
      </c>
      <c r="B1097" s="3">
        <v>0</v>
      </c>
      <c r="C1097" s="7">
        <v>0</v>
      </c>
      <c r="D1097" s="7">
        <v>0</v>
      </c>
      <c r="E1097" s="7">
        <v>3</v>
      </c>
      <c r="F1097" s="7">
        <v>0</v>
      </c>
      <c r="G1097" s="7">
        <v>1</v>
      </c>
      <c r="H1097" s="7">
        <v>3</v>
      </c>
      <c r="I1097" s="7">
        <v>2</v>
      </c>
      <c r="J1097" s="7">
        <v>15</v>
      </c>
      <c r="K1097" s="7">
        <v>6</v>
      </c>
      <c r="L1097" s="7">
        <v>1</v>
      </c>
      <c r="M1097" s="7">
        <v>6</v>
      </c>
    </row>
    <row r="1098" spans="1:13">
      <c r="A1098" s="7" t="s">
        <v>2464</v>
      </c>
      <c r="B1098" s="3">
        <v>0</v>
      </c>
      <c r="C1098" s="7">
        <v>0</v>
      </c>
      <c r="D1098" s="7">
        <v>0</v>
      </c>
      <c r="E1098" s="7">
        <v>2</v>
      </c>
      <c r="F1098" s="7">
        <v>0</v>
      </c>
      <c r="G1098" s="7">
        <v>0</v>
      </c>
      <c r="H1098" s="7">
        <v>2</v>
      </c>
      <c r="I1098" s="7">
        <v>2</v>
      </c>
      <c r="J1098" s="7">
        <v>10</v>
      </c>
      <c r="K1098" s="7">
        <v>4</v>
      </c>
      <c r="L1098" s="7">
        <v>0</v>
      </c>
      <c r="M1098" s="7">
        <v>4</v>
      </c>
    </row>
    <row r="1099" spans="1:13">
      <c r="A1099" s="7" t="s">
        <v>2465</v>
      </c>
      <c r="B1099" s="3"/>
      <c r="C1099" s="7"/>
      <c r="D1099" s="7">
        <v>3</v>
      </c>
      <c r="E1099" s="7">
        <v>3</v>
      </c>
      <c r="F1099" s="7">
        <v>0</v>
      </c>
      <c r="G1099" s="7">
        <v>0</v>
      </c>
      <c r="H1099" s="7">
        <v>10</v>
      </c>
      <c r="I1099" s="7">
        <v>2</v>
      </c>
      <c r="J1099" s="7">
        <v>8</v>
      </c>
      <c r="K1099" s="7">
        <v>13</v>
      </c>
      <c r="L1099" s="7">
        <v>0</v>
      </c>
      <c r="M1099" s="7">
        <v>10</v>
      </c>
    </row>
    <row r="1100" spans="1:13">
      <c r="A1100" s="7" t="s">
        <v>2466</v>
      </c>
      <c r="B1100" s="3">
        <v>0</v>
      </c>
      <c r="C1100" s="7">
        <v>0</v>
      </c>
      <c r="D1100" s="7">
        <v>1</v>
      </c>
      <c r="E1100" s="7">
        <v>0</v>
      </c>
      <c r="F1100" s="7">
        <v>0</v>
      </c>
      <c r="G1100" s="7">
        <v>0</v>
      </c>
      <c r="H1100" s="7">
        <v>1</v>
      </c>
      <c r="I1100" s="7">
        <v>2</v>
      </c>
      <c r="J1100" s="7">
        <v>10</v>
      </c>
      <c r="K1100" s="7">
        <v>5</v>
      </c>
      <c r="L1100" s="7">
        <v>0</v>
      </c>
      <c r="M1100" s="7">
        <v>19</v>
      </c>
    </row>
    <row r="1101" spans="1:13">
      <c r="A1101" s="7" t="s">
        <v>2467</v>
      </c>
      <c r="B1101" s="3">
        <v>0</v>
      </c>
      <c r="C1101" s="7">
        <v>1</v>
      </c>
      <c r="D1101" s="7">
        <v>2</v>
      </c>
      <c r="E1101" s="7">
        <v>6</v>
      </c>
      <c r="F1101" s="7">
        <v>0</v>
      </c>
      <c r="G1101" s="7">
        <v>0</v>
      </c>
      <c r="H1101" s="7">
        <v>11</v>
      </c>
      <c r="I1101" s="7">
        <v>1</v>
      </c>
      <c r="J1101" s="7">
        <v>8</v>
      </c>
      <c r="K1101" s="7">
        <v>5</v>
      </c>
      <c r="L1101" s="7">
        <v>1</v>
      </c>
      <c r="M1101" s="7">
        <v>12</v>
      </c>
    </row>
    <row r="1102" spans="1:13">
      <c r="A1102" s="7" t="s">
        <v>2468</v>
      </c>
      <c r="B1102" s="3">
        <v>0</v>
      </c>
      <c r="C1102" s="7">
        <v>0</v>
      </c>
      <c r="D1102" s="7">
        <v>1</v>
      </c>
      <c r="E1102" s="7">
        <v>2</v>
      </c>
      <c r="F1102" s="7">
        <v>0</v>
      </c>
      <c r="G1102" s="7">
        <v>0</v>
      </c>
      <c r="H1102" s="7">
        <v>4</v>
      </c>
      <c r="I1102" s="7">
        <v>3</v>
      </c>
      <c r="J1102" s="7">
        <v>7</v>
      </c>
      <c r="K1102" s="7">
        <v>3</v>
      </c>
      <c r="L1102" s="7">
        <v>0</v>
      </c>
      <c r="M1102" s="7">
        <v>5</v>
      </c>
    </row>
    <row r="1103" spans="1:13">
      <c r="A1103" s="7" t="s">
        <v>2469</v>
      </c>
      <c r="B1103" s="3">
        <v>0</v>
      </c>
      <c r="C1103" s="7">
        <v>0</v>
      </c>
      <c r="D1103" s="7">
        <v>0</v>
      </c>
      <c r="E1103" s="7">
        <v>1</v>
      </c>
      <c r="F1103" s="7">
        <v>0</v>
      </c>
      <c r="G1103" s="7">
        <v>0</v>
      </c>
      <c r="H1103" s="7">
        <v>0</v>
      </c>
      <c r="I1103" s="7">
        <v>0</v>
      </c>
      <c r="J1103" s="7">
        <v>6</v>
      </c>
      <c r="K1103" s="7">
        <v>7</v>
      </c>
      <c r="L1103" s="7">
        <v>0</v>
      </c>
      <c r="M1103" s="7">
        <v>5</v>
      </c>
    </row>
    <row r="1104" spans="1:13">
      <c r="A1104" s="7" t="s">
        <v>2470</v>
      </c>
      <c r="B1104" s="3">
        <v>0</v>
      </c>
      <c r="C1104" s="7">
        <v>0</v>
      </c>
      <c r="D1104" s="7">
        <v>0</v>
      </c>
      <c r="E1104" s="7">
        <v>4</v>
      </c>
      <c r="F1104" s="7">
        <v>0</v>
      </c>
      <c r="G1104" s="7">
        <v>0</v>
      </c>
      <c r="H1104" s="7">
        <v>4</v>
      </c>
      <c r="I1104" s="7">
        <v>3</v>
      </c>
      <c r="J1104" s="7">
        <v>6</v>
      </c>
      <c r="K1104" s="7">
        <v>6</v>
      </c>
      <c r="L1104" s="7">
        <v>1</v>
      </c>
      <c r="M1104" s="7">
        <v>7</v>
      </c>
    </row>
    <row r="1105" spans="1:13">
      <c r="A1105" s="7" t="s">
        <v>2471</v>
      </c>
      <c r="B1105" s="3">
        <v>0</v>
      </c>
      <c r="C1105" s="7">
        <v>0</v>
      </c>
      <c r="D1105" s="7">
        <v>3</v>
      </c>
      <c r="E1105" s="7">
        <v>1</v>
      </c>
      <c r="F1105" s="7">
        <v>0</v>
      </c>
      <c r="G1105" s="7">
        <v>0</v>
      </c>
      <c r="H1105" s="7">
        <v>4</v>
      </c>
      <c r="I1105" s="7">
        <v>2</v>
      </c>
      <c r="J1105" s="7">
        <v>6</v>
      </c>
      <c r="K1105" s="7">
        <v>7</v>
      </c>
      <c r="L1105" s="7">
        <v>0</v>
      </c>
      <c r="M1105" s="7">
        <v>18</v>
      </c>
    </row>
    <row r="1106" spans="1:13">
      <c r="A1106" s="7" t="s">
        <v>2472</v>
      </c>
      <c r="B1106" s="3">
        <v>0</v>
      </c>
      <c r="C1106" s="7">
        <v>0</v>
      </c>
      <c r="D1106" s="7">
        <v>3</v>
      </c>
      <c r="E1106" s="7">
        <v>1</v>
      </c>
      <c r="F1106" s="7">
        <v>0</v>
      </c>
      <c r="G1106" s="7">
        <v>0</v>
      </c>
      <c r="H1106" s="7">
        <v>11</v>
      </c>
      <c r="I1106" s="7">
        <v>1</v>
      </c>
      <c r="J1106" s="7">
        <v>6</v>
      </c>
      <c r="K1106" s="7">
        <v>8</v>
      </c>
      <c r="L1106" s="7">
        <v>0</v>
      </c>
      <c r="M1106" s="7">
        <v>19</v>
      </c>
    </row>
    <row r="1107" spans="1:13">
      <c r="A1107" s="7" t="s">
        <v>2473</v>
      </c>
      <c r="B1107" s="3">
        <v>0</v>
      </c>
      <c r="C1107" s="7">
        <v>0</v>
      </c>
      <c r="D1107" s="7">
        <v>1</v>
      </c>
      <c r="E1107" s="7">
        <v>2</v>
      </c>
      <c r="F1107" s="7">
        <v>0</v>
      </c>
      <c r="G1107" s="7">
        <v>0</v>
      </c>
      <c r="H1107" s="7">
        <v>3</v>
      </c>
      <c r="I1107" s="7">
        <v>5</v>
      </c>
      <c r="J1107" s="7">
        <v>8</v>
      </c>
      <c r="K1107" s="7">
        <v>1</v>
      </c>
      <c r="L1107" s="7">
        <v>0</v>
      </c>
      <c r="M1107" s="7">
        <v>4</v>
      </c>
    </row>
    <row r="1108" spans="1:13">
      <c r="A1108" s="7" t="s">
        <v>2474</v>
      </c>
      <c r="B1108" s="3"/>
      <c r="C1108" s="7"/>
      <c r="D1108" s="7">
        <v>1</v>
      </c>
      <c r="E1108" s="7">
        <v>6</v>
      </c>
      <c r="F1108" s="7"/>
      <c r="G1108" s="7"/>
      <c r="H1108" s="7">
        <v>8</v>
      </c>
      <c r="I1108" s="7">
        <v>2</v>
      </c>
      <c r="J1108" s="7">
        <v>6</v>
      </c>
      <c r="K1108" s="7">
        <v>7</v>
      </c>
      <c r="L1108" s="7">
        <v>1</v>
      </c>
      <c r="M1108" s="7">
        <v>12</v>
      </c>
    </row>
    <row r="1109" spans="1:13">
      <c r="A1109" s="7" t="s">
        <v>2475</v>
      </c>
      <c r="B1109" s="3"/>
      <c r="C1109" s="7"/>
      <c r="D1109" s="7">
        <v>1</v>
      </c>
      <c r="E1109" s="7">
        <v>5</v>
      </c>
      <c r="F1109" s="7">
        <v>0</v>
      </c>
      <c r="G1109" s="7">
        <v>0</v>
      </c>
      <c r="H1109" s="7">
        <v>6</v>
      </c>
      <c r="I1109" s="7">
        <v>1</v>
      </c>
      <c r="J1109" s="7">
        <v>8</v>
      </c>
      <c r="K1109" s="7">
        <v>5</v>
      </c>
      <c r="L1109" s="7">
        <v>0</v>
      </c>
      <c r="M1109" s="7">
        <v>4</v>
      </c>
    </row>
    <row r="1110" spans="1:13">
      <c r="A1110" s="7" t="s">
        <v>2807</v>
      </c>
      <c r="B1110" s="3">
        <v>0</v>
      </c>
      <c r="C1110" s="7">
        <v>0</v>
      </c>
      <c r="D1110" s="7">
        <v>1</v>
      </c>
      <c r="E1110" s="7">
        <v>3</v>
      </c>
      <c r="F1110" s="7">
        <v>0</v>
      </c>
      <c r="G1110" s="7">
        <v>0</v>
      </c>
      <c r="H1110" s="7">
        <v>5</v>
      </c>
      <c r="I1110" s="7">
        <v>3</v>
      </c>
      <c r="J1110" s="7">
        <v>9</v>
      </c>
      <c r="K1110" s="7">
        <v>6</v>
      </c>
      <c r="L1110" s="7">
        <v>1</v>
      </c>
      <c r="M1110" s="7">
        <v>2</v>
      </c>
    </row>
    <row r="1111" spans="1:13">
      <c r="A1111" s="7" t="s">
        <v>2476</v>
      </c>
      <c r="B1111" s="3">
        <v>0</v>
      </c>
      <c r="C1111" s="7">
        <v>0</v>
      </c>
      <c r="D1111" s="7">
        <v>0</v>
      </c>
      <c r="E1111" s="7">
        <v>6</v>
      </c>
      <c r="F1111" s="7">
        <v>0</v>
      </c>
      <c r="G1111" s="7">
        <v>0</v>
      </c>
      <c r="H1111" s="7">
        <v>6</v>
      </c>
      <c r="I1111" s="7">
        <v>5</v>
      </c>
      <c r="J1111" s="7">
        <v>10</v>
      </c>
      <c r="K1111" s="7">
        <v>6</v>
      </c>
      <c r="L1111" s="7">
        <v>0</v>
      </c>
      <c r="M1111" s="7">
        <v>5</v>
      </c>
    </row>
    <row r="1112" spans="1:13">
      <c r="A1112" s="7" t="s">
        <v>2477</v>
      </c>
      <c r="B1112" s="3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</row>
    <row r="1113" spans="1:13">
      <c r="A1113" s="7" t="s">
        <v>2478</v>
      </c>
      <c r="B1113" s="3">
        <v>0</v>
      </c>
      <c r="C1113" s="7">
        <v>0</v>
      </c>
      <c r="D1113" s="7">
        <v>2</v>
      </c>
      <c r="E1113" s="7">
        <v>3</v>
      </c>
      <c r="F1113" s="7">
        <v>0</v>
      </c>
      <c r="G1113" s="7">
        <v>0</v>
      </c>
      <c r="H1113" s="7">
        <v>5</v>
      </c>
      <c r="I1113" s="7">
        <v>1</v>
      </c>
      <c r="J1113" s="7">
        <v>12</v>
      </c>
      <c r="K1113" s="7">
        <v>6</v>
      </c>
      <c r="L1113" s="7">
        <v>0</v>
      </c>
      <c r="M1113" s="7">
        <v>6</v>
      </c>
    </row>
    <row r="1114" spans="1:13">
      <c r="A1114" s="7" t="s">
        <v>2479</v>
      </c>
      <c r="B1114" s="3">
        <v>0</v>
      </c>
      <c r="C1114" s="7">
        <v>0</v>
      </c>
      <c r="D1114" s="7">
        <v>2</v>
      </c>
      <c r="E1114" s="7">
        <v>1</v>
      </c>
      <c r="F1114" s="7">
        <v>0</v>
      </c>
      <c r="G1114" s="7">
        <v>0</v>
      </c>
      <c r="H1114" s="7">
        <v>4</v>
      </c>
      <c r="I1114" s="7">
        <v>1</v>
      </c>
      <c r="J1114" s="7">
        <v>10</v>
      </c>
      <c r="K1114" s="7">
        <v>3</v>
      </c>
      <c r="L1114" s="7">
        <v>0</v>
      </c>
      <c r="M1114" s="7">
        <v>5</v>
      </c>
    </row>
    <row r="1115" spans="1:13">
      <c r="A1115" s="7" t="s">
        <v>2480</v>
      </c>
      <c r="B1115" s="3">
        <v>0</v>
      </c>
      <c r="C1115" s="7">
        <v>0</v>
      </c>
      <c r="D1115" s="7">
        <v>2</v>
      </c>
      <c r="E1115" s="7">
        <v>2</v>
      </c>
      <c r="F1115" s="7">
        <v>0</v>
      </c>
      <c r="G1115" s="7">
        <v>0</v>
      </c>
      <c r="H1115" s="7">
        <v>6</v>
      </c>
      <c r="I1115" s="7">
        <v>2</v>
      </c>
      <c r="J1115" s="7">
        <v>7</v>
      </c>
      <c r="K1115" s="7">
        <v>4</v>
      </c>
      <c r="L1115" s="7">
        <v>0</v>
      </c>
      <c r="M1115" s="7">
        <v>12</v>
      </c>
    </row>
    <row r="1116" spans="1:13">
      <c r="A1116" s="7" t="s">
        <v>2481</v>
      </c>
      <c r="B1116" s="3">
        <v>0</v>
      </c>
      <c r="C1116" s="7">
        <v>0</v>
      </c>
      <c r="D1116" s="7">
        <v>2</v>
      </c>
      <c r="E1116" s="7">
        <v>0</v>
      </c>
      <c r="F1116" s="7">
        <v>0</v>
      </c>
      <c r="G1116" s="7">
        <v>0</v>
      </c>
      <c r="H1116" s="7">
        <v>2</v>
      </c>
      <c r="I1116" s="7">
        <v>1</v>
      </c>
      <c r="J1116" s="7">
        <v>6</v>
      </c>
      <c r="K1116" s="7">
        <v>5</v>
      </c>
      <c r="L1116" s="7">
        <v>0</v>
      </c>
      <c r="M1116" s="7">
        <v>5</v>
      </c>
    </row>
    <row r="1117" spans="1:13">
      <c r="A1117" s="7" t="s">
        <v>2482</v>
      </c>
      <c r="B1117" s="3">
        <v>0</v>
      </c>
      <c r="C1117" s="7">
        <v>0</v>
      </c>
      <c r="D1117" s="7">
        <v>1</v>
      </c>
      <c r="E1117" s="7">
        <v>3</v>
      </c>
      <c r="F1117" s="7">
        <v>0</v>
      </c>
      <c r="G1117" s="7">
        <v>0</v>
      </c>
      <c r="H1117" s="7">
        <v>6</v>
      </c>
      <c r="I1117" s="7">
        <v>2</v>
      </c>
      <c r="J1117" s="7">
        <v>10</v>
      </c>
      <c r="K1117" s="7">
        <v>4</v>
      </c>
      <c r="L1117" s="7">
        <v>2</v>
      </c>
      <c r="M1117" s="7">
        <v>6</v>
      </c>
    </row>
    <row r="1118" spans="1:13">
      <c r="A1118" s="7" t="s">
        <v>2483</v>
      </c>
      <c r="B1118" s="3">
        <v>0</v>
      </c>
      <c r="C1118" s="7">
        <v>0</v>
      </c>
      <c r="D1118" s="7">
        <v>0</v>
      </c>
      <c r="E1118" s="7">
        <v>4</v>
      </c>
      <c r="F1118" s="7">
        <v>0</v>
      </c>
      <c r="G1118" s="7">
        <v>0</v>
      </c>
      <c r="H1118" s="7">
        <v>6</v>
      </c>
      <c r="I1118" s="7">
        <v>1</v>
      </c>
      <c r="J1118" s="7">
        <v>8</v>
      </c>
      <c r="K1118" s="7">
        <v>5</v>
      </c>
      <c r="L1118" s="7">
        <v>0</v>
      </c>
      <c r="M1118" s="7">
        <v>14</v>
      </c>
    </row>
    <row r="1119" spans="1:13">
      <c r="A1119" s="7" t="s">
        <v>2484</v>
      </c>
      <c r="B1119" s="3">
        <v>0</v>
      </c>
      <c r="C1119" s="7">
        <v>1</v>
      </c>
      <c r="D1119" s="7">
        <v>0</v>
      </c>
      <c r="E1119" s="7">
        <v>0</v>
      </c>
      <c r="F1119" s="7">
        <v>0</v>
      </c>
      <c r="G1119" s="7">
        <v>0</v>
      </c>
      <c r="H1119" s="7">
        <v>1</v>
      </c>
      <c r="I1119" s="7">
        <v>2</v>
      </c>
      <c r="J1119" s="7">
        <v>5</v>
      </c>
      <c r="K1119" s="7">
        <v>2</v>
      </c>
      <c r="L1119" s="7">
        <v>1</v>
      </c>
      <c r="M1119" s="7">
        <v>10</v>
      </c>
    </row>
    <row r="1120" spans="1:13">
      <c r="A1120" s="7" t="s">
        <v>2485</v>
      </c>
      <c r="B1120" s="3"/>
      <c r="C1120" s="7"/>
      <c r="D1120" s="7">
        <v>2</v>
      </c>
      <c r="E1120" s="7">
        <v>5</v>
      </c>
      <c r="F1120" s="7"/>
      <c r="G1120" s="7"/>
      <c r="H1120" s="7">
        <v>10</v>
      </c>
      <c r="I1120" s="7">
        <v>2</v>
      </c>
      <c r="J1120" s="7">
        <v>10</v>
      </c>
      <c r="K1120" s="7">
        <v>5</v>
      </c>
      <c r="L1120" s="7"/>
      <c r="M1120" s="7">
        <v>6</v>
      </c>
    </row>
    <row r="1121" spans="1:13">
      <c r="A1121" s="7" t="s">
        <v>2486</v>
      </c>
      <c r="B1121" s="3">
        <v>0</v>
      </c>
      <c r="C1121" s="7">
        <v>0</v>
      </c>
      <c r="D1121" s="7">
        <v>3</v>
      </c>
      <c r="E1121" s="7">
        <v>7</v>
      </c>
      <c r="F1121" s="7">
        <v>0</v>
      </c>
      <c r="G1121" s="7">
        <v>0</v>
      </c>
      <c r="H1121" s="7">
        <v>10</v>
      </c>
      <c r="I1121" s="7">
        <v>2</v>
      </c>
      <c r="J1121" s="7">
        <v>11</v>
      </c>
      <c r="K1121" s="7">
        <v>2</v>
      </c>
      <c r="L1121" s="7">
        <v>1</v>
      </c>
      <c r="M1121" s="7">
        <v>9</v>
      </c>
    </row>
    <row r="1122" spans="1:13">
      <c r="A1122" s="7" t="s">
        <v>2487</v>
      </c>
      <c r="B1122" s="3">
        <v>0</v>
      </c>
      <c r="C1122" s="7">
        <v>0</v>
      </c>
      <c r="D1122" s="7">
        <v>4</v>
      </c>
      <c r="E1122" s="7">
        <v>2</v>
      </c>
      <c r="F1122" s="7">
        <v>0</v>
      </c>
      <c r="G1122" s="7">
        <v>1</v>
      </c>
      <c r="H1122" s="7">
        <v>6</v>
      </c>
      <c r="I1122" s="7">
        <v>6</v>
      </c>
      <c r="J1122" s="7">
        <v>11</v>
      </c>
      <c r="K1122" s="7">
        <v>3</v>
      </c>
      <c r="L1122" s="7">
        <v>0</v>
      </c>
      <c r="M1122" s="7">
        <v>10</v>
      </c>
    </row>
    <row r="1123" spans="1:13">
      <c r="A1123" s="7" t="s">
        <v>2488</v>
      </c>
      <c r="B1123" s="3">
        <v>0</v>
      </c>
      <c r="C1123" s="7">
        <v>0</v>
      </c>
      <c r="D1123" s="7">
        <v>2</v>
      </c>
      <c r="E1123" s="7">
        <v>0</v>
      </c>
      <c r="F1123" s="7">
        <v>0</v>
      </c>
      <c r="G1123" s="7">
        <v>0</v>
      </c>
      <c r="H1123" s="7">
        <v>3</v>
      </c>
      <c r="I1123" s="7">
        <v>2</v>
      </c>
      <c r="J1123" s="7">
        <v>8</v>
      </c>
      <c r="K1123" s="7">
        <v>7</v>
      </c>
      <c r="L1123" s="7">
        <v>0</v>
      </c>
      <c r="M1123" s="7">
        <v>9</v>
      </c>
    </row>
    <row r="1124" spans="1:13">
      <c r="A1124" s="7" t="s">
        <v>2489</v>
      </c>
      <c r="B1124" s="3"/>
      <c r="C1124" s="7"/>
      <c r="D1124" s="7">
        <v>4</v>
      </c>
      <c r="E1124" s="7">
        <v>2</v>
      </c>
      <c r="F1124" s="7"/>
      <c r="G1124" s="7"/>
      <c r="H1124" s="7">
        <v>6</v>
      </c>
      <c r="I1124" s="7">
        <v>1</v>
      </c>
      <c r="J1124" s="7">
        <v>7</v>
      </c>
      <c r="K1124" s="7">
        <v>5</v>
      </c>
      <c r="L1124" s="7">
        <v>0</v>
      </c>
      <c r="M1124" s="7">
        <v>5</v>
      </c>
    </row>
    <row r="1125" spans="1:13">
      <c r="A1125" s="7" t="s">
        <v>2490</v>
      </c>
      <c r="B1125" s="3">
        <v>0</v>
      </c>
      <c r="C1125" s="7">
        <v>0</v>
      </c>
      <c r="D1125" s="7">
        <v>5</v>
      </c>
      <c r="E1125" s="7">
        <v>3</v>
      </c>
      <c r="F1125" s="7"/>
      <c r="G1125" s="7">
        <v>1</v>
      </c>
      <c r="H1125" s="7">
        <v>9</v>
      </c>
      <c r="I1125" s="7">
        <v>4</v>
      </c>
      <c r="J1125" s="7">
        <v>8</v>
      </c>
      <c r="K1125" s="7">
        <v>1</v>
      </c>
      <c r="L1125" s="7">
        <v>0</v>
      </c>
      <c r="M1125" s="7">
        <v>7</v>
      </c>
    </row>
    <row r="1126" spans="1:13">
      <c r="A1126" s="7" t="s">
        <v>2491</v>
      </c>
      <c r="B1126" s="3">
        <v>0</v>
      </c>
      <c r="C1126" s="7">
        <v>0</v>
      </c>
      <c r="D1126" s="7">
        <v>2</v>
      </c>
      <c r="E1126" s="7">
        <v>1</v>
      </c>
      <c r="F1126" s="7">
        <v>0</v>
      </c>
      <c r="G1126" s="7">
        <v>1</v>
      </c>
      <c r="H1126" s="7">
        <v>3</v>
      </c>
      <c r="I1126" s="7">
        <v>4</v>
      </c>
      <c r="J1126" s="7">
        <v>9</v>
      </c>
      <c r="K1126" s="7">
        <v>0</v>
      </c>
      <c r="L1126" s="7">
        <v>1</v>
      </c>
      <c r="M1126" s="7">
        <v>1</v>
      </c>
    </row>
    <row r="1127" spans="1:13">
      <c r="A1127" s="7" t="s">
        <v>2492</v>
      </c>
      <c r="B1127" s="3">
        <v>0</v>
      </c>
      <c r="C1127" s="7">
        <v>0</v>
      </c>
      <c r="D1127" s="7">
        <v>3</v>
      </c>
      <c r="E1127" s="7">
        <v>2</v>
      </c>
      <c r="F1127" s="7">
        <v>0</v>
      </c>
      <c r="G1127" s="7">
        <v>0</v>
      </c>
      <c r="H1127" s="7">
        <v>5</v>
      </c>
      <c r="I1127" s="7">
        <v>5</v>
      </c>
      <c r="J1127" s="7">
        <v>8</v>
      </c>
      <c r="K1127" s="7">
        <v>5</v>
      </c>
      <c r="L1127" s="7">
        <v>1</v>
      </c>
      <c r="M1127" s="7">
        <v>8</v>
      </c>
    </row>
    <row r="1128" spans="1:13">
      <c r="A1128" s="7" t="s">
        <v>2493</v>
      </c>
      <c r="B1128" s="3">
        <v>0</v>
      </c>
      <c r="C1128" s="7">
        <v>0</v>
      </c>
      <c r="D1128" s="7">
        <v>0</v>
      </c>
      <c r="E1128" s="7">
        <v>2</v>
      </c>
      <c r="F1128" s="7">
        <v>1</v>
      </c>
      <c r="G1128" s="7">
        <v>0</v>
      </c>
      <c r="H1128" s="7">
        <v>2</v>
      </c>
      <c r="I1128" s="7">
        <v>6</v>
      </c>
      <c r="J1128" s="7">
        <v>7</v>
      </c>
      <c r="K1128" s="7">
        <v>3</v>
      </c>
      <c r="L1128" s="7">
        <v>1</v>
      </c>
      <c r="M1128" s="7">
        <v>3</v>
      </c>
    </row>
    <row r="1129" spans="1:13">
      <c r="A1129" s="7" t="s">
        <v>2494</v>
      </c>
      <c r="B1129" s="3">
        <v>0</v>
      </c>
      <c r="C1129" s="7">
        <v>0</v>
      </c>
      <c r="D1129" s="7">
        <v>3</v>
      </c>
      <c r="E1129" s="7">
        <v>3</v>
      </c>
      <c r="F1129" s="7">
        <v>0</v>
      </c>
      <c r="G1129" s="7">
        <v>0</v>
      </c>
      <c r="H1129" s="7">
        <v>6</v>
      </c>
      <c r="I1129" s="7">
        <v>2</v>
      </c>
      <c r="J1129" s="7">
        <v>5</v>
      </c>
      <c r="K1129" s="7">
        <v>3</v>
      </c>
      <c r="L1129" s="7">
        <v>0</v>
      </c>
      <c r="M1129" s="7">
        <v>9</v>
      </c>
    </row>
    <row r="1130" spans="1:13">
      <c r="A1130" s="7" t="s">
        <v>2495</v>
      </c>
      <c r="B1130" s="3"/>
      <c r="C1130" s="7"/>
      <c r="D1130" s="7">
        <v>2</v>
      </c>
      <c r="E1130" s="7">
        <v>5</v>
      </c>
      <c r="F1130" s="7">
        <v>0</v>
      </c>
      <c r="G1130" s="7">
        <v>1</v>
      </c>
      <c r="H1130" s="7">
        <v>7</v>
      </c>
      <c r="I1130" s="7">
        <v>6</v>
      </c>
      <c r="J1130" s="7">
        <v>6</v>
      </c>
      <c r="K1130" s="7">
        <v>6</v>
      </c>
      <c r="L1130" s="7">
        <v>0</v>
      </c>
      <c r="M1130" s="7">
        <v>6</v>
      </c>
    </row>
    <row r="1131" spans="1:13">
      <c r="A1131" s="7" t="s">
        <v>2496</v>
      </c>
      <c r="B1131" s="3"/>
      <c r="C1131" s="7"/>
      <c r="D1131" s="7">
        <v>1</v>
      </c>
      <c r="E1131" s="7">
        <v>1</v>
      </c>
      <c r="F1131" s="7">
        <v>0</v>
      </c>
      <c r="G1131" s="7">
        <v>0</v>
      </c>
      <c r="H1131" s="7">
        <v>2</v>
      </c>
      <c r="I1131" s="7">
        <v>1</v>
      </c>
      <c r="J1131" s="7">
        <v>6</v>
      </c>
      <c r="K1131" s="7">
        <v>1</v>
      </c>
      <c r="L1131" s="7">
        <v>0</v>
      </c>
      <c r="M1131" s="7">
        <v>2</v>
      </c>
    </row>
    <row r="1132" spans="1:13">
      <c r="A1132" s="7" t="s">
        <v>2497</v>
      </c>
      <c r="B1132" s="3">
        <v>0</v>
      </c>
      <c r="C1132" s="7">
        <v>0</v>
      </c>
      <c r="D1132" s="7">
        <v>3</v>
      </c>
      <c r="E1132" s="7">
        <v>2</v>
      </c>
      <c r="F1132" s="7">
        <v>0</v>
      </c>
      <c r="G1132" s="7">
        <v>0</v>
      </c>
      <c r="H1132" s="7">
        <v>14</v>
      </c>
      <c r="I1132" s="7">
        <v>8</v>
      </c>
      <c r="J1132" s="7">
        <v>13</v>
      </c>
      <c r="K1132" s="7">
        <v>25</v>
      </c>
      <c r="L1132" s="7">
        <v>1</v>
      </c>
      <c r="M1132" s="7">
        <v>12</v>
      </c>
    </row>
    <row r="1133" spans="1:13">
      <c r="A1133" s="7" t="s">
        <v>2498</v>
      </c>
      <c r="B1133" s="3">
        <v>0</v>
      </c>
      <c r="C1133" s="7">
        <v>1</v>
      </c>
      <c r="D1133" s="7">
        <v>1</v>
      </c>
      <c r="E1133" s="7">
        <v>2</v>
      </c>
      <c r="F1133" s="7">
        <v>0</v>
      </c>
      <c r="G1133" s="7">
        <v>0</v>
      </c>
      <c r="H1133" s="7">
        <v>5</v>
      </c>
      <c r="I1133" s="7">
        <v>2</v>
      </c>
      <c r="J1133" s="7">
        <v>10</v>
      </c>
      <c r="K1133" s="7">
        <v>5</v>
      </c>
      <c r="L1133" s="7">
        <v>2</v>
      </c>
      <c r="M1133" s="7">
        <v>8</v>
      </c>
    </row>
    <row r="1134" spans="1:13">
      <c r="A1134" s="7" t="s">
        <v>2499</v>
      </c>
      <c r="B1134" s="3">
        <v>0</v>
      </c>
      <c r="C1134" s="7">
        <v>0</v>
      </c>
      <c r="D1134" s="7">
        <v>2</v>
      </c>
      <c r="E1134" s="7">
        <v>1</v>
      </c>
      <c r="F1134" s="7">
        <v>0</v>
      </c>
      <c r="G1134" s="7">
        <v>0</v>
      </c>
      <c r="H1134" s="7">
        <v>6</v>
      </c>
      <c r="I1134" s="7">
        <v>1</v>
      </c>
      <c r="J1134" s="7">
        <v>8</v>
      </c>
      <c r="K1134" s="7">
        <v>5</v>
      </c>
      <c r="L1134" s="7">
        <v>1</v>
      </c>
      <c r="M1134" s="7">
        <v>19</v>
      </c>
    </row>
    <row r="1135" spans="1:13">
      <c r="A1135" s="7" t="s">
        <v>2500</v>
      </c>
      <c r="B1135" s="3">
        <v>0</v>
      </c>
      <c r="C1135" s="7">
        <v>0</v>
      </c>
      <c r="D1135" s="7">
        <v>0</v>
      </c>
      <c r="E1135" s="7">
        <v>4</v>
      </c>
      <c r="F1135" s="7">
        <v>0</v>
      </c>
      <c r="G1135" s="7">
        <v>0</v>
      </c>
      <c r="H1135" s="7">
        <v>5</v>
      </c>
      <c r="I1135" s="7">
        <v>3</v>
      </c>
      <c r="J1135" s="7">
        <v>9</v>
      </c>
      <c r="K1135" s="7">
        <v>6</v>
      </c>
      <c r="L1135" s="7">
        <v>2</v>
      </c>
      <c r="M1135" s="7">
        <v>12</v>
      </c>
    </row>
    <row r="1136" spans="1:13">
      <c r="A1136" s="7" t="s">
        <v>2501</v>
      </c>
      <c r="B1136" s="3">
        <v>0</v>
      </c>
      <c r="C1136" s="7">
        <v>1</v>
      </c>
      <c r="D1136" s="7">
        <v>3</v>
      </c>
      <c r="E1136" s="7">
        <v>3</v>
      </c>
      <c r="F1136" s="7">
        <v>0</v>
      </c>
      <c r="G1136" s="7">
        <v>0</v>
      </c>
      <c r="H1136" s="7">
        <v>10</v>
      </c>
      <c r="I1136" s="7">
        <v>5</v>
      </c>
      <c r="J1136" s="7">
        <v>11</v>
      </c>
      <c r="K1136" s="7">
        <v>7</v>
      </c>
      <c r="L1136" s="7">
        <v>1</v>
      </c>
      <c r="M1136" s="7">
        <v>21</v>
      </c>
    </row>
    <row r="1137" spans="1:13">
      <c r="A1137" s="7" t="s">
        <v>2502</v>
      </c>
      <c r="B1137" s="3">
        <v>0</v>
      </c>
      <c r="C1137" s="7">
        <v>0</v>
      </c>
      <c r="D1137" s="7">
        <v>2</v>
      </c>
      <c r="E1137" s="7">
        <v>1</v>
      </c>
      <c r="F1137" s="7">
        <v>0</v>
      </c>
      <c r="G1137" s="7">
        <v>1</v>
      </c>
      <c r="H1137" s="7">
        <v>4</v>
      </c>
      <c r="I1137" s="7">
        <v>2</v>
      </c>
      <c r="J1137" s="7">
        <v>14</v>
      </c>
      <c r="K1137" s="7">
        <v>6</v>
      </c>
      <c r="L1137" s="7">
        <v>0</v>
      </c>
      <c r="M1137" s="7">
        <v>9</v>
      </c>
    </row>
    <row r="1138" spans="1:13">
      <c r="A1138" s="7" t="s">
        <v>2503</v>
      </c>
      <c r="B1138" s="3">
        <v>0</v>
      </c>
      <c r="C1138" s="7">
        <v>0</v>
      </c>
      <c r="D1138" s="7">
        <v>3</v>
      </c>
      <c r="E1138" s="7">
        <v>1</v>
      </c>
      <c r="F1138" s="7">
        <v>0</v>
      </c>
      <c r="G1138" s="7">
        <v>0</v>
      </c>
      <c r="H1138" s="7">
        <v>7</v>
      </c>
      <c r="I1138" s="7">
        <v>2</v>
      </c>
      <c r="J1138" s="7">
        <v>5</v>
      </c>
      <c r="K1138" s="7">
        <v>5</v>
      </c>
      <c r="L1138" s="7">
        <v>0</v>
      </c>
      <c r="M1138" s="7">
        <v>13</v>
      </c>
    </row>
    <row r="1139" spans="1:13">
      <c r="A1139" s="7" t="s">
        <v>2504</v>
      </c>
      <c r="B1139" s="3">
        <v>0</v>
      </c>
      <c r="C1139" s="7">
        <v>1</v>
      </c>
      <c r="D1139" s="7">
        <v>3</v>
      </c>
      <c r="E1139" s="7">
        <v>8</v>
      </c>
      <c r="F1139" s="7">
        <v>0</v>
      </c>
      <c r="G1139" s="7">
        <v>0</v>
      </c>
      <c r="H1139" s="7">
        <v>12</v>
      </c>
      <c r="I1139" s="7">
        <v>4</v>
      </c>
      <c r="J1139" s="7">
        <v>8</v>
      </c>
      <c r="K1139" s="7">
        <v>5</v>
      </c>
      <c r="L1139" s="7">
        <v>3</v>
      </c>
      <c r="M1139" s="7">
        <v>4</v>
      </c>
    </row>
    <row r="1140" spans="1:13">
      <c r="A1140" s="7" t="s">
        <v>2505</v>
      </c>
      <c r="B1140" s="3">
        <v>0</v>
      </c>
      <c r="C1140" s="7">
        <v>0</v>
      </c>
      <c r="D1140" s="7">
        <v>3</v>
      </c>
      <c r="E1140" s="7">
        <v>5</v>
      </c>
      <c r="F1140" s="7">
        <v>0</v>
      </c>
      <c r="G1140" s="7">
        <v>0</v>
      </c>
      <c r="H1140" s="7">
        <v>11</v>
      </c>
      <c r="I1140" s="7">
        <v>3</v>
      </c>
      <c r="J1140" s="7">
        <v>12</v>
      </c>
      <c r="K1140" s="7">
        <v>8</v>
      </c>
      <c r="L1140" s="7">
        <v>1</v>
      </c>
      <c r="M1140" s="7">
        <v>12</v>
      </c>
    </row>
    <row r="1141" spans="1:13">
      <c r="A1141" s="7" t="s">
        <v>2506</v>
      </c>
      <c r="B1141" s="3"/>
      <c r="C1141" s="7">
        <v>1</v>
      </c>
      <c r="D1141" s="7"/>
      <c r="E1141" s="7">
        <v>5</v>
      </c>
      <c r="F1141" s="7">
        <v>0</v>
      </c>
      <c r="G1141" s="7">
        <v>0</v>
      </c>
      <c r="H1141" s="7">
        <v>7</v>
      </c>
      <c r="I1141" s="7">
        <v>1</v>
      </c>
      <c r="J1141" s="7">
        <v>9</v>
      </c>
      <c r="K1141" s="7">
        <v>7</v>
      </c>
      <c r="L1141" s="7">
        <v>1</v>
      </c>
      <c r="M1141" s="7">
        <v>10</v>
      </c>
    </row>
    <row r="1142" spans="1:13">
      <c r="A1142" s="7" t="s">
        <v>2507</v>
      </c>
      <c r="B1142" s="3">
        <v>0</v>
      </c>
      <c r="C1142" s="7">
        <v>0</v>
      </c>
      <c r="D1142" s="7">
        <v>1</v>
      </c>
      <c r="E1142" s="7">
        <v>0</v>
      </c>
      <c r="F1142" s="7">
        <v>0</v>
      </c>
      <c r="G1142" s="7">
        <v>0</v>
      </c>
      <c r="H1142" s="7">
        <v>0</v>
      </c>
      <c r="I1142" s="7">
        <v>3</v>
      </c>
      <c r="J1142" s="7">
        <v>3</v>
      </c>
      <c r="K1142" s="7">
        <v>0</v>
      </c>
      <c r="L1142" s="7">
        <v>1</v>
      </c>
      <c r="M1142" s="7">
        <v>11</v>
      </c>
    </row>
    <row r="1143" spans="1:13">
      <c r="A1143" s="7" t="s">
        <v>2508</v>
      </c>
      <c r="B1143" s="3">
        <v>0</v>
      </c>
      <c r="C1143" s="7">
        <v>0</v>
      </c>
      <c r="D1143" s="7">
        <v>4</v>
      </c>
      <c r="E1143" s="7">
        <v>0</v>
      </c>
      <c r="F1143" s="7">
        <v>0</v>
      </c>
      <c r="G1143" s="7">
        <v>0</v>
      </c>
      <c r="H1143" s="7">
        <v>7</v>
      </c>
      <c r="I1143" s="7">
        <v>5</v>
      </c>
      <c r="J1143" s="7">
        <v>10</v>
      </c>
      <c r="K1143" s="7">
        <v>7</v>
      </c>
      <c r="L1143" s="7">
        <v>3</v>
      </c>
      <c r="M1143" s="7">
        <v>12</v>
      </c>
    </row>
    <row r="1144" spans="1:13">
      <c r="A1144" s="7" t="s">
        <v>2509</v>
      </c>
      <c r="B1144" s="3">
        <v>0</v>
      </c>
      <c r="C1144" s="7">
        <v>1</v>
      </c>
      <c r="D1144" s="7">
        <v>1</v>
      </c>
      <c r="E1144" s="7">
        <v>3</v>
      </c>
      <c r="F1144" s="7">
        <v>0</v>
      </c>
      <c r="G1144" s="7">
        <v>0</v>
      </c>
      <c r="H1144" s="7">
        <v>5</v>
      </c>
      <c r="I1144" s="7">
        <v>3</v>
      </c>
      <c r="J1144" s="7">
        <v>9</v>
      </c>
      <c r="K1144" s="7">
        <v>2</v>
      </c>
      <c r="L1144" s="7">
        <v>3</v>
      </c>
      <c r="M1144" s="7">
        <v>11</v>
      </c>
    </row>
    <row r="1145" spans="1:13">
      <c r="A1145" s="7" t="s">
        <v>2510</v>
      </c>
      <c r="B1145" s="3">
        <v>0</v>
      </c>
      <c r="C1145" s="7">
        <v>0</v>
      </c>
      <c r="D1145" s="7">
        <v>1</v>
      </c>
      <c r="E1145" s="7">
        <v>0</v>
      </c>
      <c r="F1145" s="7">
        <v>0</v>
      </c>
      <c r="G1145" s="7">
        <v>0</v>
      </c>
      <c r="H1145" s="7">
        <v>2</v>
      </c>
      <c r="I1145" s="7">
        <v>0</v>
      </c>
      <c r="J1145" s="7">
        <v>6</v>
      </c>
      <c r="K1145" s="7">
        <v>9</v>
      </c>
      <c r="L1145" s="7">
        <v>0</v>
      </c>
      <c r="M1145" s="7">
        <v>5</v>
      </c>
    </row>
    <row r="1146" spans="1:13">
      <c r="A1146" s="7" t="s">
        <v>2511</v>
      </c>
      <c r="B1146" s="3">
        <v>0</v>
      </c>
      <c r="C1146" s="7">
        <v>0</v>
      </c>
      <c r="D1146" s="7">
        <v>2</v>
      </c>
      <c r="E1146" s="7">
        <v>0</v>
      </c>
      <c r="F1146" s="7">
        <v>0</v>
      </c>
      <c r="G1146" s="7">
        <v>0</v>
      </c>
      <c r="H1146" s="7">
        <v>2</v>
      </c>
      <c r="I1146" s="7">
        <v>0</v>
      </c>
      <c r="J1146" s="7">
        <v>4</v>
      </c>
      <c r="K1146" s="7">
        <v>6</v>
      </c>
      <c r="L1146" s="7">
        <v>0</v>
      </c>
      <c r="M1146" s="7">
        <v>6</v>
      </c>
    </row>
    <row r="1147" spans="1:13">
      <c r="A1147" s="7" t="s">
        <v>2512</v>
      </c>
      <c r="B1147" s="3">
        <v>0</v>
      </c>
      <c r="C1147" s="7">
        <v>0</v>
      </c>
      <c r="D1147" s="7">
        <v>1</v>
      </c>
      <c r="E1147" s="7">
        <v>3</v>
      </c>
      <c r="F1147" s="7">
        <v>0</v>
      </c>
      <c r="G1147" s="7">
        <v>0</v>
      </c>
      <c r="H1147" s="7">
        <v>4</v>
      </c>
      <c r="I1147" s="7">
        <v>1</v>
      </c>
      <c r="J1147" s="7">
        <v>6</v>
      </c>
      <c r="K1147" s="7">
        <v>4</v>
      </c>
      <c r="L1147" s="7">
        <v>0</v>
      </c>
      <c r="M1147" s="7">
        <v>11</v>
      </c>
    </row>
    <row r="1148" spans="1:13">
      <c r="A1148" s="7" t="s">
        <v>2513</v>
      </c>
      <c r="B1148" s="3">
        <v>0</v>
      </c>
      <c r="C1148" s="7">
        <v>1</v>
      </c>
      <c r="D1148" s="7">
        <v>1</v>
      </c>
      <c r="E1148" s="7">
        <v>2</v>
      </c>
      <c r="F1148" s="7">
        <v>0</v>
      </c>
      <c r="G1148" s="7">
        <v>0</v>
      </c>
      <c r="H1148" s="7">
        <v>5</v>
      </c>
      <c r="I1148" s="7">
        <v>0</v>
      </c>
      <c r="J1148" s="7">
        <v>6</v>
      </c>
      <c r="K1148" s="7">
        <v>6</v>
      </c>
      <c r="L1148" s="7">
        <v>0</v>
      </c>
      <c r="M1148" s="7">
        <v>11</v>
      </c>
    </row>
    <row r="1149" spans="1:13">
      <c r="A1149" s="7" t="s">
        <v>2514</v>
      </c>
      <c r="B1149" s="3">
        <v>0</v>
      </c>
      <c r="C1149" s="7">
        <v>1</v>
      </c>
      <c r="D1149" s="7">
        <v>2</v>
      </c>
      <c r="E1149" s="7">
        <v>0</v>
      </c>
      <c r="F1149" s="7">
        <v>0</v>
      </c>
      <c r="G1149" s="7">
        <v>0</v>
      </c>
      <c r="H1149" s="7">
        <v>5</v>
      </c>
      <c r="I1149" s="7">
        <v>6</v>
      </c>
      <c r="J1149" s="7">
        <v>4</v>
      </c>
      <c r="K1149" s="7">
        <v>3</v>
      </c>
      <c r="L1149" s="7">
        <v>3</v>
      </c>
      <c r="M1149" s="7">
        <v>8</v>
      </c>
    </row>
    <row r="1150" spans="1:13">
      <c r="A1150" s="7" t="s">
        <v>2515</v>
      </c>
      <c r="B1150" s="3">
        <v>0</v>
      </c>
      <c r="C1150" s="7">
        <v>0</v>
      </c>
      <c r="D1150" s="7">
        <v>2</v>
      </c>
      <c r="E1150" s="7">
        <v>1</v>
      </c>
      <c r="F1150" s="7">
        <v>0</v>
      </c>
      <c r="G1150" s="7">
        <v>1</v>
      </c>
      <c r="H1150" s="7">
        <v>9</v>
      </c>
      <c r="I1150" s="7">
        <v>2</v>
      </c>
      <c r="J1150" s="7">
        <v>7</v>
      </c>
      <c r="K1150" s="7">
        <v>7</v>
      </c>
      <c r="L1150" s="7">
        <v>0</v>
      </c>
      <c r="M1150" s="7">
        <v>12</v>
      </c>
    </row>
    <row r="1151" spans="1:13">
      <c r="A1151" s="7" t="s">
        <v>2516</v>
      </c>
      <c r="B1151" s="3">
        <v>0</v>
      </c>
      <c r="C1151" s="7">
        <v>0</v>
      </c>
      <c r="D1151" s="7">
        <v>0</v>
      </c>
      <c r="E1151" s="7">
        <v>4</v>
      </c>
      <c r="F1151" s="7">
        <v>0</v>
      </c>
      <c r="G1151" s="7">
        <v>0</v>
      </c>
      <c r="H1151" s="7">
        <v>4</v>
      </c>
      <c r="I1151" s="7">
        <v>1</v>
      </c>
      <c r="J1151" s="7">
        <v>7</v>
      </c>
      <c r="K1151" s="7">
        <v>4</v>
      </c>
      <c r="L1151" s="7">
        <v>0</v>
      </c>
      <c r="M1151" s="7">
        <v>10</v>
      </c>
    </row>
    <row r="1152" spans="1:13">
      <c r="A1152" s="7" t="s">
        <v>2517</v>
      </c>
      <c r="B1152" s="3">
        <v>1</v>
      </c>
      <c r="C1152" s="7">
        <v>0</v>
      </c>
      <c r="D1152" s="7">
        <v>1</v>
      </c>
      <c r="E1152" s="7">
        <v>3</v>
      </c>
      <c r="F1152" s="7">
        <v>0</v>
      </c>
      <c r="G1152" s="7">
        <v>0</v>
      </c>
      <c r="H1152" s="7">
        <v>8</v>
      </c>
      <c r="I1152" s="7">
        <v>3</v>
      </c>
      <c r="J1152" s="7">
        <v>11</v>
      </c>
      <c r="K1152" s="7">
        <v>7</v>
      </c>
      <c r="L1152" s="7">
        <v>0</v>
      </c>
      <c r="M1152" s="7">
        <v>12</v>
      </c>
    </row>
    <row r="1153" spans="1:13">
      <c r="A1153" s="7" t="s">
        <v>2518</v>
      </c>
      <c r="B1153" s="3">
        <v>0</v>
      </c>
      <c r="C1153" s="7">
        <v>0</v>
      </c>
      <c r="D1153" s="7">
        <v>1</v>
      </c>
      <c r="E1153" s="7">
        <v>3</v>
      </c>
      <c r="F1153" s="7">
        <v>0</v>
      </c>
      <c r="G1153" s="7">
        <v>0</v>
      </c>
      <c r="H1153" s="7">
        <v>4</v>
      </c>
      <c r="I1153" s="7">
        <v>1</v>
      </c>
      <c r="J1153" s="7">
        <v>6</v>
      </c>
      <c r="K1153" s="7">
        <v>4</v>
      </c>
      <c r="L1153" s="7">
        <v>1</v>
      </c>
      <c r="M1153" s="7">
        <v>7</v>
      </c>
    </row>
    <row r="1154" spans="1:13">
      <c r="A1154" s="7" t="s">
        <v>2519</v>
      </c>
      <c r="B1154" s="3">
        <v>0</v>
      </c>
      <c r="C1154" s="7">
        <v>0</v>
      </c>
      <c r="D1154" s="7">
        <v>2</v>
      </c>
      <c r="E1154" s="7">
        <v>2</v>
      </c>
      <c r="F1154" s="7">
        <v>0</v>
      </c>
      <c r="G1154" s="7">
        <v>0</v>
      </c>
      <c r="H1154" s="7">
        <v>5</v>
      </c>
      <c r="I1154" s="7">
        <v>3</v>
      </c>
      <c r="J1154" s="7">
        <v>4</v>
      </c>
      <c r="K1154" s="7">
        <v>2</v>
      </c>
      <c r="L1154" s="7">
        <v>1</v>
      </c>
      <c r="M1154" s="7">
        <v>9</v>
      </c>
    </row>
    <row r="1155" spans="1:13">
      <c r="A1155" s="7" t="s">
        <v>2520</v>
      </c>
      <c r="B1155" s="3">
        <v>0</v>
      </c>
      <c r="C1155" s="7">
        <v>1</v>
      </c>
      <c r="D1155" s="7">
        <v>0</v>
      </c>
      <c r="E1155" s="7">
        <v>0</v>
      </c>
      <c r="F1155" s="7">
        <v>0</v>
      </c>
      <c r="G1155" s="7">
        <v>2</v>
      </c>
      <c r="H1155" s="7">
        <v>3</v>
      </c>
      <c r="I1155" s="7">
        <v>1</v>
      </c>
      <c r="J1155" s="7">
        <v>7</v>
      </c>
      <c r="K1155" s="7">
        <v>1</v>
      </c>
      <c r="L1155" s="7">
        <v>0</v>
      </c>
      <c r="M1155" s="7">
        <v>1</v>
      </c>
    </row>
    <row r="1156" spans="1:13">
      <c r="A1156" s="7" t="s">
        <v>2521</v>
      </c>
      <c r="B1156" s="3">
        <v>0</v>
      </c>
      <c r="C1156" s="7">
        <v>0</v>
      </c>
      <c r="D1156" s="7">
        <v>4</v>
      </c>
      <c r="E1156" s="7">
        <v>4</v>
      </c>
      <c r="F1156" s="7">
        <v>0</v>
      </c>
      <c r="G1156" s="7">
        <v>0</v>
      </c>
      <c r="H1156" s="7">
        <v>13</v>
      </c>
      <c r="I1156" s="7">
        <v>3</v>
      </c>
      <c r="J1156" s="7">
        <v>5</v>
      </c>
      <c r="K1156" s="7">
        <v>6</v>
      </c>
      <c r="L1156" s="7">
        <v>0</v>
      </c>
      <c r="M1156" s="7">
        <v>25</v>
      </c>
    </row>
    <row r="1157" spans="1:13">
      <c r="A1157" s="7" t="s">
        <v>2522</v>
      </c>
      <c r="B1157" s="3">
        <v>0</v>
      </c>
      <c r="C1157" s="7">
        <v>0</v>
      </c>
      <c r="D1157" s="7">
        <v>1</v>
      </c>
      <c r="E1157" s="7">
        <v>4</v>
      </c>
      <c r="F1157" s="7">
        <v>0</v>
      </c>
      <c r="G1157" s="7">
        <v>0</v>
      </c>
      <c r="H1157" s="7">
        <v>9</v>
      </c>
      <c r="I1157" s="7">
        <v>1</v>
      </c>
      <c r="J1157" s="7">
        <v>12</v>
      </c>
      <c r="K1157" s="7">
        <v>5</v>
      </c>
      <c r="L1157" s="7">
        <v>1</v>
      </c>
      <c r="M1157" s="7">
        <v>5</v>
      </c>
    </row>
    <row r="1158" spans="1:13">
      <c r="A1158" s="7" t="s">
        <v>2523</v>
      </c>
      <c r="B1158" s="3">
        <v>0</v>
      </c>
      <c r="C1158" s="7">
        <v>0</v>
      </c>
      <c r="D1158" s="7">
        <v>1</v>
      </c>
      <c r="E1158" s="7">
        <v>4</v>
      </c>
      <c r="F1158" s="7">
        <v>1</v>
      </c>
      <c r="G1158" s="7">
        <v>0</v>
      </c>
      <c r="H1158" s="7">
        <v>9</v>
      </c>
      <c r="I1158" s="7">
        <v>5</v>
      </c>
      <c r="J1158" s="7">
        <v>6</v>
      </c>
      <c r="K1158" s="7">
        <v>9</v>
      </c>
      <c r="L1158" s="7">
        <v>0</v>
      </c>
      <c r="M1158" s="7">
        <v>18</v>
      </c>
    </row>
    <row r="1159" spans="1:13">
      <c r="A1159" s="7" t="s">
        <v>2524</v>
      </c>
      <c r="B1159" s="3">
        <v>0</v>
      </c>
      <c r="C1159" s="7">
        <v>0</v>
      </c>
      <c r="D1159" s="7">
        <v>2</v>
      </c>
      <c r="E1159" s="7">
        <v>1</v>
      </c>
      <c r="F1159" s="7">
        <v>0</v>
      </c>
      <c r="G1159" s="7">
        <v>0</v>
      </c>
      <c r="H1159" s="7">
        <v>3</v>
      </c>
      <c r="I1159" s="7">
        <v>1</v>
      </c>
      <c r="J1159" s="7">
        <v>3</v>
      </c>
      <c r="K1159" s="7">
        <v>3</v>
      </c>
      <c r="L1159" s="7">
        <v>0</v>
      </c>
      <c r="M1159" s="7">
        <v>13</v>
      </c>
    </row>
    <row r="1160" spans="1:13">
      <c r="A1160" s="7" t="s">
        <v>2525</v>
      </c>
      <c r="B1160" s="3"/>
      <c r="C1160" s="7">
        <v>2</v>
      </c>
      <c r="D1160" s="7"/>
      <c r="E1160" s="7">
        <v>2</v>
      </c>
      <c r="F1160" s="7">
        <v>0</v>
      </c>
      <c r="G1160" s="7">
        <v>0</v>
      </c>
      <c r="H1160" s="7">
        <v>4</v>
      </c>
      <c r="I1160" s="7">
        <v>2</v>
      </c>
      <c r="J1160" s="7">
        <v>5</v>
      </c>
      <c r="K1160" s="7">
        <v>4</v>
      </c>
      <c r="L1160" s="7">
        <v>0</v>
      </c>
      <c r="M1160" s="7">
        <v>14</v>
      </c>
    </row>
    <row r="1161" spans="1:13">
      <c r="A1161" s="7" t="s">
        <v>2526</v>
      </c>
      <c r="B1161" s="3">
        <v>0</v>
      </c>
      <c r="C1161" s="7">
        <v>0</v>
      </c>
      <c r="D1161" s="7">
        <v>0</v>
      </c>
      <c r="E1161" s="7">
        <v>1</v>
      </c>
      <c r="F1161" s="7">
        <v>0</v>
      </c>
      <c r="G1161" s="7">
        <v>0</v>
      </c>
      <c r="H1161" s="7">
        <v>1</v>
      </c>
      <c r="I1161" s="7">
        <v>1</v>
      </c>
      <c r="J1161" s="7">
        <v>5</v>
      </c>
      <c r="K1161" s="7">
        <v>3</v>
      </c>
      <c r="L1161" s="7">
        <v>2</v>
      </c>
      <c r="M1161" s="7">
        <v>4</v>
      </c>
    </row>
    <row r="1162" spans="1:13">
      <c r="A1162" s="7" t="s">
        <v>2527</v>
      </c>
      <c r="B1162" s="3">
        <v>0</v>
      </c>
      <c r="C1162" s="7">
        <v>0</v>
      </c>
      <c r="D1162" s="7">
        <v>1</v>
      </c>
      <c r="E1162" s="7">
        <v>1</v>
      </c>
      <c r="F1162" s="7">
        <v>0</v>
      </c>
      <c r="G1162" s="7">
        <v>0</v>
      </c>
      <c r="H1162" s="7">
        <v>3</v>
      </c>
      <c r="I1162" s="7">
        <v>2</v>
      </c>
      <c r="J1162" s="7">
        <v>8</v>
      </c>
      <c r="K1162" s="7">
        <v>5</v>
      </c>
      <c r="L1162" s="7">
        <v>0</v>
      </c>
      <c r="M1162" s="7">
        <v>7</v>
      </c>
    </row>
    <row r="1163" spans="1:13">
      <c r="A1163" s="7" t="s">
        <v>2528</v>
      </c>
      <c r="B1163" s="3">
        <v>0</v>
      </c>
      <c r="C1163" s="7">
        <v>0</v>
      </c>
      <c r="D1163" s="7">
        <v>3</v>
      </c>
      <c r="E1163" s="7">
        <v>3</v>
      </c>
      <c r="F1163" s="7">
        <v>0</v>
      </c>
      <c r="G1163" s="7">
        <v>1</v>
      </c>
      <c r="H1163" s="7">
        <v>10</v>
      </c>
      <c r="I1163" s="7">
        <v>3</v>
      </c>
      <c r="J1163" s="7">
        <v>10</v>
      </c>
      <c r="K1163" s="7">
        <v>5</v>
      </c>
      <c r="L1163" s="7">
        <v>0</v>
      </c>
      <c r="M1163" s="7">
        <v>5</v>
      </c>
    </row>
    <row r="1164" spans="1:13">
      <c r="A1164" s="7" t="s">
        <v>2529</v>
      </c>
      <c r="B1164" s="3">
        <v>0</v>
      </c>
      <c r="C1164" s="7">
        <v>0</v>
      </c>
      <c r="D1164" s="7">
        <v>3</v>
      </c>
      <c r="E1164" s="7">
        <v>2</v>
      </c>
      <c r="F1164" s="7">
        <v>0</v>
      </c>
      <c r="G1164" s="7">
        <v>1</v>
      </c>
      <c r="H1164" s="7">
        <v>9</v>
      </c>
      <c r="I1164" s="7">
        <v>3</v>
      </c>
      <c r="J1164" s="7">
        <v>13</v>
      </c>
      <c r="K1164" s="7">
        <v>5</v>
      </c>
      <c r="L1164" s="7">
        <v>0</v>
      </c>
      <c r="M1164" s="7">
        <v>5</v>
      </c>
    </row>
    <row r="1165" spans="1:13">
      <c r="A1165" s="7" t="s">
        <v>2530</v>
      </c>
      <c r="B1165" s="3"/>
      <c r="C1165" s="7">
        <v>1</v>
      </c>
      <c r="D1165" s="7">
        <v>3</v>
      </c>
      <c r="E1165" s="7"/>
      <c r="F1165" s="7">
        <v>0</v>
      </c>
      <c r="G1165" s="7">
        <v>0</v>
      </c>
      <c r="H1165" s="7">
        <v>5</v>
      </c>
      <c r="I1165" s="7">
        <v>3</v>
      </c>
      <c r="J1165" s="7">
        <v>6</v>
      </c>
      <c r="K1165" s="7">
        <v>6</v>
      </c>
      <c r="L1165" s="7">
        <v>0</v>
      </c>
      <c r="M1165" s="7">
        <v>13</v>
      </c>
    </row>
    <row r="1166" spans="1:13">
      <c r="A1166" s="7" t="s">
        <v>2531</v>
      </c>
      <c r="B1166" s="3">
        <v>0</v>
      </c>
      <c r="C1166" s="7">
        <v>0</v>
      </c>
      <c r="D1166" s="7">
        <v>1</v>
      </c>
      <c r="E1166" s="7">
        <v>6</v>
      </c>
      <c r="F1166" s="7">
        <v>0</v>
      </c>
      <c r="G1166" s="7">
        <v>0</v>
      </c>
      <c r="H1166" s="7">
        <v>7</v>
      </c>
      <c r="I1166" s="7">
        <v>4</v>
      </c>
      <c r="J1166" s="7">
        <v>12</v>
      </c>
      <c r="K1166" s="7">
        <v>7</v>
      </c>
      <c r="L1166" s="7">
        <v>0</v>
      </c>
      <c r="M1166" s="7">
        <v>8</v>
      </c>
    </row>
    <row r="1167" spans="1:13">
      <c r="A1167" s="7" t="s">
        <v>3157</v>
      </c>
      <c r="B1167" s="3">
        <v>0</v>
      </c>
      <c r="C1167" s="7">
        <v>0</v>
      </c>
      <c r="D1167" s="7">
        <v>1</v>
      </c>
      <c r="E1167" s="7">
        <v>1</v>
      </c>
      <c r="F1167" s="7">
        <v>0</v>
      </c>
      <c r="G1167" s="7">
        <v>0</v>
      </c>
      <c r="H1167" s="7">
        <v>2</v>
      </c>
      <c r="I1167" s="7">
        <v>1</v>
      </c>
      <c r="J1167" s="7">
        <v>9</v>
      </c>
      <c r="K1167" s="7">
        <v>4</v>
      </c>
      <c r="L1167" s="7">
        <v>0</v>
      </c>
      <c r="M1167" s="7">
        <v>12</v>
      </c>
    </row>
    <row r="1168" spans="1:13">
      <c r="A1168" s="7" t="s">
        <v>2532</v>
      </c>
      <c r="B1168" s="3">
        <v>0</v>
      </c>
      <c r="C1168" s="7">
        <v>1</v>
      </c>
      <c r="D1168" s="7">
        <v>0</v>
      </c>
      <c r="E1168" s="7">
        <v>0</v>
      </c>
      <c r="F1168" s="7">
        <v>0</v>
      </c>
      <c r="G1168" s="7">
        <v>0</v>
      </c>
      <c r="H1168" s="7">
        <v>1</v>
      </c>
      <c r="I1168" s="7">
        <v>0</v>
      </c>
      <c r="J1168" s="7">
        <v>5</v>
      </c>
      <c r="K1168" s="7">
        <v>1</v>
      </c>
      <c r="L1168" s="7">
        <v>0</v>
      </c>
      <c r="M1168" s="7">
        <v>3</v>
      </c>
    </row>
    <row r="1169" spans="1:13">
      <c r="A1169" s="7" t="s">
        <v>2533</v>
      </c>
      <c r="B1169" s="3">
        <v>0</v>
      </c>
      <c r="C1169" s="7">
        <v>0</v>
      </c>
      <c r="D1169" s="7">
        <v>2</v>
      </c>
      <c r="E1169" s="7">
        <v>6</v>
      </c>
      <c r="F1169" s="7">
        <v>2</v>
      </c>
      <c r="G1169" s="7">
        <v>0</v>
      </c>
      <c r="H1169" s="7">
        <v>8</v>
      </c>
      <c r="I1169" s="7">
        <v>0</v>
      </c>
      <c r="J1169" s="7">
        <v>8</v>
      </c>
      <c r="K1169" s="7">
        <v>6</v>
      </c>
      <c r="L1169" s="7">
        <v>0</v>
      </c>
      <c r="M1169" s="7">
        <v>5</v>
      </c>
    </row>
    <row r="1170" spans="1:13">
      <c r="A1170" s="7" t="s">
        <v>3156</v>
      </c>
      <c r="B1170" s="3">
        <v>0</v>
      </c>
      <c r="C1170" s="7">
        <v>3</v>
      </c>
      <c r="D1170" s="7">
        <v>0</v>
      </c>
      <c r="E1170" s="7">
        <v>0</v>
      </c>
      <c r="F1170" s="7">
        <v>0</v>
      </c>
      <c r="G1170" s="7">
        <v>0</v>
      </c>
      <c r="H1170" s="7">
        <v>6</v>
      </c>
      <c r="I1170" s="7">
        <v>2</v>
      </c>
      <c r="J1170" s="7">
        <v>8</v>
      </c>
      <c r="K1170" s="7">
        <v>8</v>
      </c>
      <c r="L1170" s="7">
        <v>0</v>
      </c>
      <c r="M1170" s="7">
        <v>9</v>
      </c>
    </row>
    <row r="1171" spans="1:13">
      <c r="A1171" s="7" t="s">
        <v>2534</v>
      </c>
      <c r="B1171" s="3"/>
      <c r="C1171" s="7">
        <v>1</v>
      </c>
      <c r="D1171" s="7">
        <v>1</v>
      </c>
      <c r="E1171" s="7">
        <v>2</v>
      </c>
      <c r="F1171" s="7"/>
      <c r="G1171" s="7"/>
      <c r="H1171" s="7">
        <v>9</v>
      </c>
      <c r="I1171" s="7">
        <v>2</v>
      </c>
      <c r="J1171" s="7">
        <v>11</v>
      </c>
      <c r="K1171" s="7">
        <v>5</v>
      </c>
      <c r="L1171" s="7"/>
      <c r="M1171" s="7">
        <v>11</v>
      </c>
    </row>
    <row r="1172" spans="1:13">
      <c r="A1172" s="7" t="s">
        <v>2535</v>
      </c>
      <c r="B1172" s="3"/>
      <c r="C1172" s="7"/>
      <c r="D1172" s="7">
        <v>4</v>
      </c>
      <c r="E1172" s="7">
        <v>1</v>
      </c>
      <c r="F1172" s="7">
        <v>0</v>
      </c>
      <c r="G1172" s="7">
        <v>0</v>
      </c>
      <c r="H1172" s="7">
        <v>0</v>
      </c>
      <c r="I1172" s="7">
        <v>0</v>
      </c>
      <c r="J1172" s="7">
        <v>5</v>
      </c>
      <c r="K1172" s="7">
        <v>0</v>
      </c>
      <c r="L1172" s="7">
        <v>0</v>
      </c>
      <c r="M1172" s="7">
        <v>2</v>
      </c>
    </row>
    <row r="1173" spans="1:13">
      <c r="A1173" s="7" t="s">
        <v>2536</v>
      </c>
      <c r="B1173" s="3">
        <v>0</v>
      </c>
      <c r="C1173" s="7">
        <v>0</v>
      </c>
      <c r="D1173" s="7">
        <v>3</v>
      </c>
      <c r="E1173" s="7">
        <v>7</v>
      </c>
      <c r="F1173" s="7">
        <v>0</v>
      </c>
      <c r="G1173" s="7">
        <v>0</v>
      </c>
      <c r="H1173" s="7">
        <v>10</v>
      </c>
      <c r="I1173" s="7">
        <v>3</v>
      </c>
      <c r="J1173" s="7">
        <v>13</v>
      </c>
      <c r="K1173" s="7">
        <v>3</v>
      </c>
      <c r="L1173" s="7">
        <v>1</v>
      </c>
      <c r="M1173" s="7">
        <v>5</v>
      </c>
    </row>
    <row r="1174" spans="1:13">
      <c r="A1174" s="7" t="s">
        <v>2537</v>
      </c>
      <c r="B1174" s="3">
        <v>0</v>
      </c>
      <c r="C1174" s="7">
        <v>0</v>
      </c>
      <c r="D1174" s="7">
        <v>2</v>
      </c>
      <c r="E1174" s="7">
        <v>4</v>
      </c>
      <c r="F1174" s="7">
        <v>0</v>
      </c>
      <c r="G1174" s="7">
        <v>0</v>
      </c>
      <c r="H1174" s="7">
        <v>8</v>
      </c>
      <c r="I1174" s="7">
        <v>1</v>
      </c>
      <c r="J1174" s="7">
        <v>7</v>
      </c>
      <c r="K1174" s="7">
        <v>4</v>
      </c>
      <c r="L1174" s="7">
        <v>0</v>
      </c>
      <c r="M1174" s="7">
        <v>13</v>
      </c>
    </row>
    <row r="1175" spans="1:13">
      <c r="A1175" s="7" t="s">
        <v>2817</v>
      </c>
      <c r="B1175" s="3">
        <v>0</v>
      </c>
      <c r="C1175" s="7">
        <v>1</v>
      </c>
      <c r="D1175" s="7">
        <v>2</v>
      </c>
      <c r="E1175" s="7">
        <v>2</v>
      </c>
      <c r="F1175" s="7">
        <v>1</v>
      </c>
      <c r="G1175" s="7">
        <v>0</v>
      </c>
      <c r="H1175" s="7">
        <v>7</v>
      </c>
      <c r="I1175" s="7">
        <v>4</v>
      </c>
      <c r="J1175" s="7">
        <v>8</v>
      </c>
      <c r="K1175" s="7">
        <v>5</v>
      </c>
      <c r="L1175" s="7">
        <v>3</v>
      </c>
      <c r="M1175" s="7">
        <v>6</v>
      </c>
    </row>
    <row r="1176" spans="1:13">
      <c r="A1176" s="7" t="s">
        <v>2818</v>
      </c>
      <c r="B1176" s="3">
        <v>2</v>
      </c>
      <c r="C1176" s="7">
        <v>1</v>
      </c>
      <c r="D1176" s="7">
        <v>4</v>
      </c>
      <c r="E1176" s="7">
        <v>2</v>
      </c>
      <c r="F1176" s="7">
        <v>2</v>
      </c>
      <c r="G1176" s="7">
        <v>0</v>
      </c>
      <c r="H1176" s="7">
        <v>17</v>
      </c>
      <c r="I1176" s="7">
        <v>6</v>
      </c>
      <c r="J1176" s="7">
        <v>8</v>
      </c>
      <c r="K1176" s="7">
        <v>6</v>
      </c>
      <c r="L1176" s="7">
        <v>2</v>
      </c>
      <c r="M1176" s="7">
        <v>10</v>
      </c>
    </row>
    <row r="1177" spans="1:13">
      <c r="A1177" s="7" t="s">
        <v>2819</v>
      </c>
      <c r="B1177" s="3">
        <v>0</v>
      </c>
      <c r="C1177" s="7">
        <v>0</v>
      </c>
      <c r="D1177" s="7">
        <v>4</v>
      </c>
      <c r="E1177" s="7">
        <v>1</v>
      </c>
      <c r="F1177" s="7"/>
      <c r="G1177" s="7">
        <v>0</v>
      </c>
      <c r="H1177" s="7">
        <v>6</v>
      </c>
      <c r="I1177" s="7">
        <v>1</v>
      </c>
      <c r="J1177" s="7">
        <v>9</v>
      </c>
      <c r="K1177" s="7">
        <v>6</v>
      </c>
      <c r="L1177" s="7">
        <v>0</v>
      </c>
      <c r="M1177" s="7">
        <v>5</v>
      </c>
    </row>
    <row r="1178" spans="1:13">
      <c r="A1178" s="7" t="s">
        <v>2820</v>
      </c>
      <c r="B1178" s="3">
        <v>0</v>
      </c>
      <c r="C1178" s="7">
        <v>0</v>
      </c>
      <c r="D1178" s="7">
        <v>1</v>
      </c>
      <c r="E1178" s="7">
        <v>2</v>
      </c>
      <c r="F1178" s="7">
        <v>0</v>
      </c>
      <c r="G1178" s="7">
        <v>0</v>
      </c>
      <c r="H1178" s="7">
        <v>5</v>
      </c>
      <c r="I1178" s="7">
        <v>0</v>
      </c>
      <c r="J1178" s="7">
        <v>5</v>
      </c>
      <c r="K1178" s="7">
        <v>4</v>
      </c>
      <c r="L1178" s="7">
        <v>0</v>
      </c>
      <c r="M1178" s="7">
        <v>3</v>
      </c>
    </row>
    <row r="1179" spans="1:13">
      <c r="A1179" s="7" t="s">
        <v>2821</v>
      </c>
      <c r="B1179" s="3">
        <v>0</v>
      </c>
      <c r="C1179" s="7">
        <v>0</v>
      </c>
      <c r="D1179" s="7">
        <v>3</v>
      </c>
      <c r="E1179" s="7">
        <v>0</v>
      </c>
      <c r="F1179" s="7">
        <v>0</v>
      </c>
      <c r="G1179" s="7">
        <v>0</v>
      </c>
      <c r="H1179" s="7">
        <v>5</v>
      </c>
      <c r="I1179" s="7">
        <v>1</v>
      </c>
      <c r="J1179" s="7">
        <v>5</v>
      </c>
      <c r="K1179" s="7">
        <v>4</v>
      </c>
      <c r="L1179" s="7">
        <v>0</v>
      </c>
      <c r="M1179" s="7">
        <v>5</v>
      </c>
    </row>
    <row r="1180" spans="1:13">
      <c r="A1180" s="7" t="s">
        <v>2822</v>
      </c>
      <c r="B1180" s="3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2</v>
      </c>
      <c r="K1180" s="7">
        <v>2</v>
      </c>
      <c r="L1180" s="7">
        <v>0</v>
      </c>
      <c r="M1180" s="7">
        <v>7</v>
      </c>
    </row>
    <row r="1181" spans="1:13">
      <c r="A1181" s="7" t="s">
        <v>2823</v>
      </c>
      <c r="B1181" s="3">
        <v>0</v>
      </c>
      <c r="C1181" s="7">
        <v>2</v>
      </c>
      <c r="D1181" s="7">
        <v>1</v>
      </c>
      <c r="E1181" s="7">
        <v>1</v>
      </c>
      <c r="F1181" s="7">
        <v>0</v>
      </c>
      <c r="G1181" s="7">
        <v>0</v>
      </c>
      <c r="H1181" s="7">
        <v>4</v>
      </c>
      <c r="I1181" s="7">
        <v>3</v>
      </c>
      <c r="J1181" s="7">
        <v>10</v>
      </c>
      <c r="K1181" s="7">
        <v>5</v>
      </c>
      <c r="L1181" s="7">
        <v>0</v>
      </c>
      <c r="M1181" s="7">
        <v>13</v>
      </c>
    </row>
    <row r="1182" spans="1:13">
      <c r="A1182" s="7" t="s">
        <v>2824</v>
      </c>
      <c r="B1182" s="3">
        <v>0</v>
      </c>
      <c r="C1182" s="7">
        <v>0</v>
      </c>
      <c r="D1182" s="7">
        <v>2</v>
      </c>
      <c r="E1182" s="7">
        <v>1</v>
      </c>
      <c r="F1182" s="7">
        <v>0</v>
      </c>
      <c r="G1182" s="7">
        <v>0</v>
      </c>
      <c r="H1182" s="7">
        <v>4</v>
      </c>
      <c r="I1182" s="7">
        <v>4</v>
      </c>
      <c r="J1182" s="7">
        <v>10</v>
      </c>
      <c r="K1182" s="7">
        <v>5</v>
      </c>
      <c r="L1182" s="7">
        <v>0</v>
      </c>
      <c r="M1182" s="7">
        <v>10</v>
      </c>
    </row>
    <row r="1183" spans="1:13">
      <c r="A1183" s="7" t="s">
        <v>2825</v>
      </c>
      <c r="B1183" s="3">
        <v>1</v>
      </c>
      <c r="C1183" s="7">
        <v>0</v>
      </c>
      <c r="D1183" s="7">
        <v>1</v>
      </c>
      <c r="E1183" s="7">
        <v>5</v>
      </c>
      <c r="F1183" s="7">
        <v>1</v>
      </c>
      <c r="G1183" s="7">
        <v>0</v>
      </c>
      <c r="H1183" s="7">
        <v>8</v>
      </c>
      <c r="I1183" s="7">
        <v>3</v>
      </c>
      <c r="J1183" s="7">
        <v>8</v>
      </c>
      <c r="K1183" s="7">
        <v>8</v>
      </c>
      <c r="L1183" s="7">
        <v>1</v>
      </c>
      <c r="M1183" s="7">
        <v>7</v>
      </c>
    </row>
    <row r="1184" spans="1:13">
      <c r="A1184" s="7" t="s">
        <v>2826</v>
      </c>
      <c r="B1184" s="3">
        <v>0</v>
      </c>
      <c r="C1184" s="7">
        <v>0</v>
      </c>
      <c r="D1184" s="7">
        <v>2</v>
      </c>
      <c r="E1184" s="7">
        <v>1</v>
      </c>
      <c r="F1184" s="7">
        <v>1</v>
      </c>
      <c r="G1184" s="7">
        <v>0</v>
      </c>
      <c r="H1184" s="7">
        <v>3</v>
      </c>
      <c r="I1184" s="7">
        <v>2</v>
      </c>
      <c r="J1184" s="7">
        <v>6</v>
      </c>
      <c r="K1184" s="7">
        <v>2</v>
      </c>
      <c r="L1184" s="7">
        <v>0</v>
      </c>
      <c r="M1184" s="7">
        <v>4</v>
      </c>
    </row>
    <row r="1185" spans="1:13">
      <c r="A1185" s="7" t="s">
        <v>2827</v>
      </c>
      <c r="B1185" s="3">
        <v>0</v>
      </c>
      <c r="C1185" s="7">
        <v>0</v>
      </c>
      <c r="D1185" s="7">
        <v>2</v>
      </c>
      <c r="E1185" s="7">
        <v>1</v>
      </c>
      <c r="F1185" s="7">
        <v>0</v>
      </c>
      <c r="G1185" s="7">
        <v>0</v>
      </c>
      <c r="H1185" s="7">
        <v>4</v>
      </c>
      <c r="I1185" s="7">
        <v>1</v>
      </c>
      <c r="J1185" s="7">
        <v>3</v>
      </c>
      <c r="K1185" s="7">
        <v>4</v>
      </c>
      <c r="L1185" s="7">
        <v>0</v>
      </c>
      <c r="M1185" s="7">
        <v>8</v>
      </c>
    </row>
    <row r="1186" spans="1:13">
      <c r="A1186" s="7" t="s">
        <v>2828</v>
      </c>
      <c r="B1186" s="3">
        <v>0</v>
      </c>
      <c r="C1186" s="7">
        <v>0</v>
      </c>
      <c r="D1186" s="7">
        <v>5</v>
      </c>
      <c r="E1186" s="7">
        <v>1</v>
      </c>
      <c r="F1186" s="7"/>
      <c r="G1186" s="7">
        <v>0</v>
      </c>
      <c r="H1186" s="7">
        <v>6</v>
      </c>
      <c r="I1186" s="7">
        <v>1</v>
      </c>
      <c r="J1186" s="7">
        <v>6</v>
      </c>
      <c r="K1186" s="7">
        <v>4</v>
      </c>
      <c r="L1186" s="7">
        <v>0</v>
      </c>
      <c r="M1186" s="7">
        <v>5</v>
      </c>
    </row>
    <row r="1187" spans="1:13">
      <c r="A1187" s="7" t="s">
        <v>2829</v>
      </c>
      <c r="B1187" s="3"/>
      <c r="C1187" s="7"/>
      <c r="D1187" s="7">
        <v>1</v>
      </c>
      <c r="E1187" s="7">
        <v>4</v>
      </c>
      <c r="F1187" s="7"/>
      <c r="G1187" s="7"/>
      <c r="H1187" s="7">
        <v>5</v>
      </c>
      <c r="I1187" s="7">
        <v>3</v>
      </c>
      <c r="J1187" s="7">
        <v>7</v>
      </c>
      <c r="K1187" s="7">
        <v>2</v>
      </c>
      <c r="L1187" s="7"/>
      <c r="M1187" s="7">
        <v>4</v>
      </c>
    </row>
    <row r="1188" spans="1:13">
      <c r="A1188" s="7" t="s">
        <v>2830</v>
      </c>
      <c r="B1188" s="3">
        <v>0</v>
      </c>
      <c r="C1188" s="7">
        <v>0</v>
      </c>
      <c r="D1188" s="7">
        <v>5</v>
      </c>
      <c r="E1188" s="7">
        <v>0</v>
      </c>
      <c r="F1188" s="7">
        <v>0</v>
      </c>
      <c r="G1188" s="7">
        <v>0</v>
      </c>
      <c r="H1188" s="7">
        <v>5</v>
      </c>
      <c r="I1188" s="7">
        <v>3</v>
      </c>
      <c r="J1188" s="7">
        <v>6</v>
      </c>
      <c r="K1188" s="7">
        <v>4</v>
      </c>
      <c r="L1188" s="7">
        <v>0</v>
      </c>
      <c r="M1188" s="7">
        <v>7</v>
      </c>
    </row>
    <row r="1189" spans="1:13">
      <c r="A1189" s="7" t="s">
        <v>2831</v>
      </c>
      <c r="B1189" s="3">
        <v>0</v>
      </c>
      <c r="C1189" s="7">
        <v>1</v>
      </c>
      <c r="D1189" s="7">
        <v>1</v>
      </c>
      <c r="E1189" s="7">
        <v>5</v>
      </c>
      <c r="F1189" s="7">
        <v>1</v>
      </c>
      <c r="G1189" s="7">
        <v>0</v>
      </c>
      <c r="H1189" s="7">
        <v>8</v>
      </c>
      <c r="I1189" s="7">
        <v>2</v>
      </c>
      <c r="J1189" s="7">
        <v>2</v>
      </c>
      <c r="K1189" s="7">
        <v>7</v>
      </c>
      <c r="L1189" s="7">
        <v>0</v>
      </c>
      <c r="M1189" s="7">
        <v>11</v>
      </c>
    </row>
    <row r="1190" spans="1:13">
      <c r="A1190" s="7" t="s">
        <v>2832</v>
      </c>
      <c r="B1190" s="3">
        <v>0</v>
      </c>
      <c r="C1190" s="7">
        <v>0</v>
      </c>
      <c r="D1190" s="7">
        <v>2</v>
      </c>
      <c r="E1190" s="7">
        <v>0</v>
      </c>
      <c r="F1190" s="7">
        <v>0</v>
      </c>
      <c r="G1190" s="7">
        <v>0</v>
      </c>
      <c r="H1190" s="7">
        <v>4</v>
      </c>
      <c r="I1190" s="7">
        <v>5</v>
      </c>
      <c r="J1190" s="7">
        <v>11</v>
      </c>
      <c r="K1190" s="7">
        <v>9</v>
      </c>
      <c r="L1190" s="7">
        <v>0</v>
      </c>
      <c r="M1190" s="7">
        <v>12</v>
      </c>
    </row>
    <row r="1191" spans="1:13">
      <c r="A1191" s="7" t="s">
        <v>2833</v>
      </c>
      <c r="B1191" s="3">
        <v>0</v>
      </c>
      <c r="C1191" s="7">
        <v>0</v>
      </c>
      <c r="D1191" s="7">
        <v>2</v>
      </c>
      <c r="E1191" s="7">
        <v>7</v>
      </c>
      <c r="F1191" s="7">
        <v>0</v>
      </c>
      <c r="G1191" s="7">
        <v>0</v>
      </c>
      <c r="H1191" s="7">
        <v>9</v>
      </c>
      <c r="I1191" s="7">
        <v>3</v>
      </c>
      <c r="J1191" s="7">
        <v>10</v>
      </c>
      <c r="K1191" s="7">
        <v>5</v>
      </c>
      <c r="L1191" s="7">
        <v>0</v>
      </c>
      <c r="M1191" s="7">
        <v>8</v>
      </c>
    </row>
    <row r="1192" spans="1:13">
      <c r="A1192" s="7" t="s">
        <v>2834</v>
      </c>
      <c r="B1192" s="3"/>
      <c r="C1192" s="7"/>
      <c r="D1192" s="7"/>
      <c r="E1192" s="7">
        <v>5</v>
      </c>
      <c r="F1192" s="7">
        <v>0</v>
      </c>
      <c r="G1192" s="7">
        <v>0</v>
      </c>
      <c r="H1192" s="7">
        <v>10</v>
      </c>
      <c r="I1192" s="7">
        <v>3</v>
      </c>
      <c r="J1192" s="7">
        <v>9</v>
      </c>
      <c r="K1192" s="7">
        <v>11</v>
      </c>
      <c r="L1192" s="7">
        <v>0</v>
      </c>
      <c r="M1192" s="7">
        <v>7</v>
      </c>
    </row>
    <row r="1193" spans="1:13">
      <c r="A1193" s="7" t="s">
        <v>2835</v>
      </c>
      <c r="B1193" s="3">
        <v>0</v>
      </c>
      <c r="C1193" s="7">
        <v>0</v>
      </c>
      <c r="D1193" s="7">
        <v>2</v>
      </c>
      <c r="E1193" s="7">
        <v>4</v>
      </c>
      <c r="F1193" s="7">
        <v>0</v>
      </c>
      <c r="G1193" s="7">
        <v>0</v>
      </c>
      <c r="H1193" s="7">
        <v>6</v>
      </c>
      <c r="I1193" s="7">
        <v>2</v>
      </c>
      <c r="J1193" s="7">
        <v>8</v>
      </c>
      <c r="K1193" s="7">
        <v>4</v>
      </c>
      <c r="L1193" s="7">
        <v>0</v>
      </c>
      <c r="M1193" s="7">
        <v>4</v>
      </c>
    </row>
    <row r="1194" spans="1:13">
      <c r="A1194" s="7" t="s">
        <v>2836</v>
      </c>
      <c r="B1194" s="3">
        <v>0</v>
      </c>
      <c r="C1194" s="7">
        <v>0</v>
      </c>
      <c r="D1194" s="7">
        <v>1</v>
      </c>
      <c r="E1194" s="7">
        <v>3</v>
      </c>
      <c r="F1194" s="7">
        <v>0</v>
      </c>
      <c r="G1194" s="7">
        <v>0</v>
      </c>
      <c r="H1194" s="7">
        <v>4</v>
      </c>
      <c r="I1194" s="7">
        <v>4</v>
      </c>
      <c r="J1194" s="7">
        <v>8</v>
      </c>
      <c r="K1194" s="7"/>
      <c r="L1194" s="7">
        <v>0</v>
      </c>
      <c r="M1194" s="7">
        <v>6</v>
      </c>
    </row>
    <row r="1195" spans="1:13">
      <c r="A1195" s="7" t="s">
        <v>2837</v>
      </c>
      <c r="B1195" s="3">
        <v>0</v>
      </c>
      <c r="C1195" s="7">
        <v>1</v>
      </c>
      <c r="D1195" s="7">
        <v>0</v>
      </c>
      <c r="E1195" s="7">
        <v>0</v>
      </c>
      <c r="F1195" s="7">
        <v>1</v>
      </c>
      <c r="G1195" s="7">
        <v>0</v>
      </c>
      <c r="H1195" s="7">
        <v>2</v>
      </c>
      <c r="I1195" s="7">
        <v>2</v>
      </c>
      <c r="J1195" s="7">
        <v>6</v>
      </c>
      <c r="K1195" s="7">
        <v>4</v>
      </c>
      <c r="L1195" s="7">
        <v>0</v>
      </c>
      <c r="M1195" s="7">
        <v>9</v>
      </c>
    </row>
    <row r="1196" spans="1:13">
      <c r="A1196" s="7" t="s">
        <v>2838</v>
      </c>
      <c r="B1196" s="3">
        <v>0</v>
      </c>
      <c r="C1196" s="7">
        <v>0</v>
      </c>
      <c r="D1196" s="7">
        <v>3</v>
      </c>
      <c r="E1196" s="7">
        <v>3</v>
      </c>
      <c r="F1196" s="7">
        <v>0</v>
      </c>
      <c r="G1196" s="7">
        <v>0</v>
      </c>
      <c r="H1196" s="7">
        <v>12</v>
      </c>
      <c r="I1196" s="7">
        <v>4</v>
      </c>
      <c r="J1196" s="7">
        <v>11</v>
      </c>
      <c r="K1196" s="7">
        <v>8</v>
      </c>
      <c r="L1196" s="7">
        <v>1</v>
      </c>
      <c r="M1196" s="7">
        <v>8</v>
      </c>
    </row>
    <row r="1197" spans="1:13">
      <c r="A1197" s="7" t="s">
        <v>2839</v>
      </c>
      <c r="B1197" s="3">
        <v>0</v>
      </c>
      <c r="C1197" s="7">
        <v>0</v>
      </c>
      <c r="D1197" s="7">
        <v>1</v>
      </c>
      <c r="E1197" s="7">
        <v>0</v>
      </c>
      <c r="F1197" s="7">
        <v>1</v>
      </c>
      <c r="G1197" s="7">
        <v>0</v>
      </c>
      <c r="H1197" s="7">
        <v>1</v>
      </c>
      <c r="I1197" s="7">
        <v>0</v>
      </c>
      <c r="J1197" s="7">
        <v>1</v>
      </c>
      <c r="K1197" s="7">
        <v>2</v>
      </c>
      <c r="L1197" s="7">
        <v>0</v>
      </c>
      <c r="M1197" s="7">
        <v>5</v>
      </c>
    </row>
    <row r="1198" spans="1:13">
      <c r="A1198" s="7" t="s">
        <v>2840</v>
      </c>
      <c r="B1198" s="3">
        <v>0</v>
      </c>
      <c r="C1198" s="7">
        <v>1</v>
      </c>
      <c r="D1198" s="7">
        <v>3</v>
      </c>
      <c r="E1198" s="7">
        <v>6</v>
      </c>
      <c r="F1198" s="7"/>
      <c r="G1198" s="7">
        <v>0</v>
      </c>
      <c r="H1198" s="7">
        <v>12</v>
      </c>
      <c r="I1198" s="7">
        <v>3</v>
      </c>
      <c r="J1198" s="7">
        <v>8</v>
      </c>
      <c r="K1198" s="7">
        <v>7</v>
      </c>
      <c r="L1198" s="7">
        <v>0</v>
      </c>
      <c r="M1198" s="7">
        <v>12</v>
      </c>
    </row>
    <row r="1199" spans="1:13">
      <c r="A1199" s="7" t="s">
        <v>2841</v>
      </c>
      <c r="B1199" s="3">
        <v>0</v>
      </c>
      <c r="C1199" s="7">
        <v>0</v>
      </c>
      <c r="D1199" s="7">
        <v>1</v>
      </c>
      <c r="E1199" s="7">
        <v>3</v>
      </c>
      <c r="F1199" s="7">
        <v>0</v>
      </c>
      <c r="G1199" s="7">
        <v>0</v>
      </c>
      <c r="H1199" s="7">
        <v>6</v>
      </c>
      <c r="I1199" s="7">
        <v>1</v>
      </c>
      <c r="J1199" s="7">
        <v>8</v>
      </c>
      <c r="K1199" s="7">
        <v>3</v>
      </c>
      <c r="L1199" s="7">
        <v>0</v>
      </c>
      <c r="M1199" s="7">
        <v>1</v>
      </c>
    </row>
    <row r="1200" spans="1:13">
      <c r="A1200" s="7" t="s">
        <v>2842</v>
      </c>
      <c r="B1200" s="3">
        <v>0</v>
      </c>
      <c r="C1200" s="7">
        <v>0</v>
      </c>
      <c r="D1200" s="7">
        <v>1</v>
      </c>
      <c r="E1200" s="7">
        <v>1</v>
      </c>
      <c r="F1200" s="7">
        <v>0</v>
      </c>
      <c r="G1200" s="7">
        <v>0</v>
      </c>
      <c r="H1200" s="7">
        <v>2</v>
      </c>
      <c r="I1200" s="7">
        <v>3</v>
      </c>
      <c r="J1200" s="7">
        <v>10</v>
      </c>
      <c r="K1200" s="7">
        <v>6</v>
      </c>
      <c r="L1200" s="7">
        <v>0</v>
      </c>
      <c r="M1200" s="7">
        <v>5</v>
      </c>
    </row>
    <row r="1201" spans="1:13">
      <c r="A1201" s="7" t="s">
        <v>2843</v>
      </c>
      <c r="B1201" s="3">
        <v>1</v>
      </c>
      <c r="C1201" s="7">
        <v>0</v>
      </c>
      <c r="D1201" s="7">
        <v>0</v>
      </c>
      <c r="E1201" s="7">
        <v>3</v>
      </c>
      <c r="F1201" s="7">
        <v>1</v>
      </c>
      <c r="G1201" s="7">
        <v>0</v>
      </c>
      <c r="H1201" s="7">
        <v>4</v>
      </c>
      <c r="I1201" s="7">
        <v>2</v>
      </c>
      <c r="J1201" s="7">
        <v>5</v>
      </c>
      <c r="K1201" s="7">
        <v>3</v>
      </c>
      <c r="L1201" s="7">
        <v>0</v>
      </c>
      <c r="M1201" s="7">
        <v>3</v>
      </c>
    </row>
    <row r="1202" spans="1:13">
      <c r="A1202" s="7" t="s">
        <v>2844</v>
      </c>
      <c r="B1202" s="3">
        <v>0</v>
      </c>
      <c r="C1202" s="7">
        <v>0</v>
      </c>
      <c r="D1202" s="7">
        <v>2</v>
      </c>
      <c r="E1202" s="7">
        <v>4</v>
      </c>
      <c r="F1202" s="7">
        <v>1</v>
      </c>
      <c r="G1202" s="7">
        <v>0</v>
      </c>
      <c r="H1202" s="7">
        <v>6</v>
      </c>
      <c r="I1202" s="7">
        <v>0</v>
      </c>
      <c r="J1202" s="7">
        <v>8</v>
      </c>
      <c r="K1202" s="7">
        <v>2</v>
      </c>
      <c r="L1202" s="7">
        <v>0</v>
      </c>
      <c r="M1202" s="7">
        <v>11</v>
      </c>
    </row>
    <row r="1203" spans="1:13">
      <c r="A1203" s="7" t="s">
        <v>2845</v>
      </c>
      <c r="B1203" s="3">
        <v>0</v>
      </c>
      <c r="C1203" s="7">
        <v>1</v>
      </c>
      <c r="D1203" s="7">
        <v>1</v>
      </c>
      <c r="E1203" s="7">
        <v>1</v>
      </c>
      <c r="F1203" s="7">
        <v>0</v>
      </c>
      <c r="G1203" s="7">
        <v>0</v>
      </c>
      <c r="H1203" s="7">
        <v>9</v>
      </c>
      <c r="I1203" s="7">
        <v>1</v>
      </c>
      <c r="J1203" s="7">
        <v>5</v>
      </c>
      <c r="K1203" s="7">
        <v>8</v>
      </c>
      <c r="L1203" s="7">
        <v>0</v>
      </c>
      <c r="M1203" s="7">
        <v>12</v>
      </c>
    </row>
    <row r="1204" spans="1:13">
      <c r="A1204" s="7" t="s">
        <v>2846</v>
      </c>
      <c r="B1204" s="3">
        <v>0</v>
      </c>
      <c r="C1204" s="7">
        <v>0</v>
      </c>
      <c r="D1204" s="7">
        <v>1</v>
      </c>
      <c r="E1204" s="7">
        <v>1</v>
      </c>
      <c r="F1204" s="7">
        <v>0</v>
      </c>
      <c r="G1204" s="7">
        <v>0</v>
      </c>
      <c r="H1204" s="7">
        <v>3</v>
      </c>
      <c r="I1204" s="7">
        <v>2</v>
      </c>
      <c r="J1204" s="7">
        <v>3</v>
      </c>
      <c r="K1204" s="7">
        <v>3</v>
      </c>
      <c r="L1204" s="7">
        <v>0</v>
      </c>
      <c r="M1204" s="7">
        <v>17</v>
      </c>
    </row>
    <row r="1205" spans="1:13">
      <c r="A1205" s="7" t="s">
        <v>2847</v>
      </c>
      <c r="B1205" s="3"/>
      <c r="C1205" s="7"/>
      <c r="D1205" s="7">
        <v>1</v>
      </c>
      <c r="E1205" s="7">
        <v>6</v>
      </c>
      <c r="F1205" s="7"/>
      <c r="G1205" s="7"/>
      <c r="H1205" s="7">
        <v>9</v>
      </c>
      <c r="I1205" s="7">
        <v>4</v>
      </c>
      <c r="J1205" s="7">
        <v>8</v>
      </c>
      <c r="K1205" s="7">
        <v>4</v>
      </c>
      <c r="L1205" s="7">
        <v>0</v>
      </c>
      <c r="M1205" s="7">
        <v>4</v>
      </c>
    </row>
    <row r="1206" spans="1:13">
      <c r="A1206" s="7" t="s">
        <v>2848</v>
      </c>
      <c r="B1206" s="3"/>
      <c r="C1206" s="7"/>
      <c r="D1206" s="7">
        <v>1</v>
      </c>
      <c r="E1206" s="7">
        <v>3</v>
      </c>
      <c r="F1206" s="7">
        <v>0</v>
      </c>
      <c r="G1206" s="7">
        <v>0</v>
      </c>
      <c r="H1206" s="7">
        <v>4</v>
      </c>
      <c r="I1206" s="7">
        <v>0</v>
      </c>
      <c r="J1206" s="7">
        <v>10</v>
      </c>
      <c r="K1206" s="7">
        <v>4</v>
      </c>
      <c r="L1206" s="7">
        <v>1</v>
      </c>
      <c r="M1206" s="7">
        <v>5</v>
      </c>
    </row>
    <row r="1207" spans="1:13">
      <c r="A1207" s="7" t="s">
        <v>2849</v>
      </c>
      <c r="B1207" s="3">
        <v>0</v>
      </c>
      <c r="C1207" s="7">
        <v>0</v>
      </c>
      <c r="D1207" s="7">
        <v>1</v>
      </c>
      <c r="E1207" s="7">
        <v>2</v>
      </c>
      <c r="F1207" s="7">
        <v>0</v>
      </c>
      <c r="G1207" s="7">
        <v>0</v>
      </c>
      <c r="H1207" s="7">
        <v>3</v>
      </c>
      <c r="I1207" s="7">
        <v>3</v>
      </c>
      <c r="J1207" s="7">
        <v>7</v>
      </c>
      <c r="K1207" s="7">
        <v>4</v>
      </c>
      <c r="L1207" s="7">
        <v>2</v>
      </c>
      <c r="M1207" s="7">
        <v>5</v>
      </c>
    </row>
    <row r="1208" spans="1:13">
      <c r="A1208" s="7" t="s">
        <v>2850</v>
      </c>
      <c r="B1208" s="3">
        <v>0</v>
      </c>
      <c r="C1208" s="7">
        <v>1</v>
      </c>
      <c r="D1208" s="7">
        <v>1</v>
      </c>
      <c r="E1208" s="7">
        <v>5</v>
      </c>
      <c r="F1208" s="7">
        <v>1</v>
      </c>
      <c r="G1208" s="7">
        <v>0</v>
      </c>
      <c r="H1208" s="7">
        <v>7</v>
      </c>
      <c r="I1208" s="7">
        <v>4</v>
      </c>
      <c r="J1208" s="7">
        <v>8</v>
      </c>
      <c r="K1208" s="7">
        <v>3</v>
      </c>
      <c r="L1208" s="7">
        <v>0</v>
      </c>
      <c r="M1208" s="7">
        <v>4</v>
      </c>
    </row>
    <row r="1209" spans="1:13">
      <c r="A1209" s="7" t="s">
        <v>2851</v>
      </c>
      <c r="B1209" s="3"/>
      <c r="C1209" s="7"/>
      <c r="D1209" s="7"/>
      <c r="E1209" s="7"/>
      <c r="F1209" s="7"/>
      <c r="G1209" s="7"/>
      <c r="H1209" s="7"/>
      <c r="I1209" s="7"/>
      <c r="J1209" s="7">
        <v>1</v>
      </c>
      <c r="K1209" s="7"/>
      <c r="L1209" s="7"/>
      <c r="M1209" s="7">
        <v>1</v>
      </c>
    </row>
    <row r="1210" spans="1:13">
      <c r="A1210" s="7" t="s">
        <v>2852</v>
      </c>
      <c r="B1210" s="3">
        <v>0</v>
      </c>
      <c r="C1210" s="7">
        <v>0</v>
      </c>
      <c r="D1210" s="7">
        <v>2</v>
      </c>
      <c r="E1210" s="7">
        <v>5</v>
      </c>
      <c r="F1210" s="7">
        <v>0</v>
      </c>
      <c r="G1210" s="7">
        <v>0</v>
      </c>
      <c r="H1210" s="7">
        <v>7</v>
      </c>
      <c r="I1210" s="7">
        <v>4</v>
      </c>
      <c r="J1210" s="7">
        <v>13</v>
      </c>
      <c r="K1210" s="7">
        <v>4</v>
      </c>
      <c r="L1210" s="7">
        <v>1</v>
      </c>
      <c r="M1210" s="7">
        <v>8</v>
      </c>
    </row>
    <row r="1211" spans="1:13">
      <c r="A1211" s="7" t="s">
        <v>2853</v>
      </c>
      <c r="B1211" s="3"/>
      <c r="C1211" s="7"/>
      <c r="D1211" s="7">
        <v>1</v>
      </c>
      <c r="E1211" s="7"/>
      <c r="F1211" s="7">
        <v>0</v>
      </c>
      <c r="G1211" s="7">
        <v>0</v>
      </c>
      <c r="H1211" s="7">
        <v>4</v>
      </c>
      <c r="I1211" s="7">
        <v>1</v>
      </c>
      <c r="J1211" s="7">
        <v>6</v>
      </c>
      <c r="K1211" s="7">
        <v>3</v>
      </c>
      <c r="L1211" s="7">
        <v>0</v>
      </c>
      <c r="M1211" s="7">
        <v>5</v>
      </c>
    </row>
    <row r="1212" spans="1:13">
      <c r="A1212" s="7" t="s">
        <v>2854</v>
      </c>
      <c r="B1212" s="3">
        <v>0</v>
      </c>
      <c r="C1212" s="7">
        <v>1</v>
      </c>
      <c r="D1212" s="7">
        <v>0</v>
      </c>
      <c r="E1212" s="7">
        <v>2</v>
      </c>
      <c r="F1212" s="7">
        <v>0</v>
      </c>
      <c r="G1212" s="7">
        <v>0</v>
      </c>
      <c r="H1212" s="7">
        <v>6</v>
      </c>
      <c r="I1212" s="7">
        <v>3</v>
      </c>
      <c r="J1212" s="7">
        <v>8</v>
      </c>
      <c r="K1212" s="7">
        <v>5</v>
      </c>
      <c r="L1212" s="7">
        <v>0</v>
      </c>
      <c r="M1212" s="7">
        <v>5</v>
      </c>
    </row>
    <row r="1213" spans="1:13">
      <c r="A1213" s="7" t="s">
        <v>2855</v>
      </c>
      <c r="B1213" s="3">
        <v>0</v>
      </c>
      <c r="C1213" s="7">
        <v>0</v>
      </c>
      <c r="D1213" s="7">
        <v>2</v>
      </c>
      <c r="E1213" s="7">
        <v>0</v>
      </c>
      <c r="F1213" s="7">
        <v>0</v>
      </c>
      <c r="G1213" s="7">
        <v>0</v>
      </c>
      <c r="H1213" s="7">
        <v>4</v>
      </c>
      <c r="I1213" s="7">
        <v>1</v>
      </c>
      <c r="J1213" s="7">
        <v>7</v>
      </c>
      <c r="K1213" s="7">
        <v>5</v>
      </c>
      <c r="L1213" s="7">
        <v>0</v>
      </c>
      <c r="M1213" s="7">
        <v>7</v>
      </c>
    </row>
    <row r="1214" spans="1:13">
      <c r="A1214" s="7" t="s">
        <v>2856</v>
      </c>
      <c r="B1214" s="3">
        <v>0</v>
      </c>
      <c r="C1214" s="7">
        <v>0</v>
      </c>
      <c r="D1214" s="7">
        <v>1</v>
      </c>
      <c r="E1214" s="7">
        <v>2</v>
      </c>
      <c r="F1214" s="7">
        <v>0</v>
      </c>
      <c r="G1214" s="7">
        <v>0</v>
      </c>
      <c r="H1214" s="7">
        <v>5</v>
      </c>
      <c r="I1214" s="7">
        <v>2</v>
      </c>
      <c r="J1214" s="7">
        <v>5</v>
      </c>
      <c r="K1214" s="7">
        <v>4</v>
      </c>
      <c r="L1214" s="7">
        <v>0</v>
      </c>
      <c r="M1214" s="7">
        <v>7</v>
      </c>
    </row>
    <row r="1215" spans="1:13">
      <c r="A1215" s="7" t="s">
        <v>2857</v>
      </c>
      <c r="B1215" s="3">
        <v>0</v>
      </c>
      <c r="C1215" s="7">
        <v>0</v>
      </c>
      <c r="D1215" s="7">
        <v>0</v>
      </c>
      <c r="E1215" s="7">
        <v>3</v>
      </c>
      <c r="F1215" s="7">
        <v>0</v>
      </c>
      <c r="G1215" s="7">
        <v>0</v>
      </c>
      <c r="H1215" s="7">
        <v>5</v>
      </c>
      <c r="I1215" s="7">
        <v>3</v>
      </c>
      <c r="J1215" s="7">
        <v>8</v>
      </c>
      <c r="K1215" s="7">
        <v>5</v>
      </c>
      <c r="L1215" s="7">
        <v>1</v>
      </c>
      <c r="M1215" s="7">
        <v>11</v>
      </c>
    </row>
    <row r="1216" spans="1:13">
      <c r="A1216" s="7" t="s">
        <v>2858</v>
      </c>
      <c r="B1216" s="3">
        <v>1</v>
      </c>
      <c r="C1216" s="7">
        <v>0</v>
      </c>
      <c r="D1216" s="7">
        <v>1</v>
      </c>
      <c r="E1216" s="7">
        <v>0</v>
      </c>
      <c r="F1216" s="7">
        <v>1</v>
      </c>
      <c r="G1216" s="7">
        <v>0</v>
      </c>
      <c r="H1216" s="7">
        <v>2</v>
      </c>
      <c r="I1216" s="7">
        <v>1</v>
      </c>
      <c r="J1216" s="7">
        <v>3</v>
      </c>
      <c r="K1216" s="7">
        <v>4</v>
      </c>
      <c r="L1216" s="7">
        <v>0</v>
      </c>
      <c r="M1216" s="7">
        <v>6</v>
      </c>
    </row>
    <row r="1217" spans="1:13">
      <c r="A1217" s="7" t="s">
        <v>2808</v>
      </c>
      <c r="B1217" s="3"/>
      <c r="C1217" s="7"/>
      <c r="D1217" s="7">
        <v>3</v>
      </c>
      <c r="E1217" s="7">
        <v>2</v>
      </c>
      <c r="F1217" s="7"/>
      <c r="G1217" s="7"/>
      <c r="H1217" s="7">
        <v>10</v>
      </c>
      <c r="I1217" s="7">
        <v>5</v>
      </c>
      <c r="J1217" s="7">
        <v>8</v>
      </c>
      <c r="K1217" s="7">
        <v>4</v>
      </c>
      <c r="L1217" s="7">
        <v>0</v>
      </c>
      <c r="M1217" s="7">
        <v>3</v>
      </c>
    </row>
    <row r="1218" spans="1:13">
      <c r="A1218" s="7" t="s">
        <v>2859</v>
      </c>
      <c r="B1218" s="3">
        <v>0</v>
      </c>
      <c r="C1218" s="7">
        <v>0</v>
      </c>
      <c r="D1218" s="7">
        <v>2</v>
      </c>
      <c r="E1218" s="7">
        <v>4</v>
      </c>
      <c r="F1218" s="7">
        <v>1</v>
      </c>
      <c r="G1218" s="7">
        <v>0</v>
      </c>
      <c r="H1218" s="7">
        <v>7</v>
      </c>
      <c r="I1218" s="7">
        <v>3</v>
      </c>
      <c r="J1218" s="7">
        <v>13</v>
      </c>
      <c r="K1218" s="7">
        <v>7</v>
      </c>
      <c r="L1218" s="7">
        <v>0</v>
      </c>
      <c r="M1218" s="7">
        <v>9</v>
      </c>
    </row>
    <row r="1219" spans="1:13">
      <c r="A1219" s="7" t="s">
        <v>2860</v>
      </c>
      <c r="B1219" s="3">
        <v>0</v>
      </c>
      <c r="C1219" s="7">
        <v>0</v>
      </c>
      <c r="D1219" s="7">
        <v>4</v>
      </c>
      <c r="E1219" s="7">
        <v>3</v>
      </c>
      <c r="F1219" s="7">
        <v>0</v>
      </c>
      <c r="G1219" s="7">
        <v>0</v>
      </c>
      <c r="H1219" s="7">
        <v>8</v>
      </c>
      <c r="I1219" s="7">
        <v>4</v>
      </c>
      <c r="J1219" s="7">
        <v>8</v>
      </c>
      <c r="K1219" s="7">
        <v>4</v>
      </c>
      <c r="L1219" s="7">
        <v>0</v>
      </c>
      <c r="M1219" s="7">
        <v>10</v>
      </c>
    </row>
    <row r="1220" spans="1:13">
      <c r="A1220" s="7" t="s">
        <v>2861</v>
      </c>
      <c r="B1220" s="3">
        <v>0</v>
      </c>
      <c r="C1220" s="7">
        <v>0</v>
      </c>
      <c r="D1220" s="7">
        <v>1</v>
      </c>
      <c r="E1220" s="7">
        <v>2</v>
      </c>
      <c r="F1220" s="7">
        <v>1</v>
      </c>
      <c r="G1220" s="7">
        <v>0</v>
      </c>
      <c r="H1220" s="7">
        <v>7</v>
      </c>
      <c r="I1220" s="7">
        <v>3</v>
      </c>
      <c r="J1220" s="7">
        <v>7</v>
      </c>
      <c r="K1220" s="7">
        <v>7</v>
      </c>
      <c r="L1220" s="7">
        <v>1</v>
      </c>
      <c r="M1220" s="7">
        <v>10</v>
      </c>
    </row>
    <row r="1221" spans="1:13">
      <c r="A1221" s="7" t="s">
        <v>2862</v>
      </c>
      <c r="B1221" s="3">
        <v>4</v>
      </c>
      <c r="C1221" s="7"/>
      <c r="D1221" s="7"/>
      <c r="E1221" s="7"/>
      <c r="F1221" s="7">
        <v>4</v>
      </c>
      <c r="G1221" s="7"/>
      <c r="H1221" s="7">
        <v>4</v>
      </c>
      <c r="I1221" s="7">
        <v>5</v>
      </c>
      <c r="J1221" s="7">
        <v>7</v>
      </c>
      <c r="K1221" s="7">
        <v>4</v>
      </c>
      <c r="L1221" s="7">
        <v>1</v>
      </c>
      <c r="M1221" s="7">
        <v>4</v>
      </c>
    </row>
    <row r="1222" spans="1:13">
      <c r="A1222" s="7" t="s">
        <v>2863</v>
      </c>
      <c r="B1222" s="3">
        <v>0</v>
      </c>
      <c r="C1222" s="7">
        <v>0</v>
      </c>
      <c r="D1222" s="7">
        <v>4</v>
      </c>
      <c r="E1222" s="7">
        <v>4</v>
      </c>
      <c r="F1222" s="7"/>
      <c r="G1222" s="7">
        <v>0</v>
      </c>
      <c r="H1222" s="7">
        <v>10</v>
      </c>
      <c r="I1222" s="7">
        <v>7</v>
      </c>
      <c r="J1222" s="7">
        <v>9</v>
      </c>
      <c r="K1222" s="7">
        <v>4</v>
      </c>
      <c r="L1222" s="7">
        <v>0</v>
      </c>
      <c r="M1222" s="7">
        <v>7</v>
      </c>
    </row>
    <row r="1223" spans="1:13">
      <c r="A1223" s="7" t="s">
        <v>2864</v>
      </c>
      <c r="B1223" s="3">
        <v>1</v>
      </c>
      <c r="C1223" s="7">
        <v>0</v>
      </c>
      <c r="D1223" s="7">
        <v>1</v>
      </c>
      <c r="E1223" s="7">
        <v>0</v>
      </c>
      <c r="F1223" s="7">
        <v>1</v>
      </c>
      <c r="G1223" s="7">
        <v>0</v>
      </c>
      <c r="H1223" s="7">
        <v>2</v>
      </c>
      <c r="I1223" s="7">
        <v>0</v>
      </c>
      <c r="J1223" s="7">
        <v>3</v>
      </c>
      <c r="K1223" s="7">
        <v>5</v>
      </c>
      <c r="L1223" s="7">
        <v>0</v>
      </c>
      <c r="M1223" s="7">
        <v>11</v>
      </c>
    </row>
    <row r="1224" spans="1:13">
      <c r="A1224" s="7" t="s">
        <v>2865</v>
      </c>
      <c r="B1224" s="3">
        <v>0</v>
      </c>
      <c r="C1224" s="7">
        <v>0</v>
      </c>
      <c r="D1224" s="7">
        <v>5</v>
      </c>
      <c r="E1224" s="7">
        <v>4</v>
      </c>
      <c r="F1224" s="7">
        <v>0</v>
      </c>
      <c r="G1224" s="7">
        <v>0</v>
      </c>
      <c r="H1224" s="7">
        <v>9</v>
      </c>
      <c r="I1224" s="7">
        <v>7</v>
      </c>
      <c r="J1224" s="7">
        <v>6</v>
      </c>
      <c r="K1224" s="7">
        <v>3</v>
      </c>
      <c r="L1224" s="7">
        <v>0</v>
      </c>
      <c r="M1224" s="7">
        <v>10</v>
      </c>
    </row>
    <row r="1225" spans="1:13">
      <c r="A1225" s="7" t="s">
        <v>2866</v>
      </c>
      <c r="B1225" s="3">
        <v>0</v>
      </c>
      <c r="C1225" s="7">
        <v>0</v>
      </c>
      <c r="D1225" s="7">
        <v>1</v>
      </c>
      <c r="E1225" s="7">
        <v>1</v>
      </c>
      <c r="F1225" s="7">
        <v>1</v>
      </c>
      <c r="G1225" s="7">
        <v>0</v>
      </c>
      <c r="H1225" s="7">
        <v>2</v>
      </c>
      <c r="I1225" s="7">
        <v>4</v>
      </c>
      <c r="J1225" s="7">
        <v>9</v>
      </c>
      <c r="K1225" s="7">
        <v>2</v>
      </c>
      <c r="L1225" s="7">
        <v>2</v>
      </c>
      <c r="M1225" s="7">
        <v>3</v>
      </c>
    </row>
    <row r="1226" spans="1:13">
      <c r="A1226" s="7" t="s">
        <v>2867</v>
      </c>
      <c r="B1226" s="3">
        <v>0</v>
      </c>
      <c r="C1226" s="7">
        <v>1</v>
      </c>
      <c r="D1226" s="7">
        <v>2</v>
      </c>
      <c r="E1226" s="7">
        <v>2</v>
      </c>
      <c r="F1226" s="7">
        <v>1</v>
      </c>
      <c r="G1226" s="7">
        <v>0</v>
      </c>
      <c r="H1226" s="7">
        <v>8</v>
      </c>
      <c r="I1226" s="7">
        <v>5</v>
      </c>
      <c r="J1226" s="7">
        <v>8</v>
      </c>
      <c r="K1226" s="7">
        <v>7</v>
      </c>
      <c r="L1226" s="7">
        <v>0</v>
      </c>
      <c r="M1226" s="7">
        <v>5</v>
      </c>
    </row>
    <row r="1227" spans="1:13">
      <c r="A1227" s="7" t="s">
        <v>2868</v>
      </c>
      <c r="B1227" s="3">
        <v>0</v>
      </c>
      <c r="C1227" s="7">
        <v>0</v>
      </c>
      <c r="D1227" s="7">
        <v>2</v>
      </c>
      <c r="E1227" s="7">
        <v>6</v>
      </c>
      <c r="F1227" s="7">
        <v>0</v>
      </c>
      <c r="G1227" s="7">
        <v>0</v>
      </c>
      <c r="H1227" s="7">
        <v>8</v>
      </c>
      <c r="I1227" s="7">
        <v>2</v>
      </c>
      <c r="J1227" s="7">
        <v>4</v>
      </c>
      <c r="K1227" s="7">
        <v>6</v>
      </c>
      <c r="L1227" s="7">
        <v>0</v>
      </c>
      <c r="M1227" s="7">
        <v>6</v>
      </c>
    </row>
    <row r="1228" spans="1:13">
      <c r="A1228" s="7" t="s">
        <v>2869</v>
      </c>
      <c r="B1228" s="3"/>
      <c r="C1228" s="7"/>
      <c r="D1228" s="7">
        <v>1</v>
      </c>
      <c r="E1228" s="7">
        <v>1</v>
      </c>
      <c r="F1228" s="7"/>
      <c r="G1228" s="7"/>
      <c r="H1228" s="7">
        <v>2</v>
      </c>
      <c r="I1228" s="7">
        <v>3</v>
      </c>
      <c r="J1228" s="7">
        <v>4</v>
      </c>
      <c r="K1228" s="7">
        <v>0</v>
      </c>
      <c r="L1228" s="7">
        <v>0</v>
      </c>
      <c r="M1228" s="7">
        <v>2</v>
      </c>
    </row>
    <row r="1229" spans="1:13">
      <c r="A1229" s="7" t="s">
        <v>2870</v>
      </c>
      <c r="B1229" s="3">
        <v>0</v>
      </c>
      <c r="C1229" s="7">
        <v>0</v>
      </c>
      <c r="D1229" s="7">
        <v>7</v>
      </c>
      <c r="E1229" s="7">
        <v>6</v>
      </c>
      <c r="F1229" s="7">
        <v>0</v>
      </c>
      <c r="G1229" s="7">
        <v>0</v>
      </c>
      <c r="H1229" s="7">
        <v>16</v>
      </c>
      <c r="I1229" s="7">
        <v>7</v>
      </c>
      <c r="J1229" s="7">
        <v>14</v>
      </c>
      <c r="K1229" s="7">
        <v>18</v>
      </c>
      <c r="L1229" s="7">
        <v>0</v>
      </c>
      <c r="M1229" s="7">
        <v>13</v>
      </c>
    </row>
    <row r="1230" spans="1:13">
      <c r="A1230" s="7" t="s">
        <v>2871</v>
      </c>
      <c r="B1230" s="3">
        <v>0</v>
      </c>
      <c r="C1230" s="7">
        <v>0</v>
      </c>
      <c r="D1230" s="7">
        <v>0</v>
      </c>
      <c r="E1230" s="7">
        <v>2</v>
      </c>
      <c r="F1230" s="7">
        <v>0</v>
      </c>
      <c r="G1230" s="7">
        <v>0</v>
      </c>
      <c r="H1230" s="7">
        <v>3</v>
      </c>
      <c r="I1230" s="7">
        <v>0</v>
      </c>
      <c r="J1230" s="7">
        <v>2</v>
      </c>
      <c r="K1230" s="7">
        <v>2</v>
      </c>
      <c r="L1230" s="7">
        <v>0</v>
      </c>
      <c r="M1230" s="7">
        <v>6</v>
      </c>
    </row>
    <row r="1231" spans="1:13">
      <c r="A1231" s="7" t="s">
        <v>2872</v>
      </c>
      <c r="B1231" s="3">
        <v>0</v>
      </c>
      <c r="C1231" s="7">
        <v>0</v>
      </c>
      <c r="D1231" s="7">
        <v>2</v>
      </c>
      <c r="E1231" s="7">
        <v>0</v>
      </c>
      <c r="F1231" s="7">
        <v>0</v>
      </c>
      <c r="G1231" s="7">
        <v>0</v>
      </c>
      <c r="H1231" s="7">
        <v>5</v>
      </c>
      <c r="I1231" s="7">
        <v>3</v>
      </c>
      <c r="J1231" s="7">
        <v>8</v>
      </c>
      <c r="K1231" s="7">
        <v>3</v>
      </c>
      <c r="L1231" s="7">
        <v>1</v>
      </c>
      <c r="M1231" s="7">
        <v>6</v>
      </c>
    </row>
    <row r="1232" spans="1:13">
      <c r="A1232" s="7" t="s">
        <v>2873</v>
      </c>
      <c r="B1232" s="3">
        <v>0</v>
      </c>
      <c r="C1232" s="7">
        <v>0</v>
      </c>
      <c r="D1232" s="7">
        <v>2</v>
      </c>
      <c r="E1232" s="7">
        <v>3</v>
      </c>
      <c r="F1232" s="7">
        <v>0</v>
      </c>
      <c r="G1232" s="7">
        <v>0</v>
      </c>
      <c r="H1232" s="7">
        <v>5</v>
      </c>
      <c r="I1232" s="7">
        <v>5</v>
      </c>
      <c r="J1232" s="7">
        <v>11</v>
      </c>
      <c r="K1232" s="7">
        <v>5</v>
      </c>
      <c r="L1232" s="7">
        <v>0</v>
      </c>
      <c r="M1232" s="7">
        <v>10</v>
      </c>
    </row>
    <row r="1233" spans="1:13">
      <c r="A1233" s="7" t="s">
        <v>2874</v>
      </c>
      <c r="B1233" s="3">
        <v>0</v>
      </c>
      <c r="C1233" s="7">
        <v>2</v>
      </c>
      <c r="D1233" s="7">
        <v>4</v>
      </c>
      <c r="E1233" s="7">
        <v>2</v>
      </c>
      <c r="F1233" s="7">
        <v>0</v>
      </c>
      <c r="G1233" s="7">
        <v>0</v>
      </c>
      <c r="H1233" s="7">
        <v>11</v>
      </c>
      <c r="I1233" s="7">
        <v>7</v>
      </c>
      <c r="J1233" s="7">
        <v>10</v>
      </c>
      <c r="K1233" s="7">
        <v>7</v>
      </c>
      <c r="L1233" s="7">
        <v>1</v>
      </c>
      <c r="M1233" s="7">
        <v>12</v>
      </c>
    </row>
    <row r="1234" spans="1:13">
      <c r="A1234" s="7" t="s">
        <v>2875</v>
      </c>
      <c r="B1234" s="3">
        <v>0</v>
      </c>
      <c r="C1234" s="7">
        <v>0</v>
      </c>
      <c r="D1234" s="7">
        <v>1</v>
      </c>
      <c r="E1234" s="7">
        <v>2</v>
      </c>
      <c r="F1234" s="7">
        <v>0</v>
      </c>
      <c r="G1234" s="7">
        <v>0</v>
      </c>
      <c r="H1234" s="7">
        <v>4</v>
      </c>
      <c r="I1234" s="7">
        <v>2</v>
      </c>
      <c r="J1234" s="7">
        <v>7</v>
      </c>
      <c r="K1234" s="7">
        <v>5</v>
      </c>
      <c r="L1234" s="7">
        <v>0</v>
      </c>
      <c r="M1234" s="7">
        <v>17</v>
      </c>
    </row>
    <row r="1235" spans="1:13">
      <c r="A1235" s="7" t="s">
        <v>2876</v>
      </c>
      <c r="B1235" s="3">
        <v>0</v>
      </c>
      <c r="C1235" s="7">
        <v>1</v>
      </c>
      <c r="D1235" s="7">
        <v>1</v>
      </c>
      <c r="E1235" s="7">
        <v>3</v>
      </c>
      <c r="F1235" s="7">
        <v>0</v>
      </c>
      <c r="G1235" s="7">
        <v>0</v>
      </c>
      <c r="H1235" s="7">
        <v>7</v>
      </c>
      <c r="I1235" s="7">
        <v>4</v>
      </c>
      <c r="J1235" s="7">
        <v>7</v>
      </c>
      <c r="K1235" s="7">
        <v>5</v>
      </c>
      <c r="L1235" s="7">
        <v>0</v>
      </c>
      <c r="M1235" s="7">
        <v>26</v>
      </c>
    </row>
    <row r="1236" spans="1:13">
      <c r="A1236" s="7" t="s">
        <v>2877</v>
      </c>
      <c r="B1236" s="3">
        <v>0</v>
      </c>
      <c r="C1236" s="7">
        <v>1</v>
      </c>
      <c r="D1236" s="7">
        <v>5</v>
      </c>
      <c r="E1236" s="7">
        <v>6</v>
      </c>
      <c r="F1236" s="7">
        <v>1</v>
      </c>
      <c r="G1236" s="7">
        <v>0</v>
      </c>
      <c r="H1236" s="7">
        <v>12</v>
      </c>
      <c r="I1236" s="7">
        <v>2</v>
      </c>
      <c r="J1236" s="7">
        <v>7</v>
      </c>
      <c r="K1236" s="7">
        <v>2</v>
      </c>
      <c r="L1236" s="7">
        <v>0</v>
      </c>
      <c r="M1236" s="7">
        <v>2</v>
      </c>
    </row>
    <row r="1237" spans="1:13">
      <c r="A1237" s="7" t="s">
        <v>2809</v>
      </c>
      <c r="B1237" s="3">
        <v>0</v>
      </c>
      <c r="C1237" s="7">
        <v>0</v>
      </c>
      <c r="D1237" s="7">
        <v>4</v>
      </c>
      <c r="E1237" s="7">
        <v>2</v>
      </c>
      <c r="F1237" s="7">
        <v>0</v>
      </c>
      <c r="G1237" s="7">
        <v>0</v>
      </c>
      <c r="H1237" s="7">
        <v>9</v>
      </c>
      <c r="I1237" s="7">
        <v>4</v>
      </c>
      <c r="J1237" s="7">
        <v>13</v>
      </c>
      <c r="K1237" s="7">
        <v>8</v>
      </c>
      <c r="L1237" s="7">
        <v>1</v>
      </c>
      <c r="M1237" s="7">
        <v>14</v>
      </c>
    </row>
    <row r="1238" spans="1:13">
      <c r="A1238" s="7" t="s">
        <v>2878</v>
      </c>
      <c r="B1238" s="3"/>
      <c r="C1238" s="7">
        <v>1</v>
      </c>
      <c r="D1238" s="7"/>
      <c r="E1238" s="7">
        <v>4</v>
      </c>
      <c r="F1238" s="7">
        <v>1</v>
      </c>
      <c r="G1238" s="7">
        <v>0</v>
      </c>
      <c r="H1238" s="7">
        <v>8</v>
      </c>
      <c r="I1238" s="7">
        <v>3</v>
      </c>
      <c r="J1238" s="7">
        <v>8</v>
      </c>
      <c r="K1238" s="7">
        <v>7</v>
      </c>
      <c r="L1238" s="7">
        <v>1</v>
      </c>
      <c r="M1238" s="7">
        <v>15</v>
      </c>
    </row>
    <row r="1239" spans="1:13">
      <c r="A1239" s="7" t="s">
        <v>2879</v>
      </c>
      <c r="B1239" s="3">
        <v>0</v>
      </c>
      <c r="C1239" s="7">
        <v>0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2</v>
      </c>
      <c r="J1239" s="7">
        <v>3</v>
      </c>
      <c r="K1239" s="7">
        <v>4</v>
      </c>
      <c r="L1239" s="7">
        <v>0</v>
      </c>
      <c r="M1239" s="7">
        <v>12</v>
      </c>
    </row>
    <row r="1240" spans="1:13">
      <c r="A1240" s="7" t="s">
        <v>2880</v>
      </c>
      <c r="B1240" s="3">
        <v>0</v>
      </c>
      <c r="C1240" s="7">
        <v>1</v>
      </c>
      <c r="D1240" s="7">
        <v>3</v>
      </c>
      <c r="E1240" s="7">
        <v>1</v>
      </c>
      <c r="F1240" s="7">
        <v>1</v>
      </c>
      <c r="G1240" s="7">
        <v>0</v>
      </c>
      <c r="H1240" s="7">
        <v>8</v>
      </c>
      <c r="I1240" s="7">
        <v>5</v>
      </c>
      <c r="J1240" s="7">
        <v>6</v>
      </c>
      <c r="K1240" s="7">
        <v>4</v>
      </c>
      <c r="L1240" s="7">
        <v>0</v>
      </c>
      <c r="M1240" s="7">
        <v>8</v>
      </c>
    </row>
    <row r="1241" spans="1:13">
      <c r="A1241" s="7" t="s">
        <v>2881</v>
      </c>
      <c r="B1241" s="3">
        <v>0</v>
      </c>
      <c r="C1241" s="7">
        <v>1</v>
      </c>
      <c r="D1241" s="7">
        <v>1</v>
      </c>
      <c r="E1241" s="7">
        <v>4</v>
      </c>
      <c r="F1241" s="7">
        <v>1</v>
      </c>
      <c r="G1241" s="7">
        <v>0</v>
      </c>
      <c r="H1241" s="7">
        <v>7</v>
      </c>
      <c r="I1241" s="7">
        <v>1</v>
      </c>
      <c r="J1241" s="7">
        <v>10</v>
      </c>
      <c r="K1241" s="7">
        <v>8</v>
      </c>
      <c r="L1241" s="7">
        <v>0</v>
      </c>
      <c r="M1241" s="7">
        <v>25</v>
      </c>
    </row>
    <row r="1242" spans="1:13">
      <c r="A1242" s="7" t="s">
        <v>2882</v>
      </c>
      <c r="B1242" s="3">
        <v>0</v>
      </c>
      <c r="C1242" s="7">
        <v>0</v>
      </c>
      <c r="D1242" s="7">
        <v>0</v>
      </c>
      <c r="E1242" s="7">
        <v>1</v>
      </c>
      <c r="F1242" s="7">
        <v>0</v>
      </c>
      <c r="G1242" s="7">
        <v>0</v>
      </c>
      <c r="H1242" s="7">
        <v>1</v>
      </c>
      <c r="I1242" s="7">
        <v>4</v>
      </c>
      <c r="J1242" s="7">
        <v>3</v>
      </c>
      <c r="K1242" s="7">
        <v>5</v>
      </c>
      <c r="L1242" s="7">
        <v>0</v>
      </c>
      <c r="M1242" s="7">
        <v>4</v>
      </c>
    </row>
    <row r="1243" spans="1:13">
      <c r="A1243" s="7" t="s">
        <v>2883</v>
      </c>
      <c r="B1243" s="3">
        <v>0</v>
      </c>
      <c r="C1243" s="7">
        <v>0</v>
      </c>
      <c r="D1243" s="7">
        <v>1</v>
      </c>
      <c r="E1243" s="7">
        <v>2</v>
      </c>
      <c r="F1243" s="7">
        <v>0</v>
      </c>
      <c r="G1243" s="7">
        <v>0</v>
      </c>
      <c r="H1243" s="7">
        <v>3</v>
      </c>
      <c r="I1243" s="7">
        <v>1</v>
      </c>
      <c r="J1243" s="7">
        <v>10</v>
      </c>
      <c r="K1243" s="7">
        <v>6</v>
      </c>
      <c r="L1243" s="7">
        <v>0</v>
      </c>
      <c r="M1243" s="7">
        <v>5</v>
      </c>
    </row>
    <row r="1244" spans="1:13">
      <c r="A1244" s="7" t="s">
        <v>2884</v>
      </c>
      <c r="B1244" s="3">
        <v>0</v>
      </c>
      <c r="C1244" s="7">
        <v>0</v>
      </c>
      <c r="D1244" s="7">
        <v>1</v>
      </c>
      <c r="E1244" s="7">
        <v>1</v>
      </c>
      <c r="F1244" s="7">
        <v>0</v>
      </c>
      <c r="G1244" s="7">
        <v>0</v>
      </c>
      <c r="H1244" s="7">
        <v>4</v>
      </c>
      <c r="I1244" s="7">
        <v>0</v>
      </c>
      <c r="J1244" s="7">
        <v>4</v>
      </c>
      <c r="K1244" s="7">
        <v>6</v>
      </c>
      <c r="L1244" s="7">
        <v>0</v>
      </c>
      <c r="M1244" s="7">
        <v>9</v>
      </c>
    </row>
    <row r="1245" spans="1:13">
      <c r="A1245" s="7" t="s">
        <v>2885</v>
      </c>
      <c r="B1245" s="3">
        <v>0</v>
      </c>
      <c r="C1245" s="7">
        <v>0</v>
      </c>
      <c r="D1245" s="7">
        <v>0</v>
      </c>
      <c r="E1245" s="7">
        <v>3</v>
      </c>
      <c r="F1245" s="7">
        <v>0</v>
      </c>
      <c r="G1245" s="7">
        <v>0</v>
      </c>
      <c r="H1245" s="7">
        <v>3</v>
      </c>
      <c r="I1245" s="7">
        <v>2</v>
      </c>
      <c r="J1245" s="7">
        <v>3</v>
      </c>
      <c r="K1245" s="7">
        <v>5</v>
      </c>
      <c r="L1245" s="7">
        <v>0</v>
      </c>
      <c r="M1245" s="7">
        <v>3</v>
      </c>
    </row>
    <row r="1246" spans="1:13">
      <c r="A1246" s="7" t="s">
        <v>2886</v>
      </c>
      <c r="B1246" s="3">
        <v>0</v>
      </c>
      <c r="C1246" s="7">
        <v>0</v>
      </c>
      <c r="D1246" s="7">
        <v>1</v>
      </c>
      <c r="E1246" s="7">
        <v>1</v>
      </c>
      <c r="F1246" s="7">
        <v>0</v>
      </c>
      <c r="G1246" s="7">
        <v>0</v>
      </c>
      <c r="H1246" s="7">
        <v>3</v>
      </c>
      <c r="I1246" s="7">
        <v>2</v>
      </c>
      <c r="J1246" s="7">
        <v>5</v>
      </c>
      <c r="K1246" s="7">
        <v>2</v>
      </c>
      <c r="L1246" s="7">
        <v>0</v>
      </c>
      <c r="M1246" s="7">
        <v>8</v>
      </c>
    </row>
    <row r="1247" spans="1:13">
      <c r="A1247" s="7" t="s">
        <v>2887</v>
      </c>
      <c r="B1247" s="3">
        <v>0</v>
      </c>
      <c r="C1247" s="7">
        <v>0</v>
      </c>
      <c r="D1247" s="7">
        <v>2</v>
      </c>
      <c r="E1247" s="7">
        <v>0</v>
      </c>
      <c r="F1247" s="7">
        <v>0</v>
      </c>
      <c r="G1247" s="7">
        <v>0</v>
      </c>
      <c r="H1247" s="7">
        <v>5</v>
      </c>
      <c r="I1247" s="7">
        <v>1</v>
      </c>
      <c r="J1247" s="7">
        <v>13</v>
      </c>
      <c r="K1247" s="7">
        <v>9</v>
      </c>
      <c r="L1247" s="7">
        <v>2</v>
      </c>
      <c r="M1247" s="7">
        <v>19</v>
      </c>
    </row>
    <row r="1248" spans="1:13">
      <c r="A1248" s="7" t="s">
        <v>2888</v>
      </c>
      <c r="B1248" s="3">
        <v>0</v>
      </c>
      <c r="C1248" s="7">
        <v>0</v>
      </c>
      <c r="D1248" s="7">
        <v>0</v>
      </c>
      <c r="E1248" s="7">
        <v>4</v>
      </c>
      <c r="F1248" s="7">
        <v>0</v>
      </c>
      <c r="G1248" s="7">
        <v>0</v>
      </c>
      <c r="H1248" s="7">
        <v>5</v>
      </c>
      <c r="I1248" s="7">
        <v>1</v>
      </c>
      <c r="J1248" s="7">
        <v>7</v>
      </c>
      <c r="K1248" s="7">
        <v>8</v>
      </c>
      <c r="L1248" s="7">
        <v>0</v>
      </c>
      <c r="M1248" s="7">
        <v>8</v>
      </c>
    </row>
    <row r="1249" spans="1:13">
      <c r="A1249" s="7" t="s">
        <v>2889</v>
      </c>
      <c r="B1249" s="3">
        <v>0</v>
      </c>
      <c r="C1249" s="7">
        <v>1</v>
      </c>
      <c r="D1249" s="7">
        <v>3</v>
      </c>
      <c r="E1249" s="7">
        <v>4</v>
      </c>
      <c r="F1249" s="7">
        <v>0</v>
      </c>
      <c r="G1249" s="7">
        <v>0</v>
      </c>
      <c r="H1249" s="7">
        <v>9</v>
      </c>
      <c r="I1249" s="7">
        <v>3</v>
      </c>
      <c r="J1249" s="7">
        <v>11</v>
      </c>
      <c r="K1249" s="7">
        <v>9</v>
      </c>
      <c r="L1249" s="7">
        <v>0</v>
      </c>
      <c r="M1249" s="7">
        <v>16</v>
      </c>
    </row>
    <row r="1250" spans="1:13">
      <c r="A1250" s="7" t="s">
        <v>2890</v>
      </c>
      <c r="B1250" s="3">
        <v>0</v>
      </c>
      <c r="C1250" s="7">
        <v>0</v>
      </c>
      <c r="D1250" s="7">
        <v>1</v>
      </c>
      <c r="E1250" s="7">
        <v>3</v>
      </c>
      <c r="F1250" s="7">
        <v>0</v>
      </c>
      <c r="G1250" s="7">
        <v>0</v>
      </c>
      <c r="H1250" s="7">
        <v>4</v>
      </c>
      <c r="I1250" s="7">
        <v>2</v>
      </c>
      <c r="J1250" s="7">
        <v>5</v>
      </c>
      <c r="K1250" s="7">
        <v>4</v>
      </c>
      <c r="L1250" s="7">
        <v>0</v>
      </c>
      <c r="M1250" s="7">
        <v>5</v>
      </c>
    </row>
    <row r="1251" spans="1:13">
      <c r="A1251" s="7" t="s">
        <v>2891</v>
      </c>
      <c r="B1251" s="3">
        <v>0</v>
      </c>
      <c r="C1251" s="7">
        <v>0</v>
      </c>
      <c r="D1251" s="7">
        <v>1</v>
      </c>
      <c r="E1251" s="7">
        <v>2</v>
      </c>
      <c r="F1251" s="7">
        <v>0</v>
      </c>
      <c r="G1251" s="7">
        <v>0</v>
      </c>
      <c r="H1251" s="7">
        <v>3</v>
      </c>
      <c r="I1251" s="7">
        <v>1</v>
      </c>
      <c r="J1251" s="7">
        <v>6</v>
      </c>
      <c r="K1251" s="7">
        <v>5</v>
      </c>
      <c r="L1251" s="7">
        <v>0</v>
      </c>
      <c r="M1251" s="7">
        <v>11</v>
      </c>
    </row>
    <row r="1252" spans="1:13">
      <c r="A1252" s="7" t="s">
        <v>2892</v>
      </c>
      <c r="B1252" s="3">
        <v>0</v>
      </c>
      <c r="C1252" s="7">
        <v>1</v>
      </c>
      <c r="D1252" s="7">
        <v>0</v>
      </c>
      <c r="E1252" s="7">
        <v>0</v>
      </c>
      <c r="F1252" s="7">
        <v>1</v>
      </c>
      <c r="G1252" s="7">
        <v>0</v>
      </c>
      <c r="H1252" s="7">
        <v>2</v>
      </c>
      <c r="I1252" s="7">
        <v>2</v>
      </c>
      <c r="J1252" s="7">
        <v>7</v>
      </c>
      <c r="K1252" s="7">
        <v>2</v>
      </c>
      <c r="L1252" s="7">
        <v>0</v>
      </c>
      <c r="M1252" s="7">
        <v>4</v>
      </c>
    </row>
    <row r="1253" spans="1:13">
      <c r="A1253" s="7" t="s">
        <v>2810</v>
      </c>
      <c r="B1253" s="3">
        <v>0</v>
      </c>
      <c r="C1253" s="7">
        <v>0</v>
      </c>
      <c r="D1253" s="7">
        <v>4</v>
      </c>
      <c r="E1253" s="7">
        <v>4</v>
      </c>
      <c r="F1253" s="7">
        <v>0</v>
      </c>
      <c r="G1253" s="7">
        <v>0</v>
      </c>
      <c r="H1253" s="7">
        <v>8</v>
      </c>
      <c r="I1253" s="7">
        <v>1</v>
      </c>
      <c r="J1253" s="7">
        <v>4</v>
      </c>
      <c r="K1253" s="7">
        <v>5</v>
      </c>
      <c r="L1253" s="7">
        <v>0</v>
      </c>
      <c r="M1253" s="7">
        <v>16</v>
      </c>
    </row>
    <row r="1254" spans="1:13">
      <c r="A1254" s="7" t="s">
        <v>2893</v>
      </c>
      <c r="B1254" s="3"/>
      <c r="C1254" s="7"/>
      <c r="D1254" s="7">
        <v>3</v>
      </c>
      <c r="E1254" s="7">
        <v>5</v>
      </c>
      <c r="F1254" s="7">
        <v>0</v>
      </c>
      <c r="G1254" s="7">
        <v>0</v>
      </c>
      <c r="H1254" s="7">
        <v>11</v>
      </c>
      <c r="I1254" s="7">
        <v>3</v>
      </c>
      <c r="J1254" s="7">
        <v>7</v>
      </c>
      <c r="K1254" s="7">
        <v>4</v>
      </c>
      <c r="L1254" s="7">
        <v>0</v>
      </c>
      <c r="M1254" s="7">
        <v>6</v>
      </c>
    </row>
    <row r="1255" spans="1:13">
      <c r="A1255" s="7" t="s">
        <v>2894</v>
      </c>
      <c r="B1255" s="3">
        <v>0</v>
      </c>
      <c r="C1255" s="7">
        <v>0</v>
      </c>
      <c r="D1255" s="7">
        <v>1</v>
      </c>
      <c r="E1255" s="7">
        <v>2</v>
      </c>
      <c r="F1255" s="7">
        <v>0</v>
      </c>
      <c r="G1255" s="7">
        <v>1</v>
      </c>
      <c r="H1255" s="7">
        <v>8</v>
      </c>
      <c r="I1255" s="7">
        <v>5</v>
      </c>
      <c r="J1255" s="7">
        <v>6</v>
      </c>
      <c r="K1255" s="7">
        <v>9</v>
      </c>
      <c r="L1255" s="7">
        <v>2</v>
      </c>
      <c r="M1255" s="7">
        <v>11</v>
      </c>
    </row>
    <row r="1256" spans="1:13">
      <c r="A1256" s="7" t="s">
        <v>2895</v>
      </c>
      <c r="B1256" s="3">
        <v>0</v>
      </c>
      <c r="C1256" s="7">
        <v>0</v>
      </c>
      <c r="D1256" s="7">
        <v>2</v>
      </c>
      <c r="E1256" s="7">
        <v>1</v>
      </c>
      <c r="F1256" s="7">
        <v>0</v>
      </c>
      <c r="G1256" s="7">
        <v>0</v>
      </c>
      <c r="H1256" s="7">
        <v>3</v>
      </c>
      <c r="I1256" s="7">
        <v>0</v>
      </c>
      <c r="J1256" s="7">
        <v>6</v>
      </c>
      <c r="K1256" s="7">
        <v>3</v>
      </c>
      <c r="L1256" s="7">
        <v>0</v>
      </c>
      <c r="M1256" s="7">
        <v>8</v>
      </c>
    </row>
    <row r="1257" spans="1:13">
      <c r="A1257" s="7" t="s">
        <v>2896</v>
      </c>
      <c r="B1257" s="3">
        <v>1</v>
      </c>
      <c r="C1257" s="7"/>
      <c r="D1257" s="7">
        <v>1</v>
      </c>
      <c r="E1257" s="7">
        <v>3</v>
      </c>
      <c r="F1257" s="7">
        <v>1</v>
      </c>
      <c r="G1257" s="7">
        <v>0</v>
      </c>
      <c r="H1257" s="7">
        <v>5</v>
      </c>
      <c r="I1257" s="7">
        <v>2</v>
      </c>
      <c r="J1257" s="7">
        <v>3</v>
      </c>
      <c r="K1257" s="7">
        <v>4</v>
      </c>
      <c r="L1257" s="7">
        <v>0</v>
      </c>
      <c r="M1257" s="7">
        <v>11</v>
      </c>
    </row>
    <row r="1258" spans="1:13">
      <c r="A1258" s="7" t="s">
        <v>2897</v>
      </c>
      <c r="B1258" s="3">
        <v>0</v>
      </c>
      <c r="C1258" s="7">
        <v>0</v>
      </c>
      <c r="D1258" s="7">
        <v>0</v>
      </c>
      <c r="E1258" s="7">
        <v>1</v>
      </c>
      <c r="F1258" s="7">
        <v>0</v>
      </c>
      <c r="G1258" s="7">
        <v>0</v>
      </c>
      <c r="H1258" s="7">
        <v>1</v>
      </c>
      <c r="I1258" s="7">
        <v>1</v>
      </c>
      <c r="J1258" s="7">
        <v>5</v>
      </c>
      <c r="K1258" s="7">
        <v>1</v>
      </c>
      <c r="L1258" s="7">
        <v>0</v>
      </c>
      <c r="M1258" s="7">
        <v>9</v>
      </c>
    </row>
    <row r="1259" spans="1:13">
      <c r="A1259" s="7" t="s">
        <v>2898</v>
      </c>
      <c r="B1259" s="3">
        <v>0</v>
      </c>
      <c r="C1259" s="7">
        <v>0</v>
      </c>
      <c r="D1259" s="7">
        <v>1</v>
      </c>
      <c r="E1259" s="7">
        <v>0</v>
      </c>
      <c r="F1259" s="7">
        <v>0</v>
      </c>
      <c r="G1259" s="7">
        <v>0</v>
      </c>
      <c r="H1259" s="7">
        <v>2</v>
      </c>
      <c r="I1259" s="7">
        <v>1</v>
      </c>
      <c r="J1259" s="7">
        <v>3</v>
      </c>
      <c r="K1259" s="7">
        <v>4</v>
      </c>
      <c r="L1259" s="7">
        <v>0</v>
      </c>
      <c r="M1259" s="7">
        <v>4</v>
      </c>
    </row>
    <row r="1260" spans="1:13">
      <c r="A1260" s="7" t="s">
        <v>2899</v>
      </c>
      <c r="B1260" s="3">
        <v>0</v>
      </c>
      <c r="C1260" s="7">
        <v>0</v>
      </c>
      <c r="D1260" s="7">
        <v>2</v>
      </c>
      <c r="E1260" s="7">
        <v>2</v>
      </c>
      <c r="F1260" s="7">
        <v>0</v>
      </c>
      <c r="G1260" s="7">
        <v>0</v>
      </c>
      <c r="H1260" s="7">
        <v>9</v>
      </c>
      <c r="I1260" s="7">
        <v>4</v>
      </c>
      <c r="J1260" s="7">
        <v>7</v>
      </c>
      <c r="K1260" s="7">
        <v>3</v>
      </c>
      <c r="L1260" s="7">
        <v>0</v>
      </c>
      <c r="M1260" s="7">
        <v>3</v>
      </c>
    </row>
    <row r="1261" spans="1:13">
      <c r="A1261" s="7" t="s">
        <v>2900</v>
      </c>
      <c r="B1261" s="3">
        <v>0</v>
      </c>
      <c r="C1261" s="7">
        <v>0</v>
      </c>
      <c r="D1261" s="7">
        <v>3</v>
      </c>
      <c r="E1261" s="7">
        <v>2</v>
      </c>
      <c r="F1261" s="7">
        <v>0</v>
      </c>
      <c r="G1261" s="7">
        <v>0</v>
      </c>
      <c r="H1261" s="7">
        <v>11</v>
      </c>
      <c r="I1261" s="7">
        <v>1</v>
      </c>
      <c r="J1261" s="7">
        <v>9</v>
      </c>
      <c r="K1261" s="7">
        <v>2</v>
      </c>
      <c r="L1261" s="7">
        <v>0</v>
      </c>
      <c r="M1261" s="7">
        <v>7</v>
      </c>
    </row>
    <row r="1262" spans="1:13">
      <c r="A1262" s="7" t="s">
        <v>2901</v>
      </c>
      <c r="B1262" s="3"/>
      <c r="C1262" s="7"/>
      <c r="D1262" s="7">
        <v>2</v>
      </c>
      <c r="E1262" s="7">
        <v>1</v>
      </c>
      <c r="F1262" s="7">
        <v>0</v>
      </c>
      <c r="G1262" s="7">
        <v>0</v>
      </c>
      <c r="H1262" s="7">
        <v>6</v>
      </c>
      <c r="I1262" s="7">
        <v>4</v>
      </c>
      <c r="J1262" s="7">
        <v>9</v>
      </c>
      <c r="K1262" s="7">
        <v>6</v>
      </c>
      <c r="L1262" s="7">
        <v>0</v>
      </c>
      <c r="M1262" s="7">
        <v>13</v>
      </c>
    </row>
    <row r="1263" spans="1:13">
      <c r="A1263" s="7" t="s">
        <v>2902</v>
      </c>
      <c r="B1263" s="3">
        <v>0</v>
      </c>
      <c r="C1263" s="7">
        <v>0</v>
      </c>
      <c r="D1263" s="7">
        <v>4</v>
      </c>
      <c r="E1263" s="7">
        <v>6</v>
      </c>
      <c r="F1263" s="7">
        <v>0</v>
      </c>
      <c r="G1263" s="7">
        <v>0</v>
      </c>
      <c r="H1263" s="7">
        <v>13</v>
      </c>
      <c r="I1263" s="7">
        <v>8</v>
      </c>
      <c r="J1263" s="7">
        <v>6</v>
      </c>
      <c r="K1263" s="7">
        <v>8</v>
      </c>
      <c r="L1263" s="7">
        <v>0</v>
      </c>
      <c r="M1263" s="7">
        <v>12</v>
      </c>
    </row>
    <row r="1264" spans="1:13">
      <c r="A1264" s="7" t="s">
        <v>3159</v>
      </c>
      <c r="B1264" s="3">
        <v>0</v>
      </c>
      <c r="C1264" s="7">
        <v>0</v>
      </c>
      <c r="D1264" s="7">
        <v>1</v>
      </c>
      <c r="E1264" s="7">
        <v>1</v>
      </c>
      <c r="F1264" s="7">
        <v>0</v>
      </c>
      <c r="G1264" s="7">
        <v>0</v>
      </c>
      <c r="H1264" s="7">
        <v>2</v>
      </c>
      <c r="I1264" s="7">
        <v>0</v>
      </c>
      <c r="J1264" s="7">
        <v>5</v>
      </c>
      <c r="K1264" s="7">
        <v>1</v>
      </c>
      <c r="L1264" s="7">
        <v>1</v>
      </c>
      <c r="M1264" s="7">
        <v>10</v>
      </c>
    </row>
    <row r="1265" spans="1:13">
      <c r="A1265" s="7" t="s">
        <v>2903</v>
      </c>
      <c r="B1265" s="3">
        <v>0</v>
      </c>
      <c r="C1265" s="7">
        <v>0</v>
      </c>
      <c r="D1265" s="7">
        <v>1</v>
      </c>
      <c r="E1265" s="7">
        <v>0</v>
      </c>
      <c r="F1265" s="7">
        <v>0</v>
      </c>
      <c r="G1265" s="7">
        <v>0</v>
      </c>
      <c r="H1265" s="7">
        <v>1</v>
      </c>
      <c r="I1265" s="7">
        <v>0</v>
      </c>
      <c r="J1265" s="7">
        <v>3</v>
      </c>
      <c r="K1265" s="7">
        <v>0</v>
      </c>
      <c r="L1265" s="7">
        <v>0</v>
      </c>
      <c r="M1265" s="7">
        <v>5</v>
      </c>
    </row>
    <row r="1266" spans="1:13">
      <c r="A1266" s="7" t="s">
        <v>2904</v>
      </c>
      <c r="B1266" s="3">
        <v>0</v>
      </c>
      <c r="C1266" s="7">
        <v>0</v>
      </c>
      <c r="D1266" s="7">
        <v>1</v>
      </c>
      <c r="E1266" s="7">
        <v>7</v>
      </c>
      <c r="F1266" s="7">
        <v>1</v>
      </c>
      <c r="G1266" s="7">
        <v>0</v>
      </c>
      <c r="H1266" s="7">
        <v>8</v>
      </c>
      <c r="I1266" s="7">
        <v>0</v>
      </c>
      <c r="J1266" s="7">
        <v>2</v>
      </c>
      <c r="K1266" s="7">
        <v>2</v>
      </c>
      <c r="L1266" s="7">
        <v>1</v>
      </c>
      <c r="M1266" s="7">
        <v>7</v>
      </c>
    </row>
    <row r="1267" spans="1:13">
      <c r="A1267" s="7" t="s">
        <v>3158</v>
      </c>
      <c r="B1267" s="3">
        <v>2</v>
      </c>
      <c r="C1267" s="7">
        <v>1</v>
      </c>
      <c r="D1267" s="7">
        <v>0</v>
      </c>
      <c r="E1267" s="7">
        <v>0</v>
      </c>
      <c r="F1267" s="7">
        <v>3</v>
      </c>
      <c r="G1267" s="7">
        <v>0</v>
      </c>
      <c r="H1267" s="7">
        <v>5</v>
      </c>
      <c r="I1267" s="7">
        <v>3</v>
      </c>
      <c r="J1267" s="7">
        <v>3</v>
      </c>
      <c r="K1267" s="7">
        <v>6</v>
      </c>
      <c r="L1267" s="7">
        <v>0</v>
      </c>
      <c r="M1267" s="7">
        <v>9</v>
      </c>
    </row>
    <row r="1268" spans="1:13">
      <c r="A1268" s="7" t="s">
        <v>2905</v>
      </c>
      <c r="B1268" s="3"/>
      <c r="C1268" s="7">
        <v>1</v>
      </c>
      <c r="D1268" s="7">
        <v>2</v>
      </c>
      <c r="E1268" s="7"/>
      <c r="F1268" s="7"/>
      <c r="G1268" s="7"/>
      <c r="H1268" s="7">
        <v>4</v>
      </c>
      <c r="I1268" s="7">
        <v>0</v>
      </c>
      <c r="J1268" s="7">
        <v>6</v>
      </c>
      <c r="K1268" s="7">
        <v>2</v>
      </c>
      <c r="L1268" s="7">
        <v>0</v>
      </c>
      <c r="M1268" s="7">
        <v>8</v>
      </c>
    </row>
    <row r="1269" spans="1:13">
      <c r="A1269" s="7" t="s">
        <v>2906</v>
      </c>
      <c r="B1269" s="3"/>
      <c r="C1269" s="7"/>
      <c r="D1269" s="7">
        <v>4</v>
      </c>
      <c r="E1269" s="7">
        <v>2</v>
      </c>
      <c r="F1269" s="7">
        <v>0</v>
      </c>
      <c r="G1269" s="7">
        <v>0</v>
      </c>
      <c r="H1269" s="7">
        <v>6</v>
      </c>
      <c r="I1269" s="7">
        <v>1</v>
      </c>
      <c r="J1269" s="7">
        <v>4</v>
      </c>
      <c r="K1269" s="7">
        <v>0</v>
      </c>
      <c r="L1269" s="7">
        <v>0</v>
      </c>
      <c r="M1269" s="7">
        <v>1</v>
      </c>
    </row>
    <row r="1270" spans="1:13">
      <c r="A1270" s="7" t="s">
        <v>2907</v>
      </c>
      <c r="B1270" s="3">
        <v>0</v>
      </c>
      <c r="C1270" s="7">
        <v>0</v>
      </c>
      <c r="D1270" s="7">
        <v>2</v>
      </c>
      <c r="E1270" s="7">
        <v>3</v>
      </c>
      <c r="F1270" s="7">
        <v>0</v>
      </c>
      <c r="G1270" s="7">
        <v>0</v>
      </c>
      <c r="H1270" s="7">
        <v>9</v>
      </c>
      <c r="I1270" s="7">
        <v>7</v>
      </c>
      <c r="J1270" s="7">
        <v>10</v>
      </c>
      <c r="K1270" s="7">
        <v>5</v>
      </c>
      <c r="L1270" s="7">
        <v>0</v>
      </c>
      <c r="M1270" s="7">
        <v>8</v>
      </c>
    </row>
    <row r="1271" spans="1:13">
      <c r="A1271" s="7" t="s">
        <v>2908</v>
      </c>
      <c r="B1271" s="3">
        <v>0</v>
      </c>
      <c r="C1271" s="7">
        <v>0</v>
      </c>
      <c r="D1271" s="7">
        <v>2</v>
      </c>
      <c r="E1271" s="7">
        <v>4</v>
      </c>
      <c r="F1271" s="7">
        <v>0</v>
      </c>
      <c r="G1271" s="7">
        <v>0</v>
      </c>
      <c r="H1271" s="7">
        <v>9</v>
      </c>
      <c r="I1271" s="7">
        <v>3</v>
      </c>
      <c r="J1271" s="7">
        <v>10</v>
      </c>
      <c r="K1271" s="7">
        <v>5</v>
      </c>
      <c r="L1271" s="7">
        <v>0</v>
      </c>
      <c r="M1271" s="7">
        <v>8</v>
      </c>
    </row>
    <row r="1272" spans="1:13">
      <c r="A1272" s="7" t="s">
        <v>2948</v>
      </c>
      <c r="B1272" s="3">
        <v>0</v>
      </c>
      <c r="C1272" s="7">
        <v>0</v>
      </c>
      <c r="D1272" s="7">
        <v>2</v>
      </c>
      <c r="E1272" s="7">
        <v>3</v>
      </c>
      <c r="F1272" s="7">
        <v>0</v>
      </c>
      <c r="G1272" s="7">
        <v>1</v>
      </c>
      <c r="H1272" s="7">
        <v>6</v>
      </c>
      <c r="I1272" s="7">
        <v>2</v>
      </c>
      <c r="J1272" s="7">
        <v>9</v>
      </c>
      <c r="K1272" s="7">
        <v>7</v>
      </c>
      <c r="L1272" s="7">
        <v>2</v>
      </c>
      <c r="M1272" s="7">
        <v>10</v>
      </c>
    </row>
    <row r="1273" spans="1:13">
      <c r="A1273" s="7" t="s">
        <v>3065</v>
      </c>
      <c r="B1273" s="3">
        <v>0</v>
      </c>
      <c r="C1273" s="7">
        <v>0</v>
      </c>
      <c r="D1273" s="7">
        <v>7</v>
      </c>
      <c r="E1273" s="7">
        <v>3</v>
      </c>
      <c r="F1273" s="7">
        <v>0</v>
      </c>
      <c r="G1273" s="7">
        <v>2</v>
      </c>
      <c r="H1273" s="7">
        <v>17</v>
      </c>
      <c r="I1273" s="7">
        <v>9</v>
      </c>
      <c r="J1273" s="7">
        <v>10</v>
      </c>
      <c r="K1273" s="7">
        <v>2</v>
      </c>
      <c r="L1273" s="7">
        <v>5</v>
      </c>
      <c r="M1273" s="7">
        <v>8</v>
      </c>
    </row>
    <row r="1274" spans="1:13">
      <c r="A1274" s="7" t="s">
        <v>2909</v>
      </c>
      <c r="B1274" s="3">
        <v>0</v>
      </c>
      <c r="C1274" s="7">
        <v>1</v>
      </c>
      <c r="D1274" s="7">
        <v>3</v>
      </c>
      <c r="E1274" s="7">
        <v>2</v>
      </c>
      <c r="F1274" s="7">
        <v>1</v>
      </c>
      <c r="G1274" s="7">
        <v>0</v>
      </c>
      <c r="H1274" s="7">
        <v>6</v>
      </c>
      <c r="I1274" s="7">
        <v>3</v>
      </c>
      <c r="J1274" s="7">
        <v>10</v>
      </c>
      <c r="K1274" s="7">
        <v>2</v>
      </c>
      <c r="L1274" s="7">
        <v>0</v>
      </c>
      <c r="M1274" s="7">
        <v>5</v>
      </c>
    </row>
    <row r="1275" spans="1:13">
      <c r="A1275" s="7" t="s">
        <v>2949</v>
      </c>
      <c r="B1275" s="3">
        <v>0</v>
      </c>
      <c r="C1275" s="7">
        <v>0</v>
      </c>
      <c r="D1275" s="7">
        <v>1</v>
      </c>
      <c r="E1275" s="7">
        <v>2</v>
      </c>
      <c r="F1275" s="7">
        <v>0</v>
      </c>
      <c r="G1275" s="7">
        <v>0</v>
      </c>
      <c r="H1275" s="7">
        <v>4</v>
      </c>
      <c r="I1275" s="7">
        <v>1</v>
      </c>
      <c r="J1275" s="7">
        <v>7</v>
      </c>
      <c r="K1275" s="7">
        <v>5</v>
      </c>
      <c r="L1275" s="7">
        <v>1</v>
      </c>
      <c r="M1275" s="7">
        <v>2</v>
      </c>
    </row>
    <row r="1276" spans="1:13">
      <c r="A1276" s="7" t="s">
        <v>2950</v>
      </c>
      <c r="B1276" s="3">
        <v>0</v>
      </c>
      <c r="C1276" s="7">
        <v>0</v>
      </c>
      <c r="D1276" s="7">
        <v>0</v>
      </c>
      <c r="E1276" s="7">
        <v>1</v>
      </c>
      <c r="F1276" s="7">
        <v>0</v>
      </c>
      <c r="G1276" s="7">
        <v>0</v>
      </c>
      <c r="H1276" s="7">
        <v>3</v>
      </c>
      <c r="I1276" s="7">
        <v>0</v>
      </c>
      <c r="J1276" s="7">
        <v>6</v>
      </c>
      <c r="K1276" s="7">
        <v>3</v>
      </c>
      <c r="L1276" s="7">
        <v>0</v>
      </c>
      <c r="M1276" s="7">
        <v>3</v>
      </c>
    </row>
    <row r="1277" spans="1:13">
      <c r="A1277" s="7" t="s">
        <v>2951</v>
      </c>
      <c r="B1277" s="3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4</v>
      </c>
      <c r="I1277" s="7">
        <v>2</v>
      </c>
      <c r="J1277" s="7">
        <v>3</v>
      </c>
      <c r="K1277" s="7">
        <v>10</v>
      </c>
      <c r="L1277" s="7">
        <v>0</v>
      </c>
      <c r="M1277" s="7">
        <v>14</v>
      </c>
    </row>
    <row r="1278" spans="1:13">
      <c r="A1278" s="7" t="s">
        <v>3066</v>
      </c>
      <c r="B1278" s="3">
        <v>0</v>
      </c>
      <c r="C1278" s="7">
        <v>1</v>
      </c>
      <c r="D1278" s="7">
        <v>0</v>
      </c>
      <c r="E1278" s="7">
        <v>2</v>
      </c>
      <c r="F1278" s="7">
        <v>1</v>
      </c>
      <c r="G1278" s="7">
        <v>0</v>
      </c>
      <c r="H1278" s="7">
        <v>3</v>
      </c>
      <c r="I1278" s="7">
        <v>4</v>
      </c>
      <c r="J1278" s="7">
        <v>8</v>
      </c>
      <c r="K1278" s="7">
        <v>4</v>
      </c>
      <c r="L1278" s="7">
        <v>0</v>
      </c>
      <c r="M1278" s="7">
        <v>8</v>
      </c>
    </row>
    <row r="1279" spans="1:13">
      <c r="A1279" s="7" t="s">
        <v>3025</v>
      </c>
      <c r="B1279" s="3">
        <v>0</v>
      </c>
      <c r="C1279" s="7">
        <v>0</v>
      </c>
      <c r="D1279" s="7">
        <v>2</v>
      </c>
      <c r="E1279" s="7">
        <v>1</v>
      </c>
      <c r="F1279" s="7">
        <v>0</v>
      </c>
      <c r="G1279" s="7">
        <v>0</v>
      </c>
      <c r="H1279" s="7">
        <v>6</v>
      </c>
      <c r="I1279" s="7">
        <v>1</v>
      </c>
      <c r="J1279" s="7">
        <v>12</v>
      </c>
      <c r="K1279" s="7">
        <v>4</v>
      </c>
      <c r="L1279" s="7">
        <v>0</v>
      </c>
      <c r="M1279" s="7">
        <v>6</v>
      </c>
    </row>
    <row r="1280" spans="1:13">
      <c r="A1280" s="7" t="s">
        <v>2952</v>
      </c>
      <c r="B1280" s="3">
        <v>1</v>
      </c>
      <c r="C1280" s="7">
        <v>0</v>
      </c>
      <c r="D1280" s="7">
        <v>2</v>
      </c>
      <c r="E1280" s="7">
        <v>3</v>
      </c>
      <c r="F1280" s="7">
        <v>1</v>
      </c>
      <c r="G1280" s="7">
        <v>0</v>
      </c>
      <c r="H1280" s="7">
        <v>7</v>
      </c>
      <c r="I1280" s="7">
        <v>2</v>
      </c>
      <c r="J1280" s="7">
        <v>10</v>
      </c>
      <c r="K1280" s="7">
        <v>5</v>
      </c>
      <c r="L1280" s="7">
        <v>0</v>
      </c>
      <c r="M1280" s="7">
        <v>2</v>
      </c>
    </row>
    <row r="1281" spans="1:13">
      <c r="A1281" s="7" t="s">
        <v>3043</v>
      </c>
      <c r="B1281" s="3">
        <v>0</v>
      </c>
      <c r="C1281" s="7">
        <v>0</v>
      </c>
      <c r="D1281" s="7">
        <v>1</v>
      </c>
      <c r="E1281" s="7">
        <v>2</v>
      </c>
      <c r="F1281" s="7">
        <v>0</v>
      </c>
      <c r="G1281" s="7">
        <v>0</v>
      </c>
      <c r="H1281" s="7">
        <v>3</v>
      </c>
      <c r="I1281" s="7">
        <v>1</v>
      </c>
      <c r="J1281" s="7">
        <v>6</v>
      </c>
      <c r="K1281" s="7">
        <v>2</v>
      </c>
      <c r="L1281" s="7">
        <v>0</v>
      </c>
      <c r="M1281" s="7">
        <v>5</v>
      </c>
    </row>
    <row r="1282" spans="1:13">
      <c r="A1282" s="7" t="s">
        <v>3026</v>
      </c>
      <c r="B1282" s="3">
        <v>0</v>
      </c>
      <c r="C1282" s="7">
        <v>0</v>
      </c>
      <c r="D1282" s="7">
        <v>2</v>
      </c>
      <c r="E1282" s="7">
        <v>2</v>
      </c>
      <c r="F1282" s="7">
        <v>0</v>
      </c>
      <c r="G1282" s="7">
        <v>0</v>
      </c>
      <c r="H1282" s="7">
        <v>4</v>
      </c>
      <c r="I1282" s="7">
        <v>1</v>
      </c>
      <c r="J1282" s="7">
        <v>7</v>
      </c>
      <c r="K1282" s="7">
        <v>4</v>
      </c>
      <c r="L1282" s="7">
        <v>0</v>
      </c>
      <c r="M1282" s="7">
        <v>6</v>
      </c>
    </row>
    <row r="1283" spans="1:13">
      <c r="A1283" s="7" t="s">
        <v>3067</v>
      </c>
      <c r="B1283" s="3">
        <v>0</v>
      </c>
      <c r="C1283" s="7">
        <v>0</v>
      </c>
      <c r="D1283" s="7">
        <v>3</v>
      </c>
      <c r="E1283" s="7">
        <v>1</v>
      </c>
      <c r="F1283" s="7">
        <v>0</v>
      </c>
      <c r="G1283" s="7">
        <v>0</v>
      </c>
      <c r="H1283" s="7">
        <v>4</v>
      </c>
      <c r="I1283" s="7">
        <v>4</v>
      </c>
      <c r="J1283" s="7">
        <v>9</v>
      </c>
      <c r="K1283" s="7">
        <v>1</v>
      </c>
      <c r="L1283" s="7">
        <v>1</v>
      </c>
      <c r="M1283" s="7">
        <v>3</v>
      </c>
    </row>
    <row r="1284" spans="1:13">
      <c r="A1284" s="7" t="s">
        <v>3001</v>
      </c>
      <c r="B1284" s="3"/>
      <c r="C1284" s="7"/>
      <c r="D1284" s="7">
        <v>2</v>
      </c>
      <c r="E1284" s="7">
        <v>2</v>
      </c>
      <c r="F1284" s="7"/>
      <c r="G1284" s="7"/>
      <c r="H1284" s="7">
        <v>4</v>
      </c>
      <c r="I1284" s="7">
        <v>2</v>
      </c>
      <c r="J1284" s="7">
        <v>8</v>
      </c>
      <c r="K1284" s="7">
        <v>1</v>
      </c>
      <c r="L1284" s="7">
        <v>0</v>
      </c>
      <c r="M1284" s="7">
        <v>4</v>
      </c>
    </row>
    <row r="1285" spans="1:13">
      <c r="A1285" s="7" t="s">
        <v>2953</v>
      </c>
      <c r="B1285" s="3">
        <v>0</v>
      </c>
      <c r="C1285" s="7">
        <v>1</v>
      </c>
      <c r="D1285" s="7">
        <v>3</v>
      </c>
      <c r="E1285" s="7">
        <v>1</v>
      </c>
      <c r="F1285" s="7">
        <v>1</v>
      </c>
      <c r="G1285" s="7">
        <v>0</v>
      </c>
      <c r="H1285" s="7">
        <v>6</v>
      </c>
      <c r="I1285" s="7">
        <v>3</v>
      </c>
      <c r="J1285" s="7">
        <v>7</v>
      </c>
      <c r="K1285" s="7">
        <v>12</v>
      </c>
      <c r="L1285" s="7">
        <v>0</v>
      </c>
      <c r="M1285" s="7">
        <v>19</v>
      </c>
    </row>
    <row r="1286" spans="1:13">
      <c r="A1286" s="7" t="s">
        <v>3049</v>
      </c>
      <c r="B1286" s="3">
        <v>0</v>
      </c>
      <c r="C1286" s="7">
        <v>0</v>
      </c>
      <c r="D1286" s="7">
        <v>1</v>
      </c>
      <c r="E1286" s="7">
        <v>5</v>
      </c>
      <c r="F1286" s="7">
        <v>1</v>
      </c>
      <c r="G1286" s="7">
        <v>0</v>
      </c>
      <c r="H1286" s="7">
        <v>9</v>
      </c>
      <c r="I1286" s="7">
        <v>2</v>
      </c>
      <c r="J1286" s="7">
        <v>8</v>
      </c>
      <c r="K1286" s="7">
        <v>6</v>
      </c>
      <c r="L1286" s="7">
        <v>1</v>
      </c>
      <c r="M1286" s="7">
        <v>5</v>
      </c>
    </row>
    <row r="1287" spans="1:13">
      <c r="A1287" s="7" t="s">
        <v>3027</v>
      </c>
      <c r="B1287" s="3"/>
      <c r="C1287" s="7"/>
      <c r="D1287" s="7">
        <v>2</v>
      </c>
      <c r="E1287" s="7">
        <v>2</v>
      </c>
      <c r="F1287" s="7"/>
      <c r="G1287" s="7"/>
      <c r="H1287" s="7">
        <v>5</v>
      </c>
      <c r="I1287" s="7">
        <v>3</v>
      </c>
      <c r="J1287" s="7">
        <v>12</v>
      </c>
      <c r="K1287" s="7">
        <v>7</v>
      </c>
      <c r="L1287" s="7"/>
      <c r="M1287" s="7">
        <v>13</v>
      </c>
    </row>
    <row r="1288" spans="1:13">
      <c r="A1288" s="7" t="s">
        <v>3050</v>
      </c>
      <c r="B1288" s="3">
        <v>0</v>
      </c>
      <c r="C1288" s="7">
        <v>0</v>
      </c>
      <c r="D1288" s="7">
        <v>2</v>
      </c>
      <c r="E1288" s="7">
        <v>7</v>
      </c>
      <c r="F1288" s="7">
        <v>0</v>
      </c>
      <c r="G1288" s="7">
        <v>0</v>
      </c>
      <c r="H1288" s="7">
        <v>11</v>
      </c>
      <c r="I1288" s="7">
        <v>1</v>
      </c>
      <c r="J1288" s="7">
        <v>7</v>
      </c>
      <c r="K1288" s="7">
        <v>4</v>
      </c>
      <c r="L1288" s="7">
        <v>0</v>
      </c>
      <c r="M1288" s="7">
        <v>14</v>
      </c>
    </row>
    <row r="1289" spans="1:13">
      <c r="A1289" s="7" t="s">
        <v>3002</v>
      </c>
      <c r="B1289" s="3"/>
      <c r="C1289" s="7"/>
      <c r="D1289" s="7"/>
      <c r="E1289" s="7">
        <v>3</v>
      </c>
      <c r="F1289" s="7">
        <v>1</v>
      </c>
      <c r="G1289" s="7">
        <v>0</v>
      </c>
      <c r="H1289" s="7">
        <v>10</v>
      </c>
      <c r="I1289" s="7">
        <v>3</v>
      </c>
      <c r="J1289" s="7">
        <v>10</v>
      </c>
      <c r="K1289" s="7">
        <v>3</v>
      </c>
      <c r="L1289" s="7">
        <v>0</v>
      </c>
      <c r="M1289" s="7">
        <v>7</v>
      </c>
    </row>
    <row r="1290" spans="1:13">
      <c r="A1290" s="7" t="s">
        <v>2984</v>
      </c>
      <c r="B1290" s="3">
        <v>0</v>
      </c>
      <c r="C1290" s="7">
        <v>0</v>
      </c>
      <c r="D1290" s="7">
        <v>2</v>
      </c>
      <c r="E1290" s="7">
        <v>3</v>
      </c>
      <c r="F1290" s="7">
        <v>0</v>
      </c>
      <c r="G1290" s="7">
        <v>0</v>
      </c>
      <c r="H1290" s="7">
        <v>5</v>
      </c>
      <c r="I1290" s="7">
        <v>0</v>
      </c>
      <c r="J1290" s="7">
        <v>16</v>
      </c>
      <c r="K1290" s="7">
        <v>10</v>
      </c>
      <c r="L1290" s="7">
        <v>2</v>
      </c>
      <c r="M1290" s="7">
        <v>6</v>
      </c>
    </row>
    <row r="1291" spans="1:13">
      <c r="A1291" s="7" t="s">
        <v>3075</v>
      </c>
      <c r="B1291" s="3">
        <v>0</v>
      </c>
      <c r="C1291" s="7">
        <v>0</v>
      </c>
      <c r="D1291" s="7">
        <v>2</v>
      </c>
      <c r="E1291" s="7">
        <v>1</v>
      </c>
      <c r="F1291" s="7">
        <v>0</v>
      </c>
      <c r="G1291" s="7">
        <v>0</v>
      </c>
      <c r="H1291" s="7">
        <v>3</v>
      </c>
      <c r="I1291" s="7">
        <v>2</v>
      </c>
      <c r="J1291" s="7">
        <v>7</v>
      </c>
      <c r="K1291" s="7">
        <v>6</v>
      </c>
      <c r="L1291" s="7">
        <v>0</v>
      </c>
      <c r="M1291" s="7">
        <v>0</v>
      </c>
    </row>
    <row r="1292" spans="1:13">
      <c r="A1292" s="7" t="s">
        <v>3003</v>
      </c>
      <c r="B1292" s="3">
        <v>0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6</v>
      </c>
      <c r="K1292" s="7">
        <v>5</v>
      </c>
      <c r="L1292" s="7">
        <v>0</v>
      </c>
      <c r="M1292" s="7">
        <v>3</v>
      </c>
    </row>
    <row r="1293" spans="1:13">
      <c r="A1293" s="7" t="s">
        <v>3044</v>
      </c>
      <c r="B1293" s="3">
        <v>0</v>
      </c>
      <c r="C1293" s="7">
        <v>1</v>
      </c>
      <c r="D1293" s="7">
        <v>2</v>
      </c>
      <c r="E1293" s="7">
        <v>4</v>
      </c>
      <c r="F1293" s="7">
        <v>0</v>
      </c>
      <c r="G1293" s="7">
        <v>0</v>
      </c>
      <c r="H1293" s="7">
        <v>10</v>
      </c>
      <c r="I1293" s="7">
        <v>5</v>
      </c>
      <c r="J1293" s="7">
        <v>13</v>
      </c>
      <c r="K1293" s="7">
        <v>11</v>
      </c>
      <c r="L1293" s="7">
        <v>0</v>
      </c>
      <c r="M1293" s="7">
        <v>12</v>
      </c>
    </row>
    <row r="1294" spans="1:13">
      <c r="A1294" s="7" t="s">
        <v>3051</v>
      </c>
      <c r="B1294" s="3">
        <v>0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H1294" s="7">
        <v>3</v>
      </c>
      <c r="I1294" s="7">
        <v>0</v>
      </c>
      <c r="J1294" s="7">
        <v>3</v>
      </c>
      <c r="K1294" s="7">
        <v>5</v>
      </c>
      <c r="L1294" s="7">
        <v>0</v>
      </c>
      <c r="M1294" s="7">
        <v>26</v>
      </c>
    </row>
    <row r="1295" spans="1:13">
      <c r="A1295" s="7" t="s">
        <v>2954</v>
      </c>
      <c r="B1295" s="3">
        <v>0</v>
      </c>
      <c r="C1295" s="7">
        <v>1</v>
      </c>
      <c r="D1295" s="7">
        <v>3</v>
      </c>
      <c r="E1295" s="7">
        <v>6</v>
      </c>
      <c r="F1295" s="7"/>
      <c r="G1295" s="7"/>
      <c r="H1295" s="7">
        <v>13</v>
      </c>
      <c r="I1295" s="7">
        <v>2</v>
      </c>
      <c r="J1295" s="7">
        <v>8</v>
      </c>
      <c r="K1295" s="7">
        <v>6</v>
      </c>
      <c r="L1295" s="7">
        <v>1</v>
      </c>
      <c r="M1295" s="7">
        <v>7</v>
      </c>
    </row>
    <row r="1296" spans="1:13">
      <c r="A1296" s="7" t="s">
        <v>2955</v>
      </c>
      <c r="B1296" s="3">
        <v>0</v>
      </c>
      <c r="C1296" s="7">
        <v>0</v>
      </c>
      <c r="D1296" s="7">
        <v>2</v>
      </c>
      <c r="E1296" s="7">
        <v>2</v>
      </c>
      <c r="F1296" s="7">
        <v>0</v>
      </c>
      <c r="G1296" s="7">
        <v>0</v>
      </c>
      <c r="H1296" s="7">
        <v>5</v>
      </c>
      <c r="I1296" s="7">
        <v>3</v>
      </c>
      <c r="J1296" s="7">
        <v>8</v>
      </c>
      <c r="K1296" s="7">
        <v>3</v>
      </c>
      <c r="L1296" s="7">
        <v>0</v>
      </c>
      <c r="M1296" s="7">
        <v>4</v>
      </c>
    </row>
    <row r="1297" spans="1:13">
      <c r="A1297" s="7" t="s">
        <v>2985</v>
      </c>
      <c r="B1297" s="3">
        <v>0</v>
      </c>
      <c r="C1297" s="7">
        <v>0</v>
      </c>
      <c r="D1297" s="7">
        <v>2</v>
      </c>
      <c r="E1297" s="7">
        <v>2</v>
      </c>
      <c r="F1297" s="7">
        <v>0</v>
      </c>
      <c r="G1297" s="7">
        <v>0</v>
      </c>
      <c r="H1297" s="7">
        <v>4</v>
      </c>
      <c r="I1297" s="7">
        <v>4</v>
      </c>
      <c r="J1297" s="7">
        <v>7</v>
      </c>
      <c r="K1297" s="7">
        <v>7</v>
      </c>
      <c r="L1297" s="7">
        <v>0</v>
      </c>
      <c r="M1297" s="7">
        <v>6</v>
      </c>
    </row>
    <row r="1298" spans="1:13">
      <c r="A1298" s="7" t="s">
        <v>3045</v>
      </c>
      <c r="B1298" s="3">
        <v>0</v>
      </c>
      <c r="C1298" s="7">
        <v>0</v>
      </c>
      <c r="D1298" s="7">
        <v>0</v>
      </c>
      <c r="E1298" s="7">
        <v>5</v>
      </c>
      <c r="F1298" s="7">
        <v>0</v>
      </c>
      <c r="G1298" s="7">
        <v>1</v>
      </c>
      <c r="H1298" s="7">
        <v>5</v>
      </c>
      <c r="I1298" s="7">
        <v>1</v>
      </c>
      <c r="J1298" s="7">
        <v>8</v>
      </c>
      <c r="K1298" s="7">
        <v>6</v>
      </c>
      <c r="L1298" s="7">
        <v>0</v>
      </c>
      <c r="M1298" s="7">
        <v>8</v>
      </c>
    </row>
    <row r="1299" spans="1:13">
      <c r="A1299" s="7" t="s">
        <v>3028</v>
      </c>
      <c r="B1299" s="3">
        <v>0</v>
      </c>
      <c r="C1299" s="7">
        <v>0</v>
      </c>
      <c r="D1299" s="7">
        <v>2</v>
      </c>
      <c r="E1299" s="7">
        <v>3</v>
      </c>
      <c r="F1299" s="7">
        <v>0</v>
      </c>
      <c r="G1299" s="7">
        <v>0</v>
      </c>
      <c r="H1299" s="7">
        <v>9</v>
      </c>
      <c r="I1299" s="7">
        <v>0</v>
      </c>
      <c r="J1299" s="7">
        <v>8</v>
      </c>
      <c r="K1299" s="7">
        <v>6</v>
      </c>
      <c r="L1299" s="7">
        <v>1</v>
      </c>
      <c r="M1299" s="7">
        <v>16</v>
      </c>
    </row>
    <row r="1300" spans="1:13">
      <c r="A1300" s="7" t="s">
        <v>3004</v>
      </c>
      <c r="B1300" s="3">
        <v>1</v>
      </c>
      <c r="C1300" s="7">
        <v>1</v>
      </c>
      <c r="D1300" s="7">
        <v>0</v>
      </c>
      <c r="E1300" s="7">
        <v>2</v>
      </c>
      <c r="F1300" s="7">
        <v>1</v>
      </c>
      <c r="G1300" s="7">
        <v>0</v>
      </c>
      <c r="H1300" s="7">
        <v>7</v>
      </c>
      <c r="I1300" s="7">
        <v>1</v>
      </c>
      <c r="J1300" s="7">
        <v>7</v>
      </c>
      <c r="K1300" s="7">
        <v>7</v>
      </c>
      <c r="L1300" s="7">
        <v>0</v>
      </c>
      <c r="M1300" s="7">
        <v>10</v>
      </c>
    </row>
    <row r="1301" spans="1:13">
      <c r="A1301" s="7" t="s">
        <v>3005</v>
      </c>
      <c r="B1301" s="3">
        <v>0</v>
      </c>
      <c r="C1301" s="7">
        <v>0</v>
      </c>
      <c r="D1301" s="7">
        <v>1</v>
      </c>
      <c r="E1301" s="7">
        <v>2</v>
      </c>
      <c r="F1301" s="7">
        <v>1</v>
      </c>
      <c r="G1301" s="7">
        <v>0</v>
      </c>
      <c r="H1301" s="7">
        <v>5</v>
      </c>
      <c r="I1301" s="7">
        <v>4</v>
      </c>
      <c r="J1301" s="7">
        <v>9</v>
      </c>
      <c r="K1301" s="7">
        <v>5</v>
      </c>
      <c r="L1301" s="7">
        <v>1</v>
      </c>
      <c r="M1301" s="7">
        <v>16</v>
      </c>
    </row>
    <row r="1302" spans="1:13">
      <c r="A1302" s="7" t="s">
        <v>2956</v>
      </c>
      <c r="B1302" s="3"/>
      <c r="C1302" s="7"/>
      <c r="D1302" s="7"/>
      <c r="E1302" s="7">
        <v>5</v>
      </c>
      <c r="F1302" s="7"/>
      <c r="G1302" s="7"/>
      <c r="H1302" s="7">
        <v>6</v>
      </c>
      <c r="I1302" s="7">
        <v>3</v>
      </c>
      <c r="J1302" s="7">
        <v>8</v>
      </c>
      <c r="K1302" s="7">
        <v>6</v>
      </c>
      <c r="L1302" s="7"/>
      <c r="M1302" s="7">
        <v>7</v>
      </c>
    </row>
    <row r="1303" spans="1:13">
      <c r="A1303" s="7" t="s">
        <v>3029</v>
      </c>
      <c r="B1303" s="3"/>
      <c r="C1303" s="7"/>
      <c r="D1303" s="7">
        <v>2</v>
      </c>
      <c r="E1303" s="7">
        <v>2</v>
      </c>
      <c r="F1303" s="7">
        <v>0</v>
      </c>
      <c r="G1303" s="7">
        <v>0</v>
      </c>
      <c r="H1303" s="7">
        <v>4</v>
      </c>
      <c r="I1303" s="7">
        <v>1</v>
      </c>
      <c r="J1303" s="7">
        <v>7</v>
      </c>
      <c r="K1303" s="7">
        <v>6</v>
      </c>
      <c r="L1303" s="7">
        <v>1</v>
      </c>
      <c r="M1303" s="7">
        <v>10</v>
      </c>
    </row>
    <row r="1304" spans="1:13">
      <c r="A1304" s="7" t="s">
        <v>3006</v>
      </c>
      <c r="B1304" s="3">
        <v>0</v>
      </c>
      <c r="C1304" s="7">
        <v>0</v>
      </c>
      <c r="D1304" s="7">
        <v>1</v>
      </c>
      <c r="E1304" s="7">
        <v>1</v>
      </c>
      <c r="F1304" s="7">
        <v>0</v>
      </c>
      <c r="G1304" s="7">
        <v>0</v>
      </c>
      <c r="H1304" s="7">
        <v>4</v>
      </c>
      <c r="I1304" s="7">
        <v>2</v>
      </c>
      <c r="J1304" s="7">
        <v>8</v>
      </c>
      <c r="K1304" s="7">
        <v>2</v>
      </c>
      <c r="L1304" s="7">
        <v>0</v>
      </c>
      <c r="M1304" s="7">
        <v>2</v>
      </c>
    </row>
    <row r="1305" spans="1:13">
      <c r="A1305" s="7" t="s">
        <v>3048</v>
      </c>
      <c r="B1305" s="3">
        <v>0</v>
      </c>
      <c r="C1305" s="7">
        <v>0</v>
      </c>
      <c r="D1305" s="7">
        <v>1</v>
      </c>
      <c r="E1305" s="7">
        <v>4</v>
      </c>
      <c r="F1305" s="7">
        <v>0</v>
      </c>
      <c r="G1305" s="7">
        <v>1</v>
      </c>
      <c r="H1305" s="7">
        <v>5</v>
      </c>
      <c r="I1305" s="7">
        <v>4</v>
      </c>
      <c r="J1305" s="7">
        <v>4</v>
      </c>
      <c r="K1305" s="7">
        <v>3</v>
      </c>
      <c r="L1305" s="7">
        <v>0</v>
      </c>
      <c r="M1305" s="7">
        <v>9</v>
      </c>
    </row>
    <row r="1306" spans="1:13">
      <c r="A1306" s="7" t="s">
        <v>3007</v>
      </c>
      <c r="B1306" s="3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>
        <v>2</v>
      </c>
    </row>
    <row r="1307" spans="1:13">
      <c r="A1307" s="7" t="s">
        <v>3068</v>
      </c>
      <c r="B1307" s="3">
        <v>0</v>
      </c>
      <c r="C1307" s="7">
        <v>0</v>
      </c>
      <c r="D1307" s="7">
        <v>3</v>
      </c>
      <c r="E1307" s="7">
        <v>7</v>
      </c>
      <c r="F1307" s="7">
        <v>0</v>
      </c>
      <c r="G1307" s="7">
        <v>0</v>
      </c>
      <c r="H1307" s="7">
        <v>10</v>
      </c>
      <c r="I1307" s="7">
        <v>4</v>
      </c>
      <c r="J1307" s="7">
        <v>13</v>
      </c>
      <c r="K1307" s="7">
        <v>4</v>
      </c>
      <c r="L1307" s="7">
        <v>0</v>
      </c>
      <c r="M1307" s="7">
        <v>1</v>
      </c>
    </row>
    <row r="1308" spans="1:13">
      <c r="A1308" s="7" t="s">
        <v>3052</v>
      </c>
      <c r="B1308" s="3"/>
      <c r="C1308" s="7"/>
      <c r="D1308" s="7"/>
      <c r="E1308" s="7">
        <v>1</v>
      </c>
      <c r="F1308" s="7"/>
      <c r="G1308" s="7"/>
      <c r="H1308" s="7">
        <v>5</v>
      </c>
      <c r="I1308" s="7">
        <v>5</v>
      </c>
      <c r="J1308" s="7">
        <v>10</v>
      </c>
      <c r="K1308" s="7">
        <v>5</v>
      </c>
      <c r="L1308" s="7">
        <v>2</v>
      </c>
      <c r="M1308" s="7">
        <v>8</v>
      </c>
    </row>
    <row r="1309" spans="1:13">
      <c r="A1309" s="7" t="s">
        <v>2986</v>
      </c>
      <c r="B1309" s="3">
        <v>0</v>
      </c>
      <c r="C1309" s="7">
        <v>1</v>
      </c>
      <c r="D1309" s="7">
        <v>1</v>
      </c>
      <c r="E1309" s="7">
        <v>2</v>
      </c>
      <c r="F1309" s="7">
        <v>1</v>
      </c>
      <c r="G1309" s="7">
        <v>0</v>
      </c>
      <c r="H1309" s="7">
        <v>6</v>
      </c>
      <c r="I1309" s="7">
        <v>2</v>
      </c>
      <c r="J1309" s="7">
        <v>3</v>
      </c>
      <c r="K1309" s="7">
        <v>5</v>
      </c>
      <c r="L1309" s="7">
        <v>1</v>
      </c>
      <c r="M1309" s="7">
        <v>15</v>
      </c>
    </row>
    <row r="1310" spans="1:13">
      <c r="A1310" s="7" t="s">
        <v>3069</v>
      </c>
      <c r="B1310" s="3">
        <v>0</v>
      </c>
      <c r="C1310" s="7">
        <v>0</v>
      </c>
      <c r="D1310" s="7">
        <v>3</v>
      </c>
      <c r="E1310" s="7">
        <v>0</v>
      </c>
      <c r="F1310" s="7">
        <v>0</v>
      </c>
      <c r="G1310" s="7">
        <v>0</v>
      </c>
      <c r="H1310" s="7">
        <v>7</v>
      </c>
      <c r="I1310" s="7">
        <v>1</v>
      </c>
      <c r="J1310" s="7">
        <v>8</v>
      </c>
      <c r="K1310" s="7">
        <v>5</v>
      </c>
      <c r="L1310" s="7">
        <v>0</v>
      </c>
      <c r="M1310" s="7">
        <v>5</v>
      </c>
    </row>
    <row r="1311" spans="1:13">
      <c r="A1311" s="7" t="s">
        <v>3008</v>
      </c>
      <c r="B1311" s="3">
        <v>0</v>
      </c>
      <c r="C1311" s="7">
        <v>0</v>
      </c>
      <c r="D1311" s="7">
        <v>1</v>
      </c>
      <c r="E1311" s="7">
        <v>3</v>
      </c>
      <c r="F1311" s="7">
        <v>0</v>
      </c>
      <c r="G1311" s="7">
        <v>0</v>
      </c>
      <c r="H1311" s="7">
        <v>6</v>
      </c>
      <c r="I1311" s="7">
        <v>1</v>
      </c>
      <c r="J1311" s="7">
        <v>11</v>
      </c>
      <c r="K1311" s="7">
        <v>2</v>
      </c>
      <c r="L1311" s="7">
        <v>0</v>
      </c>
      <c r="M1311" s="7">
        <v>5</v>
      </c>
    </row>
    <row r="1312" spans="1:13">
      <c r="A1312" s="7" t="s">
        <v>3053</v>
      </c>
      <c r="B1312" s="3">
        <v>0</v>
      </c>
      <c r="C1312" s="7">
        <v>0</v>
      </c>
      <c r="D1312" s="7">
        <v>1</v>
      </c>
      <c r="E1312" s="7">
        <v>3</v>
      </c>
      <c r="F1312" s="7">
        <v>0</v>
      </c>
      <c r="G1312" s="7">
        <v>0</v>
      </c>
      <c r="H1312" s="7">
        <v>6</v>
      </c>
      <c r="I1312" s="7">
        <v>4</v>
      </c>
      <c r="J1312" s="7">
        <v>8</v>
      </c>
      <c r="K1312" s="7">
        <v>9</v>
      </c>
      <c r="L1312" s="7">
        <v>1</v>
      </c>
      <c r="M1312" s="7">
        <v>22</v>
      </c>
    </row>
    <row r="1313" spans="1:13">
      <c r="A1313" s="7" t="s">
        <v>2987</v>
      </c>
      <c r="B1313" s="3">
        <v>0</v>
      </c>
      <c r="C1313" s="7">
        <v>0</v>
      </c>
      <c r="D1313" s="7">
        <v>3</v>
      </c>
      <c r="E1313" s="7">
        <v>1</v>
      </c>
      <c r="F1313" s="7">
        <v>0</v>
      </c>
      <c r="G1313" s="7">
        <v>0</v>
      </c>
      <c r="H1313" s="7">
        <v>4</v>
      </c>
      <c r="I1313" s="7">
        <v>0</v>
      </c>
      <c r="J1313" s="7">
        <v>3</v>
      </c>
      <c r="K1313" s="7">
        <v>3</v>
      </c>
      <c r="L1313" s="7">
        <v>0</v>
      </c>
      <c r="M1313" s="7">
        <v>14</v>
      </c>
    </row>
    <row r="1314" spans="1:13">
      <c r="A1314" s="7" t="s">
        <v>3054</v>
      </c>
      <c r="B1314" s="3"/>
      <c r="C1314" s="7"/>
      <c r="D1314" s="7">
        <v>1</v>
      </c>
      <c r="E1314" s="7">
        <v>5</v>
      </c>
      <c r="F1314" s="7"/>
      <c r="G1314" s="7"/>
      <c r="H1314" s="7">
        <v>6</v>
      </c>
      <c r="I1314" s="7">
        <v>1</v>
      </c>
      <c r="J1314" s="7">
        <v>8</v>
      </c>
      <c r="K1314" s="7">
        <v>4</v>
      </c>
      <c r="L1314" s="7">
        <v>0</v>
      </c>
      <c r="M1314" s="7">
        <v>13</v>
      </c>
    </row>
    <row r="1315" spans="1:13">
      <c r="A1315" s="7" t="s">
        <v>3046</v>
      </c>
      <c r="B1315" s="3">
        <v>0</v>
      </c>
      <c r="C1315" s="7">
        <v>0</v>
      </c>
      <c r="D1315" s="7">
        <v>1</v>
      </c>
      <c r="E1315" s="7">
        <v>3</v>
      </c>
      <c r="F1315" s="7">
        <v>0</v>
      </c>
      <c r="G1315" s="7">
        <v>0</v>
      </c>
      <c r="H1315" s="7">
        <v>5</v>
      </c>
      <c r="I1315" s="7">
        <v>4</v>
      </c>
      <c r="J1315" s="7">
        <v>8</v>
      </c>
      <c r="K1315" s="7">
        <v>9</v>
      </c>
      <c r="L1315" s="7">
        <v>0</v>
      </c>
      <c r="M1315" s="7">
        <v>14</v>
      </c>
    </row>
    <row r="1316" spans="1:13">
      <c r="A1316" s="7" t="s">
        <v>3030</v>
      </c>
      <c r="B1316" s="3">
        <v>0</v>
      </c>
      <c r="C1316" s="7">
        <v>1</v>
      </c>
      <c r="D1316" s="7">
        <v>2</v>
      </c>
      <c r="E1316" s="7">
        <v>3</v>
      </c>
      <c r="F1316" s="7">
        <v>0</v>
      </c>
      <c r="G1316" s="7">
        <v>0</v>
      </c>
      <c r="H1316" s="7">
        <v>7</v>
      </c>
      <c r="I1316" s="7">
        <v>4</v>
      </c>
      <c r="J1316" s="7">
        <v>9</v>
      </c>
      <c r="K1316" s="7">
        <v>3</v>
      </c>
      <c r="L1316" s="7">
        <v>0</v>
      </c>
      <c r="M1316" s="7">
        <v>9</v>
      </c>
    </row>
    <row r="1317" spans="1:13">
      <c r="A1317" s="7" t="s">
        <v>2988</v>
      </c>
      <c r="B1317" s="3">
        <v>0</v>
      </c>
      <c r="C1317" s="7">
        <v>0</v>
      </c>
      <c r="D1317" s="7">
        <v>3</v>
      </c>
      <c r="E1317" s="7">
        <v>2</v>
      </c>
      <c r="F1317" s="7">
        <v>1</v>
      </c>
      <c r="G1317" s="7">
        <v>1</v>
      </c>
      <c r="H1317" s="7">
        <v>9</v>
      </c>
      <c r="I1317" s="7">
        <v>3</v>
      </c>
      <c r="J1317" s="7">
        <v>12</v>
      </c>
      <c r="K1317" s="7">
        <v>6</v>
      </c>
      <c r="L1317" s="7">
        <v>0</v>
      </c>
      <c r="M1317" s="7">
        <v>8</v>
      </c>
    </row>
    <row r="1318" spans="1:13">
      <c r="A1318" s="7" t="s">
        <v>2957</v>
      </c>
      <c r="B1318" s="3"/>
      <c r="C1318" s="7"/>
      <c r="D1318" s="7">
        <v>1</v>
      </c>
      <c r="E1318" s="7">
        <v>2</v>
      </c>
      <c r="F1318" s="7"/>
      <c r="G1318" s="7">
        <v>4</v>
      </c>
      <c r="H1318" s="7">
        <v>4</v>
      </c>
      <c r="I1318" s="7">
        <v>3</v>
      </c>
      <c r="J1318" s="7">
        <v>6</v>
      </c>
      <c r="K1318" s="7">
        <v>3</v>
      </c>
      <c r="L1318" s="7">
        <v>0</v>
      </c>
      <c r="M1318" s="7">
        <v>4</v>
      </c>
    </row>
    <row r="1319" spans="1:13">
      <c r="A1319" s="7" t="s">
        <v>2958</v>
      </c>
      <c r="B1319" s="3">
        <v>0</v>
      </c>
      <c r="C1319" s="7">
        <v>0</v>
      </c>
      <c r="D1319" s="7">
        <v>5</v>
      </c>
      <c r="E1319" s="7">
        <v>4</v>
      </c>
      <c r="F1319" s="7">
        <v>0</v>
      </c>
      <c r="G1319" s="7">
        <v>0</v>
      </c>
      <c r="H1319" s="7">
        <v>10</v>
      </c>
      <c r="I1319" s="7">
        <v>7</v>
      </c>
      <c r="J1319" s="7">
        <v>10</v>
      </c>
      <c r="K1319" s="7">
        <v>3</v>
      </c>
      <c r="L1319" s="7">
        <v>0</v>
      </c>
      <c r="M1319" s="7">
        <v>8</v>
      </c>
    </row>
    <row r="1320" spans="1:13">
      <c r="A1320" s="7" t="s">
        <v>3009</v>
      </c>
      <c r="B1320" s="3"/>
      <c r="C1320" s="7"/>
      <c r="D1320" s="7">
        <v>2</v>
      </c>
      <c r="E1320" s="7">
        <v>3</v>
      </c>
      <c r="F1320" s="7">
        <v>0</v>
      </c>
      <c r="G1320" s="7">
        <v>1</v>
      </c>
      <c r="H1320" s="7">
        <v>5</v>
      </c>
      <c r="I1320" s="7">
        <v>6</v>
      </c>
      <c r="J1320" s="7">
        <v>8</v>
      </c>
      <c r="K1320" s="7">
        <v>0</v>
      </c>
      <c r="L1320" s="7">
        <v>0</v>
      </c>
      <c r="M1320" s="7">
        <v>4</v>
      </c>
    </row>
    <row r="1321" spans="1:13">
      <c r="A1321" s="7" t="s">
        <v>3074</v>
      </c>
      <c r="B1321" s="3">
        <v>0</v>
      </c>
      <c r="C1321" s="7">
        <v>0</v>
      </c>
      <c r="D1321" s="7">
        <v>3</v>
      </c>
      <c r="E1321" s="7">
        <v>5</v>
      </c>
      <c r="F1321" s="7">
        <v>0</v>
      </c>
      <c r="G1321" s="7">
        <v>0</v>
      </c>
      <c r="H1321" s="7">
        <v>8</v>
      </c>
      <c r="I1321" s="7">
        <v>3</v>
      </c>
      <c r="J1321" s="7">
        <v>8</v>
      </c>
      <c r="K1321" s="7">
        <v>3</v>
      </c>
      <c r="L1321" s="7">
        <v>0</v>
      </c>
      <c r="M1321" s="7">
        <v>5</v>
      </c>
    </row>
    <row r="1322" spans="1:13">
      <c r="A1322" s="7" t="s">
        <v>3070</v>
      </c>
      <c r="B1322" s="3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1</v>
      </c>
      <c r="H1322" s="7">
        <v>0</v>
      </c>
      <c r="I1322" s="7">
        <v>2</v>
      </c>
      <c r="J1322" s="7">
        <v>7</v>
      </c>
      <c r="K1322" s="7">
        <v>3</v>
      </c>
      <c r="L1322" s="7">
        <v>0</v>
      </c>
      <c r="M1322" s="7">
        <v>3</v>
      </c>
    </row>
    <row r="1323" spans="1:13">
      <c r="A1323" s="7" t="s">
        <v>3055</v>
      </c>
      <c r="B1323" s="3">
        <v>0</v>
      </c>
      <c r="C1323" s="7">
        <v>0</v>
      </c>
      <c r="D1323" s="7">
        <v>2</v>
      </c>
      <c r="E1323" s="7">
        <v>3</v>
      </c>
      <c r="F1323" s="7">
        <v>0</v>
      </c>
      <c r="G1323" s="7">
        <v>1</v>
      </c>
      <c r="H1323" s="7">
        <v>8</v>
      </c>
      <c r="I1323" s="7">
        <v>1</v>
      </c>
      <c r="J1323" s="7">
        <v>8</v>
      </c>
      <c r="K1323" s="7">
        <v>2</v>
      </c>
      <c r="L1323" s="7">
        <v>0</v>
      </c>
      <c r="M1323" s="7">
        <v>4</v>
      </c>
    </row>
    <row r="1324" spans="1:13">
      <c r="A1324" s="7" t="s">
        <v>3056</v>
      </c>
      <c r="B1324" s="3"/>
      <c r="C1324" s="7"/>
      <c r="D1324" s="7">
        <v>1</v>
      </c>
      <c r="E1324" s="7">
        <v>6</v>
      </c>
      <c r="F1324" s="7">
        <v>0</v>
      </c>
      <c r="G1324" s="7">
        <v>0</v>
      </c>
      <c r="H1324" s="7">
        <v>7</v>
      </c>
      <c r="I1324" s="7">
        <v>2</v>
      </c>
      <c r="J1324" s="7">
        <v>8</v>
      </c>
      <c r="K1324" s="7">
        <v>6</v>
      </c>
      <c r="L1324" s="7">
        <v>3</v>
      </c>
      <c r="M1324" s="7">
        <v>4</v>
      </c>
    </row>
    <row r="1325" spans="1:13">
      <c r="A1325" s="7" t="s">
        <v>2989</v>
      </c>
      <c r="B1325" s="3">
        <v>0</v>
      </c>
      <c r="C1325" s="7">
        <v>0</v>
      </c>
      <c r="D1325" s="7">
        <v>0</v>
      </c>
      <c r="E1325" s="7">
        <v>2</v>
      </c>
      <c r="F1325" s="7"/>
      <c r="G1325" s="7"/>
      <c r="H1325" s="7">
        <v>2</v>
      </c>
      <c r="I1325" s="7">
        <v>4</v>
      </c>
      <c r="J1325" s="7">
        <v>3</v>
      </c>
      <c r="K1325" s="7">
        <v>0</v>
      </c>
      <c r="L1325" s="7">
        <v>0</v>
      </c>
      <c r="M1325" s="7">
        <v>2</v>
      </c>
    </row>
    <row r="1326" spans="1:13">
      <c r="A1326" s="7" t="s">
        <v>3031</v>
      </c>
      <c r="B1326" s="3">
        <v>0</v>
      </c>
      <c r="C1326" s="7">
        <v>0</v>
      </c>
      <c r="D1326" s="7">
        <v>7</v>
      </c>
      <c r="E1326" s="7">
        <v>5</v>
      </c>
      <c r="F1326" s="7">
        <v>0</v>
      </c>
      <c r="G1326" s="7">
        <v>0</v>
      </c>
      <c r="H1326" s="7">
        <v>15</v>
      </c>
      <c r="I1326" s="7">
        <v>2</v>
      </c>
      <c r="J1326" s="7">
        <v>10</v>
      </c>
      <c r="K1326" s="7">
        <v>16</v>
      </c>
      <c r="L1326" s="7">
        <v>0</v>
      </c>
      <c r="M1326" s="7">
        <v>16</v>
      </c>
    </row>
    <row r="1327" spans="1:13">
      <c r="A1327" s="7" t="s">
        <v>3010</v>
      </c>
      <c r="B1327" s="3">
        <v>0</v>
      </c>
      <c r="C1327" s="7">
        <v>0</v>
      </c>
      <c r="D1327" s="7">
        <v>0</v>
      </c>
      <c r="E1327" s="7">
        <v>2</v>
      </c>
      <c r="F1327" s="7">
        <v>0</v>
      </c>
      <c r="G1327" s="7">
        <v>0</v>
      </c>
      <c r="H1327" s="7">
        <v>4</v>
      </c>
      <c r="I1327" s="7">
        <v>1</v>
      </c>
      <c r="J1327" s="7">
        <v>5</v>
      </c>
      <c r="K1327" s="7">
        <v>3</v>
      </c>
      <c r="L1327" s="7">
        <v>1</v>
      </c>
      <c r="M1327" s="7">
        <v>7</v>
      </c>
    </row>
    <row r="1328" spans="1:13">
      <c r="A1328" s="7" t="s">
        <v>2990</v>
      </c>
      <c r="B1328" s="3">
        <v>0</v>
      </c>
      <c r="C1328" s="7">
        <v>0</v>
      </c>
      <c r="D1328" s="7">
        <v>1</v>
      </c>
      <c r="E1328" s="7">
        <v>1</v>
      </c>
      <c r="F1328" s="7">
        <v>0</v>
      </c>
      <c r="G1328" s="7">
        <v>0</v>
      </c>
      <c r="H1328" s="7">
        <v>6</v>
      </c>
      <c r="I1328" s="7">
        <v>1</v>
      </c>
      <c r="J1328" s="7">
        <v>7</v>
      </c>
      <c r="K1328" s="7">
        <v>6</v>
      </c>
      <c r="L1328" s="7">
        <v>0</v>
      </c>
      <c r="M1328" s="7">
        <v>13</v>
      </c>
    </row>
    <row r="1329" spans="1:13">
      <c r="A1329" s="7" t="s">
        <v>3011</v>
      </c>
      <c r="B1329" s="3">
        <v>0</v>
      </c>
      <c r="C1329" s="7">
        <v>0</v>
      </c>
      <c r="D1329" s="7">
        <v>3</v>
      </c>
      <c r="E1329" s="7">
        <v>4</v>
      </c>
      <c r="F1329" s="7">
        <v>0</v>
      </c>
      <c r="G1329" s="7">
        <v>0</v>
      </c>
      <c r="H1329" s="7">
        <v>9</v>
      </c>
      <c r="I1329" s="7">
        <v>4</v>
      </c>
      <c r="J1329" s="7">
        <v>11</v>
      </c>
      <c r="K1329" s="7">
        <v>6</v>
      </c>
      <c r="L1329" s="7">
        <v>0</v>
      </c>
      <c r="M1329" s="7">
        <v>15</v>
      </c>
    </row>
    <row r="1330" spans="1:13">
      <c r="A1330" s="7" t="s">
        <v>3071</v>
      </c>
      <c r="B1330" s="3">
        <v>0</v>
      </c>
      <c r="C1330" s="7">
        <v>2</v>
      </c>
      <c r="D1330" s="7">
        <v>4</v>
      </c>
      <c r="E1330" s="7">
        <v>2</v>
      </c>
      <c r="F1330" s="7">
        <v>0</v>
      </c>
      <c r="G1330" s="7">
        <v>0</v>
      </c>
      <c r="H1330" s="7">
        <v>9</v>
      </c>
      <c r="I1330" s="7">
        <v>2</v>
      </c>
      <c r="J1330" s="7">
        <v>8</v>
      </c>
      <c r="K1330" s="7">
        <v>7</v>
      </c>
      <c r="L1330" s="7">
        <v>1</v>
      </c>
      <c r="M1330" s="7">
        <v>14</v>
      </c>
    </row>
    <row r="1331" spans="1:13">
      <c r="A1331" s="7" t="s">
        <v>2959</v>
      </c>
      <c r="B1331" s="3">
        <v>0</v>
      </c>
      <c r="C1331" s="7">
        <v>0</v>
      </c>
      <c r="D1331" s="7">
        <v>2</v>
      </c>
      <c r="E1331" s="7">
        <v>2</v>
      </c>
      <c r="F1331" s="7">
        <v>0</v>
      </c>
      <c r="G1331" s="7">
        <v>0</v>
      </c>
      <c r="H1331" s="7">
        <v>4</v>
      </c>
      <c r="I1331" s="7">
        <v>5</v>
      </c>
      <c r="J1331" s="7">
        <v>8</v>
      </c>
      <c r="K1331" s="7">
        <v>3</v>
      </c>
      <c r="L1331" s="7">
        <v>0</v>
      </c>
      <c r="M1331" s="7">
        <v>9</v>
      </c>
    </row>
    <row r="1332" spans="1:13">
      <c r="A1332" s="7" t="s">
        <v>2960</v>
      </c>
      <c r="B1332" s="3">
        <v>0</v>
      </c>
      <c r="C1332" s="7">
        <v>0</v>
      </c>
      <c r="D1332" s="7">
        <v>1</v>
      </c>
      <c r="E1332" s="7">
        <v>3</v>
      </c>
      <c r="F1332" s="7">
        <v>1</v>
      </c>
      <c r="G1332" s="7">
        <v>1</v>
      </c>
      <c r="H1332" s="7">
        <v>5</v>
      </c>
      <c r="I1332" s="7">
        <v>3</v>
      </c>
      <c r="J1332" s="7">
        <v>3</v>
      </c>
      <c r="K1332" s="7">
        <v>7</v>
      </c>
      <c r="L1332" s="7">
        <v>0</v>
      </c>
      <c r="M1332" s="7">
        <v>18</v>
      </c>
    </row>
    <row r="1333" spans="1:13">
      <c r="A1333" s="7" t="s">
        <v>3022</v>
      </c>
      <c r="B1333" s="3">
        <v>0</v>
      </c>
      <c r="C1333" s="7">
        <v>0</v>
      </c>
      <c r="D1333" s="7">
        <v>4</v>
      </c>
      <c r="E1333" s="7">
        <v>6</v>
      </c>
      <c r="F1333" s="7">
        <v>0</v>
      </c>
      <c r="G1333" s="7">
        <v>1</v>
      </c>
      <c r="H1333" s="7">
        <v>10</v>
      </c>
      <c r="I1333" s="7">
        <v>1</v>
      </c>
      <c r="J1333" s="7">
        <v>9</v>
      </c>
      <c r="K1333" s="7">
        <v>0</v>
      </c>
      <c r="L1333" s="7">
        <v>0</v>
      </c>
      <c r="M1333" s="7">
        <v>6</v>
      </c>
    </row>
    <row r="1334" spans="1:13">
      <c r="A1334" s="7" t="s">
        <v>2961</v>
      </c>
      <c r="B1334" s="3">
        <v>0</v>
      </c>
      <c r="C1334" s="7">
        <v>1</v>
      </c>
      <c r="D1334" s="7">
        <v>4</v>
      </c>
      <c r="E1334" s="7">
        <v>2</v>
      </c>
      <c r="F1334" s="7">
        <v>1</v>
      </c>
      <c r="G1334" s="7">
        <v>0</v>
      </c>
      <c r="H1334" s="7">
        <v>8</v>
      </c>
      <c r="I1334" s="7">
        <v>3</v>
      </c>
      <c r="J1334" s="7">
        <v>19</v>
      </c>
      <c r="K1334" s="7">
        <v>8</v>
      </c>
      <c r="L1334" s="7">
        <v>2</v>
      </c>
      <c r="M1334" s="7">
        <v>18</v>
      </c>
    </row>
    <row r="1335" spans="1:13">
      <c r="A1335" s="7" t="s">
        <v>3057</v>
      </c>
      <c r="B1335" s="3"/>
      <c r="C1335" s="7"/>
      <c r="D1335" s="7">
        <v>1</v>
      </c>
      <c r="E1335" s="7">
        <v>4</v>
      </c>
      <c r="F1335" s="7">
        <v>0</v>
      </c>
      <c r="G1335" s="7">
        <v>1</v>
      </c>
      <c r="H1335" s="7">
        <v>7</v>
      </c>
      <c r="I1335" s="7">
        <v>2</v>
      </c>
      <c r="J1335" s="7">
        <v>11</v>
      </c>
      <c r="K1335" s="7">
        <v>5</v>
      </c>
      <c r="L1335" s="7">
        <v>1</v>
      </c>
      <c r="M1335" s="7">
        <v>16</v>
      </c>
    </row>
    <row r="1336" spans="1:13">
      <c r="A1336" s="7" t="s">
        <v>3032</v>
      </c>
      <c r="B1336" s="3">
        <v>0</v>
      </c>
      <c r="C1336" s="7">
        <v>0</v>
      </c>
      <c r="D1336" s="7">
        <v>1</v>
      </c>
      <c r="E1336" s="7">
        <v>3</v>
      </c>
      <c r="F1336" s="7">
        <v>0</v>
      </c>
      <c r="G1336" s="7">
        <v>0</v>
      </c>
      <c r="H1336" s="7">
        <v>7</v>
      </c>
      <c r="I1336" s="7">
        <v>1</v>
      </c>
      <c r="J1336" s="7">
        <v>5</v>
      </c>
      <c r="K1336" s="7">
        <v>4</v>
      </c>
      <c r="L1336" s="7">
        <v>1</v>
      </c>
      <c r="M1336" s="7">
        <v>8</v>
      </c>
    </row>
    <row r="1337" spans="1:13">
      <c r="A1337" s="7" t="s">
        <v>3033</v>
      </c>
      <c r="B1337" s="3">
        <v>0</v>
      </c>
      <c r="C1337" s="7">
        <v>0</v>
      </c>
      <c r="D1337" s="7">
        <v>1</v>
      </c>
      <c r="E1337" s="7">
        <v>2</v>
      </c>
      <c r="F1337" s="7">
        <v>0</v>
      </c>
      <c r="G1337" s="7">
        <v>1</v>
      </c>
      <c r="H1337" s="7">
        <v>3</v>
      </c>
      <c r="I1337" s="7">
        <v>0</v>
      </c>
      <c r="J1337" s="7">
        <v>10</v>
      </c>
      <c r="K1337" s="7">
        <v>8</v>
      </c>
      <c r="L1337" s="7">
        <v>1</v>
      </c>
      <c r="M1337" s="7">
        <v>10</v>
      </c>
    </row>
    <row r="1338" spans="1:13">
      <c r="A1338" s="7" t="s">
        <v>3072</v>
      </c>
      <c r="B1338" s="3">
        <v>0</v>
      </c>
      <c r="C1338" s="7">
        <v>1</v>
      </c>
      <c r="D1338" s="7">
        <v>2</v>
      </c>
      <c r="E1338" s="7">
        <v>1</v>
      </c>
      <c r="F1338" s="7">
        <v>0</v>
      </c>
      <c r="G1338" s="7">
        <v>0</v>
      </c>
      <c r="H1338" s="7">
        <v>9</v>
      </c>
      <c r="I1338" s="7">
        <v>2</v>
      </c>
      <c r="J1338" s="7">
        <v>15</v>
      </c>
      <c r="K1338" s="7">
        <v>7</v>
      </c>
      <c r="L1338" s="7">
        <v>1</v>
      </c>
      <c r="M1338" s="7">
        <v>16</v>
      </c>
    </row>
    <row r="1339" spans="1:13">
      <c r="A1339" s="7" t="s">
        <v>2991</v>
      </c>
      <c r="B1339" s="3">
        <v>0</v>
      </c>
      <c r="C1339" s="7">
        <v>0</v>
      </c>
      <c r="D1339" s="7">
        <v>0</v>
      </c>
      <c r="E1339" s="7">
        <v>4</v>
      </c>
      <c r="F1339" s="7">
        <v>0</v>
      </c>
      <c r="G1339" s="7">
        <v>0</v>
      </c>
      <c r="H1339" s="7">
        <v>4</v>
      </c>
      <c r="I1339" s="7">
        <v>0</v>
      </c>
      <c r="J1339" s="7">
        <v>8</v>
      </c>
      <c r="K1339" s="7">
        <v>7</v>
      </c>
      <c r="L1339" s="7">
        <v>0</v>
      </c>
      <c r="M1339" s="7">
        <v>10</v>
      </c>
    </row>
    <row r="1340" spans="1:13">
      <c r="A1340" s="7" t="s">
        <v>3034</v>
      </c>
      <c r="B1340" s="3">
        <v>0</v>
      </c>
      <c r="C1340" s="7">
        <v>0</v>
      </c>
      <c r="D1340" s="7">
        <v>2</v>
      </c>
      <c r="E1340" s="7">
        <v>0</v>
      </c>
      <c r="F1340" s="7">
        <v>0</v>
      </c>
      <c r="G1340" s="7">
        <v>0</v>
      </c>
      <c r="H1340" s="7">
        <v>5</v>
      </c>
      <c r="I1340" s="7">
        <v>2</v>
      </c>
      <c r="J1340" s="7">
        <v>3</v>
      </c>
      <c r="K1340" s="7">
        <v>8</v>
      </c>
      <c r="L1340" s="7">
        <v>0</v>
      </c>
      <c r="M1340" s="7">
        <v>9</v>
      </c>
    </row>
    <row r="1341" spans="1:13">
      <c r="A1341" s="7" t="s">
        <v>3012</v>
      </c>
      <c r="B1341" s="3">
        <v>0</v>
      </c>
      <c r="C1341" s="7">
        <v>0</v>
      </c>
      <c r="D1341" s="7">
        <v>1</v>
      </c>
      <c r="E1341" s="7">
        <v>2</v>
      </c>
      <c r="F1341" s="7">
        <v>0</v>
      </c>
      <c r="G1341" s="7">
        <v>0</v>
      </c>
      <c r="H1341" s="7">
        <v>3</v>
      </c>
      <c r="I1341" s="7">
        <v>0</v>
      </c>
      <c r="J1341" s="7">
        <v>4</v>
      </c>
      <c r="K1341" s="7">
        <v>6</v>
      </c>
      <c r="L1341" s="7">
        <v>1</v>
      </c>
      <c r="M1341" s="7">
        <v>4</v>
      </c>
    </row>
    <row r="1342" spans="1:13">
      <c r="A1342" s="7" t="s">
        <v>3013</v>
      </c>
      <c r="B1342" s="3">
        <v>0</v>
      </c>
      <c r="C1342" s="7">
        <v>0</v>
      </c>
      <c r="D1342" s="7">
        <v>0</v>
      </c>
      <c r="E1342" s="7">
        <v>2</v>
      </c>
      <c r="F1342" s="7">
        <v>0</v>
      </c>
      <c r="G1342" s="7">
        <v>0</v>
      </c>
      <c r="H1342" s="7">
        <v>4</v>
      </c>
      <c r="I1342" s="7">
        <v>2</v>
      </c>
      <c r="J1342" s="7">
        <v>7</v>
      </c>
      <c r="K1342" s="7">
        <v>6</v>
      </c>
      <c r="L1342" s="7">
        <v>0</v>
      </c>
      <c r="M1342" s="7">
        <v>6</v>
      </c>
    </row>
    <row r="1343" spans="1:13">
      <c r="A1343" s="7" t="s">
        <v>3058</v>
      </c>
      <c r="B1343" s="3">
        <v>0</v>
      </c>
      <c r="C1343" s="7">
        <v>0</v>
      </c>
      <c r="D1343" s="7">
        <v>1</v>
      </c>
      <c r="E1343" s="7">
        <v>0</v>
      </c>
      <c r="F1343" s="7">
        <v>0</v>
      </c>
      <c r="G1343" s="7">
        <v>0</v>
      </c>
      <c r="H1343" s="7">
        <v>1</v>
      </c>
      <c r="I1343" s="7">
        <v>1</v>
      </c>
      <c r="J1343" s="7">
        <v>2</v>
      </c>
      <c r="K1343" s="7">
        <v>5</v>
      </c>
      <c r="L1343" s="7">
        <v>0</v>
      </c>
      <c r="M1343" s="7">
        <v>8</v>
      </c>
    </row>
    <row r="1344" spans="1:13">
      <c r="A1344" s="7" t="s">
        <v>2992</v>
      </c>
      <c r="B1344" s="3">
        <v>0</v>
      </c>
      <c r="C1344" s="7">
        <v>0</v>
      </c>
      <c r="D1344" s="7">
        <v>2</v>
      </c>
      <c r="E1344" s="7">
        <v>0</v>
      </c>
      <c r="F1344" s="7">
        <v>0</v>
      </c>
      <c r="G1344" s="7">
        <v>0</v>
      </c>
      <c r="H1344" s="7">
        <v>5</v>
      </c>
      <c r="I1344" s="7">
        <v>2</v>
      </c>
      <c r="J1344" s="7">
        <v>9</v>
      </c>
      <c r="K1344" s="7">
        <v>7</v>
      </c>
      <c r="L1344" s="7">
        <v>0</v>
      </c>
      <c r="M1344" s="7">
        <v>12</v>
      </c>
    </row>
    <row r="1345" spans="1:13">
      <c r="A1345" s="7" t="s">
        <v>3073</v>
      </c>
      <c r="B1345" s="3">
        <v>0</v>
      </c>
      <c r="C1345" s="7">
        <v>0</v>
      </c>
      <c r="D1345" s="7">
        <v>1</v>
      </c>
      <c r="E1345" s="7">
        <v>3</v>
      </c>
      <c r="F1345" s="7">
        <v>0</v>
      </c>
      <c r="G1345" s="7">
        <v>0</v>
      </c>
      <c r="H1345" s="7">
        <v>4</v>
      </c>
      <c r="I1345" s="7">
        <v>2</v>
      </c>
      <c r="J1345" s="7">
        <v>9</v>
      </c>
      <c r="K1345" s="7">
        <v>1</v>
      </c>
      <c r="L1345" s="7">
        <v>4</v>
      </c>
      <c r="M1345" s="7">
        <v>2</v>
      </c>
    </row>
    <row r="1346" spans="1:13">
      <c r="A1346" s="7" t="s">
        <v>2993</v>
      </c>
      <c r="B1346" s="3"/>
      <c r="C1346" s="7">
        <v>1</v>
      </c>
      <c r="D1346" s="7">
        <v>3</v>
      </c>
      <c r="E1346" s="7">
        <v>3</v>
      </c>
      <c r="F1346" s="7"/>
      <c r="G1346" s="7"/>
      <c r="H1346" s="7"/>
      <c r="I1346" s="7">
        <v>3</v>
      </c>
      <c r="J1346" s="7">
        <v>10</v>
      </c>
      <c r="K1346" s="7">
        <v>7</v>
      </c>
      <c r="L1346" s="7">
        <v>1</v>
      </c>
      <c r="M1346" s="7">
        <v>8</v>
      </c>
    </row>
    <row r="1347" spans="1:13">
      <c r="A1347" s="7" t="s">
        <v>3059</v>
      </c>
      <c r="B1347" s="3">
        <v>0</v>
      </c>
      <c r="C1347" s="7">
        <v>0</v>
      </c>
      <c r="D1347" s="7">
        <v>0</v>
      </c>
      <c r="E1347" s="7">
        <v>3</v>
      </c>
      <c r="F1347" s="7">
        <v>0</v>
      </c>
      <c r="G1347" s="7">
        <v>0</v>
      </c>
      <c r="H1347" s="7">
        <v>3</v>
      </c>
      <c r="I1347" s="7">
        <v>1</v>
      </c>
      <c r="J1347" s="7">
        <v>8</v>
      </c>
      <c r="K1347" s="7">
        <v>3</v>
      </c>
      <c r="L1347" s="7">
        <v>0</v>
      </c>
      <c r="M1347" s="7">
        <v>5</v>
      </c>
    </row>
    <row r="1348" spans="1:13">
      <c r="A1348" s="7" t="s">
        <v>2994</v>
      </c>
      <c r="B1348" s="3">
        <v>0</v>
      </c>
      <c r="C1348" s="7">
        <v>0</v>
      </c>
      <c r="D1348" s="7">
        <v>2</v>
      </c>
      <c r="E1348" s="7">
        <v>3</v>
      </c>
      <c r="F1348" s="7">
        <v>0</v>
      </c>
      <c r="G1348" s="7">
        <v>0</v>
      </c>
      <c r="H1348" s="7">
        <v>5</v>
      </c>
      <c r="I1348" s="7">
        <v>2</v>
      </c>
      <c r="J1348" s="7">
        <v>8</v>
      </c>
      <c r="K1348" s="7">
        <v>4</v>
      </c>
      <c r="L1348" s="7">
        <v>0</v>
      </c>
      <c r="M1348" s="7">
        <v>8</v>
      </c>
    </row>
    <row r="1349" spans="1:13">
      <c r="A1349" s="7" t="s">
        <v>2995</v>
      </c>
      <c r="B1349" s="3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1</v>
      </c>
      <c r="I1349" s="7">
        <v>1</v>
      </c>
      <c r="J1349" s="7">
        <v>4</v>
      </c>
      <c r="K1349" s="7">
        <v>2</v>
      </c>
      <c r="L1349" s="7">
        <v>0</v>
      </c>
      <c r="M1349" s="7">
        <v>2</v>
      </c>
    </row>
    <row r="1350" spans="1:13">
      <c r="A1350" s="7" t="s">
        <v>2962</v>
      </c>
      <c r="B1350" s="3">
        <v>0</v>
      </c>
      <c r="C1350" s="7">
        <v>0</v>
      </c>
      <c r="D1350" s="7">
        <v>4</v>
      </c>
      <c r="E1350" s="7">
        <v>0</v>
      </c>
      <c r="F1350" s="7">
        <v>0</v>
      </c>
      <c r="G1350" s="7">
        <v>0</v>
      </c>
      <c r="H1350" s="7">
        <v>4</v>
      </c>
      <c r="I1350" s="7">
        <v>2</v>
      </c>
      <c r="J1350" s="7">
        <v>9</v>
      </c>
      <c r="K1350" s="7">
        <v>6</v>
      </c>
      <c r="L1350" s="7">
        <v>0</v>
      </c>
      <c r="M1350" s="7">
        <v>16</v>
      </c>
    </row>
    <row r="1351" spans="1:13">
      <c r="A1351" s="7" t="s">
        <v>3035</v>
      </c>
      <c r="B1351" s="3"/>
      <c r="C1351" s="7"/>
      <c r="D1351" s="7">
        <v>6</v>
      </c>
      <c r="E1351" s="7">
        <v>2</v>
      </c>
      <c r="F1351" s="7">
        <v>0</v>
      </c>
      <c r="G1351" s="7">
        <v>0</v>
      </c>
      <c r="H1351" s="7">
        <v>10</v>
      </c>
      <c r="I1351" s="7">
        <v>5</v>
      </c>
      <c r="J1351" s="7">
        <v>9</v>
      </c>
      <c r="K1351" s="7">
        <v>6</v>
      </c>
      <c r="L1351" s="7">
        <v>0</v>
      </c>
      <c r="M1351" s="7">
        <v>8</v>
      </c>
    </row>
    <row r="1352" spans="1:13">
      <c r="A1352" s="7" t="s">
        <v>3060</v>
      </c>
      <c r="B1352" s="3">
        <v>0</v>
      </c>
      <c r="C1352" s="7">
        <v>0</v>
      </c>
      <c r="D1352" s="7">
        <v>3</v>
      </c>
      <c r="E1352" s="7">
        <v>1</v>
      </c>
      <c r="F1352" s="7">
        <v>0</v>
      </c>
      <c r="G1352" s="7">
        <v>0</v>
      </c>
      <c r="H1352" s="7">
        <v>10</v>
      </c>
      <c r="I1352" s="7">
        <v>4</v>
      </c>
      <c r="J1352" s="7">
        <v>7</v>
      </c>
      <c r="K1352" s="7">
        <v>7</v>
      </c>
      <c r="L1352" s="7">
        <v>0</v>
      </c>
      <c r="M1352" s="7">
        <v>14</v>
      </c>
    </row>
    <row r="1353" spans="1:13">
      <c r="A1353" s="7" t="s">
        <v>3014</v>
      </c>
      <c r="B1353" s="3">
        <v>0</v>
      </c>
      <c r="C1353" s="7">
        <v>1</v>
      </c>
      <c r="D1353" s="7">
        <v>1</v>
      </c>
      <c r="E1353" s="7">
        <v>1</v>
      </c>
      <c r="F1353" s="7">
        <v>0</v>
      </c>
      <c r="G1353" s="7">
        <v>0</v>
      </c>
      <c r="H1353" s="7">
        <v>3</v>
      </c>
      <c r="I1353" s="7">
        <v>0</v>
      </c>
      <c r="J1353" s="7">
        <v>7</v>
      </c>
      <c r="K1353" s="7">
        <v>3</v>
      </c>
      <c r="L1353" s="7">
        <v>0</v>
      </c>
      <c r="M1353" s="7">
        <v>9</v>
      </c>
    </row>
    <row r="1354" spans="1:13">
      <c r="A1354" s="7" t="s">
        <v>3036</v>
      </c>
      <c r="B1354" s="3"/>
      <c r="C1354" s="7"/>
      <c r="D1354" s="7">
        <v>1</v>
      </c>
      <c r="E1354" s="7">
        <v>1</v>
      </c>
      <c r="F1354" s="7">
        <v>0</v>
      </c>
      <c r="G1354" s="7">
        <v>1</v>
      </c>
      <c r="H1354" s="7">
        <v>2</v>
      </c>
      <c r="I1354" s="7">
        <v>1</v>
      </c>
      <c r="J1354" s="7">
        <v>5</v>
      </c>
      <c r="K1354" s="7">
        <v>6</v>
      </c>
      <c r="L1354" s="7">
        <v>1</v>
      </c>
      <c r="M1354" s="7">
        <v>9</v>
      </c>
    </row>
    <row r="1355" spans="1:13">
      <c r="A1355" s="7" t="s">
        <v>2963</v>
      </c>
      <c r="B1355" s="3">
        <v>0</v>
      </c>
      <c r="C1355" s="7">
        <v>0</v>
      </c>
      <c r="D1355" s="7">
        <v>1</v>
      </c>
      <c r="E1355" s="7">
        <v>0</v>
      </c>
      <c r="F1355" s="7">
        <v>0</v>
      </c>
      <c r="G1355" s="7">
        <v>0</v>
      </c>
      <c r="H1355" s="7">
        <v>4</v>
      </c>
      <c r="I1355" s="7">
        <v>2</v>
      </c>
      <c r="J1355" s="7">
        <v>6</v>
      </c>
      <c r="K1355" s="7">
        <v>5</v>
      </c>
      <c r="L1355" s="7">
        <v>1</v>
      </c>
      <c r="M1355" s="7">
        <v>10</v>
      </c>
    </row>
    <row r="1356" spans="1:13">
      <c r="A1356" s="7" t="s">
        <v>2964</v>
      </c>
      <c r="B1356" s="3">
        <v>0</v>
      </c>
      <c r="C1356" s="7">
        <v>1</v>
      </c>
      <c r="D1356" s="7">
        <v>0</v>
      </c>
      <c r="E1356" s="7">
        <v>2</v>
      </c>
      <c r="F1356" s="7">
        <v>0</v>
      </c>
      <c r="G1356" s="7">
        <v>0</v>
      </c>
      <c r="H1356" s="7">
        <v>8</v>
      </c>
      <c r="I1356" s="7">
        <v>1</v>
      </c>
      <c r="J1356" s="7">
        <v>6</v>
      </c>
      <c r="K1356" s="7">
        <v>8</v>
      </c>
      <c r="L1356" s="7">
        <v>1</v>
      </c>
      <c r="M1356" s="7">
        <v>10</v>
      </c>
    </row>
    <row r="1357" spans="1:13">
      <c r="A1357" s="7" t="s">
        <v>2965</v>
      </c>
      <c r="B1357" s="3">
        <v>0</v>
      </c>
      <c r="C1357" s="7">
        <v>0</v>
      </c>
      <c r="D1357" s="7">
        <v>2</v>
      </c>
      <c r="E1357" s="7">
        <v>1</v>
      </c>
      <c r="F1357" s="7">
        <v>0</v>
      </c>
      <c r="G1357" s="7">
        <v>0</v>
      </c>
      <c r="H1357" s="7">
        <v>5</v>
      </c>
      <c r="I1357" s="7">
        <v>2</v>
      </c>
      <c r="J1357" s="7">
        <v>9</v>
      </c>
      <c r="K1357" s="7">
        <v>4</v>
      </c>
      <c r="L1357" s="7">
        <v>0</v>
      </c>
      <c r="M1357" s="7">
        <v>2</v>
      </c>
    </row>
    <row r="1358" spans="1:13">
      <c r="A1358" s="7" t="s">
        <v>3037</v>
      </c>
      <c r="B1358" s="3">
        <v>0</v>
      </c>
      <c r="C1358" s="7">
        <v>0</v>
      </c>
      <c r="D1358" s="7">
        <v>3</v>
      </c>
      <c r="E1358" s="7">
        <v>2</v>
      </c>
      <c r="F1358" s="7">
        <v>0</v>
      </c>
      <c r="G1358" s="7">
        <v>0</v>
      </c>
      <c r="H1358" s="7">
        <v>13</v>
      </c>
      <c r="I1358" s="7">
        <v>2</v>
      </c>
      <c r="J1358" s="7">
        <v>9</v>
      </c>
      <c r="K1358" s="7">
        <v>3</v>
      </c>
      <c r="L1358" s="7">
        <v>0</v>
      </c>
      <c r="M1358" s="7">
        <v>5</v>
      </c>
    </row>
    <row r="1359" spans="1:13">
      <c r="A1359" s="7" t="s">
        <v>3061</v>
      </c>
      <c r="B1359" s="3"/>
      <c r="C1359" s="7"/>
      <c r="D1359" s="7">
        <v>3</v>
      </c>
      <c r="E1359" s="7">
        <v>2</v>
      </c>
      <c r="F1359" s="7">
        <v>0</v>
      </c>
      <c r="G1359" s="7">
        <v>0</v>
      </c>
      <c r="H1359" s="7">
        <v>6</v>
      </c>
      <c r="I1359" s="7">
        <v>3</v>
      </c>
      <c r="J1359" s="7">
        <v>8</v>
      </c>
      <c r="K1359" s="7">
        <v>2</v>
      </c>
      <c r="L1359" s="7">
        <v>0</v>
      </c>
      <c r="M1359" s="7">
        <v>11</v>
      </c>
    </row>
    <row r="1360" spans="1:13">
      <c r="A1360" s="7" t="s">
        <v>3023</v>
      </c>
      <c r="B1360" s="3">
        <v>0</v>
      </c>
      <c r="C1360" s="7">
        <v>1</v>
      </c>
      <c r="D1360" s="7">
        <v>3</v>
      </c>
      <c r="E1360" s="7">
        <v>6</v>
      </c>
      <c r="F1360" s="7">
        <v>1</v>
      </c>
      <c r="G1360" s="7">
        <v>0</v>
      </c>
      <c r="H1360" s="7">
        <v>12</v>
      </c>
      <c r="I1360" s="7">
        <v>2</v>
      </c>
      <c r="J1360" s="7">
        <v>12</v>
      </c>
      <c r="K1360" s="7">
        <v>6</v>
      </c>
      <c r="L1360" s="7">
        <v>2</v>
      </c>
      <c r="M1360" s="7">
        <v>5</v>
      </c>
    </row>
    <row r="1361" spans="1:13">
      <c r="A1361" s="7" t="s">
        <v>3161</v>
      </c>
      <c r="B1361" s="3">
        <v>0</v>
      </c>
      <c r="C1361" s="7">
        <v>0</v>
      </c>
      <c r="D1361" s="7">
        <v>1</v>
      </c>
      <c r="E1361" s="7">
        <v>2</v>
      </c>
      <c r="F1361" s="7">
        <v>0</v>
      </c>
      <c r="G1361" s="7">
        <v>0</v>
      </c>
      <c r="H1361" s="7">
        <v>0</v>
      </c>
      <c r="I1361" s="7">
        <v>2</v>
      </c>
      <c r="J1361" s="7">
        <v>8</v>
      </c>
      <c r="K1361" s="7">
        <v>6</v>
      </c>
      <c r="L1361" s="7">
        <v>0</v>
      </c>
      <c r="M1361" s="7">
        <v>11</v>
      </c>
    </row>
    <row r="1362" spans="1:13">
      <c r="A1362" s="7" t="s">
        <v>3062</v>
      </c>
      <c r="B1362" s="3">
        <v>0</v>
      </c>
      <c r="C1362" s="7">
        <v>1</v>
      </c>
      <c r="D1362" s="7">
        <v>0</v>
      </c>
      <c r="E1362" s="7">
        <v>0</v>
      </c>
      <c r="F1362" s="7">
        <v>0</v>
      </c>
      <c r="G1362" s="7">
        <v>0</v>
      </c>
      <c r="H1362" s="7">
        <v>1</v>
      </c>
      <c r="I1362" s="7">
        <v>1</v>
      </c>
      <c r="J1362" s="7">
        <v>2</v>
      </c>
      <c r="K1362" s="7">
        <v>1</v>
      </c>
      <c r="L1362" s="7">
        <v>0</v>
      </c>
      <c r="M1362" s="7">
        <v>2</v>
      </c>
    </row>
    <row r="1363" spans="1:13">
      <c r="A1363" s="7" t="s">
        <v>3015</v>
      </c>
      <c r="B1363" s="3">
        <v>0</v>
      </c>
      <c r="C1363" s="7">
        <v>0</v>
      </c>
      <c r="D1363" s="7">
        <v>0</v>
      </c>
      <c r="E1363" s="7">
        <v>1</v>
      </c>
      <c r="F1363" s="7">
        <v>0</v>
      </c>
      <c r="G1363" s="7">
        <v>0</v>
      </c>
      <c r="H1363" s="7">
        <v>1</v>
      </c>
      <c r="I1363" s="7">
        <v>0</v>
      </c>
      <c r="J1363" s="7">
        <v>4</v>
      </c>
      <c r="K1363" s="7">
        <v>5</v>
      </c>
      <c r="L1363" s="7">
        <v>0</v>
      </c>
      <c r="M1363" s="7">
        <v>7</v>
      </c>
    </row>
    <row r="1364" spans="1:13">
      <c r="A1364" s="7" t="s">
        <v>3160</v>
      </c>
      <c r="B1364" s="3">
        <v>0</v>
      </c>
      <c r="C1364" s="7">
        <v>0</v>
      </c>
      <c r="D1364" s="7">
        <v>0</v>
      </c>
      <c r="E1364" s="7">
        <v>1</v>
      </c>
      <c r="F1364" s="7">
        <v>0</v>
      </c>
      <c r="G1364" s="7">
        <v>3</v>
      </c>
      <c r="H1364" s="7">
        <v>1</v>
      </c>
      <c r="I1364" s="7">
        <v>0</v>
      </c>
      <c r="J1364" s="7">
        <v>8</v>
      </c>
      <c r="K1364" s="7">
        <v>6</v>
      </c>
      <c r="L1364" s="7">
        <v>0</v>
      </c>
      <c r="M1364" s="7">
        <v>1</v>
      </c>
    </row>
    <row r="1365" spans="1:13">
      <c r="A1365" s="7" t="s">
        <v>3047</v>
      </c>
      <c r="B1365" s="3"/>
      <c r="C1365" s="7">
        <v>1</v>
      </c>
      <c r="D1365" s="7">
        <v>1</v>
      </c>
      <c r="E1365" s="7">
        <v>1</v>
      </c>
      <c r="F1365" s="7">
        <v>1</v>
      </c>
      <c r="G1365" s="7"/>
      <c r="H1365" s="7">
        <v>4</v>
      </c>
      <c r="I1365" s="7">
        <v>2</v>
      </c>
      <c r="J1365" s="7">
        <v>5</v>
      </c>
      <c r="K1365" s="7">
        <v>3</v>
      </c>
      <c r="L1365" s="7"/>
      <c r="M1365" s="7">
        <v>5</v>
      </c>
    </row>
    <row r="1366" spans="1:13">
      <c r="A1366" s="7" t="s">
        <v>3038</v>
      </c>
      <c r="B1366" s="3">
        <v>0</v>
      </c>
      <c r="C1366" s="7">
        <v>0</v>
      </c>
      <c r="D1366" s="7">
        <v>4</v>
      </c>
      <c r="E1366" s="7">
        <v>3</v>
      </c>
      <c r="F1366" s="7">
        <v>0</v>
      </c>
      <c r="G1366" s="7">
        <v>0</v>
      </c>
      <c r="H1366" s="7">
        <v>7</v>
      </c>
      <c r="I1366" s="7">
        <v>5</v>
      </c>
      <c r="J1366" s="7">
        <v>5</v>
      </c>
      <c r="K1366" s="7">
        <v>3</v>
      </c>
      <c r="L1366" s="7">
        <v>3</v>
      </c>
      <c r="M1366" s="7">
        <v>6</v>
      </c>
    </row>
    <row r="1367" spans="1:13">
      <c r="A1367" s="7" t="s">
        <v>3039</v>
      </c>
      <c r="B1367" s="3">
        <v>1</v>
      </c>
      <c r="C1367" s="7"/>
      <c r="D1367" s="7"/>
      <c r="E1367" s="7">
        <v>4</v>
      </c>
      <c r="F1367" s="7">
        <v>1</v>
      </c>
      <c r="G1367" s="7">
        <v>0</v>
      </c>
      <c r="H1367" s="7">
        <v>7</v>
      </c>
      <c r="I1367" s="7">
        <v>1</v>
      </c>
      <c r="J1367" s="7">
        <v>12</v>
      </c>
      <c r="K1367" s="7">
        <v>8</v>
      </c>
      <c r="L1367" s="7">
        <v>1</v>
      </c>
      <c r="M1367" s="7">
        <v>17</v>
      </c>
    </row>
    <row r="1368" spans="1:13">
      <c r="A1368" s="7" t="s">
        <v>3063</v>
      </c>
      <c r="B1368" s="3">
        <v>0</v>
      </c>
      <c r="C1368" s="7">
        <v>0</v>
      </c>
      <c r="D1368" s="7">
        <v>3</v>
      </c>
      <c r="E1368" s="7">
        <v>7</v>
      </c>
      <c r="F1368" s="7">
        <v>0</v>
      </c>
      <c r="G1368" s="7">
        <v>0</v>
      </c>
      <c r="H1368" s="7">
        <v>10</v>
      </c>
      <c r="I1368" s="7">
        <v>4</v>
      </c>
      <c r="J1368" s="7">
        <v>12</v>
      </c>
      <c r="K1368" s="7">
        <v>3</v>
      </c>
      <c r="L1368" s="7">
        <v>3</v>
      </c>
      <c r="M1368" s="7">
        <v>9</v>
      </c>
    </row>
    <row r="1369" spans="1:13">
      <c r="A1369" s="7" t="s">
        <v>3292</v>
      </c>
      <c r="B1369" s="3">
        <v>0</v>
      </c>
      <c r="C1369" s="7">
        <v>0</v>
      </c>
      <c r="D1369" s="7">
        <v>3</v>
      </c>
      <c r="E1369" s="7">
        <v>1</v>
      </c>
      <c r="F1369" s="7">
        <v>0</v>
      </c>
      <c r="G1369" s="7">
        <v>0</v>
      </c>
      <c r="H1369" s="7">
        <v>6</v>
      </c>
      <c r="I1369" s="7">
        <v>2</v>
      </c>
      <c r="J1369" s="7">
        <v>9</v>
      </c>
      <c r="K1369" s="7">
        <v>6</v>
      </c>
      <c r="L1369" s="7">
        <v>1</v>
      </c>
      <c r="M1369" s="7">
        <v>10</v>
      </c>
    </row>
    <row r="1370" spans="1:13">
      <c r="A1370" s="7" t="s">
        <v>3388</v>
      </c>
      <c r="B1370" s="3">
        <v>0</v>
      </c>
      <c r="C1370" s="7">
        <v>0</v>
      </c>
      <c r="D1370" s="7">
        <v>9</v>
      </c>
      <c r="E1370" s="7">
        <v>4</v>
      </c>
      <c r="F1370" s="7">
        <v>0</v>
      </c>
      <c r="G1370" s="7">
        <v>0</v>
      </c>
      <c r="H1370" s="7">
        <v>17</v>
      </c>
      <c r="I1370" s="7">
        <v>7</v>
      </c>
      <c r="J1370" s="7">
        <v>10</v>
      </c>
      <c r="K1370" s="7">
        <v>10</v>
      </c>
      <c r="L1370" s="7">
        <v>1</v>
      </c>
      <c r="M1370" s="7">
        <v>12</v>
      </c>
    </row>
    <row r="1371" spans="1:13">
      <c r="A1371" s="7" t="s">
        <v>3389</v>
      </c>
      <c r="B1371" s="3">
        <v>0</v>
      </c>
      <c r="C1371" s="7">
        <v>1</v>
      </c>
      <c r="D1371" s="7">
        <v>3</v>
      </c>
      <c r="E1371" s="7">
        <v>0</v>
      </c>
      <c r="F1371" s="7">
        <v>0</v>
      </c>
      <c r="G1371" s="7">
        <v>1</v>
      </c>
      <c r="H1371" s="7">
        <v>6</v>
      </c>
      <c r="I1371" s="7">
        <v>2</v>
      </c>
      <c r="J1371" s="7">
        <v>11</v>
      </c>
      <c r="K1371" s="7">
        <v>3</v>
      </c>
      <c r="L1371" s="7">
        <v>0</v>
      </c>
      <c r="M1371" s="7">
        <v>7</v>
      </c>
    </row>
    <row r="1372" spans="1:13">
      <c r="A1372" s="7" t="s">
        <v>3390</v>
      </c>
      <c r="B1372" s="3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1</v>
      </c>
      <c r="I1372" s="7">
        <v>0</v>
      </c>
      <c r="J1372" s="7">
        <v>7</v>
      </c>
      <c r="K1372" s="7">
        <v>4</v>
      </c>
      <c r="L1372" s="7">
        <v>0</v>
      </c>
      <c r="M1372" s="7">
        <v>6</v>
      </c>
    </row>
    <row r="1373" spans="1:13">
      <c r="A1373" s="7" t="s">
        <v>3282</v>
      </c>
      <c r="B1373" s="3">
        <v>0</v>
      </c>
      <c r="C1373" s="7">
        <v>0</v>
      </c>
      <c r="D1373" s="7">
        <v>0</v>
      </c>
      <c r="E1373" s="7">
        <v>1</v>
      </c>
      <c r="F1373" s="7">
        <v>0</v>
      </c>
      <c r="G1373" s="7">
        <v>0</v>
      </c>
      <c r="H1373" s="7">
        <v>5</v>
      </c>
      <c r="I1373" s="7">
        <v>1</v>
      </c>
      <c r="J1373" s="7">
        <v>5</v>
      </c>
      <c r="K1373" s="7">
        <v>2</v>
      </c>
      <c r="L1373" s="7">
        <v>0</v>
      </c>
      <c r="M1373" s="7">
        <v>6</v>
      </c>
    </row>
    <row r="1374" spans="1:13">
      <c r="A1374" s="7" t="s">
        <v>3362</v>
      </c>
      <c r="B1374" s="3">
        <v>0</v>
      </c>
      <c r="C1374" s="7">
        <v>1</v>
      </c>
      <c r="D1374" s="7">
        <v>1</v>
      </c>
      <c r="E1374" s="7">
        <v>3</v>
      </c>
      <c r="F1374" s="7">
        <v>0</v>
      </c>
      <c r="G1374" s="7">
        <v>1</v>
      </c>
      <c r="H1374" s="7">
        <v>6</v>
      </c>
      <c r="I1374" s="7">
        <v>2</v>
      </c>
      <c r="J1374" s="7">
        <v>13</v>
      </c>
      <c r="K1374" s="7">
        <v>6</v>
      </c>
      <c r="L1374" s="7">
        <v>1</v>
      </c>
      <c r="M1374" s="7">
        <v>10</v>
      </c>
    </row>
    <row r="1375" spans="1:13">
      <c r="A1375" s="7" t="s">
        <v>3259</v>
      </c>
      <c r="B1375" s="3">
        <v>0</v>
      </c>
      <c r="C1375" s="7">
        <v>0</v>
      </c>
      <c r="D1375" s="7">
        <v>2</v>
      </c>
      <c r="E1375" s="7">
        <v>2</v>
      </c>
      <c r="F1375" s="7">
        <v>1</v>
      </c>
      <c r="G1375" s="7">
        <v>0</v>
      </c>
      <c r="H1375" s="7">
        <v>8</v>
      </c>
      <c r="I1375" s="7">
        <v>0</v>
      </c>
      <c r="J1375" s="7">
        <v>4</v>
      </c>
      <c r="K1375" s="7">
        <v>2</v>
      </c>
      <c r="L1375" s="7">
        <v>0</v>
      </c>
      <c r="M1375" s="7">
        <v>4</v>
      </c>
    </row>
    <row r="1376" spans="1:13">
      <c r="A1376" s="7" t="s">
        <v>3340</v>
      </c>
      <c r="B1376" s="3">
        <v>0</v>
      </c>
      <c r="C1376" s="7">
        <v>0</v>
      </c>
      <c r="D1376" s="7">
        <v>1</v>
      </c>
      <c r="E1376" s="7">
        <v>3</v>
      </c>
      <c r="F1376" s="7">
        <v>0</v>
      </c>
      <c r="G1376" s="7">
        <v>0</v>
      </c>
      <c r="H1376" s="7">
        <v>8</v>
      </c>
      <c r="I1376" s="7">
        <v>4</v>
      </c>
      <c r="J1376" s="7">
        <v>10</v>
      </c>
      <c r="K1376" s="7">
        <v>9</v>
      </c>
      <c r="L1376" s="7">
        <v>0</v>
      </c>
      <c r="M1376" s="7">
        <v>13</v>
      </c>
    </row>
    <row r="1377" spans="1:13">
      <c r="A1377" s="7" t="s">
        <v>3355</v>
      </c>
      <c r="B1377" s="3">
        <v>0</v>
      </c>
      <c r="C1377" s="7">
        <v>0</v>
      </c>
      <c r="D1377" s="7">
        <v>2</v>
      </c>
      <c r="E1377" s="7">
        <v>3</v>
      </c>
      <c r="F1377" s="7">
        <v>1</v>
      </c>
      <c r="G1377" s="7">
        <v>0</v>
      </c>
      <c r="H1377" s="7">
        <v>5</v>
      </c>
      <c r="I1377" s="7">
        <v>4</v>
      </c>
      <c r="J1377" s="7">
        <v>7</v>
      </c>
      <c r="K1377" s="7">
        <v>4</v>
      </c>
      <c r="L1377" s="7">
        <v>0</v>
      </c>
      <c r="M1377" s="7">
        <v>7</v>
      </c>
    </row>
    <row r="1378" spans="1:13">
      <c r="A1378" s="7" t="s">
        <v>3356</v>
      </c>
      <c r="B1378" s="3">
        <v>0</v>
      </c>
      <c r="C1378" s="7">
        <v>0</v>
      </c>
      <c r="D1378" s="7">
        <v>2</v>
      </c>
      <c r="E1378" s="7">
        <v>3</v>
      </c>
      <c r="F1378" s="7">
        <v>0</v>
      </c>
      <c r="G1378" s="7">
        <v>0</v>
      </c>
      <c r="H1378" s="7">
        <v>5</v>
      </c>
      <c r="I1378" s="7">
        <v>0</v>
      </c>
      <c r="J1378" s="7">
        <v>5</v>
      </c>
      <c r="K1378" s="7">
        <v>9</v>
      </c>
      <c r="L1378" s="7">
        <v>0</v>
      </c>
      <c r="M1378" s="7">
        <v>13</v>
      </c>
    </row>
    <row r="1379" spans="1:13">
      <c r="A1379" s="7" t="s">
        <v>3365</v>
      </c>
      <c r="B1379" s="3">
        <v>0</v>
      </c>
      <c r="C1379" s="7">
        <v>1</v>
      </c>
      <c r="D1379" s="7">
        <v>4</v>
      </c>
      <c r="E1379" s="7">
        <v>0</v>
      </c>
      <c r="F1379" s="7">
        <v>0</v>
      </c>
      <c r="G1379" s="7">
        <v>0</v>
      </c>
      <c r="H1379" s="7">
        <v>5</v>
      </c>
      <c r="I1379" s="7">
        <v>3</v>
      </c>
      <c r="J1379" s="7">
        <v>9</v>
      </c>
      <c r="K1379" s="7">
        <v>2</v>
      </c>
      <c r="L1379" s="7">
        <v>2</v>
      </c>
      <c r="M1379" s="7">
        <v>3</v>
      </c>
    </row>
    <row r="1380" spans="1:13">
      <c r="A1380" s="7" t="s">
        <v>3381</v>
      </c>
      <c r="B1380" s="3">
        <v>0</v>
      </c>
      <c r="C1380" s="7">
        <v>0</v>
      </c>
      <c r="D1380" s="7">
        <v>1</v>
      </c>
      <c r="E1380" s="7">
        <v>2</v>
      </c>
      <c r="F1380" s="7">
        <v>0</v>
      </c>
      <c r="G1380" s="7">
        <v>0</v>
      </c>
      <c r="H1380" s="7">
        <v>3</v>
      </c>
      <c r="I1380" s="7">
        <v>0</v>
      </c>
      <c r="J1380" s="7">
        <v>7</v>
      </c>
      <c r="K1380" s="7">
        <v>3</v>
      </c>
      <c r="L1380" s="7">
        <v>0</v>
      </c>
      <c r="M1380" s="7">
        <v>7</v>
      </c>
    </row>
    <row r="1381" spans="1:13">
      <c r="A1381" s="7" t="s">
        <v>3341</v>
      </c>
      <c r="B1381" s="3">
        <v>0</v>
      </c>
      <c r="C1381" s="7">
        <v>1</v>
      </c>
      <c r="D1381" s="7">
        <v>3</v>
      </c>
      <c r="E1381" s="7">
        <v>0</v>
      </c>
      <c r="F1381" s="7">
        <v>1</v>
      </c>
      <c r="G1381" s="7">
        <v>0</v>
      </c>
      <c r="H1381" s="7">
        <v>5</v>
      </c>
      <c r="I1381" s="7">
        <v>0</v>
      </c>
      <c r="J1381" s="7">
        <v>5</v>
      </c>
      <c r="K1381" s="7">
        <v>5</v>
      </c>
      <c r="L1381" s="7">
        <v>0</v>
      </c>
      <c r="M1381" s="7">
        <v>8</v>
      </c>
    </row>
    <row r="1382" spans="1:13">
      <c r="A1382" s="7" t="s">
        <v>3366</v>
      </c>
      <c r="B1382" s="3">
        <v>0</v>
      </c>
      <c r="C1382" s="7">
        <v>1</v>
      </c>
      <c r="D1382" s="7">
        <v>1</v>
      </c>
      <c r="E1382" s="7">
        <v>8</v>
      </c>
      <c r="F1382" s="7">
        <v>1</v>
      </c>
      <c r="G1382" s="7">
        <v>0</v>
      </c>
      <c r="H1382" s="7">
        <v>11</v>
      </c>
      <c r="I1382" s="7">
        <v>1</v>
      </c>
      <c r="J1382" s="7">
        <v>10</v>
      </c>
      <c r="K1382" s="7">
        <v>4</v>
      </c>
      <c r="L1382" s="7">
        <v>0</v>
      </c>
      <c r="M1382" s="7">
        <v>7</v>
      </c>
    </row>
    <row r="1383" spans="1:13">
      <c r="A1383" s="7" t="s">
        <v>3382</v>
      </c>
      <c r="B1383" s="3"/>
      <c r="C1383" s="7"/>
      <c r="D1383" s="7">
        <v>2</v>
      </c>
      <c r="E1383" s="7">
        <v>2</v>
      </c>
      <c r="F1383" s="7">
        <v>2</v>
      </c>
      <c r="G1383" s="7"/>
      <c r="H1383" s="7">
        <v>4</v>
      </c>
      <c r="I1383" s="7">
        <v>5</v>
      </c>
      <c r="J1383" s="7">
        <v>10</v>
      </c>
      <c r="K1383" s="7">
        <v>4</v>
      </c>
      <c r="L1383" s="7"/>
      <c r="M1383" s="7">
        <v>12</v>
      </c>
    </row>
    <row r="1384" spans="1:13">
      <c r="A1384" s="7" t="s">
        <v>3357</v>
      </c>
      <c r="B1384" s="3">
        <v>0</v>
      </c>
      <c r="C1384" s="7">
        <v>0</v>
      </c>
      <c r="D1384" s="7">
        <v>2</v>
      </c>
      <c r="E1384" s="7">
        <v>7</v>
      </c>
      <c r="F1384" s="7">
        <v>0</v>
      </c>
      <c r="G1384" s="7">
        <v>0</v>
      </c>
      <c r="H1384" s="7">
        <v>9</v>
      </c>
      <c r="I1384" s="7">
        <v>0</v>
      </c>
      <c r="J1384" s="7">
        <v>9</v>
      </c>
      <c r="K1384" s="7">
        <v>6</v>
      </c>
      <c r="L1384" s="7">
        <v>0</v>
      </c>
      <c r="M1384" s="7">
        <v>12</v>
      </c>
    </row>
    <row r="1385" spans="1:13">
      <c r="A1385" s="7" t="s">
        <v>3293</v>
      </c>
      <c r="B1385" s="3"/>
      <c r="C1385" s="7"/>
      <c r="D1385" s="7">
        <v>1</v>
      </c>
      <c r="E1385" s="7">
        <v>3</v>
      </c>
      <c r="F1385" s="7"/>
      <c r="G1385" s="7"/>
      <c r="H1385" s="7">
        <v>8</v>
      </c>
      <c r="I1385" s="7">
        <v>5</v>
      </c>
      <c r="J1385" s="7">
        <v>8</v>
      </c>
      <c r="K1385" s="7">
        <v>6</v>
      </c>
      <c r="L1385" s="7"/>
      <c r="M1385" s="7">
        <v>5</v>
      </c>
    </row>
    <row r="1386" spans="1:13">
      <c r="A1386" s="7" t="s">
        <v>3294</v>
      </c>
      <c r="B1386" s="3">
        <v>0</v>
      </c>
      <c r="C1386" s="7">
        <v>0</v>
      </c>
      <c r="D1386" s="7">
        <v>2</v>
      </c>
      <c r="E1386" s="7">
        <v>6</v>
      </c>
      <c r="F1386" s="7">
        <v>0</v>
      </c>
      <c r="G1386" s="7">
        <v>0</v>
      </c>
      <c r="H1386" s="7">
        <v>9</v>
      </c>
      <c r="I1386" s="7">
        <v>4</v>
      </c>
      <c r="J1386" s="7">
        <v>12</v>
      </c>
      <c r="K1386" s="7">
        <v>4</v>
      </c>
      <c r="L1386" s="7">
        <v>2</v>
      </c>
      <c r="M1386" s="7">
        <v>7</v>
      </c>
    </row>
    <row r="1387" spans="1:13">
      <c r="A1387" s="7" t="s">
        <v>3367</v>
      </c>
      <c r="B1387" s="3">
        <v>0</v>
      </c>
      <c r="C1387" s="7">
        <v>0</v>
      </c>
      <c r="D1387" s="7">
        <v>1</v>
      </c>
      <c r="E1387" s="7">
        <v>2</v>
      </c>
      <c r="F1387" s="7">
        <v>0</v>
      </c>
      <c r="G1387" s="7">
        <v>0</v>
      </c>
      <c r="H1387" s="7">
        <v>4</v>
      </c>
      <c r="I1387" s="7">
        <v>2</v>
      </c>
      <c r="J1387" s="7">
        <v>7</v>
      </c>
      <c r="K1387" s="7">
        <v>4</v>
      </c>
      <c r="L1387" s="7">
        <v>1</v>
      </c>
      <c r="M1387" s="7">
        <v>4</v>
      </c>
    </row>
    <row r="1388" spans="1:13">
      <c r="A1388" s="7" t="s">
        <v>3295</v>
      </c>
      <c r="B1388" s="3">
        <v>0</v>
      </c>
      <c r="C1388" s="7">
        <v>0</v>
      </c>
      <c r="D1388" s="7">
        <v>0</v>
      </c>
      <c r="E1388" s="7">
        <v>1</v>
      </c>
      <c r="F1388" s="7">
        <v>0</v>
      </c>
      <c r="G1388" s="7">
        <v>0</v>
      </c>
      <c r="H1388" s="7">
        <v>1</v>
      </c>
      <c r="I1388" s="7">
        <v>0</v>
      </c>
      <c r="J1388" s="7">
        <v>7</v>
      </c>
      <c r="K1388" s="7">
        <v>0</v>
      </c>
      <c r="L1388" s="7">
        <v>0</v>
      </c>
      <c r="M1388" s="7">
        <v>18</v>
      </c>
    </row>
    <row r="1389" spans="1:13">
      <c r="A1389" s="7" t="s">
        <v>3260</v>
      </c>
      <c r="B1389" s="3">
        <v>1</v>
      </c>
      <c r="C1389" s="7">
        <v>0</v>
      </c>
      <c r="D1389" s="7">
        <v>3</v>
      </c>
      <c r="E1389" s="7">
        <v>4</v>
      </c>
      <c r="F1389" s="7">
        <v>1</v>
      </c>
      <c r="G1389" s="7">
        <v>0</v>
      </c>
      <c r="H1389" s="7">
        <v>10</v>
      </c>
      <c r="I1389" s="7">
        <v>3</v>
      </c>
      <c r="J1389" s="7">
        <v>9</v>
      </c>
      <c r="K1389" s="7">
        <v>6</v>
      </c>
      <c r="L1389" s="7">
        <v>0</v>
      </c>
      <c r="M1389" s="7">
        <v>9</v>
      </c>
    </row>
    <row r="1390" spans="1:13">
      <c r="A1390" s="7" t="s">
        <v>3383</v>
      </c>
      <c r="B1390" s="3">
        <v>0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H1390" s="7">
        <v>4</v>
      </c>
      <c r="I1390" s="7" t="s">
        <v>2613</v>
      </c>
      <c r="J1390" s="7">
        <v>1</v>
      </c>
      <c r="K1390" s="7">
        <v>5</v>
      </c>
      <c r="L1390" s="7">
        <v>0</v>
      </c>
      <c r="M1390" s="7">
        <v>12</v>
      </c>
    </row>
    <row r="1391" spans="1:13">
      <c r="A1391" s="7" t="s">
        <v>3296</v>
      </c>
      <c r="B1391" s="3">
        <v>1</v>
      </c>
      <c r="C1391" s="7">
        <v>1</v>
      </c>
      <c r="D1391" s="7">
        <v>2</v>
      </c>
      <c r="E1391" s="7">
        <v>7</v>
      </c>
      <c r="F1391" s="7">
        <v>1</v>
      </c>
      <c r="G1391" s="7">
        <v>0</v>
      </c>
      <c r="H1391" s="7">
        <v>14</v>
      </c>
      <c r="I1391" s="7">
        <v>1</v>
      </c>
      <c r="J1391" s="7">
        <v>9</v>
      </c>
      <c r="K1391" s="7">
        <v>5</v>
      </c>
      <c r="L1391" s="7">
        <v>0</v>
      </c>
      <c r="M1391" s="7">
        <v>14</v>
      </c>
    </row>
    <row r="1392" spans="1:13">
      <c r="A1392" s="7" t="s">
        <v>3297</v>
      </c>
      <c r="B1392" s="3">
        <v>0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2</v>
      </c>
      <c r="K1392" s="7">
        <v>2</v>
      </c>
      <c r="L1392" s="7">
        <v>0</v>
      </c>
      <c r="M1392" s="7">
        <v>3</v>
      </c>
    </row>
    <row r="1393" spans="1:13">
      <c r="A1393" s="7" t="s">
        <v>3375</v>
      </c>
      <c r="B1393" s="3">
        <v>0</v>
      </c>
      <c r="C1393" s="7">
        <v>0</v>
      </c>
      <c r="D1393" s="7">
        <v>4</v>
      </c>
      <c r="E1393" s="7">
        <v>2</v>
      </c>
      <c r="F1393" s="7">
        <v>0</v>
      </c>
      <c r="G1393" s="7">
        <v>0</v>
      </c>
      <c r="H1393" s="7">
        <v>7</v>
      </c>
      <c r="I1393" s="7">
        <v>4</v>
      </c>
      <c r="J1393" s="7">
        <v>6</v>
      </c>
      <c r="K1393" s="7">
        <v>8</v>
      </c>
      <c r="L1393" s="7">
        <v>0</v>
      </c>
      <c r="M1393" s="7">
        <v>7</v>
      </c>
    </row>
    <row r="1394" spans="1:13">
      <c r="A1394" s="7" t="s">
        <v>3342</v>
      </c>
      <c r="B1394" s="3">
        <v>0</v>
      </c>
      <c r="C1394" s="7">
        <v>0</v>
      </c>
      <c r="D1394" s="7">
        <v>1</v>
      </c>
      <c r="E1394" s="7">
        <v>7</v>
      </c>
      <c r="F1394" s="7">
        <v>0</v>
      </c>
      <c r="G1394" s="7">
        <v>0</v>
      </c>
      <c r="H1394" s="7">
        <v>8</v>
      </c>
      <c r="I1394" s="7">
        <v>3</v>
      </c>
      <c r="J1394" s="7">
        <v>7</v>
      </c>
      <c r="K1394" s="7">
        <v>6</v>
      </c>
      <c r="L1394" s="7">
        <v>0</v>
      </c>
      <c r="M1394" s="7">
        <v>10</v>
      </c>
    </row>
    <row r="1395" spans="1:13">
      <c r="A1395" s="7" t="s">
        <v>3298</v>
      </c>
      <c r="B1395" s="3">
        <v>0</v>
      </c>
      <c r="C1395" s="7">
        <v>0</v>
      </c>
      <c r="D1395" s="7">
        <v>3</v>
      </c>
      <c r="E1395" s="7">
        <v>4</v>
      </c>
      <c r="F1395" s="7"/>
      <c r="G1395" s="7">
        <v>0</v>
      </c>
      <c r="H1395" s="7">
        <v>8</v>
      </c>
      <c r="I1395" s="7">
        <v>2</v>
      </c>
      <c r="J1395" s="7">
        <v>10</v>
      </c>
      <c r="K1395" s="7">
        <v>6</v>
      </c>
      <c r="L1395" s="7">
        <v>0</v>
      </c>
      <c r="M1395" s="7">
        <v>12</v>
      </c>
    </row>
    <row r="1396" spans="1:13">
      <c r="A1396" s="7" t="s">
        <v>3283</v>
      </c>
      <c r="B1396" s="3">
        <v>1</v>
      </c>
      <c r="C1396" s="7">
        <v>1</v>
      </c>
      <c r="D1396" s="7">
        <v>0</v>
      </c>
      <c r="E1396" s="7">
        <v>1</v>
      </c>
      <c r="F1396" s="7">
        <v>0</v>
      </c>
      <c r="G1396" s="7">
        <v>0</v>
      </c>
      <c r="H1396" s="7">
        <v>10</v>
      </c>
      <c r="I1396" s="7">
        <v>0</v>
      </c>
      <c r="J1396" s="7">
        <v>3</v>
      </c>
      <c r="K1396" s="7">
        <v>10</v>
      </c>
      <c r="L1396" s="7">
        <v>0</v>
      </c>
      <c r="M1396" s="7">
        <v>13</v>
      </c>
    </row>
    <row r="1397" spans="1:13">
      <c r="A1397" s="7" t="s">
        <v>3343</v>
      </c>
      <c r="B1397" s="3">
        <v>0</v>
      </c>
      <c r="C1397" s="7">
        <v>0</v>
      </c>
      <c r="D1397" s="7">
        <v>2</v>
      </c>
      <c r="E1397" s="7">
        <v>4</v>
      </c>
      <c r="F1397" s="7">
        <v>1</v>
      </c>
      <c r="G1397" s="7">
        <v>0</v>
      </c>
      <c r="H1397" s="7">
        <v>6</v>
      </c>
      <c r="I1397" s="7">
        <v>4</v>
      </c>
      <c r="J1397" s="7">
        <v>8</v>
      </c>
      <c r="K1397" s="7">
        <v>2</v>
      </c>
      <c r="L1397" s="7">
        <v>0</v>
      </c>
      <c r="M1397" s="7">
        <v>4</v>
      </c>
    </row>
    <row r="1398" spans="1:13">
      <c r="A1398" s="7" t="s">
        <v>3384</v>
      </c>
      <c r="B1398" s="3">
        <v>0</v>
      </c>
      <c r="C1398" s="7">
        <v>0</v>
      </c>
      <c r="D1398" s="7">
        <v>2</v>
      </c>
      <c r="E1398" s="7">
        <v>2</v>
      </c>
      <c r="F1398" s="7">
        <v>0</v>
      </c>
      <c r="G1398" s="7">
        <v>0</v>
      </c>
      <c r="H1398" s="7">
        <v>6</v>
      </c>
      <c r="I1398" s="7">
        <v>4</v>
      </c>
      <c r="J1398" s="7">
        <v>9</v>
      </c>
      <c r="K1398" s="7">
        <v>9</v>
      </c>
      <c r="L1398" s="7">
        <v>1</v>
      </c>
      <c r="M1398" s="7">
        <v>15</v>
      </c>
    </row>
    <row r="1399" spans="1:13">
      <c r="A1399" s="7" t="s">
        <v>3385</v>
      </c>
      <c r="B1399" s="3"/>
      <c r="C1399" s="7"/>
      <c r="D1399" s="7"/>
      <c r="E1399" s="7">
        <v>5</v>
      </c>
      <c r="F1399" s="7">
        <v>0</v>
      </c>
      <c r="G1399" s="7">
        <v>0</v>
      </c>
      <c r="H1399" s="7">
        <v>5</v>
      </c>
      <c r="I1399" s="7">
        <v>3</v>
      </c>
      <c r="J1399" s="7">
        <v>9</v>
      </c>
      <c r="K1399" s="7">
        <v>12</v>
      </c>
      <c r="L1399" s="7">
        <v>1</v>
      </c>
      <c r="M1399" s="7">
        <v>9</v>
      </c>
    </row>
    <row r="1400" spans="1:13">
      <c r="A1400" s="7" t="s">
        <v>3344</v>
      </c>
      <c r="B1400" s="3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5</v>
      </c>
      <c r="I1400" s="7">
        <v>0</v>
      </c>
      <c r="J1400" s="7">
        <v>3</v>
      </c>
      <c r="K1400" s="7">
        <v>7</v>
      </c>
      <c r="L1400" s="7">
        <v>0</v>
      </c>
      <c r="M1400" s="7">
        <v>8</v>
      </c>
    </row>
    <row r="1401" spans="1:13">
      <c r="A1401" s="7" t="s">
        <v>3261</v>
      </c>
      <c r="B1401" s="3">
        <v>0</v>
      </c>
      <c r="C1401" s="7">
        <v>0</v>
      </c>
      <c r="D1401" s="7">
        <v>1</v>
      </c>
      <c r="E1401" s="7">
        <v>2</v>
      </c>
      <c r="F1401" s="7">
        <v>0</v>
      </c>
      <c r="G1401" s="7">
        <v>0</v>
      </c>
      <c r="H1401" s="7">
        <v>3</v>
      </c>
      <c r="I1401" s="7">
        <v>0</v>
      </c>
      <c r="J1401" s="7">
        <v>5</v>
      </c>
      <c r="K1401" s="7">
        <v>4</v>
      </c>
      <c r="L1401" s="7">
        <v>0</v>
      </c>
      <c r="M1401" s="7">
        <v>3</v>
      </c>
    </row>
    <row r="1402" spans="1:13">
      <c r="A1402" s="7" t="s">
        <v>3376</v>
      </c>
      <c r="B1402" s="3"/>
      <c r="C1402" s="7"/>
      <c r="D1402" s="7"/>
      <c r="E1402" s="7"/>
      <c r="F1402" s="7"/>
      <c r="G1402" s="7"/>
      <c r="H1402" s="7"/>
      <c r="I1402" s="7">
        <v>1</v>
      </c>
      <c r="J1402" s="7"/>
      <c r="K1402" s="7">
        <v>1</v>
      </c>
      <c r="L1402" s="7"/>
      <c r="M1402" s="7">
        <v>2</v>
      </c>
    </row>
    <row r="1403" spans="1:13">
      <c r="A1403" s="7" t="s">
        <v>3299</v>
      </c>
      <c r="B1403" s="3">
        <v>0</v>
      </c>
      <c r="C1403" s="7">
        <v>0</v>
      </c>
      <c r="D1403" s="7">
        <v>3</v>
      </c>
      <c r="E1403" s="7">
        <v>6</v>
      </c>
      <c r="F1403" s="7">
        <v>0</v>
      </c>
      <c r="G1403" s="7">
        <v>0</v>
      </c>
      <c r="H1403" s="7">
        <v>9</v>
      </c>
      <c r="I1403" s="7">
        <v>4</v>
      </c>
      <c r="J1403" s="7">
        <v>11</v>
      </c>
      <c r="K1403" s="7">
        <v>3</v>
      </c>
      <c r="L1403" s="7">
        <v>1</v>
      </c>
      <c r="M1403" s="7">
        <v>6</v>
      </c>
    </row>
    <row r="1404" spans="1:13">
      <c r="A1404" s="7" t="s">
        <v>3300</v>
      </c>
      <c r="B1404" s="3">
        <v>0</v>
      </c>
      <c r="C1404" s="7">
        <v>0</v>
      </c>
      <c r="D1404" s="7">
        <v>1</v>
      </c>
      <c r="E1404" s="7">
        <v>1</v>
      </c>
      <c r="F1404" s="7">
        <v>0</v>
      </c>
      <c r="G1404" s="7">
        <v>0</v>
      </c>
      <c r="H1404" s="7">
        <v>2</v>
      </c>
      <c r="I1404" s="7">
        <v>4</v>
      </c>
      <c r="J1404" s="7">
        <v>9</v>
      </c>
      <c r="K1404" s="7">
        <v>2</v>
      </c>
      <c r="L1404" s="7">
        <v>0</v>
      </c>
      <c r="M1404" s="7">
        <v>12</v>
      </c>
    </row>
    <row r="1405" spans="1:13">
      <c r="A1405" s="7" t="s">
        <v>3301</v>
      </c>
      <c r="B1405" s="3">
        <v>0</v>
      </c>
      <c r="C1405" s="7">
        <v>0</v>
      </c>
      <c r="D1405" s="7">
        <v>1</v>
      </c>
      <c r="E1405" s="7">
        <v>2</v>
      </c>
      <c r="F1405" s="7">
        <v>0</v>
      </c>
      <c r="G1405" s="7">
        <v>1</v>
      </c>
      <c r="H1405" s="7">
        <v>4</v>
      </c>
      <c r="I1405" s="7">
        <v>2</v>
      </c>
      <c r="J1405" s="7">
        <v>7</v>
      </c>
      <c r="K1405" s="7">
        <v>2</v>
      </c>
      <c r="L1405" s="7">
        <v>2</v>
      </c>
      <c r="M1405" s="7">
        <v>6</v>
      </c>
    </row>
    <row r="1406" spans="1:13">
      <c r="A1406" s="7" t="s">
        <v>3262</v>
      </c>
      <c r="B1406" s="3">
        <v>0</v>
      </c>
      <c r="C1406" s="7">
        <v>0</v>
      </c>
      <c r="D1406" s="7">
        <v>3</v>
      </c>
      <c r="E1406" s="7">
        <v>0</v>
      </c>
      <c r="F1406" s="7">
        <v>0</v>
      </c>
      <c r="G1406" s="7">
        <v>0</v>
      </c>
      <c r="H1406" s="7">
        <v>7</v>
      </c>
      <c r="I1406" s="7">
        <v>0</v>
      </c>
      <c r="J1406" s="7">
        <v>8</v>
      </c>
      <c r="K1406" s="7">
        <v>6</v>
      </c>
      <c r="L1406" s="7">
        <v>0</v>
      </c>
      <c r="M1406" s="7">
        <v>7</v>
      </c>
    </row>
    <row r="1407" spans="1:13">
      <c r="A1407" s="7" t="s">
        <v>3263</v>
      </c>
      <c r="B1407" s="3">
        <v>0</v>
      </c>
      <c r="C1407" s="7">
        <v>0</v>
      </c>
      <c r="D1407" s="7">
        <v>2</v>
      </c>
      <c r="E1407" s="7">
        <v>3</v>
      </c>
      <c r="F1407" s="7">
        <v>0</v>
      </c>
      <c r="G1407" s="7">
        <v>0</v>
      </c>
      <c r="H1407" s="7">
        <v>5</v>
      </c>
      <c r="I1407" s="7">
        <v>0</v>
      </c>
      <c r="J1407" s="7">
        <v>1</v>
      </c>
      <c r="K1407" s="7">
        <v>1</v>
      </c>
      <c r="L1407" s="7">
        <v>0</v>
      </c>
      <c r="M1407" s="7">
        <v>5</v>
      </c>
    </row>
    <row r="1408" spans="1:13">
      <c r="A1408" s="7" t="s">
        <v>3368</v>
      </c>
      <c r="B1408" s="3">
        <v>0</v>
      </c>
      <c r="C1408" s="7">
        <v>0</v>
      </c>
      <c r="D1408" s="7">
        <v>1</v>
      </c>
      <c r="E1408" s="7">
        <v>4</v>
      </c>
      <c r="F1408" s="7">
        <v>0</v>
      </c>
      <c r="G1408" s="7">
        <v>0</v>
      </c>
      <c r="H1408" s="7">
        <v>9</v>
      </c>
      <c r="I1408" s="7">
        <v>6</v>
      </c>
      <c r="J1408" s="7">
        <v>12</v>
      </c>
      <c r="K1408" s="7">
        <v>10</v>
      </c>
      <c r="L1408" s="7">
        <v>1</v>
      </c>
      <c r="M1408" s="7"/>
    </row>
    <row r="1409" spans="1:13">
      <c r="A1409" s="7" t="s">
        <v>3345</v>
      </c>
      <c r="B1409" s="3">
        <v>0</v>
      </c>
      <c r="C1409" s="7">
        <v>0</v>
      </c>
      <c r="D1409" s="7">
        <v>2</v>
      </c>
      <c r="E1409" s="7">
        <v>1</v>
      </c>
      <c r="F1409" s="7">
        <v>0</v>
      </c>
      <c r="G1409" s="7">
        <v>0</v>
      </c>
      <c r="H1409" s="7">
        <v>3</v>
      </c>
      <c r="I1409" s="7">
        <v>3</v>
      </c>
      <c r="J1409" s="7">
        <v>4</v>
      </c>
      <c r="K1409" s="7">
        <v>9</v>
      </c>
      <c r="L1409" s="7">
        <v>0</v>
      </c>
      <c r="M1409" s="7">
        <v>17</v>
      </c>
    </row>
    <row r="1410" spans="1:13">
      <c r="A1410" s="7" t="s">
        <v>3302</v>
      </c>
      <c r="B1410" s="3">
        <v>0</v>
      </c>
      <c r="C1410" s="7">
        <v>0</v>
      </c>
      <c r="D1410" s="7">
        <v>2</v>
      </c>
      <c r="E1410" s="7">
        <v>6</v>
      </c>
      <c r="F1410" s="7">
        <v>0</v>
      </c>
      <c r="G1410" s="7">
        <v>0</v>
      </c>
      <c r="H1410" s="7">
        <v>10</v>
      </c>
      <c r="I1410" s="7">
        <v>0</v>
      </c>
      <c r="J1410" s="7">
        <v>8</v>
      </c>
      <c r="K1410" s="7">
        <v>4</v>
      </c>
      <c r="L1410" s="7">
        <v>0</v>
      </c>
      <c r="M1410" s="7">
        <v>3</v>
      </c>
    </row>
    <row r="1411" spans="1:13">
      <c r="A1411" s="7" t="s">
        <v>3264</v>
      </c>
      <c r="B1411" s="3">
        <v>0</v>
      </c>
      <c r="C1411" s="7">
        <v>0</v>
      </c>
      <c r="D1411" s="7">
        <v>1</v>
      </c>
      <c r="E1411" s="7">
        <v>5</v>
      </c>
      <c r="F1411" s="7">
        <v>0</v>
      </c>
      <c r="G1411" s="7">
        <v>0</v>
      </c>
      <c r="H1411" s="7">
        <v>10</v>
      </c>
      <c r="I1411" s="7">
        <v>5</v>
      </c>
      <c r="J1411" s="7">
        <v>11</v>
      </c>
      <c r="K1411" s="7">
        <v>7</v>
      </c>
      <c r="L1411" s="7">
        <v>0</v>
      </c>
      <c r="M1411" s="7">
        <v>11</v>
      </c>
    </row>
    <row r="1412" spans="1:13">
      <c r="A1412" s="7" t="s">
        <v>3369</v>
      </c>
      <c r="B1412" s="3">
        <v>0</v>
      </c>
      <c r="C1412" s="7">
        <v>1</v>
      </c>
      <c r="D1412" s="7">
        <v>4</v>
      </c>
      <c r="E1412" s="7">
        <v>2</v>
      </c>
      <c r="F1412" s="7">
        <v>0</v>
      </c>
      <c r="G1412" s="7">
        <v>0</v>
      </c>
      <c r="H1412" s="7">
        <v>7</v>
      </c>
      <c r="I1412" s="7">
        <v>5</v>
      </c>
      <c r="J1412" s="7">
        <v>12</v>
      </c>
      <c r="K1412" s="7">
        <v>6</v>
      </c>
      <c r="L1412" s="7">
        <v>0</v>
      </c>
      <c r="M1412" s="7">
        <v>14</v>
      </c>
    </row>
    <row r="1413" spans="1:13">
      <c r="A1413" s="7" t="s">
        <v>3303</v>
      </c>
      <c r="B1413" s="3">
        <v>0</v>
      </c>
      <c r="C1413" s="7">
        <v>0</v>
      </c>
      <c r="D1413" s="7">
        <v>1</v>
      </c>
      <c r="E1413" s="7">
        <v>1</v>
      </c>
      <c r="F1413" s="7">
        <v>0</v>
      </c>
      <c r="G1413" s="7">
        <v>0</v>
      </c>
      <c r="H1413" s="7">
        <v>2</v>
      </c>
      <c r="I1413" s="7">
        <v>0</v>
      </c>
      <c r="J1413" s="7">
        <v>6</v>
      </c>
      <c r="K1413" s="7">
        <v>4</v>
      </c>
      <c r="L1413" s="7">
        <v>0</v>
      </c>
      <c r="M1413" s="7">
        <v>12</v>
      </c>
    </row>
    <row r="1414" spans="1:13">
      <c r="A1414" s="7" t="s">
        <v>3304</v>
      </c>
      <c r="B1414" s="3">
        <v>0</v>
      </c>
      <c r="C1414" s="7">
        <v>0</v>
      </c>
      <c r="D1414" s="7">
        <v>0</v>
      </c>
      <c r="E1414" s="7">
        <v>2</v>
      </c>
      <c r="F1414" s="7">
        <v>0</v>
      </c>
      <c r="G1414" s="7">
        <v>0</v>
      </c>
      <c r="H1414" s="7">
        <v>7</v>
      </c>
      <c r="I1414" s="7">
        <v>0</v>
      </c>
      <c r="J1414" s="7">
        <v>5</v>
      </c>
      <c r="K1414" s="7">
        <v>4</v>
      </c>
      <c r="L1414" s="7">
        <v>0</v>
      </c>
      <c r="M1414" s="7">
        <v>2</v>
      </c>
    </row>
    <row r="1415" spans="1:13">
      <c r="A1415" s="7" t="s">
        <v>3305</v>
      </c>
      <c r="B1415" s="3">
        <v>0</v>
      </c>
      <c r="C1415" s="7">
        <v>0</v>
      </c>
      <c r="D1415" s="7">
        <v>3</v>
      </c>
      <c r="E1415" s="7">
        <v>4</v>
      </c>
      <c r="F1415" s="7">
        <v>0</v>
      </c>
      <c r="G1415" s="7">
        <v>0</v>
      </c>
      <c r="H1415" s="7">
        <v>8</v>
      </c>
      <c r="I1415" s="7">
        <v>4</v>
      </c>
      <c r="J1415" s="7">
        <v>8</v>
      </c>
      <c r="K1415" s="7">
        <v>1</v>
      </c>
      <c r="L1415" s="7">
        <v>0</v>
      </c>
      <c r="M1415" s="7">
        <v>8</v>
      </c>
    </row>
    <row r="1416" spans="1:13">
      <c r="A1416" s="7" t="s">
        <v>3306</v>
      </c>
      <c r="B1416" s="3">
        <v>0</v>
      </c>
      <c r="C1416" s="7">
        <v>0</v>
      </c>
      <c r="D1416" s="7">
        <v>1</v>
      </c>
      <c r="E1416" s="7">
        <v>0</v>
      </c>
      <c r="F1416" s="7">
        <v>0</v>
      </c>
      <c r="G1416" s="7">
        <v>0</v>
      </c>
      <c r="H1416" s="7">
        <v>4</v>
      </c>
      <c r="I1416" s="7">
        <v>0</v>
      </c>
      <c r="J1416" s="7">
        <v>2</v>
      </c>
      <c r="K1416" s="7">
        <v>6</v>
      </c>
      <c r="L1416" s="7">
        <v>0</v>
      </c>
      <c r="M1416" s="7">
        <v>9</v>
      </c>
    </row>
    <row r="1417" spans="1:13">
      <c r="A1417" s="7" t="s">
        <v>3392</v>
      </c>
      <c r="B1417" s="3">
        <v>1</v>
      </c>
      <c r="C1417" s="7">
        <v>0</v>
      </c>
      <c r="D1417" s="7">
        <v>2</v>
      </c>
      <c r="E1417" s="7">
        <v>0</v>
      </c>
      <c r="F1417" s="7">
        <v>1</v>
      </c>
      <c r="G1417" s="7">
        <v>0</v>
      </c>
      <c r="H1417" s="7">
        <v>3</v>
      </c>
      <c r="I1417" s="7">
        <v>0</v>
      </c>
      <c r="J1417" s="7">
        <v>12</v>
      </c>
      <c r="K1417" s="7">
        <v>2</v>
      </c>
      <c r="L1417" s="7">
        <v>0</v>
      </c>
      <c r="M1417" s="7">
        <v>7</v>
      </c>
    </row>
    <row r="1418" spans="1:13">
      <c r="A1418" s="7" t="s">
        <v>3377</v>
      </c>
      <c r="B1418" s="3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1</v>
      </c>
      <c r="I1418" s="7">
        <v>3</v>
      </c>
      <c r="J1418" s="7">
        <v>4</v>
      </c>
      <c r="K1418" s="7">
        <v>0</v>
      </c>
      <c r="L1418" s="7">
        <v>0</v>
      </c>
      <c r="M1418" s="7">
        <v>3</v>
      </c>
    </row>
    <row r="1419" spans="1:13">
      <c r="A1419" s="7" t="s">
        <v>3307</v>
      </c>
      <c r="B1419" s="3">
        <v>0</v>
      </c>
      <c r="C1419" s="7">
        <v>0</v>
      </c>
      <c r="D1419" s="7">
        <v>1</v>
      </c>
      <c r="E1419" s="7">
        <v>3</v>
      </c>
      <c r="F1419" s="7">
        <v>0</v>
      </c>
      <c r="G1419" s="7">
        <v>0</v>
      </c>
      <c r="H1419" s="7">
        <v>6</v>
      </c>
      <c r="I1419" s="7">
        <v>0</v>
      </c>
      <c r="J1419" s="7">
        <v>4</v>
      </c>
      <c r="K1419" s="7">
        <v>4</v>
      </c>
      <c r="L1419" s="7">
        <v>2</v>
      </c>
      <c r="M1419" s="7">
        <v>13</v>
      </c>
    </row>
    <row r="1420" spans="1:13">
      <c r="A1420" s="7" t="s">
        <v>3358</v>
      </c>
      <c r="B1420" s="3">
        <v>0</v>
      </c>
      <c r="C1420" s="7">
        <v>0</v>
      </c>
      <c r="D1420" s="7">
        <v>2</v>
      </c>
      <c r="E1420" s="7">
        <v>6</v>
      </c>
      <c r="F1420" s="7">
        <v>0</v>
      </c>
      <c r="G1420" s="7">
        <v>0</v>
      </c>
      <c r="H1420" s="7">
        <v>8</v>
      </c>
      <c r="I1420" s="7">
        <v>2</v>
      </c>
      <c r="J1420" s="7">
        <v>3</v>
      </c>
      <c r="K1420" s="7">
        <v>2</v>
      </c>
      <c r="L1420" s="7">
        <v>0</v>
      </c>
      <c r="M1420" s="7">
        <v>1</v>
      </c>
    </row>
    <row r="1421" spans="1:13">
      <c r="A1421" s="7" t="s">
        <v>3386</v>
      </c>
      <c r="B1421" s="3">
        <v>1</v>
      </c>
      <c r="C1421" s="7">
        <v>1</v>
      </c>
      <c r="D1421" s="7"/>
      <c r="E1421" s="7"/>
      <c r="F1421" s="7">
        <v>1</v>
      </c>
      <c r="G1421" s="7">
        <v>0</v>
      </c>
      <c r="H1421" s="7">
        <v>2</v>
      </c>
      <c r="I1421" s="7">
        <v>0</v>
      </c>
      <c r="J1421" s="7">
        <v>2</v>
      </c>
      <c r="K1421" s="7">
        <v>2</v>
      </c>
      <c r="L1421" s="7">
        <v>0</v>
      </c>
      <c r="M1421" s="7">
        <v>5</v>
      </c>
    </row>
    <row r="1422" spans="1:13">
      <c r="A1422" s="7" t="s">
        <v>3370</v>
      </c>
      <c r="B1422" s="3">
        <v>0</v>
      </c>
      <c r="C1422" s="7">
        <v>1</v>
      </c>
      <c r="D1422" s="7">
        <v>6</v>
      </c>
      <c r="E1422" s="7">
        <v>4</v>
      </c>
      <c r="F1422" s="7">
        <v>0</v>
      </c>
      <c r="G1422" s="7">
        <v>0</v>
      </c>
      <c r="H1422" s="7">
        <v>12</v>
      </c>
      <c r="I1422" s="7">
        <v>1</v>
      </c>
      <c r="J1422" s="7">
        <v>9</v>
      </c>
      <c r="K1422" s="7">
        <v>12</v>
      </c>
      <c r="L1422" s="7">
        <v>0</v>
      </c>
      <c r="M1422" s="7">
        <v>14</v>
      </c>
    </row>
    <row r="1423" spans="1:13">
      <c r="A1423" s="7" t="s">
        <v>3308</v>
      </c>
      <c r="B1423" s="3">
        <v>0</v>
      </c>
      <c r="C1423" s="7">
        <v>0</v>
      </c>
      <c r="D1423" s="7">
        <v>1</v>
      </c>
      <c r="E1423" s="7">
        <v>2</v>
      </c>
      <c r="F1423" s="7">
        <v>0</v>
      </c>
      <c r="G1423" s="7">
        <v>0</v>
      </c>
      <c r="H1423" s="7">
        <v>7</v>
      </c>
      <c r="I1423" s="7">
        <v>0</v>
      </c>
      <c r="J1423" s="7">
        <v>4</v>
      </c>
      <c r="K1423" s="7">
        <v>2</v>
      </c>
      <c r="L1423" s="7">
        <v>0</v>
      </c>
      <c r="M1423" s="7">
        <v>2</v>
      </c>
    </row>
    <row r="1424" spans="1:13">
      <c r="A1424" s="7" t="s">
        <v>3309</v>
      </c>
      <c r="B1424" s="3">
        <v>0</v>
      </c>
      <c r="C1424" s="7">
        <v>0</v>
      </c>
      <c r="D1424" s="7">
        <v>0</v>
      </c>
      <c r="E1424" s="7">
        <v>1</v>
      </c>
      <c r="F1424" s="7">
        <v>0</v>
      </c>
      <c r="G1424" s="7">
        <v>0</v>
      </c>
      <c r="H1424" s="7">
        <v>6</v>
      </c>
      <c r="I1424" s="7">
        <v>0</v>
      </c>
      <c r="J1424" s="7">
        <v>7</v>
      </c>
      <c r="K1424" s="7">
        <v>9</v>
      </c>
      <c r="L1424" s="7">
        <v>0</v>
      </c>
      <c r="M1424" s="7">
        <v>14</v>
      </c>
    </row>
    <row r="1425" spans="1:13">
      <c r="A1425" s="7" t="s">
        <v>3310</v>
      </c>
      <c r="B1425" s="3">
        <v>0</v>
      </c>
      <c r="C1425" s="7">
        <v>1</v>
      </c>
      <c r="D1425" s="7">
        <v>2</v>
      </c>
      <c r="E1425" s="7">
        <v>5</v>
      </c>
      <c r="F1425" s="7">
        <v>1</v>
      </c>
      <c r="G1425" s="7">
        <v>0</v>
      </c>
      <c r="H1425" s="7">
        <v>11</v>
      </c>
      <c r="I1425" s="7">
        <v>0</v>
      </c>
      <c r="J1425" s="7">
        <v>8</v>
      </c>
      <c r="K1425" s="7">
        <v>6</v>
      </c>
      <c r="L1425" s="7">
        <v>0</v>
      </c>
      <c r="M1425" s="7">
        <v>4</v>
      </c>
    </row>
    <row r="1426" spans="1:13">
      <c r="A1426" s="7" t="s">
        <v>3346</v>
      </c>
      <c r="B1426" s="3">
        <v>0</v>
      </c>
      <c r="C1426" s="7">
        <v>2</v>
      </c>
      <c r="D1426" s="7">
        <v>4</v>
      </c>
      <c r="E1426" s="7">
        <v>2</v>
      </c>
      <c r="F1426" s="7">
        <v>0</v>
      </c>
      <c r="G1426" s="7">
        <v>0</v>
      </c>
      <c r="H1426" s="7">
        <v>10</v>
      </c>
      <c r="I1426" s="7">
        <v>5</v>
      </c>
      <c r="J1426" s="7">
        <v>10</v>
      </c>
      <c r="K1426" s="7">
        <v>7</v>
      </c>
      <c r="L1426" s="7">
        <v>0</v>
      </c>
      <c r="M1426" s="7">
        <v>14</v>
      </c>
    </row>
    <row r="1427" spans="1:13">
      <c r="A1427" s="7" t="s">
        <v>3265</v>
      </c>
      <c r="B1427" s="3">
        <v>0</v>
      </c>
      <c r="C1427" s="7">
        <v>0</v>
      </c>
      <c r="D1427" s="7">
        <v>0</v>
      </c>
      <c r="E1427" s="7">
        <v>3</v>
      </c>
      <c r="F1427" s="7">
        <v>0</v>
      </c>
      <c r="G1427" s="7">
        <v>0</v>
      </c>
      <c r="H1427" s="7">
        <v>3</v>
      </c>
      <c r="I1427" s="7">
        <v>2</v>
      </c>
      <c r="J1427" s="7">
        <v>11</v>
      </c>
      <c r="K1427" s="7">
        <v>2</v>
      </c>
      <c r="L1427" s="7">
        <v>0</v>
      </c>
      <c r="M1427" s="7">
        <v>17</v>
      </c>
    </row>
    <row r="1428" spans="1:13">
      <c r="A1428" s="7" t="s">
        <v>3359</v>
      </c>
      <c r="B1428" s="3">
        <v>0</v>
      </c>
      <c r="C1428" s="7">
        <v>0</v>
      </c>
      <c r="D1428" s="7">
        <v>1</v>
      </c>
      <c r="E1428" s="7">
        <v>1</v>
      </c>
      <c r="F1428" s="7">
        <v>0</v>
      </c>
      <c r="G1428" s="7">
        <v>0</v>
      </c>
      <c r="H1428" s="7">
        <v>2</v>
      </c>
      <c r="I1428" s="7">
        <v>0</v>
      </c>
      <c r="J1428" s="7">
        <v>4</v>
      </c>
      <c r="K1428" s="7">
        <v>9</v>
      </c>
      <c r="L1428" s="7">
        <v>0</v>
      </c>
      <c r="M1428" s="7">
        <v>20</v>
      </c>
    </row>
    <row r="1429" spans="1:13">
      <c r="A1429" s="7" t="s">
        <v>3311</v>
      </c>
      <c r="B1429" s="3">
        <v>0</v>
      </c>
      <c r="C1429" s="7">
        <v>0</v>
      </c>
      <c r="D1429" s="7">
        <v>3</v>
      </c>
      <c r="E1429" s="7">
        <v>7</v>
      </c>
      <c r="F1429" s="7">
        <v>0</v>
      </c>
      <c r="G1429" s="7">
        <v>0</v>
      </c>
      <c r="H1429" s="7">
        <v>10</v>
      </c>
      <c r="I1429" s="7">
        <v>3</v>
      </c>
      <c r="J1429" s="7">
        <v>3</v>
      </c>
      <c r="K1429" s="7">
        <v>4</v>
      </c>
      <c r="L1429" s="7">
        <v>0</v>
      </c>
      <c r="M1429" s="7">
        <v>7</v>
      </c>
    </row>
    <row r="1430" spans="1:13">
      <c r="A1430" s="7" t="s">
        <v>3371</v>
      </c>
      <c r="B1430" s="3">
        <v>0</v>
      </c>
      <c r="C1430" s="7">
        <v>0</v>
      </c>
      <c r="D1430" s="7">
        <v>4</v>
      </c>
      <c r="E1430" s="7">
        <v>3</v>
      </c>
      <c r="F1430" s="7">
        <v>0</v>
      </c>
      <c r="G1430" s="7">
        <v>0</v>
      </c>
      <c r="H1430" s="7">
        <v>12</v>
      </c>
      <c r="I1430" s="7">
        <v>0</v>
      </c>
      <c r="J1430" s="7">
        <v>7</v>
      </c>
      <c r="K1430" s="7">
        <v>3</v>
      </c>
      <c r="L1430" s="7">
        <v>0</v>
      </c>
      <c r="M1430" s="7">
        <v>7</v>
      </c>
    </row>
    <row r="1431" spans="1:13">
      <c r="A1431" s="7" t="s">
        <v>3312</v>
      </c>
      <c r="B1431" s="3"/>
      <c r="C1431" s="7"/>
      <c r="D1431" s="7">
        <v>2</v>
      </c>
      <c r="E1431" s="7">
        <v>4</v>
      </c>
      <c r="F1431" s="7">
        <v>0</v>
      </c>
      <c r="G1431" s="7">
        <v>0</v>
      </c>
      <c r="H1431" s="7">
        <v>11</v>
      </c>
      <c r="I1431" s="7">
        <v>1</v>
      </c>
      <c r="J1431" s="7">
        <v>11</v>
      </c>
      <c r="K1431" s="7">
        <v>7</v>
      </c>
      <c r="L1431" s="7">
        <v>0</v>
      </c>
      <c r="M1431" s="7">
        <v>10</v>
      </c>
    </row>
    <row r="1432" spans="1:13">
      <c r="A1432" s="7" t="s">
        <v>3313</v>
      </c>
      <c r="B1432" s="3">
        <v>0</v>
      </c>
      <c r="C1432" s="7">
        <v>0</v>
      </c>
      <c r="D1432" s="7">
        <v>2</v>
      </c>
      <c r="E1432" s="7">
        <v>3</v>
      </c>
      <c r="F1432" s="7">
        <v>0</v>
      </c>
      <c r="G1432" s="7">
        <v>0</v>
      </c>
      <c r="H1432" s="7">
        <v>9</v>
      </c>
      <c r="I1432" s="7">
        <v>3</v>
      </c>
      <c r="J1432" s="7">
        <v>6</v>
      </c>
      <c r="K1432" s="7">
        <v>3</v>
      </c>
      <c r="L1432" s="7">
        <v>0</v>
      </c>
      <c r="M1432" s="7">
        <v>13</v>
      </c>
    </row>
    <row r="1433" spans="1:13">
      <c r="A1433" s="7" t="s">
        <v>3347</v>
      </c>
      <c r="B1433" s="3">
        <v>0</v>
      </c>
      <c r="C1433" s="7">
        <v>0</v>
      </c>
      <c r="D1433" s="7">
        <v>0</v>
      </c>
      <c r="E1433" s="7">
        <v>2</v>
      </c>
      <c r="F1433" s="7">
        <v>0</v>
      </c>
      <c r="G1433" s="7">
        <v>0</v>
      </c>
      <c r="H1433" s="7">
        <v>2</v>
      </c>
      <c r="I1433" s="7">
        <v>2</v>
      </c>
      <c r="J1433" s="7">
        <v>12</v>
      </c>
      <c r="K1433" s="7">
        <v>8</v>
      </c>
      <c r="L1433" s="7">
        <v>0</v>
      </c>
      <c r="M1433" s="7">
        <v>9</v>
      </c>
    </row>
    <row r="1434" spans="1:13">
      <c r="A1434" s="7" t="s">
        <v>3314</v>
      </c>
      <c r="B1434" s="3">
        <v>0</v>
      </c>
      <c r="C1434" s="7">
        <v>1</v>
      </c>
      <c r="D1434" s="7">
        <v>2</v>
      </c>
      <c r="E1434" s="7">
        <v>2</v>
      </c>
      <c r="F1434" s="7">
        <v>0</v>
      </c>
      <c r="G1434" s="7">
        <v>0</v>
      </c>
      <c r="H1434" s="7">
        <v>6</v>
      </c>
      <c r="I1434" s="7">
        <v>3</v>
      </c>
      <c r="J1434" s="7">
        <v>13</v>
      </c>
      <c r="K1434" s="7">
        <v>5</v>
      </c>
      <c r="L1434" s="7">
        <v>0</v>
      </c>
      <c r="M1434" s="7">
        <v>21</v>
      </c>
    </row>
    <row r="1435" spans="1:13">
      <c r="A1435" s="7" t="s">
        <v>3315</v>
      </c>
      <c r="B1435" s="3">
        <v>0</v>
      </c>
      <c r="C1435" s="7">
        <v>0</v>
      </c>
      <c r="D1435" s="7">
        <v>0</v>
      </c>
      <c r="E1435" s="7">
        <v>5</v>
      </c>
      <c r="F1435" s="7"/>
      <c r="G1435" s="7">
        <v>0</v>
      </c>
      <c r="H1435" s="7">
        <v>6</v>
      </c>
      <c r="I1435" s="7">
        <v>4</v>
      </c>
      <c r="J1435" s="7">
        <v>4</v>
      </c>
      <c r="K1435" s="7">
        <v>5</v>
      </c>
      <c r="L1435" s="7">
        <v>0</v>
      </c>
      <c r="M1435" s="7">
        <v>7</v>
      </c>
    </row>
    <row r="1436" spans="1:13">
      <c r="A1436" s="7" t="s">
        <v>3378</v>
      </c>
      <c r="B1436" s="3">
        <v>0</v>
      </c>
      <c r="C1436" s="7">
        <v>0</v>
      </c>
      <c r="D1436" s="7">
        <v>0</v>
      </c>
      <c r="E1436" s="7">
        <v>1</v>
      </c>
      <c r="F1436" s="7">
        <v>0</v>
      </c>
      <c r="G1436" s="7">
        <v>0</v>
      </c>
      <c r="H1436" s="7">
        <v>1</v>
      </c>
      <c r="I1436" s="7">
        <v>1</v>
      </c>
      <c r="J1436" s="7">
        <v>6</v>
      </c>
      <c r="K1436" s="7">
        <v>3</v>
      </c>
      <c r="L1436" s="7">
        <v>0</v>
      </c>
      <c r="M1436" s="7">
        <v>9</v>
      </c>
    </row>
    <row r="1437" spans="1:13">
      <c r="A1437" s="7" t="s">
        <v>3266</v>
      </c>
      <c r="B1437" s="3">
        <v>0</v>
      </c>
      <c r="C1437" s="7">
        <v>0</v>
      </c>
      <c r="D1437" s="7">
        <v>1</v>
      </c>
      <c r="E1437" s="7">
        <v>1</v>
      </c>
      <c r="F1437" s="7">
        <v>0</v>
      </c>
      <c r="G1437" s="7">
        <v>0</v>
      </c>
      <c r="H1437" s="7">
        <v>5</v>
      </c>
      <c r="I1437" s="7">
        <v>0</v>
      </c>
      <c r="J1437" s="7">
        <v>4</v>
      </c>
      <c r="K1437" s="7">
        <v>7</v>
      </c>
      <c r="L1437" s="7">
        <v>1</v>
      </c>
      <c r="M1437" s="7">
        <v>8</v>
      </c>
    </row>
    <row r="1438" spans="1:13">
      <c r="A1438" s="7" t="s">
        <v>3267</v>
      </c>
      <c r="B1438" s="3">
        <v>0</v>
      </c>
      <c r="C1438" s="7">
        <v>0</v>
      </c>
      <c r="D1438" s="7">
        <v>2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4</v>
      </c>
      <c r="K1438" s="7">
        <v>1</v>
      </c>
      <c r="L1438" s="7">
        <v>0</v>
      </c>
      <c r="M1438" s="7">
        <v>2</v>
      </c>
    </row>
    <row r="1439" spans="1:13">
      <c r="A1439" s="7" t="s">
        <v>3348</v>
      </c>
      <c r="B1439" s="3">
        <v>0</v>
      </c>
      <c r="C1439" s="7">
        <v>0</v>
      </c>
      <c r="D1439" s="7">
        <v>1</v>
      </c>
      <c r="E1439" s="7">
        <v>0</v>
      </c>
      <c r="F1439" s="7">
        <v>0</v>
      </c>
      <c r="G1439" s="7">
        <v>0</v>
      </c>
      <c r="H1439" s="7">
        <v>1</v>
      </c>
      <c r="I1439" s="7">
        <v>4</v>
      </c>
      <c r="J1439" s="7">
        <v>5</v>
      </c>
      <c r="K1439" s="7">
        <v>3</v>
      </c>
      <c r="L1439" s="7">
        <v>0</v>
      </c>
      <c r="M1439" s="7">
        <v>11</v>
      </c>
    </row>
    <row r="1440" spans="1:13">
      <c r="A1440" s="7" t="s">
        <v>3316</v>
      </c>
      <c r="B1440" s="3">
        <v>0</v>
      </c>
      <c r="C1440" s="7">
        <v>0</v>
      </c>
      <c r="D1440" s="7">
        <v>2</v>
      </c>
      <c r="E1440" s="7">
        <v>1</v>
      </c>
      <c r="F1440" s="7">
        <v>2</v>
      </c>
      <c r="G1440" s="7">
        <v>0</v>
      </c>
      <c r="H1440" s="7">
        <v>5</v>
      </c>
      <c r="I1440" s="7">
        <v>2</v>
      </c>
      <c r="J1440" s="7">
        <v>8</v>
      </c>
      <c r="K1440" s="7">
        <v>10</v>
      </c>
      <c r="L1440" s="7">
        <v>0</v>
      </c>
      <c r="M1440" s="7">
        <v>13</v>
      </c>
    </row>
    <row r="1441" spans="1:13">
      <c r="A1441" s="7" t="s">
        <v>3317</v>
      </c>
      <c r="B1441" s="3">
        <v>0</v>
      </c>
      <c r="C1441" s="7">
        <v>0</v>
      </c>
      <c r="D1441" s="7">
        <v>0</v>
      </c>
      <c r="E1441" s="7">
        <v>3</v>
      </c>
      <c r="F1441" s="7">
        <v>1</v>
      </c>
      <c r="G1441" s="7">
        <v>0</v>
      </c>
      <c r="H1441" s="7">
        <v>3</v>
      </c>
      <c r="I1441" s="7">
        <v>2</v>
      </c>
      <c r="J1441" s="7">
        <v>11</v>
      </c>
      <c r="K1441" s="7">
        <v>7</v>
      </c>
      <c r="L1441" s="7">
        <v>1</v>
      </c>
      <c r="M1441" s="7">
        <v>11</v>
      </c>
    </row>
    <row r="1442" spans="1:13">
      <c r="A1442" s="7" t="s">
        <v>3363</v>
      </c>
      <c r="B1442" s="3">
        <v>1</v>
      </c>
      <c r="C1442" s="7">
        <v>1</v>
      </c>
      <c r="D1442" s="7">
        <v>1</v>
      </c>
      <c r="E1442" s="7">
        <v>4</v>
      </c>
      <c r="F1442" s="7">
        <v>1</v>
      </c>
      <c r="G1442" s="7">
        <v>0</v>
      </c>
      <c r="H1442" s="7">
        <v>9</v>
      </c>
      <c r="I1442" s="7">
        <v>2</v>
      </c>
      <c r="J1442" s="7">
        <v>7</v>
      </c>
      <c r="K1442" s="7">
        <v>8</v>
      </c>
      <c r="L1442" s="7">
        <v>0</v>
      </c>
      <c r="M1442" s="7">
        <v>10</v>
      </c>
    </row>
    <row r="1443" spans="1:13">
      <c r="A1443" s="7" t="s">
        <v>3379</v>
      </c>
      <c r="B1443" s="3"/>
      <c r="C1443" s="7"/>
      <c r="D1443" s="7">
        <v>3</v>
      </c>
      <c r="E1443" s="7">
        <v>2</v>
      </c>
      <c r="F1443" s="7"/>
      <c r="G1443" s="7"/>
      <c r="H1443" s="7">
        <v>5</v>
      </c>
      <c r="I1443" s="7">
        <v>6</v>
      </c>
      <c r="J1443" s="7">
        <v>4</v>
      </c>
      <c r="K1443" s="7">
        <v>6</v>
      </c>
      <c r="L1443" s="7"/>
      <c r="M1443" s="7">
        <v>11</v>
      </c>
    </row>
    <row r="1444" spans="1:13">
      <c r="A1444" s="7" t="s">
        <v>3360</v>
      </c>
      <c r="B1444" s="3">
        <v>0</v>
      </c>
      <c r="C1444" s="7">
        <v>0</v>
      </c>
      <c r="D1444" s="7">
        <v>4</v>
      </c>
      <c r="E1444" s="7">
        <v>3</v>
      </c>
      <c r="F1444" s="7">
        <v>0</v>
      </c>
      <c r="G1444" s="7">
        <v>0</v>
      </c>
      <c r="H1444" s="7">
        <v>7</v>
      </c>
      <c r="I1444" s="7">
        <v>4</v>
      </c>
      <c r="J1444" s="7">
        <v>8</v>
      </c>
      <c r="K1444" s="7">
        <v>6</v>
      </c>
      <c r="L1444" s="7">
        <v>0</v>
      </c>
      <c r="M1444" s="7">
        <v>8</v>
      </c>
    </row>
    <row r="1445" spans="1:13">
      <c r="A1445" s="7" t="s">
        <v>3284</v>
      </c>
      <c r="B1445" s="3">
        <v>0</v>
      </c>
      <c r="C1445" s="7">
        <v>1</v>
      </c>
      <c r="D1445" s="7">
        <v>0</v>
      </c>
      <c r="E1445" s="7">
        <v>0</v>
      </c>
      <c r="F1445" s="7"/>
      <c r="G1445" s="7">
        <v>0</v>
      </c>
      <c r="H1445" s="7">
        <v>0</v>
      </c>
      <c r="I1445" s="7">
        <v>3</v>
      </c>
      <c r="J1445" s="7">
        <v>6</v>
      </c>
      <c r="K1445" s="7">
        <v>1</v>
      </c>
      <c r="L1445" s="7">
        <v>1</v>
      </c>
      <c r="M1445" s="7">
        <v>4</v>
      </c>
    </row>
    <row r="1446" spans="1:13">
      <c r="A1446" s="7" t="s">
        <v>3361</v>
      </c>
      <c r="B1446" s="3">
        <v>0</v>
      </c>
      <c r="C1446" s="7">
        <v>0</v>
      </c>
      <c r="D1446" s="7">
        <v>4</v>
      </c>
      <c r="E1446" s="7">
        <v>0</v>
      </c>
      <c r="F1446" s="7">
        <v>0</v>
      </c>
      <c r="G1446" s="7">
        <v>0</v>
      </c>
      <c r="H1446" s="7">
        <v>6</v>
      </c>
      <c r="I1446" s="7">
        <v>3</v>
      </c>
      <c r="J1446" s="7">
        <v>9</v>
      </c>
      <c r="K1446" s="7">
        <v>3</v>
      </c>
      <c r="L1446" s="7">
        <v>0</v>
      </c>
      <c r="M1446" s="7">
        <v>13</v>
      </c>
    </row>
    <row r="1447" spans="1:13">
      <c r="A1447" s="7" t="s">
        <v>3372</v>
      </c>
      <c r="B1447" s="3"/>
      <c r="C1447" s="7">
        <v>1</v>
      </c>
      <c r="D1447" s="7">
        <v>5</v>
      </c>
      <c r="E1447" s="7">
        <v>4</v>
      </c>
      <c r="F1447" s="7">
        <v>0</v>
      </c>
      <c r="G1447" s="7">
        <v>0</v>
      </c>
      <c r="H1447" s="7">
        <v>10</v>
      </c>
      <c r="I1447" s="7">
        <v>6</v>
      </c>
      <c r="J1447" s="7">
        <v>11</v>
      </c>
      <c r="K1447" s="7">
        <v>7</v>
      </c>
      <c r="L1447" s="7">
        <v>1</v>
      </c>
      <c r="M1447" s="7">
        <v>7</v>
      </c>
    </row>
    <row r="1448" spans="1:13">
      <c r="A1448" s="7" t="s">
        <v>3318</v>
      </c>
      <c r="B1448" s="3">
        <v>0</v>
      </c>
      <c r="C1448" s="7">
        <v>0</v>
      </c>
      <c r="D1448" s="7">
        <v>2</v>
      </c>
      <c r="E1448" s="7">
        <v>0</v>
      </c>
      <c r="F1448" s="7">
        <v>0</v>
      </c>
      <c r="G1448" s="7">
        <v>0</v>
      </c>
      <c r="H1448" s="7">
        <v>6</v>
      </c>
      <c r="I1448" s="7">
        <v>1</v>
      </c>
      <c r="J1448" s="7">
        <v>8</v>
      </c>
      <c r="K1448" s="7">
        <v>7</v>
      </c>
      <c r="L1448" s="7">
        <v>0</v>
      </c>
      <c r="M1448" s="7">
        <v>13</v>
      </c>
    </row>
    <row r="1449" spans="1:13">
      <c r="A1449" s="7" t="s">
        <v>3319</v>
      </c>
      <c r="B1449" s="3">
        <v>0</v>
      </c>
      <c r="C1449" s="7">
        <v>1</v>
      </c>
      <c r="D1449" s="7">
        <v>1</v>
      </c>
      <c r="E1449" s="7">
        <v>1</v>
      </c>
      <c r="F1449" s="7">
        <v>0</v>
      </c>
      <c r="G1449" s="7">
        <v>0</v>
      </c>
      <c r="H1449" s="7">
        <v>6</v>
      </c>
      <c r="I1449" s="7">
        <v>0</v>
      </c>
      <c r="J1449" s="7">
        <v>7</v>
      </c>
      <c r="K1449" s="7">
        <v>7</v>
      </c>
      <c r="L1449" s="7">
        <v>1</v>
      </c>
      <c r="M1449" s="7">
        <v>12</v>
      </c>
    </row>
    <row r="1450" spans="1:13">
      <c r="A1450" s="7" t="s">
        <v>3380</v>
      </c>
      <c r="B1450" s="3"/>
      <c r="C1450" s="7"/>
      <c r="D1450" s="7">
        <v>1</v>
      </c>
      <c r="E1450" s="7">
        <v>2</v>
      </c>
      <c r="F1450" s="7">
        <v>0</v>
      </c>
      <c r="G1450" s="7">
        <v>0</v>
      </c>
      <c r="H1450" s="7">
        <v>3</v>
      </c>
      <c r="I1450" s="7">
        <v>2</v>
      </c>
      <c r="J1450" s="7">
        <v>3</v>
      </c>
      <c r="K1450" s="7">
        <v>5</v>
      </c>
      <c r="L1450" s="7">
        <v>0</v>
      </c>
      <c r="M1450" s="7">
        <v>14</v>
      </c>
    </row>
    <row r="1451" spans="1:13">
      <c r="A1451" s="7" t="s">
        <v>3285</v>
      </c>
      <c r="B1451" s="3">
        <v>0</v>
      </c>
      <c r="C1451" s="7">
        <v>0</v>
      </c>
      <c r="D1451" s="7">
        <v>1</v>
      </c>
      <c r="E1451" s="7">
        <v>1</v>
      </c>
      <c r="F1451" s="7">
        <v>1</v>
      </c>
      <c r="G1451" s="7">
        <v>0</v>
      </c>
      <c r="H1451" s="7">
        <v>7</v>
      </c>
      <c r="I1451" s="7">
        <v>2</v>
      </c>
      <c r="J1451" s="7">
        <v>8</v>
      </c>
      <c r="K1451" s="7">
        <v>6</v>
      </c>
      <c r="L1451" s="7">
        <v>1</v>
      </c>
      <c r="M1451" s="7">
        <v>4</v>
      </c>
    </row>
    <row r="1452" spans="1:13">
      <c r="A1452" s="7" t="s">
        <v>3320</v>
      </c>
      <c r="B1452" s="3">
        <v>0</v>
      </c>
      <c r="C1452" s="7">
        <v>1</v>
      </c>
      <c r="D1452" s="7">
        <v>0</v>
      </c>
      <c r="E1452" s="7">
        <v>2</v>
      </c>
      <c r="F1452" s="7">
        <v>1</v>
      </c>
      <c r="G1452" s="7">
        <v>0</v>
      </c>
      <c r="H1452" s="7">
        <v>11</v>
      </c>
      <c r="I1452" s="7">
        <v>2</v>
      </c>
      <c r="J1452" s="7">
        <v>8</v>
      </c>
      <c r="K1452" s="7">
        <v>7</v>
      </c>
      <c r="L1452" s="7">
        <v>0</v>
      </c>
      <c r="M1452" s="7">
        <v>8</v>
      </c>
    </row>
    <row r="1453" spans="1:13">
      <c r="A1453" s="7" t="s">
        <v>3321</v>
      </c>
      <c r="B1453" s="3">
        <v>0</v>
      </c>
      <c r="C1453" s="7">
        <v>1</v>
      </c>
      <c r="D1453" s="7">
        <v>3</v>
      </c>
      <c r="E1453" s="7">
        <v>0</v>
      </c>
      <c r="F1453" s="7">
        <v>1</v>
      </c>
      <c r="G1453" s="7">
        <v>0</v>
      </c>
      <c r="H1453" s="7">
        <v>5</v>
      </c>
      <c r="I1453" s="7">
        <v>3</v>
      </c>
      <c r="J1453" s="7">
        <v>10</v>
      </c>
      <c r="K1453" s="7">
        <v>3</v>
      </c>
      <c r="L1453" s="7">
        <v>0</v>
      </c>
      <c r="M1453" s="7">
        <v>2</v>
      </c>
    </row>
    <row r="1454" spans="1:13">
      <c r="A1454" s="7" t="s">
        <v>3322</v>
      </c>
      <c r="B1454" s="3">
        <v>0</v>
      </c>
      <c r="C1454" s="7">
        <v>0</v>
      </c>
      <c r="D1454" s="7">
        <v>3</v>
      </c>
      <c r="E1454" s="7">
        <v>4</v>
      </c>
      <c r="F1454" s="7">
        <v>1</v>
      </c>
      <c r="G1454" s="7">
        <v>0</v>
      </c>
      <c r="H1454" s="7">
        <v>14</v>
      </c>
      <c r="I1454" s="7">
        <v>0</v>
      </c>
      <c r="J1454" s="7">
        <v>8</v>
      </c>
      <c r="K1454" s="7">
        <v>1</v>
      </c>
      <c r="L1454" s="7">
        <v>0</v>
      </c>
      <c r="M1454" s="7">
        <v>2</v>
      </c>
    </row>
    <row r="1455" spans="1:13">
      <c r="A1455" s="7" t="s">
        <v>3349</v>
      </c>
      <c r="B1455" s="3">
        <v>0</v>
      </c>
      <c r="C1455" s="7">
        <v>0</v>
      </c>
      <c r="D1455" s="7">
        <v>4</v>
      </c>
      <c r="E1455" s="7">
        <v>2</v>
      </c>
      <c r="F1455" s="7">
        <v>0</v>
      </c>
      <c r="G1455" s="7">
        <v>0</v>
      </c>
      <c r="H1455" s="7">
        <v>6</v>
      </c>
      <c r="I1455" s="7">
        <v>1</v>
      </c>
      <c r="J1455" s="7">
        <v>6</v>
      </c>
      <c r="K1455" s="7">
        <v>6</v>
      </c>
      <c r="L1455" s="7">
        <v>0</v>
      </c>
      <c r="M1455" s="7">
        <v>11</v>
      </c>
    </row>
    <row r="1456" spans="1:13">
      <c r="A1456" s="7" t="s">
        <v>3350</v>
      </c>
      <c r="B1456" s="3"/>
      <c r="C1456" s="7">
        <v>1</v>
      </c>
      <c r="D1456" s="7">
        <v>4</v>
      </c>
      <c r="E1456" s="7">
        <v>5</v>
      </c>
      <c r="F1456" s="7">
        <v>0</v>
      </c>
      <c r="G1456" s="7">
        <v>1</v>
      </c>
      <c r="H1456" s="7">
        <v>10</v>
      </c>
      <c r="I1456" s="7">
        <v>2</v>
      </c>
      <c r="J1456" s="7">
        <v>6</v>
      </c>
      <c r="K1456" s="7">
        <v>5</v>
      </c>
      <c r="L1456" s="7">
        <v>1</v>
      </c>
      <c r="M1456" s="7">
        <v>11</v>
      </c>
    </row>
    <row r="1457" spans="1:13">
      <c r="A1457" s="7" t="s">
        <v>3351</v>
      </c>
      <c r="B1457" s="3">
        <v>0</v>
      </c>
      <c r="C1457" s="7">
        <v>0</v>
      </c>
      <c r="D1457" s="7">
        <v>1</v>
      </c>
      <c r="E1457" s="7">
        <v>0</v>
      </c>
      <c r="F1457" s="7">
        <v>0</v>
      </c>
      <c r="G1457" s="7">
        <v>0</v>
      </c>
      <c r="H1457" s="7">
        <v>1</v>
      </c>
      <c r="I1457" s="7">
        <v>1</v>
      </c>
      <c r="J1457" s="7">
        <v>5</v>
      </c>
      <c r="K1457" s="7">
        <v>3</v>
      </c>
      <c r="L1457" s="7">
        <v>0</v>
      </c>
      <c r="M1457" s="7">
        <v>9</v>
      </c>
    </row>
    <row r="1458" spans="1:13">
      <c r="A1458" s="7" t="s">
        <v>3373</v>
      </c>
      <c r="B1458" s="3">
        <v>0</v>
      </c>
      <c r="C1458" s="7">
        <v>1</v>
      </c>
      <c r="D1458" s="7">
        <v>0</v>
      </c>
      <c r="E1458" s="7">
        <v>0</v>
      </c>
      <c r="F1458" s="7">
        <v>1</v>
      </c>
      <c r="G1458" s="7">
        <v>0</v>
      </c>
      <c r="H1458" s="7">
        <v>1</v>
      </c>
      <c r="I1458" s="7">
        <v>1</v>
      </c>
      <c r="J1458" s="7">
        <v>3</v>
      </c>
      <c r="K1458" s="7">
        <v>8</v>
      </c>
      <c r="L1458" s="7">
        <v>0</v>
      </c>
      <c r="M1458" s="7">
        <v>14</v>
      </c>
    </row>
    <row r="1459" spans="1:13">
      <c r="A1459" s="7" t="s">
        <v>3323</v>
      </c>
      <c r="B1459" s="3">
        <v>0</v>
      </c>
      <c r="C1459" s="7">
        <v>0</v>
      </c>
      <c r="D1459" s="7">
        <v>1</v>
      </c>
      <c r="E1459" s="7">
        <v>0</v>
      </c>
      <c r="F1459" s="7">
        <v>0</v>
      </c>
      <c r="G1459" s="7">
        <v>0</v>
      </c>
      <c r="H1459" s="7">
        <v>3</v>
      </c>
      <c r="I1459" s="7">
        <v>0</v>
      </c>
      <c r="J1459" s="7">
        <v>2</v>
      </c>
      <c r="K1459" s="7">
        <v>6</v>
      </c>
      <c r="L1459" s="7">
        <v>0</v>
      </c>
      <c r="M1459" s="7">
        <v>10</v>
      </c>
    </row>
    <row r="1460" spans="1:13">
      <c r="A1460" s="7" t="s">
        <v>3393</v>
      </c>
      <c r="B1460" s="3"/>
      <c r="C1460" s="7"/>
      <c r="D1460" s="7">
        <v>1</v>
      </c>
      <c r="E1460" s="7">
        <v>1</v>
      </c>
      <c r="F1460" s="7">
        <v>0</v>
      </c>
      <c r="G1460" s="7">
        <v>0</v>
      </c>
      <c r="H1460" s="7">
        <v>2</v>
      </c>
      <c r="I1460" s="7">
        <v>3</v>
      </c>
      <c r="J1460" s="7">
        <v>4</v>
      </c>
      <c r="K1460" s="7">
        <v>2</v>
      </c>
      <c r="L1460" s="7">
        <v>0</v>
      </c>
      <c r="M1460" s="7">
        <v>3</v>
      </c>
    </row>
    <row r="1461" spans="1:13">
      <c r="A1461" s="7" t="s">
        <v>3324</v>
      </c>
      <c r="B1461" s="3">
        <v>0</v>
      </c>
      <c r="C1461" s="7">
        <v>0</v>
      </c>
      <c r="D1461" s="7">
        <v>1</v>
      </c>
      <c r="E1461" s="7">
        <v>0</v>
      </c>
      <c r="F1461" s="7">
        <v>0</v>
      </c>
      <c r="G1461" s="7">
        <v>1</v>
      </c>
      <c r="H1461" s="7">
        <v>2</v>
      </c>
      <c r="I1461" s="7">
        <v>0</v>
      </c>
      <c r="J1461" s="7">
        <v>5</v>
      </c>
      <c r="K1461" s="7">
        <v>2</v>
      </c>
      <c r="L1461" s="7">
        <v>0</v>
      </c>
      <c r="M1461" s="7">
        <v>5</v>
      </c>
    </row>
    <row r="1462" spans="1:13">
      <c r="A1462" s="7" t="s">
        <v>3374</v>
      </c>
      <c r="B1462" s="3">
        <v>0</v>
      </c>
      <c r="C1462" s="7">
        <v>0</v>
      </c>
      <c r="D1462" s="7">
        <v>7</v>
      </c>
      <c r="E1462" s="7">
        <v>0</v>
      </c>
      <c r="F1462" s="7">
        <v>0</v>
      </c>
      <c r="G1462" s="7">
        <v>0</v>
      </c>
      <c r="H1462" s="7">
        <v>7</v>
      </c>
      <c r="I1462" s="7">
        <v>5</v>
      </c>
      <c r="J1462" s="7">
        <v>7</v>
      </c>
      <c r="K1462" s="7">
        <v>2</v>
      </c>
      <c r="L1462" s="7">
        <v>0</v>
      </c>
      <c r="M1462" s="7">
        <v>10</v>
      </c>
    </row>
    <row r="1463" spans="1:13">
      <c r="A1463" s="7" t="s">
        <v>3364</v>
      </c>
      <c r="B1463" s="3">
        <v>0</v>
      </c>
      <c r="C1463" s="7">
        <v>0</v>
      </c>
      <c r="D1463" s="7">
        <v>2</v>
      </c>
      <c r="E1463" s="7">
        <v>5</v>
      </c>
      <c r="F1463" s="7">
        <v>0</v>
      </c>
      <c r="G1463" s="7">
        <v>1</v>
      </c>
      <c r="H1463" s="7">
        <v>10</v>
      </c>
      <c r="I1463" s="7">
        <v>3</v>
      </c>
      <c r="J1463" s="7">
        <v>7</v>
      </c>
      <c r="K1463" s="7">
        <v>4</v>
      </c>
      <c r="L1463" s="7">
        <v>1</v>
      </c>
      <c r="M1463" s="7">
        <v>8</v>
      </c>
    </row>
    <row r="1464" spans="1:13">
      <c r="A1464" s="7" t="s">
        <v>3325</v>
      </c>
      <c r="B1464" s="3">
        <v>0</v>
      </c>
      <c r="C1464" s="7">
        <v>1</v>
      </c>
      <c r="D1464" s="7">
        <v>3</v>
      </c>
      <c r="E1464" s="7">
        <v>4</v>
      </c>
      <c r="F1464" s="7">
        <v>0</v>
      </c>
      <c r="G1464" s="7">
        <v>0</v>
      </c>
      <c r="H1464" s="7">
        <v>8</v>
      </c>
      <c r="I1464" s="7">
        <v>2</v>
      </c>
      <c r="J1464" s="7">
        <v>9</v>
      </c>
      <c r="K1464" s="7">
        <v>5</v>
      </c>
      <c r="L1464" s="7">
        <v>0</v>
      </c>
      <c r="M1464" s="7">
        <v>4</v>
      </c>
    </row>
    <row r="1465" spans="1:13">
      <c r="A1465" s="7" t="s">
        <v>3394</v>
      </c>
      <c r="B1465" s="3">
        <v>0</v>
      </c>
      <c r="C1465" s="7">
        <v>0</v>
      </c>
      <c r="D1465" s="7">
        <v>3</v>
      </c>
      <c r="E1465" s="7">
        <v>1</v>
      </c>
      <c r="F1465" s="7">
        <v>0</v>
      </c>
      <c r="G1465" s="7">
        <v>0</v>
      </c>
      <c r="H1465" s="7">
        <v>7</v>
      </c>
      <c r="I1465" s="7">
        <v>3</v>
      </c>
      <c r="J1465" s="7">
        <v>11</v>
      </c>
      <c r="K1465" s="7">
        <v>9</v>
      </c>
      <c r="L1465" s="7">
        <v>2</v>
      </c>
      <c r="M1465" s="7">
        <v>14</v>
      </c>
    </row>
    <row r="1466" spans="1:13">
      <c r="A1466" s="7" t="s">
        <v>3395</v>
      </c>
      <c r="B1466" s="3">
        <v>0</v>
      </c>
      <c r="C1466" s="7">
        <v>0</v>
      </c>
      <c r="D1466" s="7">
        <v>10</v>
      </c>
      <c r="E1466" s="7">
        <v>6</v>
      </c>
      <c r="F1466" s="7">
        <v>0</v>
      </c>
      <c r="G1466" s="7">
        <v>0</v>
      </c>
      <c r="H1466" s="7">
        <v>19</v>
      </c>
      <c r="I1466" s="7">
        <v>2</v>
      </c>
      <c r="J1466" s="7">
        <v>11</v>
      </c>
      <c r="K1466" s="7">
        <v>5</v>
      </c>
      <c r="L1466" s="7">
        <v>0</v>
      </c>
      <c r="M1466" s="7">
        <v>10</v>
      </c>
    </row>
    <row r="1467" spans="1:13">
      <c r="A1467" s="7" t="s">
        <v>3396</v>
      </c>
      <c r="B1467" s="3">
        <v>0</v>
      </c>
      <c r="C1467" s="7">
        <v>1</v>
      </c>
      <c r="D1467" s="7">
        <v>1</v>
      </c>
      <c r="E1467" s="7">
        <v>2</v>
      </c>
      <c r="F1467" s="7">
        <v>0</v>
      </c>
      <c r="G1467" s="7">
        <v>0</v>
      </c>
      <c r="H1467" s="7">
        <v>5</v>
      </c>
      <c r="I1467" s="7">
        <v>1</v>
      </c>
      <c r="J1467" s="7">
        <v>6</v>
      </c>
      <c r="K1467" s="7">
        <v>6</v>
      </c>
      <c r="L1467" s="7">
        <v>1</v>
      </c>
      <c r="M1467" s="7">
        <v>10</v>
      </c>
    </row>
    <row r="1468" spans="1:13">
      <c r="A1468" s="7" t="s">
        <v>3397</v>
      </c>
      <c r="B1468" s="3">
        <v>0</v>
      </c>
      <c r="C1468" s="7">
        <v>0</v>
      </c>
      <c r="D1468" s="7">
        <v>2</v>
      </c>
      <c r="E1468" s="7">
        <v>2</v>
      </c>
      <c r="F1468" s="7">
        <v>0</v>
      </c>
      <c r="G1468" s="7">
        <v>0</v>
      </c>
      <c r="H1468" s="7">
        <v>5</v>
      </c>
      <c r="I1468" s="7">
        <v>4</v>
      </c>
      <c r="J1468" s="7">
        <v>7</v>
      </c>
      <c r="K1468" s="7">
        <v>5</v>
      </c>
      <c r="L1468" s="7">
        <v>0</v>
      </c>
      <c r="M1468" s="7">
        <v>6</v>
      </c>
    </row>
    <row r="1469" spans="1:13">
      <c r="A1469" s="7" t="s">
        <v>3398</v>
      </c>
      <c r="B1469" s="3">
        <v>0</v>
      </c>
      <c r="C1469" s="7">
        <v>0</v>
      </c>
      <c r="D1469" s="7">
        <v>0</v>
      </c>
      <c r="E1469" s="7">
        <v>1</v>
      </c>
      <c r="F1469" s="7">
        <v>0</v>
      </c>
      <c r="G1469" s="7">
        <v>0</v>
      </c>
      <c r="H1469" s="7">
        <v>3</v>
      </c>
      <c r="I1469" s="7">
        <v>0</v>
      </c>
      <c r="J1469" s="7">
        <v>6</v>
      </c>
      <c r="K1469" s="7">
        <v>16</v>
      </c>
      <c r="L1469" s="7">
        <v>1</v>
      </c>
      <c r="M1469" s="7">
        <v>7</v>
      </c>
    </row>
    <row r="1470" spans="1:13">
      <c r="A1470" s="7" t="s">
        <v>3399</v>
      </c>
      <c r="B1470" s="3">
        <v>1</v>
      </c>
      <c r="C1470" s="7">
        <v>0</v>
      </c>
      <c r="D1470" s="7">
        <v>1</v>
      </c>
      <c r="E1470" s="7">
        <v>3</v>
      </c>
      <c r="F1470" s="7">
        <v>1</v>
      </c>
      <c r="G1470" s="7">
        <v>0</v>
      </c>
      <c r="H1470" s="7">
        <v>5</v>
      </c>
      <c r="I1470" s="7">
        <v>1</v>
      </c>
      <c r="J1470" s="7">
        <v>9</v>
      </c>
      <c r="K1470" s="7">
        <v>2</v>
      </c>
      <c r="L1470" s="7">
        <v>1</v>
      </c>
      <c r="M1470" s="7">
        <v>10</v>
      </c>
    </row>
    <row r="1471" spans="1:13">
      <c r="A1471" s="7" t="s">
        <v>3400</v>
      </c>
      <c r="B1471" s="3">
        <v>0</v>
      </c>
      <c r="C1471" s="7">
        <v>0</v>
      </c>
      <c r="D1471" s="7">
        <v>1</v>
      </c>
      <c r="E1471" s="7">
        <v>1</v>
      </c>
      <c r="F1471" s="7">
        <v>1</v>
      </c>
      <c r="G1471" s="7">
        <v>0</v>
      </c>
      <c r="H1471" s="7">
        <v>6</v>
      </c>
      <c r="I1471" s="7">
        <v>0</v>
      </c>
      <c r="J1471" s="7">
        <v>8</v>
      </c>
      <c r="K1471" s="7">
        <v>5</v>
      </c>
      <c r="L1471" s="7">
        <v>1</v>
      </c>
      <c r="M1471" s="7">
        <v>7</v>
      </c>
    </row>
    <row r="1472" spans="1:13">
      <c r="A1472" s="7" t="s">
        <v>3401</v>
      </c>
      <c r="B1472" s="3">
        <v>0</v>
      </c>
      <c r="C1472" s="7">
        <v>0</v>
      </c>
      <c r="D1472" s="7">
        <v>2</v>
      </c>
      <c r="E1472" s="7">
        <v>1</v>
      </c>
      <c r="F1472" s="7">
        <v>0</v>
      </c>
      <c r="G1472" s="7">
        <v>0</v>
      </c>
      <c r="H1472" s="7">
        <v>3</v>
      </c>
      <c r="I1472" s="7">
        <v>2</v>
      </c>
      <c r="J1472" s="7">
        <v>8</v>
      </c>
      <c r="K1472" s="7">
        <v>6</v>
      </c>
      <c r="L1472" s="7">
        <v>0</v>
      </c>
      <c r="M1472" s="7">
        <v>13</v>
      </c>
    </row>
    <row r="1473" spans="1:13">
      <c r="A1473" s="7" t="s">
        <v>3402</v>
      </c>
      <c r="B1473" s="3">
        <v>0</v>
      </c>
      <c r="C1473" s="7">
        <v>0</v>
      </c>
      <c r="D1473" s="7">
        <v>0</v>
      </c>
      <c r="E1473" s="7">
        <v>2</v>
      </c>
      <c r="F1473" s="7">
        <v>0</v>
      </c>
      <c r="G1473" s="7">
        <v>1</v>
      </c>
      <c r="H1473" s="7">
        <v>2</v>
      </c>
      <c r="I1473" s="7">
        <v>2</v>
      </c>
      <c r="J1473" s="7">
        <v>9</v>
      </c>
      <c r="K1473" s="7">
        <v>2</v>
      </c>
      <c r="L1473" s="7">
        <v>0</v>
      </c>
      <c r="M1473" s="7">
        <v>3</v>
      </c>
    </row>
    <row r="1474" spans="1:13">
      <c r="A1474" s="7" t="s">
        <v>3403</v>
      </c>
      <c r="B1474" s="3">
        <v>0</v>
      </c>
      <c r="C1474" s="7">
        <v>0</v>
      </c>
      <c r="D1474" s="7">
        <v>1</v>
      </c>
      <c r="E1474" s="7">
        <v>1</v>
      </c>
      <c r="F1474" s="7">
        <v>0</v>
      </c>
      <c r="G1474" s="7">
        <v>0</v>
      </c>
      <c r="H1474" s="7">
        <v>2</v>
      </c>
      <c r="I1474" s="7">
        <v>1</v>
      </c>
      <c r="J1474" s="7">
        <v>7</v>
      </c>
      <c r="K1474" s="7">
        <v>2</v>
      </c>
      <c r="L1474" s="7">
        <v>0</v>
      </c>
      <c r="M1474" s="7">
        <v>3</v>
      </c>
    </row>
    <row r="1475" spans="1:13">
      <c r="A1475" s="7" t="s">
        <v>3404</v>
      </c>
      <c r="B1475" s="3">
        <v>0</v>
      </c>
      <c r="C1475" s="7">
        <v>1</v>
      </c>
      <c r="D1475" s="7">
        <v>4</v>
      </c>
      <c r="E1475" s="7">
        <v>0</v>
      </c>
      <c r="F1475" s="7">
        <v>1</v>
      </c>
      <c r="G1475" s="7">
        <v>0</v>
      </c>
      <c r="H1475" s="7">
        <v>5</v>
      </c>
      <c r="I1475" s="7">
        <v>3</v>
      </c>
      <c r="J1475" s="7">
        <v>7</v>
      </c>
      <c r="K1475" s="7">
        <v>1</v>
      </c>
      <c r="L1475" s="7">
        <v>1</v>
      </c>
      <c r="M1475" s="7">
        <v>1</v>
      </c>
    </row>
    <row r="1476" spans="1:13">
      <c r="A1476" s="7" t="s">
        <v>3405</v>
      </c>
      <c r="B1476" s="3">
        <v>0</v>
      </c>
      <c r="C1476" s="7">
        <v>1</v>
      </c>
      <c r="D1476" s="7">
        <v>1</v>
      </c>
      <c r="E1476" s="7">
        <v>2</v>
      </c>
      <c r="F1476" s="7">
        <v>0</v>
      </c>
      <c r="G1476" s="7">
        <v>0</v>
      </c>
      <c r="H1476" s="7">
        <v>4</v>
      </c>
      <c r="I1476" s="7">
        <v>1</v>
      </c>
      <c r="J1476" s="7">
        <v>3</v>
      </c>
      <c r="K1476" s="7">
        <v>2</v>
      </c>
      <c r="L1476" s="7">
        <v>0</v>
      </c>
      <c r="M1476" s="7">
        <v>8</v>
      </c>
    </row>
    <row r="1477" spans="1:13">
      <c r="A1477" s="7" t="s">
        <v>3406</v>
      </c>
      <c r="B1477" s="3">
        <v>0</v>
      </c>
      <c r="C1477" s="7">
        <v>0</v>
      </c>
      <c r="D1477" s="7">
        <v>2</v>
      </c>
      <c r="E1477" s="7">
        <v>2</v>
      </c>
      <c r="F1477" s="7">
        <v>0</v>
      </c>
      <c r="G1477" s="7">
        <v>1</v>
      </c>
      <c r="H1477" s="7">
        <v>6</v>
      </c>
      <c r="I1477" s="7">
        <v>2</v>
      </c>
      <c r="J1477" s="7">
        <v>10</v>
      </c>
      <c r="K1477" s="7">
        <v>5</v>
      </c>
      <c r="L1477" s="7">
        <v>0</v>
      </c>
      <c r="M1477" s="7">
        <v>4</v>
      </c>
    </row>
    <row r="1478" spans="1:13">
      <c r="A1478" s="7" t="s">
        <v>3407</v>
      </c>
      <c r="B1478" s="3">
        <v>0</v>
      </c>
      <c r="C1478" s="7">
        <v>1</v>
      </c>
      <c r="D1478" s="7">
        <v>3</v>
      </c>
      <c r="E1478" s="7">
        <v>0</v>
      </c>
      <c r="F1478" s="7">
        <v>1</v>
      </c>
      <c r="G1478" s="7">
        <v>0</v>
      </c>
      <c r="H1478" s="7">
        <v>4</v>
      </c>
      <c r="I1478" s="7">
        <v>8</v>
      </c>
      <c r="J1478" s="7">
        <v>8</v>
      </c>
      <c r="K1478" s="7">
        <v>3</v>
      </c>
      <c r="L1478" s="7">
        <v>2</v>
      </c>
      <c r="M1478" s="7">
        <v>5</v>
      </c>
    </row>
    <row r="1479" spans="1:13">
      <c r="A1479" s="7" t="s">
        <v>3408</v>
      </c>
      <c r="B1479" s="3"/>
      <c r="C1479" s="7"/>
      <c r="D1479" s="7">
        <v>1</v>
      </c>
      <c r="E1479" s="7">
        <v>1</v>
      </c>
      <c r="F1479" s="7"/>
      <c r="G1479" s="7"/>
      <c r="H1479" s="7">
        <v>2</v>
      </c>
      <c r="I1479" s="7">
        <v>4</v>
      </c>
      <c r="J1479" s="7">
        <v>9</v>
      </c>
      <c r="K1479" s="7">
        <v>5</v>
      </c>
      <c r="L1479" s="7">
        <v>2</v>
      </c>
      <c r="M1479" s="7">
        <v>9</v>
      </c>
    </row>
    <row r="1480" spans="1:13">
      <c r="A1480" s="7" t="s">
        <v>3409</v>
      </c>
      <c r="B1480" s="3">
        <v>0</v>
      </c>
      <c r="C1480" s="7">
        <v>0</v>
      </c>
      <c r="D1480" s="7">
        <v>3</v>
      </c>
      <c r="E1480" s="7">
        <v>6</v>
      </c>
      <c r="F1480" s="7">
        <v>0</v>
      </c>
      <c r="G1480" s="7">
        <v>0</v>
      </c>
      <c r="H1480" s="7">
        <v>9</v>
      </c>
      <c r="I1480" s="7">
        <v>2</v>
      </c>
      <c r="J1480" s="7">
        <v>15</v>
      </c>
      <c r="K1480" s="7">
        <v>2</v>
      </c>
      <c r="L1480" s="7">
        <v>0</v>
      </c>
      <c r="M1480" s="7">
        <v>7</v>
      </c>
    </row>
    <row r="1481" spans="1:13">
      <c r="A1481" s="7" t="s">
        <v>3410</v>
      </c>
      <c r="B1481" s="3"/>
      <c r="C1481" s="7"/>
      <c r="D1481" s="7">
        <v>1</v>
      </c>
      <c r="E1481" s="7">
        <v>2</v>
      </c>
      <c r="F1481" s="7"/>
      <c r="G1481" s="7"/>
      <c r="H1481" s="7">
        <v>6</v>
      </c>
      <c r="I1481" s="7">
        <v>2</v>
      </c>
      <c r="J1481" s="7">
        <v>9</v>
      </c>
      <c r="K1481" s="7">
        <v>4</v>
      </c>
      <c r="L1481" s="7"/>
      <c r="M1481" s="7"/>
    </row>
    <row r="1482" spans="1:13">
      <c r="A1482" s="7" t="s">
        <v>3411</v>
      </c>
      <c r="B1482" s="3">
        <v>0</v>
      </c>
      <c r="C1482" s="7">
        <v>0</v>
      </c>
      <c r="D1482" s="7">
        <v>2</v>
      </c>
      <c r="E1482" s="7">
        <v>3</v>
      </c>
      <c r="F1482" s="7">
        <v>0</v>
      </c>
      <c r="G1482" s="7">
        <v>0</v>
      </c>
      <c r="H1482" s="7">
        <v>6</v>
      </c>
      <c r="I1482" s="7">
        <v>3</v>
      </c>
      <c r="J1482" s="7">
        <v>9</v>
      </c>
      <c r="K1482" s="7">
        <v>4</v>
      </c>
      <c r="L1482" s="7">
        <v>0</v>
      </c>
      <c r="M1482" s="7">
        <v>6</v>
      </c>
    </row>
    <row r="1483" spans="1:13">
      <c r="A1483" s="7" t="s">
        <v>3412</v>
      </c>
      <c r="B1483" s="3">
        <v>0</v>
      </c>
      <c r="C1483" s="7">
        <v>0</v>
      </c>
      <c r="D1483" s="7">
        <v>2</v>
      </c>
      <c r="E1483" s="7">
        <v>3</v>
      </c>
      <c r="F1483" s="7">
        <v>0</v>
      </c>
      <c r="G1483" s="7">
        <v>0</v>
      </c>
      <c r="H1483" s="7">
        <v>5</v>
      </c>
      <c r="I1483" s="7">
        <v>2</v>
      </c>
      <c r="J1483" s="7">
        <v>10</v>
      </c>
      <c r="K1483" s="7">
        <v>5</v>
      </c>
      <c r="L1483" s="7">
        <v>2</v>
      </c>
      <c r="M1483" s="7">
        <v>5</v>
      </c>
    </row>
    <row r="1484" spans="1:13">
      <c r="A1484" s="7" t="s">
        <v>3413</v>
      </c>
      <c r="B1484" s="3">
        <v>0</v>
      </c>
      <c r="C1484" s="7">
        <v>1</v>
      </c>
      <c r="D1484" s="7">
        <v>0</v>
      </c>
      <c r="E1484" s="7">
        <v>1</v>
      </c>
      <c r="F1484" s="7">
        <v>0</v>
      </c>
      <c r="G1484" s="7">
        <v>0</v>
      </c>
      <c r="H1484" s="7">
        <v>8</v>
      </c>
      <c r="I1484" s="7">
        <v>0</v>
      </c>
      <c r="J1484" s="7">
        <v>9</v>
      </c>
      <c r="K1484" s="7">
        <v>17</v>
      </c>
      <c r="L1484" s="7">
        <v>1</v>
      </c>
      <c r="M1484" s="7">
        <v>22</v>
      </c>
    </row>
    <row r="1485" spans="1:13">
      <c r="A1485" s="7" t="s">
        <v>3414</v>
      </c>
      <c r="B1485" s="3">
        <v>0</v>
      </c>
      <c r="C1485" s="7">
        <v>0</v>
      </c>
      <c r="D1485" s="7">
        <v>3</v>
      </c>
      <c r="E1485" s="7">
        <v>3</v>
      </c>
      <c r="F1485" s="7">
        <v>0</v>
      </c>
      <c r="G1485" s="7">
        <v>1</v>
      </c>
      <c r="H1485" s="7">
        <v>8</v>
      </c>
      <c r="I1485" s="7">
        <v>4</v>
      </c>
      <c r="J1485" s="7">
        <v>11</v>
      </c>
      <c r="K1485" s="7">
        <v>8</v>
      </c>
      <c r="L1485" s="7">
        <v>0</v>
      </c>
      <c r="M1485" s="7">
        <v>8</v>
      </c>
    </row>
    <row r="1486" spans="1:13">
      <c r="A1486" s="7" t="s">
        <v>3415</v>
      </c>
      <c r="B1486" s="3">
        <v>0</v>
      </c>
      <c r="C1486" s="7">
        <v>0</v>
      </c>
      <c r="D1486" s="7">
        <v>0</v>
      </c>
      <c r="E1486" s="7">
        <v>1</v>
      </c>
      <c r="F1486" s="7">
        <v>0</v>
      </c>
      <c r="G1486" s="7">
        <v>0</v>
      </c>
      <c r="H1486" s="7">
        <v>4</v>
      </c>
      <c r="I1486" s="7">
        <v>0</v>
      </c>
      <c r="J1486" s="7">
        <v>5</v>
      </c>
      <c r="K1486" s="7">
        <v>6</v>
      </c>
      <c r="L1486" s="7">
        <v>0</v>
      </c>
      <c r="M1486" s="7">
        <v>19</v>
      </c>
    </row>
    <row r="1487" spans="1:13">
      <c r="A1487" s="7" t="s">
        <v>3416</v>
      </c>
      <c r="B1487" s="3">
        <v>1</v>
      </c>
      <c r="C1487" s="7">
        <v>1</v>
      </c>
      <c r="D1487" s="7">
        <v>2</v>
      </c>
      <c r="E1487" s="7">
        <v>6</v>
      </c>
      <c r="F1487" s="7">
        <v>0</v>
      </c>
      <c r="G1487" s="7">
        <v>0</v>
      </c>
      <c r="H1487" s="7">
        <v>13</v>
      </c>
      <c r="I1487" s="7">
        <v>2</v>
      </c>
      <c r="J1487" s="7">
        <v>8</v>
      </c>
      <c r="K1487" s="7">
        <v>4</v>
      </c>
      <c r="L1487" s="7">
        <v>0</v>
      </c>
      <c r="M1487" s="7">
        <v>5</v>
      </c>
    </row>
    <row r="1488" spans="1:13">
      <c r="A1488" s="7" t="s">
        <v>3417</v>
      </c>
      <c r="B1488" s="3">
        <v>0</v>
      </c>
      <c r="C1488" s="7">
        <v>0</v>
      </c>
      <c r="D1488" s="7">
        <v>1</v>
      </c>
      <c r="E1488" s="7">
        <v>0</v>
      </c>
      <c r="F1488" s="7">
        <v>0</v>
      </c>
      <c r="G1488" s="7">
        <v>0</v>
      </c>
      <c r="H1488" s="7">
        <v>1</v>
      </c>
      <c r="I1488" s="7">
        <v>2</v>
      </c>
      <c r="J1488" s="7">
        <v>7</v>
      </c>
      <c r="K1488" s="7">
        <v>10</v>
      </c>
      <c r="L1488" s="7">
        <v>0</v>
      </c>
      <c r="M1488" s="7">
        <v>5</v>
      </c>
    </row>
    <row r="1489" spans="1:13">
      <c r="A1489" s="7" t="s">
        <v>3418</v>
      </c>
      <c r="B1489" s="3">
        <v>0</v>
      </c>
      <c r="C1489" s="7">
        <v>0</v>
      </c>
      <c r="D1489" s="7">
        <v>3</v>
      </c>
      <c r="E1489" s="7">
        <v>4</v>
      </c>
      <c r="F1489" s="7">
        <v>0</v>
      </c>
      <c r="G1489" s="7">
        <v>0</v>
      </c>
      <c r="H1489" s="7">
        <v>7</v>
      </c>
      <c r="I1489" s="7">
        <v>5</v>
      </c>
      <c r="J1489" s="7">
        <v>9</v>
      </c>
      <c r="K1489" s="7">
        <v>4</v>
      </c>
      <c r="L1489" s="7">
        <v>1</v>
      </c>
      <c r="M1489" s="7">
        <v>3</v>
      </c>
    </row>
    <row r="1490" spans="1:13">
      <c r="A1490" s="7" t="s">
        <v>3419</v>
      </c>
      <c r="B1490" s="3">
        <v>0</v>
      </c>
      <c r="C1490" s="7">
        <v>1</v>
      </c>
      <c r="D1490" s="7">
        <v>0</v>
      </c>
      <c r="E1490" s="7">
        <v>3</v>
      </c>
      <c r="F1490" s="7">
        <v>0</v>
      </c>
      <c r="G1490" s="7">
        <v>0</v>
      </c>
      <c r="H1490" s="7">
        <v>4</v>
      </c>
      <c r="I1490" s="7">
        <v>3</v>
      </c>
      <c r="J1490" s="7">
        <v>8</v>
      </c>
      <c r="K1490" s="7">
        <v>11</v>
      </c>
      <c r="L1490" s="7">
        <v>0</v>
      </c>
      <c r="M1490" s="7">
        <v>12</v>
      </c>
    </row>
    <row r="1491" spans="1:13">
      <c r="A1491" s="7" t="s">
        <v>3420</v>
      </c>
      <c r="B1491" s="3">
        <v>0</v>
      </c>
      <c r="C1491" s="7">
        <v>0</v>
      </c>
      <c r="D1491" s="7">
        <v>5</v>
      </c>
      <c r="E1491" s="7">
        <v>2</v>
      </c>
      <c r="F1491" s="7"/>
      <c r="G1491" s="7">
        <v>0</v>
      </c>
      <c r="H1491" s="7">
        <v>7</v>
      </c>
      <c r="I1491" s="7">
        <v>2</v>
      </c>
      <c r="J1491" s="7">
        <v>10</v>
      </c>
      <c r="K1491" s="7">
        <v>8</v>
      </c>
      <c r="L1491" s="7">
        <v>0</v>
      </c>
      <c r="M1491" s="7">
        <v>10</v>
      </c>
    </row>
    <row r="1492" spans="1:13">
      <c r="A1492" s="7" t="s">
        <v>3421</v>
      </c>
      <c r="B1492" s="3">
        <v>1</v>
      </c>
      <c r="C1492" s="7">
        <v>1</v>
      </c>
      <c r="D1492" s="7">
        <v>0</v>
      </c>
      <c r="E1492" s="7">
        <v>4</v>
      </c>
      <c r="F1492" s="7">
        <v>0</v>
      </c>
      <c r="G1492" s="7">
        <v>0</v>
      </c>
      <c r="H1492" s="7">
        <v>6</v>
      </c>
      <c r="I1492" s="7">
        <v>3</v>
      </c>
      <c r="J1492" s="7">
        <v>7</v>
      </c>
      <c r="K1492" s="7">
        <v>5</v>
      </c>
      <c r="L1492" s="7">
        <v>0</v>
      </c>
      <c r="M1492" s="7">
        <v>4</v>
      </c>
    </row>
    <row r="1493" spans="1:13">
      <c r="A1493" s="7" t="s">
        <v>3422</v>
      </c>
      <c r="B1493" s="3">
        <v>0</v>
      </c>
      <c r="C1493" s="7">
        <v>0</v>
      </c>
      <c r="D1493" s="7">
        <v>1</v>
      </c>
      <c r="E1493" s="7">
        <v>4</v>
      </c>
      <c r="F1493" s="7">
        <v>0</v>
      </c>
      <c r="G1493" s="7">
        <v>1</v>
      </c>
      <c r="H1493" s="7">
        <v>6</v>
      </c>
      <c r="I1493" s="7">
        <v>4</v>
      </c>
      <c r="J1493" s="7">
        <v>6</v>
      </c>
      <c r="K1493" s="7">
        <v>2</v>
      </c>
      <c r="L1493" s="7">
        <v>1</v>
      </c>
      <c r="M1493" s="7">
        <v>4</v>
      </c>
    </row>
    <row r="1494" spans="1:13">
      <c r="A1494" s="7" t="s">
        <v>3423</v>
      </c>
      <c r="B1494" s="3">
        <v>0</v>
      </c>
      <c r="C1494" s="7">
        <v>0</v>
      </c>
      <c r="D1494" s="7">
        <v>2</v>
      </c>
      <c r="E1494" s="7">
        <v>0</v>
      </c>
      <c r="F1494" s="7">
        <v>0</v>
      </c>
      <c r="G1494" s="7">
        <v>0</v>
      </c>
      <c r="H1494" s="7">
        <v>5</v>
      </c>
      <c r="I1494" s="7">
        <v>1</v>
      </c>
      <c r="J1494" s="7">
        <v>11</v>
      </c>
      <c r="K1494" s="7">
        <v>6</v>
      </c>
      <c r="L1494" s="7">
        <v>0</v>
      </c>
      <c r="M1494" s="7">
        <v>11</v>
      </c>
    </row>
    <row r="1495" spans="1:13">
      <c r="A1495" s="7" t="s">
        <v>3424</v>
      </c>
      <c r="B1495" s="3"/>
      <c r="C1495" s="7"/>
      <c r="D1495" s="7">
        <v>2</v>
      </c>
      <c r="E1495" s="7">
        <v>3</v>
      </c>
      <c r="F1495" s="7">
        <v>0</v>
      </c>
      <c r="G1495" s="7">
        <v>0</v>
      </c>
      <c r="H1495" s="7">
        <v>5</v>
      </c>
      <c r="I1495" s="7">
        <v>5</v>
      </c>
      <c r="J1495" s="7">
        <v>10</v>
      </c>
      <c r="K1495" s="7">
        <v>5</v>
      </c>
      <c r="L1495" s="7">
        <v>0</v>
      </c>
      <c r="M1495" s="7">
        <v>6</v>
      </c>
    </row>
    <row r="1496" spans="1:13">
      <c r="A1496" s="7" t="s">
        <v>3425</v>
      </c>
      <c r="B1496" s="3">
        <v>0</v>
      </c>
      <c r="C1496" s="7">
        <v>0</v>
      </c>
      <c r="D1496" s="7">
        <v>0</v>
      </c>
      <c r="E1496" s="7">
        <v>6</v>
      </c>
      <c r="F1496" s="7">
        <v>0</v>
      </c>
      <c r="G1496" s="7">
        <v>0</v>
      </c>
      <c r="H1496" s="7">
        <v>10</v>
      </c>
      <c r="I1496" s="7">
        <v>1</v>
      </c>
      <c r="J1496" s="7">
        <v>5</v>
      </c>
      <c r="K1496" s="7">
        <v>9</v>
      </c>
      <c r="L1496" s="7">
        <v>0</v>
      </c>
      <c r="M1496" s="7">
        <v>11</v>
      </c>
    </row>
    <row r="1497" spans="1:13">
      <c r="A1497" s="7" t="s">
        <v>3426</v>
      </c>
      <c r="B1497" s="3">
        <v>0</v>
      </c>
      <c r="C1497" s="7">
        <v>0</v>
      </c>
      <c r="D1497" s="7">
        <v>1</v>
      </c>
      <c r="E1497" s="7">
        <v>4</v>
      </c>
      <c r="F1497" s="7">
        <v>0</v>
      </c>
      <c r="G1497" s="7">
        <v>0</v>
      </c>
      <c r="H1497" s="7">
        <v>5</v>
      </c>
      <c r="I1497" s="7">
        <v>3</v>
      </c>
      <c r="J1497" s="7">
        <v>11</v>
      </c>
      <c r="K1497" s="7">
        <v>7</v>
      </c>
      <c r="L1497" s="7">
        <v>1</v>
      </c>
      <c r="M1497" s="7">
        <v>7</v>
      </c>
    </row>
    <row r="1498" spans="1:13">
      <c r="A1498" s="7" t="s">
        <v>3427</v>
      </c>
      <c r="B1498" s="3"/>
      <c r="C1498" s="7"/>
      <c r="D1498" s="7"/>
      <c r="E1498" s="7">
        <v>1</v>
      </c>
      <c r="F1498" s="7"/>
      <c r="G1498" s="7"/>
      <c r="H1498" s="7">
        <v>2</v>
      </c>
      <c r="I1498" s="7"/>
      <c r="J1498" s="7">
        <v>2</v>
      </c>
      <c r="K1498" s="7">
        <v>1</v>
      </c>
      <c r="L1498" s="7"/>
      <c r="M1498" s="7">
        <v>2</v>
      </c>
    </row>
    <row r="1499" spans="1:13">
      <c r="A1499" s="7" t="s">
        <v>3428</v>
      </c>
      <c r="B1499" s="3">
        <v>0</v>
      </c>
      <c r="C1499" s="7">
        <v>0</v>
      </c>
      <c r="D1499" s="7">
        <v>2</v>
      </c>
      <c r="E1499" s="7">
        <v>9</v>
      </c>
      <c r="F1499" s="7">
        <v>0</v>
      </c>
      <c r="G1499" s="7">
        <v>0</v>
      </c>
      <c r="H1499" s="7">
        <v>11</v>
      </c>
      <c r="I1499" s="7">
        <v>2</v>
      </c>
      <c r="J1499" s="7">
        <v>12</v>
      </c>
      <c r="K1499" s="7">
        <v>3</v>
      </c>
      <c r="L1499" s="7">
        <v>0</v>
      </c>
      <c r="M1499" s="7">
        <v>6</v>
      </c>
    </row>
    <row r="1500" spans="1:13">
      <c r="A1500" s="7" t="s">
        <v>3429</v>
      </c>
      <c r="B1500" s="3">
        <v>0</v>
      </c>
      <c r="C1500" s="7">
        <v>0</v>
      </c>
      <c r="D1500" s="7">
        <v>1</v>
      </c>
      <c r="E1500" s="7">
        <v>1</v>
      </c>
      <c r="F1500" s="7">
        <v>0</v>
      </c>
      <c r="G1500" s="7">
        <v>0</v>
      </c>
      <c r="H1500" s="7">
        <v>2</v>
      </c>
      <c r="I1500" s="7">
        <v>0</v>
      </c>
      <c r="J1500" s="7">
        <v>5</v>
      </c>
      <c r="K1500" s="7">
        <v>6</v>
      </c>
      <c r="L1500" s="7">
        <v>0</v>
      </c>
      <c r="M1500" s="7">
        <v>15</v>
      </c>
    </row>
    <row r="1501" spans="1:13">
      <c r="A1501" s="7" t="s">
        <v>3430</v>
      </c>
      <c r="B1501" s="3">
        <v>0</v>
      </c>
      <c r="C1501" s="7">
        <v>0</v>
      </c>
      <c r="D1501" s="7">
        <v>1</v>
      </c>
      <c r="E1501" s="7">
        <v>2</v>
      </c>
      <c r="F1501" s="7">
        <v>0</v>
      </c>
      <c r="G1501" s="7">
        <v>0</v>
      </c>
      <c r="H1501" s="7">
        <v>4</v>
      </c>
      <c r="I1501" s="7">
        <v>2</v>
      </c>
      <c r="J1501" s="7">
        <v>9</v>
      </c>
      <c r="K1501" s="7">
        <v>5</v>
      </c>
      <c r="L1501" s="7">
        <v>1</v>
      </c>
      <c r="M1501" s="7">
        <v>7</v>
      </c>
    </row>
    <row r="1502" spans="1:13">
      <c r="A1502" s="7" t="s">
        <v>3431</v>
      </c>
      <c r="B1502" s="3">
        <v>0</v>
      </c>
      <c r="C1502" s="7">
        <v>1</v>
      </c>
      <c r="D1502" s="7">
        <v>3</v>
      </c>
      <c r="E1502" s="7">
        <v>1</v>
      </c>
      <c r="F1502" s="7">
        <v>0</v>
      </c>
      <c r="G1502" s="7">
        <v>0</v>
      </c>
      <c r="H1502" s="7">
        <v>8</v>
      </c>
      <c r="I1502" s="7">
        <v>2</v>
      </c>
      <c r="J1502" s="7">
        <v>11</v>
      </c>
      <c r="K1502" s="7">
        <v>5</v>
      </c>
      <c r="L1502" s="7">
        <v>0</v>
      </c>
      <c r="M1502" s="7">
        <v>5</v>
      </c>
    </row>
    <row r="1503" spans="1:13">
      <c r="A1503" s="7" t="s">
        <v>3432</v>
      </c>
      <c r="B1503" s="3">
        <v>0</v>
      </c>
      <c r="C1503" s="7">
        <v>0</v>
      </c>
      <c r="D1503" s="7">
        <v>2</v>
      </c>
      <c r="E1503" s="7">
        <v>2</v>
      </c>
      <c r="F1503" s="7">
        <v>0</v>
      </c>
      <c r="G1503" s="7">
        <v>0</v>
      </c>
      <c r="H1503" s="7">
        <v>4</v>
      </c>
      <c r="I1503" s="7">
        <v>1</v>
      </c>
      <c r="J1503" s="7">
        <v>1</v>
      </c>
      <c r="K1503" s="7">
        <v>1</v>
      </c>
      <c r="L1503" s="7">
        <v>0</v>
      </c>
      <c r="M1503" s="7">
        <v>9</v>
      </c>
    </row>
    <row r="1504" spans="1:13">
      <c r="A1504" s="7" t="s">
        <v>3433</v>
      </c>
      <c r="B1504" s="3">
        <v>0</v>
      </c>
      <c r="C1504" s="7">
        <v>0</v>
      </c>
      <c r="D1504" s="7">
        <v>2</v>
      </c>
      <c r="E1504" s="7">
        <v>6</v>
      </c>
      <c r="F1504" s="7">
        <v>0</v>
      </c>
      <c r="G1504" s="7">
        <v>0</v>
      </c>
      <c r="H1504" s="7">
        <v>10</v>
      </c>
      <c r="I1504" s="7">
        <v>3</v>
      </c>
      <c r="J1504" s="7">
        <v>8</v>
      </c>
      <c r="K1504" s="7">
        <v>10</v>
      </c>
      <c r="L1504" s="7">
        <v>1</v>
      </c>
      <c r="M1504" s="7">
        <v>12</v>
      </c>
    </row>
    <row r="1505" spans="1:13">
      <c r="A1505" s="7" t="s">
        <v>3434</v>
      </c>
      <c r="B1505" s="3">
        <v>0</v>
      </c>
      <c r="C1505" s="7">
        <v>0</v>
      </c>
      <c r="D1505" s="7">
        <v>2</v>
      </c>
      <c r="E1505" s="7">
        <v>1</v>
      </c>
      <c r="F1505" s="7">
        <v>0</v>
      </c>
      <c r="G1505" s="7">
        <v>0</v>
      </c>
      <c r="H1505" s="7">
        <v>3</v>
      </c>
      <c r="I1505" s="7">
        <v>2</v>
      </c>
      <c r="J1505" s="7">
        <v>8</v>
      </c>
      <c r="K1505" s="7">
        <v>6</v>
      </c>
      <c r="L1505" s="7">
        <v>0</v>
      </c>
      <c r="M1505" s="7">
        <v>13</v>
      </c>
    </row>
    <row r="1506" spans="1:13">
      <c r="A1506" s="7" t="s">
        <v>3435</v>
      </c>
      <c r="B1506" s="3">
        <v>0</v>
      </c>
      <c r="C1506" s="7">
        <v>0</v>
      </c>
      <c r="D1506" s="7">
        <v>2</v>
      </c>
      <c r="E1506" s="7">
        <v>3</v>
      </c>
      <c r="F1506" s="7">
        <v>0</v>
      </c>
      <c r="G1506" s="7">
        <v>0</v>
      </c>
      <c r="H1506" s="7">
        <v>9</v>
      </c>
      <c r="I1506" s="7">
        <v>4</v>
      </c>
      <c r="J1506" s="7">
        <v>14</v>
      </c>
      <c r="K1506" s="7">
        <v>4</v>
      </c>
      <c r="L1506" s="7">
        <v>1</v>
      </c>
      <c r="M1506" s="7">
        <v>6</v>
      </c>
    </row>
    <row r="1507" spans="1:13">
      <c r="A1507" s="7" t="s">
        <v>3436</v>
      </c>
      <c r="B1507" s="3">
        <v>0</v>
      </c>
      <c r="C1507" s="7">
        <v>1</v>
      </c>
      <c r="D1507" s="7">
        <v>2</v>
      </c>
      <c r="E1507" s="7">
        <v>4</v>
      </c>
      <c r="F1507" s="7">
        <v>1</v>
      </c>
      <c r="G1507" s="7">
        <v>0</v>
      </c>
      <c r="H1507" s="7">
        <v>8</v>
      </c>
      <c r="I1507" s="7">
        <v>3</v>
      </c>
      <c r="J1507" s="7">
        <v>7</v>
      </c>
      <c r="K1507" s="7">
        <v>6</v>
      </c>
      <c r="L1507" s="7">
        <v>0</v>
      </c>
      <c r="M1507" s="7">
        <v>11</v>
      </c>
    </row>
    <row r="1508" spans="1:13">
      <c r="A1508" s="7" t="s">
        <v>3437</v>
      </c>
      <c r="B1508" s="3">
        <v>0</v>
      </c>
      <c r="C1508" s="7">
        <v>1</v>
      </c>
      <c r="D1508" s="7">
        <v>5</v>
      </c>
      <c r="E1508" s="7">
        <v>0</v>
      </c>
      <c r="F1508" s="7">
        <v>1</v>
      </c>
      <c r="G1508" s="7">
        <v>0</v>
      </c>
      <c r="H1508" s="7">
        <v>8</v>
      </c>
      <c r="I1508" s="7">
        <v>7</v>
      </c>
      <c r="J1508" s="7">
        <v>6</v>
      </c>
      <c r="K1508" s="7">
        <v>4</v>
      </c>
      <c r="L1508" s="7">
        <v>0</v>
      </c>
      <c r="M1508" s="7">
        <v>8</v>
      </c>
    </row>
    <row r="1509" spans="1:13">
      <c r="A1509" s="7" t="s">
        <v>3438</v>
      </c>
      <c r="B1509" s="3">
        <v>0</v>
      </c>
      <c r="C1509" s="7">
        <v>0</v>
      </c>
      <c r="D1509" s="7">
        <v>1</v>
      </c>
      <c r="E1509" s="7">
        <v>5</v>
      </c>
      <c r="F1509" s="7">
        <v>0</v>
      </c>
      <c r="G1509" s="7">
        <v>0</v>
      </c>
      <c r="H1509" s="7">
        <v>7</v>
      </c>
      <c r="I1509" s="7">
        <v>3</v>
      </c>
      <c r="J1509" s="7">
        <v>9</v>
      </c>
      <c r="K1509" s="7">
        <v>8</v>
      </c>
      <c r="L1509" s="7">
        <v>0</v>
      </c>
      <c r="M1509" s="7">
        <v>15</v>
      </c>
    </row>
    <row r="1510" spans="1:13">
      <c r="A1510" s="7" t="s">
        <v>3439</v>
      </c>
      <c r="B1510" s="3">
        <v>0</v>
      </c>
      <c r="C1510" s="7">
        <v>0</v>
      </c>
      <c r="D1510" s="7">
        <v>1</v>
      </c>
      <c r="E1510" s="7">
        <v>2</v>
      </c>
      <c r="F1510" s="7">
        <v>0</v>
      </c>
      <c r="G1510" s="7">
        <v>0</v>
      </c>
      <c r="H1510" s="7">
        <v>9</v>
      </c>
      <c r="I1510" s="7">
        <v>3</v>
      </c>
      <c r="J1510" s="7">
        <v>7</v>
      </c>
      <c r="K1510" s="7">
        <v>10</v>
      </c>
      <c r="L1510" s="7">
        <v>0</v>
      </c>
      <c r="M1510" s="7">
        <v>7</v>
      </c>
    </row>
    <row r="1511" spans="1:13">
      <c r="A1511" s="7" t="s">
        <v>3440</v>
      </c>
      <c r="B1511" s="3">
        <v>0</v>
      </c>
      <c r="C1511" s="7">
        <v>0</v>
      </c>
      <c r="D1511" s="7">
        <v>4</v>
      </c>
      <c r="E1511" s="7">
        <v>4</v>
      </c>
      <c r="F1511" s="7"/>
      <c r="G1511" s="7"/>
      <c r="H1511" s="7">
        <v>8</v>
      </c>
      <c r="I1511" s="7">
        <v>6</v>
      </c>
      <c r="J1511" s="7">
        <v>8</v>
      </c>
      <c r="K1511" s="7">
        <v>4</v>
      </c>
      <c r="L1511" s="7">
        <v>0</v>
      </c>
      <c r="M1511" s="7">
        <v>8</v>
      </c>
    </row>
    <row r="1512" spans="1:13">
      <c r="A1512" s="7" t="s">
        <v>3441</v>
      </c>
      <c r="B1512" s="3">
        <v>0</v>
      </c>
      <c r="C1512" s="7">
        <v>0</v>
      </c>
      <c r="D1512" s="7">
        <v>1</v>
      </c>
      <c r="E1512" s="7">
        <v>3</v>
      </c>
      <c r="F1512" s="7">
        <v>0</v>
      </c>
      <c r="G1512" s="7">
        <v>0</v>
      </c>
      <c r="H1512" s="7">
        <v>6</v>
      </c>
      <c r="I1512" s="7">
        <v>6</v>
      </c>
      <c r="J1512" s="7">
        <v>7</v>
      </c>
      <c r="K1512" s="7">
        <v>5</v>
      </c>
      <c r="L1512" s="7">
        <v>1</v>
      </c>
      <c r="M1512" s="7">
        <v>5</v>
      </c>
    </row>
    <row r="1513" spans="1:13">
      <c r="A1513" s="7" t="s">
        <v>3442</v>
      </c>
      <c r="B1513" s="3">
        <v>0</v>
      </c>
      <c r="C1513" s="7">
        <v>0</v>
      </c>
      <c r="D1513" s="7">
        <v>3</v>
      </c>
      <c r="E1513" s="7">
        <v>0</v>
      </c>
      <c r="F1513" s="7">
        <v>0</v>
      </c>
      <c r="G1513" s="7">
        <v>1</v>
      </c>
      <c r="H1513" s="7">
        <v>1</v>
      </c>
      <c r="I1513" s="7">
        <v>3</v>
      </c>
      <c r="J1513" s="7">
        <v>12</v>
      </c>
      <c r="K1513" s="7">
        <v>0</v>
      </c>
      <c r="L1513" s="7">
        <v>0</v>
      </c>
      <c r="M1513" s="7">
        <v>3</v>
      </c>
    </row>
    <row r="1514" spans="1:13">
      <c r="A1514" s="7" t="s">
        <v>3443</v>
      </c>
      <c r="B1514" s="3">
        <v>0</v>
      </c>
      <c r="C1514" s="7">
        <v>0</v>
      </c>
      <c r="D1514" s="7">
        <v>1</v>
      </c>
      <c r="E1514" s="7">
        <v>2</v>
      </c>
      <c r="F1514" s="7">
        <v>0</v>
      </c>
      <c r="G1514" s="7">
        <v>0</v>
      </c>
      <c r="H1514" s="7">
        <v>3</v>
      </c>
      <c r="I1514" s="7">
        <v>7</v>
      </c>
      <c r="J1514" s="7">
        <v>7</v>
      </c>
      <c r="K1514" s="7">
        <v>3</v>
      </c>
      <c r="L1514" s="7">
        <v>1</v>
      </c>
      <c r="M1514" s="7">
        <v>3</v>
      </c>
    </row>
    <row r="1515" spans="1:13">
      <c r="A1515" s="7" t="s">
        <v>3444</v>
      </c>
      <c r="B1515" s="3">
        <v>0</v>
      </c>
      <c r="C1515" s="7">
        <v>0</v>
      </c>
      <c r="D1515" s="7">
        <v>1</v>
      </c>
      <c r="E1515" s="7">
        <v>1</v>
      </c>
      <c r="F1515" s="7">
        <v>0</v>
      </c>
      <c r="G1515" s="7">
        <v>0</v>
      </c>
      <c r="H1515" s="7">
        <v>2</v>
      </c>
      <c r="I1515" s="7">
        <v>2</v>
      </c>
      <c r="J1515" s="7">
        <v>2</v>
      </c>
      <c r="K1515" s="7">
        <v>9</v>
      </c>
      <c r="L1515" s="7">
        <v>0</v>
      </c>
      <c r="M1515" s="7">
        <v>12</v>
      </c>
    </row>
    <row r="1516" spans="1:13">
      <c r="A1516" s="7" t="s">
        <v>3445</v>
      </c>
      <c r="B1516" s="3">
        <v>0</v>
      </c>
      <c r="C1516" s="7">
        <v>0</v>
      </c>
      <c r="D1516" s="7">
        <v>1</v>
      </c>
      <c r="E1516" s="7">
        <v>7</v>
      </c>
      <c r="F1516" s="7">
        <v>0</v>
      </c>
      <c r="G1516" s="7">
        <v>0</v>
      </c>
      <c r="H1516" s="7">
        <v>8</v>
      </c>
      <c r="I1516" s="7">
        <v>4</v>
      </c>
      <c r="J1516" s="7">
        <v>6</v>
      </c>
      <c r="K1516" s="7">
        <v>7</v>
      </c>
      <c r="L1516" s="7">
        <v>0</v>
      </c>
      <c r="M1516" s="7">
        <v>4</v>
      </c>
    </row>
    <row r="1517" spans="1:13">
      <c r="A1517" s="7" t="s">
        <v>3446</v>
      </c>
      <c r="B1517" s="3"/>
      <c r="C1517" s="7">
        <v>1</v>
      </c>
      <c r="D1517" s="7"/>
      <c r="E1517" s="7"/>
      <c r="F1517" s="7">
        <v>1</v>
      </c>
      <c r="G1517" s="7">
        <v>1</v>
      </c>
      <c r="H1517" s="7">
        <v>1</v>
      </c>
      <c r="I1517" s="7">
        <v>2</v>
      </c>
      <c r="J1517" s="7">
        <v>4</v>
      </c>
      <c r="K1517" s="7">
        <v>3</v>
      </c>
      <c r="L1517" s="7">
        <v>0</v>
      </c>
      <c r="M1517" s="7">
        <v>6</v>
      </c>
    </row>
    <row r="1518" spans="1:13">
      <c r="A1518" s="7" t="s">
        <v>3447</v>
      </c>
      <c r="B1518" s="3">
        <v>0</v>
      </c>
      <c r="C1518" s="7">
        <v>0</v>
      </c>
      <c r="D1518" s="7">
        <v>6</v>
      </c>
      <c r="E1518" s="7">
        <v>2</v>
      </c>
      <c r="F1518" s="7">
        <v>0</v>
      </c>
      <c r="G1518" s="7">
        <v>0</v>
      </c>
      <c r="H1518" s="7">
        <v>11</v>
      </c>
      <c r="I1518" s="7">
        <v>3</v>
      </c>
      <c r="J1518" s="7">
        <v>10</v>
      </c>
      <c r="K1518" s="7">
        <v>10</v>
      </c>
      <c r="L1518" s="7">
        <v>0</v>
      </c>
      <c r="M1518" s="7">
        <v>10</v>
      </c>
    </row>
    <row r="1519" spans="1:13">
      <c r="A1519" s="7" t="s">
        <v>3448</v>
      </c>
      <c r="B1519" s="3">
        <v>0</v>
      </c>
      <c r="C1519" s="7">
        <v>0</v>
      </c>
      <c r="D1519" s="7">
        <v>0</v>
      </c>
      <c r="E1519" s="7">
        <v>3</v>
      </c>
      <c r="F1519" s="7">
        <v>0</v>
      </c>
      <c r="G1519" s="7">
        <v>0</v>
      </c>
      <c r="H1519" s="7">
        <v>6</v>
      </c>
      <c r="I1519" s="7">
        <v>4</v>
      </c>
      <c r="J1519" s="7">
        <v>9</v>
      </c>
      <c r="K1519" s="7">
        <v>3</v>
      </c>
      <c r="L1519" s="7">
        <v>0</v>
      </c>
      <c r="M1519" s="7">
        <v>10</v>
      </c>
    </row>
    <row r="1520" spans="1:13">
      <c r="A1520" s="7" t="s">
        <v>3449</v>
      </c>
      <c r="B1520" s="3">
        <v>0</v>
      </c>
      <c r="C1520" s="7">
        <v>0</v>
      </c>
      <c r="D1520" s="7">
        <v>1</v>
      </c>
      <c r="E1520" s="7">
        <v>1</v>
      </c>
      <c r="F1520" s="7">
        <v>0</v>
      </c>
      <c r="G1520" s="7">
        <v>0</v>
      </c>
      <c r="H1520" s="7">
        <v>5</v>
      </c>
      <c r="I1520" s="7">
        <v>1</v>
      </c>
      <c r="J1520" s="7">
        <v>7</v>
      </c>
      <c r="K1520" s="7">
        <v>4</v>
      </c>
      <c r="L1520" s="7">
        <v>0</v>
      </c>
      <c r="M1520" s="7">
        <v>12</v>
      </c>
    </row>
    <row r="1521" spans="1:13">
      <c r="A1521" s="7" t="s">
        <v>3450</v>
      </c>
      <c r="B1521" s="3">
        <v>1</v>
      </c>
      <c r="C1521" s="7">
        <v>0</v>
      </c>
      <c r="D1521" s="7">
        <v>3</v>
      </c>
      <c r="E1521" s="7">
        <v>3</v>
      </c>
      <c r="F1521" s="7">
        <v>0</v>
      </c>
      <c r="G1521" s="7">
        <v>0</v>
      </c>
      <c r="H1521" s="7">
        <v>10</v>
      </c>
      <c r="I1521" s="7">
        <v>2</v>
      </c>
      <c r="J1521" s="7">
        <v>11</v>
      </c>
      <c r="K1521" s="7">
        <v>7</v>
      </c>
      <c r="L1521" s="7">
        <v>0</v>
      </c>
      <c r="M1521" s="7">
        <v>12</v>
      </c>
    </row>
    <row r="1522" spans="1:13">
      <c r="A1522" s="7" t="s">
        <v>3451</v>
      </c>
      <c r="B1522" s="3">
        <v>0</v>
      </c>
      <c r="C1522" s="7">
        <v>2</v>
      </c>
      <c r="D1522" s="7">
        <v>4</v>
      </c>
      <c r="E1522" s="7">
        <v>2</v>
      </c>
      <c r="F1522" s="7">
        <v>0</v>
      </c>
      <c r="G1522" s="7">
        <v>0</v>
      </c>
      <c r="H1522" s="7">
        <v>9</v>
      </c>
      <c r="I1522" s="7">
        <v>7</v>
      </c>
      <c r="J1522" s="7">
        <v>9</v>
      </c>
      <c r="K1522" s="7">
        <v>6</v>
      </c>
      <c r="L1522" s="7">
        <v>1</v>
      </c>
      <c r="M1522" s="7">
        <v>15</v>
      </c>
    </row>
    <row r="1523" spans="1:13">
      <c r="A1523" s="7" t="s">
        <v>3452</v>
      </c>
      <c r="B1523" s="3">
        <v>0</v>
      </c>
      <c r="C1523" s="7">
        <v>0</v>
      </c>
      <c r="D1523" s="7">
        <v>1</v>
      </c>
      <c r="E1523" s="7">
        <v>4</v>
      </c>
      <c r="F1523" s="7">
        <v>0</v>
      </c>
      <c r="G1523" s="7">
        <v>0</v>
      </c>
      <c r="H1523" s="7">
        <v>6</v>
      </c>
      <c r="I1523" s="7">
        <v>2</v>
      </c>
      <c r="J1523" s="7">
        <v>10</v>
      </c>
      <c r="K1523" s="7">
        <v>6</v>
      </c>
      <c r="L1523" s="7">
        <v>1</v>
      </c>
      <c r="M1523" s="7">
        <v>14</v>
      </c>
    </row>
    <row r="1524" spans="1:13">
      <c r="A1524" s="7" t="s">
        <v>3453</v>
      </c>
      <c r="B1524" s="3">
        <v>0</v>
      </c>
      <c r="C1524" s="7">
        <v>0</v>
      </c>
      <c r="D1524" s="7">
        <v>1</v>
      </c>
      <c r="E1524" s="7">
        <v>0</v>
      </c>
      <c r="F1524" s="7">
        <v>0</v>
      </c>
      <c r="G1524" s="7">
        <v>0</v>
      </c>
      <c r="H1524" s="7">
        <v>2</v>
      </c>
      <c r="I1524" s="7">
        <v>2</v>
      </c>
      <c r="J1524" s="7">
        <v>6</v>
      </c>
      <c r="K1524" s="7">
        <v>9</v>
      </c>
      <c r="L1524" s="7">
        <v>0</v>
      </c>
      <c r="M1524" s="7">
        <v>28</v>
      </c>
    </row>
    <row r="1525" spans="1:13">
      <c r="A1525" s="7" t="s">
        <v>3454</v>
      </c>
      <c r="B1525" s="3">
        <v>0</v>
      </c>
      <c r="C1525" s="7">
        <v>0</v>
      </c>
      <c r="D1525" s="7">
        <v>3</v>
      </c>
      <c r="E1525" s="7">
        <v>10</v>
      </c>
      <c r="F1525" s="7">
        <v>0</v>
      </c>
      <c r="G1525" s="7">
        <v>0</v>
      </c>
      <c r="H1525" s="7">
        <v>13</v>
      </c>
      <c r="I1525" s="7">
        <v>1</v>
      </c>
      <c r="J1525" s="7">
        <v>8</v>
      </c>
      <c r="K1525" s="7">
        <v>3</v>
      </c>
      <c r="L1525" s="7">
        <v>0</v>
      </c>
      <c r="M1525" s="7">
        <v>5</v>
      </c>
    </row>
    <row r="1526" spans="1:13">
      <c r="A1526" s="7" t="s">
        <v>3455</v>
      </c>
      <c r="B1526" s="3">
        <v>0</v>
      </c>
      <c r="C1526" s="7">
        <v>0</v>
      </c>
      <c r="D1526" s="7">
        <v>5</v>
      </c>
      <c r="E1526" s="7">
        <v>3</v>
      </c>
      <c r="F1526" s="7">
        <v>0</v>
      </c>
      <c r="G1526" s="7">
        <v>0</v>
      </c>
      <c r="H1526" s="7">
        <v>18</v>
      </c>
      <c r="I1526" s="7">
        <v>3</v>
      </c>
      <c r="J1526" s="7">
        <v>8</v>
      </c>
      <c r="K1526" s="7">
        <v>10</v>
      </c>
      <c r="L1526" s="7">
        <v>1</v>
      </c>
      <c r="M1526" s="7">
        <v>14</v>
      </c>
    </row>
    <row r="1527" spans="1:13">
      <c r="A1527" s="7" t="s">
        <v>3456</v>
      </c>
      <c r="B1527" s="3"/>
      <c r="C1527" s="7"/>
      <c r="D1527" s="7">
        <v>2</v>
      </c>
      <c r="E1527" s="7">
        <v>3</v>
      </c>
      <c r="F1527" s="7">
        <v>0</v>
      </c>
      <c r="G1527" s="7">
        <v>0</v>
      </c>
      <c r="H1527" s="7">
        <v>9</v>
      </c>
      <c r="I1527" s="7">
        <v>2</v>
      </c>
      <c r="J1527" s="7">
        <v>7</v>
      </c>
      <c r="K1527" s="7">
        <v>8</v>
      </c>
      <c r="L1527" s="7">
        <v>0</v>
      </c>
      <c r="M1527" s="7">
        <v>13</v>
      </c>
    </row>
    <row r="1528" spans="1:13">
      <c r="A1528" s="7" t="s">
        <v>3457</v>
      </c>
      <c r="B1528" s="3">
        <v>0</v>
      </c>
      <c r="C1528" s="7">
        <v>0</v>
      </c>
      <c r="D1528" s="7">
        <v>3</v>
      </c>
      <c r="E1528" s="7">
        <v>2</v>
      </c>
      <c r="F1528" s="7">
        <v>0</v>
      </c>
      <c r="G1528" s="7">
        <v>0</v>
      </c>
      <c r="H1528" s="7">
        <v>5</v>
      </c>
      <c r="I1528" s="7">
        <v>4</v>
      </c>
      <c r="J1528" s="7">
        <v>5</v>
      </c>
      <c r="K1528" s="7">
        <v>3</v>
      </c>
      <c r="L1528" s="7">
        <v>0</v>
      </c>
      <c r="M1528" s="7">
        <v>4</v>
      </c>
    </row>
    <row r="1529" spans="1:13">
      <c r="A1529" s="7" t="s">
        <v>3458</v>
      </c>
      <c r="B1529" s="3">
        <v>0</v>
      </c>
      <c r="C1529" s="7">
        <v>0</v>
      </c>
      <c r="D1529" s="7">
        <v>0</v>
      </c>
      <c r="E1529" s="7">
        <v>2</v>
      </c>
      <c r="F1529" s="7">
        <v>0</v>
      </c>
      <c r="G1529" s="7">
        <v>0</v>
      </c>
      <c r="H1529" s="7">
        <v>5</v>
      </c>
      <c r="I1529" s="7">
        <v>5</v>
      </c>
      <c r="J1529" s="7">
        <v>10</v>
      </c>
      <c r="K1529" s="7">
        <v>9</v>
      </c>
      <c r="L1529" s="7">
        <v>1</v>
      </c>
      <c r="M1529" s="7">
        <v>10</v>
      </c>
    </row>
    <row r="1530" spans="1:13">
      <c r="A1530" s="7" t="s">
        <v>3459</v>
      </c>
      <c r="B1530" s="3">
        <v>0</v>
      </c>
      <c r="C1530" s="7">
        <v>1</v>
      </c>
      <c r="D1530" s="7">
        <v>2</v>
      </c>
      <c r="E1530" s="7">
        <v>3</v>
      </c>
      <c r="F1530" s="7">
        <v>0</v>
      </c>
      <c r="G1530" s="7">
        <v>0</v>
      </c>
      <c r="H1530" s="7">
        <v>8</v>
      </c>
      <c r="I1530" s="7">
        <v>2</v>
      </c>
      <c r="J1530" s="7">
        <v>11</v>
      </c>
      <c r="K1530" s="7">
        <v>7</v>
      </c>
      <c r="L1530" s="7">
        <v>1</v>
      </c>
      <c r="M1530" s="7">
        <v>14</v>
      </c>
    </row>
    <row r="1531" spans="1:13">
      <c r="A1531" s="7" t="s">
        <v>3460</v>
      </c>
      <c r="B1531" s="3">
        <v>0</v>
      </c>
      <c r="C1531" s="7">
        <v>0</v>
      </c>
      <c r="D1531" s="7">
        <v>0</v>
      </c>
      <c r="E1531" s="7">
        <v>4</v>
      </c>
      <c r="F1531" s="7">
        <v>0</v>
      </c>
      <c r="G1531" s="7">
        <v>0</v>
      </c>
      <c r="H1531" s="7">
        <v>4</v>
      </c>
      <c r="I1531" s="7">
        <v>5</v>
      </c>
      <c r="J1531" s="7">
        <v>8</v>
      </c>
      <c r="K1531" s="7">
        <v>3</v>
      </c>
      <c r="L1531" s="7">
        <v>0</v>
      </c>
      <c r="M1531" s="7">
        <v>6</v>
      </c>
    </row>
    <row r="1532" spans="1:13">
      <c r="A1532" s="7" t="s">
        <v>3461</v>
      </c>
      <c r="B1532" s="3"/>
      <c r="C1532" s="7"/>
      <c r="D1532" s="7">
        <v>2</v>
      </c>
      <c r="E1532" s="7">
        <v>5</v>
      </c>
      <c r="F1532" s="7"/>
      <c r="G1532" s="7"/>
      <c r="H1532" s="7">
        <v>7</v>
      </c>
      <c r="I1532" s="7">
        <v>3</v>
      </c>
      <c r="J1532" s="7">
        <v>8</v>
      </c>
      <c r="K1532" s="7">
        <v>6</v>
      </c>
      <c r="L1532" s="7"/>
      <c r="M1532" s="7">
        <v>9</v>
      </c>
    </row>
    <row r="1533" spans="1:13">
      <c r="A1533" s="7" t="s">
        <v>3462</v>
      </c>
      <c r="B1533" s="3">
        <v>0</v>
      </c>
      <c r="C1533" s="7">
        <v>0</v>
      </c>
      <c r="D1533" s="7">
        <v>1</v>
      </c>
      <c r="E1533" s="7">
        <v>0</v>
      </c>
      <c r="F1533" s="7">
        <v>0</v>
      </c>
      <c r="G1533" s="7">
        <v>0</v>
      </c>
      <c r="H1533" s="7">
        <v>5</v>
      </c>
      <c r="I1533" s="7">
        <v>0</v>
      </c>
      <c r="J1533" s="7">
        <v>4</v>
      </c>
      <c r="K1533" s="7">
        <v>6</v>
      </c>
      <c r="L1533" s="7">
        <v>0</v>
      </c>
      <c r="M1533" s="7">
        <v>12</v>
      </c>
    </row>
    <row r="1534" spans="1:13">
      <c r="A1534" s="7" t="s">
        <v>3463</v>
      </c>
      <c r="B1534" s="3">
        <v>0</v>
      </c>
      <c r="C1534" s="7">
        <v>0</v>
      </c>
      <c r="D1534" s="7">
        <v>2</v>
      </c>
      <c r="E1534" s="7">
        <v>1</v>
      </c>
      <c r="F1534" s="7">
        <v>0</v>
      </c>
      <c r="G1534" s="7">
        <v>0</v>
      </c>
      <c r="H1534" s="7">
        <v>5</v>
      </c>
      <c r="I1534" s="7">
        <v>3</v>
      </c>
      <c r="J1534" s="7">
        <v>5</v>
      </c>
      <c r="K1534" s="7">
        <v>3</v>
      </c>
      <c r="L1534" s="7">
        <v>0</v>
      </c>
      <c r="M1534" s="7">
        <v>5</v>
      </c>
    </row>
    <row r="1535" spans="1:13">
      <c r="A1535" s="7" t="s">
        <v>3464</v>
      </c>
      <c r="B1535" s="3">
        <v>0</v>
      </c>
      <c r="C1535" s="7">
        <v>1</v>
      </c>
      <c r="D1535" s="7">
        <v>1</v>
      </c>
      <c r="E1535" s="7">
        <v>0</v>
      </c>
      <c r="F1535" s="7">
        <v>0</v>
      </c>
      <c r="G1535" s="7">
        <v>0</v>
      </c>
      <c r="H1535" s="7">
        <v>2</v>
      </c>
      <c r="I1535" s="7">
        <v>3</v>
      </c>
      <c r="J1535" s="7">
        <v>3</v>
      </c>
      <c r="K1535" s="7">
        <v>7</v>
      </c>
      <c r="L1535" s="7">
        <v>1</v>
      </c>
      <c r="M1535" s="7">
        <v>9</v>
      </c>
    </row>
    <row r="1536" spans="1:13">
      <c r="A1536" s="7" t="s">
        <v>3465</v>
      </c>
      <c r="B1536" s="3">
        <v>0</v>
      </c>
      <c r="C1536" s="7">
        <v>1</v>
      </c>
      <c r="D1536" s="7">
        <v>0</v>
      </c>
      <c r="E1536" s="7">
        <v>2</v>
      </c>
      <c r="F1536" s="7">
        <v>1</v>
      </c>
      <c r="G1536" s="7">
        <v>0</v>
      </c>
      <c r="H1536" s="7">
        <v>4</v>
      </c>
      <c r="I1536" s="7">
        <v>1</v>
      </c>
      <c r="J1536" s="7">
        <v>11</v>
      </c>
      <c r="K1536" s="7">
        <v>4</v>
      </c>
      <c r="L1536" s="7">
        <v>2</v>
      </c>
      <c r="M1536" s="7">
        <v>3</v>
      </c>
    </row>
    <row r="1537" spans="1:13">
      <c r="A1537" s="7" t="s">
        <v>3466</v>
      </c>
      <c r="B1537" s="3">
        <v>0</v>
      </c>
      <c r="C1537" s="7">
        <v>0</v>
      </c>
      <c r="D1537" s="7">
        <v>1</v>
      </c>
      <c r="E1537" s="7">
        <v>2</v>
      </c>
      <c r="F1537" s="7">
        <v>0</v>
      </c>
      <c r="G1537" s="7">
        <v>0</v>
      </c>
      <c r="H1537" s="7">
        <v>3</v>
      </c>
      <c r="I1537" s="7">
        <v>2</v>
      </c>
      <c r="J1537" s="7">
        <v>7</v>
      </c>
      <c r="K1537" s="7">
        <v>4</v>
      </c>
      <c r="L1537" s="7">
        <v>0</v>
      </c>
      <c r="M1537" s="7">
        <v>5</v>
      </c>
    </row>
    <row r="1538" spans="1:13">
      <c r="A1538" s="7" t="s">
        <v>3467</v>
      </c>
      <c r="B1538" s="3">
        <v>1</v>
      </c>
      <c r="C1538" s="7">
        <v>0</v>
      </c>
      <c r="D1538" s="7">
        <v>1</v>
      </c>
      <c r="E1538" s="7">
        <v>4</v>
      </c>
      <c r="F1538" s="7">
        <v>1</v>
      </c>
      <c r="G1538" s="7">
        <v>0</v>
      </c>
      <c r="H1538" s="7">
        <v>11</v>
      </c>
      <c r="I1538" s="7">
        <v>2</v>
      </c>
      <c r="J1538" s="7">
        <v>9</v>
      </c>
      <c r="K1538" s="7">
        <v>7</v>
      </c>
      <c r="L1538" s="7">
        <v>1</v>
      </c>
      <c r="M1538" s="7">
        <v>7</v>
      </c>
    </row>
    <row r="1539" spans="1:13">
      <c r="A1539" s="7" t="s">
        <v>3468</v>
      </c>
      <c r="B1539" s="3"/>
      <c r="C1539" s="7"/>
      <c r="D1539" s="7">
        <v>2</v>
      </c>
      <c r="E1539" s="7">
        <v>3</v>
      </c>
      <c r="F1539" s="7"/>
      <c r="G1539" s="7"/>
      <c r="H1539" s="7">
        <v>5</v>
      </c>
      <c r="I1539" s="7">
        <v>1</v>
      </c>
      <c r="J1539" s="7">
        <v>6</v>
      </c>
      <c r="K1539" s="7">
        <v>6</v>
      </c>
      <c r="L1539" s="7">
        <v>2</v>
      </c>
      <c r="M1539" s="7">
        <v>11</v>
      </c>
    </row>
    <row r="1540" spans="1:13">
      <c r="A1540" s="7" t="s">
        <v>3469</v>
      </c>
      <c r="B1540" s="3">
        <v>0</v>
      </c>
      <c r="C1540" s="7">
        <v>0</v>
      </c>
      <c r="D1540" s="7">
        <v>3</v>
      </c>
      <c r="E1540" s="7">
        <v>1</v>
      </c>
      <c r="F1540" s="7">
        <v>0</v>
      </c>
      <c r="G1540" s="7">
        <v>0</v>
      </c>
      <c r="H1540" s="7">
        <v>4</v>
      </c>
      <c r="I1540" s="7">
        <v>2</v>
      </c>
      <c r="J1540" s="7">
        <v>8</v>
      </c>
      <c r="K1540" s="7">
        <v>6</v>
      </c>
      <c r="L1540" s="7">
        <v>1</v>
      </c>
      <c r="M1540" s="7">
        <v>8</v>
      </c>
    </row>
    <row r="1541" spans="1:13">
      <c r="A1541" s="7" t="s">
        <v>3470</v>
      </c>
      <c r="B1541" s="3">
        <v>0</v>
      </c>
      <c r="C1541" s="7">
        <v>0</v>
      </c>
      <c r="D1541" s="7">
        <v>0</v>
      </c>
      <c r="E1541" s="7">
        <v>2</v>
      </c>
      <c r="F1541" s="7">
        <v>0</v>
      </c>
      <c r="G1541" s="7">
        <v>0</v>
      </c>
      <c r="H1541" s="7">
        <v>3</v>
      </c>
      <c r="I1541" s="7">
        <v>2</v>
      </c>
      <c r="J1541" s="7">
        <v>13</v>
      </c>
      <c r="K1541" s="7">
        <v>2</v>
      </c>
      <c r="L1541" s="7">
        <v>0</v>
      </c>
      <c r="M1541" s="7">
        <v>10</v>
      </c>
    </row>
    <row r="1542" spans="1:13">
      <c r="A1542" s="7" t="s">
        <v>3471</v>
      </c>
      <c r="B1542" s="3">
        <v>0</v>
      </c>
      <c r="C1542" s="7">
        <v>0</v>
      </c>
      <c r="D1542" s="7">
        <v>2</v>
      </c>
      <c r="E1542" s="7">
        <v>1</v>
      </c>
      <c r="F1542" s="7">
        <v>0</v>
      </c>
      <c r="G1542" s="7">
        <v>0</v>
      </c>
      <c r="H1542" s="7">
        <v>4</v>
      </c>
      <c r="I1542" s="7">
        <v>2</v>
      </c>
      <c r="J1542" s="7">
        <v>4</v>
      </c>
      <c r="K1542" s="7">
        <v>3</v>
      </c>
      <c r="L1542" s="7">
        <v>0</v>
      </c>
      <c r="M1542" s="7">
        <v>12</v>
      </c>
    </row>
    <row r="1543" spans="1:13">
      <c r="A1543" s="7" t="s">
        <v>3472</v>
      </c>
      <c r="B1543" s="3">
        <v>0</v>
      </c>
      <c r="C1543" s="7">
        <v>1</v>
      </c>
      <c r="D1543" s="7">
        <v>4</v>
      </c>
      <c r="E1543" s="7">
        <v>3</v>
      </c>
      <c r="F1543" s="7">
        <v>0</v>
      </c>
      <c r="G1543" s="7">
        <v>0</v>
      </c>
      <c r="H1543" s="7">
        <v>8</v>
      </c>
      <c r="I1543" s="7">
        <v>3</v>
      </c>
      <c r="J1543" s="7">
        <v>11</v>
      </c>
      <c r="K1543" s="7">
        <v>6</v>
      </c>
      <c r="L1543" s="7">
        <v>0</v>
      </c>
      <c r="M1543" s="7">
        <v>9</v>
      </c>
    </row>
    <row r="1544" spans="1:13">
      <c r="A1544" s="7" t="s">
        <v>3473</v>
      </c>
      <c r="B1544" s="3">
        <v>0</v>
      </c>
      <c r="C1544" s="7">
        <v>0</v>
      </c>
      <c r="D1544" s="7">
        <v>2</v>
      </c>
      <c r="E1544" s="7">
        <v>0</v>
      </c>
      <c r="F1544" s="7">
        <v>0</v>
      </c>
      <c r="G1544" s="7">
        <v>0</v>
      </c>
      <c r="H1544" s="7">
        <v>3</v>
      </c>
      <c r="I1544" s="7">
        <v>3</v>
      </c>
      <c r="J1544" s="7">
        <v>6</v>
      </c>
      <c r="K1544" s="7">
        <v>5</v>
      </c>
      <c r="L1544" s="7">
        <v>1</v>
      </c>
      <c r="M1544" s="7">
        <v>11</v>
      </c>
    </row>
    <row r="1545" spans="1:13">
      <c r="A1545" s="7" t="s">
        <v>3474</v>
      </c>
      <c r="B1545" s="3">
        <v>0</v>
      </c>
      <c r="C1545" s="7">
        <v>1</v>
      </c>
      <c r="D1545" s="7">
        <v>1</v>
      </c>
      <c r="E1545" s="7">
        <v>3</v>
      </c>
      <c r="F1545" s="7">
        <v>0</v>
      </c>
      <c r="G1545" s="7">
        <v>0</v>
      </c>
      <c r="H1545" s="7">
        <v>9</v>
      </c>
      <c r="I1545" s="7">
        <v>1</v>
      </c>
      <c r="J1545" s="7">
        <v>9</v>
      </c>
      <c r="K1545" s="7">
        <v>16</v>
      </c>
      <c r="L1545" s="7">
        <v>2</v>
      </c>
      <c r="M1545" s="7">
        <v>14</v>
      </c>
    </row>
    <row r="1546" spans="1:13">
      <c r="A1546" s="7" t="s">
        <v>3475</v>
      </c>
      <c r="B1546" s="3">
        <v>0</v>
      </c>
      <c r="C1546" s="7">
        <v>0</v>
      </c>
      <c r="D1546" s="7">
        <v>1</v>
      </c>
      <c r="E1546" s="7">
        <v>1</v>
      </c>
      <c r="F1546" s="7">
        <v>0</v>
      </c>
      <c r="G1546" s="7">
        <v>0</v>
      </c>
      <c r="H1546" s="7">
        <v>5</v>
      </c>
      <c r="I1546" s="7">
        <v>1</v>
      </c>
      <c r="J1546" s="7">
        <v>1</v>
      </c>
      <c r="K1546" s="7">
        <v>4</v>
      </c>
      <c r="L1546" s="7">
        <v>0</v>
      </c>
      <c r="M1546" s="7">
        <v>15</v>
      </c>
    </row>
    <row r="1547" spans="1:13">
      <c r="A1547" s="7" t="s">
        <v>3476</v>
      </c>
      <c r="B1547" s="3">
        <v>0</v>
      </c>
      <c r="C1547" s="7">
        <v>0</v>
      </c>
      <c r="D1547" s="7">
        <v>0</v>
      </c>
      <c r="E1547" s="7">
        <v>2</v>
      </c>
      <c r="F1547" s="7">
        <v>0</v>
      </c>
      <c r="G1547" s="7">
        <v>0</v>
      </c>
      <c r="H1547" s="7">
        <v>6</v>
      </c>
      <c r="I1547" s="7">
        <v>2</v>
      </c>
      <c r="J1547" s="7">
        <v>5</v>
      </c>
      <c r="K1547" s="7">
        <v>4</v>
      </c>
      <c r="L1547" s="7">
        <v>0</v>
      </c>
      <c r="M1547" s="7">
        <v>6</v>
      </c>
    </row>
    <row r="1548" spans="1:13">
      <c r="A1548" s="7" t="s">
        <v>3477</v>
      </c>
      <c r="B1548" s="3">
        <v>0</v>
      </c>
      <c r="C1548" s="7">
        <v>0</v>
      </c>
      <c r="D1548" s="7">
        <v>1</v>
      </c>
      <c r="E1548" s="7">
        <v>3</v>
      </c>
      <c r="F1548" s="7">
        <v>0</v>
      </c>
      <c r="G1548" s="7">
        <v>0</v>
      </c>
      <c r="H1548" s="7">
        <v>12</v>
      </c>
      <c r="I1548" s="7">
        <v>1</v>
      </c>
      <c r="J1548" s="7">
        <v>5</v>
      </c>
      <c r="K1548" s="7">
        <v>6</v>
      </c>
      <c r="L1548" s="7">
        <v>1</v>
      </c>
      <c r="M1548" s="7">
        <v>3</v>
      </c>
    </row>
    <row r="1549" spans="1:13">
      <c r="A1549" s="7" t="s">
        <v>3478</v>
      </c>
      <c r="B1549" s="3">
        <v>1</v>
      </c>
      <c r="C1549" s="7">
        <v>1</v>
      </c>
      <c r="D1549" s="7">
        <v>0</v>
      </c>
      <c r="E1549" s="7">
        <v>2</v>
      </c>
      <c r="F1549" s="7">
        <v>2</v>
      </c>
      <c r="G1549" s="7">
        <v>0</v>
      </c>
      <c r="H1549" s="7">
        <v>5</v>
      </c>
      <c r="I1549" s="7">
        <v>1</v>
      </c>
      <c r="J1549" s="7">
        <v>11</v>
      </c>
      <c r="K1549" s="7">
        <v>5</v>
      </c>
      <c r="L1549" s="7">
        <v>1</v>
      </c>
      <c r="M1549" s="7">
        <v>3</v>
      </c>
    </row>
    <row r="1550" spans="1:13">
      <c r="A1550" s="7" t="s">
        <v>3479</v>
      </c>
      <c r="B1550" s="3">
        <v>0</v>
      </c>
      <c r="C1550" s="7">
        <v>1</v>
      </c>
      <c r="D1550" s="7">
        <v>1</v>
      </c>
      <c r="E1550" s="7">
        <v>4</v>
      </c>
      <c r="F1550" s="7">
        <v>1</v>
      </c>
      <c r="G1550" s="7">
        <v>0</v>
      </c>
      <c r="H1550" s="7">
        <v>13</v>
      </c>
      <c r="I1550" s="7">
        <v>1</v>
      </c>
      <c r="J1550" s="7">
        <v>13</v>
      </c>
      <c r="K1550" s="7">
        <v>5</v>
      </c>
      <c r="L1550" s="7">
        <v>0</v>
      </c>
      <c r="M1550" s="7">
        <v>5</v>
      </c>
    </row>
    <row r="1551" spans="1:13">
      <c r="A1551" s="7" t="s">
        <v>3480</v>
      </c>
      <c r="B1551" s="3"/>
      <c r="C1551" s="7"/>
      <c r="D1551" s="7">
        <v>2</v>
      </c>
      <c r="E1551" s="7">
        <v>2</v>
      </c>
      <c r="F1551" s="7">
        <v>0</v>
      </c>
      <c r="G1551" s="7">
        <v>0</v>
      </c>
      <c r="H1551" s="7">
        <v>6</v>
      </c>
      <c r="I1551" s="7">
        <v>2</v>
      </c>
      <c r="J1551" s="7">
        <v>7</v>
      </c>
      <c r="K1551" s="7">
        <v>7</v>
      </c>
      <c r="L1551" s="7">
        <v>0</v>
      </c>
      <c r="M1551" s="7">
        <v>18</v>
      </c>
    </row>
    <row r="1552" spans="1:13">
      <c r="A1552" s="7" t="s">
        <v>3481</v>
      </c>
      <c r="B1552" s="3">
        <v>0</v>
      </c>
      <c r="C1552" s="7">
        <v>1</v>
      </c>
      <c r="D1552" s="7">
        <v>4</v>
      </c>
      <c r="E1552" s="7">
        <v>6</v>
      </c>
      <c r="F1552" s="7">
        <v>1</v>
      </c>
      <c r="G1552" s="7">
        <v>0</v>
      </c>
      <c r="H1552" s="7">
        <v>13</v>
      </c>
      <c r="I1552" s="7">
        <v>6</v>
      </c>
      <c r="J1552" s="7">
        <v>13</v>
      </c>
      <c r="K1552" s="7">
        <v>6</v>
      </c>
      <c r="L1552" s="7">
        <v>0</v>
      </c>
      <c r="M1552" s="7">
        <v>9</v>
      </c>
    </row>
    <row r="1553" spans="1:13">
      <c r="A1553" s="7" t="s">
        <v>3482</v>
      </c>
      <c r="B1553" s="3">
        <v>0</v>
      </c>
      <c r="C1553" s="7">
        <v>0</v>
      </c>
      <c r="D1553" s="7">
        <v>1</v>
      </c>
      <c r="E1553" s="7">
        <v>3</v>
      </c>
      <c r="F1553" s="7"/>
      <c r="G1553" s="7"/>
      <c r="H1553" s="7">
        <v>5</v>
      </c>
      <c r="I1553" s="7">
        <v>2</v>
      </c>
      <c r="J1553" s="7">
        <v>7</v>
      </c>
      <c r="K1553" s="7">
        <v>6</v>
      </c>
      <c r="L1553" s="7">
        <v>0</v>
      </c>
      <c r="M1553" s="7">
        <v>8</v>
      </c>
    </row>
    <row r="1554" spans="1:13">
      <c r="A1554" s="7" t="s">
        <v>3483</v>
      </c>
      <c r="B1554" s="3">
        <v>0</v>
      </c>
      <c r="C1554" s="7">
        <v>0</v>
      </c>
      <c r="D1554" s="7">
        <v>0</v>
      </c>
      <c r="E1554" s="7">
        <v>0</v>
      </c>
      <c r="F1554" s="7">
        <v>0</v>
      </c>
      <c r="G1554" s="7">
        <v>1</v>
      </c>
      <c r="H1554" s="7">
        <v>0</v>
      </c>
      <c r="I1554" s="7">
        <v>1</v>
      </c>
      <c r="J1554" s="7">
        <v>8</v>
      </c>
      <c r="K1554" s="7">
        <v>6</v>
      </c>
      <c r="L1554" s="7">
        <v>0</v>
      </c>
      <c r="M1554" s="7">
        <v>8</v>
      </c>
    </row>
    <row r="1555" spans="1:13">
      <c r="A1555" s="7" t="s">
        <v>3484</v>
      </c>
      <c r="B1555" s="3">
        <v>0</v>
      </c>
      <c r="C1555" s="7">
        <v>0</v>
      </c>
      <c r="D1555" s="7">
        <v>0</v>
      </c>
      <c r="E1555" s="7">
        <v>2</v>
      </c>
      <c r="F1555" s="7">
        <v>0</v>
      </c>
      <c r="G1555" s="7">
        <v>0</v>
      </c>
      <c r="H1555" s="7">
        <v>6</v>
      </c>
      <c r="I1555" s="7">
        <v>3</v>
      </c>
      <c r="J1555" s="7">
        <v>6</v>
      </c>
      <c r="K1555" s="7">
        <v>7</v>
      </c>
      <c r="L1555" s="7">
        <v>2</v>
      </c>
      <c r="M1555" s="7">
        <v>8</v>
      </c>
    </row>
    <row r="1556" spans="1:13">
      <c r="A1556" s="7" t="s">
        <v>3485</v>
      </c>
      <c r="B1556" s="3">
        <v>0</v>
      </c>
      <c r="C1556" s="7">
        <v>0</v>
      </c>
      <c r="D1556" s="7">
        <v>3</v>
      </c>
      <c r="E1556" s="7">
        <v>0</v>
      </c>
      <c r="F1556" s="7">
        <v>0</v>
      </c>
      <c r="G1556" s="7">
        <v>0</v>
      </c>
      <c r="H1556" s="7">
        <v>3</v>
      </c>
      <c r="I1556" s="7">
        <v>3</v>
      </c>
      <c r="J1556" s="7">
        <v>6</v>
      </c>
      <c r="K1556" s="7">
        <v>4</v>
      </c>
      <c r="L1556" s="7">
        <v>0</v>
      </c>
      <c r="M1556" s="7">
        <v>5</v>
      </c>
    </row>
    <row r="1557" spans="1:13">
      <c r="A1557" s="7" t="s">
        <v>3486</v>
      </c>
      <c r="B1557" s="3">
        <v>0</v>
      </c>
      <c r="C1557" s="7">
        <v>0</v>
      </c>
      <c r="D1557" s="7">
        <v>1</v>
      </c>
      <c r="E1557" s="7">
        <v>2</v>
      </c>
      <c r="F1557" s="7">
        <v>0</v>
      </c>
      <c r="G1557" s="7">
        <v>0</v>
      </c>
      <c r="H1557" s="7">
        <v>3</v>
      </c>
      <c r="I1557" s="7">
        <v>0</v>
      </c>
      <c r="J1557" s="7">
        <v>11</v>
      </c>
      <c r="K1557" s="7">
        <v>2</v>
      </c>
      <c r="L1557" s="7">
        <v>0</v>
      </c>
      <c r="M1557" s="7">
        <v>1</v>
      </c>
    </row>
    <row r="1558" spans="1:13">
      <c r="A1558" s="7" t="s">
        <v>3487</v>
      </c>
      <c r="B1558" s="3">
        <v>0</v>
      </c>
      <c r="C1558" s="7">
        <v>0</v>
      </c>
      <c r="D1558" s="7">
        <v>7</v>
      </c>
      <c r="E1558" s="7">
        <v>0</v>
      </c>
      <c r="F1558" s="7">
        <v>0</v>
      </c>
      <c r="G1558" s="7">
        <v>0</v>
      </c>
      <c r="H1558" s="7">
        <v>7</v>
      </c>
      <c r="I1558" s="7">
        <v>2</v>
      </c>
      <c r="J1558" s="7">
        <v>8</v>
      </c>
      <c r="K1558" s="7">
        <v>9</v>
      </c>
      <c r="L1558" s="7">
        <v>0</v>
      </c>
      <c r="M1558" s="7">
        <v>14</v>
      </c>
    </row>
    <row r="1559" spans="1:13">
      <c r="A1559" s="7" t="s">
        <v>3488</v>
      </c>
      <c r="B1559" s="3"/>
      <c r="C1559" s="7"/>
      <c r="D1559" s="7">
        <v>9</v>
      </c>
      <c r="E1559" s="7">
        <v>1</v>
      </c>
      <c r="F1559" s="7">
        <v>0</v>
      </c>
      <c r="G1559" s="7">
        <v>0</v>
      </c>
      <c r="H1559" s="7">
        <v>12</v>
      </c>
      <c r="I1559" s="7">
        <v>8</v>
      </c>
      <c r="J1559" s="7">
        <v>10</v>
      </c>
      <c r="K1559" s="7">
        <v>10</v>
      </c>
      <c r="L1559" s="7">
        <v>2</v>
      </c>
      <c r="M1559" s="7">
        <v>10</v>
      </c>
    </row>
    <row r="1560" spans="1:13">
      <c r="A1560" s="7" t="s">
        <v>3489</v>
      </c>
      <c r="B1560" s="3">
        <v>0</v>
      </c>
      <c r="C1560" s="7">
        <v>1</v>
      </c>
      <c r="D1560" s="7">
        <v>6</v>
      </c>
      <c r="E1560" s="7">
        <v>2</v>
      </c>
      <c r="F1560" s="7">
        <v>0</v>
      </c>
      <c r="G1560" s="7">
        <v>0</v>
      </c>
      <c r="H1560" s="7">
        <v>9</v>
      </c>
      <c r="I1560" s="7">
        <v>4</v>
      </c>
      <c r="J1560" s="7">
        <v>9</v>
      </c>
      <c r="K1560" s="7">
        <v>7</v>
      </c>
      <c r="L1560" s="7">
        <v>1</v>
      </c>
      <c r="M1560" s="7">
        <v>11</v>
      </c>
    </row>
    <row r="1561" spans="1:13">
      <c r="A1561" s="7" t="s">
        <v>3490</v>
      </c>
      <c r="B1561" s="3">
        <v>0</v>
      </c>
      <c r="C1561" s="7">
        <v>0</v>
      </c>
      <c r="D1561" s="7">
        <v>3</v>
      </c>
      <c r="E1561" s="7">
        <v>1</v>
      </c>
      <c r="F1561" s="7">
        <v>0</v>
      </c>
      <c r="G1561" s="7">
        <v>0</v>
      </c>
      <c r="H1561" s="7">
        <v>8</v>
      </c>
      <c r="I1561" s="7">
        <v>1</v>
      </c>
      <c r="J1561" s="7">
        <v>8</v>
      </c>
      <c r="K1561" s="7">
        <v>8</v>
      </c>
      <c r="L1561" s="7">
        <v>1</v>
      </c>
      <c r="M1561" s="7">
        <v>13</v>
      </c>
    </row>
    <row r="1562" spans="1:13">
      <c r="A1562" s="7" t="s">
        <v>3491</v>
      </c>
      <c r="B1562" s="3">
        <v>0</v>
      </c>
      <c r="C1562" s="7">
        <v>0</v>
      </c>
      <c r="D1562" s="7">
        <v>5</v>
      </c>
      <c r="E1562" s="7">
        <v>7</v>
      </c>
      <c r="F1562" s="7">
        <v>0</v>
      </c>
      <c r="G1562" s="7">
        <v>0</v>
      </c>
      <c r="H1562" s="7">
        <v>15</v>
      </c>
      <c r="I1562" s="7">
        <v>5</v>
      </c>
      <c r="J1562" s="7">
        <v>8</v>
      </c>
      <c r="K1562" s="7">
        <v>5</v>
      </c>
      <c r="L1562" s="7">
        <v>0</v>
      </c>
      <c r="M1562" s="7">
        <v>9</v>
      </c>
    </row>
    <row r="1563" spans="1:13">
      <c r="A1563" s="7" t="s">
        <v>3492</v>
      </c>
      <c r="B1563" s="3">
        <v>0</v>
      </c>
      <c r="C1563" s="7">
        <v>1</v>
      </c>
      <c r="D1563" s="7">
        <v>1</v>
      </c>
      <c r="E1563" s="7">
        <v>1</v>
      </c>
      <c r="F1563" s="7">
        <v>0</v>
      </c>
      <c r="G1563" s="7">
        <v>0</v>
      </c>
      <c r="H1563" s="7">
        <v>3</v>
      </c>
      <c r="I1563" s="7">
        <v>1</v>
      </c>
      <c r="J1563" s="7">
        <v>8</v>
      </c>
      <c r="K1563" s="7">
        <v>3</v>
      </c>
      <c r="L1563" s="7">
        <v>0</v>
      </c>
      <c r="M1563" s="7">
        <v>7</v>
      </c>
    </row>
    <row r="1564" spans="1:13">
      <c r="A1564" s="7" t="s">
        <v>3493</v>
      </c>
      <c r="B1564" s="3">
        <v>0</v>
      </c>
      <c r="C1564" s="7">
        <v>0</v>
      </c>
      <c r="D1564" s="7">
        <v>2</v>
      </c>
      <c r="E1564" s="7">
        <v>0</v>
      </c>
      <c r="F1564" s="7">
        <v>0</v>
      </c>
      <c r="G1564" s="7">
        <v>0</v>
      </c>
      <c r="H1564" s="7">
        <v>2</v>
      </c>
      <c r="I1564" s="7">
        <v>1</v>
      </c>
      <c r="J1564" s="7">
        <v>4</v>
      </c>
      <c r="K1564" s="7">
        <v>5</v>
      </c>
      <c r="L1564" s="7">
        <v>0</v>
      </c>
      <c r="M1564" s="7">
        <v>4</v>
      </c>
    </row>
    <row r="1565" spans="1:13">
      <c r="A1565" s="7" t="s">
        <v>3494</v>
      </c>
      <c r="B1565" s="3">
        <v>0</v>
      </c>
      <c r="C1565" s="7">
        <v>0</v>
      </c>
      <c r="D1565" s="7">
        <v>0</v>
      </c>
      <c r="E1565" s="7">
        <v>2</v>
      </c>
      <c r="F1565" s="7">
        <v>0</v>
      </c>
      <c r="G1565" s="7">
        <v>0</v>
      </c>
      <c r="H1565" s="7">
        <v>3</v>
      </c>
      <c r="I1565" s="7">
        <v>1</v>
      </c>
      <c r="J1565" s="7">
        <v>7</v>
      </c>
      <c r="K1565" s="7">
        <v>2</v>
      </c>
      <c r="L1565" s="7">
        <v>0</v>
      </c>
      <c r="M1565" s="7">
        <v>4</v>
      </c>
    </row>
    <row r="1566" spans="1:13">
      <c r="A1566" s="7" t="s">
        <v>3495</v>
      </c>
      <c r="B1566" s="3">
        <v>1</v>
      </c>
      <c r="C1566" s="7">
        <v>1</v>
      </c>
      <c r="D1566" s="7">
        <v>1</v>
      </c>
      <c r="E1566" s="7">
        <v>4</v>
      </c>
      <c r="F1566" s="7">
        <v>0</v>
      </c>
      <c r="G1566" s="7">
        <v>1</v>
      </c>
      <c r="H1566" s="7">
        <v>7</v>
      </c>
      <c r="I1566" s="7">
        <v>6</v>
      </c>
      <c r="J1566" s="7">
        <v>12</v>
      </c>
      <c r="K1566" s="7">
        <v>8</v>
      </c>
      <c r="L1566" s="7">
        <v>0</v>
      </c>
      <c r="M1566" s="7">
        <v>11</v>
      </c>
    </row>
    <row r="1567" spans="1:13">
      <c r="A1567" s="7" t="s">
        <v>3496</v>
      </c>
      <c r="B1567" s="3">
        <v>0</v>
      </c>
      <c r="C1567" s="7">
        <v>0</v>
      </c>
      <c r="D1567" s="7">
        <v>1</v>
      </c>
      <c r="E1567" s="7">
        <v>1</v>
      </c>
      <c r="F1567" s="7">
        <v>1</v>
      </c>
      <c r="G1567" s="7">
        <v>0</v>
      </c>
      <c r="H1567" s="7">
        <v>4</v>
      </c>
      <c r="I1567" s="7">
        <v>1</v>
      </c>
      <c r="J1567" s="7">
        <v>8</v>
      </c>
      <c r="K1567" s="7">
        <v>7</v>
      </c>
      <c r="L1567" s="7">
        <v>1</v>
      </c>
      <c r="M1567" s="7">
        <v>15</v>
      </c>
    </row>
    <row r="1568" spans="1:13">
      <c r="A1568" s="7" t="s">
        <v>3497</v>
      </c>
      <c r="B1568" s="3">
        <v>0</v>
      </c>
      <c r="C1568" s="7">
        <v>0</v>
      </c>
      <c r="D1568" s="7">
        <v>4</v>
      </c>
      <c r="E1568" s="7">
        <v>0</v>
      </c>
      <c r="F1568" s="7"/>
      <c r="G1568" s="7">
        <v>0</v>
      </c>
      <c r="H1568" s="7">
        <v>11</v>
      </c>
      <c r="I1568" s="7">
        <v>2</v>
      </c>
      <c r="J1568" s="7">
        <v>9</v>
      </c>
      <c r="K1568" s="7">
        <v>8</v>
      </c>
      <c r="L1568" s="7">
        <v>0</v>
      </c>
      <c r="M1568" s="7">
        <v>10</v>
      </c>
    </row>
    <row r="1569" spans="1:13">
      <c r="A1569" s="7" t="s">
        <v>3498</v>
      </c>
      <c r="B1569" s="3">
        <v>0</v>
      </c>
      <c r="C1569" s="7">
        <v>0</v>
      </c>
      <c r="D1569" s="7">
        <v>1</v>
      </c>
      <c r="E1569" s="7">
        <v>0</v>
      </c>
      <c r="F1569" s="7">
        <v>0</v>
      </c>
      <c r="G1569" s="7">
        <v>0</v>
      </c>
      <c r="H1569" s="7">
        <v>1</v>
      </c>
      <c r="I1569" s="7">
        <v>3</v>
      </c>
      <c r="J1569" s="7">
        <v>4</v>
      </c>
      <c r="K1569" s="7">
        <v>3</v>
      </c>
      <c r="L1569" s="7">
        <v>0</v>
      </c>
      <c r="M1569" s="7">
        <v>4</v>
      </c>
    </row>
    <row r="1570" spans="1:13">
      <c r="A1570" s="7" t="s">
        <v>3499</v>
      </c>
      <c r="B1570" s="3">
        <v>0</v>
      </c>
      <c r="C1570" s="7">
        <v>0</v>
      </c>
      <c r="D1570" s="7">
        <v>2</v>
      </c>
      <c r="E1570" s="7">
        <v>1</v>
      </c>
      <c r="F1570" s="7">
        <v>0</v>
      </c>
      <c r="G1570" s="7">
        <v>0</v>
      </c>
      <c r="H1570" s="7">
        <v>4</v>
      </c>
      <c r="I1570" s="7">
        <v>2</v>
      </c>
      <c r="J1570" s="7">
        <v>5</v>
      </c>
      <c r="K1570" s="7">
        <v>4</v>
      </c>
      <c r="L1570" s="7">
        <v>0</v>
      </c>
      <c r="M1570" s="7">
        <v>5</v>
      </c>
    </row>
    <row r="1571" spans="1:13">
      <c r="A1571" s="7" t="s">
        <v>3500</v>
      </c>
      <c r="B1571" s="3">
        <v>0</v>
      </c>
      <c r="C1571" s="7">
        <v>0</v>
      </c>
      <c r="D1571" s="7">
        <v>2</v>
      </c>
      <c r="E1571" s="7">
        <v>0</v>
      </c>
      <c r="F1571" s="7">
        <v>0</v>
      </c>
      <c r="G1571" s="7">
        <v>1</v>
      </c>
      <c r="H1571" s="7">
        <v>2</v>
      </c>
      <c r="I1571" s="7">
        <v>1</v>
      </c>
      <c r="J1571" s="7">
        <v>7</v>
      </c>
      <c r="K1571" s="7">
        <v>2</v>
      </c>
      <c r="L1571" s="7">
        <v>0</v>
      </c>
      <c r="M1571" s="7">
        <v>6</v>
      </c>
    </row>
    <row r="1572" spans="1:13">
      <c r="A1572" s="7" t="s">
        <v>3501</v>
      </c>
      <c r="B1572" s="3">
        <v>0</v>
      </c>
      <c r="C1572" s="7">
        <v>1</v>
      </c>
      <c r="D1572" s="7">
        <v>1</v>
      </c>
      <c r="E1572" s="7">
        <v>1</v>
      </c>
      <c r="F1572" s="7">
        <v>1</v>
      </c>
      <c r="G1572" s="7">
        <v>0</v>
      </c>
      <c r="H1572" s="7">
        <v>4</v>
      </c>
      <c r="I1572" s="7">
        <v>0</v>
      </c>
      <c r="J1572" s="7">
        <v>7</v>
      </c>
      <c r="K1572" s="7">
        <v>4</v>
      </c>
      <c r="L1572" s="7">
        <v>0</v>
      </c>
      <c r="M1572" s="7">
        <v>7</v>
      </c>
    </row>
    <row r="1573" spans="1:13">
      <c r="A1573" s="7" t="s">
        <v>3502</v>
      </c>
      <c r="B1573" s="3">
        <v>0</v>
      </c>
      <c r="C1573" s="7">
        <v>0</v>
      </c>
      <c r="D1573" s="7">
        <v>1</v>
      </c>
      <c r="E1573" s="7">
        <v>4</v>
      </c>
      <c r="F1573" s="7">
        <v>1</v>
      </c>
      <c r="G1573" s="7">
        <v>0</v>
      </c>
      <c r="H1573" s="7">
        <v>8</v>
      </c>
      <c r="I1573" s="7">
        <v>0</v>
      </c>
      <c r="J1573" s="7">
        <v>10</v>
      </c>
      <c r="K1573" s="7">
        <v>7</v>
      </c>
      <c r="L1573" s="7">
        <v>1</v>
      </c>
      <c r="M1573" s="7">
        <v>7</v>
      </c>
    </row>
    <row r="1574" spans="1:13">
      <c r="A1574" s="7" t="s">
        <v>3503</v>
      </c>
      <c r="B1574" s="3">
        <v>0</v>
      </c>
      <c r="C1574" s="7">
        <v>0</v>
      </c>
      <c r="D1574" s="7">
        <v>1</v>
      </c>
      <c r="E1574" s="7">
        <v>2</v>
      </c>
      <c r="F1574" s="7">
        <v>0</v>
      </c>
      <c r="G1574" s="7">
        <v>1</v>
      </c>
      <c r="H1574" s="7">
        <v>5</v>
      </c>
      <c r="I1574" s="7">
        <v>2</v>
      </c>
      <c r="J1574" s="7">
        <v>12</v>
      </c>
      <c r="K1574" s="7">
        <v>13</v>
      </c>
      <c r="L1574" s="7">
        <v>0</v>
      </c>
      <c r="M1574" s="7">
        <v>3</v>
      </c>
    </row>
    <row r="1575" spans="1:13">
      <c r="A1575" s="7" t="s">
        <v>3504</v>
      </c>
      <c r="B1575" s="3">
        <v>0</v>
      </c>
      <c r="C1575" s="7">
        <v>3</v>
      </c>
      <c r="D1575" s="7">
        <v>2</v>
      </c>
      <c r="E1575" s="7">
        <v>2</v>
      </c>
      <c r="F1575" s="7">
        <v>1</v>
      </c>
      <c r="G1575" s="7">
        <v>0</v>
      </c>
      <c r="H1575" s="7">
        <v>8</v>
      </c>
      <c r="I1575" s="7">
        <v>6</v>
      </c>
      <c r="J1575" s="7">
        <v>15</v>
      </c>
      <c r="K1575" s="7">
        <v>14</v>
      </c>
      <c r="L1575" s="7">
        <v>0</v>
      </c>
      <c r="M1575" s="7">
        <v>19</v>
      </c>
    </row>
    <row r="1576" spans="1:13">
      <c r="A1576" s="7" t="s">
        <v>3505</v>
      </c>
      <c r="B1576" s="3">
        <v>0</v>
      </c>
      <c r="C1576" s="7">
        <v>1</v>
      </c>
      <c r="D1576" s="7">
        <v>2</v>
      </c>
      <c r="E1576" s="7">
        <v>6</v>
      </c>
      <c r="F1576" s="7">
        <v>0</v>
      </c>
      <c r="G1576" s="7">
        <v>0</v>
      </c>
      <c r="H1576" s="7">
        <v>9</v>
      </c>
      <c r="I1576" s="7">
        <v>2</v>
      </c>
      <c r="J1576" s="7">
        <v>8</v>
      </c>
      <c r="K1576" s="7">
        <v>10</v>
      </c>
      <c r="L1576" s="7">
        <v>0</v>
      </c>
      <c r="M1576" s="7">
        <v>10</v>
      </c>
    </row>
    <row r="1577" spans="1:13">
      <c r="A1577" s="7" t="s">
        <v>3506</v>
      </c>
      <c r="B1577" s="3"/>
      <c r="C1577" s="7"/>
      <c r="D1577" s="7">
        <v>2</v>
      </c>
      <c r="E1577" s="7">
        <v>4</v>
      </c>
      <c r="F1577" s="7"/>
      <c r="G1577" s="7"/>
      <c r="H1577" s="7">
        <v>7</v>
      </c>
      <c r="I1577" s="7">
        <v>1</v>
      </c>
      <c r="J1577" s="7">
        <v>11</v>
      </c>
      <c r="K1577" s="7">
        <v>6</v>
      </c>
      <c r="L1577" s="7"/>
      <c r="M1577" s="7">
        <v>5</v>
      </c>
    </row>
    <row r="1578" spans="1:13">
      <c r="A1578" s="7" t="s">
        <v>3507</v>
      </c>
      <c r="B1578" s="3">
        <v>0</v>
      </c>
      <c r="C1578" s="7">
        <v>0</v>
      </c>
      <c r="D1578" s="7">
        <v>0</v>
      </c>
      <c r="E1578" s="7">
        <v>6</v>
      </c>
      <c r="F1578" s="7">
        <v>0</v>
      </c>
      <c r="G1578" s="7">
        <v>0</v>
      </c>
      <c r="H1578" s="7">
        <v>7</v>
      </c>
      <c r="I1578" s="7">
        <v>6</v>
      </c>
      <c r="J1578" s="7">
        <v>9</v>
      </c>
      <c r="K1578" s="7">
        <v>4</v>
      </c>
      <c r="L1578" s="7">
        <v>2</v>
      </c>
      <c r="M1578" s="7">
        <v>2</v>
      </c>
    </row>
    <row r="1579" spans="1:13">
      <c r="A1579" s="7" t="s">
        <v>3508</v>
      </c>
      <c r="B1579" s="3">
        <v>0</v>
      </c>
      <c r="C1579" s="7">
        <v>0</v>
      </c>
      <c r="D1579" s="7">
        <v>2</v>
      </c>
      <c r="E1579" s="7">
        <v>3</v>
      </c>
      <c r="F1579" s="7">
        <v>0</v>
      </c>
      <c r="G1579" s="7">
        <v>0</v>
      </c>
      <c r="H1579" s="7">
        <v>8</v>
      </c>
      <c r="I1579" s="7">
        <v>4</v>
      </c>
      <c r="J1579" s="7">
        <v>12</v>
      </c>
      <c r="K1579" s="7">
        <v>5</v>
      </c>
      <c r="L1579" s="7">
        <v>0</v>
      </c>
      <c r="M1579" s="7">
        <v>5</v>
      </c>
    </row>
    <row r="1580" spans="1:13">
      <c r="A1580" s="7" t="s">
        <v>3509</v>
      </c>
      <c r="B1580" s="3">
        <v>0</v>
      </c>
      <c r="C1580" s="7">
        <v>1</v>
      </c>
      <c r="D1580" s="7">
        <v>2</v>
      </c>
      <c r="E1580" s="7">
        <v>6</v>
      </c>
      <c r="F1580" s="7">
        <v>0</v>
      </c>
      <c r="G1580" s="7">
        <v>0</v>
      </c>
      <c r="H1580" s="7">
        <v>12</v>
      </c>
      <c r="I1580" s="7">
        <v>2</v>
      </c>
      <c r="J1580" s="7">
        <v>10</v>
      </c>
      <c r="K1580" s="7">
        <v>8</v>
      </c>
      <c r="L1580" s="7">
        <v>1</v>
      </c>
      <c r="M1580" s="7">
        <v>16</v>
      </c>
    </row>
    <row r="1581" spans="1:13">
      <c r="A1581" s="7" t="s">
        <v>3510</v>
      </c>
      <c r="B1581" s="3">
        <v>0</v>
      </c>
      <c r="C1581" s="7">
        <v>1</v>
      </c>
      <c r="D1581" s="7">
        <v>3</v>
      </c>
      <c r="E1581" s="7">
        <v>2</v>
      </c>
      <c r="F1581" s="7">
        <v>0</v>
      </c>
      <c r="G1581" s="7">
        <v>0</v>
      </c>
      <c r="H1581" s="7">
        <v>9</v>
      </c>
      <c r="I1581" s="7">
        <v>3</v>
      </c>
      <c r="J1581" s="7">
        <v>15</v>
      </c>
      <c r="K1581" s="7">
        <v>14</v>
      </c>
      <c r="L1581" s="7">
        <v>0</v>
      </c>
      <c r="M1581" s="7">
        <v>14</v>
      </c>
    </row>
    <row r="1582" spans="1:13">
      <c r="A1582" s="7" t="s">
        <v>3511</v>
      </c>
      <c r="B1582" s="3">
        <v>0</v>
      </c>
      <c r="C1582" s="7">
        <v>0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3</v>
      </c>
      <c r="K1582" s="7">
        <v>2</v>
      </c>
      <c r="L1582" s="7">
        <v>0</v>
      </c>
      <c r="M1582" s="7">
        <v>9</v>
      </c>
    </row>
    <row r="1583" spans="1:13">
      <c r="A1583" s="7" t="s">
        <v>3512</v>
      </c>
      <c r="B1583" s="3">
        <v>1</v>
      </c>
      <c r="C1583" s="7">
        <v>1</v>
      </c>
      <c r="D1583" s="7">
        <v>3</v>
      </c>
      <c r="E1583" s="7">
        <v>6</v>
      </c>
      <c r="F1583" s="7">
        <v>0</v>
      </c>
      <c r="G1583" s="7">
        <v>0</v>
      </c>
      <c r="H1583" s="7">
        <v>18</v>
      </c>
      <c r="I1583" s="7">
        <v>3</v>
      </c>
      <c r="J1583" s="7">
        <v>11</v>
      </c>
      <c r="K1583" s="7">
        <v>5</v>
      </c>
      <c r="L1583" s="7">
        <v>0</v>
      </c>
      <c r="M1583" s="7">
        <v>7</v>
      </c>
    </row>
    <row r="1584" spans="1:13">
      <c r="A1584" s="7" t="s">
        <v>3513</v>
      </c>
      <c r="B1584" s="3">
        <v>0</v>
      </c>
      <c r="C1584" s="7">
        <v>0</v>
      </c>
      <c r="D1584" s="7">
        <v>1</v>
      </c>
      <c r="E1584" s="7">
        <v>0</v>
      </c>
      <c r="F1584" s="7">
        <v>0</v>
      </c>
      <c r="G1584" s="7">
        <v>0</v>
      </c>
      <c r="H1584" s="7">
        <v>1</v>
      </c>
      <c r="I1584" s="7">
        <v>3</v>
      </c>
      <c r="J1584" s="7">
        <v>11</v>
      </c>
      <c r="K1584" s="7">
        <v>5</v>
      </c>
      <c r="L1584" s="7">
        <v>1</v>
      </c>
      <c r="M1584" s="7">
        <v>3</v>
      </c>
    </row>
    <row r="1585" spans="1:13">
      <c r="A1585" s="7" t="s">
        <v>3514</v>
      </c>
      <c r="B1585" s="3">
        <v>0</v>
      </c>
      <c r="C1585" s="7">
        <v>1</v>
      </c>
      <c r="D1585" s="7">
        <v>3</v>
      </c>
      <c r="E1585" s="7">
        <v>4</v>
      </c>
      <c r="F1585" s="7">
        <v>0</v>
      </c>
      <c r="G1585" s="7">
        <v>0</v>
      </c>
      <c r="H1585" s="7">
        <v>8</v>
      </c>
      <c r="I1585" s="7">
        <v>3</v>
      </c>
      <c r="J1585" s="7">
        <v>6</v>
      </c>
      <c r="K1585" s="7">
        <v>3</v>
      </c>
      <c r="L1585" s="7">
        <v>0</v>
      </c>
      <c r="M1585" s="7">
        <v>4</v>
      </c>
    </row>
    <row r="1586" spans="1:13">
      <c r="A1586" s="7" t="s">
        <v>3515</v>
      </c>
      <c r="B1586" s="3">
        <v>0</v>
      </c>
      <c r="C1586" s="7">
        <v>0</v>
      </c>
      <c r="D1586" s="7">
        <v>1</v>
      </c>
      <c r="E1586" s="7">
        <v>2</v>
      </c>
      <c r="F1586" s="7">
        <v>0</v>
      </c>
      <c r="G1586" s="7">
        <v>0</v>
      </c>
      <c r="H1586" s="7">
        <v>3</v>
      </c>
      <c r="I1586" s="7">
        <v>1</v>
      </c>
      <c r="J1586" s="7">
        <v>7</v>
      </c>
      <c r="K1586" s="7">
        <v>7</v>
      </c>
      <c r="L1586" s="7">
        <v>0</v>
      </c>
      <c r="M1586" s="7">
        <v>3</v>
      </c>
    </row>
    <row r="1587" spans="1:13">
      <c r="A1587" s="7" t="s">
        <v>3516</v>
      </c>
      <c r="B1587" s="3">
        <v>0</v>
      </c>
      <c r="C1587" s="7">
        <v>0</v>
      </c>
      <c r="D1587" s="7">
        <v>3</v>
      </c>
      <c r="E1587" s="7">
        <v>7</v>
      </c>
      <c r="F1587" s="7">
        <v>0</v>
      </c>
      <c r="G1587" s="7">
        <v>0</v>
      </c>
      <c r="H1587" s="7">
        <v>11</v>
      </c>
      <c r="I1587" s="7">
        <v>7</v>
      </c>
      <c r="J1587" s="7">
        <v>13</v>
      </c>
      <c r="K1587" s="7">
        <v>3</v>
      </c>
      <c r="L1587" s="7">
        <v>1</v>
      </c>
      <c r="M1587" s="7">
        <v>7</v>
      </c>
    </row>
    <row r="1588" spans="1:13">
      <c r="A1588" s="7" t="s">
        <v>3517</v>
      </c>
      <c r="B1588" s="3">
        <v>1</v>
      </c>
      <c r="C1588" s="7">
        <v>1</v>
      </c>
      <c r="D1588" s="7">
        <v>3</v>
      </c>
      <c r="E1588" s="7">
        <v>0</v>
      </c>
      <c r="F1588" s="7">
        <v>0</v>
      </c>
      <c r="G1588" s="7">
        <v>0</v>
      </c>
      <c r="H1588" s="7">
        <v>6</v>
      </c>
      <c r="I1588" s="7">
        <v>4</v>
      </c>
      <c r="J1588" s="7">
        <v>6</v>
      </c>
      <c r="K1588" s="7">
        <v>5</v>
      </c>
      <c r="L1588" s="7">
        <v>0</v>
      </c>
      <c r="M1588" s="7">
        <v>8</v>
      </c>
    </row>
    <row r="1589" spans="1:13">
      <c r="A1589" s="7" t="s">
        <v>3518</v>
      </c>
      <c r="B1589" s="3">
        <v>0</v>
      </c>
      <c r="C1589" s="7">
        <v>0</v>
      </c>
      <c r="D1589" s="7">
        <v>1</v>
      </c>
      <c r="E1589" s="7">
        <v>2</v>
      </c>
      <c r="F1589" s="7">
        <v>0</v>
      </c>
      <c r="G1589" s="7">
        <v>0</v>
      </c>
      <c r="H1589" s="7">
        <v>4</v>
      </c>
      <c r="I1589" s="7">
        <v>3</v>
      </c>
      <c r="J1589" s="7">
        <v>7</v>
      </c>
      <c r="K1589" s="7">
        <v>0</v>
      </c>
      <c r="L1589" s="7">
        <v>0</v>
      </c>
      <c r="M1589" s="7">
        <v>1</v>
      </c>
    </row>
    <row r="1590" spans="1:13">
      <c r="A1590" s="7" t="s">
        <v>3519</v>
      </c>
      <c r="B1590" s="3">
        <v>0</v>
      </c>
      <c r="C1590" s="7">
        <v>0</v>
      </c>
      <c r="D1590" s="7">
        <v>2</v>
      </c>
      <c r="E1590" s="7">
        <v>0</v>
      </c>
      <c r="F1590" s="7">
        <v>0</v>
      </c>
      <c r="G1590" s="7">
        <v>0</v>
      </c>
      <c r="H1590" s="7">
        <v>5</v>
      </c>
      <c r="I1590" s="7">
        <v>1</v>
      </c>
      <c r="J1590" s="7">
        <v>14</v>
      </c>
      <c r="K1590" s="7">
        <v>10</v>
      </c>
      <c r="L1590" s="7">
        <v>0</v>
      </c>
      <c r="M1590" s="7">
        <v>4</v>
      </c>
    </row>
    <row r="1591" spans="1:13">
      <c r="A1591" s="7" t="s">
        <v>3520</v>
      </c>
      <c r="B1591" s="3"/>
      <c r="C1591" s="7">
        <v>1</v>
      </c>
      <c r="D1591" s="7"/>
      <c r="E1591" s="7">
        <v>4</v>
      </c>
      <c r="F1591" s="7">
        <v>1</v>
      </c>
      <c r="G1591" s="7">
        <v>0</v>
      </c>
      <c r="H1591" s="7">
        <v>5</v>
      </c>
      <c r="I1591" s="7">
        <v>3</v>
      </c>
      <c r="J1591" s="7">
        <v>10</v>
      </c>
      <c r="K1591" s="7">
        <v>4</v>
      </c>
      <c r="L1591" s="7">
        <v>0</v>
      </c>
      <c r="M1591" s="7">
        <v>4</v>
      </c>
    </row>
    <row r="1592" spans="1:13">
      <c r="A1592" s="7" t="s">
        <v>3521</v>
      </c>
      <c r="B1592" s="3"/>
      <c r="C1592" s="7"/>
      <c r="D1592" s="7"/>
      <c r="E1592" s="7">
        <v>8</v>
      </c>
      <c r="F1592" s="7">
        <v>3</v>
      </c>
      <c r="G1592" s="7"/>
      <c r="H1592" s="7">
        <v>9</v>
      </c>
      <c r="I1592" s="7"/>
      <c r="J1592" s="7">
        <v>2</v>
      </c>
      <c r="K1592" s="7">
        <v>2</v>
      </c>
      <c r="L1592" s="7"/>
      <c r="M1592" s="7">
        <v>1</v>
      </c>
    </row>
    <row r="1593" spans="1:13">
      <c r="A1593" s="7" t="s">
        <v>3522</v>
      </c>
      <c r="B1593" s="3">
        <v>0</v>
      </c>
      <c r="C1593" s="7">
        <v>0</v>
      </c>
      <c r="D1593" s="7">
        <v>1</v>
      </c>
      <c r="E1593" s="7">
        <v>1</v>
      </c>
      <c r="F1593" s="7">
        <v>0</v>
      </c>
      <c r="G1593" s="7">
        <v>0</v>
      </c>
      <c r="H1593" s="7">
        <v>2</v>
      </c>
      <c r="I1593" s="7">
        <v>0</v>
      </c>
      <c r="J1593" s="7">
        <v>4</v>
      </c>
      <c r="K1593" s="7">
        <v>4</v>
      </c>
      <c r="L1593" s="7">
        <v>1</v>
      </c>
      <c r="M1593" s="7">
        <v>4</v>
      </c>
    </row>
    <row r="1594" spans="1:13">
      <c r="A1594" s="7" t="s">
        <v>3523</v>
      </c>
      <c r="B1594" s="3">
        <v>0</v>
      </c>
      <c r="C1594" s="7">
        <v>0</v>
      </c>
      <c r="D1594" s="7">
        <v>2</v>
      </c>
      <c r="E1594" s="7">
        <v>0</v>
      </c>
      <c r="F1594" s="7">
        <v>0</v>
      </c>
      <c r="G1594" s="7">
        <v>0</v>
      </c>
      <c r="H1594" s="7">
        <v>2</v>
      </c>
      <c r="I1594" s="7">
        <v>1</v>
      </c>
      <c r="J1594" s="7">
        <v>2</v>
      </c>
      <c r="K1594" s="7">
        <v>2</v>
      </c>
      <c r="L1594" s="7">
        <v>0</v>
      </c>
      <c r="M1594" s="7">
        <v>2</v>
      </c>
    </row>
    <row r="1595" spans="1:13">
      <c r="A1595" s="7" t="s">
        <v>3524</v>
      </c>
      <c r="B1595" s="3">
        <v>0</v>
      </c>
      <c r="C1595" s="7">
        <v>1</v>
      </c>
      <c r="D1595" s="7">
        <v>3</v>
      </c>
      <c r="E1595" s="7">
        <v>2</v>
      </c>
      <c r="F1595" s="7">
        <v>0</v>
      </c>
      <c r="G1595" s="7">
        <v>0</v>
      </c>
      <c r="H1595" s="7">
        <v>6</v>
      </c>
      <c r="I1595" s="7">
        <v>4</v>
      </c>
      <c r="J1595" s="7">
        <v>10</v>
      </c>
      <c r="K1595" s="7">
        <v>5</v>
      </c>
      <c r="L1595" s="7">
        <v>0</v>
      </c>
      <c r="M1595" s="7">
        <v>8</v>
      </c>
    </row>
    <row r="1596" spans="1:13">
      <c r="A1596" s="7" t="s">
        <v>3525</v>
      </c>
      <c r="B1596" s="3">
        <v>0</v>
      </c>
      <c r="C1596" s="7">
        <v>0</v>
      </c>
      <c r="D1596" s="7">
        <v>1</v>
      </c>
      <c r="E1596" s="7">
        <v>1</v>
      </c>
      <c r="F1596" s="7">
        <v>0</v>
      </c>
      <c r="G1596" s="7">
        <v>0</v>
      </c>
      <c r="H1596" s="7">
        <v>2</v>
      </c>
      <c r="I1596" s="7">
        <v>1</v>
      </c>
      <c r="J1596" s="7">
        <v>7</v>
      </c>
      <c r="K1596" s="7">
        <v>6</v>
      </c>
      <c r="L1596" s="7">
        <v>0</v>
      </c>
      <c r="M1596" s="7">
        <v>12</v>
      </c>
    </row>
    <row r="1597" spans="1:13">
      <c r="A1597" s="7" t="s">
        <v>3526</v>
      </c>
      <c r="B1597" s="3">
        <v>0</v>
      </c>
      <c r="C1597" s="7">
        <v>0</v>
      </c>
      <c r="D1597" s="7">
        <v>2</v>
      </c>
      <c r="E1597" s="7">
        <v>2</v>
      </c>
      <c r="F1597" s="7">
        <v>0</v>
      </c>
      <c r="G1597" s="7">
        <v>0</v>
      </c>
      <c r="H1597" s="7">
        <v>6</v>
      </c>
      <c r="I1597" s="7">
        <v>2</v>
      </c>
      <c r="J1597" s="7">
        <v>7</v>
      </c>
      <c r="K1597" s="7">
        <v>7</v>
      </c>
      <c r="L1597" s="7">
        <v>0</v>
      </c>
      <c r="M1597" s="7">
        <v>10</v>
      </c>
    </row>
    <row r="1598" spans="1:13">
      <c r="A1598" s="7" t="s">
        <v>3527</v>
      </c>
      <c r="B1598" s="3">
        <v>1</v>
      </c>
      <c r="C1598" s="7">
        <v>0</v>
      </c>
      <c r="D1598" s="7">
        <v>2</v>
      </c>
      <c r="E1598" s="7">
        <v>1</v>
      </c>
      <c r="F1598" s="7">
        <v>0</v>
      </c>
      <c r="G1598" s="7">
        <v>0</v>
      </c>
      <c r="H1598" s="7">
        <v>5</v>
      </c>
      <c r="I1598" s="7">
        <v>1</v>
      </c>
      <c r="J1598" s="7">
        <v>8</v>
      </c>
      <c r="K1598" s="7">
        <v>7</v>
      </c>
      <c r="L1598" s="7">
        <v>1</v>
      </c>
      <c r="M1598" s="7">
        <v>12</v>
      </c>
    </row>
    <row r="1599" spans="1:13">
      <c r="A1599" s="7" t="s">
        <v>3528</v>
      </c>
      <c r="B1599" s="3">
        <v>0</v>
      </c>
      <c r="C1599" s="7">
        <v>0</v>
      </c>
      <c r="D1599" s="7">
        <v>1</v>
      </c>
      <c r="E1599" s="7">
        <v>1</v>
      </c>
      <c r="F1599" s="7"/>
      <c r="G1599" s="7">
        <v>0</v>
      </c>
      <c r="H1599" s="7">
        <v>2</v>
      </c>
      <c r="I1599" s="7">
        <v>0</v>
      </c>
      <c r="J1599" s="7">
        <v>4</v>
      </c>
      <c r="K1599" s="7">
        <v>0</v>
      </c>
      <c r="L1599" s="7">
        <v>0</v>
      </c>
      <c r="M1599" s="7">
        <v>0</v>
      </c>
    </row>
    <row r="1600" spans="1:13">
      <c r="A1600" s="7" t="s">
        <v>3529</v>
      </c>
      <c r="B1600" s="3">
        <v>0</v>
      </c>
      <c r="C1600" s="7">
        <v>0</v>
      </c>
      <c r="D1600" s="7">
        <v>3</v>
      </c>
      <c r="E1600" s="7">
        <v>2</v>
      </c>
      <c r="F1600" s="7">
        <v>0</v>
      </c>
      <c r="G1600" s="7">
        <v>0</v>
      </c>
      <c r="H1600" s="7">
        <v>6</v>
      </c>
      <c r="I1600" s="7">
        <v>4</v>
      </c>
      <c r="J1600" s="7">
        <v>7</v>
      </c>
      <c r="K1600" s="7">
        <v>11</v>
      </c>
      <c r="L1600" s="7">
        <v>1</v>
      </c>
      <c r="M1600" s="7">
        <v>11</v>
      </c>
    </row>
    <row r="1601" spans="1:13">
      <c r="A1601" s="7" t="s">
        <v>3530</v>
      </c>
      <c r="B1601" s="3">
        <v>0</v>
      </c>
      <c r="C1601" s="7">
        <v>0</v>
      </c>
      <c r="D1601" s="7">
        <v>4</v>
      </c>
      <c r="E1601" s="7">
        <v>1</v>
      </c>
      <c r="F1601" s="7">
        <v>0</v>
      </c>
      <c r="G1601" s="7">
        <v>0</v>
      </c>
      <c r="H1601" s="7">
        <v>5</v>
      </c>
      <c r="I1601" s="7">
        <v>6</v>
      </c>
      <c r="J1601" s="7">
        <v>9</v>
      </c>
      <c r="K1601" s="7">
        <v>6</v>
      </c>
      <c r="L1601" s="7">
        <v>0</v>
      </c>
      <c r="M1601" s="7">
        <v>12</v>
      </c>
    </row>
    <row r="1602" spans="1:13">
      <c r="A1602" s="7" t="s">
        <v>3531</v>
      </c>
      <c r="B1602" s="3">
        <v>0</v>
      </c>
      <c r="C1602" s="7">
        <v>0</v>
      </c>
      <c r="D1602" s="7">
        <v>2</v>
      </c>
      <c r="E1602" s="7">
        <v>2</v>
      </c>
      <c r="F1602" s="7">
        <v>0</v>
      </c>
      <c r="G1602" s="7">
        <v>0</v>
      </c>
      <c r="H1602" s="7">
        <v>6</v>
      </c>
      <c r="I1602" s="7">
        <v>4</v>
      </c>
      <c r="J1602" s="7">
        <v>10</v>
      </c>
      <c r="K1602" s="7">
        <v>10</v>
      </c>
      <c r="L1602" s="7">
        <v>0</v>
      </c>
      <c r="M1602" s="7">
        <v>10</v>
      </c>
    </row>
    <row r="1603" spans="1:13">
      <c r="A1603" s="7" t="s">
        <v>3532</v>
      </c>
      <c r="B1603" s="3">
        <v>0</v>
      </c>
      <c r="C1603" s="7">
        <v>1</v>
      </c>
      <c r="D1603" s="7">
        <v>2</v>
      </c>
      <c r="E1603" s="7">
        <v>3</v>
      </c>
      <c r="F1603" s="7">
        <v>0</v>
      </c>
      <c r="G1603" s="7">
        <v>0</v>
      </c>
      <c r="H1603" s="7">
        <v>6</v>
      </c>
      <c r="I1603" s="7">
        <v>3</v>
      </c>
      <c r="J1603" s="7">
        <v>11</v>
      </c>
      <c r="K1603" s="7">
        <v>8</v>
      </c>
      <c r="L1603" s="7">
        <v>1</v>
      </c>
      <c r="M1603" s="7">
        <v>10</v>
      </c>
    </row>
    <row r="1604" spans="1:13">
      <c r="A1604" s="7" t="s">
        <v>3533</v>
      </c>
      <c r="B1604" s="3">
        <v>1</v>
      </c>
      <c r="C1604" s="7">
        <v>0</v>
      </c>
      <c r="D1604" s="7">
        <v>1</v>
      </c>
      <c r="E1604" s="7">
        <v>1</v>
      </c>
      <c r="F1604" s="7">
        <v>0</v>
      </c>
      <c r="G1604" s="7">
        <v>0</v>
      </c>
      <c r="H1604" s="7">
        <v>5</v>
      </c>
      <c r="I1604" s="7">
        <v>4</v>
      </c>
      <c r="J1604" s="7">
        <v>7</v>
      </c>
      <c r="K1604" s="7">
        <v>4</v>
      </c>
      <c r="L1604" s="7">
        <v>4</v>
      </c>
      <c r="M1604" s="7">
        <v>6</v>
      </c>
    </row>
    <row r="1605" spans="1:13">
      <c r="A1605" s="7" t="s">
        <v>3534</v>
      </c>
      <c r="B1605" s="3">
        <v>0</v>
      </c>
      <c r="C1605" s="7">
        <v>0</v>
      </c>
      <c r="D1605" s="7">
        <v>1</v>
      </c>
      <c r="E1605" s="7">
        <v>4</v>
      </c>
      <c r="F1605" s="7">
        <v>0</v>
      </c>
      <c r="G1605" s="7">
        <v>0</v>
      </c>
      <c r="H1605" s="7">
        <v>6</v>
      </c>
      <c r="I1605" s="7">
        <v>3</v>
      </c>
      <c r="J1605" s="7">
        <v>6</v>
      </c>
      <c r="K1605" s="7">
        <v>9</v>
      </c>
      <c r="L1605" s="7">
        <v>4</v>
      </c>
      <c r="M1605" s="7">
        <v>13</v>
      </c>
    </row>
    <row r="1606" spans="1:13">
      <c r="A1606" s="7" t="s">
        <v>3535</v>
      </c>
      <c r="B1606" s="3">
        <v>0</v>
      </c>
      <c r="C1606" s="7">
        <v>0</v>
      </c>
      <c r="D1606" s="7">
        <v>1</v>
      </c>
      <c r="E1606" s="7">
        <v>2</v>
      </c>
      <c r="F1606" s="7">
        <v>0</v>
      </c>
      <c r="G1606" s="7">
        <v>0</v>
      </c>
      <c r="H1606" s="7">
        <v>3</v>
      </c>
      <c r="I1606" s="7">
        <v>1</v>
      </c>
      <c r="J1606" s="7">
        <v>6</v>
      </c>
      <c r="K1606" s="7">
        <v>1</v>
      </c>
      <c r="L1606" s="7">
        <v>3</v>
      </c>
      <c r="M1606" s="7">
        <v>4</v>
      </c>
    </row>
    <row r="1607" spans="1:13">
      <c r="A1607" s="7" t="s">
        <v>3536</v>
      </c>
      <c r="B1607" s="3">
        <v>1</v>
      </c>
      <c r="C1607" s="7">
        <v>0</v>
      </c>
      <c r="D1607" s="7">
        <v>3</v>
      </c>
      <c r="E1607" s="7">
        <v>4</v>
      </c>
      <c r="F1607" s="7">
        <v>1</v>
      </c>
      <c r="G1607" s="7">
        <v>0</v>
      </c>
      <c r="H1607" s="7">
        <v>9</v>
      </c>
      <c r="I1607" s="7">
        <v>7</v>
      </c>
      <c r="J1607" s="7">
        <v>8</v>
      </c>
      <c r="K1607" s="7">
        <v>5</v>
      </c>
      <c r="L1607" s="7">
        <v>3</v>
      </c>
      <c r="M1607" s="7">
        <v>8</v>
      </c>
    </row>
    <row r="1608" spans="1:13">
      <c r="A1608" s="7" t="s">
        <v>3537</v>
      </c>
      <c r="B1608" s="3"/>
      <c r="C1608" s="7"/>
      <c r="D1608" s="7">
        <v>2</v>
      </c>
      <c r="E1608" s="7">
        <v>1</v>
      </c>
      <c r="F1608" s="7">
        <v>0</v>
      </c>
      <c r="G1608" s="7">
        <v>0</v>
      </c>
      <c r="H1608" s="7">
        <v>5</v>
      </c>
      <c r="I1608" s="7">
        <v>2</v>
      </c>
      <c r="J1608" s="7">
        <v>4</v>
      </c>
      <c r="K1608" s="7">
        <v>5</v>
      </c>
      <c r="L1608" s="7">
        <v>1</v>
      </c>
      <c r="M1608" s="7">
        <v>5</v>
      </c>
    </row>
    <row r="1609" spans="1:13">
      <c r="A1609" s="7" t="s">
        <v>3538</v>
      </c>
      <c r="B1609" s="3">
        <v>0</v>
      </c>
      <c r="C1609" s="7">
        <v>0</v>
      </c>
      <c r="D1609" s="7">
        <v>5</v>
      </c>
      <c r="E1609" s="7">
        <v>0</v>
      </c>
      <c r="F1609" s="7">
        <v>0</v>
      </c>
      <c r="G1609" s="7">
        <v>0</v>
      </c>
      <c r="H1609" s="7">
        <v>5</v>
      </c>
      <c r="I1609" s="7">
        <v>4</v>
      </c>
      <c r="J1609" s="7">
        <v>9</v>
      </c>
      <c r="K1609" s="7">
        <v>2</v>
      </c>
      <c r="L1609" s="7">
        <v>2</v>
      </c>
      <c r="M1609" s="7">
        <v>3</v>
      </c>
    </row>
    <row r="1610" spans="1:13">
      <c r="A1610" s="7" t="s">
        <v>3539</v>
      </c>
      <c r="B1610" s="3">
        <v>0</v>
      </c>
      <c r="C1610" s="7">
        <v>0</v>
      </c>
      <c r="D1610" s="7">
        <v>0</v>
      </c>
      <c r="E1610" s="7">
        <v>3</v>
      </c>
      <c r="F1610" s="7">
        <v>0</v>
      </c>
      <c r="G1610" s="7">
        <v>0</v>
      </c>
      <c r="H1610" s="7">
        <v>4</v>
      </c>
      <c r="I1610" s="7">
        <v>4</v>
      </c>
      <c r="J1610" s="7">
        <v>8</v>
      </c>
      <c r="K1610" s="7">
        <v>0</v>
      </c>
      <c r="L1610" s="7">
        <v>2</v>
      </c>
      <c r="M1610" s="7">
        <v>1</v>
      </c>
    </row>
    <row r="1611" spans="1:13">
      <c r="A1611" s="7" t="s">
        <v>3540</v>
      </c>
      <c r="B1611" s="3">
        <v>0</v>
      </c>
      <c r="C1611" s="7">
        <v>0</v>
      </c>
      <c r="D1611" s="7">
        <v>2</v>
      </c>
      <c r="E1611" s="7">
        <v>0</v>
      </c>
      <c r="F1611" s="7">
        <v>0</v>
      </c>
      <c r="G1611" s="7">
        <v>0</v>
      </c>
      <c r="H1611" s="7">
        <v>2</v>
      </c>
      <c r="I1611" s="7">
        <v>0</v>
      </c>
      <c r="J1611" s="7">
        <v>6</v>
      </c>
      <c r="K1611" s="7">
        <v>1</v>
      </c>
      <c r="L1611" s="7">
        <v>0</v>
      </c>
      <c r="M1611" s="7">
        <v>10</v>
      </c>
    </row>
    <row r="1612" spans="1:13">
      <c r="A1612" s="7" t="s">
        <v>3541</v>
      </c>
      <c r="B1612" s="3">
        <v>0</v>
      </c>
      <c r="C1612" s="7">
        <v>0</v>
      </c>
      <c r="D1612" s="7">
        <v>2</v>
      </c>
      <c r="E1612" s="7">
        <v>5</v>
      </c>
      <c r="F1612" s="7">
        <v>0</v>
      </c>
      <c r="G1612" s="7">
        <v>0</v>
      </c>
      <c r="H1612" s="7">
        <v>7</v>
      </c>
      <c r="I1612" s="7">
        <v>3</v>
      </c>
      <c r="J1612" s="7">
        <v>5</v>
      </c>
      <c r="K1612" s="7">
        <v>3</v>
      </c>
      <c r="L1612" s="7">
        <v>0</v>
      </c>
      <c r="M1612" s="7">
        <v>4</v>
      </c>
    </row>
    <row r="1613" spans="1:13">
      <c r="A1613" s="7" t="s">
        <v>3542</v>
      </c>
      <c r="B1613" s="3"/>
      <c r="C1613" s="7"/>
      <c r="D1613" s="7"/>
      <c r="E1613" s="7"/>
      <c r="F1613" s="7"/>
      <c r="G1613" s="7">
        <v>1</v>
      </c>
      <c r="H1613" s="7">
        <v>0</v>
      </c>
      <c r="I1613" s="7">
        <v>1</v>
      </c>
      <c r="J1613" s="7">
        <v>3</v>
      </c>
      <c r="K1613" s="7">
        <v>3</v>
      </c>
      <c r="L1613" s="7">
        <v>0</v>
      </c>
      <c r="M1613" s="7">
        <v>3</v>
      </c>
    </row>
    <row r="1614" spans="1:13">
      <c r="A1614" s="7" t="s">
        <v>3543</v>
      </c>
      <c r="B1614" s="3">
        <v>0</v>
      </c>
      <c r="C1614" s="7">
        <v>0</v>
      </c>
      <c r="D1614" s="7">
        <v>4</v>
      </c>
      <c r="E1614" s="7">
        <v>5</v>
      </c>
      <c r="F1614" s="7">
        <v>0</v>
      </c>
      <c r="G1614" s="7">
        <v>0</v>
      </c>
      <c r="H1614" s="7">
        <v>12</v>
      </c>
      <c r="I1614" s="7">
        <v>2</v>
      </c>
      <c r="J1614" s="7">
        <v>11</v>
      </c>
      <c r="K1614" s="7">
        <v>14</v>
      </c>
      <c r="L1614" s="7">
        <v>2</v>
      </c>
      <c r="M1614" s="7">
        <v>11</v>
      </c>
    </row>
    <row r="1615" spans="1:13">
      <c r="A1615" s="7" t="s">
        <v>3544</v>
      </c>
      <c r="B1615" s="3">
        <v>0</v>
      </c>
      <c r="C1615" s="7">
        <v>0</v>
      </c>
      <c r="D1615" s="7">
        <v>0</v>
      </c>
      <c r="E1615" s="7">
        <v>2</v>
      </c>
      <c r="F1615" s="7">
        <v>0</v>
      </c>
      <c r="G1615" s="7">
        <v>0</v>
      </c>
      <c r="H1615" s="7">
        <v>5</v>
      </c>
      <c r="I1615" s="7">
        <v>0</v>
      </c>
      <c r="J1615" s="7">
        <v>5</v>
      </c>
      <c r="K1615" s="7">
        <v>6</v>
      </c>
      <c r="L1615" s="7">
        <v>0</v>
      </c>
      <c r="M1615" s="7">
        <v>8</v>
      </c>
    </row>
    <row r="1616" spans="1:13">
      <c r="A1616" s="7" t="s">
        <v>3545</v>
      </c>
      <c r="B1616" s="3">
        <v>0</v>
      </c>
      <c r="C1616" s="7">
        <v>0</v>
      </c>
      <c r="D1616" s="7">
        <v>1</v>
      </c>
      <c r="E1616" s="7">
        <v>1</v>
      </c>
      <c r="F1616" s="7">
        <v>0</v>
      </c>
      <c r="G1616" s="7">
        <v>0</v>
      </c>
      <c r="H1616" s="7">
        <v>4</v>
      </c>
      <c r="I1616" s="7">
        <v>0</v>
      </c>
      <c r="J1616" s="7">
        <v>7</v>
      </c>
      <c r="K1616" s="7">
        <v>4</v>
      </c>
      <c r="L1616" s="7">
        <v>1</v>
      </c>
      <c r="M1616" s="7">
        <v>13</v>
      </c>
    </row>
    <row r="1617" spans="1:13">
      <c r="A1617" s="7" t="s">
        <v>3546</v>
      </c>
      <c r="B1617" s="3">
        <v>0</v>
      </c>
      <c r="C1617" s="7">
        <v>0</v>
      </c>
      <c r="D1617" s="7">
        <v>2</v>
      </c>
      <c r="E1617" s="7">
        <v>1</v>
      </c>
      <c r="F1617" s="7">
        <v>0</v>
      </c>
      <c r="G1617" s="7">
        <v>0</v>
      </c>
      <c r="H1617" s="7">
        <v>7</v>
      </c>
      <c r="I1617" s="7">
        <v>0</v>
      </c>
      <c r="J1617" s="7">
        <v>10</v>
      </c>
      <c r="K1617" s="7">
        <v>2</v>
      </c>
      <c r="L1617" s="7">
        <v>0</v>
      </c>
      <c r="M1617" s="7">
        <v>1</v>
      </c>
    </row>
    <row r="1618" spans="1:13">
      <c r="A1618" s="7" t="s">
        <v>3547</v>
      </c>
      <c r="B1618" s="3">
        <v>0</v>
      </c>
      <c r="C1618" s="7">
        <v>2</v>
      </c>
      <c r="D1618" s="7">
        <v>5</v>
      </c>
      <c r="E1618" s="7">
        <v>2</v>
      </c>
      <c r="F1618" s="7">
        <v>0</v>
      </c>
      <c r="G1618" s="7">
        <v>0</v>
      </c>
      <c r="H1618" s="7">
        <v>11</v>
      </c>
      <c r="I1618" s="7">
        <v>2</v>
      </c>
      <c r="J1618" s="7">
        <v>10</v>
      </c>
      <c r="K1618" s="7">
        <v>6</v>
      </c>
      <c r="L1618" s="7">
        <v>1</v>
      </c>
      <c r="M1618" s="7">
        <v>12</v>
      </c>
    </row>
    <row r="1619" spans="1:13">
      <c r="A1619" s="7" t="s">
        <v>3548</v>
      </c>
      <c r="B1619" s="3">
        <v>0</v>
      </c>
      <c r="C1619" s="7">
        <v>0</v>
      </c>
      <c r="D1619" s="7">
        <v>1</v>
      </c>
      <c r="E1619" s="7">
        <v>5</v>
      </c>
      <c r="F1619" s="7">
        <v>0</v>
      </c>
      <c r="G1619" s="7">
        <v>0</v>
      </c>
      <c r="H1619" s="7">
        <v>6</v>
      </c>
      <c r="I1619" s="7">
        <v>6</v>
      </c>
      <c r="J1619" s="7">
        <v>15</v>
      </c>
      <c r="K1619" s="7">
        <v>8</v>
      </c>
      <c r="L1619" s="7">
        <v>1</v>
      </c>
      <c r="M1619" s="7">
        <v>7</v>
      </c>
    </row>
    <row r="1620" spans="1:13">
      <c r="A1620" s="7" t="s">
        <v>3549</v>
      </c>
      <c r="B1620" s="3">
        <v>0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7">
        <v>2</v>
      </c>
      <c r="I1620" s="7">
        <v>0</v>
      </c>
      <c r="J1620" s="7">
        <v>2</v>
      </c>
      <c r="K1620" s="7">
        <v>6</v>
      </c>
      <c r="L1620" s="7">
        <v>0</v>
      </c>
      <c r="M1620" s="7">
        <v>29</v>
      </c>
    </row>
    <row r="1621" spans="1:13">
      <c r="A1621" s="7" t="s">
        <v>3550</v>
      </c>
      <c r="B1621" s="3">
        <v>0</v>
      </c>
      <c r="C1621" s="7">
        <v>0</v>
      </c>
      <c r="D1621" s="7">
        <v>3</v>
      </c>
      <c r="E1621" s="7">
        <v>4</v>
      </c>
      <c r="F1621" s="7">
        <v>0</v>
      </c>
      <c r="G1621" s="7">
        <v>0</v>
      </c>
      <c r="H1621" s="7">
        <v>7</v>
      </c>
      <c r="I1621" s="7">
        <v>2</v>
      </c>
      <c r="J1621" s="7">
        <v>6</v>
      </c>
      <c r="K1621" s="7">
        <v>6</v>
      </c>
      <c r="L1621" s="7">
        <v>1</v>
      </c>
      <c r="M1621" s="7">
        <v>7</v>
      </c>
    </row>
    <row r="1622" spans="1:13">
      <c r="A1622" s="7" t="s">
        <v>3551</v>
      </c>
      <c r="B1622" s="3">
        <v>0</v>
      </c>
      <c r="C1622" s="7">
        <v>0</v>
      </c>
      <c r="D1622" s="7">
        <v>4</v>
      </c>
      <c r="E1622" s="7">
        <v>1</v>
      </c>
      <c r="F1622" s="7">
        <v>0</v>
      </c>
      <c r="G1622" s="7">
        <v>0</v>
      </c>
      <c r="H1622" s="7">
        <v>6</v>
      </c>
      <c r="I1622" s="7">
        <v>3</v>
      </c>
      <c r="J1622" s="7">
        <v>15</v>
      </c>
      <c r="K1622" s="7">
        <v>6</v>
      </c>
      <c r="L1622" s="7">
        <v>2</v>
      </c>
      <c r="M1622" s="7">
        <v>15</v>
      </c>
    </row>
    <row r="1623" spans="1:13">
      <c r="A1623" s="7" t="s">
        <v>3552</v>
      </c>
      <c r="B1623" s="3"/>
      <c r="C1623" s="7"/>
      <c r="D1623" s="7">
        <v>2</v>
      </c>
      <c r="E1623" s="7">
        <v>4</v>
      </c>
      <c r="F1623" s="7">
        <v>0</v>
      </c>
      <c r="G1623" s="7">
        <v>0</v>
      </c>
      <c r="H1623" s="7">
        <v>8</v>
      </c>
      <c r="I1623" s="7">
        <v>3</v>
      </c>
      <c r="J1623" s="7">
        <v>8</v>
      </c>
      <c r="K1623" s="7">
        <v>5</v>
      </c>
      <c r="L1623" s="7">
        <v>2</v>
      </c>
      <c r="M1623" s="7">
        <v>9</v>
      </c>
    </row>
    <row r="1624" spans="1:13">
      <c r="A1624" s="7" t="s">
        <v>3553</v>
      </c>
      <c r="B1624" s="3">
        <v>0</v>
      </c>
      <c r="C1624" s="7">
        <v>1</v>
      </c>
      <c r="D1624" s="7">
        <v>1</v>
      </c>
      <c r="E1624" s="7">
        <v>3</v>
      </c>
      <c r="F1624" s="7">
        <v>0</v>
      </c>
      <c r="G1624" s="7">
        <v>0</v>
      </c>
      <c r="H1624" s="7">
        <v>5</v>
      </c>
      <c r="I1624" s="7">
        <v>1</v>
      </c>
      <c r="J1624" s="7">
        <v>5</v>
      </c>
      <c r="K1624" s="7">
        <v>1</v>
      </c>
      <c r="L1624" s="7">
        <v>1</v>
      </c>
      <c r="M1624" s="7">
        <v>9</v>
      </c>
    </row>
    <row r="1625" spans="1:13">
      <c r="A1625" s="7" t="s">
        <v>3554</v>
      </c>
      <c r="B1625" s="3">
        <v>1</v>
      </c>
      <c r="C1625" s="7">
        <v>0</v>
      </c>
      <c r="D1625" s="7">
        <v>3</v>
      </c>
      <c r="E1625" s="7">
        <v>0</v>
      </c>
      <c r="F1625" s="7">
        <v>0</v>
      </c>
      <c r="G1625" s="7">
        <v>0</v>
      </c>
      <c r="H1625" s="7">
        <v>4</v>
      </c>
      <c r="I1625" s="7">
        <v>10</v>
      </c>
      <c r="J1625" s="7">
        <v>8</v>
      </c>
      <c r="K1625" s="7">
        <v>8</v>
      </c>
      <c r="L1625" s="7">
        <v>2</v>
      </c>
      <c r="M1625" s="7">
        <v>10</v>
      </c>
    </row>
    <row r="1626" spans="1:13">
      <c r="A1626" s="7" t="s">
        <v>3555</v>
      </c>
      <c r="B1626" s="3">
        <v>0</v>
      </c>
      <c r="C1626" s="7">
        <v>2</v>
      </c>
      <c r="D1626" s="7">
        <v>1</v>
      </c>
      <c r="E1626" s="7">
        <v>4</v>
      </c>
      <c r="F1626" s="7">
        <v>0</v>
      </c>
      <c r="G1626" s="7">
        <v>0</v>
      </c>
      <c r="H1626" s="7">
        <v>10</v>
      </c>
      <c r="I1626" s="7">
        <v>3</v>
      </c>
      <c r="J1626" s="7">
        <v>12</v>
      </c>
      <c r="K1626" s="7">
        <v>4</v>
      </c>
      <c r="L1626" s="7">
        <v>1</v>
      </c>
      <c r="M1626" s="7">
        <v>18</v>
      </c>
    </row>
    <row r="1627" spans="1:13">
      <c r="A1627" s="7" t="s">
        <v>3556</v>
      </c>
      <c r="B1627" s="3">
        <v>0</v>
      </c>
      <c r="C1627" s="7">
        <v>0</v>
      </c>
      <c r="D1627" s="7">
        <v>0</v>
      </c>
      <c r="E1627" s="7">
        <v>5</v>
      </c>
      <c r="F1627" s="7">
        <v>0</v>
      </c>
      <c r="G1627" s="7">
        <v>0</v>
      </c>
      <c r="H1627" s="7">
        <v>5</v>
      </c>
      <c r="I1627" s="7">
        <v>3</v>
      </c>
      <c r="J1627" s="7">
        <v>10</v>
      </c>
      <c r="K1627" s="7">
        <v>5</v>
      </c>
      <c r="L1627" s="7">
        <v>0</v>
      </c>
      <c r="M1627" s="7">
        <v>2</v>
      </c>
    </row>
    <row r="1628" spans="1:13">
      <c r="A1628" s="7" t="s">
        <v>3557</v>
      </c>
      <c r="B1628" s="3"/>
      <c r="C1628" s="7"/>
      <c r="D1628" s="7">
        <v>2</v>
      </c>
      <c r="E1628" s="7">
        <v>2</v>
      </c>
      <c r="F1628" s="7"/>
      <c r="G1628" s="7"/>
      <c r="H1628" s="7">
        <v>5</v>
      </c>
      <c r="I1628" s="7">
        <v>1</v>
      </c>
      <c r="J1628" s="7">
        <v>7</v>
      </c>
      <c r="K1628" s="7">
        <v>6</v>
      </c>
      <c r="L1628" s="7"/>
      <c r="M1628" s="7">
        <v>10</v>
      </c>
    </row>
    <row r="1629" spans="1:13">
      <c r="A1629" s="7" t="s">
        <v>3558</v>
      </c>
      <c r="B1629" s="3">
        <v>0</v>
      </c>
      <c r="C1629" s="7">
        <v>0</v>
      </c>
      <c r="D1629" s="7">
        <v>1</v>
      </c>
      <c r="E1629" s="7">
        <v>1</v>
      </c>
      <c r="F1629" s="7">
        <v>0</v>
      </c>
      <c r="G1629" s="7">
        <v>0</v>
      </c>
      <c r="H1629" s="7">
        <v>3</v>
      </c>
      <c r="I1629" s="7">
        <v>1</v>
      </c>
      <c r="J1629" s="7">
        <v>6</v>
      </c>
      <c r="K1629" s="7">
        <v>5</v>
      </c>
      <c r="L1629" s="7">
        <v>1</v>
      </c>
      <c r="M1629" s="7">
        <v>7</v>
      </c>
    </row>
    <row r="1630" spans="1:13">
      <c r="A1630" s="7" t="s">
        <v>3559</v>
      </c>
      <c r="B1630" s="3">
        <v>0</v>
      </c>
      <c r="C1630" s="7">
        <v>0</v>
      </c>
      <c r="D1630" s="7">
        <v>0</v>
      </c>
      <c r="E1630" s="7">
        <v>1</v>
      </c>
      <c r="F1630" s="7">
        <v>0</v>
      </c>
      <c r="G1630" s="7">
        <v>0</v>
      </c>
      <c r="H1630" s="7">
        <v>4</v>
      </c>
      <c r="I1630" s="7">
        <v>3</v>
      </c>
      <c r="J1630" s="7">
        <v>4</v>
      </c>
      <c r="K1630" s="7">
        <v>4</v>
      </c>
      <c r="L1630" s="7">
        <v>0</v>
      </c>
      <c r="M1630" s="7">
        <v>2</v>
      </c>
    </row>
    <row r="1631" spans="1:13">
      <c r="A1631" s="7" t="s">
        <v>3560</v>
      </c>
      <c r="B1631" s="3">
        <v>0</v>
      </c>
      <c r="C1631" s="7">
        <v>1</v>
      </c>
      <c r="D1631" s="7">
        <v>1</v>
      </c>
      <c r="E1631" s="7">
        <v>0</v>
      </c>
      <c r="F1631" s="7">
        <v>1</v>
      </c>
      <c r="G1631" s="7">
        <v>0</v>
      </c>
      <c r="H1631" s="7">
        <v>2</v>
      </c>
      <c r="I1631" s="7">
        <v>0</v>
      </c>
      <c r="J1631" s="7">
        <v>3</v>
      </c>
      <c r="K1631" s="7">
        <v>2</v>
      </c>
      <c r="L1631" s="7">
        <v>1</v>
      </c>
      <c r="M1631" s="7">
        <v>2</v>
      </c>
    </row>
    <row r="1632" spans="1:13">
      <c r="A1632" s="7" t="s">
        <v>3561</v>
      </c>
      <c r="B1632" s="3"/>
      <c r="C1632" s="7">
        <v>1</v>
      </c>
      <c r="D1632" s="7">
        <v>1</v>
      </c>
      <c r="E1632" s="7">
        <v>3</v>
      </c>
      <c r="F1632" s="7">
        <v>1</v>
      </c>
      <c r="G1632" s="7"/>
      <c r="H1632" s="7">
        <v>7</v>
      </c>
      <c r="I1632" s="7">
        <v>3</v>
      </c>
      <c r="J1632" s="7">
        <v>8</v>
      </c>
      <c r="K1632" s="7">
        <v>9</v>
      </c>
      <c r="L1632" s="7">
        <v>0</v>
      </c>
      <c r="M1632" s="7">
        <v>12</v>
      </c>
    </row>
    <row r="1633" spans="1:13">
      <c r="A1633" s="7" t="s">
        <v>3562</v>
      </c>
      <c r="B1633" s="3">
        <v>0</v>
      </c>
      <c r="C1633" s="7">
        <v>0</v>
      </c>
      <c r="D1633" s="7">
        <v>1</v>
      </c>
      <c r="E1633" s="7">
        <v>3</v>
      </c>
      <c r="F1633" s="7">
        <v>0</v>
      </c>
      <c r="G1633" s="7">
        <v>0</v>
      </c>
      <c r="H1633" s="7">
        <v>6</v>
      </c>
      <c r="I1633" s="7">
        <v>3</v>
      </c>
      <c r="J1633" s="7">
        <v>10</v>
      </c>
      <c r="K1633" s="7">
        <v>5</v>
      </c>
      <c r="L1633" s="7">
        <v>1</v>
      </c>
      <c r="M1633" s="7">
        <v>13</v>
      </c>
    </row>
    <row r="1634" spans="1:13">
      <c r="A1634" s="7" t="s">
        <v>3563</v>
      </c>
      <c r="B1634" s="3">
        <v>0</v>
      </c>
      <c r="C1634" s="7">
        <v>0</v>
      </c>
      <c r="D1634" s="7">
        <v>1</v>
      </c>
      <c r="E1634" s="7">
        <v>7</v>
      </c>
      <c r="F1634" s="7">
        <v>0</v>
      </c>
      <c r="G1634" s="7">
        <v>0</v>
      </c>
      <c r="H1634" s="7">
        <v>12</v>
      </c>
      <c r="I1634" s="7">
        <v>3</v>
      </c>
      <c r="J1634" s="7">
        <v>9</v>
      </c>
      <c r="K1634" s="7">
        <v>10</v>
      </c>
      <c r="L1634" s="7">
        <v>1</v>
      </c>
      <c r="M1634" s="7">
        <v>15</v>
      </c>
    </row>
    <row r="1635" spans="1:13">
      <c r="A1635" s="7" t="s">
        <v>3564</v>
      </c>
      <c r="B1635" s="3">
        <v>0</v>
      </c>
      <c r="C1635" s="7">
        <v>0</v>
      </c>
      <c r="D1635" s="7">
        <v>3</v>
      </c>
      <c r="E1635" s="7">
        <v>3</v>
      </c>
      <c r="F1635" s="7"/>
      <c r="G1635" s="7"/>
      <c r="H1635" s="7">
        <v>6</v>
      </c>
      <c r="I1635" s="7">
        <v>2</v>
      </c>
      <c r="J1635" s="7">
        <v>8</v>
      </c>
      <c r="K1635" s="7">
        <v>5</v>
      </c>
      <c r="L1635" s="7">
        <v>1</v>
      </c>
      <c r="M1635" s="7">
        <v>15</v>
      </c>
    </row>
    <row r="1636" spans="1:13">
      <c r="A1636" s="7" t="s">
        <v>3565</v>
      </c>
      <c r="B1636" s="3">
        <v>0</v>
      </c>
      <c r="C1636" s="7">
        <v>0</v>
      </c>
      <c r="D1636" s="7">
        <v>3</v>
      </c>
      <c r="E1636" s="7">
        <v>1</v>
      </c>
      <c r="F1636" s="7">
        <v>0</v>
      </c>
      <c r="G1636" s="7">
        <v>0</v>
      </c>
      <c r="H1636" s="7">
        <v>4</v>
      </c>
      <c r="I1636" s="7">
        <v>2</v>
      </c>
      <c r="J1636" s="7">
        <v>6</v>
      </c>
      <c r="K1636" s="7">
        <v>4</v>
      </c>
      <c r="L1636" s="7">
        <v>0</v>
      </c>
      <c r="M1636" s="7">
        <v>9</v>
      </c>
    </row>
    <row r="1637" spans="1:13">
      <c r="A1637" s="7" t="s">
        <v>3566</v>
      </c>
      <c r="B1637" s="3">
        <v>0</v>
      </c>
      <c r="C1637" s="7">
        <v>1</v>
      </c>
      <c r="D1637" s="7">
        <v>0</v>
      </c>
      <c r="E1637" s="7">
        <v>1</v>
      </c>
      <c r="F1637" s="7">
        <v>0</v>
      </c>
      <c r="G1637" s="7">
        <v>0</v>
      </c>
      <c r="H1637" s="7">
        <v>4</v>
      </c>
      <c r="I1637" s="7">
        <v>4</v>
      </c>
      <c r="J1637" s="7">
        <v>9</v>
      </c>
      <c r="K1637" s="7">
        <v>4</v>
      </c>
      <c r="L1637" s="7">
        <v>0</v>
      </c>
      <c r="M1637" s="7">
        <v>7</v>
      </c>
    </row>
    <row r="1638" spans="1:13">
      <c r="A1638" s="7" t="s">
        <v>3567</v>
      </c>
      <c r="B1638" s="3">
        <v>0</v>
      </c>
      <c r="C1638" s="7">
        <v>0</v>
      </c>
      <c r="D1638" s="7">
        <v>3</v>
      </c>
      <c r="E1638" s="7">
        <v>0</v>
      </c>
      <c r="F1638" s="7">
        <v>0</v>
      </c>
      <c r="G1638" s="7">
        <v>0</v>
      </c>
      <c r="H1638" s="7">
        <v>3</v>
      </c>
      <c r="I1638" s="7">
        <v>3</v>
      </c>
      <c r="J1638" s="7">
        <v>3</v>
      </c>
      <c r="K1638" s="7">
        <v>2</v>
      </c>
      <c r="L1638" s="7">
        <v>0</v>
      </c>
      <c r="M1638" s="7">
        <v>13</v>
      </c>
    </row>
    <row r="1639" spans="1:13">
      <c r="A1639" s="7" t="s">
        <v>3568</v>
      </c>
      <c r="B1639" s="3"/>
      <c r="C1639" s="7">
        <v>1</v>
      </c>
      <c r="D1639" s="7">
        <v>7</v>
      </c>
      <c r="E1639" s="7">
        <v>1</v>
      </c>
      <c r="F1639" s="7">
        <v>1</v>
      </c>
      <c r="G1639" s="7">
        <v>0</v>
      </c>
      <c r="H1639" s="7">
        <v>9</v>
      </c>
      <c r="I1639" s="7">
        <v>4</v>
      </c>
      <c r="J1639" s="7">
        <v>10</v>
      </c>
      <c r="K1639" s="7">
        <v>6</v>
      </c>
      <c r="L1639" s="7">
        <v>0</v>
      </c>
      <c r="M1639" s="7">
        <v>8</v>
      </c>
    </row>
    <row r="1640" spans="1:13">
      <c r="A1640" s="7" t="s">
        <v>3569</v>
      </c>
      <c r="B1640" s="3">
        <v>0</v>
      </c>
      <c r="C1640" s="7">
        <v>0</v>
      </c>
      <c r="D1640" s="7">
        <v>3</v>
      </c>
      <c r="E1640" s="7">
        <v>1</v>
      </c>
      <c r="F1640" s="7">
        <v>0</v>
      </c>
      <c r="G1640" s="7">
        <v>0</v>
      </c>
      <c r="H1640" s="7">
        <v>4</v>
      </c>
      <c r="I1640" s="7">
        <v>2</v>
      </c>
      <c r="J1640" s="7">
        <v>11</v>
      </c>
      <c r="K1640" s="7">
        <v>3</v>
      </c>
      <c r="L1640" s="7">
        <v>1</v>
      </c>
      <c r="M1640" s="7">
        <v>8</v>
      </c>
    </row>
    <row r="1641" spans="1:13">
      <c r="A1641" s="7" t="s">
        <v>3570</v>
      </c>
      <c r="B1641" s="3">
        <v>0</v>
      </c>
      <c r="C1641" s="7">
        <v>1</v>
      </c>
      <c r="D1641" s="7">
        <v>2</v>
      </c>
      <c r="E1641" s="7">
        <v>4</v>
      </c>
      <c r="F1641" s="7">
        <v>0</v>
      </c>
      <c r="G1641" s="7">
        <v>0</v>
      </c>
      <c r="H1641" s="7">
        <v>13</v>
      </c>
      <c r="I1641" s="7">
        <v>1</v>
      </c>
      <c r="J1641" s="7">
        <v>8</v>
      </c>
      <c r="K1641" s="7">
        <v>12</v>
      </c>
      <c r="L1641" s="7">
        <v>2</v>
      </c>
      <c r="M1641" s="7">
        <v>14</v>
      </c>
    </row>
    <row r="1642" spans="1:13">
      <c r="A1642" s="7" t="s">
        <v>3571</v>
      </c>
      <c r="B1642" s="3">
        <v>0</v>
      </c>
      <c r="C1642" s="7">
        <v>0</v>
      </c>
      <c r="D1642" s="7">
        <v>1</v>
      </c>
      <c r="E1642" s="7">
        <v>0</v>
      </c>
      <c r="F1642" s="7">
        <v>0</v>
      </c>
      <c r="G1642" s="7">
        <v>0</v>
      </c>
      <c r="H1642" s="7">
        <v>2</v>
      </c>
      <c r="I1642" s="7">
        <v>0</v>
      </c>
      <c r="J1642" s="7">
        <v>4</v>
      </c>
      <c r="K1642" s="7">
        <v>5</v>
      </c>
      <c r="L1642" s="7">
        <v>0</v>
      </c>
      <c r="M1642" s="7">
        <v>10</v>
      </c>
    </row>
    <row r="1643" spans="1:13">
      <c r="A1643" s="7" t="s">
        <v>3572</v>
      </c>
      <c r="B1643" s="3">
        <v>0</v>
      </c>
      <c r="C1643" s="7">
        <v>0</v>
      </c>
      <c r="D1643" s="7">
        <v>0</v>
      </c>
      <c r="E1643" s="7">
        <v>2</v>
      </c>
      <c r="F1643" s="7">
        <v>0</v>
      </c>
      <c r="G1643" s="7">
        <v>0</v>
      </c>
      <c r="H1643" s="7">
        <v>2</v>
      </c>
      <c r="I1643" s="7">
        <v>2</v>
      </c>
      <c r="J1643" s="7">
        <v>8</v>
      </c>
      <c r="K1643" s="7">
        <v>5</v>
      </c>
      <c r="L1643" s="7">
        <v>1</v>
      </c>
      <c r="M1643" s="7">
        <v>5</v>
      </c>
    </row>
    <row r="1644" spans="1:13">
      <c r="A1644" s="7" t="s">
        <v>3573</v>
      </c>
      <c r="B1644" s="3">
        <v>0</v>
      </c>
      <c r="C1644" s="7">
        <v>0</v>
      </c>
      <c r="D1644" s="7">
        <v>1</v>
      </c>
      <c r="E1644" s="7">
        <v>3</v>
      </c>
      <c r="F1644" s="7">
        <v>1</v>
      </c>
      <c r="G1644" s="7">
        <v>0</v>
      </c>
      <c r="H1644" s="7">
        <v>11</v>
      </c>
      <c r="I1644" s="7">
        <v>3</v>
      </c>
      <c r="J1644" s="7">
        <v>5</v>
      </c>
      <c r="K1644" s="7">
        <v>3</v>
      </c>
      <c r="L1644" s="7">
        <v>0</v>
      </c>
      <c r="M1644" s="7">
        <v>4</v>
      </c>
    </row>
    <row r="1645" spans="1:13">
      <c r="A1645" s="7" t="s">
        <v>3574</v>
      </c>
      <c r="B1645" s="3">
        <v>0</v>
      </c>
      <c r="C1645" s="7">
        <v>0</v>
      </c>
      <c r="D1645" s="7">
        <v>0</v>
      </c>
      <c r="E1645" s="7">
        <v>1</v>
      </c>
      <c r="F1645" s="7">
        <v>0</v>
      </c>
      <c r="G1645" s="7">
        <v>0</v>
      </c>
      <c r="H1645" s="7">
        <v>3</v>
      </c>
      <c r="I1645" s="7">
        <v>0</v>
      </c>
      <c r="J1645" s="7">
        <v>2</v>
      </c>
      <c r="K1645" s="7">
        <v>2</v>
      </c>
      <c r="L1645" s="7">
        <v>0</v>
      </c>
      <c r="M1645" s="7">
        <v>2</v>
      </c>
    </row>
    <row r="1646" spans="1:13">
      <c r="A1646" s="7" t="s">
        <v>3575</v>
      </c>
      <c r="B1646" s="3">
        <v>0</v>
      </c>
      <c r="C1646" s="7">
        <v>0</v>
      </c>
      <c r="D1646" s="7">
        <v>1</v>
      </c>
      <c r="E1646" s="7">
        <v>3</v>
      </c>
      <c r="F1646" s="7">
        <v>0</v>
      </c>
      <c r="G1646" s="7">
        <v>1</v>
      </c>
      <c r="H1646" s="7">
        <v>7</v>
      </c>
      <c r="I1646" s="7">
        <v>0</v>
      </c>
      <c r="J1646" s="7">
        <v>5</v>
      </c>
      <c r="K1646" s="7">
        <v>3</v>
      </c>
      <c r="L1646" s="7">
        <v>0</v>
      </c>
      <c r="M1646" s="7">
        <v>5</v>
      </c>
    </row>
    <row r="1647" spans="1:13">
      <c r="A1647" s="7" t="s">
        <v>3576</v>
      </c>
      <c r="B1647" s="3"/>
      <c r="C1647" s="7"/>
      <c r="D1647" s="7"/>
      <c r="E1647" s="7">
        <v>7</v>
      </c>
      <c r="F1647" s="7">
        <v>0</v>
      </c>
      <c r="G1647" s="7">
        <v>0</v>
      </c>
      <c r="H1647" s="7">
        <v>7</v>
      </c>
      <c r="I1647" s="7">
        <v>0</v>
      </c>
      <c r="J1647" s="7">
        <v>2</v>
      </c>
      <c r="K1647" s="7">
        <v>6</v>
      </c>
      <c r="L1647" s="7">
        <v>0</v>
      </c>
      <c r="M1647" s="7">
        <v>14</v>
      </c>
    </row>
    <row r="1648" spans="1:13">
      <c r="A1648" s="7" t="s">
        <v>3577</v>
      </c>
      <c r="B1648" s="3">
        <v>0</v>
      </c>
      <c r="C1648" s="7">
        <v>0</v>
      </c>
      <c r="D1648" s="7">
        <v>4</v>
      </c>
      <c r="E1648" s="7">
        <v>7</v>
      </c>
      <c r="F1648" s="7">
        <v>0</v>
      </c>
      <c r="G1648" s="7">
        <v>1</v>
      </c>
      <c r="H1648" s="7">
        <v>11</v>
      </c>
      <c r="I1648" s="7">
        <v>6</v>
      </c>
      <c r="J1648" s="7">
        <v>9</v>
      </c>
      <c r="K1648" s="7">
        <v>8</v>
      </c>
      <c r="L1648" s="7">
        <v>0</v>
      </c>
      <c r="M1648" s="7">
        <v>14</v>
      </c>
    </row>
    <row r="1649" spans="1:13">
      <c r="A1649" s="7" t="s">
        <v>3578</v>
      </c>
      <c r="B1649" s="3"/>
      <c r="C1649" s="7"/>
      <c r="D1649" s="7">
        <v>1</v>
      </c>
      <c r="E1649" s="7">
        <v>3</v>
      </c>
      <c r="F1649" s="7">
        <v>0</v>
      </c>
      <c r="G1649" s="7">
        <v>0</v>
      </c>
      <c r="H1649" s="7">
        <v>6</v>
      </c>
      <c r="I1649" s="7">
        <v>2</v>
      </c>
      <c r="J1649" s="7">
        <v>7</v>
      </c>
      <c r="K1649" s="7">
        <v>5</v>
      </c>
      <c r="L1649" s="7">
        <v>1</v>
      </c>
      <c r="M1649" s="7">
        <v>6</v>
      </c>
    </row>
    <row r="1650" spans="1:13">
      <c r="A1650" s="7" t="s">
        <v>3579</v>
      </c>
      <c r="B1650" s="3">
        <v>0</v>
      </c>
      <c r="C1650" s="7">
        <v>0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1</v>
      </c>
      <c r="J1650" s="7">
        <v>5</v>
      </c>
      <c r="K1650" s="7">
        <v>3</v>
      </c>
      <c r="L1650" s="7">
        <v>0</v>
      </c>
      <c r="M1650" s="7">
        <v>5</v>
      </c>
    </row>
    <row r="1651" spans="1:13">
      <c r="A1651" s="7" t="s">
        <v>3580</v>
      </c>
      <c r="B1651" s="3">
        <v>0</v>
      </c>
      <c r="C1651" s="7">
        <v>0</v>
      </c>
      <c r="D1651" s="7">
        <v>2</v>
      </c>
      <c r="E1651" s="7">
        <v>1</v>
      </c>
      <c r="F1651" s="7">
        <v>0</v>
      </c>
      <c r="G1651" s="7">
        <v>0</v>
      </c>
      <c r="H1651" s="7">
        <v>3</v>
      </c>
      <c r="I1651" s="7">
        <v>1</v>
      </c>
      <c r="J1651" s="7">
        <v>6</v>
      </c>
      <c r="K1651" s="7">
        <v>5</v>
      </c>
      <c r="L1651" s="7">
        <v>1</v>
      </c>
      <c r="M1651" s="7">
        <v>6</v>
      </c>
    </row>
    <row r="1652" spans="1:13">
      <c r="A1652" s="7" t="s">
        <v>3581</v>
      </c>
      <c r="B1652" s="3"/>
      <c r="C1652" s="7"/>
      <c r="D1652" s="7">
        <v>2</v>
      </c>
      <c r="E1652" s="7"/>
      <c r="F1652" s="7">
        <v>0</v>
      </c>
      <c r="G1652" s="7">
        <v>0</v>
      </c>
      <c r="H1652" s="7">
        <v>2</v>
      </c>
      <c r="I1652" s="7">
        <v>1</v>
      </c>
      <c r="J1652" s="7">
        <v>1</v>
      </c>
      <c r="K1652" s="7">
        <v>1</v>
      </c>
      <c r="L1652" s="7">
        <v>1</v>
      </c>
      <c r="M1652" s="7">
        <v>2</v>
      </c>
    </row>
    <row r="1653" spans="1:13">
      <c r="A1653" s="7" t="s">
        <v>3582</v>
      </c>
      <c r="B1653" s="3"/>
      <c r="C1653" s="7"/>
      <c r="D1653" s="7">
        <v>3</v>
      </c>
      <c r="E1653" s="7">
        <v>1</v>
      </c>
      <c r="F1653" s="7"/>
      <c r="G1653" s="7"/>
      <c r="H1653" s="7">
        <v>6</v>
      </c>
      <c r="I1653" s="7">
        <v>3</v>
      </c>
      <c r="J1653" s="7">
        <v>11</v>
      </c>
      <c r="K1653" s="7">
        <v>8</v>
      </c>
      <c r="L1653" s="7"/>
      <c r="M1653" s="7">
        <v>4</v>
      </c>
    </row>
    <row r="1654" spans="1:13">
      <c r="A1654" s="7" t="s">
        <v>3583</v>
      </c>
      <c r="B1654" s="3">
        <v>0</v>
      </c>
      <c r="C1654" s="7">
        <v>0</v>
      </c>
      <c r="D1654" s="7">
        <v>2</v>
      </c>
      <c r="E1654" s="7">
        <v>0</v>
      </c>
      <c r="F1654" s="7">
        <v>0</v>
      </c>
      <c r="G1654" s="7">
        <v>0</v>
      </c>
      <c r="H1654" s="7">
        <v>3</v>
      </c>
      <c r="I1654" s="7">
        <v>3</v>
      </c>
      <c r="J1654" s="7">
        <v>3</v>
      </c>
      <c r="K1654" s="7">
        <v>3</v>
      </c>
      <c r="L1654" s="7">
        <v>0</v>
      </c>
      <c r="M1654" s="7">
        <v>15</v>
      </c>
    </row>
    <row r="1655" spans="1:13">
      <c r="A1655" s="7" t="s">
        <v>3584</v>
      </c>
      <c r="B1655" s="3"/>
      <c r="C1655" s="7">
        <v>2</v>
      </c>
      <c r="D1655" s="7">
        <v>6</v>
      </c>
      <c r="E1655" s="7"/>
      <c r="F1655" s="7">
        <v>0</v>
      </c>
      <c r="G1655" s="7">
        <v>0</v>
      </c>
      <c r="H1655" s="7">
        <v>8</v>
      </c>
      <c r="I1655" s="7">
        <v>6</v>
      </c>
      <c r="J1655" s="7">
        <v>12</v>
      </c>
      <c r="K1655" s="7">
        <v>4</v>
      </c>
      <c r="L1655" s="7">
        <v>0</v>
      </c>
      <c r="M1655" s="7">
        <v>2</v>
      </c>
    </row>
    <row r="1656" spans="1:13">
      <c r="A1656" s="7" t="s">
        <v>3585</v>
      </c>
      <c r="B1656" s="3">
        <v>1</v>
      </c>
      <c r="C1656" s="7">
        <v>2</v>
      </c>
      <c r="D1656" s="7">
        <v>4</v>
      </c>
      <c r="E1656" s="7">
        <v>2</v>
      </c>
      <c r="F1656" s="7">
        <v>1</v>
      </c>
      <c r="G1656" s="7">
        <v>0</v>
      </c>
      <c r="H1656" s="7">
        <v>9</v>
      </c>
      <c r="I1656" s="7">
        <v>4</v>
      </c>
      <c r="J1656" s="7">
        <v>10</v>
      </c>
      <c r="K1656" s="7">
        <v>9</v>
      </c>
      <c r="L1656" s="7">
        <v>0</v>
      </c>
      <c r="M1656" s="7">
        <v>4</v>
      </c>
    </row>
    <row r="1657" spans="1:13">
      <c r="A1657" s="7" t="s">
        <v>3586</v>
      </c>
      <c r="B1657" s="3">
        <v>0</v>
      </c>
      <c r="C1657" s="7">
        <v>1</v>
      </c>
      <c r="D1657" s="7">
        <v>2</v>
      </c>
      <c r="E1657" s="7">
        <v>4</v>
      </c>
      <c r="F1657" s="7">
        <v>0</v>
      </c>
      <c r="G1657" s="7">
        <v>0</v>
      </c>
      <c r="H1657" s="7">
        <v>14</v>
      </c>
      <c r="I1657" s="7">
        <v>1</v>
      </c>
      <c r="J1657" s="7">
        <v>9</v>
      </c>
      <c r="K1657" s="7">
        <v>8</v>
      </c>
      <c r="L1657" s="7">
        <v>1</v>
      </c>
      <c r="M1657" s="7">
        <v>12</v>
      </c>
    </row>
    <row r="1658" spans="1:13">
      <c r="A1658" s="7" t="s">
        <v>3953</v>
      </c>
      <c r="B1658" s="3">
        <v>0</v>
      </c>
      <c r="C1658" s="7">
        <v>1</v>
      </c>
      <c r="D1658" s="7">
        <v>2</v>
      </c>
      <c r="E1658" s="7">
        <v>1</v>
      </c>
      <c r="F1658" s="7">
        <v>0</v>
      </c>
      <c r="G1658" s="7">
        <v>0</v>
      </c>
      <c r="H1658" s="7">
        <v>5</v>
      </c>
      <c r="I1658" s="7">
        <v>2</v>
      </c>
      <c r="J1658" s="7">
        <v>16</v>
      </c>
      <c r="K1658" s="7">
        <v>4</v>
      </c>
      <c r="L1658" s="7">
        <v>0</v>
      </c>
      <c r="M1658" s="7">
        <v>6</v>
      </c>
    </row>
    <row r="1659" spans="1:13">
      <c r="A1659" s="7" t="s">
        <v>3886</v>
      </c>
      <c r="B1659" s="3">
        <v>0</v>
      </c>
      <c r="C1659" s="7">
        <v>0</v>
      </c>
      <c r="D1659" s="7">
        <v>5</v>
      </c>
      <c r="E1659" s="7">
        <v>8</v>
      </c>
      <c r="F1659" s="7">
        <v>0</v>
      </c>
      <c r="G1659" s="7">
        <v>0</v>
      </c>
      <c r="H1659" s="7">
        <v>18</v>
      </c>
      <c r="I1659" s="7">
        <v>4</v>
      </c>
      <c r="J1659" s="7">
        <v>8</v>
      </c>
      <c r="K1659" s="7">
        <v>9</v>
      </c>
      <c r="L1659" s="7">
        <v>1</v>
      </c>
      <c r="M1659" s="7">
        <v>10</v>
      </c>
    </row>
    <row r="1660" spans="1:13">
      <c r="A1660" s="7" t="s">
        <v>3587</v>
      </c>
      <c r="B1660" s="3">
        <v>0</v>
      </c>
      <c r="C1660" s="7">
        <v>0</v>
      </c>
      <c r="D1660" s="7">
        <v>2</v>
      </c>
      <c r="E1660" s="7">
        <v>2</v>
      </c>
      <c r="F1660" s="7">
        <v>0</v>
      </c>
      <c r="G1660" s="7">
        <v>0</v>
      </c>
      <c r="H1660" s="7">
        <v>5</v>
      </c>
      <c r="I1660" s="7">
        <v>2</v>
      </c>
      <c r="J1660" s="7">
        <v>10</v>
      </c>
      <c r="K1660" s="7">
        <v>4</v>
      </c>
      <c r="L1660" s="7">
        <v>0</v>
      </c>
      <c r="M1660" s="7">
        <v>4</v>
      </c>
    </row>
    <row r="1661" spans="1:13">
      <c r="A1661" s="7" t="s">
        <v>3588</v>
      </c>
      <c r="B1661" s="3">
        <v>0</v>
      </c>
      <c r="C1661" s="7">
        <v>0</v>
      </c>
      <c r="D1661" s="7">
        <v>1</v>
      </c>
      <c r="E1661" s="7">
        <v>4</v>
      </c>
      <c r="F1661" s="7">
        <v>0</v>
      </c>
      <c r="G1661" s="7">
        <v>0</v>
      </c>
      <c r="H1661" s="7">
        <v>5</v>
      </c>
      <c r="I1661" s="7">
        <v>1</v>
      </c>
      <c r="J1661" s="7">
        <v>6</v>
      </c>
      <c r="K1661" s="7">
        <v>6</v>
      </c>
      <c r="L1661" s="7">
        <v>0</v>
      </c>
      <c r="M1661" s="7">
        <v>9</v>
      </c>
    </row>
    <row r="1662" spans="1:13">
      <c r="A1662" s="7" t="s">
        <v>3589</v>
      </c>
      <c r="B1662" s="3">
        <v>0</v>
      </c>
      <c r="C1662" s="7">
        <v>0</v>
      </c>
      <c r="D1662" s="7">
        <v>0</v>
      </c>
      <c r="E1662" s="7">
        <v>2</v>
      </c>
      <c r="F1662" s="7">
        <v>0</v>
      </c>
      <c r="G1662" s="7">
        <v>0</v>
      </c>
      <c r="H1662" s="7">
        <v>5</v>
      </c>
      <c r="I1662" s="7">
        <v>0</v>
      </c>
      <c r="J1662" s="7">
        <v>4</v>
      </c>
      <c r="K1662" s="7">
        <v>5</v>
      </c>
      <c r="L1662" s="7">
        <v>0</v>
      </c>
      <c r="M1662" s="7">
        <v>7</v>
      </c>
    </row>
    <row r="1663" spans="1:13">
      <c r="A1663" s="7" t="s">
        <v>3590</v>
      </c>
      <c r="B1663" s="3">
        <v>1</v>
      </c>
      <c r="C1663" s="7">
        <v>1</v>
      </c>
      <c r="D1663" s="7">
        <v>1</v>
      </c>
      <c r="E1663" s="7">
        <v>1</v>
      </c>
      <c r="F1663" s="7">
        <v>1</v>
      </c>
      <c r="G1663" s="7">
        <v>0</v>
      </c>
      <c r="H1663" s="7">
        <v>4</v>
      </c>
      <c r="I1663" s="7">
        <v>2</v>
      </c>
      <c r="J1663" s="7">
        <v>12</v>
      </c>
      <c r="K1663" s="7">
        <v>4</v>
      </c>
      <c r="L1663" s="7">
        <v>0</v>
      </c>
      <c r="M1663" s="7">
        <v>10</v>
      </c>
    </row>
    <row r="1664" spans="1:13">
      <c r="A1664" s="7" t="s">
        <v>3946</v>
      </c>
      <c r="B1664" s="3">
        <v>0</v>
      </c>
      <c r="C1664" s="7">
        <v>1</v>
      </c>
      <c r="D1664" s="7">
        <v>1</v>
      </c>
      <c r="E1664" s="7">
        <v>2</v>
      </c>
      <c r="F1664" s="7">
        <v>1</v>
      </c>
      <c r="G1664" s="7">
        <v>1</v>
      </c>
      <c r="H1664" s="7">
        <v>5</v>
      </c>
      <c r="I1664" s="7">
        <v>2</v>
      </c>
      <c r="J1664" s="7">
        <v>8</v>
      </c>
      <c r="K1664" s="7">
        <v>8</v>
      </c>
      <c r="L1664" s="7">
        <v>1</v>
      </c>
      <c r="M1664" s="7">
        <v>10</v>
      </c>
    </row>
    <row r="1665" spans="1:13">
      <c r="A1665" s="7" t="s">
        <v>3887</v>
      </c>
      <c r="B1665" s="3">
        <v>0</v>
      </c>
      <c r="C1665" s="7">
        <v>0</v>
      </c>
      <c r="D1665" s="7">
        <v>3</v>
      </c>
      <c r="E1665" s="7">
        <v>0</v>
      </c>
      <c r="F1665" s="7">
        <v>0</v>
      </c>
      <c r="G1665" s="7">
        <v>0</v>
      </c>
      <c r="H1665" s="7">
        <v>5</v>
      </c>
      <c r="I1665" s="7">
        <v>2</v>
      </c>
      <c r="J1665" s="7">
        <v>7</v>
      </c>
      <c r="K1665" s="7">
        <v>12</v>
      </c>
      <c r="L1665" s="7">
        <v>0</v>
      </c>
      <c r="M1665" s="7">
        <v>13</v>
      </c>
    </row>
    <row r="1666" spans="1:13">
      <c r="A1666" s="7" t="s">
        <v>3954</v>
      </c>
      <c r="B1666" s="3">
        <v>0</v>
      </c>
      <c r="C1666" s="7">
        <v>0</v>
      </c>
      <c r="D1666" s="7">
        <v>1</v>
      </c>
      <c r="E1666" s="7">
        <v>0</v>
      </c>
      <c r="F1666" s="7">
        <v>0</v>
      </c>
      <c r="G1666" s="7">
        <v>0</v>
      </c>
      <c r="H1666" s="7">
        <v>1</v>
      </c>
      <c r="I1666" s="7">
        <v>3</v>
      </c>
      <c r="J1666" s="7">
        <v>6</v>
      </c>
      <c r="K1666" s="7">
        <v>3</v>
      </c>
      <c r="L1666" s="7">
        <v>0</v>
      </c>
      <c r="M1666" s="7">
        <v>5</v>
      </c>
    </row>
    <row r="1667" spans="1:13">
      <c r="A1667" s="7" t="s">
        <v>3943</v>
      </c>
      <c r="B1667" s="3">
        <v>0</v>
      </c>
      <c r="C1667" s="7">
        <v>0</v>
      </c>
      <c r="D1667" s="7">
        <v>3</v>
      </c>
      <c r="E1667" s="7">
        <v>0</v>
      </c>
      <c r="F1667" s="7">
        <v>0</v>
      </c>
      <c r="G1667" s="7">
        <v>0</v>
      </c>
      <c r="H1667" s="7">
        <v>4</v>
      </c>
      <c r="I1667" s="7">
        <v>2</v>
      </c>
      <c r="J1667" s="7">
        <v>6</v>
      </c>
      <c r="K1667" s="7">
        <v>2</v>
      </c>
      <c r="L1667" s="7">
        <v>0</v>
      </c>
      <c r="M1667" s="7">
        <v>6</v>
      </c>
    </row>
    <row r="1668" spans="1:13">
      <c r="A1668" s="7" t="s">
        <v>3888</v>
      </c>
      <c r="B1668" s="3">
        <v>1</v>
      </c>
      <c r="C1668" s="7">
        <v>0</v>
      </c>
      <c r="D1668" s="7">
        <v>3</v>
      </c>
      <c r="E1668" s="7">
        <v>0</v>
      </c>
      <c r="F1668" s="7">
        <v>0</v>
      </c>
      <c r="G1668" s="7">
        <v>0</v>
      </c>
      <c r="H1668" s="7">
        <v>4</v>
      </c>
      <c r="I1668" s="7">
        <v>2</v>
      </c>
      <c r="J1668" s="7">
        <v>10</v>
      </c>
      <c r="K1668" s="7">
        <v>4</v>
      </c>
      <c r="L1668" s="7">
        <v>0</v>
      </c>
      <c r="M1668" s="7">
        <v>4</v>
      </c>
    </row>
    <row r="1669" spans="1:13">
      <c r="A1669" s="7" t="s">
        <v>3591</v>
      </c>
      <c r="B1669" s="3"/>
      <c r="C1669" s="7"/>
      <c r="D1669" s="7">
        <v>1</v>
      </c>
      <c r="E1669" s="7"/>
      <c r="F1669" s="7"/>
      <c r="G1669" s="7"/>
      <c r="H1669" s="7">
        <v>2</v>
      </c>
      <c r="I1669" s="7"/>
      <c r="J1669" s="7">
        <v>8</v>
      </c>
      <c r="K1669" s="7">
        <v>9</v>
      </c>
      <c r="L1669" s="7">
        <v>1</v>
      </c>
      <c r="M1669" s="7">
        <v>7</v>
      </c>
    </row>
    <row r="1670" spans="1:13">
      <c r="A1670" s="7" t="s">
        <v>3961</v>
      </c>
      <c r="B1670" s="3">
        <v>0</v>
      </c>
      <c r="C1670" s="7">
        <v>1</v>
      </c>
      <c r="D1670" s="7">
        <v>0</v>
      </c>
      <c r="E1670" s="7">
        <v>3</v>
      </c>
      <c r="F1670" s="7">
        <v>1</v>
      </c>
      <c r="G1670" s="7">
        <v>0</v>
      </c>
      <c r="H1670" s="7">
        <v>6</v>
      </c>
      <c r="I1670" s="7">
        <v>1</v>
      </c>
      <c r="J1670" s="7">
        <v>14</v>
      </c>
      <c r="K1670" s="7">
        <v>9</v>
      </c>
      <c r="L1670" s="7">
        <v>0</v>
      </c>
      <c r="M1670" s="7">
        <v>10</v>
      </c>
    </row>
    <row r="1671" spans="1:13">
      <c r="A1671" s="7" t="s">
        <v>3936</v>
      </c>
      <c r="B1671" s="3">
        <v>0</v>
      </c>
      <c r="C1671" s="7">
        <v>0</v>
      </c>
      <c r="D1671" s="7">
        <v>2</v>
      </c>
      <c r="E1671" s="7">
        <v>5</v>
      </c>
      <c r="F1671" s="7">
        <v>1</v>
      </c>
      <c r="G1671" s="7">
        <v>0</v>
      </c>
      <c r="H1671" s="7">
        <v>10</v>
      </c>
      <c r="I1671" s="7">
        <v>0</v>
      </c>
      <c r="J1671" s="7">
        <v>6</v>
      </c>
      <c r="K1671" s="7">
        <v>7</v>
      </c>
      <c r="L1671" s="7">
        <v>1</v>
      </c>
      <c r="M1671" s="7">
        <v>14</v>
      </c>
    </row>
    <row r="1672" spans="1:13">
      <c r="A1672" s="7" t="s">
        <v>3889</v>
      </c>
      <c r="B1672" s="3">
        <v>0</v>
      </c>
      <c r="C1672" s="7">
        <v>4</v>
      </c>
      <c r="D1672" s="7">
        <v>0</v>
      </c>
      <c r="E1672" s="7">
        <v>2</v>
      </c>
      <c r="F1672" s="7">
        <v>0</v>
      </c>
      <c r="G1672" s="7">
        <v>0</v>
      </c>
      <c r="H1672" s="7">
        <v>6</v>
      </c>
      <c r="I1672" s="7">
        <v>4</v>
      </c>
      <c r="J1672" s="7">
        <v>10</v>
      </c>
      <c r="K1672" s="7">
        <v>6</v>
      </c>
      <c r="L1672" s="7">
        <v>0</v>
      </c>
      <c r="M1672" s="7">
        <v>17</v>
      </c>
    </row>
    <row r="1673" spans="1:13">
      <c r="A1673" s="7" t="s">
        <v>3592</v>
      </c>
      <c r="B1673" s="3">
        <v>0</v>
      </c>
      <c r="C1673" s="7">
        <v>1</v>
      </c>
      <c r="D1673" s="7">
        <v>2</v>
      </c>
      <c r="E1673" s="7">
        <v>2</v>
      </c>
      <c r="F1673" s="7">
        <v>1</v>
      </c>
      <c r="G1673" s="7">
        <v>0</v>
      </c>
      <c r="H1673" s="7">
        <v>5</v>
      </c>
      <c r="I1673" s="7">
        <v>1</v>
      </c>
      <c r="J1673" s="7">
        <v>8</v>
      </c>
      <c r="K1673" s="7">
        <v>8</v>
      </c>
      <c r="L1673" s="7">
        <v>0</v>
      </c>
      <c r="M1673" s="7">
        <v>22</v>
      </c>
    </row>
    <row r="1674" spans="1:13">
      <c r="A1674" s="7" t="s">
        <v>3955</v>
      </c>
      <c r="B1674" s="3"/>
      <c r="C1674" s="7"/>
      <c r="D1674" s="7">
        <v>1</v>
      </c>
      <c r="E1674" s="7">
        <v>3</v>
      </c>
      <c r="F1674" s="7"/>
      <c r="G1674" s="7">
        <v>0</v>
      </c>
      <c r="H1674" s="7">
        <v>5</v>
      </c>
      <c r="I1674" s="7">
        <v>3</v>
      </c>
      <c r="J1674" s="7">
        <v>11</v>
      </c>
      <c r="K1674" s="7">
        <v>5</v>
      </c>
      <c r="L1674" s="7">
        <v>2</v>
      </c>
      <c r="M1674" s="7">
        <v>5</v>
      </c>
    </row>
    <row r="1675" spans="1:13">
      <c r="A1675" s="7" t="s">
        <v>3890</v>
      </c>
      <c r="B1675" s="3">
        <v>0</v>
      </c>
      <c r="C1675" s="7">
        <v>0</v>
      </c>
      <c r="D1675" s="7">
        <v>0</v>
      </c>
      <c r="E1675" s="7">
        <v>5</v>
      </c>
      <c r="F1675" s="7">
        <v>0</v>
      </c>
      <c r="G1675" s="7">
        <v>0</v>
      </c>
      <c r="H1675" s="7">
        <v>5</v>
      </c>
      <c r="I1675" s="7">
        <v>4</v>
      </c>
      <c r="J1675" s="7">
        <v>16</v>
      </c>
      <c r="K1675" s="7">
        <v>8</v>
      </c>
      <c r="L1675" s="7">
        <v>1</v>
      </c>
      <c r="M1675" s="7">
        <v>4</v>
      </c>
    </row>
    <row r="1676" spans="1:13">
      <c r="A1676" s="7" t="s">
        <v>3937</v>
      </c>
      <c r="B1676" s="3">
        <v>0</v>
      </c>
      <c r="C1676" s="7">
        <v>0</v>
      </c>
      <c r="D1676" s="7">
        <v>3</v>
      </c>
      <c r="E1676" s="7">
        <v>4</v>
      </c>
      <c r="F1676" s="7">
        <v>0</v>
      </c>
      <c r="G1676" s="7">
        <v>0</v>
      </c>
      <c r="H1676" s="7">
        <v>7</v>
      </c>
      <c r="I1676" s="7">
        <v>3</v>
      </c>
      <c r="J1676" s="7">
        <v>15</v>
      </c>
      <c r="K1676" s="7">
        <v>6</v>
      </c>
      <c r="L1676" s="7">
        <v>0</v>
      </c>
      <c r="M1676" s="7">
        <v>4</v>
      </c>
    </row>
    <row r="1677" spans="1:13">
      <c r="A1677" s="7" t="s">
        <v>3891</v>
      </c>
      <c r="B1677" s="3">
        <v>0</v>
      </c>
      <c r="C1677" s="7">
        <v>1</v>
      </c>
      <c r="D1677" s="7">
        <v>2</v>
      </c>
      <c r="E1677" s="7">
        <v>1</v>
      </c>
      <c r="F1677" s="7">
        <v>1</v>
      </c>
      <c r="G1677" s="7">
        <v>0</v>
      </c>
      <c r="H1677" s="7">
        <v>4</v>
      </c>
      <c r="I1677" s="7">
        <v>2</v>
      </c>
      <c r="J1677" s="7">
        <v>12</v>
      </c>
      <c r="K1677" s="7">
        <v>4</v>
      </c>
      <c r="L1677" s="7">
        <v>0</v>
      </c>
      <c r="M1677" s="7">
        <v>7</v>
      </c>
    </row>
    <row r="1678" spans="1:13">
      <c r="A1678" s="7" t="s">
        <v>3892</v>
      </c>
      <c r="B1678" s="3">
        <v>0</v>
      </c>
      <c r="C1678" s="7">
        <v>1</v>
      </c>
      <c r="D1678" s="7">
        <v>2</v>
      </c>
      <c r="E1678" s="7">
        <v>3</v>
      </c>
      <c r="F1678" s="7">
        <v>0</v>
      </c>
      <c r="G1678" s="7">
        <v>0</v>
      </c>
      <c r="H1678" s="7">
        <v>10</v>
      </c>
      <c r="I1678" s="7">
        <v>3</v>
      </c>
      <c r="J1678" s="7">
        <v>9</v>
      </c>
      <c r="K1678" s="7">
        <v>11</v>
      </c>
      <c r="L1678" s="7">
        <v>0</v>
      </c>
      <c r="M1678" s="7">
        <v>12</v>
      </c>
    </row>
    <row r="1679" spans="1:13">
      <c r="A1679" s="7" t="s">
        <v>3593</v>
      </c>
      <c r="B1679" s="3">
        <v>0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7">
        <v>2</v>
      </c>
      <c r="I1679" s="7">
        <v>2</v>
      </c>
      <c r="J1679" s="7">
        <v>4</v>
      </c>
      <c r="K1679" s="7">
        <v>3</v>
      </c>
      <c r="L1679" s="7">
        <v>0</v>
      </c>
      <c r="M1679" s="7">
        <v>16</v>
      </c>
    </row>
    <row r="1680" spans="1:13">
      <c r="A1680" s="7" t="s">
        <v>3938</v>
      </c>
      <c r="B1680" s="3">
        <v>2</v>
      </c>
      <c r="C1680" s="7">
        <v>0</v>
      </c>
      <c r="D1680" s="7">
        <v>4</v>
      </c>
      <c r="E1680" s="7">
        <v>9</v>
      </c>
      <c r="F1680" s="7">
        <v>2</v>
      </c>
      <c r="G1680" s="7">
        <v>0</v>
      </c>
      <c r="H1680" s="7">
        <v>21</v>
      </c>
      <c r="I1680" s="7">
        <v>3</v>
      </c>
      <c r="J1680" s="7">
        <v>7</v>
      </c>
      <c r="K1680" s="7">
        <v>5</v>
      </c>
      <c r="L1680" s="7">
        <v>0</v>
      </c>
      <c r="M1680" s="7">
        <v>10</v>
      </c>
    </row>
    <row r="1681" spans="1:13">
      <c r="A1681" s="7" t="s">
        <v>3962</v>
      </c>
      <c r="B1681" s="3">
        <v>0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1</v>
      </c>
      <c r="J1681" s="7">
        <v>11</v>
      </c>
      <c r="K1681" s="7">
        <v>1</v>
      </c>
      <c r="L1681" s="7">
        <v>0</v>
      </c>
      <c r="M1681" s="7">
        <v>2</v>
      </c>
    </row>
    <row r="1682" spans="1:13">
      <c r="A1682" s="7" t="s">
        <v>3893</v>
      </c>
      <c r="B1682" s="3">
        <v>0</v>
      </c>
      <c r="C1682" s="7">
        <v>1</v>
      </c>
      <c r="D1682" s="7">
        <v>3</v>
      </c>
      <c r="E1682" s="7">
        <v>4</v>
      </c>
      <c r="F1682" s="7">
        <v>1</v>
      </c>
      <c r="G1682" s="7">
        <v>0</v>
      </c>
      <c r="H1682" s="7">
        <v>8</v>
      </c>
      <c r="I1682" s="7">
        <v>3</v>
      </c>
      <c r="J1682" s="7">
        <v>7</v>
      </c>
      <c r="K1682" s="7">
        <v>5</v>
      </c>
      <c r="L1682" s="7">
        <v>0</v>
      </c>
      <c r="M1682" s="7">
        <v>6</v>
      </c>
    </row>
    <row r="1683" spans="1:13">
      <c r="A1683" s="7" t="s">
        <v>3894</v>
      </c>
      <c r="B1683" s="3">
        <v>1</v>
      </c>
      <c r="C1683" s="7">
        <v>0</v>
      </c>
      <c r="D1683" s="7">
        <v>0</v>
      </c>
      <c r="E1683" s="7">
        <v>3</v>
      </c>
      <c r="F1683" s="7">
        <v>1</v>
      </c>
      <c r="G1683" s="7">
        <v>0</v>
      </c>
      <c r="H1683" s="7">
        <v>4</v>
      </c>
      <c r="I1683" s="7">
        <v>2</v>
      </c>
      <c r="J1683" s="7">
        <v>11</v>
      </c>
      <c r="K1683" s="7">
        <v>3</v>
      </c>
      <c r="L1683" s="7">
        <v>0</v>
      </c>
      <c r="M1683" s="7">
        <v>5</v>
      </c>
    </row>
    <row r="1684" spans="1:13">
      <c r="A1684" s="7" t="s">
        <v>3939</v>
      </c>
      <c r="B1684" s="3"/>
      <c r="C1684" s="7">
        <v>1</v>
      </c>
      <c r="D1684" s="7">
        <v>4</v>
      </c>
      <c r="E1684" s="7">
        <v>4</v>
      </c>
      <c r="F1684" s="7">
        <v>1</v>
      </c>
      <c r="G1684" s="7">
        <v>0</v>
      </c>
      <c r="H1684" s="7">
        <v>9</v>
      </c>
      <c r="I1684" s="7">
        <v>4</v>
      </c>
      <c r="J1684" s="7">
        <v>14</v>
      </c>
      <c r="K1684" s="7">
        <v>5</v>
      </c>
      <c r="L1684" s="7">
        <v>0</v>
      </c>
      <c r="M1684" s="7">
        <v>9</v>
      </c>
    </row>
    <row r="1685" spans="1:13">
      <c r="A1685" s="7" t="s">
        <v>3895</v>
      </c>
      <c r="B1685" s="3">
        <v>2</v>
      </c>
      <c r="C1685" s="7">
        <v>0</v>
      </c>
      <c r="D1685" s="7">
        <v>0</v>
      </c>
      <c r="E1685" s="7">
        <v>0</v>
      </c>
      <c r="F1685" s="7">
        <v>2</v>
      </c>
      <c r="G1685" s="7">
        <v>0</v>
      </c>
      <c r="H1685" s="7">
        <v>5</v>
      </c>
      <c r="I1685" s="7">
        <v>1</v>
      </c>
      <c r="J1685" s="7">
        <v>8</v>
      </c>
      <c r="K1685" s="7">
        <v>4</v>
      </c>
      <c r="L1685" s="7">
        <v>0</v>
      </c>
      <c r="M1685" s="7">
        <v>2</v>
      </c>
    </row>
    <row r="1686" spans="1:13">
      <c r="A1686" s="7" t="s">
        <v>3947</v>
      </c>
      <c r="B1686" s="3">
        <v>0</v>
      </c>
      <c r="C1686" s="7">
        <v>0</v>
      </c>
      <c r="D1686" s="7">
        <v>1</v>
      </c>
      <c r="E1686" s="7">
        <v>0</v>
      </c>
      <c r="F1686" s="7">
        <v>0</v>
      </c>
      <c r="G1686" s="7">
        <v>0</v>
      </c>
      <c r="H1686" s="7">
        <v>1</v>
      </c>
      <c r="I1686" s="7">
        <v>2</v>
      </c>
      <c r="J1686" s="7">
        <v>8</v>
      </c>
      <c r="K1686" s="7">
        <v>2</v>
      </c>
      <c r="L1686" s="7">
        <v>1</v>
      </c>
      <c r="M1686" s="7">
        <v>4</v>
      </c>
    </row>
    <row r="1687" spans="1:13">
      <c r="A1687" s="7" t="s">
        <v>3896</v>
      </c>
      <c r="B1687" s="3"/>
      <c r="C1687" s="7"/>
      <c r="D1687" s="7">
        <v>2</v>
      </c>
      <c r="E1687" s="7">
        <v>1</v>
      </c>
      <c r="F1687" s="7">
        <v>1</v>
      </c>
      <c r="G1687" s="7">
        <v>0</v>
      </c>
      <c r="H1687" s="7">
        <v>6</v>
      </c>
      <c r="I1687" s="7">
        <v>3</v>
      </c>
      <c r="J1687" s="7">
        <v>11</v>
      </c>
      <c r="K1687" s="7">
        <v>4</v>
      </c>
      <c r="L1687" s="7">
        <v>0</v>
      </c>
      <c r="M1687" s="7">
        <v>2</v>
      </c>
    </row>
    <row r="1688" spans="1:13">
      <c r="A1688" s="7" t="s">
        <v>3594</v>
      </c>
      <c r="B1688" s="3"/>
      <c r="C1688" s="7"/>
      <c r="D1688" s="7">
        <v>1</v>
      </c>
      <c r="E1688" s="7">
        <v>3</v>
      </c>
      <c r="F1688" s="7">
        <v>0</v>
      </c>
      <c r="G1688" s="7">
        <v>0</v>
      </c>
      <c r="H1688" s="7">
        <v>4</v>
      </c>
      <c r="I1688" s="7">
        <v>4</v>
      </c>
      <c r="J1688" s="7">
        <v>9</v>
      </c>
      <c r="K1688" s="7">
        <v>5</v>
      </c>
      <c r="L1688" s="7">
        <v>0</v>
      </c>
      <c r="M1688" s="7">
        <v>11</v>
      </c>
    </row>
    <row r="1689" spans="1:13">
      <c r="A1689" s="7" t="s">
        <v>3595</v>
      </c>
      <c r="B1689" s="3">
        <v>0</v>
      </c>
      <c r="C1689" s="7">
        <v>0</v>
      </c>
      <c r="D1689" s="7">
        <v>3</v>
      </c>
      <c r="E1689" s="7">
        <v>2</v>
      </c>
      <c r="F1689" s="7">
        <v>3</v>
      </c>
      <c r="G1689" s="7">
        <v>0</v>
      </c>
      <c r="H1689" s="7">
        <v>6</v>
      </c>
      <c r="I1689" s="7">
        <v>3</v>
      </c>
      <c r="J1689" s="7">
        <v>9</v>
      </c>
      <c r="K1689" s="7">
        <v>6</v>
      </c>
      <c r="L1689" s="7">
        <v>2</v>
      </c>
      <c r="M1689" s="7">
        <v>6</v>
      </c>
    </row>
    <row r="1690" spans="1:13">
      <c r="A1690" s="7" t="s">
        <v>3948</v>
      </c>
      <c r="B1690" s="3">
        <v>0</v>
      </c>
      <c r="C1690" s="7">
        <v>0</v>
      </c>
      <c r="D1690" s="7">
        <v>1</v>
      </c>
      <c r="E1690" s="7">
        <v>3</v>
      </c>
      <c r="F1690" s="7">
        <v>0</v>
      </c>
      <c r="G1690" s="7">
        <v>0</v>
      </c>
      <c r="H1690" s="7">
        <v>4</v>
      </c>
      <c r="I1690" s="7">
        <v>4</v>
      </c>
      <c r="J1690" s="7">
        <v>8</v>
      </c>
      <c r="K1690" s="7">
        <v>4</v>
      </c>
      <c r="L1690" s="7">
        <v>1</v>
      </c>
      <c r="M1690" s="7">
        <v>9</v>
      </c>
    </row>
    <row r="1691" spans="1:13">
      <c r="A1691" s="7" t="s">
        <v>3596</v>
      </c>
      <c r="B1691" s="3">
        <v>0</v>
      </c>
      <c r="C1691" s="7">
        <v>0</v>
      </c>
      <c r="D1691" s="7">
        <v>2</v>
      </c>
      <c r="E1691" s="7">
        <v>0</v>
      </c>
      <c r="F1691" s="7">
        <v>0</v>
      </c>
      <c r="G1691" s="7">
        <v>0</v>
      </c>
      <c r="H1691" s="7">
        <v>2</v>
      </c>
      <c r="I1691" s="7">
        <v>0</v>
      </c>
      <c r="J1691" s="7">
        <v>1</v>
      </c>
      <c r="K1691" s="7">
        <v>3</v>
      </c>
      <c r="L1691" s="7">
        <v>0</v>
      </c>
      <c r="M1691" s="7">
        <v>1</v>
      </c>
    </row>
    <row r="1692" spans="1:13">
      <c r="A1692" s="7" t="s">
        <v>3897</v>
      </c>
      <c r="B1692" s="3">
        <v>0</v>
      </c>
      <c r="C1692" s="7">
        <v>1</v>
      </c>
      <c r="D1692" s="7">
        <v>3</v>
      </c>
      <c r="E1692" s="7">
        <v>1</v>
      </c>
      <c r="F1692" s="7">
        <v>1</v>
      </c>
      <c r="G1692" s="7">
        <v>0</v>
      </c>
      <c r="H1692" s="7">
        <v>5</v>
      </c>
      <c r="I1692" s="7">
        <v>1</v>
      </c>
      <c r="J1692" s="7">
        <v>9</v>
      </c>
      <c r="K1692" s="7">
        <v>8</v>
      </c>
      <c r="L1692" s="7">
        <v>0</v>
      </c>
      <c r="M1692" s="7">
        <v>8</v>
      </c>
    </row>
    <row r="1693" spans="1:13">
      <c r="A1693" s="7" t="s">
        <v>3898</v>
      </c>
      <c r="B1693" s="3">
        <v>0</v>
      </c>
      <c r="C1693" s="7">
        <v>0</v>
      </c>
      <c r="D1693" s="7">
        <v>1</v>
      </c>
      <c r="E1693" s="7">
        <v>1</v>
      </c>
      <c r="F1693" s="7">
        <v>0</v>
      </c>
      <c r="G1693" s="7">
        <v>0</v>
      </c>
      <c r="H1693" s="7">
        <v>2</v>
      </c>
      <c r="I1693" s="7">
        <v>2</v>
      </c>
      <c r="J1693" s="7">
        <v>6</v>
      </c>
      <c r="K1693" s="7">
        <v>6</v>
      </c>
      <c r="L1693" s="7">
        <v>1</v>
      </c>
      <c r="M1693" s="7">
        <v>5</v>
      </c>
    </row>
    <row r="1694" spans="1:13">
      <c r="A1694" s="7" t="s">
        <v>3899</v>
      </c>
      <c r="B1694" s="3">
        <v>0</v>
      </c>
      <c r="C1694" s="7">
        <v>0</v>
      </c>
      <c r="D1694" s="7">
        <v>1</v>
      </c>
      <c r="E1694" s="7">
        <v>3</v>
      </c>
      <c r="F1694" s="7">
        <v>0</v>
      </c>
      <c r="G1694" s="7">
        <v>0</v>
      </c>
      <c r="H1694" s="7">
        <v>4</v>
      </c>
      <c r="I1694" s="7">
        <v>4</v>
      </c>
      <c r="J1694" s="7">
        <v>6</v>
      </c>
      <c r="K1694" s="7">
        <v>6</v>
      </c>
      <c r="L1694" s="7">
        <v>4</v>
      </c>
      <c r="M1694" s="7">
        <v>11</v>
      </c>
    </row>
    <row r="1695" spans="1:13">
      <c r="A1695" s="7" t="s">
        <v>3900</v>
      </c>
      <c r="B1695" s="3">
        <v>1</v>
      </c>
      <c r="C1695" s="7">
        <v>0</v>
      </c>
      <c r="D1695" s="7">
        <v>2</v>
      </c>
      <c r="E1695" s="7">
        <v>2</v>
      </c>
      <c r="F1695" s="7">
        <v>1</v>
      </c>
      <c r="G1695" s="7">
        <v>0</v>
      </c>
      <c r="H1695" s="7">
        <v>5</v>
      </c>
      <c r="I1695" s="7">
        <v>2</v>
      </c>
      <c r="J1695" s="7">
        <v>11</v>
      </c>
      <c r="K1695" s="7">
        <v>6</v>
      </c>
      <c r="L1695" s="7">
        <v>0</v>
      </c>
      <c r="M1695" s="7">
        <v>4</v>
      </c>
    </row>
    <row r="1696" spans="1:13">
      <c r="A1696" s="7" t="s">
        <v>3901</v>
      </c>
      <c r="B1696" s="3">
        <v>0</v>
      </c>
      <c r="C1696" s="7">
        <v>0</v>
      </c>
      <c r="D1696" s="7">
        <v>0</v>
      </c>
      <c r="E1696" s="7">
        <v>0</v>
      </c>
      <c r="F1696" s="7"/>
      <c r="G1696" s="7">
        <v>0</v>
      </c>
      <c r="H1696" s="7">
        <v>0</v>
      </c>
      <c r="I1696" s="7">
        <v>1</v>
      </c>
      <c r="J1696" s="7">
        <v>7</v>
      </c>
      <c r="K1696" s="7">
        <v>0</v>
      </c>
      <c r="L1696" s="7">
        <v>0</v>
      </c>
      <c r="M1696" s="7">
        <v>3</v>
      </c>
    </row>
    <row r="1697" spans="1:13">
      <c r="A1697" s="7" t="s">
        <v>3597</v>
      </c>
      <c r="B1697" s="3">
        <v>0</v>
      </c>
      <c r="C1697" s="7">
        <v>0</v>
      </c>
      <c r="D1697" s="7">
        <v>4</v>
      </c>
      <c r="E1697" s="7">
        <v>4</v>
      </c>
      <c r="F1697" s="7">
        <v>0</v>
      </c>
      <c r="G1697" s="7">
        <v>0</v>
      </c>
      <c r="H1697" s="7">
        <v>11</v>
      </c>
      <c r="I1697" s="7">
        <v>8</v>
      </c>
      <c r="J1697" s="7">
        <v>8</v>
      </c>
      <c r="K1697" s="7">
        <v>15</v>
      </c>
      <c r="L1697" s="7">
        <v>0</v>
      </c>
      <c r="M1697" s="7"/>
    </row>
    <row r="1698" spans="1:13">
      <c r="A1698" s="7" t="s">
        <v>3902</v>
      </c>
      <c r="B1698" s="3">
        <v>0</v>
      </c>
      <c r="C1698" s="7">
        <v>0</v>
      </c>
      <c r="D1698" s="7">
        <v>4</v>
      </c>
      <c r="E1698" s="7">
        <v>1</v>
      </c>
      <c r="F1698" s="7">
        <v>0</v>
      </c>
      <c r="G1698" s="7">
        <v>0</v>
      </c>
      <c r="H1698" s="7">
        <v>5</v>
      </c>
      <c r="I1698" s="7">
        <v>2</v>
      </c>
      <c r="J1698" s="7">
        <v>8</v>
      </c>
      <c r="K1698" s="7">
        <v>4</v>
      </c>
      <c r="L1698" s="7">
        <v>0</v>
      </c>
      <c r="M1698" s="7">
        <v>7</v>
      </c>
    </row>
    <row r="1699" spans="1:13">
      <c r="A1699" s="7" t="s">
        <v>3963</v>
      </c>
      <c r="B1699" s="3">
        <v>0</v>
      </c>
      <c r="C1699" s="7">
        <v>0</v>
      </c>
      <c r="D1699" s="7">
        <v>2</v>
      </c>
      <c r="E1699" s="7">
        <v>3</v>
      </c>
      <c r="F1699" s="7">
        <v>0</v>
      </c>
      <c r="G1699" s="7">
        <v>0</v>
      </c>
      <c r="H1699" s="7">
        <v>7</v>
      </c>
      <c r="I1699" s="7">
        <v>2</v>
      </c>
      <c r="J1699" s="7">
        <v>8</v>
      </c>
      <c r="K1699" s="7">
        <v>6</v>
      </c>
      <c r="L1699" s="7">
        <v>0</v>
      </c>
      <c r="M1699" s="7">
        <v>3</v>
      </c>
    </row>
    <row r="1700" spans="1:13">
      <c r="A1700" s="7" t="s">
        <v>3903</v>
      </c>
      <c r="B1700" s="3">
        <v>1</v>
      </c>
      <c r="C1700" s="7">
        <v>0</v>
      </c>
      <c r="D1700" s="7">
        <v>1</v>
      </c>
      <c r="E1700" s="7">
        <v>3</v>
      </c>
      <c r="F1700" s="7">
        <v>1</v>
      </c>
      <c r="G1700" s="7">
        <v>0</v>
      </c>
      <c r="H1700" s="7">
        <v>5</v>
      </c>
      <c r="I1700" s="7">
        <v>4</v>
      </c>
      <c r="J1700" s="7">
        <v>7</v>
      </c>
      <c r="K1700" s="7">
        <v>7</v>
      </c>
      <c r="L1700" s="7">
        <v>0</v>
      </c>
      <c r="M1700" s="7">
        <v>12</v>
      </c>
    </row>
    <row r="1701" spans="1:13">
      <c r="A1701" s="7" t="s">
        <v>3904</v>
      </c>
      <c r="B1701" s="3">
        <v>1</v>
      </c>
      <c r="C1701" s="7">
        <v>0</v>
      </c>
      <c r="D1701" s="7">
        <v>1</v>
      </c>
      <c r="E1701" s="7">
        <v>4</v>
      </c>
      <c r="F1701" s="7">
        <v>1</v>
      </c>
      <c r="G1701" s="7">
        <v>0</v>
      </c>
      <c r="H1701" s="7">
        <v>6</v>
      </c>
      <c r="I1701" s="7">
        <v>3</v>
      </c>
      <c r="J1701" s="7">
        <v>10</v>
      </c>
      <c r="K1701" s="7">
        <v>9</v>
      </c>
      <c r="L1701" s="7">
        <v>0</v>
      </c>
      <c r="M1701" s="7">
        <v>10</v>
      </c>
    </row>
    <row r="1702" spans="1:13">
      <c r="A1702" s="7" t="s">
        <v>3964</v>
      </c>
      <c r="B1702" s="3">
        <v>0</v>
      </c>
      <c r="C1702" s="7">
        <v>0</v>
      </c>
      <c r="D1702" s="7">
        <v>2</v>
      </c>
      <c r="E1702" s="7">
        <v>3</v>
      </c>
      <c r="F1702" s="7">
        <v>1</v>
      </c>
      <c r="G1702" s="7">
        <v>0</v>
      </c>
      <c r="H1702" s="7">
        <v>9</v>
      </c>
      <c r="I1702" s="7">
        <v>1</v>
      </c>
      <c r="J1702" s="7">
        <v>8</v>
      </c>
      <c r="K1702" s="7">
        <v>13</v>
      </c>
      <c r="L1702" s="7">
        <v>3</v>
      </c>
      <c r="M1702" s="7">
        <v>13</v>
      </c>
    </row>
    <row r="1703" spans="1:13">
      <c r="A1703" s="7" t="s">
        <v>3905</v>
      </c>
      <c r="B1703" s="3">
        <v>0</v>
      </c>
      <c r="C1703" s="7">
        <v>0</v>
      </c>
      <c r="D1703" s="7">
        <v>0</v>
      </c>
      <c r="E1703" s="7">
        <v>3</v>
      </c>
      <c r="F1703" s="7">
        <v>0</v>
      </c>
      <c r="G1703" s="7">
        <v>0</v>
      </c>
      <c r="H1703" s="7">
        <v>4</v>
      </c>
      <c r="I1703" s="7">
        <v>1</v>
      </c>
      <c r="J1703" s="7">
        <v>10</v>
      </c>
      <c r="K1703" s="7">
        <v>9</v>
      </c>
      <c r="L1703" s="7">
        <v>3</v>
      </c>
      <c r="M1703" s="7">
        <v>5</v>
      </c>
    </row>
    <row r="1704" spans="1:13">
      <c r="A1704" s="7" t="s">
        <v>3944</v>
      </c>
      <c r="B1704" s="3">
        <v>0</v>
      </c>
      <c r="C1704" s="7">
        <v>0</v>
      </c>
      <c r="D1704" s="7">
        <v>3</v>
      </c>
      <c r="E1704" s="7">
        <v>3</v>
      </c>
      <c r="F1704" s="7">
        <v>0</v>
      </c>
      <c r="G1704" s="7">
        <v>1</v>
      </c>
      <c r="H1704" s="7">
        <v>7</v>
      </c>
      <c r="I1704" s="7">
        <v>6</v>
      </c>
      <c r="J1704" s="7">
        <v>8</v>
      </c>
      <c r="K1704" s="7">
        <v>5</v>
      </c>
      <c r="L1704" s="7">
        <v>2</v>
      </c>
      <c r="M1704" s="7">
        <v>8</v>
      </c>
    </row>
    <row r="1705" spans="1:13">
      <c r="A1705" s="7" t="s">
        <v>3956</v>
      </c>
      <c r="B1705" s="3">
        <v>0</v>
      </c>
      <c r="C1705" s="7">
        <v>1</v>
      </c>
      <c r="D1705" s="7">
        <v>1</v>
      </c>
      <c r="E1705" s="7">
        <v>2</v>
      </c>
      <c r="F1705" s="7">
        <v>1</v>
      </c>
      <c r="G1705" s="7">
        <v>0</v>
      </c>
      <c r="H1705" s="7">
        <v>4</v>
      </c>
      <c r="I1705" s="7">
        <v>2</v>
      </c>
      <c r="J1705" s="7">
        <v>5</v>
      </c>
      <c r="K1705" s="7">
        <v>8</v>
      </c>
      <c r="L1705" s="7">
        <v>1</v>
      </c>
      <c r="M1705" s="7">
        <v>11</v>
      </c>
    </row>
    <row r="1706" spans="1:13">
      <c r="A1706" s="7" t="s">
        <v>3906</v>
      </c>
      <c r="B1706" s="3">
        <v>0</v>
      </c>
      <c r="C1706" s="7">
        <v>1</v>
      </c>
      <c r="D1706" s="7">
        <v>2</v>
      </c>
      <c r="E1706" s="7">
        <v>1</v>
      </c>
      <c r="F1706" s="7">
        <v>1</v>
      </c>
      <c r="G1706" s="7">
        <v>0</v>
      </c>
      <c r="H1706" s="7">
        <v>4</v>
      </c>
      <c r="I1706" s="7">
        <v>5</v>
      </c>
      <c r="J1706" s="7">
        <v>8</v>
      </c>
      <c r="K1706" s="7">
        <v>5</v>
      </c>
      <c r="L1706" s="7">
        <v>2</v>
      </c>
      <c r="M1706" s="7">
        <v>8</v>
      </c>
    </row>
    <row r="1707" spans="1:13">
      <c r="A1707" s="7" t="s">
        <v>3598</v>
      </c>
      <c r="B1707" s="3">
        <v>0</v>
      </c>
      <c r="C1707" s="7">
        <v>0</v>
      </c>
      <c r="D1707" s="7">
        <v>0</v>
      </c>
      <c r="E1707" s="7">
        <v>3</v>
      </c>
      <c r="F1707" s="7">
        <v>0</v>
      </c>
      <c r="G1707" s="7">
        <v>0</v>
      </c>
      <c r="H1707" s="7">
        <v>4</v>
      </c>
      <c r="I1707" s="7">
        <v>4</v>
      </c>
      <c r="J1707" s="7">
        <v>5</v>
      </c>
      <c r="K1707" s="7">
        <v>0</v>
      </c>
      <c r="L1707" s="7">
        <v>0</v>
      </c>
      <c r="M1707" s="7">
        <v>7</v>
      </c>
    </row>
    <row r="1708" spans="1:13">
      <c r="A1708" s="7" t="s">
        <v>3599</v>
      </c>
      <c r="B1708" s="3">
        <v>0</v>
      </c>
      <c r="C1708" s="7">
        <v>0</v>
      </c>
      <c r="D1708" s="7">
        <v>1</v>
      </c>
      <c r="E1708" s="7">
        <v>0</v>
      </c>
      <c r="F1708" s="7">
        <v>0</v>
      </c>
      <c r="G1708" s="7">
        <v>0</v>
      </c>
      <c r="H1708" s="7">
        <v>2</v>
      </c>
      <c r="I1708" s="7">
        <v>0</v>
      </c>
      <c r="J1708" s="7">
        <v>4</v>
      </c>
      <c r="K1708" s="7">
        <v>3</v>
      </c>
      <c r="L1708" s="7">
        <v>1</v>
      </c>
      <c r="M1708" s="7">
        <v>10</v>
      </c>
    </row>
    <row r="1709" spans="1:13">
      <c r="A1709" s="7" t="s">
        <v>3907</v>
      </c>
      <c r="B1709" s="3"/>
      <c r="C1709" s="7"/>
      <c r="D1709" s="7">
        <v>2</v>
      </c>
      <c r="E1709" s="7">
        <v>2</v>
      </c>
      <c r="F1709" s="7">
        <v>0</v>
      </c>
      <c r="G1709" s="7">
        <v>0</v>
      </c>
      <c r="H1709" s="7">
        <v>0</v>
      </c>
      <c r="I1709" s="7">
        <v>1</v>
      </c>
      <c r="J1709" s="7">
        <v>2</v>
      </c>
      <c r="K1709" s="7">
        <v>4</v>
      </c>
      <c r="L1709" s="7">
        <v>0</v>
      </c>
      <c r="M1709" s="7">
        <v>4</v>
      </c>
    </row>
    <row r="1710" spans="1:13">
      <c r="A1710" s="7" t="s">
        <v>3908</v>
      </c>
      <c r="B1710" s="3"/>
      <c r="C1710" s="7"/>
      <c r="D1710" s="7"/>
      <c r="E1710" s="7"/>
      <c r="F1710" s="7">
        <v>0</v>
      </c>
      <c r="G1710" s="7">
        <v>0</v>
      </c>
      <c r="H1710" s="7">
        <v>1</v>
      </c>
      <c r="I1710" s="7">
        <v>2</v>
      </c>
      <c r="J1710" s="7">
        <v>0</v>
      </c>
      <c r="K1710" s="7">
        <v>5</v>
      </c>
      <c r="L1710" s="7">
        <v>0</v>
      </c>
      <c r="M1710" s="7">
        <v>7</v>
      </c>
    </row>
    <row r="1711" spans="1:13">
      <c r="A1711" s="7" t="s">
        <v>3600</v>
      </c>
      <c r="B1711" s="3">
        <v>0</v>
      </c>
      <c r="C1711" s="7">
        <v>1</v>
      </c>
      <c r="D1711" s="7">
        <v>3</v>
      </c>
      <c r="E1711" s="7">
        <v>5</v>
      </c>
      <c r="F1711" s="7">
        <v>0</v>
      </c>
      <c r="G1711" s="7">
        <v>0</v>
      </c>
      <c r="H1711" s="7">
        <v>12</v>
      </c>
      <c r="I1711" s="7">
        <v>5</v>
      </c>
      <c r="J1711" s="7">
        <v>11</v>
      </c>
      <c r="K1711" s="7">
        <v>4</v>
      </c>
      <c r="L1711" s="7">
        <v>1</v>
      </c>
      <c r="M1711" s="7">
        <v>10</v>
      </c>
    </row>
    <row r="1712" spans="1:13">
      <c r="A1712" s="7" t="s">
        <v>3909</v>
      </c>
      <c r="B1712" s="3">
        <v>0</v>
      </c>
      <c r="C1712" s="7">
        <v>0</v>
      </c>
      <c r="D1712" s="7">
        <v>0</v>
      </c>
      <c r="E1712" s="7">
        <v>1</v>
      </c>
      <c r="F1712" s="7">
        <v>0</v>
      </c>
      <c r="G1712" s="7">
        <v>0</v>
      </c>
      <c r="H1712" s="7">
        <v>5</v>
      </c>
      <c r="I1712" s="7">
        <v>0</v>
      </c>
      <c r="J1712" s="7">
        <v>2</v>
      </c>
      <c r="K1712" s="7">
        <v>4</v>
      </c>
      <c r="L1712" s="7">
        <v>0</v>
      </c>
      <c r="M1712" s="7">
        <v>13</v>
      </c>
    </row>
    <row r="1713" spans="1:13">
      <c r="A1713" s="7" t="s">
        <v>3945</v>
      </c>
      <c r="B1713" s="3">
        <v>0</v>
      </c>
      <c r="C1713" s="7">
        <v>0</v>
      </c>
      <c r="D1713" s="7">
        <v>3</v>
      </c>
      <c r="E1713" s="7">
        <v>2</v>
      </c>
      <c r="F1713" s="7">
        <v>0</v>
      </c>
      <c r="G1713" s="7">
        <v>0</v>
      </c>
      <c r="H1713" s="7">
        <v>9</v>
      </c>
      <c r="I1713" s="7">
        <v>3</v>
      </c>
      <c r="J1713" s="7">
        <v>17</v>
      </c>
      <c r="K1713" s="7">
        <v>13</v>
      </c>
      <c r="L1713" s="7">
        <v>0</v>
      </c>
      <c r="M1713" s="7">
        <v>7</v>
      </c>
    </row>
    <row r="1714" spans="1:13">
      <c r="A1714" s="7" t="s">
        <v>3910</v>
      </c>
      <c r="B1714" s="3">
        <v>0</v>
      </c>
      <c r="C1714" s="7">
        <v>1</v>
      </c>
      <c r="D1714" s="7">
        <v>5</v>
      </c>
      <c r="E1714" s="7">
        <v>3</v>
      </c>
      <c r="F1714" s="7">
        <v>0</v>
      </c>
      <c r="G1714" s="7">
        <v>0</v>
      </c>
      <c r="H1714" s="7">
        <v>11</v>
      </c>
      <c r="I1714" s="7">
        <v>4</v>
      </c>
      <c r="J1714" s="7">
        <v>15</v>
      </c>
      <c r="K1714" s="7">
        <v>6</v>
      </c>
      <c r="L1714" s="7">
        <v>0</v>
      </c>
      <c r="M1714" s="7">
        <v>11</v>
      </c>
    </row>
    <row r="1715" spans="1:13">
      <c r="A1715" s="7" t="s">
        <v>3957</v>
      </c>
      <c r="B1715" s="3">
        <v>0</v>
      </c>
      <c r="C1715" s="7">
        <v>0</v>
      </c>
      <c r="D1715" s="7">
        <v>1</v>
      </c>
      <c r="E1715" s="7">
        <v>6</v>
      </c>
      <c r="F1715" s="7">
        <v>0</v>
      </c>
      <c r="G1715" s="7">
        <v>0</v>
      </c>
      <c r="H1715" s="7">
        <v>8</v>
      </c>
      <c r="I1715" s="7">
        <v>3</v>
      </c>
      <c r="J1715" s="7">
        <v>9</v>
      </c>
      <c r="K1715" s="7">
        <v>4</v>
      </c>
      <c r="L1715" s="7">
        <v>1</v>
      </c>
      <c r="M1715" s="7">
        <v>5</v>
      </c>
    </row>
    <row r="1716" spans="1:13">
      <c r="A1716" s="7" t="s">
        <v>3601</v>
      </c>
      <c r="B1716" s="3">
        <v>0</v>
      </c>
      <c r="C1716" s="7">
        <v>0</v>
      </c>
      <c r="D1716" s="7">
        <v>1</v>
      </c>
      <c r="E1716" s="7">
        <v>1</v>
      </c>
      <c r="F1716" s="7">
        <v>0</v>
      </c>
      <c r="G1716" s="7">
        <v>0</v>
      </c>
      <c r="H1716" s="7">
        <v>4</v>
      </c>
      <c r="I1716" s="7">
        <v>3</v>
      </c>
      <c r="J1716" s="7">
        <v>7</v>
      </c>
      <c r="K1716" s="7">
        <v>4</v>
      </c>
      <c r="L1716" s="7">
        <v>0</v>
      </c>
      <c r="M1716" s="7">
        <v>11</v>
      </c>
    </row>
    <row r="1717" spans="1:13">
      <c r="A1717" s="7" t="s">
        <v>3965</v>
      </c>
      <c r="B1717" s="3">
        <v>0</v>
      </c>
      <c r="C1717" s="7">
        <v>1</v>
      </c>
      <c r="D1717" s="7">
        <v>1</v>
      </c>
      <c r="E1717" s="7">
        <v>0</v>
      </c>
      <c r="F1717" s="7">
        <v>0</v>
      </c>
      <c r="G1717" s="7">
        <v>0</v>
      </c>
      <c r="H1717" s="7">
        <v>2</v>
      </c>
      <c r="I1717" s="7">
        <v>4</v>
      </c>
      <c r="J1717" s="7">
        <v>9</v>
      </c>
      <c r="K1717" s="7">
        <v>3</v>
      </c>
      <c r="L1717" s="7">
        <v>0</v>
      </c>
      <c r="M1717" s="7">
        <v>2</v>
      </c>
    </row>
    <row r="1718" spans="1:13">
      <c r="A1718" s="7" t="s">
        <v>3911</v>
      </c>
      <c r="B1718" s="3">
        <v>0</v>
      </c>
      <c r="C1718" s="7">
        <v>0</v>
      </c>
      <c r="D1718" s="7">
        <v>5</v>
      </c>
      <c r="E1718" s="7">
        <v>3</v>
      </c>
      <c r="F1718" s="7">
        <v>0</v>
      </c>
      <c r="G1718" s="7">
        <v>0</v>
      </c>
      <c r="H1718" s="7">
        <v>8</v>
      </c>
      <c r="I1718" s="7">
        <v>5</v>
      </c>
      <c r="J1718" s="7">
        <v>18</v>
      </c>
      <c r="K1718" s="7">
        <v>12</v>
      </c>
      <c r="L1718" s="7">
        <v>1</v>
      </c>
      <c r="M1718" s="7">
        <v>15</v>
      </c>
    </row>
    <row r="1719" spans="1:13">
      <c r="A1719" s="7" t="s">
        <v>3966</v>
      </c>
      <c r="B1719" s="3">
        <v>1</v>
      </c>
      <c r="C1719" s="7"/>
      <c r="D1719" s="7">
        <v>1</v>
      </c>
      <c r="E1719" s="7">
        <v>4</v>
      </c>
      <c r="F1719" s="7">
        <v>1</v>
      </c>
      <c r="G1719" s="7">
        <v>0</v>
      </c>
      <c r="H1719" s="7">
        <v>10</v>
      </c>
      <c r="I1719" s="7">
        <v>1</v>
      </c>
      <c r="J1719" s="7">
        <v>3</v>
      </c>
      <c r="K1719" s="7">
        <v>5</v>
      </c>
      <c r="L1719" s="7">
        <v>1</v>
      </c>
      <c r="M1719" s="7">
        <v>18</v>
      </c>
    </row>
    <row r="1720" spans="1:13">
      <c r="A1720" s="7" t="s">
        <v>3602</v>
      </c>
      <c r="B1720" s="3">
        <v>0</v>
      </c>
      <c r="C1720" s="7">
        <v>0</v>
      </c>
      <c r="D1720" s="7">
        <v>1</v>
      </c>
      <c r="E1720" s="7">
        <v>2</v>
      </c>
      <c r="F1720" s="7">
        <v>0</v>
      </c>
      <c r="G1720" s="7">
        <v>0</v>
      </c>
      <c r="H1720" s="7">
        <v>3</v>
      </c>
      <c r="I1720" s="7">
        <v>1</v>
      </c>
      <c r="J1720" s="7">
        <v>7</v>
      </c>
      <c r="K1720" s="7">
        <v>2</v>
      </c>
      <c r="L1720" s="7">
        <v>0</v>
      </c>
      <c r="M1720" s="7">
        <v>11</v>
      </c>
    </row>
    <row r="1721" spans="1:13">
      <c r="A1721" s="7" t="s">
        <v>3912</v>
      </c>
      <c r="B1721" s="3">
        <v>1</v>
      </c>
      <c r="C1721" s="7">
        <v>0</v>
      </c>
      <c r="D1721" s="7">
        <v>5</v>
      </c>
      <c r="E1721" s="7">
        <v>1</v>
      </c>
      <c r="F1721" s="7">
        <v>1</v>
      </c>
      <c r="G1721" s="7">
        <v>0</v>
      </c>
      <c r="H1721" s="7">
        <v>8</v>
      </c>
      <c r="I1721" s="7">
        <v>1</v>
      </c>
      <c r="J1721" s="7">
        <v>8</v>
      </c>
      <c r="K1721" s="7">
        <v>1</v>
      </c>
      <c r="L1721" s="7">
        <v>5</v>
      </c>
      <c r="M1721" s="7">
        <v>11</v>
      </c>
    </row>
    <row r="1722" spans="1:13">
      <c r="A1722" s="7" t="s">
        <v>3913</v>
      </c>
      <c r="B1722" s="3">
        <v>2</v>
      </c>
      <c r="C1722" s="7">
        <v>0</v>
      </c>
      <c r="D1722" s="7">
        <v>1</v>
      </c>
      <c r="E1722" s="7">
        <v>3</v>
      </c>
      <c r="F1722" s="7">
        <v>2</v>
      </c>
      <c r="G1722" s="7">
        <v>0</v>
      </c>
      <c r="H1722" s="7">
        <v>8</v>
      </c>
      <c r="I1722" s="7">
        <v>4</v>
      </c>
      <c r="J1722" s="7">
        <v>11</v>
      </c>
      <c r="K1722" s="7">
        <v>8</v>
      </c>
      <c r="L1722" s="7">
        <v>0</v>
      </c>
      <c r="M1722" s="7">
        <v>22</v>
      </c>
    </row>
    <row r="1723" spans="1:13">
      <c r="A1723" s="7" t="s">
        <v>3914</v>
      </c>
      <c r="B1723" s="3">
        <v>1</v>
      </c>
      <c r="C1723" s="7"/>
      <c r="D1723" s="7">
        <v>1</v>
      </c>
      <c r="E1723" s="7">
        <v>4</v>
      </c>
      <c r="F1723" s="7">
        <v>1</v>
      </c>
      <c r="G1723" s="7">
        <v>0</v>
      </c>
      <c r="H1723" s="7">
        <v>6</v>
      </c>
      <c r="I1723" s="7">
        <v>2</v>
      </c>
      <c r="J1723" s="7">
        <v>10</v>
      </c>
      <c r="K1723" s="7">
        <v>3</v>
      </c>
      <c r="L1723" s="7">
        <v>0</v>
      </c>
      <c r="M1723" s="7">
        <v>4</v>
      </c>
    </row>
    <row r="1724" spans="1:13">
      <c r="A1724" s="7" t="s">
        <v>3940</v>
      </c>
      <c r="B1724" s="3"/>
      <c r="C1724" s="7"/>
      <c r="D1724" s="7">
        <v>2</v>
      </c>
      <c r="E1724" s="7">
        <v>4</v>
      </c>
      <c r="F1724" s="7">
        <v>0</v>
      </c>
      <c r="G1724" s="7">
        <v>0</v>
      </c>
      <c r="H1724" s="7">
        <v>6</v>
      </c>
      <c r="I1724" s="7">
        <v>6</v>
      </c>
      <c r="J1724" s="7">
        <v>14</v>
      </c>
      <c r="K1724" s="7">
        <v>9</v>
      </c>
      <c r="L1724" s="7">
        <v>0</v>
      </c>
      <c r="M1724" s="7">
        <v>7</v>
      </c>
    </row>
    <row r="1725" spans="1:13">
      <c r="A1725" s="7" t="s">
        <v>3958</v>
      </c>
      <c r="B1725" s="3">
        <v>0</v>
      </c>
      <c r="C1725" s="7">
        <v>0</v>
      </c>
      <c r="D1725" s="7">
        <v>1</v>
      </c>
      <c r="E1725" s="7">
        <v>2</v>
      </c>
      <c r="F1725" s="7">
        <v>0</v>
      </c>
      <c r="G1725" s="7">
        <v>0</v>
      </c>
      <c r="H1725" s="7">
        <v>4</v>
      </c>
      <c r="I1725" s="7">
        <v>2</v>
      </c>
      <c r="J1725" s="7">
        <v>8</v>
      </c>
      <c r="K1725" s="7">
        <v>4</v>
      </c>
      <c r="L1725" s="7">
        <v>0</v>
      </c>
      <c r="M1725" s="7">
        <v>10</v>
      </c>
    </row>
    <row r="1726" spans="1:13">
      <c r="A1726" s="7" t="s">
        <v>3915</v>
      </c>
      <c r="B1726" s="3">
        <v>0</v>
      </c>
      <c r="C1726" s="7">
        <v>0</v>
      </c>
      <c r="D1726" s="7">
        <v>0</v>
      </c>
      <c r="E1726" s="7">
        <v>2</v>
      </c>
      <c r="F1726" s="7">
        <v>0</v>
      </c>
      <c r="G1726" s="7">
        <v>0</v>
      </c>
      <c r="H1726" s="7">
        <v>6</v>
      </c>
      <c r="I1726" s="7">
        <v>1</v>
      </c>
      <c r="J1726" s="7">
        <v>3</v>
      </c>
      <c r="K1726" s="7">
        <v>2</v>
      </c>
      <c r="L1726" s="7">
        <v>0</v>
      </c>
      <c r="M1726" s="7">
        <v>2</v>
      </c>
    </row>
    <row r="1727" spans="1:13">
      <c r="A1727" s="7" t="s">
        <v>3916</v>
      </c>
      <c r="B1727" s="3">
        <v>0</v>
      </c>
      <c r="C1727" s="7">
        <v>0</v>
      </c>
      <c r="D1727" s="7">
        <v>1</v>
      </c>
      <c r="E1727" s="7">
        <v>1</v>
      </c>
      <c r="F1727" s="7">
        <v>0</v>
      </c>
      <c r="G1727" s="7">
        <v>1</v>
      </c>
      <c r="H1727" s="7">
        <v>2</v>
      </c>
      <c r="I1727" s="7">
        <v>2</v>
      </c>
      <c r="J1727" s="7">
        <v>6</v>
      </c>
      <c r="K1727" s="7">
        <v>3</v>
      </c>
      <c r="L1727" s="7">
        <v>2</v>
      </c>
      <c r="M1727" s="7">
        <v>3</v>
      </c>
    </row>
    <row r="1728" spans="1:13">
      <c r="A1728" s="7" t="s">
        <v>3959</v>
      </c>
      <c r="B1728" s="3">
        <v>0</v>
      </c>
      <c r="C1728" s="7">
        <v>0</v>
      </c>
      <c r="D1728" s="7">
        <v>1</v>
      </c>
      <c r="E1728" s="7">
        <v>5</v>
      </c>
      <c r="F1728" s="7">
        <v>0</v>
      </c>
      <c r="G1728" s="7">
        <v>0</v>
      </c>
      <c r="H1728" s="7">
        <v>7</v>
      </c>
      <c r="I1728" s="7">
        <v>3</v>
      </c>
      <c r="J1728" s="7">
        <v>9</v>
      </c>
      <c r="K1728" s="7">
        <v>4</v>
      </c>
      <c r="L1728" s="7">
        <v>0</v>
      </c>
      <c r="M1728" s="7">
        <v>5</v>
      </c>
    </row>
    <row r="1729" spans="1:13">
      <c r="A1729" s="7" t="s">
        <v>3603</v>
      </c>
      <c r="B1729" s="3">
        <v>0</v>
      </c>
      <c r="C1729" s="7">
        <v>0</v>
      </c>
      <c r="D1729" s="7">
        <v>0</v>
      </c>
      <c r="E1729" s="7">
        <v>4</v>
      </c>
      <c r="F1729" s="7">
        <v>0</v>
      </c>
      <c r="G1729" s="7">
        <v>1</v>
      </c>
      <c r="H1729" s="7">
        <v>5</v>
      </c>
      <c r="I1729" s="7">
        <v>1</v>
      </c>
      <c r="J1729" s="7">
        <v>6</v>
      </c>
      <c r="K1729" s="7">
        <v>7</v>
      </c>
      <c r="L1729" s="7">
        <v>0</v>
      </c>
      <c r="M1729" s="7">
        <v>10</v>
      </c>
    </row>
    <row r="1730" spans="1:13">
      <c r="A1730" s="7" t="s">
        <v>3604</v>
      </c>
      <c r="B1730" s="3">
        <v>0</v>
      </c>
      <c r="C1730" s="7">
        <v>0</v>
      </c>
      <c r="D1730" s="7">
        <v>2</v>
      </c>
      <c r="E1730" s="7">
        <v>3</v>
      </c>
      <c r="F1730" s="7">
        <v>0</v>
      </c>
      <c r="G1730" s="7">
        <v>0</v>
      </c>
      <c r="H1730" s="7">
        <v>8</v>
      </c>
      <c r="I1730" s="7">
        <v>1</v>
      </c>
      <c r="J1730" s="7">
        <v>10</v>
      </c>
      <c r="K1730" s="7">
        <v>7</v>
      </c>
      <c r="L1730" s="7">
        <v>1</v>
      </c>
      <c r="M1730" s="7">
        <v>8</v>
      </c>
    </row>
    <row r="1731" spans="1:13">
      <c r="A1731" s="7" t="s">
        <v>3917</v>
      </c>
      <c r="B1731" s="3"/>
      <c r="C1731" s="7">
        <v>1</v>
      </c>
      <c r="D1731" s="7">
        <v>3</v>
      </c>
      <c r="E1731" s="7">
        <v>3</v>
      </c>
      <c r="F1731" s="7"/>
      <c r="G1731" s="7"/>
      <c r="H1731" s="7">
        <v>7</v>
      </c>
      <c r="I1731" s="7">
        <v>4</v>
      </c>
      <c r="J1731" s="7">
        <v>8</v>
      </c>
      <c r="K1731" s="7">
        <v>8</v>
      </c>
      <c r="L1731" s="7"/>
      <c r="M1731" s="7">
        <v>19</v>
      </c>
    </row>
    <row r="1732" spans="1:13">
      <c r="A1732" s="7" t="s">
        <v>3918</v>
      </c>
      <c r="B1732" s="3">
        <v>1</v>
      </c>
      <c r="C1732" s="7">
        <v>0</v>
      </c>
      <c r="D1732" s="7">
        <v>3</v>
      </c>
      <c r="E1732" s="7">
        <v>2</v>
      </c>
      <c r="F1732" s="7">
        <v>1</v>
      </c>
      <c r="G1732" s="7">
        <v>0</v>
      </c>
      <c r="H1732" s="7">
        <v>6</v>
      </c>
      <c r="I1732" s="7">
        <v>3</v>
      </c>
      <c r="J1732" s="7">
        <v>6</v>
      </c>
      <c r="K1732" s="7">
        <v>3</v>
      </c>
      <c r="L1732" s="7">
        <v>0</v>
      </c>
      <c r="M1732" s="7">
        <v>17</v>
      </c>
    </row>
    <row r="1733" spans="1:13">
      <c r="A1733" s="7" t="s">
        <v>3960</v>
      </c>
      <c r="B1733" s="3">
        <v>0</v>
      </c>
      <c r="C1733" s="7">
        <v>1</v>
      </c>
      <c r="D1733" s="7">
        <v>0</v>
      </c>
      <c r="E1733" s="7">
        <v>2</v>
      </c>
      <c r="F1733" s="7">
        <v>1</v>
      </c>
      <c r="G1733" s="7">
        <v>0</v>
      </c>
      <c r="H1733" s="7">
        <v>4</v>
      </c>
      <c r="I1733" s="7">
        <v>3</v>
      </c>
      <c r="J1733" s="7">
        <v>11</v>
      </c>
      <c r="K1733" s="7">
        <v>2</v>
      </c>
      <c r="L1733" s="7">
        <v>0</v>
      </c>
      <c r="M1733" s="7">
        <v>2</v>
      </c>
    </row>
    <row r="1734" spans="1:13">
      <c r="A1734" s="7" t="s">
        <v>3967</v>
      </c>
      <c r="B1734" s="3">
        <v>0</v>
      </c>
      <c r="C1734" s="7">
        <v>0</v>
      </c>
      <c r="D1734" s="7">
        <v>1</v>
      </c>
      <c r="E1734" s="7">
        <v>2</v>
      </c>
      <c r="F1734" s="7">
        <v>0</v>
      </c>
      <c r="G1734" s="7">
        <v>0</v>
      </c>
      <c r="H1734" s="7">
        <v>4</v>
      </c>
      <c r="I1734" s="7">
        <v>1</v>
      </c>
      <c r="J1734" s="7">
        <v>8</v>
      </c>
      <c r="K1734" s="7">
        <v>5</v>
      </c>
      <c r="L1734" s="7">
        <v>0</v>
      </c>
      <c r="M1734" s="7">
        <v>14</v>
      </c>
    </row>
    <row r="1735" spans="1:13">
      <c r="A1735" s="7" t="s">
        <v>3919</v>
      </c>
      <c r="B1735" s="3"/>
      <c r="C1735" s="7">
        <v>1</v>
      </c>
      <c r="D1735" s="7">
        <v>5</v>
      </c>
      <c r="E1735" s="7">
        <v>2</v>
      </c>
      <c r="F1735" s="7">
        <v>1</v>
      </c>
      <c r="G1735" s="7">
        <v>0</v>
      </c>
      <c r="H1735" s="7">
        <v>10</v>
      </c>
      <c r="I1735" s="7">
        <v>0</v>
      </c>
      <c r="J1735" s="7">
        <v>9</v>
      </c>
      <c r="K1735" s="7">
        <v>6</v>
      </c>
      <c r="L1735" s="7">
        <v>0</v>
      </c>
      <c r="M1735" s="7">
        <v>10</v>
      </c>
    </row>
    <row r="1736" spans="1:13">
      <c r="A1736" s="7" t="s">
        <v>3920</v>
      </c>
      <c r="B1736" s="3">
        <v>0</v>
      </c>
      <c r="C1736" s="7">
        <v>1</v>
      </c>
      <c r="D1736" s="7">
        <v>2</v>
      </c>
      <c r="E1736" s="7">
        <v>1</v>
      </c>
      <c r="F1736" s="7">
        <v>1</v>
      </c>
      <c r="G1736" s="7">
        <v>0</v>
      </c>
      <c r="H1736" s="7">
        <v>6</v>
      </c>
      <c r="I1736" s="7">
        <v>2</v>
      </c>
      <c r="J1736" s="7">
        <v>6</v>
      </c>
      <c r="K1736" s="7">
        <v>8</v>
      </c>
      <c r="L1736" s="7">
        <v>1</v>
      </c>
      <c r="M1736" s="7">
        <v>15</v>
      </c>
    </row>
    <row r="1737" spans="1:13">
      <c r="A1737" s="7" t="s">
        <v>3968</v>
      </c>
      <c r="B1737" s="3">
        <v>0</v>
      </c>
      <c r="C1737" s="7">
        <v>1</v>
      </c>
      <c r="D1737" s="7">
        <v>2</v>
      </c>
      <c r="E1737" s="7">
        <v>4</v>
      </c>
      <c r="F1737" s="7">
        <v>0</v>
      </c>
      <c r="G1737" s="7">
        <v>0</v>
      </c>
      <c r="H1737" s="7">
        <v>14</v>
      </c>
      <c r="I1737" s="7">
        <v>1</v>
      </c>
      <c r="J1737" s="7">
        <v>9</v>
      </c>
      <c r="K1737" s="7">
        <v>8</v>
      </c>
      <c r="L1737" s="7">
        <v>1</v>
      </c>
      <c r="M1737" s="7">
        <v>12</v>
      </c>
    </row>
    <row r="1738" spans="1:13">
      <c r="A1738" s="7" t="s">
        <v>3949</v>
      </c>
      <c r="B1738" s="3">
        <v>0</v>
      </c>
      <c r="C1738" s="7">
        <v>0</v>
      </c>
      <c r="D1738" s="7">
        <v>1</v>
      </c>
      <c r="E1738" s="7">
        <v>0</v>
      </c>
      <c r="F1738" s="7">
        <v>0</v>
      </c>
      <c r="G1738" s="7">
        <v>0</v>
      </c>
      <c r="H1738" s="7">
        <v>2</v>
      </c>
      <c r="I1738" s="7">
        <v>0</v>
      </c>
      <c r="J1738" s="7">
        <v>4</v>
      </c>
      <c r="K1738" s="7">
        <v>8</v>
      </c>
      <c r="L1738" s="7">
        <v>0</v>
      </c>
      <c r="M1738" s="7">
        <v>11</v>
      </c>
    </row>
    <row r="1739" spans="1:13">
      <c r="A1739" s="7" t="s">
        <v>3605</v>
      </c>
      <c r="B1739" s="3">
        <v>0</v>
      </c>
      <c r="C1739" s="7">
        <v>0</v>
      </c>
      <c r="D1739" s="7">
        <v>3</v>
      </c>
      <c r="E1739" s="7">
        <v>0</v>
      </c>
      <c r="F1739" s="7">
        <v>0</v>
      </c>
      <c r="G1739" s="7">
        <v>0</v>
      </c>
      <c r="H1739" s="7">
        <v>5</v>
      </c>
      <c r="I1739" s="7">
        <v>3</v>
      </c>
      <c r="J1739" s="7">
        <v>7</v>
      </c>
      <c r="K1739" s="7">
        <v>7</v>
      </c>
      <c r="L1739" s="7">
        <v>0</v>
      </c>
      <c r="M1739" s="7">
        <v>7</v>
      </c>
    </row>
    <row r="1740" spans="1:13">
      <c r="A1740" s="7" t="s">
        <v>3921</v>
      </c>
      <c r="B1740" s="3">
        <v>0</v>
      </c>
      <c r="C1740" s="7">
        <v>0</v>
      </c>
      <c r="D1740" s="7">
        <v>1</v>
      </c>
      <c r="E1740" s="7">
        <v>3</v>
      </c>
      <c r="F1740" s="7">
        <v>1</v>
      </c>
      <c r="G1740" s="7">
        <v>1</v>
      </c>
      <c r="H1740" s="7">
        <v>7</v>
      </c>
      <c r="I1740" s="7">
        <v>3</v>
      </c>
      <c r="J1740" s="7">
        <v>7</v>
      </c>
      <c r="K1740" s="7">
        <v>3</v>
      </c>
      <c r="L1740" s="7">
        <v>0</v>
      </c>
      <c r="M1740" s="7">
        <v>3</v>
      </c>
    </row>
    <row r="1741" spans="1:13">
      <c r="A1741" s="7" t="s">
        <v>3606</v>
      </c>
      <c r="B1741" s="3">
        <v>0</v>
      </c>
      <c r="C1741" s="7">
        <v>0</v>
      </c>
      <c r="D1741" s="7">
        <v>0</v>
      </c>
      <c r="E1741" s="7">
        <v>1</v>
      </c>
      <c r="F1741" s="7">
        <v>0</v>
      </c>
      <c r="G1741" s="7">
        <v>0</v>
      </c>
      <c r="H1741" s="7">
        <v>5</v>
      </c>
      <c r="I1741" s="7">
        <v>3</v>
      </c>
      <c r="J1741" s="7">
        <v>7</v>
      </c>
      <c r="K1741" s="7">
        <v>6</v>
      </c>
      <c r="L1741" s="7">
        <v>0</v>
      </c>
      <c r="M1741" s="7">
        <v>4</v>
      </c>
    </row>
    <row r="1742" spans="1:13">
      <c r="A1742" s="7" t="s">
        <v>3922</v>
      </c>
      <c r="B1742" s="3">
        <v>0</v>
      </c>
      <c r="C1742" s="7">
        <v>0</v>
      </c>
      <c r="D1742" s="7">
        <v>1</v>
      </c>
      <c r="E1742" s="7">
        <v>1</v>
      </c>
      <c r="F1742" s="7">
        <v>0</v>
      </c>
      <c r="G1742" s="7">
        <v>0</v>
      </c>
      <c r="H1742" s="7">
        <v>4</v>
      </c>
      <c r="I1742" s="7">
        <v>0</v>
      </c>
      <c r="J1742" s="7">
        <v>8</v>
      </c>
      <c r="K1742" s="7">
        <v>2</v>
      </c>
      <c r="L1742" s="7">
        <v>1</v>
      </c>
      <c r="M1742" s="7">
        <v>3</v>
      </c>
    </row>
    <row r="1743" spans="1:13">
      <c r="A1743" s="7" t="s">
        <v>3607</v>
      </c>
      <c r="B1743" s="3">
        <v>0</v>
      </c>
      <c r="C1743" s="7">
        <v>0</v>
      </c>
      <c r="D1743" s="7">
        <v>0</v>
      </c>
      <c r="E1743" s="7">
        <v>6</v>
      </c>
      <c r="F1743" s="7">
        <v>0</v>
      </c>
      <c r="G1743" s="7">
        <v>0</v>
      </c>
      <c r="H1743" s="7">
        <v>10</v>
      </c>
      <c r="I1743" s="7">
        <v>0</v>
      </c>
      <c r="J1743" s="7">
        <v>7</v>
      </c>
      <c r="K1743" s="7">
        <v>5</v>
      </c>
      <c r="L1743" s="7">
        <v>0</v>
      </c>
      <c r="M1743" s="7">
        <v>13</v>
      </c>
    </row>
    <row r="1744" spans="1:13">
      <c r="A1744" s="7" t="s">
        <v>3608</v>
      </c>
      <c r="B1744" s="3">
        <v>0</v>
      </c>
      <c r="C1744" s="7">
        <v>0</v>
      </c>
      <c r="D1744" s="7">
        <v>4</v>
      </c>
      <c r="E1744" s="7">
        <v>7</v>
      </c>
      <c r="F1744" s="7">
        <v>0</v>
      </c>
      <c r="G1744" s="7">
        <v>0</v>
      </c>
      <c r="H1744" s="7">
        <v>11</v>
      </c>
      <c r="I1744" s="7">
        <v>4</v>
      </c>
      <c r="J1744" s="7">
        <v>6</v>
      </c>
      <c r="K1744" s="7">
        <v>3</v>
      </c>
      <c r="L1744" s="7">
        <v>0</v>
      </c>
      <c r="M1744" s="7">
        <v>6</v>
      </c>
    </row>
    <row r="1745" spans="1:13">
      <c r="A1745" s="7" t="s">
        <v>3950</v>
      </c>
      <c r="B1745" s="3">
        <v>0</v>
      </c>
      <c r="C1745" s="7">
        <v>0</v>
      </c>
      <c r="D1745" s="7">
        <v>1</v>
      </c>
      <c r="E1745" s="7">
        <v>1</v>
      </c>
      <c r="F1745" s="7">
        <v>0</v>
      </c>
      <c r="G1745" s="7">
        <v>0</v>
      </c>
      <c r="H1745" s="7">
        <v>2</v>
      </c>
      <c r="I1745" s="7">
        <v>1</v>
      </c>
      <c r="J1745" s="7">
        <v>8</v>
      </c>
      <c r="K1745" s="7">
        <v>5</v>
      </c>
      <c r="L1745" s="7">
        <v>1</v>
      </c>
      <c r="M1745" s="7">
        <v>6</v>
      </c>
    </row>
    <row r="1746" spans="1:13">
      <c r="A1746" s="7" t="s">
        <v>3923</v>
      </c>
      <c r="B1746" s="3">
        <v>0</v>
      </c>
      <c r="C1746" s="7">
        <v>0</v>
      </c>
      <c r="D1746" s="7">
        <v>0</v>
      </c>
      <c r="E1746" s="7">
        <v>5</v>
      </c>
      <c r="F1746" s="7">
        <v>0</v>
      </c>
      <c r="G1746" s="7">
        <v>0</v>
      </c>
      <c r="H1746" s="7">
        <v>5</v>
      </c>
      <c r="I1746" s="7">
        <v>0</v>
      </c>
      <c r="J1746" s="7">
        <v>3</v>
      </c>
      <c r="K1746" s="7">
        <v>13</v>
      </c>
      <c r="L1746" s="7">
        <v>0</v>
      </c>
      <c r="M1746" s="7">
        <v>18</v>
      </c>
    </row>
    <row r="1747" spans="1:13">
      <c r="A1747" s="7" t="s">
        <v>3609</v>
      </c>
      <c r="B1747" s="3">
        <v>0</v>
      </c>
      <c r="C1747" s="7">
        <v>0</v>
      </c>
      <c r="D1747" s="7">
        <v>2</v>
      </c>
      <c r="E1747" s="7">
        <v>0</v>
      </c>
      <c r="F1747" s="7">
        <v>0</v>
      </c>
      <c r="G1747" s="7">
        <v>0</v>
      </c>
      <c r="H1747" s="7">
        <v>5</v>
      </c>
      <c r="I1747" s="7">
        <v>0</v>
      </c>
      <c r="J1747" s="7">
        <v>2</v>
      </c>
      <c r="K1747" s="7">
        <v>9</v>
      </c>
      <c r="L1747" s="7">
        <v>1</v>
      </c>
      <c r="M1747" s="7">
        <v>13</v>
      </c>
    </row>
    <row r="1748" spans="1:13">
      <c r="A1748" s="7" t="s">
        <v>3610</v>
      </c>
      <c r="B1748" s="3">
        <v>0</v>
      </c>
      <c r="C1748" s="7">
        <v>0</v>
      </c>
      <c r="D1748" s="7">
        <v>2</v>
      </c>
      <c r="E1748" s="7">
        <v>0</v>
      </c>
      <c r="F1748" s="7">
        <v>0</v>
      </c>
      <c r="G1748" s="7">
        <v>0</v>
      </c>
      <c r="H1748" s="7">
        <v>2</v>
      </c>
      <c r="I1748" s="7">
        <v>1</v>
      </c>
      <c r="J1748" s="7">
        <v>8</v>
      </c>
      <c r="K1748" s="7">
        <v>4</v>
      </c>
      <c r="L1748" s="7">
        <v>0</v>
      </c>
      <c r="M1748" s="7">
        <v>12</v>
      </c>
    </row>
    <row r="1749" spans="1:13">
      <c r="A1749" s="7" t="s">
        <v>3611</v>
      </c>
      <c r="B1749" s="3"/>
      <c r="C1749" s="7"/>
      <c r="D1749" s="7">
        <v>2</v>
      </c>
      <c r="E1749" s="7"/>
      <c r="F1749" s="7">
        <v>1</v>
      </c>
      <c r="G1749" s="7"/>
      <c r="H1749" s="7">
        <v>5</v>
      </c>
      <c r="I1749" s="7">
        <v>3</v>
      </c>
      <c r="J1749" s="7">
        <v>7</v>
      </c>
      <c r="K1749" s="7">
        <v>1</v>
      </c>
      <c r="L1749" s="7">
        <v>1</v>
      </c>
      <c r="M1749" s="7">
        <v>2</v>
      </c>
    </row>
    <row r="1750" spans="1:13">
      <c r="A1750" s="7" t="s">
        <v>3941</v>
      </c>
      <c r="B1750" s="3">
        <v>0</v>
      </c>
      <c r="C1750" s="7">
        <v>0</v>
      </c>
      <c r="D1750" s="7">
        <v>5</v>
      </c>
      <c r="E1750" s="7">
        <v>0</v>
      </c>
      <c r="F1750" s="7">
        <v>0</v>
      </c>
      <c r="G1750" s="7">
        <v>0</v>
      </c>
      <c r="H1750" s="7">
        <v>6</v>
      </c>
      <c r="I1750" s="7">
        <v>3</v>
      </c>
      <c r="J1750" s="7">
        <v>10</v>
      </c>
      <c r="K1750" s="7">
        <v>5</v>
      </c>
      <c r="L1750" s="7">
        <v>0</v>
      </c>
      <c r="M1750" s="7">
        <v>8</v>
      </c>
    </row>
    <row r="1751" spans="1:13">
      <c r="A1751" s="7" t="s">
        <v>3612</v>
      </c>
      <c r="B1751" s="3"/>
      <c r="C1751" s="7">
        <v>5</v>
      </c>
      <c r="D1751" s="7">
        <v>3</v>
      </c>
      <c r="E1751" s="7">
        <v>1</v>
      </c>
      <c r="F1751" s="7">
        <v>4</v>
      </c>
      <c r="G1751" s="7">
        <v>0</v>
      </c>
      <c r="H1751" s="7">
        <v>13</v>
      </c>
      <c r="I1751" s="7">
        <v>5</v>
      </c>
      <c r="J1751" s="7">
        <v>14</v>
      </c>
      <c r="K1751" s="7">
        <v>4</v>
      </c>
      <c r="L1751" s="7">
        <v>0</v>
      </c>
      <c r="M1751" s="7">
        <v>10</v>
      </c>
    </row>
    <row r="1752" spans="1:13">
      <c r="A1752" s="7" t="s">
        <v>3924</v>
      </c>
      <c r="B1752" s="3">
        <v>1</v>
      </c>
      <c r="C1752" s="7">
        <v>2</v>
      </c>
      <c r="D1752" s="7">
        <v>3</v>
      </c>
      <c r="E1752" s="7">
        <v>1</v>
      </c>
      <c r="F1752" s="7">
        <v>3</v>
      </c>
      <c r="G1752" s="7">
        <v>0</v>
      </c>
      <c r="H1752" s="7">
        <v>8</v>
      </c>
      <c r="I1752" s="7">
        <v>4</v>
      </c>
      <c r="J1752" s="7">
        <v>7</v>
      </c>
      <c r="K1752" s="7">
        <v>5</v>
      </c>
      <c r="L1752" s="7">
        <v>0</v>
      </c>
      <c r="M1752" s="7">
        <v>12</v>
      </c>
    </row>
    <row r="1753" spans="1:13">
      <c r="A1753" s="7" t="s">
        <v>3969</v>
      </c>
      <c r="B1753" s="3">
        <v>0</v>
      </c>
      <c r="C1753" s="7">
        <v>0</v>
      </c>
      <c r="D1753" s="7">
        <v>2</v>
      </c>
      <c r="E1753" s="7">
        <v>0</v>
      </c>
      <c r="F1753" s="7">
        <v>0</v>
      </c>
      <c r="G1753" s="7">
        <v>0</v>
      </c>
      <c r="H1753" s="7">
        <v>6</v>
      </c>
      <c r="I1753" s="7">
        <v>2</v>
      </c>
      <c r="J1753" s="7">
        <v>7</v>
      </c>
      <c r="K1753" s="7">
        <v>6</v>
      </c>
      <c r="L1753" s="7">
        <v>3</v>
      </c>
      <c r="M1753" s="7">
        <v>9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M547"/>
  <sheetViews>
    <sheetView showFormulas="1" topLeftCell="A133" workbookViewId="0">
      <selection activeCell="C24" sqref="C24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42578125" bestFit="1" customWidth="1"/>
    <col min="15" max="15" width="2.85546875" bestFit="1" customWidth="1"/>
    <col min="16" max="18" width="2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821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3">
      <c r="A3" t="s">
        <v>822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3">
      <c r="A4" t="s">
        <v>823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3">
      <c r="A5" t="s">
        <v>374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3">
      <c r="A6" t="s">
        <v>824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3">
      <c r="A7" t="s">
        <v>825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3">
      <c r="A8" t="s">
        <v>826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3">
      <c r="A9" t="s">
        <v>1557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3">
      <c r="A10" t="s">
        <v>376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3">
      <c r="A11" t="s">
        <v>827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3">
      <c r="A12" t="s">
        <v>828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3">
      <c r="A13" t="s">
        <v>829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3">
      <c r="A14" t="s">
        <v>830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3">
      <c r="A15" t="s">
        <v>926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3">
      <c r="A16" t="s">
        <v>927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379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928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831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1114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832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833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1558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834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381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835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836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837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838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839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840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841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382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842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843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844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385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845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846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847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1559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387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848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849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850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851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929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930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390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931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852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1115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853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854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1560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855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392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856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857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858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859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860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861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862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393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863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864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865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396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866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867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868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1561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398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869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870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871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872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932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933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401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934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873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1116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874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875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1562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876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403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877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878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879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880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881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882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883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404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884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885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886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407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887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888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889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1563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409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890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891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892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893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935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936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412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937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894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1117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895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896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1564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897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414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898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899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900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901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902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903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904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415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905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906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907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552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908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909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910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1565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550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911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912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913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914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938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939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481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940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915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1118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916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917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1566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918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483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919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920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921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922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923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924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925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484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1076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1077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1006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994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1078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1079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1080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1567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1123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1081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1082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1083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1084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1085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1007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1010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1008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1086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1119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1087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1009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1568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1088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999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1089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1090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1091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1092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1093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1094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1095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1000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1258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1259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1260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1261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1262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1170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1263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1569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1264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1265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1171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1172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1173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1266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1267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1268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1269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1270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1271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1272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1570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1174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1182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1273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1274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1175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1176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1275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1177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1276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1277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1369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1370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1371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1372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1373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1374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1375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1571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1376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1377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1378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1379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1380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1381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1382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1383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1384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1385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1386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1387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1572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1388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1389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1390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1391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1392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1393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1394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1395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1396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1397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1573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1574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1575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1576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1577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1578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1579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1580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1581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1582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1583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1584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1585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1586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1587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1588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1589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1590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1591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1592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1593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1594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1595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1596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1597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1598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1599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1600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1601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1701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1702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1703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1704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1705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1706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1707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1708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1709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1710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1711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1712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1713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1714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1715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1716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1717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1718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2232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1719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1720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1721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1722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1723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1724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1725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1726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1727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1728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1729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2399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2400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2401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2402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2403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2404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2405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2406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2407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2408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2409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2410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2411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2412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2413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2414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2415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2416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2417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2418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2419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2312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2420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2421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2422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2423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2424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2425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2426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  <row r="344" spans="1:13">
      <c r="A344" s="7" t="s">
        <v>2538</v>
      </c>
      <c r="B344" s="3">
        <v>0</v>
      </c>
      <c r="C344" s="7">
        <v>0</v>
      </c>
      <c r="D344" s="7">
        <v>6</v>
      </c>
      <c r="E344" s="7">
        <v>7</v>
      </c>
      <c r="F344" s="7">
        <v>0</v>
      </c>
      <c r="G344" s="7">
        <v>0</v>
      </c>
      <c r="H344" s="7">
        <v>16</v>
      </c>
      <c r="I344" s="7">
        <v>11</v>
      </c>
      <c r="J344" s="7">
        <v>25</v>
      </c>
      <c r="K344" s="7">
        <v>15</v>
      </c>
      <c r="L344" s="7">
        <v>0</v>
      </c>
      <c r="M344" s="7">
        <v>27</v>
      </c>
    </row>
    <row r="345" spans="1:13">
      <c r="A345" s="7" t="s">
        <v>2539</v>
      </c>
      <c r="B345" s="3">
        <v>0</v>
      </c>
      <c r="C345" s="7">
        <v>1</v>
      </c>
      <c r="D345" s="7">
        <v>2</v>
      </c>
      <c r="E345" s="7">
        <v>2</v>
      </c>
      <c r="F345" s="7">
        <v>0</v>
      </c>
      <c r="G345" s="7">
        <v>1</v>
      </c>
      <c r="H345" s="7">
        <v>7</v>
      </c>
      <c r="I345" s="7">
        <v>0</v>
      </c>
      <c r="J345" s="7">
        <v>14</v>
      </c>
      <c r="K345" s="7">
        <v>17</v>
      </c>
      <c r="L345" s="7">
        <v>0</v>
      </c>
      <c r="M345" s="7">
        <v>25</v>
      </c>
    </row>
    <row r="346" spans="1:13">
      <c r="A346" s="7" t="s">
        <v>2540</v>
      </c>
      <c r="B346" s="3">
        <v>0</v>
      </c>
      <c r="C346" s="7">
        <v>1</v>
      </c>
      <c r="D346" s="7">
        <v>3</v>
      </c>
      <c r="E346" s="7">
        <v>9</v>
      </c>
      <c r="F346" s="7">
        <v>0</v>
      </c>
      <c r="G346" s="7">
        <v>0</v>
      </c>
      <c r="H346" s="7">
        <v>18</v>
      </c>
      <c r="I346" s="7">
        <v>6</v>
      </c>
      <c r="J346" s="7">
        <v>32</v>
      </c>
      <c r="K346" s="7">
        <v>13</v>
      </c>
      <c r="L346" s="7">
        <v>5</v>
      </c>
      <c r="M346" s="7">
        <v>39</v>
      </c>
    </row>
    <row r="347" spans="1:13">
      <c r="A347" s="7" t="s">
        <v>2541</v>
      </c>
      <c r="B347" s="3">
        <v>0</v>
      </c>
      <c r="C347" s="7">
        <v>0</v>
      </c>
      <c r="D347" s="7">
        <v>0</v>
      </c>
      <c r="E347" s="7">
        <v>14</v>
      </c>
      <c r="F347" s="7">
        <v>0</v>
      </c>
      <c r="G347" s="7">
        <v>0</v>
      </c>
      <c r="H347" s="7">
        <v>18</v>
      </c>
      <c r="I347" s="7">
        <v>3</v>
      </c>
      <c r="J347" s="7">
        <v>17</v>
      </c>
      <c r="K347" s="7">
        <v>15</v>
      </c>
      <c r="L347" s="7">
        <v>0</v>
      </c>
      <c r="M347" s="7">
        <v>20</v>
      </c>
    </row>
    <row r="348" spans="1:13">
      <c r="A348" s="7" t="s">
        <v>2542</v>
      </c>
      <c r="B348" s="3">
        <v>0</v>
      </c>
      <c r="C348" s="7">
        <v>2</v>
      </c>
      <c r="D348" s="7">
        <v>4</v>
      </c>
      <c r="E348" s="7">
        <v>15</v>
      </c>
      <c r="F348" s="7">
        <v>0</v>
      </c>
      <c r="G348" s="7">
        <v>1</v>
      </c>
      <c r="H348" s="7">
        <v>25</v>
      </c>
      <c r="I348" s="7">
        <v>13</v>
      </c>
      <c r="J348" s="7">
        <v>34</v>
      </c>
      <c r="K348" s="7">
        <v>22</v>
      </c>
      <c r="L348" s="7">
        <v>0</v>
      </c>
      <c r="M348" s="7">
        <v>40</v>
      </c>
    </row>
    <row r="349" spans="1:13">
      <c r="A349" s="7" t="s">
        <v>2543</v>
      </c>
      <c r="B349" s="3">
        <v>0</v>
      </c>
      <c r="C349" s="7">
        <v>0</v>
      </c>
      <c r="D349" s="7">
        <v>3</v>
      </c>
      <c r="E349" s="7">
        <v>6</v>
      </c>
      <c r="F349" s="7">
        <v>0</v>
      </c>
      <c r="G349" s="7">
        <v>1</v>
      </c>
      <c r="H349" s="7">
        <v>9</v>
      </c>
      <c r="I349" s="7">
        <v>4</v>
      </c>
      <c r="J349" s="7">
        <v>29</v>
      </c>
      <c r="K349" s="7">
        <v>13</v>
      </c>
      <c r="L349" s="7">
        <v>3</v>
      </c>
      <c r="M349" s="7">
        <v>14</v>
      </c>
    </row>
    <row r="350" spans="1:13">
      <c r="A350" s="7" t="s">
        <v>2544</v>
      </c>
      <c r="B350" s="3">
        <v>0</v>
      </c>
      <c r="C350" s="7">
        <v>0</v>
      </c>
      <c r="D350" s="7">
        <v>5</v>
      </c>
      <c r="E350" s="7">
        <v>16</v>
      </c>
      <c r="F350" s="7">
        <v>0</v>
      </c>
      <c r="G350" s="7">
        <v>0</v>
      </c>
      <c r="H350" s="7">
        <v>26</v>
      </c>
      <c r="I350" s="7">
        <v>7</v>
      </c>
      <c r="J350" s="7">
        <v>32</v>
      </c>
      <c r="K350" s="7">
        <v>29</v>
      </c>
      <c r="L350" s="7">
        <v>1</v>
      </c>
      <c r="M350" s="7">
        <v>30</v>
      </c>
    </row>
    <row r="351" spans="1:13">
      <c r="A351" s="7" t="s">
        <v>2545</v>
      </c>
      <c r="B351" s="3">
        <v>0</v>
      </c>
      <c r="C351" s="7">
        <v>1</v>
      </c>
      <c r="D351" s="7">
        <v>6</v>
      </c>
      <c r="E351" s="7">
        <v>7</v>
      </c>
      <c r="F351" s="7">
        <v>0</v>
      </c>
      <c r="G351" s="7">
        <v>0</v>
      </c>
      <c r="H351" s="7">
        <v>19</v>
      </c>
      <c r="I351" s="7">
        <v>5</v>
      </c>
      <c r="J351" s="7">
        <v>23</v>
      </c>
      <c r="K351" s="7">
        <v>15</v>
      </c>
      <c r="L351" s="7">
        <v>1</v>
      </c>
      <c r="M351" s="7">
        <v>44</v>
      </c>
    </row>
    <row r="352" spans="1:13">
      <c r="A352" s="7" t="s">
        <v>2546</v>
      </c>
      <c r="B352" s="3">
        <v>0</v>
      </c>
      <c r="C352" s="7">
        <v>0</v>
      </c>
      <c r="D352" s="7">
        <v>10</v>
      </c>
      <c r="E352" s="7">
        <v>6</v>
      </c>
      <c r="F352" s="7">
        <v>0</v>
      </c>
      <c r="G352" s="7">
        <v>0</v>
      </c>
      <c r="H352" s="7">
        <v>24</v>
      </c>
      <c r="I352" s="7">
        <v>5</v>
      </c>
      <c r="J352" s="7">
        <v>34</v>
      </c>
      <c r="K352" s="7">
        <v>24</v>
      </c>
      <c r="L352" s="7">
        <v>0</v>
      </c>
      <c r="M352" s="7">
        <v>48</v>
      </c>
    </row>
    <row r="353" spans="1:13">
      <c r="A353" s="7" t="s">
        <v>2547</v>
      </c>
      <c r="B353" s="3">
        <v>0</v>
      </c>
      <c r="C353" s="7">
        <v>1</v>
      </c>
      <c r="D353" s="7">
        <v>4</v>
      </c>
      <c r="E353" s="7">
        <v>14</v>
      </c>
      <c r="F353" s="7">
        <v>0</v>
      </c>
      <c r="G353" s="7">
        <v>0</v>
      </c>
      <c r="H353" s="7">
        <v>27</v>
      </c>
      <c r="I353" s="7">
        <v>11</v>
      </c>
      <c r="J353" s="7">
        <v>38</v>
      </c>
      <c r="K353" s="7">
        <v>22</v>
      </c>
      <c r="L353" s="7">
        <v>5</v>
      </c>
      <c r="M353" s="7">
        <v>53</v>
      </c>
    </row>
    <row r="354" spans="1:13">
      <c r="A354" s="7" t="s">
        <v>2548</v>
      </c>
      <c r="B354" s="3">
        <v>0</v>
      </c>
      <c r="C354" s="7">
        <v>0</v>
      </c>
      <c r="D354" s="7">
        <v>5</v>
      </c>
      <c r="E354" s="7">
        <v>9</v>
      </c>
      <c r="F354" s="7">
        <v>1</v>
      </c>
      <c r="G354" s="7">
        <v>1</v>
      </c>
      <c r="H354" s="7">
        <v>23</v>
      </c>
      <c r="I354" s="7">
        <v>11</v>
      </c>
      <c r="J354" s="7">
        <v>29</v>
      </c>
      <c r="K354" s="7">
        <v>22</v>
      </c>
      <c r="L354" s="7">
        <v>2</v>
      </c>
      <c r="M354" s="7">
        <v>34</v>
      </c>
    </row>
    <row r="355" spans="1:13">
      <c r="A355" s="7" t="s">
        <v>2549</v>
      </c>
      <c r="B355" s="3">
        <v>0</v>
      </c>
      <c r="C355" s="7">
        <v>0</v>
      </c>
      <c r="D355" s="7">
        <v>5</v>
      </c>
      <c r="E355" s="7">
        <v>18</v>
      </c>
      <c r="F355" s="7">
        <v>0</v>
      </c>
      <c r="G355" s="7">
        <v>0</v>
      </c>
      <c r="H355" s="7">
        <v>26</v>
      </c>
      <c r="I355" s="7">
        <v>9</v>
      </c>
      <c r="J355" s="7">
        <v>31</v>
      </c>
      <c r="K355" s="7">
        <v>13</v>
      </c>
      <c r="L355" s="7">
        <v>1</v>
      </c>
      <c r="M355" s="7">
        <v>20</v>
      </c>
    </row>
    <row r="356" spans="1:13">
      <c r="A356" s="7" t="s">
        <v>2550</v>
      </c>
      <c r="B356" s="3">
        <v>0</v>
      </c>
      <c r="C356" s="7">
        <v>0</v>
      </c>
      <c r="D356" s="7">
        <v>8</v>
      </c>
      <c r="E356" s="7">
        <v>3</v>
      </c>
      <c r="F356" s="7">
        <v>0</v>
      </c>
      <c r="G356" s="7">
        <v>2</v>
      </c>
      <c r="H356" s="7">
        <v>12</v>
      </c>
      <c r="I356" s="7">
        <v>12</v>
      </c>
      <c r="J356" s="7">
        <v>28</v>
      </c>
      <c r="K356" s="7">
        <v>10</v>
      </c>
      <c r="L356" s="7">
        <v>1</v>
      </c>
      <c r="M356" s="7">
        <v>20</v>
      </c>
    </row>
    <row r="357" spans="1:13">
      <c r="A357" s="7" t="s">
        <v>2551</v>
      </c>
      <c r="B357" s="3">
        <v>0</v>
      </c>
      <c r="C357" s="7">
        <v>0</v>
      </c>
      <c r="D357" s="7">
        <v>9</v>
      </c>
      <c r="E357" s="7">
        <v>5</v>
      </c>
      <c r="F357" s="7">
        <v>0</v>
      </c>
      <c r="G357" s="7">
        <v>1</v>
      </c>
      <c r="H357" s="7">
        <v>15</v>
      </c>
      <c r="I357" s="7">
        <v>5</v>
      </c>
      <c r="J357" s="7">
        <v>15</v>
      </c>
      <c r="K357" s="7">
        <v>6</v>
      </c>
      <c r="L357" s="7">
        <v>0</v>
      </c>
      <c r="M357" s="7">
        <v>12</v>
      </c>
    </row>
    <row r="358" spans="1:13">
      <c r="A358" s="7" t="s">
        <v>2552</v>
      </c>
      <c r="B358" s="3">
        <v>0</v>
      </c>
      <c r="C358" s="7">
        <v>0</v>
      </c>
      <c r="D358" s="7">
        <v>10</v>
      </c>
      <c r="E358" s="7">
        <v>14</v>
      </c>
      <c r="F358" s="7">
        <v>1</v>
      </c>
      <c r="G358" s="7">
        <v>1</v>
      </c>
      <c r="H358" s="7">
        <v>24</v>
      </c>
      <c r="I358" s="7">
        <v>23</v>
      </c>
      <c r="J358" s="7">
        <v>35</v>
      </c>
      <c r="K358" s="7">
        <v>23</v>
      </c>
      <c r="L358" s="7">
        <v>2</v>
      </c>
      <c r="M358" s="7">
        <v>30</v>
      </c>
    </row>
    <row r="359" spans="1:13">
      <c r="A359" s="7" t="s">
        <v>2553</v>
      </c>
      <c r="B359" s="3">
        <v>0</v>
      </c>
      <c r="C359" s="7">
        <v>1</v>
      </c>
      <c r="D359" s="7">
        <v>7</v>
      </c>
      <c r="E359" s="7">
        <v>6</v>
      </c>
      <c r="F359" s="7">
        <v>0</v>
      </c>
      <c r="G359" s="7">
        <v>0</v>
      </c>
      <c r="H359" s="7">
        <v>27</v>
      </c>
      <c r="I359" s="7">
        <v>12</v>
      </c>
      <c r="J359" s="7">
        <v>37</v>
      </c>
      <c r="K359" s="7">
        <v>36</v>
      </c>
      <c r="L359" s="7">
        <v>4</v>
      </c>
      <c r="M359" s="7">
        <v>41</v>
      </c>
    </row>
    <row r="360" spans="1:13">
      <c r="A360" s="7" t="s">
        <v>2554</v>
      </c>
      <c r="B360" s="3">
        <v>0</v>
      </c>
      <c r="C360" s="7">
        <v>0</v>
      </c>
      <c r="D360" s="7">
        <v>3</v>
      </c>
      <c r="E360" s="7">
        <v>3</v>
      </c>
      <c r="F360" s="7">
        <v>0</v>
      </c>
      <c r="G360" s="7">
        <v>1</v>
      </c>
      <c r="H360" s="7">
        <v>7</v>
      </c>
      <c r="I360" s="7">
        <v>7</v>
      </c>
      <c r="J360" s="7">
        <v>22</v>
      </c>
      <c r="K360" s="7">
        <v>7</v>
      </c>
      <c r="L360" s="7">
        <v>0</v>
      </c>
      <c r="M360" s="7">
        <v>13</v>
      </c>
    </row>
    <row r="361" spans="1:13">
      <c r="A361" s="7" t="s">
        <v>2555</v>
      </c>
      <c r="B361" s="3">
        <v>0</v>
      </c>
      <c r="C361" s="7">
        <v>1</v>
      </c>
      <c r="D361" s="7">
        <v>10</v>
      </c>
      <c r="E361" s="7">
        <v>15</v>
      </c>
      <c r="F361" s="7">
        <v>0</v>
      </c>
      <c r="G361" s="7">
        <v>0</v>
      </c>
      <c r="H361" s="7">
        <v>31</v>
      </c>
      <c r="I361" s="7">
        <v>10</v>
      </c>
      <c r="J361" s="7">
        <v>33</v>
      </c>
      <c r="K361" s="7">
        <v>22</v>
      </c>
      <c r="L361" s="7">
        <v>4</v>
      </c>
      <c r="M361" s="7">
        <v>33</v>
      </c>
    </row>
    <row r="362" spans="1:13">
      <c r="A362" s="7" t="s">
        <v>2556</v>
      </c>
      <c r="B362" s="3">
        <v>0</v>
      </c>
      <c r="C362" s="7">
        <v>4</v>
      </c>
      <c r="D362" s="7">
        <v>7</v>
      </c>
      <c r="E362" s="7">
        <v>9</v>
      </c>
      <c r="F362" s="7">
        <v>0</v>
      </c>
      <c r="G362" s="7">
        <v>0</v>
      </c>
      <c r="H362" s="7">
        <v>12</v>
      </c>
      <c r="I362" s="7">
        <v>12</v>
      </c>
      <c r="J362" s="7">
        <v>30</v>
      </c>
      <c r="K362" s="7">
        <v>13</v>
      </c>
      <c r="L362" s="7">
        <v>8</v>
      </c>
      <c r="M362" s="7">
        <v>36</v>
      </c>
    </row>
    <row r="363" spans="1:13">
      <c r="A363" s="7" t="s">
        <v>2557</v>
      </c>
      <c r="B363" s="3">
        <v>0</v>
      </c>
      <c r="C363" s="7">
        <v>1</v>
      </c>
      <c r="D363" s="7">
        <v>5</v>
      </c>
      <c r="E363" s="7">
        <v>5</v>
      </c>
      <c r="F363" s="7">
        <v>0</v>
      </c>
      <c r="G363" s="7">
        <v>0</v>
      </c>
      <c r="H363" s="7">
        <v>12</v>
      </c>
      <c r="I363" s="7">
        <v>3</v>
      </c>
      <c r="J363" s="7">
        <v>18</v>
      </c>
      <c r="K363" s="7">
        <v>14</v>
      </c>
      <c r="L363" s="7">
        <v>1</v>
      </c>
      <c r="M363" s="7">
        <v>26</v>
      </c>
    </row>
    <row r="364" spans="1:13">
      <c r="A364" s="7" t="s">
        <v>2558</v>
      </c>
      <c r="B364" s="3">
        <v>1</v>
      </c>
      <c r="C364" s="7">
        <v>1</v>
      </c>
      <c r="D364" s="7">
        <v>5</v>
      </c>
      <c r="E364" s="7">
        <v>8</v>
      </c>
      <c r="F364" s="7">
        <v>0</v>
      </c>
      <c r="G364" s="7">
        <v>1</v>
      </c>
      <c r="H364" s="7">
        <v>26</v>
      </c>
      <c r="I364" s="7">
        <v>12</v>
      </c>
      <c r="J364" s="7">
        <v>29</v>
      </c>
      <c r="K364" s="7">
        <v>21</v>
      </c>
      <c r="L364" s="7">
        <v>3</v>
      </c>
      <c r="M364" s="7">
        <v>42</v>
      </c>
    </row>
    <row r="365" spans="1:13">
      <c r="A365" s="7" t="s">
        <v>2559</v>
      </c>
      <c r="B365" s="3">
        <v>0</v>
      </c>
      <c r="C365" s="7">
        <v>1</v>
      </c>
      <c r="D365" s="7">
        <v>4</v>
      </c>
      <c r="E365" s="7">
        <v>4</v>
      </c>
      <c r="F365" s="7">
        <v>0</v>
      </c>
      <c r="G365" s="7">
        <v>1</v>
      </c>
      <c r="H365" s="7">
        <v>13</v>
      </c>
      <c r="I365" s="7">
        <v>5</v>
      </c>
      <c r="J365" s="7">
        <v>15</v>
      </c>
      <c r="K365" s="7">
        <v>14</v>
      </c>
      <c r="L365" s="7">
        <v>1</v>
      </c>
      <c r="M365" s="7">
        <v>26</v>
      </c>
    </row>
    <row r="366" spans="1:13">
      <c r="A366" s="7" t="s">
        <v>2560</v>
      </c>
      <c r="B366" s="3">
        <v>0</v>
      </c>
      <c r="C366" s="7">
        <v>1</v>
      </c>
      <c r="D366" s="7">
        <v>3</v>
      </c>
      <c r="E366" s="7">
        <v>5</v>
      </c>
      <c r="F366" s="7">
        <v>0</v>
      </c>
      <c r="G366" s="7">
        <v>2</v>
      </c>
      <c r="H366" s="7">
        <v>12</v>
      </c>
      <c r="I366" s="7">
        <v>5</v>
      </c>
      <c r="J366" s="7">
        <v>17</v>
      </c>
      <c r="K366" s="7">
        <v>7</v>
      </c>
      <c r="L366" s="7">
        <v>2</v>
      </c>
      <c r="M366" s="7">
        <v>17</v>
      </c>
    </row>
    <row r="367" spans="1:13">
      <c r="A367" s="7" t="s">
        <v>2561</v>
      </c>
      <c r="B367" s="3">
        <v>0</v>
      </c>
      <c r="C367" s="7">
        <v>0</v>
      </c>
      <c r="D367" s="7">
        <v>5</v>
      </c>
      <c r="E367" s="7">
        <v>13</v>
      </c>
      <c r="F367" s="7">
        <v>0</v>
      </c>
      <c r="G367" s="7">
        <v>0</v>
      </c>
      <c r="H367" s="7">
        <v>26</v>
      </c>
      <c r="I367" s="7">
        <v>7</v>
      </c>
      <c r="J367" s="7">
        <v>29</v>
      </c>
      <c r="K367" s="7">
        <v>24</v>
      </c>
      <c r="L367" s="7">
        <v>2</v>
      </c>
      <c r="M367" s="7">
        <v>42</v>
      </c>
    </row>
    <row r="368" spans="1:13">
      <c r="A368" s="7" t="s">
        <v>2562</v>
      </c>
      <c r="B368" s="3">
        <v>0</v>
      </c>
      <c r="C368" s="7">
        <v>2</v>
      </c>
      <c r="D368" s="7">
        <v>2</v>
      </c>
      <c r="E368" s="7">
        <v>3</v>
      </c>
      <c r="F368" s="7">
        <v>0</v>
      </c>
      <c r="G368" s="7">
        <v>0</v>
      </c>
      <c r="H368" s="7">
        <v>7</v>
      </c>
      <c r="I368" s="7">
        <v>3</v>
      </c>
      <c r="J368" s="7">
        <v>8</v>
      </c>
      <c r="K368" s="7">
        <v>7</v>
      </c>
      <c r="L368" s="7">
        <v>0</v>
      </c>
      <c r="M368" s="7">
        <v>27</v>
      </c>
    </row>
    <row r="369" spans="1:13">
      <c r="A369" s="7" t="s">
        <v>2563</v>
      </c>
      <c r="B369" s="3">
        <v>0</v>
      </c>
      <c r="C369" s="7">
        <v>1</v>
      </c>
      <c r="D369" s="7">
        <v>7</v>
      </c>
      <c r="E369" s="7">
        <v>8</v>
      </c>
      <c r="F369" s="7">
        <v>0</v>
      </c>
      <c r="G369" s="7">
        <v>1</v>
      </c>
      <c r="H369" s="7">
        <v>21</v>
      </c>
      <c r="I369" s="7">
        <v>10</v>
      </c>
      <c r="J369" s="7">
        <v>31</v>
      </c>
      <c r="K369" s="7">
        <v>18</v>
      </c>
      <c r="L369" s="7">
        <v>0</v>
      </c>
      <c r="M369" s="7">
        <v>26</v>
      </c>
    </row>
    <row r="370" spans="1:13">
      <c r="A370" s="7" t="s">
        <v>2564</v>
      </c>
      <c r="B370" s="3">
        <v>0</v>
      </c>
      <c r="C370" s="7">
        <v>4</v>
      </c>
      <c r="D370" s="7">
        <v>3</v>
      </c>
      <c r="E370" s="7">
        <v>7</v>
      </c>
      <c r="F370" s="7">
        <v>2</v>
      </c>
      <c r="G370" s="7">
        <v>0</v>
      </c>
      <c r="H370" s="7">
        <v>17</v>
      </c>
      <c r="I370" s="7">
        <v>3</v>
      </c>
      <c r="J370" s="7">
        <v>30</v>
      </c>
      <c r="K370" s="7">
        <v>19</v>
      </c>
      <c r="L370" s="7">
        <v>0</v>
      </c>
      <c r="M370" s="7">
        <v>29</v>
      </c>
    </row>
    <row r="371" spans="1:13">
      <c r="A371" s="7" t="s">
        <v>2565</v>
      </c>
      <c r="B371" s="3">
        <v>0</v>
      </c>
      <c r="C371" s="7">
        <v>1</v>
      </c>
      <c r="D371" s="7">
        <v>5</v>
      </c>
      <c r="E371" s="7">
        <v>3</v>
      </c>
      <c r="F371" s="7">
        <v>0</v>
      </c>
      <c r="G371" s="7">
        <v>0</v>
      </c>
      <c r="H371" s="7">
        <v>9</v>
      </c>
      <c r="I371" s="7">
        <v>2</v>
      </c>
      <c r="J371" s="7">
        <v>16</v>
      </c>
      <c r="K371" s="7">
        <v>5</v>
      </c>
      <c r="L371" s="7">
        <v>0</v>
      </c>
      <c r="M371" s="7">
        <v>13</v>
      </c>
    </row>
    <row r="372" spans="1:13">
      <c r="A372" s="7" t="s">
        <v>2566</v>
      </c>
      <c r="B372" s="3">
        <v>0</v>
      </c>
      <c r="C372" s="7">
        <v>0</v>
      </c>
      <c r="D372" s="7">
        <v>9</v>
      </c>
      <c r="E372" s="7">
        <v>11</v>
      </c>
      <c r="F372" s="7">
        <v>0</v>
      </c>
      <c r="G372" s="7">
        <v>0</v>
      </c>
      <c r="H372" s="7">
        <v>25</v>
      </c>
      <c r="I372" s="7">
        <v>9</v>
      </c>
      <c r="J372" s="7">
        <v>30</v>
      </c>
      <c r="K372" s="7">
        <v>14</v>
      </c>
      <c r="L372" s="7">
        <v>4</v>
      </c>
      <c r="M372" s="7">
        <v>30</v>
      </c>
    </row>
    <row r="373" spans="1:13">
      <c r="A373" s="7" t="s">
        <v>2910</v>
      </c>
      <c r="B373" s="3">
        <v>0</v>
      </c>
      <c r="C373" s="7">
        <v>0</v>
      </c>
      <c r="D373" s="7">
        <v>9</v>
      </c>
      <c r="E373" s="7">
        <v>6</v>
      </c>
      <c r="F373" s="7">
        <v>0</v>
      </c>
      <c r="G373" s="7">
        <v>0</v>
      </c>
      <c r="H373" s="7">
        <v>22</v>
      </c>
      <c r="I373" s="7">
        <v>3</v>
      </c>
      <c r="J373" s="7">
        <v>27</v>
      </c>
      <c r="K373" s="7">
        <v>17</v>
      </c>
      <c r="L373" s="7">
        <v>0</v>
      </c>
      <c r="M373" s="7">
        <v>14</v>
      </c>
    </row>
    <row r="374" spans="1:13">
      <c r="A374" s="7" t="s">
        <v>2911</v>
      </c>
      <c r="B374" s="3">
        <v>0</v>
      </c>
      <c r="C374" s="7">
        <v>0</v>
      </c>
      <c r="D374" s="7">
        <v>0</v>
      </c>
      <c r="E374" s="7">
        <v>4</v>
      </c>
      <c r="F374" s="7">
        <v>0</v>
      </c>
      <c r="G374" s="7">
        <v>0</v>
      </c>
      <c r="H374" s="7">
        <v>4</v>
      </c>
      <c r="I374" s="7">
        <v>6</v>
      </c>
      <c r="J374" s="7">
        <v>8</v>
      </c>
      <c r="K374" s="7">
        <v>12</v>
      </c>
      <c r="L374" s="7">
        <v>0</v>
      </c>
      <c r="M374" s="7">
        <v>14</v>
      </c>
    </row>
    <row r="375" spans="1:13">
      <c r="A375" s="7" t="s">
        <v>2912</v>
      </c>
      <c r="B375" s="3">
        <v>0</v>
      </c>
      <c r="C375" s="7">
        <v>2</v>
      </c>
      <c r="D375" s="7">
        <v>7</v>
      </c>
      <c r="E375" s="7">
        <v>4</v>
      </c>
      <c r="F375" s="7">
        <v>1</v>
      </c>
      <c r="G375" s="7">
        <v>0</v>
      </c>
      <c r="H375" s="7">
        <v>15</v>
      </c>
      <c r="I375" s="7">
        <v>10</v>
      </c>
      <c r="J375" s="7">
        <v>29</v>
      </c>
      <c r="K375" s="7">
        <v>16</v>
      </c>
      <c r="L375" s="7">
        <v>0</v>
      </c>
      <c r="M375" s="7">
        <v>35</v>
      </c>
    </row>
    <row r="376" spans="1:13">
      <c r="A376" s="7" t="s">
        <v>2913</v>
      </c>
      <c r="B376" s="3">
        <v>0</v>
      </c>
      <c r="C376" s="7">
        <v>0</v>
      </c>
      <c r="D376" s="7">
        <v>2</v>
      </c>
      <c r="E376" s="7">
        <v>12</v>
      </c>
      <c r="F376" s="7">
        <v>0</v>
      </c>
      <c r="G376" s="7">
        <v>0</v>
      </c>
      <c r="H376" s="7">
        <v>19</v>
      </c>
      <c r="I376" s="7">
        <v>6</v>
      </c>
      <c r="J376" s="7">
        <v>19</v>
      </c>
      <c r="K376" s="7">
        <v>16</v>
      </c>
      <c r="L376" s="7">
        <v>0</v>
      </c>
      <c r="M376" s="7">
        <v>15</v>
      </c>
    </row>
    <row r="377" spans="1:13">
      <c r="A377" s="7" t="s">
        <v>2914</v>
      </c>
      <c r="B377" s="3">
        <v>0</v>
      </c>
      <c r="C377" s="7">
        <v>1</v>
      </c>
      <c r="D377" s="7">
        <v>9</v>
      </c>
      <c r="E377" s="7">
        <v>9</v>
      </c>
      <c r="F377" s="7">
        <v>1</v>
      </c>
      <c r="G377" s="7">
        <v>0</v>
      </c>
      <c r="H377" s="7">
        <v>22</v>
      </c>
      <c r="I377" s="7">
        <v>13</v>
      </c>
      <c r="J377" s="7">
        <v>26</v>
      </c>
      <c r="K377" s="7">
        <v>22</v>
      </c>
      <c r="L377" s="7">
        <v>0</v>
      </c>
      <c r="M377" s="7">
        <v>34</v>
      </c>
    </row>
    <row r="378" spans="1:13">
      <c r="A378" s="7" t="s">
        <v>2915</v>
      </c>
      <c r="B378" s="3">
        <v>0</v>
      </c>
      <c r="C378" s="7">
        <v>0</v>
      </c>
      <c r="D378" s="7">
        <v>3</v>
      </c>
      <c r="E378" s="7">
        <v>7</v>
      </c>
      <c r="F378" s="7">
        <v>0</v>
      </c>
      <c r="G378" s="7">
        <v>0</v>
      </c>
      <c r="H378" s="7">
        <v>10</v>
      </c>
      <c r="I378" s="7">
        <v>6</v>
      </c>
      <c r="J378" s="7">
        <v>16</v>
      </c>
      <c r="K378" s="7">
        <v>4</v>
      </c>
      <c r="L378" s="7">
        <v>0</v>
      </c>
      <c r="M378" s="7">
        <v>10</v>
      </c>
    </row>
    <row r="379" spans="1:13">
      <c r="A379" s="7" t="s">
        <v>2916</v>
      </c>
      <c r="B379" s="3">
        <v>0</v>
      </c>
      <c r="C379" s="7">
        <v>1</v>
      </c>
      <c r="D379" s="7">
        <v>5</v>
      </c>
      <c r="E379" s="7">
        <v>12</v>
      </c>
      <c r="F379" s="7">
        <v>1</v>
      </c>
      <c r="G379" s="7">
        <v>0</v>
      </c>
      <c r="H379" s="7">
        <v>27</v>
      </c>
      <c r="I379" s="7">
        <v>10</v>
      </c>
      <c r="J379" s="7">
        <v>35</v>
      </c>
      <c r="K379" s="7">
        <v>20</v>
      </c>
      <c r="L379" s="7">
        <v>2</v>
      </c>
      <c r="M379" s="7">
        <v>26</v>
      </c>
    </row>
    <row r="380" spans="1:13">
      <c r="A380" s="7" t="s">
        <v>2917</v>
      </c>
      <c r="B380" s="3">
        <v>0</v>
      </c>
      <c r="C380" s="7">
        <v>2</v>
      </c>
      <c r="D380" s="7">
        <v>5</v>
      </c>
      <c r="E380" s="7">
        <v>9</v>
      </c>
      <c r="F380" s="7">
        <v>1</v>
      </c>
      <c r="G380" s="7">
        <v>0</v>
      </c>
      <c r="H380" s="7">
        <v>20</v>
      </c>
      <c r="I380" s="7">
        <v>7</v>
      </c>
      <c r="J380" s="7">
        <v>17</v>
      </c>
      <c r="K380" s="7">
        <v>14</v>
      </c>
      <c r="L380" s="7">
        <v>0</v>
      </c>
      <c r="M380" s="7">
        <v>44</v>
      </c>
    </row>
    <row r="381" spans="1:13">
      <c r="A381" s="7" t="s">
        <v>2918</v>
      </c>
      <c r="B381" s="3">
        <v>0</v>
      </c>
      <c r="C381" s="7">
        <v>1</v>
      </c>
      <c r="D381" s="7">
        <v>6</v>
      </c>
      <c r="E381" s="7">
        <v>10</v>
      </c>
      <c r="F381" s="7">
        <v>1</v>
      </c>
      <c r="G381" s="7">
        <v>0</v>
      </c>
      <c r="H381" s="7">
        <v>26</v>
      </c>
      <c r="I381" s="7">
        <v>6</v>
      </c>
      <c r="J381" s="7">
        <v>32</v>
      </c>
      <c r="K381" s="7">
        <v>17</v>
      </c>
      <c r="L381" s="7">
        <v>1</v>
      </c>
      <c r="M381" s="7">
        <v>36</v>
      </c>
    </row>
    <row r="382" spans="1:13">
      <c r="A382" s="7" t="s">
        <v>2919</v>
      </c>
      <c r="B382" s="3">
        <v>0</v>
      </c>
      <c r="C382" s="7">
        <v>2</v>
      </c>
      <c r="D382" s="7">
        <v>7</v>
      </c>
      <c r="E382" s="7">
        <v>10</v>
      </c>
      <c r="F382" s="7">
        <v>0</v>
      </c>
      <c r="G382" s="7">
        <v>0</v>
      </c>
      <c r="H382" s="7">
        <v>26</v>
      </c>
      <c r="I382" s="7">
        <v>17</v>
      </c>
      <c r="J382" s="7">
        <v>34</v>
      </c>
      <c r="K382" s="7">
        <v>21</v>
      </c>
      <c r="L382" s="7">
        <v>2</v>
      </c>
      <c r="M382" s="7">
        <v>40</v>
      </c>
    </row>
    <row r="383" spans="1:13">
      <c r="A383" s="7" t="s">
        <v>2920</v>
      </c>
      <c r="B383" s="3">
        <v>0</v>
      </c>
      <c r="C383" s="7">
        <v>0</v>
      </c>
      <c r="D383" s="7">
        <v>4</v>
      </c>
      <c r="E383" s="7">
        <v>5</v>
      </c>
      <c r="F383" s="7">
        <v>0</v>
      </c>
      <c r="G383" s="7">
        <v>1</v>
      </c>
      <c r="H383" s="7">
        <v>20</v>
      </c>
      <c r="I383" s="7">
        <v>11</v>
      </c>
      <c r="J383" s="7">
        <v>21</v>
      </c>
      <c r="K383" s="7">
        <v>17</v>
      </c>
      <c r="L383" s="7">
        <v>2</v>
      </c>
      <c r="M383" s="7">
        <v>27</v>
      </c>
    </row>
    <row r="384" spans="1:13">
      <c r="A384" s="7" t="s">
        <v>2811</v>
      </c>
      <c r="B384" s="3">
        <v>0</v>
      </c>
      <c r="C384" s="7">
        <v>1</v>
      </c>
      <c r="D384" s="7">
        <v>7</v>
      </c>
      <c r="E384" s="7">
        <v>13</v>
      </c>
      <c r="F384" s="7">
        <v>2</v>
      </c>
      <c r="G384" s="7">
        <v>0</v>
      </c>
      <c r="H384" s="7">
        <v>27</v>
      </c>
      <c r="I384" s="7">
        <v>15</v>
      </c>
      <c r="J384" s="7">
        <v>36</v>
      </c>
      <c r="K384" s="7">
        <v>18</v>
      </c>
      <c r="L384" s="7">
        <v>2</v>
      </c>
      <c r="M384" s="7">
        <v>21</v>
      </c>
    </row>
    <row r="385" spans="1:13">
      <c r="A385" s="7" t="s">
        <v>2921</v>
      </c>
      <c r="B385" s="3">
        <v>1</v>
      </c>
      <c r="C385" s="7">
        <v>0</v>
      </c>
      <c r="D385" s="7">
        <v>6</v>
      </c>
      <c r="E385" s="7">
        <v>5</v>
      </c>
      <c r="F385" s="7">
        <v>2</v>
      </c>
      <c r="G385" s="7">
        <v>0</v>
      </c>
      <c r="H385" s="7">
        <v>17</v>
      </c>
      <c r="I385" s="7">
        <v>7</v>
      </c>
      <c r="J385" s="7">
        <v>18</v>
      </c>
      <c r="K385" s="7">
        <v>16</v>
      </c>
      <c r="L385" s="7">
        <v>1</v>
      </c>
      <c r="M385" s="7">
        <v>31</v>
      </c>
    </row>
    <row r="386" spans="1:13">
      <c r="A386" s="7" t="s">
        <v>2922</v>
      </c>
      <c r="B386" s="3">
        <v>4</v>
      </c>
      <c r="C386" s="7">
        <v>0</v>
      </c>
      <c r="D386" s="7">
        <v>4</v>
      </c>
      <c r="E386" s="7">
        <v>4</v>
      </c>
      <c r="F386" s="7">
        <v>4</v>
      </c>
      <c r="G386" s="7">
        <v>0</v>
      </c>
      <c r="H386" s="7">
        <v>14</v>
      </c>
      <c r="I386" s="7">
        <v>12</v>
      </c>
      <c r="J386" s="7">
        <v>16</v>
      </c>
      <c r="K386" s="7">
        <v>8</v>
      </c>
      <c r="L386" s="7">
        <v>1</v>
      </c>
      <c r="M386" s="7">
        <v>11</v>
      </c>
    </row>
    <row r="387" spans="1:13">
      <c r="A387" s="7" t="s">
        <v>2923</v>
      </c>
      <c r="B387" s="3">
        <v>0</v>
      </c>
      <c r="C387" s="7">
        <v>1</v>
      </c>
      <c r="D387" s="7">
        <v>15</v>
      </c>
      <c r="E387" s="7">
        <v>14</v>
      </c>
      <c r="F387" s="7">
        <v>2</v>
      </c>
      <c r="G387" s="7">
        <v>0</v>
      </c>
      <c r="H387" s="7">
        <v>33</v>
      </c>
      <c r="I387" s="7">
        <v>19</v>
      </c>
      <c r="J387" s="7">
        <v>33</v>
      </c>
      <c r="K387" s="7">
        <v>22</v>
      </c>
      <c r="L387" s="7">
        <v>2</v>
      </c>
      <c r="M387" s="7">
        <v>29</v>
      </c>
    </row>
    <row r="388" spans="1:13">
      <c r="A388" s="7" t="s">
        <v>2924</v>
      </c>
      <c r="B388" s="3">
        <v>0</v>
      </c>
      <c r="C388" s="7">
        <v>0</v>
      </c>
      <c r="D388" s="7">
        <v>10</v>
      </c>
      <c r="E388" s="7">
        <v>9</v>
      </c>
      <c r="F388" s="7">
        <v>0</v>
      </c>
      <c r="G388" s="7">
        <v>0</v>
      </c>
      <c r="H388" s="7">
        <v>26</v>
      </c>
      <c r="I388" s="7">
        <v>15</v>
      </c>
      <c r="J388" s="7">
        <v>30</v>
      </c>
      <c r="K388" s="7">
        <v>24</v>
      </c>
      <c r="L388" s="7">
        <v>1</v>
      </c>
      <c r="M388" s="7">
        <v>24</v>
      </c>
    </row>
    <row r="389" spans="1:13">
      <c r="A389" s="7" t="s">
        <v>2925</v>
      </c>
      <c r="B389" s="3">
        <v>0</v>
      </c>
      <c r="C389" s="7">
        <v>0</v>
      </c>
      <c r="D389" s="7">
        <v>2</v>
      </c>
      <c r="E389" s="7">
        <v>3</v>
      </c>
      <c r="F389" s="7">
        <v>0</v>
      </c>
      <c r="G389" s="7">
        <v>0</v>
      </c>
      <c r="H389" s="7">
        <v>7</v>
      </c>
      <c r="I389" s="7">
        <v>4</v>
      </c>
      <c r="J389" s="7">
        <v>10</v>
      </c>
      <c r="K389" s="7">
        <v>8</v>
      </c>
      <c r="L389" s="7">
        <v>0</v>
      </c>
      <c r="M389" s="7">
        <v>34</v>
      </c>
    </row>
    <row r="390" spans="1:13">
      <c r="A390" s="7" t="s">
        <v>2812</v>
      </c>
      <c r="B390" s="3">
        <v>0</v>
      </c>
      <c r="C390" s="7">
        <v>2</v>
      </c>
      <c r="D390" s="7">
        <v>11</v>
      </c>
      <c r="E390" s="7">
        <v>10</v>
      </c>
      <c r="F390" s="7">
        <v>1</v>
      </c>
      <c r="G390" s="7">
        <v>0</v>
      </c>
      <c r="H390" s="7">
        <v>31</v>
      </c>
      <c r="I390" s="7">
        <v>10</v>
      </c>
      <c r="J390" s="7">
        <v>35</v>
      </c>
      <c r="K390" s="7">
        <v>20</v>
      </c>
      <c r="L390" s="7">
        <v>1</v>
      </c>
      <c r="M390" s="7">
        <v>28</v>
      </c>
    </row>
    <row r="391" spans="1:13">
      <c r="A391" s="7" t="s">
        <v>2926</v>
      </c>
      <c r="B391" s="3">
        <v>2</v>
      </c>
      <c r="C391" s="7">
        <v>3</v>
      </c>
      <c r="D391" s="7">
        <v>5</v>
      </c>
      <c r="E391" s="7">
        <v>10</v>
      </c>
      <c r="F391" s="7">
        <v>4</v>
      </c>
      <c r="G391" s="7">
        <v>0</v>
      </c>
      <c r="H391" s="7">
        <v>32</v>
      </c>
      <c r="I391" s="7">
        <v>12</v>
      </c>
      <c r="J391" s="7">
        <v>29</v>
      </c>
      <c r="K391" s="7">
        <v>25</v>
      </c>
      <c r="L391" s="7">
        <v>3</v>
      </c>
      <c r="M391" s="7">
        <v>62</v>
      </c>
    </row>
    <row r="392" spans="1:13">
      <c r="A392" s="7" t="s">
        <v>2927</v>
      </c>
      <c r="B392" s="3">
        <v>0</v>
      </c>
      <c r="C392" s="7">
        <v>1</v>
      </c>
      <c r="D392" s="7">
        <v>4</v>
      </c>
      <c r="E392" s="7">
        <v>5</v>
      </c>
      <c r="F392" s="7">
        <v>1</v>
      </c>
      <c r="G392" s="7">
        <v>0</v>
      </c>
      <c r="H392" s="7">
        <v>14</v>
      </c>
      <c r="I392" s="7">
        <v>5</v>
      </c>
      <c r="J392" s="7">
        <v>22</v>
      </c>
      <c r="K392" s="7">
        <v>17</v>
      </c>
      <c r="L392" s="7">
        <v>3</v>
      </c>
      <c r="M392" s="7">
        <v>20</v>
      </c>
    </row>
    <row r="393" spans="1:13">
      <c r="A393" s="7" t="s">
        <v>2928</v>
      </c>
      <c r="B393" s="3">
        <v>0</v>
      </c>
      <c r="C393" s="7">
        <v>1</v>
      </c>
      <c r="D393" s="7">
        <v>6</v>
      </c>
      <c r="E393" s="7">
        <v>9</v>
      </c>
      <c r="F393" s="7">
        <v>0</v>
      </c>
      <c r="G393" s="7">
        <v>0</v>
      </c>
      <c r="H393" s="7">
        <v>22</v>
      </c>
      <c r="I393" s="7">
        <v>7</v>
      </c>
      <c r="J393" s="7">
        <v>36</v>
      </c>
      <c r="K393" s="7">
        <v>28</v>
      </c>
      <c r="L393" s="7">
        <v>2</v>
      </c>
      <c r="M393" s="7">
        <v>51</v>
      </c>
    </row>
    <row r="394" spans="1:13">
      <c r="A394" s="7" t="s">
        <v>2929</v>
      </c>
      <c r="B394" s="3">
        <v>2</v>
      </c>
      <c r="C394" s="7">
        <v>0</v>
      </c>
      <c r="D394" s="7">
        <v>2</v>
      </c>
      <c r="E394" s="7">
        <v>5</v>
      </c>
      <c r="F394" s="7">
        <v>2</v>
      </c>
      <c r="G394" s="7">
        <v>0</v>
      </c>
      <c r="H394" s="7">
        <v>10</v>
      </c>
      <c r="I394" s="7">
        <v>4</v>
      </c>
      <c r="J394" s="7">
        <v>11</v>
      </c>
      <c r="K394" s="7">
        <v>12</v>
      </c>
      <c r="L394" s="7">
        <v>1</v>
      </c>
      <c r="M394" s="7">
        <v>13</v>
      </c>
    </row>
    <row r="395" spans="1:13">
      <c r="A395" s="7" t="s">
        <v>2930</v>
      </c>
      <c r="B395" s="3">
        <v>0</v>
      </c>
      <c r="C395" s="7">
        <v>1</v>
      </c>
      <c r="D395" s="7">
        <v>2</v>
      </c>
      <c r="E395" s="7">
        <v>5</v>
      </c>
      <c r="F395" s="7">
        <v>1</v>
      </c>
      <c r="G395" s="7">
        <v>0</v>
      </c>
      <c r="H395" s="7">
        <v>9</v>
      </c>
      <c r="I395" s="7">
        <v>5</v>
      </c>
      <c r="J395" s="7">
        <v>18</v>
      </c>
      <c r="K395" s="7">
        <v>11</v>
      </c>
      <c r="L395" s="7">
        <v>0</v>
      </c>
      <c r="M395" s="7">
        <v>20</v>
      </c>
    </row>
    <row r="396" spans="1:13">
      <c r="A396" s="7" t="s">
        <v>2813</v>
      </c>
      <c r="B396" s="3">
        <v>1</v>
      </c>
      <c r="C396" s="7">
        <v>0</v>
      </c>
      <c r="D396" s="7">
        <v>8</v>
      </c>
      <c r="E396" s="7">
        <v>13</v>
      </c>
      <c r="F396" s="7">
        <v>1</v>
      </c>
      <c r="G396" s="7">
        <v>0</v>
      </c>
      <c r="H396" s="7">
        <v>25</v>
      </c>
      <c r="I396" s="7">
        <v>9</v>
      </c>
      <c r="J396" s="7">
        <v>26</v>
      </c>
      <c r="K396" s="7">
        <v>18</v>
      </c>
      <c r="L396" s="7">
        <v>0</v>
      </c>
      <c r="M396" s="7">
        <v>30</v>
      </c>
    </row>
    <row r="397" spans="1:13">
      <c r="A397" s="7" t="s">
        <v>2931</v>
      </c>
      <c r="B397" s="3">
        <v>1</v>
      </c>
      <c r="C397" s="7">
        <v>0</v>
      </c>
      <c r="D397" s="7">
        <v>3</v>
      </c>
      <c r="E397" s="7">
        <v>4</v>
      </c>
      <c r="F397" s="7">
        <v>1</v>
      </c>
      <c r="G397" s="7">
        <v>0</v>
      </c>
      <c r="H397" s="7">
        <v>8</v>
      </c>
      <c r="I397" s="7">
        <v>2</v>
      </c>
      <c r="J397" s="7">
        <v>9</v>
      </c>
      <c r="K397" s="7">
        <v>7</v>
      </c>
      <c r="L397" s="7">
        <v>0</v>
      </c>
      <c r="M397" s="7">
        <v>19</v>
      </c>
    </row>
    <row r="398" spans="1:13">
      <c r="A398" s="7" t="s">
        <v>2932</v>
      </c>
      <c r="B398" s="3">
        <v>0</v>
      </c>
      <c r="C398" s="7">
        <v>0</v>
      </c>
      <c r="D398" s="7">
        <v>9</v>
      </c>
      <c r="E398" s="7">
        <v>9</v>
      </c>
      <c r="F398" s="7">
        <v>0</v>
      </c>
      <c r="G398" s="7">
        <v>0</v>
      </c>
      <c r="H398" s="7">
        <v>30</v>
      </c>
      <c r="I398" s="7">
        <v>13</v>
      </c>
      <c r="J398" s="7">
        <v>24</v>
      </c>
      <c r="K398" s="7">
        <v>16</v>
      </c>
      <c r="L398" s="7">
        <v>0</v>
      </c>
      <c r="M398" s="7">
        <v>32</v>
      </c>
    </row>
    <row r="399" spans="1:13">
      <c r="A399" s="7" t="s">
        <v>2933</v>
      </c>
      <c r="B399" s="3">
        <v>2</v>
      </c>
      <c r="C399" s="7">
        <v>1</v>
      </c>
      <c r="D399" s="7">
        <v>3</v>
      </c>
      <c r="E399" s="7">
        <v>8</v>
      </c>
      <c r="F399" s="7">
        <v>4</v>
      </c>
      <c r="G399" s="7">
        <v>0</v>
      </c>
      <c r="H399" s="7">
        <v>16</v>
      </c>
      <c r="I399" s="7">
        <v>3</v>
      </c>
      <c r="J399" s="7">
        <v>13</v>
      </c>
      <c r="K399" s="7">
        <v>9</v>
      </c>
      <c r="L399" s="7">
        <v>2</v>
      </c>
      <c r="M399" s="7">
        <v>31</v>
      </c>
    </row>
    <row r="400" spans="1:13">
      <c r="A400" s="7" t="s">
        <v>2934</v>
      </c>
      <c r="B400" s="3">
        <v>0</v>
      </c>
      <c r="C400" s="7">
        <v>1</v>
      </c>
      <c r="D400" s="7">
        <v>6</v>
      </c>
      <c r="E400" s="7">
        <v>2</v>
      </c>
      <c r="F400" s="7">
        <v>0</v>
      </c>
      <c r="G400" s="7">
        <v>0</v>
      </c>
      <c r="H400" s="7">
        <v>10</v>
      </c>
      <c r="I400" s="7">
        <v>1</v>
      </c>
      <c r="J400" s="7">
        <v>10</v>
      </c>
      <c r="K400" s="7">
        <v>2</v>
      </c>
      <c r="L400" s="7">
        <v>0</v>
      </c>
      <c r="M400" s="7">
        <v>9</v>
      </c>
    </row>
    <row r="401" spans="1:13">
      <c r="A401" s="7" t="s">
        <v>2935</v>
      </c>
      <c r="B401" s="3">
        <v>0</v>
      </c>
      <c r="C401" s="7">
        <v>1</v>
      </c>
      <c r="D401" s="7">
        <v>7</v>
      </c>
      <c r="E401" s="7">
        <v>8</v>
      </c>
      <c r="F401" s="7">
        <v>1</v>
      </c>
      <c r="G401" s="7">
        <v>0</v>
      </c>
      <c r="H401" s="7">
        <v>26</v>
      </c>
      <c r="I401" s="7">
        <v>15</v>
      </c>
      <c r="J401" s="7">
        <v>26</v>
      </c>
      <c r="K401" s="7">
        <v>14</v>
      </c>
      <c r="L401" s="7">
        <v>0</v>
      </c>
      <c r="M401" s="7">
        <v>24</v>
      </c>
    </row>
    <row r="402" spans="1:13">
      <c r="A402" s="7" t="s">
        <v>2936</v>
      </c>
      <c r="B402" s="3">
        <v>0</v>
      </c>
      <c r="C402" s="7">
        <v>1</v>
      </c>
      <c r="D402" s="7">
        <v>6</v>
      </c>
      <c r="E402" s="7">
        <v>7</v>
      </c>
      <c r="F402" s="7">
        <v>1</v>
      </c>
      <c r="G402" s="7">
        <v>0</v>
      </c>
      <c r="H402" s="7">
        <v>18</v>
      </c>
      <c r="I402" s="7">
        <v>7</v>
      </c>
      <c r="J402" s="7">
        <v>31</v>
      </c>
      <c r="K402" s="7">
        <v>13</v>
      </c>
      <c r="L402" s="7">
        <v>1</v>
      </c>
      <c r="M402" s="7">
        <v>14</v>
      </c>
    </row>
    <row r="403" spans="1:13">
      <c r="A403" s="7" t="s">
        <v>2966</v>
      </c>
      <c r="B403" s="3">
        <v>0</v>
      </c>
      <c r="C403" s="7">
        <v>0</v>
      </c>
      <c r="D403" s="7">
        <v>0</v>
      </c>
      <c r="E403" s="7">
        <v>6</v>
      </c>
      <c r="F403" s="7">
        <v>0</v>
      </c>
      <c r="G403" s="7">
        <v>0</v>
      </c>
      <c r="H403" s="7">
        <v>12</v>
      </c>
      <c r="I403" s="7">
        <v>4</v>
      </c>
      <c r="J403" s="7">
        <v>18</v>
      </c>
      <c r="K403" s="7">
        <v>23</v>
      </c>
      <c r="L403" s="7">
        <v>0</v>
      </c>
      <c r="M403" s="7">
        <v>30</v>
      </c>
    </row>
    <row r="404" spans="1:13">
      <c r="A404" s="7" t="s">
        <v>3040</v>
      </c>
      <c r="B404" s="3">
        <v>0</v>
      </c>
      <c r="C404" s="7">
        <v>1</v>
      </c>
      <c r="D404" s="7">
        <v>5</v>
      </c>
      <c r="E404" s="7">
        <v>7</v>
      </c>
      <c r="F404" s="7">
        <v>1</v>
      </c>
      <c r="G404" s="7">
        <v>0</v>
      </c>
      <c r="H404" s="7">
        <v>16</v>
      </c>
      <c r="I404" s="7">
        <v>7</v>
      </c>
      <c r="J404" s="7">
        <v>33</v>
      </c>
      <c r="K404" s="7">
        <v>14</v>
      </c>
      <c r="L404" s="7">
        <v>0</v>
      </c>
      <c r="M404" s="7">
        <v>25</v>
      </c>
    </row>
    <row r="405" spans="1:13">
      <c r="A405" s="7" t="s">
        <v>2979</v>
      </c>
      <c r="B405" s="3">
        <v>0</v>
      </c>
      <c r="C405" s="7">
        <v>0</v>
      </c>
      <c r="D405" s="7">
        <v>2</v>
      </c>
      <c r="E405" s="7">
        <v>10</v>
      </c>
      <c r="F405" s="7">
        <v>1</v>
      </c>
      <c r="G405" s="7">
        <v>0</v>
      </c>
      <c r="H405" s="7">
        <v>21</v>
      </c>
      <c r="I405" s="7">
        <v>4</v>
      </c>
      <c r="J405" s="7">
        <v>17</v>
      </c>
      <c r="K405" s="7">
        <v>7</v>
      </c>
      <c r="L405" s="7">
        <v>0</v>
      </c>
      <c r="M405" s="7">
        <v>21</v>
      </c>
    </row>
    <row r="406" spans="1:13">
      <c r="A406" s="7" t="s">
        <v>2967</v>
      </c>
      <c r="B406" s="3">
        <v>0</v>
      </c>
      <c r="C406" s="7">
        <v>1</v>
      </c>
      <c r="D406" s="7">
        <v>8</v>
      </c>
      <c r="E406" s="7">
        <v>10</v>
      </c>
      <c r="F406" s="7">
        <v>2</v>
      </c>
      <c r="G406" s="7">
        <v>0</v>
      </c>
      <c r="H406" s="7">
        <v>24</v>
      </c>
      <c r="I406" s="7">
        <v>10</v>
      </c>
      <c r="J406" s="7">
        <v>35</v>
      </c>
      <c r="K406" s="7">
        <v>26</v>
      </c>
      <c r="L406" s="7">
        <v>1</v>
      </c>
      <c r="M406" s="7">
        <v>41</v>
      </c>
    </row>
    <row r="407" spans="1:13">
      <c r="A407" s="7" t="s">
        <v>2996</v>
      </c>
      <c r="B407" s="3">
        <v>0</v>
      </c>
      <c r="C407" s="7">
        <v>0</v>
      </c>
      <c r="D407" s="7">
        <v>4</v>
      </c>
      <c r="E407" s="7">
        <v>4</v>
      </c>
      <c r="F407" s="7">
        <v>0</v>
      </c>
      <c r="G407" s="7">
        <v>0</v>
      </c>
      <c r="H407" s="7">
        <v>8</v>
      </c>
      <c r="I407" s="7">
        <v>2</v>
      </c>
      <c r="J407" s="7">
        <v>23</v>
      </c>
      <c r="K407" s="7">
        <v>16</v>
      </c>
      <c r="L407" s="7">
        <v>2</v>
      </c>
      <c r="M407" s="7">
        <v>6</v>
      </c>
    </row>
    <row r="408" spans="1:13">
      <c r="A408" s="7" t="s">
        <v>2968</v>
      </c>
      <c r="B408" s="3">
        <v>0</v>
      </c>
      <c r="C408" s="7">
        <v>1</v>
      </c>
      <c r="D408" s="7">
        <v>4</v>
      </c>
      <c r="E408" s="7">
        <v>11</v>
      </c>
      <c r="F408" s="7">
        <v>0</v>
      </c>
      <c r="G408" s="7">
        <v>0</v>
      </c>
      <c r="H408" s="7">
        <v>20</v>
      </c>
      <c r="I408" s="7">
        <v>9</v>
      </c>
      <c r="J408" s="7">
        <v>34</v>
      </c>
      <c r="K408" s="7">
        <v>28</v>
      </c>
      <c r="L408" s="7">
        <v>1</v>
      </c>
      <c r="M408" s="7">
        <v>32</v>
      </c>
    </row>
    <row r="409" spans="1:13">
      <c r="A409" s="7" t="s">
        <v>2969</v>
      </c>
      <c r="B409" s="3">
        <v>0</v>
      </c>
      <c r="C409" s="7">
        <v>1</v>
      </c>
      <c r="D409" s="7">
        <v>4</v>
      </c>
      <c r="E409" s="7">
        <v>9</v>
      </c>
      <c r="F409" s="7">
        <v>1</v>
      </c>
      <c r="G409" s="7">
        <v>1</v>
      </c>
      <c r="H409" s="7">
        <v>21</v>
      </c>
      <c r="I409" s="7">
        <v>5</v>
      </c>
      <c r="J409" s="7">
        <v>14</v>
      </c>
      <c r="K409" s="7">
        <v>18</v>
      </c>
      <c r="L409" s="7">
        <v>1</v>
      </c>
      <c r="M409" s="7">
        <v>53</v>
      </c>
    </row>
    <row r="410" spans="1:13">
      <c r="A410" s="7" t="s">
        <v>3016</v>
      </c>
      <c r="B410" s="3">
        <v>1</v>
      </c>
      <c r="C410" s="7">
        <v>1</v>
      </c>
      <c r="D410" s="7">
        <v>5</v>
      </c>
      <c r="E410" s="7">
        <v>13</v>
      </c>
      <c r="F410" s="7">
        <v>1</v>
      </c>
      <c r="G410" s="7">
        <v>0</v>
      </c>
      <c r="H410" s="7">
        <v>31</v>
      </c>
      <c r="I410" s="7">
        <v>10</v>
      </c>
      <c r="J410" s="7">
        <v>38</v>
      </c>
      <c r="K410" s="7">
        <v>22</v>
      </c>
      <c r="L410" s="7">
        <v>3</v>
      </c>
      <c r="M410" s="7">
        <v>35</v>
      </c>
    </row>
    <row r="411" spans="1:13">
      <c r="A411" s="7" t="s">
        <v>3017</v>
      </c>
      <c r="B411" s="3">
        <v>0</v>
      </c>
      <c r="C411" s="7">
        <v>2</v>
      </c>
      <c r="D411" s="7">
        <v>9</v>
      </c>
      <c r="E411" s="7">
        <v>12</v>
      </c>
      <c r="F411" s="7">
        <v>0</v>
      </c>
      <c r="G411" s="7">
        <v>0</v>
      </c>
      <c r="H411" s="7">
        <v>30</v>
      </c>
      <c r="I411" s="7">
        <v>11</v>
      </c>
      <c r="J411" s="7">
        <v>38</v>
      </c>
      <c r="K411" s="7">
        <v>24</v>
      </c>
      <c r="L411" s="7">
        <v>2</v>
      </c>
      <c r="M411" s="7">
        <v>56</v>
      </c>
    </row>
    <row r="412" spans="1:13">
      <c r="A412" s="7" t="s">
        <v>2970</v>
      </c>
      <c r="B412" s="3">
        <v>0</v>
      </c>
      <c r="C412" s="7">
        <v>1</v>
      </c>
      <c r="D412" s="7">
        <v>6</v>
      </c>
      <c r="E412" s="7">
        <v>4</v>
      </c>
      <c r="F412" s="7">
        <v>0</v>
      </c>
      <c r="G412" s="7">
        <v>0</v>
      </c>
      <c r="H412" s="7">
        <v>27</v>
      </c>
      <c r="I412" s="7">
        <v>9</v>
      </c>
      <c r="J412" s="7">
        <v>28</v>
      </c>
      <c r="K412" s="7">
        <v>24</v>
      </c>
      <c r="L412" s="7">
        <v>2</v>
      </c>
      <c r="M412" s="7">
        <v>36</v>
      </c>
    </row>
    <row r="413" spans="1:13">
      <c r="A413" s="7" t="s">
        <v>3018</v>
      </c>
      <c r="B413" s="3">
        <v>0</v>
      </c>
      <c r="C413" s="7">
        <v>0</v>
      </c>
      <c r="D413" s="7">
        <v>4</v>
      </c>
      <c r="E413" s="7">
        <v>13</v>
      </c>
      <c r="F413" s="7">
        <v>0</v>
      </c>
      <c r="G413" s="7">
        <v>1</v>
      </c>
      <c r="H413" s="7">
        <v>20</v>
      </c>
      <c r="I413" s="7">
        <v>11</v>
      </c>
      <c r="J413" s="7">
        <v>28</v>
      </c>
      <c r="K413" s="7">
        <v>18</v>
      </c>
      <c r="L413" s="7">
        <v>0</v>
      </c>
      <c r="M413" s="7">
        <v>38</v>
      </c>
    </row>
    <row r="414" spans="1:13">
      <c r="A414" s="7" t="s">
        <v>2997</v>
      </c>
      <c r="B414" s="3">
        <v>0</v>
      </c>
      <c r="C414" s="7">
        <v>1</v>
      </c>
      <c r="D414" s="7">
        <v>7</v>
      </c>
      <c r="E414" s="7">
        <v>8</v>
      </c>
      <c r="F414" s="7">
        <v>1</v>
      </c>
      <c r="G414" s="7">
        <v>2</v>
      </c>
      <c r="H414" s="7">
        <v>21</v>
      </c>
      <c r="I414" s="7">
        <v>13</v>
      </c>
      <c r="J414" s="7">
        <v>29</v>
      </c>
      <c r="K414" s="7">
        <v>9</v>
      </c>
      <c r="L414" s="7">
        <v>0</v>
      </c>
      <c r="M414" s="7">
        <v>21</v>
      </c>
    </row>
    <row r="415" spans="1:13">
      <c r="A415" s="7" t="s">
        <v>2971</v>
      </c>
      <c r="B415" s="3">
        <v>0</v>
      </c>
      <c r="C415" s="7">
        <v>0</v>
      </c>
      <c r="D415" s="7">
        <v>6</v>
      </c>
      <c r="E415" s="7">
        <v>6</v>
      </c>
      <c r="F415" s="7">
        <v>0</v>
      </c>
      <c r="G415" s="7">
        <v>4</v>
      </c>
      <c r="H415" s="7">
        <v>14</v>
      </c>
      <c r="I415" s="7">
        <v>10</v>
      </c>
      <c r="J415" s="7">
        <v>16</v>
      </c>
      <c r="K415" s="7">
        <v>6</v>
      </c>
      <c r="L415" s="7">
        <v>0</v>
      </c>
      <c r="M415" s="7">
        <v>12</v>
      </c>
    </row>
    <row r="416" spans="1:13">
      <c r="A416" s="7" t="s">
        <v>3064</v>
      </c>
      <c r="B416" s="3">
        <v>0</v>
      </c>
      <c r="C416" s="7">
        <v>0</v>
      </c>
      <c r="D416" s="7">
        <v>9</v>
      </c>
      <c r="E416" s="7">
        <v>15</v>
      </c>
      <c r="F416" s="7">
        <v>0</v>
      </c>
      <c r="G416" s="7">
        <v>2</v>
      </c>
      <c r="H416" s="7">
        <v>27</v>
      </c>
      <c r="I416" s="7">
        <v>12</v>
      </c>
      <c r="J416" s="7">
        <v>40</v>
      </c>
      <c r="K416" s="7">
        <v>15</v>
      </c>
      <c r="L416" s="7">
        <v>4</v>
      </c>
      <c r="M416" s="7">
        <v>19</v>
      </c>
    </row>
    <row r="417" spans="1:13">
      <c r="A417" s="7" t="s">
        <v>2998</v>
      </c>
      <c r="B417" s="3">
        <v>0</v>
      </c>
      <c r="C417" s="7">
        <v>0</v>
      </c>
      <c r="D417" s="7">
        <v>8</v>
      </c>
      <c r="E417" s="7">
        <v>10</v>
      </c>
      <c r="F417" s="7">
        <v>0</v>
      </c>
      <c r="G417" s="7">
        <v>0</v>
      </c>
      <c r="H417" s="7">
        <v>27</v>
      </c>
      <c r="I417" s="7">
        <v>8</v>
      </c>
      <c r="J417" s="7">
        <v>25</v>
      </c>
      <c r="K417" s="7">
        <v>25</v>
      </c>
      <c r="L417" s="7">
        <v>1</v>
      </c>
      <c r="M417" s="7">
        <v>38</v>
      </c>
    </row>
    <row r="418" spans="1:13">
      <c r="A418" s="7" t="s">
        <v>2972</v>
      </c>
      <c r="B418" s="3">
        <v>0</v>
      </c>
      <c r="C418" s="7">
        <v>0</v>
      </c>
      <c r="D418" s="7">
        <v>3</v>
      </c>
      <c r="E418" s="7">
        <v>4</v>
      </c>
      <c r="F418" s="7">
        <v>1</v>
      </c>
      <c r="G418" s="7">
        <v>0</v>
      </c>
      <c r="H418" s="7">
        <v>9</v>
      </c>
      <c r="I418" s="7">
        <v>9</v>
      </c>
      <c r="J418" s="7">
        <v>17</v>
      </c>
      <c r="K418" s="7">
        <v>8</v>
      </c>
      <c r="L418" s="7">
        <v>1</v>
      </c>
      <c r="M418" s="7">
        <v>25</v>
      </c>
    </row>
    <row r="419" spans="1:13">
      <c r="A419" s="7" t="s">
        <v>2973</v>
      </c>
      <c r="B419" s="3">
        <v>0</v>
      </c>
      <c r="C419" s="7">
        <v>2</v>
      </c>
      <c r="D419" s="7">
        <v>12</v>
      </c>
      <c r="E419" s="7">
        <v>10</v>
      </c>
      <c r="F419" s="7">
        <v>2</v>
      </c>
      <c r="G419" s="7">
        <v>1</v>
      </c>
      <c r="H419" s="7">
        <v>31</v>
      </c>
      <c r="I419" s="7">
        <v>7</v>
      </c>
      <c r="J419" s="7">
        <v>39</v>
      </c>
      <c r="K419" s="7">
        <v>18</v>
      </c>
      <c r="L419" s="7">
        <v>3</v>
      </c>
      <c r="M419" s="7">
        <v>44</v>
      </c>
    </row>
    <row r="420" spans="1:13">
      <c r="A420" s="7" t="s">
        <v>3041</v>
      </c>
      <c r="B420" s="3">
        <v>0</v>
      </c>
      <c r="C420" s="7">
        <v>1</v>
      </c>
      <c r="D420" s="7">
        <v>11</v>
      </c>
      <c r="E420" s="7">
        <v>11</v>
      </c>
      <c r="F420" s="7">
        <v>0</v>
      </c>
      <c r="G420" s="7">
        <v>3</v>
      </c>
      <c r="H420" s="7">
        <v>40</v>
      </c>
      <c r="I420" s="7">
        <v>14</v>
      </c>
      <c r="J420" s="7">
        <v>41</v>
      </c>
      <c r="K420" s="7">
        <v>18</v>
      </c>
      <c r="L420" s="7">
        <v>8</v>
      </c>
      <c r="M420" s="7">
        <v>48</v>
      </c>
    </row>
    <row r="421" spans="1:13">
      <c r="A421" s="7" t="s">
        <v>2974</v>
      </c>
      <c r="B421" s="3">
        <v>0</v>
      </c>
      <c r="C421" s="7">
        <v>0</v>
      </c>
      <c r="D421" s="7">
        <v>5</v>
      </c>
      <c r="E421" s="7">
        <v>5</v>
      </c>
      <c r="F421" s="7">
        <v>0</v>
      </c>
      <c r="G421" s="7">
        <v>1</v>
      </c>
      <c r="H421" s="7">
        <v>14</v>
      </c>
      <c r="I421" s="7">
        <v>4</v>
      </c>
      <c r="J421" s="7">
        <v>16</v>
      </c>
      <c r="K421" s="7">
        <v>21</v>
      </c>
      <c r="L421" s="7">
        <v>3</v>
      </c>
      <c r="M421" s="7">
        <v>23</v>
      </c>
    </row>
    <row r="422" spans="1:13">
      <c r="A422" s="7" t="s">
        <v>2999</v>
      </c>
      <c r="B422" s="3">
        <v>0</v>
      </c>
      <c r="C422" s="7">
        <v>1</v>
      </c>
      <c r="D422" s="7">
        <v>7</v>
      </c>
      <c r="E422" s="7">
        <v>6</v>
      </c>
      <c r="F422" s="7">
        <v>0</v>
      </c>
      <c r="G422" s="7">
        <v>0</v>
      </c>
      <c r="H422" s="7">
        <v>10</v>
      </c>
      <c r="I422" s="7">
        <v>8</v>
      </c>
      <c r="J422" s="7">
        <v>30</v>
      </c>
      <c r="K422" s="7">
        <v>20</v>
      </c>
      <c r="L422" s="7">
        <v>5</v>
      </c>
      <c r="M422" s="7">
        <v>30</v>
      </c>
    </row>
    <row r="423" spans="1:13">
      <c r="A423" s="7" t="s">
        <v>2975</v>
      </c>
      <c r="B423" s="3">
        <v>1</v>
      </c>
      <c r="C423" s="7">
        <v>0</v>
      </c>
      <c r="D423" s="7">
        <v>5</v>
      </c>
      <c r="E423" s="7">
        <v>4</v>
      </c>
      <c r="F423" s="7">
        <v>1</v>
      </c>
      <c r="G423" s="7">
        <v>0</v>
      </c>
      <c r="H423" s="7">
        <v>11</v>
      </c>
      <c r="I423" s="7">
        <v>2</v>
      </c>
      <c r="J423" s="7">
        <v>13</v>
      </c>
      <c r="K423" s="7">
        <v>8</v>
      </c>
      <c r="L423" s="7">
        <v>0</v>
      </c>
      <c r="M423" s="7">
        <v>16</v>
      </c>
    </row>
    <row r="424" spans="1:13">
      <c r="A424" s="7" t="s">
        <v>3000</v>
      </c>
      <c r="B424" s="3">
        <v>0</v>
      </c>
      <c r="C424" s="7">
        <v>0</v>
      </c>
      <c r="D424" s="7">
        <v>2</v>
      </c>
      <c r="E424" s="7">
        <v>6</v>
      </c>
      <c r="F424" s="7">
        <v>0</v>
      </c>
      <c r="G424" s="7">
        <v>0</v>
      </c>
      <c r="H424" s="7">
        <v>9</v>
      </c>
      <c r="I424" s="7">
        <v>4</v>
      </c>
      <c r="J424" s="7">
        <v>20</v>
      </c>
      <c r="K424" s="7">
        <v>9</v>
      </c>
      <c r="L424" s="7">
        <v>0</v>
      </c>
      <c r="M424" s="7">
        <v>15</v>
      </c>
    </row>
    <row r="425" spans="1:13">
      <c r="A425" s="7" t="s">
        <v>2976</v>
      </c>
      <c r="B425" s="3">
        <v>0</v>
      </c>
      <c r="C425" s="7">
        <v>0</v>
      </c>
      <c r="D425" s="7">
        <v>12</v>
      </c>
      <c r="E425" s="7">
        <v>9</v>
      </c>
      <c r="F425" s="7">
        <v>0</v>
      </c>
      <c r="G425" s="7">
        <v>1</v>
      </c>
      <c r="H425" s="7">
        <v>23</v>
      </c>
      <c r="I425" s="7">
        <v>12</v>
      </c>
      <c r="J425" s="7">
        <v>33</v>
      </c>
      <c r="K425" s="7">
        <v>25</v>
      </c>
      <c r="L425" s="7">
        <v>0</v>
      </c>
      <c r="M425" s="7">
        <v>38</v>
      </c>
    </row>
    <row r="426" spans="1:13">
      <c r="A426" s="7" t="s">
        <v>3019</v>
      </c>
      <c r="B426" s="3">
        <v>0</v>
      </c>
      <c r="C426" s="7">
        <v>1</v>
      </c>
      <c r="D426" s="7">
        <v>2</v>
      </c>
      <c r="E426" s="7">
        <v>2</v>
      </c>
      <c r="F426" s="7">
        <v>0</v>
      </c>
      <c r="G426" s="7">
        <v>1</v>
      </c>
      <c r="H426" s="7">
        <v>5</v>
      </c>
      <c r="I426" s="7">
        <v>1</v>
      </c>
      <c r="J426" s="7">
        <v>12</v>
      </c>
      <c r="K426" s="7">
        <v>9</v>
      </c>
      <c r="L426" s="7">
        <v>1</v>
      </c>
      <c r="M426" s="7">
        <v>18</v>
      </c>
    </row>
    <row r="427" spans="1:13">
      <c r="A427" s="7" t="s">
        <v>3024</v>
      </c>
      <c r="B427" s="3">
        <v>0</v>
      </c>
      <c r="C427" s="7">
        <v>1</v>
      </c>
      <c r="D427" s="7">
        <v>9</v>
      </c>
      <c r="E427" s="7">
        <v>10</v>
      </c>
      <c r="F427" s="7">
        <v>1</v>
      </c>
      <c r="G427" s="7">
        <v>0</v>
      </c>
      <c r="H427" s="7">
        <v>31</v>
      </c>
      <c r="I427" s="7">
        <v>7</v>
      </c>
      <c r="J427" s="7">
        <v>29</v>
      </c>
      <c r="K427" s="7">
        <v>11</v>
      </c>
      <c r="L427" s="7">
        <v>2</v>
      </c>
      <c r="M427" s="7">
        <v>21</v>
      </c>
    </row>
    <row r="428" spans="1:13">
      <c r="A428" s="7" t="s">
        <v>3020</v>
      </c>
      <c r="B428" s="3">
        <v>0</v>
      </c>
      <c r="C428" s="7">
        <v>1</v>
      </c>
      <c r="D428" s="7">
        <v>1</v>
      </c>
      <c r="E428" s="7">
        <v>4</v>
      </c>
      <c r="F428" s="7">
        <v>0</v>
      </c>
      <c r="G428" s="7">
        <v>3</v>
      </c>
      <c r="H428" s="7">
        <v>3</v>
      </c>
      <c r="I428" s="7">
        <v>3</v>
      </c>
      <c r="J428" s="7">
        <v>22</v>
      </c>
      <c r="K428" s="7">
        <v>18</v>
      </c>
      <c r="L428" s="7">
        <v>0</v>
      </c>
      <c r="M428" s="7">
        <v>21</v>
      </c>
    </row>
    <row r="429" spans="1:13">
      <c r="A429" s="7" t="s">
        <v>3042</v>
      </c>
      <c r="B429" s="3">
        <v>0</v>
      </c>
      <c r="C429" s="7">
        <v>1</v>
      </c>
      <c r="D429" s="7">
        <v>5</v>
      </c>
      <c r="E429" s="7">
        <v>4</v>
      </c>
      <c r="F429" s="7">
        <v>1</v>
      </c>
      <c r="G429" s="7">
        <v>0</v>
      </c>
      <c r="H429" s="7">
        <v>11</v>
      </c>
      <c r="I429" s="7">
        <v>7</v>
      </c>
      <c r="J429" s="7">
        <v>10</v>
      </c>
      <c r="K429" s="7">
        <v>6</v>
      </c>
      <c r="L429" s="7">
        <v>3</v>
      </c>
      <c r="M429" s="7">
        <v>11</v>
      </c>
    </row>
    <row r="430" spans="1:13">
      <c r="A430" s="7" t="s">
        <v>2983</v>
      </c>
      <c r="B430" s="3">
        <v>1</v>
      </c>
      <c r="C430" s="7">
        <v>0</v>
      </c>
      <c r="D430" s="7">
        <v>4</v>
      </c>
      <c r="E430" s="7">
        <v>13</v>
      </c>
      <c r="F430" s="7">
        <v>1</v>
      </c>
      <c r="G430" s="7">
        <v>1</v>
      </c>
      <c r="H430" s="7">
        <v>20</v>
      </c>
      <c r="I430" s="7">
        <v>5</v>
      </c>
      <c r="J430" s="7">
        <v>34</v>
      </c>
      <c r="K430" s="7">
        <v>19</v>
      </c>
      <c r="L430" s="7">
        <v>5</v>
      </c>
      <c r="M430" s="7">
        <v>36</v>
      </c>
    </row>
    <row r="431" spans="1:13">
      <c r="A431" s="7" t="s">
        <v>3286</v>
      </c>
      <c r="B431" s="3">
        <v>0</v>
      </c>
      <c r="C431" s="7">
        <v>1</v>
      </c>
      <c r="D431" s="7">
        <v>3</v>
      </c>
      <c r="E431" s="7">
        <v>1</v>
      </c>
      <c r="F431" s="7">
        <v>0</v>
      </c>
      <c r="G431" s="7">
        <v>1</v>
      </c>
      <c r="H431" s="7">
        <v>12</v>
      </c>
      <c r="I431" s="7">
        <v>3</v>
      </c>
      <c r="J431" s="7">
        <v>25</v>
      </c>
      <c r="K431" s="7">
        <v>11</v>
      </c>
      <c r="L431" s="7">
        <v>0</v>
      </c>
      <c r="M431" s="7">
        <v>22</v>
      </c>
    </row>
    <row r="432" spans="1:13">
      <c r="A432" s="7" t="s">
        <v>3268</v>
      </c>
      <c r="B432" s="3">
        <v>0</v>
      </c>
      <c r="C432" s="7">
        <v>0</v>
      </c>
      <c r="D432" s="7">
        <v>2</v>
      </c>
      <c r="E432" s="7">
        <v>5</v>
      </c>
      <c r="F432" s="7">
        <v>0</v>
      </c>
      <c r="G432" s="7">
        <v>0</v>
      </c>
      <c r="H432" s="7">
        <v>6</v>
      </c>
      <c r="I432" s="7">
        <v>4</v>
      </c>
      <c r="J432" s="7">
        <v>8</v>
      </c>
      <c r="K432" s="7">
        <v>6</v>
      </c>
      <c r="L432" s="7">
        <v>0</v>
      </c>
      <c r="M432" s="7">
        <v>9</v>
      </c>
    </row>
    <row r="433" spans="1:13">
      <c r="A433" s="7" t="s">
        <v>3269</v>
      </c>
      <c r="B433" s="3">
        <v>0</v>
      </c>
      <c r="C433" s="7">
        <v>1</v>
      </c>
      <c r="D433" s="7">
        <v>7</v>
      </c>
      <c r="E433" s="7">
        <v>11</v>
      </c>
      <c r="F433" s="7">
        <v>1</v>
      </c>
      <c r="G433" s="7">
        <v>1</v>
      </c>
      <c r="H433" s="7">
        <v>23</v>
      </c>
      <c r="I433" s="7">
        <v>9</v>
      </c>
      <c r="J433" s="7">
        <v>35</v>
      </c>
      <c r="K433" s="7">
        <v>32</v>
      </c>
      <c r="L433" s="7">
        <v>3</v>
      </c>
      <c r="M433" s="7">
        <v>36</v>
      </c>
    </row>
    <row r="434" spans="1:13">
      <c r="A434" s="7" t="s">
        <v>3326</v>
      </c>
      <c r="B434" s="3">
        <v>0</v>
      </c>
      <c r="C434" s="7">
        <v>0</v>
      </c>
      <c r="D434" s="7">
        <v>3</v>
      </c>
      <c r="E434" s="7">
        <v>10</v>
      </c>
      <c r="F434" s="7">
        <v>0</v>
      </c>
      <c r="G434" s="7">
        <v>0</v>
      </c>
      <c r="H434" s="7">
        <v>17</v>
      </c>
      <c r="I434" s="7">
        <v>5</v>
      </c>
      <c r="J434" s="7">
        <v>17</v>
      </c>
      <c r="K434" s="7">
        <v>12</v>
      </c>
      <c r="L434" s="7">
        <v>0</v>
      </c>
      <c r="M434" s="7">
        <v>17</v>
      </c>
    </row>
    <row r="435" spans="1:13">
      <c r="A435" s="7" t="s">
        <v>3352</v>
      </c>
      <c r="B435" s="3">
        <v>0</v>
      </c>
      <c r="C435" s="7">
        <v>2</v>
      </c>
      <c r="D435" s="7">
        <v>7</v>
      </c>
      <c r="E435" s="7">
        <v>12</v>
      </c>
      <c r="F435" s="7">
        <v>4</v>
      </c>
      <c r="G435" s="7">
        <v>0</v>
      </c>
      <c r="H435" s="7">
        <v>23</v>
      </c>
      <c r="I435" s="7">
        <v>6</v>
      </c>
      <c r="J435" s="7">
        <v>32</v>
      </c>
      <c r="K435" s="7">
        <v>16</v>
      </c>
      <c r="L435" s="7">
        <v>0</v>
      </c>
      <c r="M435" s="7">
        <v>34</v>
      </c>
    </row>
    <row r="436" spans="1:13">
      <c r="A436" s="7" t="s">
        <v>3327</v>
      </c>
      <c r="B436" s="3">
        <v>0</v>
      </c>
      <c r="C436" s="7">
        <v>0</v>
      </c>
      <c r="D436" s="7">
        <v>3</v>
      </c>
      <c r="E436" s="7">
        <v>8</v>
      </c>
      <c r="F436" s="7">
        <v>0</v>
      </c>
      <c r="G436" s="7">
        <v>0</v>
      </c>
      <c r="H436" s="7">
        <v>13</v>
      </c>
      <c r="I436" s="7">
        <v>6</v>
      </c>
      <c r="J436" s="7">
        <v>19</v>
      </c>
      <c r="K436" s="7">
        <v>8</v>
      </c>
      <c r="L436" s="7">
        <v>3</v>
      </c>
      <c r="M436" s="7">
        <v>11</v>
      </c>
    </row>
    <row r="437" spans="1:13">
      <c r="A437" s="7" t="s">
        <v>3270</v>
      </c>
      <c r="B437" s="3">
        <v>1</v>
      </c>
      <c r="C437" s="7">
        <v>0</v>
      </c>
      <c r="D437" s="7">
        <v>5</v>
      </c>
      <c r="E437" s="7">
        <v>12</v>
      </c>
      <c r="F437" s="7">
        <v>1</v>
      </c>
      <c r="G437" s="7">
        <v>0</v>
      </c>
      <c r="H437" s="7">
        <v>22</v>
      </c>
      <c r="I437" s="7">
        <v>10</v>
      </c>
      <c r="J437" s="7">
        <v>34</v>
      </c>
      <c r="K437" s="7">
        <v>27</v>
      </c>
      <c r="L437" s="7">
        <v>2</v>
      </c>
      <c r="M437" s="7">
        <v>51</v>
      </c>
    </row>
    <row r="438" spans="1:13">
      <c r="A438" s="7" t="s">
        <v>3328</v>
      </c>
      <c r="B438" s="3">
        <v>1</v>
      </c>
      <c r="C438" s="7">
        <v>1</v>
      </c>
      <c r="D438" s="7">
        <v>3</v>
      </c>
      <c r="E438" s="7">
        <v>8</v>
      </c>
      <c r="F438" s="7">
        <v>1</v>
      </c>
      <c r="G438" s="7">
        <v>0</v>
      </c>
      <c r="H438" s="7">
        <v>18</v>
      </c>
      <c r="I438" s="7">
        <v>2</v>
      </c>
      <c r="J438" s="7">
        <v>16</v>
      </c>
      <c r="K438" s="7">
        <v>22</v>
      </c>
      <c r="L438" s="7">
        <v>0</v>
      </c>
      <c r="M438" s="7">
        <v>62</v>
      </c>
    </row>
    <row r="439" spans="1:13">
      <c r="A439" s="7" t="s">
        <v>3287</v>
      </c>
      <c r="B439" s="3">
        <v>1</v>
      </c>
      <c r="C439" s="7">
        <v>1</v>
      </c>
      <c r="D439" s="7">
        <v>7</v>
      </c>
      <c r="E439" s="7">
        <v>12</v>
      </c>
      <c r="F439" s="7">
        <v>0</v>
      </c>
      <c r="G439" s="7">
        <v>0</v>
      </c>
      <c r="H439" s="7">
        <v>29</v>
      </c>
      <c r="I439" s="7">
        <v>10</v>
      </c>
      <c r="J439" s="7">
        <v>33</v>
      </c>
      <c r="K439" s="7">
        <v>21</v>
      </c>
      <c r="L439" s="7">
        <v>1</v>
      </c>
      <c r="M439" s="7">
        <v>43</v>
      </c>
    </row>
    <row r="440" spans="1:13">
      <c r="A440" s="7" t="s">
        <v>3271</v>
      </c>
      <c r="B440" s="3">
        <v>0</v>
      </c>
      <c r="C440" s="7">
        <v>3</v>
      </c>
      <c r="D440" s="7">
        <v>10</v>
      </c>
      <c r="E440" s="7">
        <v>11</v>
      </c>
      <c r="F440" s="7">
        <v>0</v>
      </c>
      <c r="G440" s="7">
        <v>0</v>
      </c>
      <c r="H440" s="7">
        <v>33</v>
      </c>
      <c r="I440" s="7">
        <v>15</v>
      </c>
      <c r="J440" s="7">
        <v>32</v>
      </c>
      <c r="K440" s="7">
        <v>21</v>
      </c>
      <c r="L440" s="7">
        <v>1</v>
      </c>
      <c r="M440" s="7">
        <v>28</v>
      </c>
    </row>
    <row r="441" spans="1:13">
      <c r="A441" s="7" t="s">
        <v>3288</v>
      </c>
      <c r="B441" s="3">
        <v>0</v>
      </c>
      <c r="C441" s="7">
        <v>2</v>
      </c>
      <c r="D441" s="7">
        <v>6</v>
      </c>
      <c r="E441" s="7">
        <v>3</v>
      </c>
      <c r="F441" s="7">
        <v>3</v>
      </c>
      <c r="G441" s="7">
        <v>0</v>
      </c>
      <c r="H441" s="7">
        <v>29</v>
      </c>
      <c r="I441" s="7">
        <v>8</v>
      </c>
      <c r="J441" s="7">
        <v>34</v>
      </c>
      <c r="K441" s="7">
        <v>23</v>
      </c>
      <c r="L441" s="7">
        <v>1</v>
      </c>
      <c r="M441" s="7">
        <v>27</v>
      </c>
    </row>
    <row r="442" spans="1:13">
      <c r="A442" s="7" t="s">
        <v>3272</v>
      </c>
      <c r="B442" s="3">
        <v>0</v>
      </c>
      <c r="C442" s="7">
        <v>0</v>
      </c>
      <c r="D442" s="7">
        <v>4</v>
      </c>
      <c r="E442" s="7">
        <v>11</v>
      </c>
      <c r="F442" s="7">
        <v>0</v>
      </c>
      <c r="G442" s="7">
        <v>0</v>
      </c>
      <c r="H442" s="7">
        <v>25</v>
      </c>
      <c r="I442" s="7">
        <v>11</v>
      </c>
      <c r="J442" s="7">
        <v>34</v>
      </c>
      <c r="K442" s="7">
        <v>29</v>
      </c>
      <c r="L442" s="7">
        <v>2</v>
      </c>
      <c r="M442" s="7">
        <v>41</v>
      </c>
    </row>
    <row r="443" spans="1:13">
      <c r="A443" s="7" t="s">
        <v>3329</v>
      </c>
      <c r="B443" s="3">
        <v>0</v>
      </c>
      <c r="C443" s="7">
        <v>1</v>
      </c>
      <c r="D443" s="7">
        <v>6</v>
      </c>
      <c r="E443" s="7">
        <v>3</v>
      </c>
      <c r="F443" s="7">
        <v>0</v>
      </c>
      <c r="G443" s="7">
        <v>0</v>
      </c>
      <c r="H443" s="7">
        <v>13</v>
      </c>
      <c r="I443" s="7">
        <v>5</v>
      </c>
      <c r="J443" s="7">
        <v>20</v>
      </c>
      <c r="K443" s="7">
        <v>16</v>
      </c>
      <c r="L443" s="7">
        <v>0</v>
      </c>
      <c r="M443" s="7">
        <v>35</v>
      </c>
    </row>
    <row r="444" spans="1:13">
      <c r="A444" s="7" t="s">
        <v>3330</v>
      </c>
      <c r="B444" s="3">
        <v>0</v>
      </c>
      <c r="C444" s="7">
        <v>0</v>
      </c>
      <c r="D444" s="7">
        <v>3</v>
      </c>
      <c r="E444" s="7">
        <v>7</v>
      </c>
      <c r="F444" s="7">
        <v>0</v>
      </c>
      <c r="G444" s="7">
        <v>0</v>
      </c>
      <c r="H444" s="7">
        <v>13</v>
      </c>
      <c r="I444" s="7">
        <v>4</v>
      </c>
      <c r="J444" s="7">
        <v>12</v>
      </c>
      <c r="K444" s="7">
        <v>5</v>
      </c>
      <c r="L444" s="7">
        <v>0</v>
      </c>
      <c r="M444" s="7">
        <v>15</v>
      </c>
    </row>
    <row r="445" spans="1:13">
      <c r="A445" s="7" t="s">
        <v>3331</v>
      </c>
      <c r="B445" s="3">
        <v>1</v>
      </c>
      <c r="C445" s="7">
        <v>1</v>
      </c>
      <c r="D445" s="7">
        <v>9</v>
      </c>
      <c r="E445" s="7">
        <v>9</v>
      </c>
      <c r="F445" s="7">
        <v>1</v>
      </c>
      <c r="G445" s="7">
        <v>0</v>
      </c>
      <c r="H445" s="7">
        <v>23</v>
      </c>
      <c r="I445" s="7">
        <v>8</v>
      </c>
      <c r="J445" s="7">
        <v>32</v>
      </c>
      <c r="K445" s="7">
        <v>10</v>
      </c>
      <c r="L445" s="7">
        <v>4</v>
      </c>
      <c r="M445" s="7">
        <v>27</v>
      </c>
    </row>
    <row r="446" spans="1:13">
      <c r="A446" s="7" t="s">
        <v>3332</v>
      </c>
      <c r="B446" s="3">
        <v>0</v>
      </c>
      <c r="C446" s="7">
        <v>1</v>
      </c>
      <c r="D446" s="7">
        <v>6</v>
      </c>
      <c r="E446" s="7">
        <v>12</v>
      </c>
      <c r="F446" s="7">
        <v>1</v>
      </c>
      <c r="G446" s="7">
        <v>0</v>
      </c>
      <c r="H446" s="7">
        <v>25</v>
      </c>
      <c r="I446" s="7">
        <v>8</v>
      </c>
      <c r="J446" s="7">
        <v>24</v>
      </c>
      <c r="K446" s="7">
        <v>25</v>
      </c>
      <c r="L446" s="7">
        <v>0</v>
      </c>
      <c r="M446" s="7">
        <v>37</v>
      </c>
    </row>
    <row r="447" spans="1:13">
      <c r="A447" s="7" t="s">
        <v>3273</v>
      </c>
      <c r="B447" s="3">
        <v>0</v>
      </c>
      <c r="C447" s="7">
        <v>0</v>
      </c>
      <c r="D447" s="7">
        <v>2</v>
      </c>
      <c r="E447" s="7">
        <v>7</v>
      </c>
      <c r="F447" s="7">
        <v>1</v>
      </c>
      <c r="G447" s="7">
        <v>0</v>
      </c>
      <c r="H447" s="7">
        <v>9</v>
      </c>
      <c r="I447" s="7">
        <v>6</v>
      </c>
      <c r="J447" s="7">
        <v>19</v>
      </c>
      <c r="K447" s="7">
        <v>4</v>
      </c>
      <c r="L447" s="7">
        <v>0</v>
      </c>
      <c r="M447" s="7">
        <v>21</v>
      </c>
    </row>
    <row r="448" spans="1:13">
      <c r="A448" s="7" t="s">
        <v>3274</v>
      </c>
      <c r="B448" s="3">
        <v>0</v>
      </c>
      <c r="C448" s="7">
        <v>0</v>
      </c>
      <c r="D448" s="7">
        <v>10</v>
      </c>
      <c r="E448" s="7">
        <v>14</v>
      </c>
      <c r="F448" s="7">
        <v>0</v>
      </c>
      <c r="G448" s="7">
        <v>2</v>
      </c>
      <c r="H448" s="7">
        <v>34</v>
      </c>
      <c r="I448" s="7">
        <v>8</v>
      </c>
      <c r="J448" s="7">
        <v>35</v>
      </c>
      <c r="K448" s="7">
        <v>22</v>
      </c>
      <c r="L448" s="7">
        <v>6</v>
      </c>
      <c r="M448" s="7">
        <v>29</v>
      </c>
    </row>
    <row r="449" spans="1:13">
      <c r="A449" s="7" t="s">
        <v>3333</v>
      </c>
      <c r="B449" s="3">
        <v>0</v>
      </c>
      <c r="C449" s="7">
        <v>1</v>
      </c>
      <c r="D449" s="7">
        <v>15</v>
      </c>
      <c r="E449" s="7">
        <v>13</v>
      </c>
      <c r="F449" s="7">
        <v>0</v>
      </c>
      <c r="G449" s="7">
        <v>0</v>
      </c>
      <c r="H449" s="7">
        <v>43</v>
      </c>
      <c r="I449" s="7">
        <v>14</v>
      </c>
      <c r="J449" s="7">
        <v>40</v>
      </c>
      <c r="K449" s="7">
        <v>25</v>
      </c>
      <c r="L449" s="7">
        <v>1</v>
      </c>
      <c r="M449" s="7">
        <v>56</v>
      </c>
    </row>
    <row r="450" spans="1:13">
      <c r="A450" s="7" t="s">
        <v>3275</v>
      </c>
      <c r="B450" s="3">
        <v>0</v>
      </c>
      <c r="C450" s="7">
        <v>0</v>
      </c>
      <c r="D450" s="7">
        <v>4</v>
      </c>
      <c r="E450" s="7">
        <v>3</v>
      </c>
      <c r="F450" s="7">
        <v>0</v>
      </c>
      <c r="G450" s="7">
        <v>0</v>
      </c>
      <c r="H450" s="7">
        <v>12</v>
      </c>
      <c r="I450" s="7">
        <v>3</v>
      </c>
      <c r="J450" s="7">
        <v>19</v>
      </c>
      <c r="K450" s="7">
        <v>16</v>
      </c>
      <c r="L450" s="7">
        <v>2</v>
      </c>
      <c r="M450" s="7">
        <v>27</v>
      </c>
    </row>
    <row r="451" spans="1:13">
      <c r="A451" s="7" t="s">
        <v>3334</v>
      </c>
      <c r="B451" s="3">
        <v>1</v>
      </c>
      <c r="C451" s="7">
        <v>1</v>
      </c>
      <c r="D451" s="7">
        <v>4</v>
      </c>
      <c r="E451" s="7">
        <v>8</v>
      </c>
      <c r="F451" s="7">
        <v>4</v>
      </c>
      <c r="G451" s="7">
        <v>0</v>
      </c>
      <c r="H451" s="7">
        <v>18</v>
      </c>
      <c r="I451" s="7">
        <v>10</v>
      </c>
      <c r="J451" s="7">
        <v>31</v>
      </c>
      <c r="K451" s="7">
        <v>28</v>
      </c>
      <c r="L451" s="7">
        <v>1</v>
      </c>
      <c r="M451" s="7">
        <v>45</v>
      </c>
    </row>
    <row r="452" spans="1:13">
      <c r="A452" s="7" t="s">
        <v>3353</v>
      </c>
      <c r="B452" s="3">
        <v>0</v>
      </c>
      <c r="C452" s="7">
        <v>0</v>
      </c>
      <c r="D452" s="7">
        <v>3</v>
      </c>
      <c r="E452" s="7">
        <v>4</v>
      </c>
      <c r="F452" s="7">
        <v>0</v>
      </c>
      <c r="G452" s="7">
        <v>0</v>
      </c>
      <c r="H452" s="7">
        <v>11</v>
      </c>
      <c r="I452" s="7">
        <v>7</v>
      </c>
      <c r="J452" s="7">
        <v>14</v>
      </c>
      <c r="K452" s="7">
        <v>18</v>
      </c>
      <c r="L452" s="7">
        <v>0</v>
      </c>
      <c r="M452" s="7">
        <v>30</v>
      </c>
    </row>
    <row r="453" spans="1:13">
      <c r="A453" s="7" t="s">
        <v>3289</v>
      </c>
      <c r="B453" s="3">
        <v>0</v>
      </c>
      <c r="C453" s="7">
        <v>1</v>
      </c>
      <c r="D453" s="7">
        <v>7</v>
      </c>
      <c r="E453" s="7">
        <v>5</v>
      </c>
      <c r="F453" s="7">
        <v>0</v>
      </c>
      <c r="G453" s="7">
        <v>0</v>
      </c>
      <c r="H453" s="7">
        <v>12</v>
      </c>
      <c r="I453" s="7">
        <v>13</v>
      </c>
      <c r="J453" s="7">
        <v>18</v>
      </c>
      <c r="K453" s="7">
        <v>13</v>
      </c>
      <c r="L453" s="7">
        <v>1</v>
      </c>
      <c r="M453" s="7">
        <v>23</v>
      </c>
    </row>
    <row r="454" spans="1:13">
      <c r="A454" s="7" t="s">
        <v>3354</v>
      </c>
      <c r="B454" s="3">
        <v>0</v>
      </c>
      <c r="C454" s="7">
        <v>1</v>
      </c>
      <c r="D454" s="7">
        <v>14</v>
      </c>
      <c r="E454" s="7">
        <v>13</v>
      </c>
      <c r="F454" s="7">
        <v>0</v>
      </c>
      <c r="G454" s="7">
        <v>0</v>
      </c>
      <c r="H454" s="7">
        <v>31</v>
      </c>
      <c r="I454" s="7">
        <v>16</v>
      </c>
      <c r="J454" s="7">
        <v>33</v>
      </c>
      <c r="K454" s="7">
        <v>24</v>
      </c>
      <c r="L454" s="7">
        <v>1</v>
      </c>
      <c r="M454" s="7">
        <v>37</v>
      </c>
    </row>
    <row r="455" spans="1:13">
      <c r="A455" s="7" t="s">
        <v>3335</v>
      </c>
      <c r="B455" s="3">
        <v>0</v>
      </c>
      <c r="C455" s="7">
        <v>1</v>
      </c>
      <c r="D455" s="7">
        <v>2</v>
      </c>
      <c r="E455" s="7">
        <v>3</v>
      </c>
      <c r="F455" s="7">
        <v>0</v>
      </c>
      <c r="G455" s="7">
        <v>0</v>
      </c>
      <c r="H455" s="7">
        <v>9</v>
      </c>
      <c r="I455" s="7">
        <v>2</v>
      </c>
      <c r="J455" s="7">
        <v>10</v>
      </c>
      <c r="K455" s="7">
        <v>12</v>
      </c>
      <c r="L455" s="7">
        <v>1</v>
      </c>
      <c r="M455" s="7">
        <v>26</v>
      </c>
    </row>
    <row r="456" spans="1:13">
      <c r="A456" s="7" t="s">
        <v>3336</v>
      </c>
      <c r="B456" s="3">
        <v>0</v>
      </c>
      <c r="C456" s="7">
        <v>1</v>
      </c>
      <c r="D456" s="7">
        <v>11</v>
      </c>
      <c r="E456" s="7">
        <v>11</v>
      </c>
      <c r="F456" s="7">
        <v>1</v>
      </c>
      <c r="G456" s="7">
        <v>1</v>
      </c>
      <c r="H456" s="7">
        <v>30</v>
      </c>
      <c r="I456" s="7">
        <v>3</v>
      </c>
      <c r="J456" s="7">
        <v>20</v>
      </c>
      <c r="K456" s="7">
        <v>12</v>
      </c>
      <c r="L456" s="7">
        <v>1</v>
      </c>
      <c r="M456" s="7">
        <v>24</v>
      </c>
    </row>
    <row r="457" spans="1:13">
      <c r="A457" s="7" t="s">
        <v>3337</v>
      </c>
      <c r="B457" s="3">
        <v>0</v>
      </c>
      <c r="C457" s="7">
        <v>1</v>
      </c>
      <c r="D457" s="7">
        <v>3</v>
      </c>
      <c r="E457" s="7">
        <v>1</v>
      </c>
      <c r="F457" s="7">
        <v>1</v>
      </c>
      <c r="G457" s="7">
        <v>0</v>
      </c>
      <c r="H457" s="7">
        <v>7</v>
      </c>
      <c r="I457" s="7">
        <v>5</v>
      </c>
      <c r="J457" s="7">
        <v>14</v>
      </c>
      <c r="K457" s="7">
        <v>19</v>
      </c>
      <c r="L457" s="7">
        <v>0</v>
      </c>
      <c r="M457" s="7">
        <v>36</v>
      </c>
    </row>
    <row r="458" spans="1:13">
      <c r="A458" s="7" t="s">
        <v>3338</v>
      </c>
      <c r="B458" s="3">
        <v>0</v>
      </c>
      <c r="C458" s="7">
        <v>0</v>
      </c>
      <c r="D458" s="7">
        <v>8</v>
      </c>
      <c r="E458" s="7">
        <v>0</v>
      </c>
      <c r="F458" s="7">
        <v>0</v>
      </c>
      <c r="G458" s="7">
        <v>1</v>
      </c>
      <c r="H458" s="7">
        <v>9</v>
      </c>
      <c r="I458" s="7">
        <v>5</v>
      </c>
      <c r="J458" s="7">
        <v>12</v>
      </c>
      <c r="K458" s="7">
        <v>4</v>
      </c>
      <c r="L458" s="7">
        <v>0</v>
      </c>
      <c r="M458" s="7">
        <v>15</v>
      </c>
    </row>
    <row r="459" spans="1:13">
      <c r="A459" s="7" t="s">
        <v>3280</v>
      </c>
      <c r="B459" s="3">
        <v>0</v>
      </c>
      <c r="C459" s="7">
        <v>1</v>
      </c>
      <c r="D459" s="7">
        <v>5</v>
      </c>
      <c r="E459" s="7">
        <v>11</v>
      </c>
      <c r="F459" s="7">
        <v>0</v>
      </c>
      <c r="G459" s="7">
        <v>1</v>
      </c>
      <c r="H459" s="7">
        <v>20</v>
      </c>
      <c r="I459" s="7">
        <v>7</v>
      </c>
      <c r="J459" s="7">
        <v>28</v>
      </c>
      <c r="K459" s="7">
        <v>17</v>
      </c>
      <c r="L459" s="7">
        <v>1</v>
      </c>
      <c r="M459" s="7">
        <v>21</v>
      </c>
    </row>
    <row r="460" spans="1:13">
      <c r="A460" s="7" t="s">
        <v>3613</v>
      </c>
      <c r="B460" s="3">
        <v>0</v>
      </c>
      <c r="C460" s="7">
        <v>1</v>
      </c>
      <c r="D460" s="7">
        <v>4</v>
      </c>
      <c r="E460" s="7">
        <v>5</v>
      </c>
      <c r="F460" s="7">
        <v>0</v>
      </c>
      <c r="G460" s="7">
        <v>0</v>
      </c>
      <c r="H460" s="7">
        <v>14</v>
      </c>
      <c r="I460" s="7">
        <v>7</v>
      </c>
      <c r="J460" s="7">
        <v>26</v>
      </c>
      <c r="K460" s="7">
        <v>37</v>
      </c>
      <c r="L460" s="7">
        <v>2</v>
      </c>
      <c r="M460" s="7">
        <v>28</v>
      </c>
    </row>
    <row r="461" spans="1:13">
      <c r="A461" s="7" t="s">
        <v>3614</v>
      </c>
      <c r="B461" s="3">
        <v>0</v>
      </c>
      <c r="C461" s="7">
        <v>0</v>
      </c>
      <c r="D461" s="7">
        <v>2</v>
      </c>
      <c r="E461" s="7">
        <v>5</v>
      </c>
      <c r="F461" s="7">
        <v>0</v>
      </c>
      <c r="G461" s="7">
        <v>0</v>
      </c>
      <c r="H461" s="7">
        <v>9</v>
      </c>
      <c r="I461" s="7">
        <v>8</v>
      </c>
      <c r="J461" s="7">
        <v>13</v>
      </c>
      <c r="K461" s="7">
        <v>6</v>
      </c>
      <c r="L461" s="7">
        <v>0</v>
      </c>
      <c r="M461" s="7">
        <v>11</v>
      </c>
    </row>
    <row r="462" spans="1:13">
      <c r="A462" s="7" t="s">
        <v>3615</v>
      </c>
      <c r="B462" s="3">
        <v>1</v>
      </c>
      <c r="C462" s="7">
        <v>0</v>
      </c>
      <c r="D462" s="7">
        <v>3</v>
      </c>
      <c r="E462" s="7">
        <v>7</v>
      </c>
      <c r="F462" s="7">
        <v>2</v>
      </c>
      <c r="G462" s="7">
        <v>1</v>
      </c>
      <c r="H462" s="7">
        <v>15</v>
      </c>
      <c r="I462" s="7">
        <v>4</v>
      </c>
      <c r="J462" s="7">
        <v>33</v>
      </c>
      <c r="K462" s="7">
        <v>11</v>
      </c>
      <c r="L462" s="7">
        <v>2</v>
      </c>
      <c r="M462" s="7">
        <v>23</v>
      </c>
    </row>
    <row r="463" spans="1:13">
      <c r="A463" s="7" t="s">
        <v>3616</v>
      </c>
      <c r="B463" s="3">
        <v>0</v>
      </c>
      <c r="C463" s="7">
        <v>0</v>
      </c>
      <c r="D463" s="7">
        <v>4</v>
      </c>
      <c r="E463" s="7">
        <v>8</v>
      </c>
      <c r="F463" s="7">
        <v>0</v>
      </c>
      <c r="G463" s="7">
        <v>0</v>
      </c>
      <c r="H463" s="7">
        <v>15</v>
      </c>
      <c r="I463" s="7">
        <v>4</v>
      </c>
      <c r="J463" s="7">
        <v>24</v>
      </c>
      <c r="K463" s="7">
        <v>6</v>
      </c>
      <c r="L463" s="7">
        <v>0</v>
      </c>
      <c r="M463" s="7">
        <v>7</v>
      </c>
    </row>
    <row r="464" spans="1:13">
      <c r="A464" s="7" t="s">
        <v>3617</v>
      </c>
      <c r="B464" s="3">
        <v>0</v>
      </c>
      <c r="C464" s="7">
        <v>2</v>
      </c>
      <c r="D464" s="7">
        <v>7</v>
      </c>
      <c r="E464" s="7">
        <v>5</v>
      </c>
      <c r="F464" s="7">
        <v>1</v>
      </c>
      <c r="G464" s="7">
        <v>1</v>
      </c>
      <c r="H464" s="7">
        <v>16</v>
      </c>
      <c r="I464" s="7">
        <v>15</v>
      </c>
      <c r="J464" s="7">
        <v>30</v>
      </c>
      <c r="K464" s="7">
        <v>15</v>
      </c>
      <c r="L464" s="7">
        <v>4</v>
      </c>
      <c r="M464" s="7">
        <v>26</v>
      </c>
    </row>
    <row r="465" spans="1:13">
      <c r="A465" s="7" t="s">
        <v>3618</v>
      </c>
      <c r="B465" s="3">
        <v>0</v>
      </c>
      <c r="C465" s="7">
        <v>0</v>
      </c>
      <c r="D465" s="7">
        <v>4</v>
      </c>
      <c r="E465" s="7">
        <v>6</v>
      </c>
      <c r="F465" s="7">
        <v>0</v>
      </c>
      <c r="G465" s="7">
        <v>0</v>
      </c>
      <c r="H465" s="7">
        <v>11</v>
      </c>
      <c r="I465" s="7">
        <v>5</v>
      </c>
      <c r="J465" s="7">
        <v>19</v>
      </c>
      <c r="K465" s="7">
        <v>9</v>
      </c>
      <c r="L465" s="7">
        <v>2</v>
      </c>
      <c r="M465" s="7">
        <v>11</v>
      </c>
    </row>
    <row r="466" spans="1:13">
      <c r="A466" s="7" t="s">
        <v>3619</v>
      </c>
      <c r="B466" s="3">
        <v>0</v>
      </c>
      <c r="C466" s="7">
        <v>1</v>
      </c>
      <c r="D466" s="7">
        <v>7</v>
      </c>
      <c r="E466" s="7">
        <v>7</v>
      </c>
      <c r="F466" s="7">
        <v>0</v>
      </c>
      <c r="G466" s="7">
        <v>1</v>
      </c>
      <c r="H466" s="7">
        <v>26</v>
      </c>
      <c r="I466" s="7">
        <v>10</v>
      </c>
      <c r="J466" s="7">
        <v>41</v>
      </c>
      <c r="K466" s="7">
        <v>36</v>
      </c>
      <c r="L466" s="7">
        <v>1</v>
      </c>
      <c r="M466" s="7">
        <v>47</v>
      </c>
    </row>
    <row r="467" spans="1:13">
      <c r="A467" s="7" t="s">
        <v>3620</v>
      </c>
      <c r="B467" s="3">
        <v>1</v>
      </c>
      <c r="C467" s="7">
        <v>1</v>
      </c>
      <c r="D467" s="7">
        <v>3</v>
      </c>
      <c r="E467" s="7">
        <v>8</v>
      </c>
      <c r="F467" s="7">
        <v>0</v>
      </c>
      <c r="G467" s="7">
        <v>0</v>
      </c>
      <c r="H467" s="7">
        <v>21</v>
      </c>
      <c r="I467" s="7">
        <v>4</v>
      </c>
      <c r="J467" s="7">
        <v>21</v>
      </c>
      <c r="K467" s="7">
        <v>20</v>
      </c>
      <c r="L467" s="7">
        <v>0</v>
      </c>
      <c r="M467" s="7">
        <v>54</v>
      </c>
    </row>
    <row r="468" spans="1:13">
      <c r="A468" s="7" t="s">
        <v>3621</v>
      </c>
      <c r="B468" s="3">
        <v>1</v>
      </c>
      <c r="C468" s="7">
        <v>1</v>
      </c>
      <c r="D468" s="7">
        <v>8</v>
      </c>
      <c r="E468" s="7">
        <v>16</v>
      </c>
      <c r="F468" s="7">
        <v>0</v>
      </c>
      <c r="G468" s="7">
        <v>0</v>
      </c>
      <c r="H468" s="7">
        <v>26</v>
      </c>
      <c r="I468" s="7">
        <v>7</v>
      </c>
      <c r="J468" s="7">
        <v>34</v>
      </c>
      <c r="K468" s="7">
        <v>22</v>
      </c>
      <c r="L468" s="7">
        <v>0</v>
      </c>
      <c r="M468" s="7">
        <v>35</v>
      </c>
    </row>
    <row r="469" spans="1:13">
      <c r="A469" s="7" t="s">
        <v>3622</v>
      </c>
      <c r="B469" s="3">
        <v>1</v>
      </c>
      <c r="C469" s="7">
        <v>2</v>
      </c>
      <c r="D469" s="7">
        <v>11</v>
      </c>
      <c r="E469" s="7">
        <v>13</v>
      </c>
      <c r="F469" s="7">
        <v>0</v>
      </c>
      <c r="G469" s="7">
        <v>0</v>
      </c>
      <c r="H469" s="7">
        <v>33</v>
      </c>
      <c r="I469" s="7">
        <v>13</v>
      </c>
      <c r="J469" s="7">
        <v>29</v>
      </c>
      <c r="K469" s="7">
        <v>24</v>
      </c>
      <c r="L469" s="7">
        <v>2</v>
      </c>
      <c r="M469" s="7">
        <v>48</v>
      </c>
    </row>
    <row r="470" spans="1:13">
      <c r="A470" s="7" t="s">
        <v>3623</v>
      </c>
      <c r="B470" s="3">
        <v>1</v>
      </c>
      <c r="C470" s="7">
        <v>1</v>
      </c>
      <c r="D470" s="7">
        <v>3</v>
      </c>
      <c r="E470" s="7">
        <v>7</v>
      </c>
      <c r="F470" s="7">
        <v>2</v>
      </c>
      <c r="G470" s="7">
        <v>0</v>
      </c>
      <c r="H470" s="7">
        <v>26</v>
      </c>
      <c r="I470" s="7">
        <v>7</v>
      </c>
      <c r="J470" s="7">
        <v>27</v>
      </c>
      <c r="K470" s="7">
        <v>20</v>
      </c>
      <c r="L470" s="7">
        <v>3</v>
      </c>
      <c r="M470" s="7">
        <v>23</v>
      </c>
    </row>
    <row r="471" spans="1:13">
      <c r="A471" s="7" t="s">
        <v>3624</v>
      </c>
      <c r="B471" s="3">
        <v>0</v>
      </c>
      <c r="C471" s="7">
        <v>1</v>
      </c>
      <c r="D471" s="7">
        <v>5</v>
      </c>
      <c r="E471" s="7">
        <v>17</v>
      </c>
      <c r="F471" s="7">
        <v>1</v>
      </c>
      <c r="G471" s="7">
        <v>0</v>
      </c>
      <c r="H471" s="7">
        <v>32</v>
      </c>
      <c r="I471" s="7">
        <v>11</v>
      </c>
      <c r="J471" s="7">
        <v>37</v>
      </c>
      <c r="K471" s="7">
        <v>26</v>
      </c>
      <c r="L471" s="7">
        <v>2</v>
      </c>
      <c r="M471" s="7">
        <v>35</v>
      </c>
    </row>
    <row r="472" spans="1:13">
      <c r="A472" s="7" t="s">
        <v>3625</v>
      </c>
      <c r="B472" s="3">
        <v>0</v>
      </c>
      <c r="C472" s="7">
        <v>1</v>
      </c>
      <c r="D472" s="7">
        <v>7</v>
      </c>
      <c r="E472" s="7">
        <v>8</v>
      </c>
      <c r="F472" s="7">
        <v>1</v>
      </c>
      <c r="G472" s="7">
        <v>0</v>
      </c>
      <c r="H472" s="7">
        <v>21</v>
      </c>
      <c r="I472" s="7">
        <v>16</v>
      </c>
      <c r="J472" s="7">
        <v>22</v>
      </c>
      <c r="K472" s="7">
        <v>17</v>
      </c>
      <c r="L472" s="7">
        <v>1</v>
      </c>
      <c r="M472" s="7">
        <v>28</v>
      </c>
    </row>
    <row r="473" spans="1:13">
      <c r="A473" s="7" t="s">
        <v>3626</v>
      </c>
      <c r="B473" s="3">
        <v>0</v>
      </c>
      <c r="C473" s="7">
        <v>0</v>
      </c>
      <c r="D473" s="7">
        <v>5</v>
      </c>
      <c r="E473" s="7">
        <v>6</v>
      </c>
      <c r="F473" s="7">
        <v>0</v>
      </c>
      <c r="G473" s="7">
        <v>0</v>
      </c>
      <c r="H473" s="7">
        <v>17</v>
      </c>
      <c r="I473" s="7">
        <v>9</v>
      </c>
      <c r="J473" s="7">
        <v>15</v>
      </c>
      <c r="K473" s="7">
        <v>14</v>
      </c>
      <c r="L473" s="7">
        <v>0</v>
      </c>
      <c r="M473" s="7">
        <v>15</v>
      </c>
    </row>
    <row r="474" spans="1:13">
      <c r="A474" s="7" t="s">
        <v>3627</v>
      </c>
      <c r="B474" s="3">
        <v>0</v>
      </c>
      <c r="C474" s="7">
        <v>1</v>
      </c>
      <c r="D474" s="7">
        <v>10</v>
      </c>
      <c r="E474" s="7">
        <v>10</v>
      </c>
      <c r="F474" s="7">
        <v>1</v>
      </c>
      <c r="G474" s="7">
        <v>1</v>
      </c>
      <c r="H474" s="7">
        <v>19</v>
      </c>
      <c r="I474" s="7">
        <v>19</v>
      </c>
      <c r="J474" s="7">
        <v>34</v>
      </c>
      <c r="K474" s="7">
        <v>20</v>
      </c>
      <c r="L474" s="7">
        <v>2</v>
      </c>
      <c r="M474" s="7">
        <v>23</v>
      </c>
    </row>
    <row r="475" spans="1:13">
      <c r="A475" s="7" t="s">
        <v>3628</v>
      </c>
      <c r="B475" s="3">
        <v>0</v>
      </c>
      <c r="C475" s="7">
        <v>1</v>
      </c>
      <c r="D475" s="7">
        <v>7</v>
      </c>
      <c r="E475" s="7">
        <v>6</v>
      </c>
      <c r="F475" s="7">
        <v>1</v>
      </c>
      <c r="G475" s="7">
        <v>1</v>
      </c>
      <c r="H475" s="7">
        <v>23</v>
      </c>
      <c r="I475" s="7">
        <v>10</v>
      </c>
      <c r="J475" s="7">
        <v>30</v>
      </c>
      <c r="K475" s="7">
        <v>20</v>
      </c>
      <c r="L475" s="7">
        <v>0</v>
      </c>
      <c r="M475" s="7">
        <v>38</v>
      </c>
    </row>
    <row r="476" spans="1:13">
      <c r="A476" s="7" t="s">
        <v>3629</v>
      </c>
      <c r="B476" s="3">
        <v>0</v>
      </c>
      <c r="C476" s="7">
        <v>0</v>
      </c>
      <c r="D476" s="7">
        <v>2</v>
      </c>
      <c r="E476" s="7">
        <v>8</v>
      </c>
      <c r="F476" s="7">
        <v>0</v>
      </c>
      <c r="G476" s="7">
        <v>1</v>
      </c>
      <c r="H476" s="7">
        <v>12</v>
      </c>
      <c r="I476" s="7">
        <v>6</v>
      </c>
      <c r="J476" s="7">
        <v>16</v>
      </c>
      <c r="K476" s="7">
        <v>8</v>
      </c>
      <c r="L476" s="7">
        <v>2</v>
      </c>
      <c r="M476" s="7">
        <v>18</v>
      </c>
    </row>
    <row r="477" spans="1:13">
      <c r="A477" s="7" t="s">
        <v>3630</v>
      </c>
      <c r="B477" s="3">
        <v>0</v>
      </c>
      <c r="C477" s="7">
        <v>1</v>
      </c>
      <c r="D477" s="7">
        <v>12</v>
      </c>
      <c r="E477" s="7">
        <v>16</v>
      </c>
      <c r="F477" s="7">
        <v>0</v>
      </c>
      <c r="G477" s="7">
        <v>0</v>
      </c>
      <c r="H477" s="7">
        <v>43</v>
      </c>
      <c r="I477" s="7">
        <v>8</v>
      </c>
      <c r="J477" s="7">
        <v>36</v>
      </c>
      <c r="K477" s="7">
        <v>23</v>
      </c>
      <c r="L477" s="7">
        <v>2</v>
      </c>
      <c r="M477" s="7">
        <v>31</v>
      </c>
    </row>
    <row r="478" spans="1:13">
      <c r="A478" s="7" t="s">
        <v>3631</v>
      </c>
      <c r="B478" s="3">
        <v>0</v>
      </c>
      <c r="C478" s="7">
        <v>1</v>
      </c>
      <c r="D478" s="7">
        <v>17</v>
      </c>
      <c r="E478" s="7">
        <v>14</v>
      </c>
      <c r="F478" s="7">
        <v>0</v>
      </c>
      <c r="G478" s="7">
        <v>0</v>
      </c>
      <c r="H478" s="7">
        <v>41</v>
      </c>
      <c r="I478" s="7">
        <v>10</v>
      </c>
      <c r="J478" s="7">
        <v>34</v>
      </c>
      <c r="K478" s="7">
        <v>23</v>
      </c>
      <c r="L478" s="7">
        <v>1</v>
      </c>
      <c r="M478" s="7">
        <v>41</v>
      </c>
    </row>
    <row r="479" spans="1:13">
      <c r="A479" s="7" t="s">
        <v>3632</v>
      </c>
      <c r="B479" s="3">
        <v>0</v>
      </c>
      <c r="C479" s="7">
        <v>0</v>
      </c>
      <c r="D479" s="7">
        <v>6</v>
      </c>
      <c r="E479" s="7">
        <v>6</v>
      </c>
      <c r="F479" s="7">
        <v>0</v>
      </c>
      <c r="G479" s="7">
        <v>0</v>
      </c>
      <c r="H479" s="7">
        <v>19</v>
      </c>
      <c r="I479" s="7">
        <v>6</v>
      </c>
      <c r="J479" s="7">
        <v>23</v>
      </c>
      <c r="K479" s="7">
        <v>21</v>
      </c>
      <c r="L479" s="7">
        <v>2</v>
      </c>
      <c r="M479" s="7">
        <v>35</v>
      </c>
    </row>
    <row r="480" spans="1:13">
      <c r="A480" s="7" t="s">
        <v>3633</v>
      </c>
      <c r="B480" s="3">
        <v>1</v>
      </c>
      <c r="C480" s="7">
        <v>2</v>
      </c>
      <c r="D480" s="7">
        <v>3</v>
      </c>
      <c r="E480" s="7">
        <v>8</v>
      </c>
      <c r="F480" s="7">
        <v>2</v>
      </c>
      <c r="G480" s="7">
        <v>0</v>
      </c>
      <c r="H480" s="7">
        <v>20</v>
      </c>
      <c r="I480" s="7">
        <v>8</v>
      </c>
      <c r="J480" s="7">
        <v>30</v>
      </c>
      <c r="K480" s="7">
        <v>22</v>
      </c>
      <c r="L480" s="7">
        <v>4</v>
      </c>
      <c r="M480" s="7">
        <v>24</v>
      </c>
    </row>
    <row r="481" spans="1:13">
      <c r="A481" s="7" t="s">
        <v>3634</v>
      </c>
      <c r="B481" s="3">
        <v>0</v>
      </c>
      <c r="C481" s="7">
        <v>0</v>
      </c>
      <c r="D481" s="7">
        <v>4</v>
      </c>
      <c r="E481" s="7">
        <v>2</v>
      </c>
      <c r="F481" s="7">
        <v>0</v>
      </c>
      <c r="G481" s="7">
        <v>0</v>
      </c>
      <c r="H481" s="7">
        <v>6</v>
      </c>
      <c r="I481" s="7">
        <v>4</v>
      </c>
      <c r="J481" s="7">
        <v>16</v>
      </c>
      <c r="K481" s="7">
        <v>12</v>
      </c>
      <c r="L481" s="7">
        <v>0</v>
      </c>
      <c r="M481" s="7">
        <v>26</v>
      </c>
    </row>
    <row r="482" spans="1:13">
      <c r="A482" s="7" t="s">
        <v>3635</v>
      </c>
      <c r="B482" s="3">
        <v>0</v>
      </c>
      <c r="C482" s="7">
        <v>0</v>
      </c>
      <c r="D482" s="7">
        <v>5</v>
      </c>
      <c r="E482" s="7">
        <v>6</v>
      </c>
      <c r="F482" s="7">
        <v>0</v>
      </c>
      <c r="G482" s="7">
        <v>0</v>
      </c>
      <c r="H482" s="7">
        <v>12</v>
      </c>
      <c r="I482" s="7">
        <v>5</v>
      </c>
      <c r="J482" s="7">
        <v>27</v>
      </c>
      <c r="K482" s="7">
        <v>14</v>
      </c>
      <c r="L482" s="7">
        <v>3</v>
      </c>
      <c r="M482" s="7">
        <v>29</v>
      </c>
    </row>
    <row r="483" spans="1:13">
      <c r="A483" s="7" t="s">
        <v>3636</v>
      </c>
      <c r="B483" s="3">
        <v>0</v>
      </c>
      <c r="C483" s="7">
        <v>2</v>
      </c>
      <c r="D483" s="7">
        <v>9</v>
      </c>
      <c r="E483" s="7">
        <v>11</v>
      </c>
      <c r="F483" s="7">
        <v>0</v>
      </c>
      <c r="G483" s="7">
        <v>0</v>
      </c>
      <c r="H483" s="7">
        <v>23</v>
      </c>
      <c r="I483" s="7">
        <v>13</v>
      </c>
      <c r="J483" s="7">
        <v>32</v>
      </c>
      <c r="K483" s="7">
        <v>24</v>
      </c>
      <c r="L483" s="7">
        <v>1</v>
      </c>
      <c r="M483" s="7">
        <v>36</v>
      </c>
    </row>
    <row r="484" spans="1:13">
      <c r="A484" s="7" t="s">
        <v>3637</v>
      </c>
      <c r="B484" s="3">
        <v>0</v>
      </c>
      <c r="C484" s="7">
        <v>1</v>
      </c>
      <c r="D484" s="7">
        <v>2</v>
      </c>
      <c r="E484" s="7">
        <v>4</v>
      </c>
      <c r="F484" s="7">
        <v>0</v>
      </c>
      <c r="G484" s="7">
        <v>0</v>
      </c>
      <c r="H484" s="7">
        <v>14</v>
      </c>
      <c r="I484" s="7">
        <v>2</v>
      </c>
      <c r="J484" s="7">
        <v>10</v>
      </c>
      <c r="K484" s="7">
        <v>20</v>
      </c>
      <c r="L484" s="7">
        <v>2</v>
      </c>
      <c r="M484" s="7">
        <v>29</v>
      </c>
    </row>
    <row r="485" spans="1:13">
      <c r="A485" s="7" t="s">
        <v>3638</v>
      </c>
      <c r="B485" s="3">
        <v>0</v>
      </c>
      <c r="C485" s="7">
        <v>2</v>
      </c>
      <c r="D485" s="7">
        <v>7</v>
      </c>
      <c r="E485" s="7">
        <v>12</v>
      </c>
      <c r="F485" s="7">
        <v>2</v>
      </c>
      <c r="G485" s="7">
        <v>0</v>
      </c>
      <c r="H485" s="7">
        <v>32</v>
      </c>
      <c r="I485" s="7">
        <v>9</v>
      </c>
      <c r="J485" s="7">
        <v>33</v>
      </c>
      <c r="K485" s="7">
        <v>18</v>
      </c>
      <c r="L485" s="7">
        <v>0</v>
      </c>
      <c r="M485" s="7">
        <v>32</v>
      </c>
    </row>
    <row r="486" spans="1:13">
      <c r="A486" s="7" t="s">
        <v>3639</v>
      </c>
      <c r="B486" s="3">
        <v>0</v>
      </c>
      <c r="C486" s="7">
        <v>0</v>
      </c>
      <c r="D486" s="7">
        <v>4</v>
      </c>
      <c r="E486" s="7">
        <v>5</v>
      </c>
      <c r="F486" s="7">
        <v>0</v>
      </c>
      <c r="G486" s="7">
        <v>1</v>
      </c>
      <c r="H486" s="7">
        <v>14</v>
      </c>
      <c r="I486" s="7">
        <v>9</v>
      </c>
      <c r="J486" s="7">
        <v>27</v>
      </c>
      <c r="K486" s="7">
        <v>23</v>
      </c>
      <c r="L486" s="7">
        <v>2</v>
      </c>
      <c r="M486" s="7">
        <v>29</v>
      </c>
    </row>
    <row r="487" spans="1:13">
      <c r="A487" s="7" t="s">
        <v>3640</v>
      </c>
      <c r="B487" s="3">
        <v>0</v>
      </c>
      <c r="C487" s="7">
        <v>0</v>
      </c>
      <c r="D487" s="7">
        <v>8</v>
      </c>
      <c r="E487" s="7">
        <v>2</v>
      </c>
      <c r="F487" s="7">
        <v>0</v>
      </c>
      <c r="G487" s="7">
        <v>0</v>
      </c>
      <c r="H487" s="7">
        <v>10</v>
      </c>
      <c r="I487" s="7">
        <v>2</v>
      </c>
      <c r="J487" s="7">
        <v>19</v>
      </c>
      <c r="K487" s="7">
        <v>11</v>
      </c>
      <c r="L487" s="7">
        <v>0</v>
      </c>
      <c r="M487" s="7">
        <v>15</v>
      </c>
    </row>
    <row r="488" spans="1:13">
      <c r="A488" s="7" t="s">
        <v>3641</v>
      </c>
      <c r="B488" s="3">
        <v>0</v>
      </c>
      <c r="C488" s="7">
        <v>1</v>
      </c>
      <c r="D488" s="7">
        <v>15</v>
      </c>
      <c r="E488" s="7">
        <v>5</v>
      </c>
      <c r="F488" s="7">
        <v>0</v>
      </c>
      <c r="G488" s="7">
        <v>0</v>
      </c>
      <c r="H488" s="7">
        <v>26</v>
      </c>
      <c r="I488" s="7">
        <v>17</v>
      </c>
      <c r="J488" s="7">
        <v>29</v>
      </c>
      <c r="K488" s="7">
        <v>26</v>
      </c>
      <c r="L488" s="7">
        <v>4</v>
      </c>
      <c r="M488" s="7">
        <v>31</v>
      </c>
    </row>
    <row r="489" spans="1:13">
      <c r="A489" s="7" t="s">
        <v>3642</v>
      </c>
      <c r="B489" s="3">
        <v>0</v>
      </c>
      <c r="C489" s="7">
        <v>1</v>
      </c>
      <c r="D489" s="7">
        <v>4</v>
      </c>
      <c r="E489" s="7">
        <v>3</v>
      </c>
      <c r="F489" s="7">
        <v>0</v>
      </c>
      <c r="G489" s="7">
        <v>0</v>
      </c>
      <c r="H489" s="7">
        <v>9</v>
      </c>
      <c r="I489" s="7">
        <v>6</v>
      </c>
      <c r="J489" s="7">
        <v>30</v>
      </c>
      <c r="K489" s="7">
        <v>15</v>
      </c>
      <c r="L489" s="7">
        <v>1</v>
      </c>
      <c r="M489" s="7">
        <v>18</v>
      </c>
    </row>
    <row r="490" spans="1:13">
      <c r="A490" s="7" t="s">
        <v>3643</v>
      </c>
      <c r="B490" s="3">
        <v>0</v>
      </c>
      <c r="C490" s="7">
        <v>0</v>
      </c>
      <c r="D490" s="7">
        <v>0</v>
      </c>
      <c r="E490" s="7">
        <v>6</v>
      </c>
      <c r="F490" s="7">
        <v>0</v>
      </c>
      <c r="G490" s="7">
        <v>0</v>
      </c>
      <c r="H490" s="7">
        <v>9</v>
      </c>
      <c r="I490" s="7">
        <v>6</v>
      </c>
      <c r="J490" s="7">
        <v>14</v>
      </c>
      <c r="K490" s="7">
        <v>9</v>
      </c>
      <c r="L490" s="7">
        <v>0</v>
      </c>
      <c r="M490" s="7">
        <v>4</v>
      </c>
    </row>
    <row r="491" spans="1:13">
      <c r="A491" s="7" t="s">
        <v>3644</v>
      </c>
      <c r="B491" s="3">
        <v>1</v>
      </c>
      <c r="C491" s="7">
        <v>1</v>
      </c>
      <c r="D491" s="7">
        <v>5</v>
      </c>
      <c r="E491" s="7">
        <v>6</v>
      </c>
      <c r="F491" s="7">
        <v>1</v>
      </c>
      <c r="G491" s="7">
        <v>1</v>
      </c>
      <c r="H491" s="7">
        <v>16</v>
      </c>
      <c r="I491" s="7">
        <v>12</v>
      </c>
      <c r="J491" s="7">
        <v>29</v>
      </c>
      <c r="K491" s="7">
        <v>22</v>
      </c>
      <c r="L491" s="7">
        <v>1</v>
      </c>
      <c r="M491" s="7">
        <v>35</v>
      </c>
    </row>
    <row r="492" spans="1:13">
      <c r="A492" s="7" t="s">
        <v>3645</v>
      </c>
      <c r="B492" s="3">
        <v>0</v>
      </c>
      <c r="C492" s="7">
        <v>1</v>
      </c>
      <c r="D492" s="7">
        <v>4</v>
      </c>
      <c r="E492" s="7">
        <v>10</v>
      </c>
      <c r="F492" s="7">
        <v>0</v>
      </c>
      <c r="G492" s="7">
        <v>0</v>
      </c>
      <c r="H492" s="7">
        <v>16</v>
      </c>
      <c r="I492" s="7">
        <v>3</v>
      </c>
      <c r="J492" s="7">
        <v>19</v>
      </c>
      <c r="K492" s="7">
        <v>16</v>
      </c>
      <c r="L492" s="7">
        <v>0</v>
      </c>
      <c r="M492" s="7">
        <v>15</v>
      </c>
    </row>
    <row r="493" spans="1:13">
      <c r="A493" s="7" t="s">
        <v>3646</v>
      </c>
      <c r="B493" s="3">
        <v>0</v>
      </c>
      <c r="C493" s="7">
        <v>4</v>
      </c>
      <c r="D493" s="7">
        <v>5</v>
      </c>
      <c r="E493" s="7">
        <v>9</v>
      </c>
      <c r="F493" s="7">
        <v>3</v>
      </c>
      <c r="G493" s="7">
        <v>1</v>
      </c>
      <c r="H493" s="7">
        <v>25</v>
      </c>
      <c r="I493" s="7">
        <v>8</v>
      </c>
      <c r="J493" s="7">
        <v>44</v>
      </c>
      <c r="K493" s="7">
        <v>38</v>
      </c>
      <c r="L493" s="7">
        <v>1</v>
      </c>
      <c r="M493" s="7">
        <v>36</v>
      </c>
    </row>
    <row r="494" spans="1:13">
      <c r="A494" s="7" t="s">
        <v>3647</v>
      </c>
      <c r="B494" s="3">
        <v>0</v>
      </c>
      <c r="C494" s="7">
        <v>0</v>
      </c>
      <c r="D494" s="7">
        <v>2</v>
      </c>
      <c r="E494" s="7">
        <v>9</v>
      </c>
      <c r="F494" s="7">
        <v>0</v>
      </c>
      <c r="G494" s="7">
        <v>0</v>
      </c>
      <c r="H494" s="7">
        <v>15</v>
      </c>
      <c r="I494" s="7">
        <v>10</v>
      </c>
      <c r="J494" s="7">
        <v>21</v>
      </c>
      <c r="K494" s="7">
        <v>9</v>
      </c>
      <c r="L494" s="7">
        <v>2</v>
      </c>
      <c r="M494" s="7">
        <v>7</v>
      </c>
    </row>
    <row r="495" spans="1:13">
      <c r="A495" s="7" t="s">
        <v>3648</v>
      </c>
      <c r="B495" s="3">
        <v>0</v>
      </c>
      <c r="C495" s="7">
        <v>3</v>
      </c>
      <c r="D495" s="7">
        <v>7</v>
      </c>
      <c r="E495" s="7">
        <v>12</v>
      </c>
      <c r="F495" s="7">
        <v>1</v>
      </c>
      <c r="G495" s="7">
        <v>0</v>
      </c>
      <c r="H495" s="7">
        <v>31</v>
      </c>
      <c r="I495" s="7">
        <v>9</v>
      </c>
      <c r="J495" s="7">
        <v>49</v>
      </c>
      <c r="K495" s="7">
        <v>36</v>
      </c>
      <c r="L495" s="7">
        <v>1</v>
      </c>
      <c r="M495" s="7">
        <v>38</v>
      </c>
    </row>
    <row r="496" spans="1:13">
      <c r="A496" s="7" t="s">
        <v>3649</v>
      </c>
      <c r="B496" s="3">
        <v>1</v>
      </c>
      <c r="C496" s="7">
        <v>1</v>
      </c>
      <c r="D496" s="7">
        <v>5</v>
      </c>
      <c r="E496" s="7">
        <v>6</v>
      </c>
      <c r="F496" s="7">
        <v>0</v>
      </c>
      <c r="G496" s="7">
        <v>0</v>
      </c>
      <c r="H496" s="7">
        <v>22</v>
      </c>
      <c r="I496" s="7">
        <v>4</v>
      </c>
      <c r="J496" s="7">
        <v>18</v>
      </c>
      <c r="K496" s="7">
        <v>15</v>
      </c>
      <c r="L496" s="7">
        <v>0</v>
      </c>
      <c r="M496" s="7">
        <v>47</v>
      </c>
    </row>
    <row r="497" spans="1:13">
      <c r="A497" s="7" t="s">
        <v>3650</v>
      </c>
      <c r="B497" s="3">
        <v>1</v>
      </c>
      <c r="C497" s="7">
        <v>2</v>
      </c>
      <c r="D497" s="7">
        <v>10</v>
      </c>
      <c r="E497" s="7">
        <v>10</v>
      </c>
      <c r="F497" s="7">
        <v>0</v>
      </c>
      <c r="G497" s="7">
        <v>0</v>
      </c>
      <c r="H497" s="7">
        <v>25</v>
      </c>
      <c r="I497" s="7">
        <v>16</v>
      </c>
      <c r="J497" s="7">
        <v>36</v>
      </c>
      <c r="K497" s="7">
        <v>19</v>
      </c>
      <c r="L497" s="7">
        <v>1</v>
      </c>
      <c r="M497" s="7">
        <v>35</v>
      </c>
    </row>
    <row r="498" spans="1:13">
      <c r="A498" s="7" t="s">
        <v>3651</v>
      </c>
      <c r="B498" s="3">
        <v>0</v>
      </c>
      <c r="C498" s="7">
        <v>2</v>
      </c>
      <c r="D498" s="7">
        <v>11</v>
      </c>
      <c r="E498" s="7">
        <v>7</v>
      </c>
      <c r="F498" s="7">
        <v>0</v>
      </c>
      <c r="G498" s="7">
        <v>0</v>
      </c>
      <c r="H498" s="7">
        <v>27</v>
      </c>
      <c r="I498" s="7">
        <v>9</v>
      </c>
      <c r="J498" s="7">
        <v>29</v>
      </c>
      <c r="K498" s="7">
        <v>29</v>
      </c>
      <c r="L498" s="7">
        <v>2</v>
      </c>
      <c r="M498" s="7">
        <v>38</v>
      </c>
    </row>
    <row r="499" spans="1:13">
      <c r="A499" s="7" t="s">
        <v>3652</v>
      </c>
      <c r="B499" s="3">
        <v>0</v>
      </c>
      <c r="C499" s="7">
        <v>0</v>
      </c>
      <c r="D499" s="7">
        <v>4</v>
      </c>
      <c r="E499" s="7">
        <v>8</v>
      </c>
      <c r="F499" s="7">
        <v>1</v>
      </c>
      <c r="G499" s="7">
        <v>1</v>
      </c>
      <c r="H499" s="7">
        <v>19</v>
      </c>
      <c r="I499" s="7">
        <v>7</v>
      </c>
      <c r="J499" s="7">
        <v>29</v>
      </c>
      <c r="K499" s="7">
        <v>16</v>
      </c>
      <c r="L499" s="7">
        <v>2</v>
      </c>
      <c r="M499" s="7">
        <v>23</v>
      </c>
    </row>
    <row r="500" spans="1:13">
      <c r="A500" s="7" t="s">
        <v>3653</v>
      </c>
      <c r="B500" s="3">
        <v>0</v>
      </c>
      <c r="C500" s="7">
        <v>1</v>
      </c>
      <c r="D500" s="7">
        <v>5</v>
      </c>
      <c r="E500" s="7">
        <v>13</v>
      </c>
      <c r="F500" s="7">
        <v>0</v>
      </c>
      <c r="G500" s="7">
        <v>1</v>
      </c>
      <c r="H500" s="7">
        <v>24</v>
      </c>
      <c r="I500" s="7">
        <v>13</v>
      </c>
      <c r="J500" s="7">
        <v>36</v>
      </c>
      <c r="K500" s="7">
        <v>26</v>
      </c>
      <c r="L500" s="7">
        <v>4</v>
      </c>
      <c r="M500" s="7">
        <v>35</v>
      </c>
    </row>
    <row r="501" spans="1:13">
      <c r="A501" s="7" t="s">
        <v>3654</v>
      </c>
      <c r="B501" s="3">
        <v>1</v>
      </c>
      <c r="C501" s="7">
        <v>0</v>
      </c>
      <c r="D501" s="7">
        <v>4</v>
      </c>
      <c r="E501" s="7">
        <v>6</v>
      </c>
      <c r="F501" s="7">
        <v>0</v>
      </c>
      <c r="G501" s="7">
        <v>0</v>
      </c>
      <c r="H501" s="7">
        <v>16</v>
      </c>
      <c r="I501" s="7">
        <v>9</v>
      </c>
      <c r="J501" s="7">
        <v>17</v>
      </c>
      <c r="K501" s="7">
        <v>18</v>
      </c>
      <c r="L501" s="7">
        <v>9</v>
      </c>
      <c r="M501" s="7">
        <v>24</v>
      </c>
    </row>
    <row r="502" spans="1:13">
      <c r="A502" s="7" t="s">
        <v>3655</v>
      </c>
      <c r="B502" s="3">
        <v>1</v>
      </c>
      <c r="C502" s="7">
        <v>0</v>
      </c>
      <c r="D502" s="7">
        <v>4</v>
      </c>
      <c r="E502" s="7">
        <v>6</v>
      </c>
      <c r="F502" s="7">
        <v>1</v>
      </c>
      <c r="G502" s="7">
        <v>0</v>
      </c>
      <c r="H502" s="7">
        <v>12</v>
      </c>
      <c r="I502" s="7">
        <v>8</v>
      </c>
      <c r="J502" s="7">
        <v>14</v>
      </c>
      <c r="K502" s="7">
        <v>6</v>
      </c>
      <c r="L502" s="7">
        <v>6</v>
      </c>
      <c r="M502" s="7">
        <v>12</v>
      </c>
    </row>
    <row r="503" spans="1:13">
      <c r="A503" s="7" t="s">
        <v>3656</v>
      </c>
      <c r="B503" s="3">
        <v>0</v>
      </c>
      <c r="C503" s="7">
        <v>0</v>
      </c>
      <c r="D503" s="7">
        <v>11</v>
      </c>
      <c r="E503" s="7">
        <v>8</v>
      </c>
      <c r="F503" s="7">
        <v>0</v>
      </c>
      <c r="G503" s="7">
        <v>1</v>
      </c>
      <c r="H503" s="7">
        <v>20</v>
      </c>
      <c r="I503" s="7">
        <v>12</v>
      </c>
      <c r="J503" s="7">
        <v>35</v>
      </c>
      <c r="K503" s="7">
        <v>8</v>
      </c>
      <c r="L503" s="7">
        <v>4</v>
      </c>
      <c r="M503" s="7">
        <v>24</v>
      </c>
    </row>
    <row r="504" spans="1:13">
      <c r="A504" s="7" t="s">
        <v>3657</v>
      </c>
      <c r="B504" s="3">
        <v>0</v>
      </c>
      <c r="C504" s="7">
        <v>0</v>
      </c>
      <c r="D504" s="7">
        <v>5</v>
      </c>
      <c r="E504" s="7">
        <v>8</v>
      </c>
      <c r="F504" s="7">
        <v>0</v>
      </c>
      <c r="G504" s="7">
        <v>1</v>
      </c>
      <c r="H504" s="7">
        <v>21</v>
      </c>
      <c r="I504" s="7">
        <v>3</v>
      </c>
      <c r="J504" s="7">
        <v>26</v>
      </c>
      <c r="K504" s="7">
        <v>27</v>
      </c>
      <c r="L504" s="7">
        <v>3</v>
      </c>
      <c r="M504" s="7">
        <v>35</v>
      </c>
    </row>
    <row r="505" spans="1:13">
      <c r="A505" s="7" t="s">
        <v>3658</v>
      </c>
      <c r="B505" s="3">
        <v>0</v>
      </c>
      <c r="C505" s="7">
        <v>0</v>
      </c>
      <c r="D505" s="7">
        <v>2</v>
      </c>
      <c r="E505" s="7">
        <v>7</v>
      </c>
      <c r="F505" s="7">
        <v>0</v>
      </c>
      <c r="G505" s="7">
        <v>0</v>
      </c>
      <c r="H505" s="7">
        <v>10</v>
      </c>
      <c r="I505" s="7">
        <v>9</v>
      </c>
      <c r="J505" s="7">
        <v>22</v>
      </c>
      <c r="K505" s="7">
        <v>8</v>
      </c>
      <c r="L505" s="7">
        <v>1</v>
      </c>
      <c r="M505" s="7">
        <v>8</v>
      </c>
    </row>
    <row r="506" spans="1:13">
      <c r="A506" s="7" t="s">
        <v>3659</v>
      </c>
      <c r="B506" s="3">
        <v>1</v>
      </c>
      <c r="C506" s="7">
        <v>0</v>
      </c>
      <c r="D506" s="7">
        <v>11</v>
      </c>
      <c r="E506" s="7">
        <v>8</v>
      </c>
      <c r="F506" s="7">
        <v>0</v>
      </c>
      <c r="G506" s="7">
        <v>0</v>
      </c>
      <c r="H506" s="7">
        <v>24</v>
      </c>
      <c r="I506" s="7">
        <v>8</v>
      </c>
      <c r="J506" s="7">
        <v>36</v>
      </c>
      <c r="K506" s="7">
        <v>26</v>
      </c>
      <c r="L506" s="7">
        <v>4</v>
      </c>
      <c r="M506" s="7">
        <v>44</v>
      </c>
    </row>
    <row r="507" spans="1:13">
      <c r="A507" s="7" t="s">
        <v>3660</v>
      </c>
      <c r="B507" s="3">
        <v>0</v>
      </c>
      <c r="C507" s="7">
        <v>3</v>
      </c>
      <c r="D507" s="7">
        <v>9</v>
      </c>
      <c r="E507" s="7">
        <v>18</v>
      </c>
      <c r="F507" s="7">
        <v>0</v>
      </c>
      <c r="G507" s="7">
        <v>0</v>
      </c>
      <c r="H507" s="7">
        <v>38</v>
      </c>
      <c r="I507" s="7">
        <v>12</v>
      </c>
      <c r="J507" s="7">
        <v>33</v>
      </c>
      <c r="K507" s="7">
        <v>15</v>
      </c>
      <c r="L507" s="7">
        <v>4</v>
      </c>
      <c r="M507" s="7">
        <v>45</v>
      </c>
    </row>
    <row r="508" spans="1:13">
      <c r="A508" s="7" t="s">
        <v>3661</v>
      </c>
      <c r="B508" s="3">
        <v>0</v>
      </c>
      <c r="C508" s="7">
        <v>0</v>
      </c>
      <c r="D508" s="7">
        <v>6</v>
      </c>
      <c r="E508" s="7">
        <v>4</v>
      </c>
      <c r="F508" s="7">
        <v>0</v>
      </c>
      <c r="G508" s="7">
        <v>0</v>
      </c>
      <c r="H508" s="7">
        <v>16</v>
      </c>
      <c r="I508" s="7">
        <v>3</v>
      </c>
      <c r="J508" s="7">
        <v>21</v>
      </c>
      <c r="K508" s="7">
        <v>19</v>
      </c>
      <c r="L508" s="7">
        <v>2</v>
      </c>
      <c r="M508" s="7">
        <v>30</v>
      </c>
    </row>
    <row r="509" spans="1:13">
      <c r="A509" s="7" t="s">
        <v>3662</v>
      </c>
      <c r="B509" s="3">
        <v>0</v>
      </c>
      <c r="C509" s="7">
        <v>2</v>
      </c>
      <c r="D509" s="7">
        <v>4</v>
      </c>
      <c r="E509" s="7">
        <v>13</v>
      </c>
      <c r="F509" s="7">
        <v>2</v>
      </c>
      <c r="G509" s="7">
        <v>0</v>
      </c>
      <c r="H509" s="7">
        <v>27</v>
      </c>
      <c r="I509" s="7">
        <v>9</v>
      </c>
      <c r="J509" s="7">
        <v>30</v>
      </c>
      <c r="K509" s="7">
        <v>26</v>
      </c>
      <c r="L509" s="7">
        <v>3</v>
      </c>
      <c r="M509" s="7">
        <v>42</v>
      </c>
    </row>
    <row r="510" spans="1:13">
      <c r="A510" s="7" t="s">
        <v>3663</v>
      </c>
      <c r="B510" s="3">
        <v>0</v>
      </c>
      <c r="C510" s="7">
        <v>0</v>
      </c>
      <c r="D510" s="7">
        <v>8</v>
      </c>
      <c r="E510" s="7">
        <v>1</v>
      </c>
      <c r="F510" s="7">
        <v>0</v>
      </c>
      <c r="G510" s="7">
        <v>0</v>
      </c>
      <c r="H510" s="7">
        <v>16</v>
      </c>
      <c r="I510" s="7">
        <v>8</v>
      </c>
      <c r="J510" s="7">
        <v>18</v>
      </c>
      <c r="K510" s="7">
        <v>14</v>
      </c>
      <c r="L510" s="7">
        <v>0</v>
      </c>
      <c r="M510" s="7">
        <v>22</v>
      </c>
    </row>
    <row r="511" spans="1:13">
      <c r="A511" s="7" t="s">
        <v>3664</v>
      </c>
      <c r="B511" s="3">
        <v>0</v>
      </c>
      <c r="C511" s="7">
        <v>1</v>
      </c>
      <c r="D511" s="7">
        <v>6</v>
      </c>
      <c r="E511" s="7">
        <v>5</v>
      </c>
      <c r="F511" s="7">
        <v>0</v>
      </c>
      <c r="G511" s="7">
        <v>0</v>
      </c>
      <c r="H511" s="7">
        <v>14</v>
      </c>
      <c r="I511" s="7">
        <v>8</v>
      </c>
      <c r="J511" s="7">
        <v>23</v>
      </c>
      <c r="K511" s="7">
        <v>13</v>
      </c>
      <c r="L511" s="7">
        <v>1</v>
      </c>
      <c r="M511" s="7">
        <v>31</v>
      </c>
    </row>
    <row r="512" spans="1:13">
      <c r="A512" s="7" t="s">
        <v>3665</v>
      </c>
      <c r="B512" s="3">
        <v>0</v>
      </c>
      <c r="C512" s="7">
        <v>2</v>
      </c>
      <c r="D512" s="7">
        <v>14</v>
      </c>
      <c r="E512" s="7">
        <v>7</v>
      </c>
      <c r="F512" s="7">
        <v>1</v>
      </c>
      <c r="G512" s="7">
        <v>0</v>
      </c>
      <c r="H512" s="7">
        <v>23</v>
      </c>
      <c r="I512" s="7">
        <v>11</v>
      </c>
      <c r="J512" s="7">
        <v>26</v>
      </c>
      <c r="K512" s="7">
        <v>18</v>
      </c>
      <c r="L512" s="7">
        <v>0</v>
      </c>
      <c r="M512" s="7">
        <v>28</v>
      </c>
    </row>
    <row r="513" spans="1:13">
      <c r="A513" s="7" t="s">
        <v>3666</v>
      </c>
      <c r="B513" s="3">
        <v>0</v>
      </c>
      <c r="C513" s="7">
        <v>1</v>
      </c>
      <c r="D513" s="7">
        <v>3</v>
      </c>
      <c r="E513" s="7">
        <v>4</v>
      </c>
      <c r="F513" s="7">
        <v>0</v>
      </c>
      <c r="G513" s="7">
        <v>0</v>
      </c>
      <c r="H513" s="7">
        <v>15</v>
      </c>
      <c r="I513" s="7">
        <v>1</v>
      </c>
      <c r="J513" s="7">
        <v>12</v>
      </c>
      <c r="K513" s="7">
        <v>17</v>
      </c>
      <c r="L513" s="7">
        <v>2</v>
      </c>
      <c r="M513" s="7">
        <v>24</v>
      </c>
    </row>
    <row r="514" spans="1:13">
      <c r="A514" s="7" t="s">
        <v>3667</v>
      </c>
      <c r="B514" s="3">
        <v>0</v>
      </c>
      <c r="C514" s="7">
        <v>0</v>
      </c>
      <c r="D514" s="7">
        <v>5</v>
      </c>
      <c r="E514" s="7">
        <v>17</v>
      </c>
      <c r="F514" s="7">
        <v>0</v>
      </c>
      <c r="G514" s="7">
        <v>2</v>
      </c>
      <c r="H514" s="7">
        <v>25</v>
      </c>
      <c r="I514" s="7">
        <v>6</v>
      </c>
      <c r="J514" s="7">
        <v>16</v>
      </c>
      <c r="K514" s="7">
        <v>17</v>
      </c>
      <c r="L514" s="7">
        <v>0</v>
      </c>
      <c r="M514" s="7">
        <v>33</v>
      </c>
    </row>
    <row r="515" spans="1:13">
      <c r="A515" s="7" t="s">
        <v>3668</v>
      </c>
      <c r="B515" s="3">
        <v>0</v>
      </c>
      <c r="C515" s="7">
        <v>0</v>
      </c>
      <c r="D515" s="7">
        <v>5</v>
      </c>
      <c r="E515" s="7">
        <v>4</v>
      </c>
      <c r="F515" s="7">
        <v>0</v>
      </c>
      <c r="G515" s="7">
        <v>0</v>
      </c>
      <c r="H515" s="7">
        <v>11</v>
      </c>
      <c r="I515" s="7">
        <v>5</v>
      </c>
      <c r="J515" s="7">
        <v>19</v>
      </c>
      <c r="K515" s="7">
        <v>14</v>
      </c>
      <c r="L515" s="7">
        <v>3</v>
      </c>
      <c r="M515" s="7">
        <v>19</v>
      </c>
    </row>
    <row r="516" spans="1:13">
      <c r="A516" s="7" t="s">
        <v>3669</v>
      </c>
      <c r="B516" s="3">
        <v>0</v>
      </c>
      <c r="C516" s="7">
        <v>0</v>
      </c>
      <c r="D516" s="7">
        <v>5</v>
      </c>
      <c r="E516" s="7">
        <v>1</v>
      </c>
      <c r="F516" s="7">
        <v>0</v>
      </c>
      <c r="G516" s="7">
        <v>0</v>
      </c>
      <c r="H516" s="7">
        <v>9</v>
      </c>
      <c r="I516" s="7">
        <v>6</v>
      </c>
      <c r="J516" s="7">
        <v>14</v>
      </c>
      <c r="K516" s="7">
        <v>11</v>
      </c>
      <c r="L516" s="7">
        <v>0</v>
      </c>
      <c r="M516" s="7">
        <v>19</v>
      </c>
    </row>
    <row r="517" spans="1:13">
      <c r="A517" s="7" t="s">
        <v>3670</v>
      </c>
      <c r="B517" s="3">
        <v>2</v>
      </c>
      <c r="C517" s="7">
        <v>4</v>
      </c>
      <c r="D517" s="7">
        <v>13</v>
      </c>
      <c r="E517" s="7">
        <v>2</v>
      </c>
      <c r="F517" s="7">
        <v>1</v>
      </c>
      <c r="G517" s="7">
        <v>0</v>
      </c>
      <c r="H517" s="7">
        <v>21</v>
      </c>
      <c r="I517" s="7">
        <v>20</v>
      </c>
      <c r="J517" s="7">
        <v>30</v>
      </c>
      <c r="K517" s="7">
        <v>21</v>
      </c>
      <c r="L517" s="7">
        <v>2</v>
      </c>
      <c r="M517" s="7">
        <v>16</v>
      </c>
    </row>
    <row r="518" spans="1:13">
      <c r="A518" s="7" t="s">
        <v>3671</v>
      </c>
      <c r="B518" s="3">
        <v>0</v>
      </c>
      <c r="C518" s="7">
        <v>0</v>
      </c>
      <c r="D518" s="7">
        <v>3</v>
      </c>
      <c r="E518" s="7">
        <v>8</v>
      </c>
      <c r="F518" s="7">
        <v>0</v>
      </c>
      <c r="G518" s="7">
        <v>0</v>
      </c>
      <c r="H518" s="7">
        <v>15</v>
      </c>
      <c r="I518" s="7">
        <v>4</v>
      </c>
      <c r="J518" s="7">
        <v>31</v>
      </c>
      <c r="K518" s="7">
        <v>16</v>
      </c>
      <c r="L518" s="7">
        <v>0</v>
      </c>
      <c r="M518" s="7">
        <v>22</v>
      </c>
    </row>
    <row r="519" spans="1:13">
      <c r="A519" s="7" t="s">
        <v>3925</v>
      </c>
      <c r="B519" s="3">
        <v>1</v>
      </c>
      <c r="C519" s="7">
        <v>0</v>
      </c>
      <c r="D519" s="7">
        <v>1</v>
      </c>
      <c r="E519" s="7">
        <v>6</v>
      </c>
      <c r="F519" s="7">
        <v>1</v>
      </c>
      <c r="G519" s="7">
        <v>0</v>
      </c>
      <c r="H519" s="7">
        <v>12</v>
      </c>
      <c r="I519" s="7">
        <v>3</v>
      </c>
      <c r="J519" s="7">
        <v>13</v>
      </c>
      <c r="K519" s="7">
        <v>5</v>
      </c>
      <c r="L519" s="7">
        <v>0</v>
      </c>
      <c r="M519" s="7">
        <v>6</v>
      </c>
    </row>
    <row r="520" spans="1:13">
      <c r="A520" s="7" t="s">
        <v>3672</v>
      </c>
      <c r="B520" s="3">
        <v>1</v>
      </c>
      <c r="C520" s="7">
        <v>2</v>
      </c>
      <c r="D520" s="7">
        <v>6</v>
      </c>
      <c r="E520" s="7">
        <v>3</v>
      </c>
      <c r="F520" s="7">
        <v>2</v>
      </c>
      <c r="G520" s="7">
        <v>1</v>
      </c>
      <c r="H520" s="7">
        <v>14</v>
      </c>
      <c r="I520" s="7">
        <v>9</v>
      </c>
      <c r="J520" s="7">
        <v>32</v>
      </c>
      <c r="K520" s="7">
        <v>17</v>
      </c>
      <c r="L520" s="7">
        <v>1</v>
      </c>
      <c r="M520" s="7">
        <v>31</v>
      </c>
    </row>
    <row r="521" spans="1:13">
      <c r="A521" s="7" t="s">
        <v>3673</v>
      </c>
      <c r="B521" s="3">
        <v>0</v>
      </c>
      <c r="C521" s="7">
        <v>1</v>
      </c>
      <c r="D521" s="7">
        <v>3</v>
      </c>
      <c r="E521" s="7">
        <v>5</v>
      </c>
      <c r="F521" s="7">
        <v>1</v>
      </c>
      <c r="G521" s="7">
        <v>0</v>
      </c>
      <c r="H521" s="7">
        <v>10</v>
      </c>
      <c r="I521" s="7">
        <v>4</v>
      </c>
      <c r="J521" s="7">
        <v>19</v>
      </c>
      <c r="K521" s="7">
        <v>13</v>
      </c>
      <c r="L521" s="7">
        <v>2</v>
      </c>
      <c r="M521" s="7">
        <v>27</v>
      </c>
    </row>
    <row r="522" spans="1:13">
      <c r="A522" s="7" t="s">
        <v>3674</v>
      </c>
      <c r="B522" s="3">
        <v>0</v>
      </c>
      <c r="C522" s="7">
        <v>5</v>
      </c>
      <c r="D522" s="7">
        <v>3</v>
      </c>
      <c r="E522" s="7">
        <v>10</v>
      </c>
      <c r="F522" s="7">
        <v>2</v>
      </c>
      <c r="G522" s="7">
        <v>0</v>
      </c>
      <c r="H522" s="7">
        <v>24</v>
      </c>
      <c r="I522" s="7">
        <v>5</v>
      </c>
      <c r="J522" s="7">
        <v>38</v>
      </c>
      <c r="K522" s="7">
        <v>31</v>
      </c>
      <c r="L522" s="7">
        <v>2</v>
      </c>
      <c r="M522" s="7">
        <v>48</v>
      </c>
    </row>
    <row r="523" spans="1:13">
      <c r="A523" s="7" t="s">
        <v>3926</v>
      </c>
      <c r="B523" s="3">
        <v>0</v>
      </c>
      <c r="C523" s="7">
        <v>0</v>
      </c>
      <c r="D523" s="7">
        <v>3</v>
      </c>
      <c r="E523" s="7">
        <v>9</v>
      </c>
      <c r="F523" s="7">
        <v>0</v>
      </c>
      <c r="G523" s="7">
        <v>0</v>
      </c>
      <c r="H523" s="7">
        <v>12</v>
      </c>
      <c r="I523" s="7">
        <v>7</v>
      </c>
      <c r="J523" s="7">
        <v>31</v>
      </c>
      <c r="K523" s="7">
        <v>14</v>
      </c>
      <c r="L523" s="7">
        <v>1</v>
      </c>
      <c r="M523" s="7">
        <v>8</v>
      </c>
    </row>
    <row r="524" spans="1:13">
      <c r="A524" s="7" t="s">
        <v>3675</v>
      </c>
      <c r="B524" s="3">
        <v>0</v>
      </c>
      <c r="C524" s="7">
        <v>2</v>
      </c>
      <c r="D524" s="7">
        <v>7</v>
      </c>
      <c r="E524" s="7">
        <v>8</v>
      </c>
      <c r="F524" s="7">
        <v>2</v>
      </c>
      <c r="G524" s="7">
        <v>0</v>
      </c>
      <c r="H524" s="7">
        <v>24</v>
      </c>
      <c r="I524" s="7">
        <v>12</v>
      </c>
      <c r="J524" s="7">
        <v>41</v>
      </c>
      <c r="K524" s="7">
        <v>24</v>
      </c>
      <c r="L524" s="7">
        <v>0</v>
      </c>
      <c r="M524" s="7">
        <v>32</v>
      </c>
    </row>
    <row r="525" spans="1:13">
      <c r="A525" s="7" t="s">
        <v>3676</v>
      </c>
      <c r="B525" s="3">
        <v>2</v>
      </c>
      <c r="C525" s="7">
        <v>0</v>
      </c>
      <c r="D525" s="7">
        <v>7</v>
      </c>
      <c r="E525" s="7">
        <v>10</v>
      </c>
      <c r="F525" s="7">
        <v>2</v>
      </c>
      <c r="G525" s="7">
        <v>0</v>
      </c>
      <c r="H525" s="7">
        <v>29</v>
      </c>
      <c r="I525" s="7">
        <v>8</v>
      </c>
      <c r="J525" s="7">
        <v>19</v>
      </c>
      <c r="K525" s="7">
        <v>15</v>
      </c>
      <c r="L525" s="7">
        <v>0</v>
      </c>
      <c r="M525" s="7">
        <v>38</v>
      </c>
    </row>
    <row r="526" spans="1:13">
      <c r="A526" s="7" t="s">
        <v>3927</v>
      </c>
      <c r="B526" s="3">
        <v>2</v>
      </c>
      <c r="C526" s="7">
        <v>2</v>
      </c>
      <c r="D526" s="7">
        <v>8</v>
      </c>
      <c r="E526" s="7">
        <v>6</v>
      </c>
      <c r="F526" s="7">
        <v>4</v>
      </c>
      <c r="G526" s="7">
        <v>0</v>
      </c>
      <c r="H526" s="7">
        <v>21</v>
      </c>
      <c r="I526" s="7">
        <v>8</v>
      </c>
      <c r="J526" s="7">
        <v>37</v>
      </c>
      <c r="K526" s="7">
        <v>23</v>
      </c>
      <c r="L526" s="7">
        <v>1</v>
      </c>
      <c r="M526" s="7">
        <v>24</v>
      </c>
    </row>
    <row r="527" spans="1:13">
      <c r="A527" s="7" t="s">
        <v>3677</v>
      </c>
      <c r="B527" s="3">
        <v>0</v>
      </c>
      <c r="C527" s="7">
        <v>1</v>
      </c>
      <c r="D527" s="7">
        <v>12</v>
      </c>
      <c r="E527" s="7">
        <v>9</v>
      </c>
      <c r="F527" s="7">
        <v>0</v>
      </c>
      <c r="G527" s="7">
        <v>0</v>
      </c>
      <c r="H527" s="7">
        <v>31</v>
      </c>
      <c r="I527" s="7">
        <v>16</v>
      </c>
      <c r="J527" s="7">
        <v>47</v>
      </c>
      <c r="K527" s="7">
        <v>34</v>
      </c>
      <c r="L527" s="7">
        <v>0</v>
      </c>
      <c r="M527" s="7">
        <v>21</v>
      </c>
    </row>
    <row r="528" spans="1:13">
      <c r="A528" s="7" t="s">
        <v>3678</v>
      </c>
      <c r="B528" s="3">
        <v>0</v>
      </c>
      <c r="C528" s="7">
        <v>1</v>
      </c>
      <c r="D528" s="7">
        <v>6</v>
      </c>
      <c r="E528" s="7">
        <v>5</v>
      </c>
      <c r="F528" s="7">
        <v>2</v>
      </c>
      <c r="G528" s="7">
        <v>1</v>
      </c>
      <c r="H528" s="7">
        <v>23</v>
      </c>
      <c r="I528" s="7">
        <v>11</v>
      </c>
      <c r="J528" s="7">
        <v>27</v>
      </c>
      <c r="K528" s="7">
        <v>24</v>
      </c>
      <c r="L528" s="7">
        <v>1</v>
      </c>
      <c r="M528" s="7">
        <v>29</v>
      </c>
    </row>
    <row r="529" spans="1:13">
      <c r="A529" s="7" t="s">
        <v>3679</v>
      </c>
      <c r="B529" s="3">
        <v>1</v>
      </c>
      <c r="C529" s="7">
        <v>0</v>
      </c>
      <c r="D529" s="7">
        <v>7</v>
      </c>
      <c r="E529" s="7">
        <v>11</v>
      </c>
      <c r="F529" s="7">
        <v>4</v>
      </c>
      <c r="G529" s="7">
        <v>0</v>
      </c>
      <c r="H529" s="7">
        <v>22</v>
      </c>
      <c r="I529" s="7">
        <v>13</v>
      </c>
      <c r="J529" s="7">
        <v>32</v>
      </c>
      <c r="K529" s="7">
        <v>23</v>
      </c>
      <c r="L529" s="7">
        <v>3</v>
      </c>
      <c r="M529" s="7">
        <v>30</v>
      </c>
    </row>
    <row r="530" spans="1:13">
      <c r="A530" s="7" t="s">
        <v>3928</v>
      </c>
      <c r="B530" s="3">
        <v>1</v>
      </c>
      <c r="C530" s="7">
        <v>1</v>
      </c>
      <c r="D530" s="7">
        <v>4</v>
      </c>
      <c r="E530" s="7">
        <v>9</v>
      </c>
      <c r="F530" s="7">
        <v>3</v>
      </c>
      <c r="G530" s="7">
        <v>0</v>
      </c>
      <c r="H530" s="7">
        <v>19</v>
      </c>
      <c r="I530" s="7">
        <v>6</v>
      </c>
      <c r="J530" s="7">
        <v>23</v>
      </c>
      <c r="K530" s="7">
        <v>30</v>
      </c>
      <c r="L530" s="7">
        <v>4</v>
      </c>
      <c r="M530" s="7">
        <v>34</v>
      </c>
    </row>
    <row r="531" spans="1:13">
      <c r="A531" s="7" t="s">
        <v>3929</v>
      </c>
      <c r="B531" s="3">
        <v>0</v>
      </c>
      <c r="C531" s="7">
        <v>0</v>
      </c>
      <c r="D531" s="7">
        <v>3</v>
      </c>
      <c r="E531" s="7">
        <v>6</v>
      </c>
      <c r="F531" s="7">
        <v>0</v>
      </c>
      <c r="G531" s="7">
        <v>1</v>
      </c>
      <c r="H531" s="7">
        <v>11</v>
      </c>
      <c r="I531" s="7">
        <v>7</v>
      </c>
      <c r="J531" s="7">
        <v>18</v>
      </c>
      <c r="K531" s="7">
        <v>14</v>
      </c>
      <c r="L531" s="7">
        <v>5</v>
      </c>
      <c r="M531" s="7">
        <v>13</v>
      </c>
    </row>
    <row r="532" spans="1:13">
      <c r="A532" s="7" t="s">
        <v>3680</v>
      </c>
      <c r="B532" s="3">
        <v>1</v>
      </c>
      <c r="C532" s="7">
        <v>1</v>
      </c>
      <c r="D532" s="7">
        <v>8</v>
      </c>
      <c r="E532" s="7">
        <v>6</v>
      </c>
      <c r="F532" s="7">
        <v>1</v>
      </c>
      <c r="G532" s="7">
        <v>0</v>
      </c>
      <c r="H532" s="7">
        <v>14</v>
      </c>
      <c r="I532" s="7">
        <v>12</v>
      </c>
      <c r="J532" s="7">
        <v>29</v>
      </c>
      <c r="K532" s="7">
        <v>16</v>
      </c>
      <c r="L532" s="7">
        <v>3</v>
      </c>
      <c r="M532" s="7">
        <v>33</v>
      </c>
    </row>
    <row r="533" spans="1:13">
      <c r="A533" s="7" t="s">
        <v>3681</v>
      </c>
      <c r="B533" s="3">
        <v>0</v>
      </c>
      <c r="C533" s="7">
        <v>1</v>
      </c>
      <c r="D533" s="7">
        <v>3</v>
      </c>
      <c r="E533" s="7">
        <v>6</v>
      </c>
      <c r="F533" s="7">
        <v>0</v>
      </c>
      <c r="G533" s="7">
        <v>0</v>
      </c>
      <c r="H533" s="7">
        <v>18</v>
      </c>
      <c r="I533" s="7">
        <v>7</v>
      </c>
      <c r="J533" s="7">
        <v>13</v>
      </c>
      <c r="K533" s="7">
        <v>13</v>
      </c>
      <c r="L533" s="7">
        <v>1</v>
      </c>
      <c r="M533" s="7">
        <v>30</v>
      </c>
    </row>
    <row r="534" spans="1:13">
      <c r="A534" s="7" t="s">
        <v>3951</v>
      </c>
      <c r="B534" s="3">
        <v>0</v>
      </c>
      <c r="C534" s="7">
        <v>0</v>
      </c>
      <c r="D534" s="7">
        <v>2</v>
      </c>
      <c r="E534" s="7">
        <v>6</v>
      </c>
      <c r="F534" s="7">
        <v>0</v>
      </c>
      <c r="G534" s="7">
        <v>0</v>
      </c>
      <c r="H534" s="7">
        <v>9</v>
      </c>
      <c r="I534" s="7">
        <v>5</v>
      </c>
      <c r="J534" s="7">
        <v>17</v>
      </c>
      <c r="K534" s="7">
        <v>6</v>
      </c>
      <c r="L534" s="7">
        <v>2</v>
      </c>
      <c r="M534" s="7">
        <v>9</v>
      </c>
    </row>
    <row r="535" spans="1:13">
      <c r="A535" s="7" t="s">
        <v>3930</v>
      </c>
      <c r="B535" s="3">
        <v>1</v>
      </c>
      <c r="C535" s="7">
        <v>1</v>
      </c>
      <c r="D535" s="7">
        <v>9</v>
      </c>
      <c r="E535" s="7">
        <v>8</v>
      </c>
      <c r="F535" s="7">
        <v>1</v>
      </c>
      <c r="G535" s="7">
        <v>0</v>
      </c>
      <c r="H535" s="7">
        <v>19</v>
      </c>
      <c r="I535" s="7">
        <v>15</v>
      </c>
      <c r="J535" s="7">
        <v>44</v>
      </c>
      <c r="K535" s="7">
        <v>27</v>
      </c>
      <c r="L535" s="7">
        <v>5</v>
      </c>
      <c r="M535" s="7">
        <v>32</v>
      </c>
    </row>
    <row r="536" spans="1:13">
      <c r="A536" s="7" t="s">
        <v>3682</v>
      </c>
      <c r="B536" s="3">
        <v>0</v>
      </c>
      <c r="C536" s="7">
        <v>1</v>
      </c>
      <c r="D536" s="7">
        <v>2</v>
      </c>
      <c r="E536" s="7">
        <v>4</v>
      </c>
      <c r="F536" s="7">
        <v>0</v>
      </c>
      <c r="G536" s="7">
        <v>0</v>
      </c>
      <c r="H536" s="7">
        <v>14</v>
      </c>
      <c r="I536" s="7">
        <v>1</v>
      </c>
      <c r="J536" s="7">
        <v>9</v>
      </c>
      <c r="K536" s="7">
        <v>8</v>
      </c>
      <c r="L536" s="7">
        <v>1</v>
      </c>
      <c r="M536" s="7">
        <v>12</v>
      </c>
    </row>
    <row r="537" spans="1:13">
      <c r="A537" s="7" t="s">
        <v>3683</v>
      </c>
      <c r="B537" s="3">
        <v>3</v>
      </c>
      <c r="C537" s="7">
        <v>0</v>
      </c>
      <c r="D537" s="7">
        <v>8</v>
      </c>
      <c r="E537" s="7">
        <v>17</v>
      </c>
      <c r="F537" s="7">
        <v>3</v>
      </c>
      <c r="G537" s="7">
        <v>0</v>
      </c>
      <c r="H537" s="7">
        <v>39</v>
      </c>
      <c r="I537" s="7">
        <v>10</v>
      </c>
      <c r="J537" s="7">
        <v>29</v>
      </c>
      <c r="K537" s="7">
        <v>24</v>
      </c>
      <c r="L537" s="7">
        <v>2</v>
      </c>
      <c r="M537" s="7">
        <v>61</v>
      </c>
    </row>
    <row r="538" spans="1:13">
      <c r="A538" s="7" t="s">
        <v>3942</v>
      </c>
      <c r="B538" s="3">
        <v>0</v>
      </c>
      <c r="C538" s="7">
        <v>1</v>
      </c>
      <c r="D538" s="7">
        <v>5</v>
      </c>
      <c r="E538" s="7">
        <v>7</v>
      </c>
      <c r="F538" s="7">
        <v>0</v>
      </c>
      <c r="G538" s="7">
        <v>0</v>
      </c>
      <c r="H538" s="7">
        <v>15</v>
      </c>
      <c r="I538" s="7">
        <v>10</v>
      </c>
      <c r="J538" s="7">
        <v>38</v>
      </c>
      <c r="K538" s="7">
        <v>17</v>
      </c>
      <c r="L538" s="7">
        <v>0</v>
      </c>
      <c r="M538" s="7">
        <v>23</v>
      </c>
    </row>
    <row r="539" spans="1:13">
      <c r="A539" s="7" t="s">
        <v>3684</v>
      </c>
      <c r="B539" s="3">
        <v>0</v>
      </c>
      <c r="C539" s="7">
        <v>0</v>
      </c>
      <c r="D539" s="7">
        <v>4</v>
      </c>
      <c r="E539" s="7">
        <v>13</v>
      </c>
      <c r="F539" s="7">
        <v>0</v>
      </c>
      <c r="G539" s="7">
        <v>2</v>
      </c>
      <c r="H539" s="7">
        <v>22</v>
      </c>
      <c r="I539" s="7">
        <v>7</v>
      </c>
      <c r="J539" s="7">
        <v>31</v>
      </c>
      <c r="K539" s="7">
        <v>21</v>
      </c>
      <c r="L539" s="7">
        <v>3</v>
      </c>
      <c r="M539" s="7">
        <v>26</v>
      </c>
    </row>
    <row r="540" spans="1:13">
      <c r="A540" s="7" t="s">
        <v>3931</v>
      </c>
      <c r="B540" s="3">
        <v>0</v>
      </c>
      <c r="C540" s="7">
        <v>0</v>
      </c>
      <c r="D540" s="7">
        <v>7</v>
      </c>
      <c r="E540" s="7">
        <v>1</v>
      </c>
      <c r="F540" s="7">
        <v>0</v>
      </c>
      <c r="G540" s="7">
        <v>0</v>
      </c>
      <c r="H540" s="7">
        <v>10</v>
      </c>
      <c r="I540" s="7">
        <v>4</v>
      </c>
      <c r="J540" s="7">
        <v>15</v>
      </c>
      <c r="K540" s="7">
        <v>16</v>
      </c>
      <c r="L540" s="7">
        <v>0</v>
      </c>
      <c r="M540" s="7">
        <v>20</v>
      </c>
    </row>
    <row r="541" spans="1:13">
      <c r="A541" s="7" t="s">
        <v>3932</v>
      </c>
      <c r="B541" s="3">
        <v>1</v>
      </c>
      <c r="C541" s="7">
        <v>2</v>
      </c>
      <c r="D541" s="7">
        <v>6</v>
      </c>
      <c r="E541" s="7">
        <v>7</v>
      </c>
      <c r="F541" s="7">
        <v>2</v>
      </c>
      <c r="G541" s="7">
        <v>0</v>
      </c>
      <c r="H541" s="7">
        <v>17</v>
      </c>
      <c r="I541" s="7">
        <v>10</v>
      </c>
      <c r="J541" s="7">
        <v>25</v>
      </c>
      <c r="K541" s="7">
        <v>13</v>
      </c>
      <c r="L541" s="7">
        <v>0</v>
      </c>
      <c r="M541" s="7">
        <v>38</v>
      </c>
    </row>
    <row r="542" spans="1:13">
      <c r="A542" s="7" t="s">
        <v>3933</v>
      </c>
      <c r="B542" s="3">
        <v>1</v>
      </c>
      <c r="C542" s="7">
        <v>2</v>
      </c>
      <c r="D542" s="7">
        <v>9</v>
      </c>
      <c r="E542" s="7">
        <v>11</v>
      </c>
      <c r="F542" s="7">
        <v>3</v>
      </c>
      <c r="G542" s="7">
        <v>0</v>
      </c>
      <c r="H542" s="7">
        <v>26</v>
      </c>
      <c r="I542" s="7">
        <v>6</v>
      </c>
      <c r="J542" s="7">
        <v>35</v>
      </c>
      <c r="K542" s="7">
        <v>19</v>
      </c>
      <c r="L542" s="7">
        <v>0</v>
      </c>
      <c r="M542" s="7">
        <v>35</v>
      </c>
    </row>
    <row r="543" spans="1:13">
      <c r="A543" s="7" t="s">
        <v>3952</v>
      </c>
      <c r="B543" s="3">
        <v>0</v>
      </c>
      <c r="C543" s="7">
        <v>1</v>
      </c>
      <c r="D543" s="7">
        <v>3</v>
      </c>
      <c r="E543" s="7">
        <v>4</v>
      </c>
      <c r="F543" s="7">
        <v>0</v>
      </c>
      <c r="G543" s="7">
        <v>0</v>
      </c>
      <c r="H543" s="7">
        <v>16</v>
      </c>
      <c r="I543" s="7">
        <v>1</v>
      </c>
      <c r="J543" s="7">
        <v>13</v>
      </c>
      <c r="K543" s="7">
        <v>16</v>
      </c>
      <c r="L543" s="7">
        <v>1</v>
      </c>
      <c r="M543" s="7">
        <v>23</v>
      </c>
    </row>
    <row r="544" spans="1:13">
      <c r="A544" s="7" t="s">
        <v>3685</v>
      </c>
      <c r="B544" s="3">
        <v>0</v>
      </c>
      <c r="C544" s="7">
        <v>0</v>
      </c>
      <c r="D544" s="7">
        <v>5</v>
      </c>
      <c r="E544" s="7">
        <v>14</v>
      </c>
      <c r="F544" s="7">
        <v>0</v>
      </c>
      <c r="G544" s="7">
        <v>0</v>
      </c>
      <c r="H544" s="7">
        <v>25</v>
      </c>
      <c r="I544" s="7">
        <v>4</v>
      </c>
      <c r="J544" s="7">
        <v>21</v>
      </c>
      <c r="K544" s="7">
        <v>10</v>
      </c>
      <c r="L544" s="7">
        <v>1</v>
      </c>
      <c r="M544" s="7">
        <v>22</v>
      </c>
    </row>
    <row r="545" spans="1:13">
      <c r="A545" s="7" t="s">
        <v>3686</v>
      </c>
      <c r="B545" s="3">
        <v>0</v>
      </c>
      <c r="C545" s="7">
        <v>0</v>
      </c>
      <c r="D545" s="7">
        <v>5</v>
      </c>
      <c r="E545" s="7">
        <v>6</v>
      </c>
      <c r="F545" s="7">
        <v>0</v>
      </c>
      <c r="G545" s="7">
        <v>0</v>
      </c>
      <c r="H545" s="7">
        <v>14</v>
      </c>
      <c r="I545" s="7">
        <v>2</v>
      </c>
      <c r="J545" s="7">
        <v>21</v>
      </c>
      <c r="K545" s="7">
        <v>31</v>
      </c>
      <c r="L545" s="7">
        <v>2</v>
      </c>
      <c r="M545" s="7">
        <v>49</v>
      </c>
    </row>
    <row r="546" spans="1:13">
      <c r="A546" s="7" t="s">
        <v>3687</v>
      </c>
      <c r="B546" s="3">
        <v>0</v>
      </c>
      <c r="C546" s="7">
        <v>0</v>
      </c>
      <c r="D546" s="7">
        <v>7</v>
      </c>
      <c r="E546" s="7">
        <v>0</v>
      </c>
      <c r="F546" s="7">
        <v>1</v>
      </c>
      <c r="G546" s="7">
        <v>0</v>
      </c>
      <c r="H546" s="7">
        <v>11</v>
      </c>
      <c r="I546" s="7">
        <v>6</v>
      </c>
      <c r="J546" s="7">
        <v>17</v>
      </c>
      <c r="K546" s="7">
        <v>6</v>
      </c>
      <c r="L546" s="7">
        <v>1</v>
      </c>
      <c r="M546" s="7">
        <v>10</v>
      </c>
    </row>
    <row r="547" spans="1:13">
      <c r="A547" s="7" t="s">
        <v>3688</v>
      </c>
      <c r="B547" s="3">
        <v>2</v>
      </c>
      <c r="C547" s="7">
        <v>7</v>
      </c>
      <c r="D547" s="7">
        <v>11</v>
      </c>
      <c r="E547" s="7">
        <v>3</v>
      </c>
      <c r="F547" s="7">
        <v>8</v>
      </c>
      <c r="G547" s="7">
        <v>0</v>
      </c>
      <c r="H547" s="7">
        <v>29</v>
      </c>
      <c r="I547" s="7">
        <v>10</v>
      </c>
      <c r="J547" s="7">
        <v>29</v>
      </c>
      <c r="K547" s="7">
        <v>10</v>
      </c>
      <c r="L547" s="7">
        <v>5</v>
      </c>
      <c r="M547" s="7">
        <v>33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M161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941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3">
      <c r="A3" t="s">
        <v>942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3">
      <c r="A4" t="s">
        <v>943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3">
      <c r="A5" t="s">
        <v>418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3">
      <c r="A6" t="s">
        <v>944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3">
      <c r="A7" t="s">
        <v>945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3">
      <c r="A8" t="s">
        <v>946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3">
      <c r="A9" t="s">
        <v>1602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3">
      <c r="A10" t="s">
        <v>420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3">
      <c r="A11" t="s">
        <v>947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3">
      <c r="A12" t="s">
        <v>948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3">
      <c r="A13" t="s">
        <v>949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3">
      <c r="A14" t="s">
        <v>950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3">
      <c r="A15" t="s">
        <v>422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3">
      <c r="A16" t="s">
        <v>951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952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423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953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954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955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956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957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1120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958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959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1603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960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425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961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962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963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964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965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966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967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426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968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969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970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429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971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972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973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1604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974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975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976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977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432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978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979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433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980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981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1121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982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983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1605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984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435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985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986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987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988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989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990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991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436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1398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1399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1400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1401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1402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1403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1404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1606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1405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1406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1407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1408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1409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1410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1411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1412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1413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1414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1415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2233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1416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1607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1417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1418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1419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1420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1421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1422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1423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1424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1425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1426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  <row r="103" spans="1:13">
      <c r="A103" s="7" t="s">
        <v>2567</v>
      </c>
      <c r="B103" s="3">
        <v>0</v>
      </c>
      <c r="C103" s="7">
        <v>2</v>
      </c>
      <c r="D103" s="7">
        <v>24</v>
      </c>
      <c r="E103" s="7">
        <v>21</v>
      </c>
      <c r="F103" s="7">
        <v>1</v>
      </c>
      <c r="G103" s="7">
        <v>1</v>
      </c>
      <c r="H103" s="7">
        <v>68</v>
      </c>
      <c r="I103" s="7">
        <v>24</v>
      </c>
      <c r="J103" s="7">
        <v>108</v>
      </c>
      <c r="K103" s="7">
        <v>56</v>
      </c>
      <c r="L103" s="7">
        <v>1</v>
      </c>
      <c r="M103" s="7">
        <v>77</v>
      </c>
    </row>
    <row r="104" spans="1:13">
      <c r="A104" s="7" t="s">
        <v>2568</v>
      </c>
      <c r="B104" s="3">
        <v>0</v>
      </c>
      <c r="C104" s="7">
        <v>1</v>
      </c>
      <c r="D104" s="7">
        <v>4</v>
      </c>
      <c r="E104" s="7">
        <v>17</v>
      </c>
      <c r="F104" s="7">
        <v>0</v>
      </c>
      <c r="G104" s="7">
        <v>1</v>
      </c>
      <c r="H104" s="7">
        <v>29</v>
      </c>
      <c r="I104" s="7">
        <v>14</v>
      </c>
      <c r="J104" s="7">
        <v>48</v>
      </c>
      <c r="K104" s="7">
        <v>58</v>
      </c>
      <c r="L104" s="7">
        <v>0</v>
      </c>
      <c r="M104" s="7">
        <v>78</v>
      </c>
    </row>
    <row r="105" spans="1:13">
      <c r="A105" s="7" t="s">
        <v>2569</v>
      </c>
      <c r="B105" s="3">
        <v>0</v>
      </c>
      <c r="C105" s="7">
        <v>5</v>
      </c>
      <c r="D105" s="7">
        <v>22</v>
      </c>
      <c r="E105" s="7">
        <v>31</v>
      </c>
      <c r="F105" s="7">
        <v>3</v>
      </c>
      <c r="G105" s="7">
        <v>1</v>
      </c>
      <c r="H105" s="7">
        <v>72</v>
      </c>
      <c r="I105" s="7">
        <v>32</v>
      </c>
      <c r="J105" s="7">
        <v>129</v>
      </c>
      <c r="K105" s="7">
        <v>75</v>
      </c>
      <c r="L105" s="7">
        <v>8</v>
      </c>
      <c r="M105" s="7">
        <v>135</v>
      </c>
    </row>
    <row r="106" spans="1:13">
      <c r="A106" s="7" t="s">
        <v>2570</v>
      </c>
      <c r="B106" s="3">
        <v>0</v>
      </c>
      <c r="C106" s="7">
        <v>0</v>
      </c>
      <c r="D106" s="7">
        <v>7</v>
      </c>
      <c r="E106" s="7">
        <v>46</v>
      </c>
      <c r="F106" s="7">
        <v>1</v>
      </c>
      <c r="G106" s="7">
        <v>0</v>
      </c>
      <c r="H106" s="7">
        <v>75</v>
      </c>
      <c r="I106" s="7">
        <v>18</v>
      </c>
      <c r="J106" s="7">
        <v>70</v>
      </c>
      <c r="K106" s="7">
        <v>50</v>
      </c>
      <c r="L106" s="7">
        <v>0</v>
      </c>
      <c r="M106" s="7">
        <v>73</v>
      </c>
    </row>
    <row r="107" spans="1:13">
      <c r="A107" s="7" t="s">
        <v>2571</v>
      </c>
      <c r="B107" s="3">
        <v>0</v>
      </c>
      <c r="C107" s="7">
        <v>6</v>
      </c>
      <c r="D107" s="7">
        <v>28</v>
      </c>
      <c r="E107" s="7">
        <v>46</v>
      </c>
      <c r="F107" s="7">
        <v>7</v>
      </c>
      <c r="G107" s="7">
        <v>1</v>
      </c>
      <c r="H107" s="7">
        <v>94</v>
      </c>
      <c r="I107" s="7">
        <v>42</v>
      </c>
      <c r="J107" s="7">
        <v>127</v>
      </c>
      <c r="K107" s="7">
        <v>86</v>
      </c>
      <c r="L107" s="7">
        <v>1</v>
      </c>
      <c r="M107" s="7">
        <v>149</v>
      </c>
    </row>
    <row r="108" spans="1:13">
      <c r="A108" s="7" t="s">
        <v>2572</v>
      </c>
      <c r="B108" s="3">
        <v>0</v>
      </c>
      <c r="C108" s="7">
        <v>0</v>
      </c>
      <c r="D108" s="7">
        <v>13</v>
      </c>
      <c r="E108" s="7">
        <v>25</v>
      </c>
      <c r="F108" s="7">
        <v>0</v>
      </c>
      <c r="G108" s="7">
        <v>1</v>
      </c>
      <c r="H108" s="7">
        <v>40</v>
      </c>
      <c r="I108" s="7">
        <v>18</v>
      </c>
      <c r="J108" s="7">
        <v>87</v>
      </c>
      <c r="K108" s="7">
        <v>41</v>
      </c>
      <c r="L108" s="7">
        <v>8</v>
      </c>
      <c r="M108" s="7">
        <v>41</v>
      </c>
    </row>
    <row r="109" spans="1:13">
      <c r="A109" s="7" t="s">
        <v>2573</v>
      </c>
      <c r="B109" s="3">
        <v>1</v>
      </c>
      <c r="C109" s="7">
        <v>2</v>
      </c>
      <c r="D109" s="7">
        <v>19</v>
      </c>
      <c r="E109" s="7">
        <v>51</v>
      </c>
      <c r="F109" s="7">
        <v>2</v>
      </c>
      <c r="G109" s="7">
        <v>0</v>
      </c>
      <c r="H109" s="7">
        <v>95</v>
      </c>
      <c r="I109" s="7">
        <v>36</v>
      </c>
      <c r="J109" s="7">
        <v>135</v>
      </c>
      <c r="K109" s="7">
        <v>104</v>
      </c>
      <c r="L109" s="7">
        <v>6</v>
      </c>
      <c r="M109" s="7">
        <v>139</v>
      </c>
    </row>
    <row r="110" spans="1:13">
      <c r="A110" s="7" t="s">
        <v>2574</v>
      </c>
      <c r="B110" s="3">
        <v>1</v>
      </c>
      <c r="C110" s="7">
        <v>5</v>
      </c>
      <c r="D110" s="7">
        <v>18</v>
      </c>
      <c r="E110" s="7">
        <v>33</v>
      </c>
      <c r="F110" s="7">
        <v>3</v>
      </c>
      <c r="G110" s="7">
        <v>1</v>
      </c>
      <c r="H110" s="7">
        <v>78</v>
      </c>
      <c r="I110" s="7">
        <v>19</v>
      </c>
      <c r="J110" s="7">
        <v>70</v>
      </c>
      <c r="K110" s="7">
        <v>69</v>
      </c>
      <c r="L110" s="7">
        <v>2</v>
      </c>
      <c r="M110" s="7">
        <v>203</v>
      </c>
    </row>
    <row r="111" spans="1:13">
      <c r="A111" s="7" t="s">
        <v>2575</v>
      </c>
      <c r="B111" s="3">
        <v>2</v>
      </c>
      <c r="C111" s="7">
        <v>3</v>
      </c>
      <c r="D111" s="7">
        <v>28</v>
      </c>
      <c r="E111" s="7">
        <v>41</v>
      </c>
      <c r="F111" s="7">
        <v>2</v>
      </c>
      <c r="G111" s="7">
        <v>0</v>
      </c>
      <c r="H111" s="7">
        <v>110</v>
      </c>
      <c r="I111" s="7">
        <v>31</v>
      </c>
      <c r="J111" s="7">
        <v>137</v>
      </c>
      <c r="K111" s="7">
        <v>84</v>
      </c>
      <c r="L111" s="7">
        <v>5</v>
      </c>
      <c r="M111" s="7">
        <v>162</v>
      </c>
    </row>
    <row r="112" spans="1:13">
      <c r="A112" s="7" t="s">
        <v>2576</v>
      </c>
      <c r="B112" s="3">
        <v>0</v>
      </c>
      <c r="C112" s="7">
        <v>8</v>
      </c>
      <c r="D112" s="7">
        <v>30</v>
      </c>
      <c r="E112" s="7">
        <v>47</v>
      </c>
      <c r="F112" s="7">
        <v>0</v>
      </c>
      <c r="G112" s="7">
        <v>0</v>
      </c>
      <c r="H112" s="7">
        <v>116</v>
      </c>
      <c r="I112" s="7">
        <v>54</v>
      </c>
      <c r="J112" s="7">
        <v>142</v>
      </c>
      <c r="K112" s="7">
        <v>88</v>
      </c>
      <c r="L112" s="7">
        <v>10</v>
      </c>
      <c r="M112" s="7">
        <v>177</v>
      </c>
    </row>
    <row r="113" spans="1:13">
      <c r="A113" s="7" t="s">
        <v>2577</v>
      </c>
      <c r="B113" s="3">
        <v>0</v>
      </c>
      <c r="C113" s="7">
        <v>3</v>
      </c>
      <c r="D113" s="7">
        <v>21</v>
      </c>
      <c r="E113" s="7">
        <v>21</v>
      </c>
      <c r="F113" s="7">
        <v>4</v>
      </c>
      <c r="G113" s="7">
        <v>2</v>
      </c>
      <c r="H113" s="7">
        <v>99</v>
      </c>
      <c r="I113" s="7">
        <v>39</v>
      </c>
      <c r="J113" s="7">
        <v>112</v>
      </c>
      <c r="K113" s="7">
        <v>86</v>
      </c>
      <c r="L113" s="7">
        <v>7</v>
      </c>
      <c r="M113" s="7">
        <v>124</v>
      </c>
    </row>
    <row r="114" spans="1:13">
      <c r="A114" s="7" t="s">
        <v>2578</v>
      </c>
      <c r="B114" s="3">
        <v>0</v>
      </c>
      <c r="C114" s="7">
        <v>1</v>
      </c>
      <c r="D114" s="7">
        <v>20</v>
      </c>
      <c r="E114" s="7">
        <v>55</v>
      </c>
      <c r="F114" s="7">
        <v>2</v>
      </c>
      <c r="G114" s="7">
        <v>1</v>
      </c>
      <c r="H114" s="7">
        <v>98</v>
      </c>
      <c r="I114" s="7">
        <v>46</v>
      </c>
      <c r="J114" s="7">
        <v>129</v>
      </c>
      <c r="K114" s="7">
        <v>78</v>
      </c>
      <c r="L114" s="7">
        <v>5</v>
      </c>
      <c r="M114" s="7">
        <v>120</v>
      </c>
    </row>
    <row r="115" spans="1:13">
      <c r="A115" s="7" t="s">
        <v>2579</v>
      </c>
      <c r="B115" s="3">
        <v>1</v>
      </c>
      <c r="C115" s="7">
        <v>2</v>
      </c>
      <c r="D115" s="7">
        <v>27</v>
      </c>
      <c r="E115" s="7">
        <v>19</v>
      </c>
      <c r="F115" s="7">
        <v>3</v>
      </c>
      <c r="G115" s="7">
        <v>4</v>
      </c>
      <c r="H115" s="7">
        <v>63</v>
      </c>
      <c r="I115" s="7">
        <v>37</v>
      </c>
      <c r="J115" s="7">
        <v>95</v>
      </c>
      <c r="K115" s="7">
        <v>51</v>
      </c>
      <c r="L115" s="7">
        <v>2</v>
      </c>
      <c r="M115" s="7">
        <v>107</v>
      </c>
    </row>
    <row r="116" spans="1:13">
      <c r="A116" s="7" t="s">
        <v>2580</v>
      </c>
      <c r="B116" s="3">
        <v>4</v>
      </c>
      <c r="C116" s="7">
        <v>0</v>
      </c>
      <c r="D116" s="7">
        <v>22</v>
      </c>
      <c r="E116" s="7">
        <v>22</v>
      </c>
      <c r="F116" s="7">
        <v>4</v>
      </c>
      <c r="G116" s="7">
        <v>5</v>
      </c>
      <c r="H116" s="7">
        <v>56</v>
      </c>
      <c r="I116" s="7">
        <v>31</v>
      </c>
      <c r="J116" s="7">
        <v>59</v>
      </c>
      <c r="K116" s="7">
        <v>25</v>
      </c>
      <c r="L116" s="7">
        <v>1</v>
      </c>
      <c r="M116" s="7">
        <v>50</v>
      </c>
    </row>
    <row r="117" spans="1:13">
      <c r="A117" s="7" t="s">
        <v>2581</v>
      </c>
      <c r="B117" s="3">
        <v>1</v>
      </c>
      <c r="C117" s="7">
        <v>2</v>
      </c>
      <c r="D117" s="7">
        <v>43</v>
      </c>
      <c r="E117" s="7">
        <v>52</v>
      </c>
      <c r="F117" s="7">
        <v>4</v>
      </c>
      <c r="G117" s="7">
        <v>3</v>
      </c>
      <c r="H117" s="7">
        <v>107</v>
      </c>
      <c r="I117" s="7">
        <v>62</v>
      </c>
      <c r="J117" s="7">
        <v>140</v>
      </c>
      <c r="K117" s="7">
        <v>70</v>
      </c>
      <c r="L117" s="7">
        <v>12</v>
      </c>
      <c r="M117" s="7">
        <v>105</v>
      </c>
    </row>
    <row r="118" spans="1:13">
      <c r="A118" s="7" t="s">
        <v>2582</v>
      </c>
      <c r="B118" s="3">
        <v>0</v>
      </c>
      <c r="C118" s="7">
        <v>2</v>
      </c>
      <c r="D118" s="7">
        <v>31</v>
      </c>
      <c r="E118" s="7">
        <v>37</v>
      </c>
      <c r="F118" s="7">
        <v>1</v>
      </c>
      <c r="G118" s="7">
        <v>0</v>
      </c>
      <c r="H118" s="7">
        <v>105</v>
      </c>
      <c r="I118" s="7">
        <v>43</v>
      </c>
      <c r="J118" s="7">
        <v>116</v>
      </c>
      <c r="K118" s="7">
        <v>110</v>
      </c>
      <c r="L118" s="7">
        <v>6</v>
      </c>
      <c r="M118" s="7">
        <v>140</v>
      </c>
    </row>
    <row r="119" spans="1:13">
      <c r="A119" s="7" t="s">
        <v>2583</v>
      </c>
      <c r="B119" s="3">
        <v>0</v>
      </c>
      <c r="C119" s="7">
        <v>0</v>
      </c>
      <c r="D119" s="7">
        <v>10</v>
      </c>
      <c r="E119" s="7">
        <v>17</v>
      </c>
      <c r="F119" s="7">
        <v>2</v>
      </c>
      <c r="G119" s="7">
        <v>1</v>
      </c>
      <c r="H119" s="7">
        <v>32</v>
      </c>
      <c r="I119" s="7">
        <v>26</v>
      </c>
      <c r="J119" s="7">
        <v>68</v>
      </c>
      <c r="K119" s="7">
        <v>27</v>
      </c>
      <c r="L119" s="7">
        <v>1</v>
      </c>
      <c r="M119" s="7">
        <v>93</v>
      </c>
    </row>
    <row r="120" spans="1:13">
      <c r="A120" s="7" t="s">
        <v>2584</v>
      </c>
      <c r="B120" s="3">
        <v>0</v>
      </c>
      <c r="C120" s="7">
        <v>5</v>
      </c>
      <c r="D120" s="7">
        <v>43</v>
      </c>
      <c r="E120" s="7">
        <v>49</v>
      </c>
      <c r="F120" s="7">
        <v>3</v>
      </c>
      <c r="G120" s="7">
        <v>3</v>
      </c>
      <c r="H120" s="7">
        <v>127</v>
      </c>
      <c r="I120" s="7">
        <v>35</v>
      </c>
      <c r="J120" s="7">
        <v>142</v>
      </c>
      <c r="K120" s="7">
        <v>82</v>
      </c>
      <c r="L120" s="7">
        <v>14</v>
      </c>
      <c r="M120" s="7">
        <v>134</v>
      </c>
    </row>
    <row r="121" spans="1:13">
      <c r="A121" s="7" t="s">
        <v>2585</v>
      </c>
      <c r="B121" s="3">
        <v>2</v>
      </c>
      <c r="C121" s="7">
        <v>9</v>
      </c>
      <c r="D121" s="7">
        <v>38</v>
      </c>
      <c r="E121" s="7">
        <v>43</v>
      </c>
      <c r="F121" s="7">
        <v>4</v>
      </c>
      <c r="G121" s="7">
        <v>3</v>
      </c>
      <c r="H121" s="7">
        <v>127</v>
      </c>
      <c r="I121" s="7">
        <v>52</v>
      </c>
      <c r="J121" s="7">
        <v>140</v>
      </c>
      <c r="K121" s="7">
        <v>81</v>
      </c>
      <c r="L121" s="7">
        <v>20</v>
      </c>
      <c r="M121" s="7">
        <v>202</v>
      </c>
    </row>
    <row r="122" spans="1:13">
      <c r="A122" s="7" t="s">
        <v>2586</v>
      </c>
      <c r="B122" s="3">
        <v>0</v>
      </c>
      <c r="C122" s="7">
        <v>2</v>
      </c>
      <c r="D122" s="7">
        <v>18</v>
      </c>
      <c r="E122" s="7">
        <v>18</v>
      </c>
      <c r="F122" s="7">
        <v>1</v>
      </c>
      <c r="G122" s="7">
        <v>1</v>
      </c>
      <c r="H122" s="7">
        <v>52</v>
      </c>
      <c r="I122" s="7">
        <v>15</v>
      </c>
      <c r="J122" s="7">
        <v>75</v>
      </c>
      <c r="K122" s="7">
        <v>68</v>
      </c>
      <c r="L122" s="7">
        <v>9</v>
      </c>
      <c r="M122" s="7">
        <v>96</v>
      </c>
    </row>
    <row r="123" spans="1:13">
      <c r="A123" s="7" t="s">
        <v>2587</v>
      </c>
      <c r="B123" s="3">
        <v>2</v>
      </c>
      <c r="C123" s="7">
        <v>4</v>
      </c>
      <c r="D123" s="7">
        <v>22</v>
      </c>
      <c r="E123" s="7">
        <v>31</v>
      </c>
      <c r="F123" s="7">
        <v>4</v>
      </c>
      <c r="G123" s="7">
        <v>1</v>
      </c>
      <c r="H123" s="7">
        <v>76</v>
      </c>
      <c r="I123" s="7">
        <v>37</v>
      </c>
      <c r="J123" s="7">
        <v>126</v>
      </c>
      <c r="K123" s="7">
        <v>97</v>
      </c>
      <c r="L123" s="7">
        <v>11</v>
      </c>
      <c r="M123" s="7">
        <v>168</v>
      </c>
    </row>
    <row r="124" spans="1:13">
      <c r="A124" s="7" t="s">
        <v>2588</v>
      </c>
      <c r="B124" s="3">
        <v>3</v>
      </c>
      <c r="C124" s="7">
        <v>1</v>
      </c>
      <c r="D124" s="7">
        <v>14</v>
      </c>
      <c r="E124" s="7">
        <v>17</v>
      </c>
      <c r="F124" s="7">
        <v>3</v>
      </c>
      <c r="G124" s="7">
        <v>1</v>
      </c>
      <c r="H124" s="7">
        <v>45</v>
      </c>
      <c r="I124" s="7">
        <v>18</v>
      </c>
      <c r="J124" s="7">
        <v>53</v>
      </c>
      <c r="K124" s="7">
        <v>52</v>
      </c>
      <c r="L124" s="7">
        <v>2</v>
      </c>
      <c r="M124" s="7">
        <v>85</v>
      </c>
    </row>
    <row r="125" spans="1:13">
      <c r="A125" s="7" t="s">
        <v>2589</v>
      </c>
      <c r="B125" s="3">
        <v>0</v>
      </c>
      <c r="C125" s="7">
        <v>3</v>
      </c>
      <c r="D125" s="7">
        <v>14</v>
      </c>
      <c r="E125" s="7">
        <v>21</v>
      </c>
      <c r="F125" s="7">
        <v>1</v>
      </c>
      <c r="G125" s="7">
        <v>2</v>
      </c>
      <c r="H125" s="7">
        <v>42</v>
      </c>
      <c r="I125" s="7">
        <v>27</v>
      </c>
      <c r="J125" s="7">
        <v>73</v>
      </c>
      <c r="K125" s="7">
        <v>40</v>
      </c>
      <c r="L125" s="7">
        <v>3</v>
      </c>
      <c r="M125" s="7">
        <v>75</v>
      </c>
    </row>
    <row r="126" spans="1:13">
      <c r="A126" s="7" t="s">
        <v>2590</v>
      </c>
      <c r="B126" s="3">
        <v>1</v>
      </c>
      <c r="C126" s="7">
        <v>1</v>
      </c>
      <c r="D126" s="7">
        <v>39</v>
      </c>
      <c r="E126" s="7">
        <v>48</v>
      </c>
      <c r="F126" s="7">
        <v>1</v>
      </c>
      <c r="G126" s="7">
        <v>1</v>
      </c>
      <c r="H126" s="7">
        <v>105</v>
      </c>
      <c r="I126" s="7">
        <v>44</v>
      </c>
      <c r="J126" s="7">
        <v>121</v>
      </c>
      <c r="K126" s="7">
        <v>91</v>
      </c>
      <c r="L126" s="7">
        <v>3</v>
      </c>
      <c r="M126" s="7">
        <v>147</v>
      </c>
    </row>
    <row r="127" spans="1:13">
      <c r="A127" s="7" t="s">
        <v>2591</v>
      </c>
      <c r="B127" s="3">
        <v>1</v>
      </c>
      <c r="C127" s="7">
        <v>4</v>
      </c>
      <c r="D127" s="7">
        <v>9</v>
      </c>
      <c r="E127" s="7">
        <v>12</v>
      </c>
      <c r="F127" s="7">
        <v>1</v>
      </c>
      <c r="G127" s="7">
        <v>1</v>
      </c>
      <c r="H127" s="7">
        <v>29</v>
      </c>
      <c r="I127" s="7">
        <v>8</v>
      </c>
      <c r="J127" s="7">
        <v>39</v>
      </c>
      <c r="K127" s="7">
        <v>35</v>
      </c>
      <c r="L127" s="7">
        <v>2</v>
      </c>
      <c r="M127" s="7">
        <v>90</v>
      </c>
    </row>
    <row r="128" spans="1:13">
      <c r="A128" s="7" t="s">
        <v>2592</v>
      </c>
      <c r="B128" s="3">
        <v>0</v>
      </c>
      <c r="C128" s="7">
        <v>3</v>
      </c>
      <c r="D128" s="7">
        <v>36</v>
      </c>
      <c r="E128" s="7">
        <v>38</v>
      </c>
      <c r="F128" s="7">
        <v>2</v>
      </c>
      <c r="G128" s="7">
        <v>2</v>
      </c>
      <c r="H128" s="7">
        <v>112</v>
      </c>
      <c r="I128" s="7">
        <v>33</v>
      </c>
      <c r="J128" s="7">
        <v>104</v>
      </c>
      <c r="K128" s="7">
        <v>57</v>
      </c>
      <c r="L128" s="7">
        <v>3</v>
      </c>
      <c r="M128" s="7">
        <v>103</v>
      </c>
    </row>
    <row r="129" spans="1:13">
      <c r="A129" s="7" t="s">
        <v>2593</v>
      </c>
      <c r="B129" s="3">
        <v>2</v>
      </c>
      <c r="C129" s="7">
        <v>7</v>
      </c>
      <c r="D129" s="7">
        <v>10</v>
      </c>
      <c r="E129" s="7">
        <v>20</v>
      </c>
      <c r="F129" s="7">
        <v>7</v>
      </c>
      <c r="G129" s="7">
        <v>3</v>
      </c>
      <c r="H129" s="7">
        <v>43</v>
      </c>
      <c r="I129" s="7">
        <v>14</v>
      </c>
      <c r="J129" s="7">
        <v>79</v>
      </c>
      <c r="K129" s="7">
        <v>65</v>
      </c>
      <c r="L129" s="7">
        <v>2</v>
      </c>
      <c r="M129" s="7">
        <v>117</v>
      </c>
    </row>
    <row r="130" spans="1:13">
      <c r="A130" s="7" t="s">
        <v>2594</v>
      </c>
      <c r="B130" s="3">
        <v>0</v>
      </c>
      <c r="C130" s="7">
        <v>3</v>
      </c>
      <c r="D130" s="7">
        <v>24</v>
      </c>
      <c r="E130" s="7">
        <v>9</v>
      </c>
      <c r="F130" s="7">
        <v>1</v>
      </c>
      <c r="G130" s="7">
        <v>1</v>
      </c>
      <c r="H130" s="7">
        <v>39</v>
      </c>
      <c r="I130" s="7">
        <v>15</v>
      </c>
      <c r="J130" s="7">
        <v>48</v>
      </c>
      <c r="K130" s="7">
        <v>17</v>
      </c>
      <c r="L130" s="7">
        <v>3</v>
      </c>
      <c r="M130" s="7">
        <v>48</v>
      </c>
    </row>
    <row r="131" spans="1:13">
      <c r="A131" s="7" t="s">
        <v>2595</v>
      </c>
      <c r="B131" s="3">
        <v>1</v>
      </c>
      <c r="C131" s="7">
        <v>2</v>
      </c>
      <c r="D131" s="7">
        <v>25</v>
      </c>
      <c r="E131" s="7">
        <v>43</v>
      </c>
      <c r="F131" s="7">
        <v>2</v>
      </c>
      <c r="G131" s="7">
        <v>2</v>
      </c>
      <c r="H131" s="7">
        <v>91</v>
      </c>
      <c r="I131" s="7">
        <v>36</v>
      </c>
      <c r="J131" s="7">
        <v>118</v>
      </c>
      <c r="K131" s="7">
        <v>64</v>
      </c>
      <c r="L131" s="7">
        <v>10</v>
      </c>
      <c r="M131" s="7">
        <v>111</v>
      </c>
    </row>
    <row r="132" spans="1:13">
      <c r="A132" s="7" t="s">
        <v>3689</v>
      </c>
      <c r="B132" s="3">
        <v>0</v>
      </c>
      <c r="C132" s="7">
        <v>2</v>
      </c>
      <c r="D132" s="7">
        <v>11</v>
      </c>
      <c r="E132" s="7">
        <v>16</v>
      </c>
      <c r="F132" s="7">
        <v>0</v>
      </c>
      <c r="G132" s="7">
        <v>0</v>
      </c>
      <c r="H132" s="7">
        <v>38</v>
      </c>
      <c r="I132" s="7">
        <v>17</v>
      </c>
      <c r="J132" s="7">
        <v>87</v>
      </c>
      <c r="K132" s="7">
        <v>68</v>
      </c>
      <c r="L132" s="7">
        <v>3</v>
      </c>
      <c r="M132" s="7">
        <v>68</v>
      </c>
    </row>
    <row r="133" spans="1:13">
      <c r="A133" s="7" t="s">
        <v>3690</v>
      </c>
      <c r="B133" s="3">
        <v>1</v>
      </c>
      <c r="C133" s="7">
        <v>0</v>
      </c>
      <c r="D133" s="7">
        <v>3</v>
      </c>
      <c r="E133" s="7">
        <v>17</v>
      </c>
      <c r="F133" s="7">
        <v>1</v>
      </c>
      <c r="G133" s="7">
        <v>0</v>
      </c>
      <c r="H133" s="7">
        <v>30</v>
      </c>
      <c r="I133" s="7">
        <v>17</v>
      </c>
      <c r="J133" s="7">
        <v>40</v>
      </c>
      <c r="K133" s="7">
        <v>20</v>
      </c>
      <c r="L133" s="7">
        <v>0</v>
      </c>
      <c r="M133" s="7">
        <v>21</v>
      </c>
    </row>
    <row r="134" spans="1:13">
      <c r="A134" s="7" t="s">
        <v>3691</v>
      </c>
      <c r="B134" s="3">
        <v>3</v>
      </c>
      <c r="C134" s="7">
        <v>3</v>
      </c>
      <c r="D134" s="7">
        <v>14</v>
      </c>
      <c r="E134" s="7">
        <v>16</v>
      </c>
      <c r="F134" s="7">
        <v>5</v>
      </c>
      <c r="G134" s="7">
        <v>3</v>
      </c>
      <c r="H134" s="7">
        <v>45</v>
      </c>
      <c r="I134" s="7">
        <v>25</v>
      </c>
      <c r="J134" s="7">
        <v>94</v>
      </c>
      <c r="K134" s="7">
        <v>50</v>
      </c>
      <c r="L134" s="7">
        <v>4</v>
      </c>
      <c r="M134" s="7">
        <v>89</v>
      </c>
    </row>
    <row r="135" spans="1:13">
      <c r="A135" s="7" t="s">
        <v>3692</v>
      </c>
      <c r="B135" s="3">
        <v>0</v>
      </c>
      <c r="C135" s="7">
        <v>2</v>
      </c>
      <c r="D135" s="7">
        <v>11</v>
      </c>
      <c r="E135" s="7">
        <v>23</v>
      </c>
      <c r="F135" s="7">
        <v>1</v>
      </c>
      <c r="G135" s="7">
        <v>0</v>
      </c>
      <c r="H135" s="7">
        <v>41</v>
      </c>
      <c r="I135" s="7">
        <v>11</v>
      </c>
      <c r="J135" s="7">
        <v>62</v>
      </c>
      <c r="K135" s="7">
        <v>35</v>
      </c>
      <c r="L135" s="7">
        <v>2</v>
      </c>
      <c r="M135" s="7">
        <v>49</v>
      </c>
    </row>
    <row r="136" spans="1:13">
      <c r="A136" s="7" t="s">
        <v>3693</v>
      </c>
      <c r="B136" s="3">
        <v>0</v>
      </c>
      <c r="C136" s="7">
        <v>11</v>
      </c>
      <c r="D136" s="7">
        <v>15</v>
      </c>
      <c r="E136" s="7">
        <v>24</v>
      </c>
      <c r="F136" s="7">
        <v>6</v>
      </c>
      <c r="G136" s="7">
        <v>2</v>
      </c>
      <c r="H136" s="7">
        <v>65</v>
      </c>
      <c r="I136" s="7">
        <v>28</v>
      </c>
      <c r="J136" s="7">
        <v>112</v>
      </c>
      <c r="K136" s="7">
        <v>84</v>
      </c>
      <c r="L136" s="7">
        <v>7</v>
      </c>
      <c r="M136" s="7">
        <v>110</v>
      </c>
    </row>
    <row r="137" spans="1:13">
      <c r="A137" s="7" t="s">
        <v>3694</v>
      </c>
      <c r="B137" s="3">
        <v>0</v>
      </c>
      <c r="C137" s="7">
        <v>0</v>
      </c>
      <c r="D137" s="7">
        <v>9</v>
      </c>
      <c r="E137" s="7">
        <v>24</v>
      </c>
      <c r="F137" s="7">
        <v>0</v>
      </c>
      <c r="G137" s="7">
        <v>0</v>
      </c>
      <c r="H137" s="7">
        <v>38</v>
      </c>
      <c r="I137" s="7">
        <v>22</v>
      </c>
      <c r="J137" s="7">
        <v>71</v>
      </c>
      <c r="K137" s="7">
        <v>32</v>
      </c>
      <c r="L137" s="7">
        <v>5</v>
      </c>
      <c r="M137" s="7">
        <v>26</v>
      </c>
    </row>
    <row r="138" spans="1:13">
      <c r="A138" s="7" t="s">
        <v>3695</v>
      </c>
      <c r="B138" s="3">
        <v>0</v>
      </c>
      <c r="C138" s="7">
        <v>6</v>
      </c>
      <c r="D138" s="7">
        <v>21</v>
      </c>
      <c r="E138" s="7">
        <v>27</v>
      </c>
      <c r="F138" s="7">
        <v>3</v>
      </c>
      <c r="G138" s="7">
        <v>1</v>
      </c>
      <c r="H138" s="7">
        <v>81</v>
      </c>
      <c r="I138" s="7">
        <v>31</v>
      </c>
      <c r="J138" s="7">
        <v>131</v>
      </c>
      <c r="K138" s="7">
        <v>96</v>
      </c>
      <c r="L138" s="7">
        <v>2</v>
      </c>
      <c r="M138" s="7">
        <v>117</v>
      </c>
    </row>
    <row r="139" spans="1:13">
      <c r="A139" s="7" t="s">
        <v>3696</v>
      </c>
      <c r="B139" s="3">
        <v>4</v>
      </c>
      <c r="C139" s="7">
        <v>2</v>
      </c>
      <c r="D139" s="7">
        <v>15</v>
      </c>
      <c r="E139" s="7">
        <v>24</v>
      </c>
      <c r="F139" s="7">
        <v>2</v>
      </c>
      <c r="G139" s="7">
        <v>0</v>
      </c>
      <c r="H139" s="7">
        <v>72</v>
      </c>
      <c r="I139" s="7">
        <v>16</v>
      </c>
      <c r="J139" s="7">
        <v>58</v>
      </c>
      <c r="K139" s="7">
        <v>50</v>
      </c>
      <c r="L139" s="7">
        <v>0</v>
      </c>
      <c r="M139" s="7">
        <v>139</v>
      </c>
    </row>
    <row r="140" spans="1:13">
      <c r="A140" s="7" t="s">
        <v>3697</v>
      </c>
      <c r="B140" s="3">
        <v>4</v>
      </c>
      <c r="C140" s="7">
        <v>5</v>
      </c>
      <c r="D140" s="7">
        <v>26</v>
      </c>
      <c r="E140" s="7">
        <v>32</v>
      </c>
      <c r="F140" s="7">
        <v>4</v>
      </c>
      <c r="G140" s="7">
        <v>0</v>
      </c>
      <c r="H140" s="7">
        <v>72</v>
      </c>
      <c r="I140" s="7">
        <v>31</v>
      </c>
      <c r="J140" s="7">
        <v>107</v>
      </c>
      <c r="K140" s="7">
        <v>64</v>
      </c>
      <c r="L140" s="7">
        <v>2</v>
      </c>
      <c r="M140" s="7">
        <v>94</v>
      </c>
    </row>
    <row r="141" spans="1:13">
      <c r="A141" s="7" t="s">
        <v>3698</v>
      </c>
      <c r="B141" s="3">
        <v>1</v>
      </c>
      <c r="C141" s="7">
        <v>5</v>
      </c>
      <c r="D141" s="7">
        <v>34</v>
      </c>
      <c r="E141" s="7">
        <v>29</v>
      </c>
      <c r="F141" s="7">
        <v>0</v>
      </c>
      <c r="G141" s="7">
        <v>0</v>
      </c>
      <c r="H141" s="7">
        <v>91</v>
      </c>
      <c r="I141" s="7">
        <v>38</v>
      </c>
      <c r="J141" s="7">
        <v>105</v>
      </c>
      <c r="K141" s="7">
        <v>87</v>
      </c>
      <c r="L141" s="7">
        <v>4</v>
      </c>
      <c r="M141" s="7">
        <v>107</v>
      </c>
    </row>
    <row r="142" spans="1:13">
      <c r="A142" s="7" t="s">
        <v>3699</v>
      </c>
      <c r="B142" s="3">
        <v>1</v>
      </c>
      <c r="C142" s="7">
        <v>2</v>
      </c>
      <c r="D142" s="7">
        <v>13</v>
      </c>
      <c r="E142" s="7">
        <v>20</v>
      </c>
      <c r="F142" s="7">
        <v>5</v>
      </c>
      <c r="G142" s="7">
        <v>2</v>
      </c>
      <c r="H142" s="7">
        <v>68</v>
      </c>
      <c r="I142" s="7">
        <v>25</v>
      </c>
      <c r="J142" s="7">
        <v>83</v>
      </c>
      <c r="K142" s="7">
        <v>60</v>
      </c>
      <c r="L142" s="7">
        <v>6</v>
      </c>
      <c r="M142" s="7">
        <v>75</v>
      </c>
    </row>
    <row r="143" spans="1:13">
      <c r="A143" s="7" t="s">
        <v>3700</v>
      </c>
      <c r="B143" s="3">
        <v>1</v>
      </c>
      <c r="C143" s="7">
        <v>2</v>
      </c>
      <c r="D143" s="7">
        <v>17</v>
      </c>
      <c r="E143" s="7">
        <v>41</v>
      </c>
      <c r="F143" s="7">
        <v>5</v>
      </c>
      <c r="G143" s="7">
        <v>1</v>
      </c>
      <c r="H143" s="7">
        <v>78</v>
      </c>
      <c r="I143" s="7">
        <v>37</v>
      </c>
      <c r="J143" s="7">
        <v>105</v>
      </c>
      <c r="K143" s="7">
        <v>75</v>
      </c>
      <c r="L143" s="7">
        <v>9</v>
      </c>
      <c r="M143" s="7">
        <v>100</v>
      </c>
    </row>
    <row r="144" spans="1:13">
      <c r="A144" s="7" t="s">
        <v>3701</v>
      </c>
      <c r="B144" s="3">
        <v>2</v>
      </c>
      <c r="C144" s="7">
        <v>2</v>
      </c>
      <c r="D144" s="7">
        <v>15</v>
      </c>
      <c r="E144" s="7">
        <v>23</v>
      </c>
      <c r="F144" s="7">
        <v>4</v>
      </c>
      <c r="G144" s="7">
        <v>0</v>
      </c>
      <c r="H144" s="7">
        <v>56</v>
      </c>
      <c r="I144" s="7">
        <v>31</v>
      </c>
      <c r="J144" s="7">
        <v>62</v>
      </c>
      <c r="K144" s="7">
        <v>65</v>
      </c>
      <c r="L144" s="7">
        <v>14</v>
      </c>
      <c r="M144" s="7">
        <v>86</v>
      </c>
    </row>
    <row r="145" spans="1:13">
      <c r="A145" s="7" t="s">
        <v>3702</v>
      </c>
      <c r="B145" s="3">
        <v>1</v>
      </c>
      <c r="C145" s="7">
        <v>0</v>
      </c>
      <c r="D145" s="7">
        <v>12</v>
      </c>
      <c r="E145" s="7">
        <v>18</v>
      </c>
      <c r="F145" s="7">
        <v>1</v>
      </c>
      <c r="G145" s="7">
        <v>1</v>
      </c>
      <c r="H145" s="7">
        <v>40</v>
      </c>
      <c r="I145" s="7">
        <v>24</v>
      </c>
      <c r="J145" s="7">
        <v>47</v>
      </c>
      <c r="K145" s="7">
        <v>34</v>
      </c>
      <c r="L145" s="7">
        <v>11</v>
      </c>
      <c r="M145" s="7">
        <v>40</v>
      </c>
    </row>
    <row r="146" spans="1:13">
      <c r="A146" s="7" t="s">
        <v>3703</v>
      </c>
      <c r="B146" s="3">
        <v>1</v>
      </c>
      <c r="C146" s="7">
        <v>2</v>
      </c>
      <c r="D146" s="7">
        <v>29</v>
      </c>
      <c r="E146" s="7">
        <v>24</v>
      </c>
      <c r="F146" s="7">
        <v>2</v>
      </c>
      <c r="G146" s="7">
        <v>2</v>
      </c>
      <c r="H146" s="7">
        <v>53</v>
      </c>
      <c r="I146" s="7">
        <v>43</v>
      </c>
      <c r="J146" s="7">
        <v>98</v>
      </c>
      <c r="K146" s="7">
        <v>44</v>
      </c>
      <c r="L146" s="7">
        <v>9</v>
      </c>
      <c r="M146" s="7">
        <v>80</v>
      </c>
    </row>
    <row r="147" spans="1:13">
      <c r="A147" s="7" t="s">
        <v>3704</v>
      </c>
      <c r="B147" s="3">
        <v>0</v>
      </c>
      <c r="C147" s="7">
        <v>2</v>
      </c>
      <c r="D147" s="7">
        <v>15</v>
      </c>
      <c r="E147" s="7">
        <v>20</v>
      </c>
      <c r="F147" s="7">
        <v>1</v>
      </c>
      <c r="G147" s="7">
        <v>2</v>
      </c>
      <c r="H147" s="7">
        <v>62</v>
      </c>
      <c r="I147" s="7">
        <v>20</v>
      </c>
      <c r="J147" s="7">
        <v>69</v>
      </c>
      <c r="K147" s="7">
        <v>60</v>
      </c>
      <c r="L147" s="7">
        <v>4</v>
      </c>
      <c r="M147" s="7">
        <v>103</v>
      </c>
    </row>
    <row r="148" spans="1:13">
      <c r="A148" s="7" t="s">
        <v>3705</v>
      </c>
      <c r="B148" s="3">
        <v>0</v>
      </c>
      <c r="C148" s="7">
        <v>0</v>
      </c>
      <c r="D148" s="7">
        <v>6</v>
      </c>
      <c r="E148" s="7">
        <v>21</v>
      </c>
      <c r="F148" s="7">
        <v>0</v>
      </c>
      <c r="G148" s="7">
        <v>1</v>
      </c>
      <c r="H148" s="7">
        <v>31</v>
      </c>
      <c r="I148" s="7">
        <v>20</v>
      </c>
      <c r="J148" s="7">
        <v>55</v>
      </c>
      <c r="K148" s="7">
        <v>22</v>
      </c>
      <c r="L148" s="7">
        <v>5</v>
      </c>
      <c r="M148" s="7">
        <v>35</v>
      </c>
    </row>
    <row r="149" spans="1:13">
      <c r="A149" s="7" t="s">
        <v>3706</v>
      </c>
      <c r="B149" s="3">
        <v>2</v>
      </c>
      <c r="C149" s="7">
        <v>2</v>
      </c>
      <c r="D149" s="7">
        <v>32</v>
      </c>
      <c r="E149" s="7">
        <v>32</v>
      </c>
      <c r="F149" s="7">
        <v>1</v>
      </c>
      <c r="G149" s="7">
        <v>0</v>
      </c>
      <c r="H149" s="7">
        <v>86</v>
      </c>
      <c r="I149" s="7">
        <v>31</v>
      </c>
      <c r="J149" s="7">
        <v>116</v>
      </c>
      <c r="K149" s="7">
        <v>76</v>
      </c>
      <c r="L149" s="7">
        <v>11</v>
      </c>
      <c r="M149" s="7">
        <v>107</v>
      </c>
    </row>
    <row r="150" spans="1:13">
      <c r="A150" s="7" t="s">
        <v>3707</v>
      </c>
      <c r="B150" s="3">
        <v>0</v>
      </c>
      <c r="C150" s="7">
        <v>1</v>
      </c>
      <c r="D150" s="7">
        <v>2</v>
      </c>
      <c r="E150" s="7">
        <v>4</v>
      </c>
      <c r="F150" s="7">
        <v>0</v>
      </c>
      <c r="G150" s="7">
        <v>0</v>
      </c>
      <c r="H150" s="7">
        <v>14</v>
      </c>
      <c r="I150" s="7">
        <v>1</v>
      </c>
      <c r="J150" s="7">
        <v>9</v>
      </c>
      <c r="K150" s="7">
        <v>8</v>
      </c>
      <c r="L150" s="7">
        <v>1</v>
      </c>
      <c r="M150" s="7">
        <v>12</v>
      </c>
    </row>
    <row r="151" spans="1:13">
      <c r="A151" s="7" t="s">
        <v>3708</v>
      </c>
      <c r="B151" s="3">
        <v>3</v>
      </c>
      <c r="C151" s="7">
        <v>4</v>
      </c>
      <c r="D151" s="7">
        <v>34</v>
      </c>
      <c r="E151" s="7">
        <v>49</v>
      </c>
      <c r="F151" s="7">
        <v>3</v>
      </c>
      <c r="G151" s="7">
        <v>0</v>
      </c>
      <c r="H151" s="7">
        <v>118</v>
      </c>
      <c r="I151" s="7">
        <v>32</v>
      </c>
      <c r="J151" s="7">
        <v>96</v>
      </c>
      <c r="K151" s="7">
        <v>62</v>
      </c>
      <c r="L151" s="7">
        <v>7</v>
      </c>
      <c r="M151" s="7">
        <v>147</v>
      </c>
    </row>
    <row r="152" spans="1:13">
      <c r="A152" s="7" t="s">
        <v>3709</v>
      </c>
      <c r="B152" s="3">
        <v>0</v>
      </c>
      <c r="C152" s="7">
        <v>1</v>
      </c>
      <c r="D152" s="7">
        <v>17</v>
      </c>
      <c r="E152" s="7">
        <v>17</v>
      </c>
      <c r="F152" s="7">
        <v>0</v>
      </c>
      <c r="G152" s="7">
        <v>0</v>
      </c>
      <c r="H152" s="7">
        <v>50</v>
      </c>
      <c r="I152" s="7">
        <v>19</v>
      </c>
      <c r="J152" s="7">
        <v>82</v>
      </c>
      <c r="K152" s="7">
        <v>57</v>
      </c>
      <c r="L152" s="7">
        <v>4</v>
      </c>
      <c r="M152" s="7">
        <v>88</v>
      </c>
    </row>
    <row r="153" spans="1:13">
      <c r="A153" s="7" t="s">
        <v>3710</v>
      </c>
      <c r="B153" s="3">
        <v>1</v>
      </c>
      <c r="C153" s="7">
        <v>4</v>
      </c>
      <c r="D153" s="7">
        <v>11</v>
      </c>
      <c r="E153" s="7">
        <v>34</v>
      </c>
      <c r="F153" s="7">
        <v>4</v>
      </c>
      <c r="G153" s="7">
        <v>2</v>
      </c>
      <c r="H153" s="7">
        <v>69</v>
      </c>
      <c r="I153" s="7">
        <v>24</v>
      </c>
      <c r="J153" s="7">
        <v>91</v>
      </c>
      <c r="K153" s="7">
        <v>69</v>
      </c>
      <c r="L153" s="7">
        <v>10</v>
      </c>
      <c r="M153" s="7">
        <v>92</v>
      </c>
    </row>
    <row r="154" spans="1:13">
      <c r="A154" s="7" t="s">
        <v>3711</v>
      </c>
      <c r="B154" s="3">
        <v>0</v>
      </c>
      <c r="C154" s="7">
        <v>0</v>
      </c>
      <c r="D154" s="7">
        <v>19</v>
      </c>
      <c r="E154" s="7">
        <v>4</v>
      </c>
      <c r="F154" s="7">
        <v>0</v>
      </c>
      <c r="G154" s="7">
        <v>0</v>
      </c>
      <c r="H154" s="7">
        <v>32</v>
      </c>
      <c r="I154" s="7">
        <v>16</v>
      </c>
      <c r="J154" s="7">
        <v>49</v>
      </c>
      <c r="K154" s="7">
        <v>42</v>
      </c>
      <c r="L154" s="7">
        <v>0</v>
      </c>
      <c r="M154" s="7">
        <v>68</v>
      </c>
    </row>
    <row r="155" spans="1:13">
      <c r="A155" s="7" t="s">
        <v>3712</v>
      </c>
      <c r="B155" s="3">
        <v>1</v>
      </c>
      <c r="C155" s="7">
        <v>3</v>
      </c>
      <c r="D155" s="7">
        <v>17</v>
      </c>
      <c r="E155" s="7">
        <v>18</v>
      </c>
      <c r="F155" s="7">
        <v>2</v>
      </c>
      <c r="G155" s="7">
        <v>0</v>
      </c>
      <c r="H155" s="7">
        <v>43</v>
      </c>
      <c r="I155" s="7">
        <v>23</v>
      </c>
      <c r="J155" s="7">
        <v>75</v>
      </c>
      <c r="K155" s="7">
        <v>40</v>
      </c>
      <c r="L155" s="7">
        <v>4</v>
      </c>
      <c r="M155" s="7">
        <v>98</v>
      </c>
    </row>
    <row r="156" spans="1:13">
      <c r="A156" s="7" t="s">
        <v>3713</v>
      </c>
      <c r="B156" s="3">
        <v>1</v>
      </c>
      <c r="C156" s="7">
        <v>6</v>
      </c>
      <c r="D156" s="7">
        <v>32</v>
      </c>
      <c r="E156" s="7">
        <v>29</v>
      </c>
      <c r="F156" s="7">
        <v>4</v>
      </c>
      <c r="G156" s="7">
        <v>0</v>
      </c>
      <c r="H156" s="7">
        <v>72</v>
      </c>
      <c r="I156" s="7">
        <v>30</v>
      </c>
      <c r="J156" s="7">
        <v>93</v>
      </c>
      <c r="K156" s="7">
        <v>61</v>
      </c>
      <c r="L156" s="7">
        <v>1</v>
      </c>
      <c r="M156" s="7">
        <v>99</v>
      </c>
    </row>
    <row r="157" spans="1:13">
      <c r="A157" s="7" t="s">
        <v>3714</v>
      </c>
      <c r="B157" s="3">
        <v>0</v>
      </c>
      <c r="C157" s="7">
        <v>3</v>
      </c>
      <c r="D157" s="7">
        <v>8</v>
      </c>
      <c r="E157" s="7">
        <v>12</v>
      </c>
      <c r="F157" s="7">
        <v>0</v>
      </c>
      <c r="G157" s="7">
        <v>0</v>
      </c>
      <c r="H157" s="7">
        <v>45</v>
      </c>
      <c r="I157" s="7">
        <v>4</v>
      </c>
      <c r="J157" s="7">
        <v>35</v>
      </c>
      <c r="K157" s="7">
        <v>53</v>
      </c>
      <c r="L157" s="7">
        <v>5</v>
      </c>
      <c r="M157" s="7">
        <v>76</v>
      </c>
    </row>
    <row r="158" spans="1:13">
      <c r="A158" s="7" t="s">
        <v>3715</v>
      </c>
      <c r="B158" s="3">
        <v>0</v>
      </c>
      <c r="C158" s="7">
        <v>2</v>
      </c>
      <c r="D158" s="7">
        <v>17</v>
      </c>
      <c r="E158" s="7">
        <v>43</v>
      </c>
      <c r="F158" s="7">
        <v>2</v>
      </c>
      <c r="G158" s="7">
        <v>2</v>
      </c>
      <c r="H158" s="7">
        <v>82</v>
      </c>
      <c r="I158" s="7">
        <v>19</v>
      </c>
      <c r="J158" s="7">
        <v>70</v>
      </c>
      <c r="K158" s="7">
        <v>45</v>
      </c>
      <c r="L158" s="7">
        <v>1</v>
      </c>
      <c r="M158" s="7">
        <v>87</v>
      </c>
    </row>
    <row r="159" spans="1:13">
      <c r="A159" s="7" t="s">
        <v>3716</v>
      </c>
      <c r="B159" s="3">
        <v>0</v>
      </c>
      <c r="C159" s="7">
        <v>0</v>
      </c>
      <c r="D159" s="7">
        <v>14</v>
      </c>
      <c r="E159" s="7">
        <v>15</v>
      </c>
      <c r="F159" s="7">
        <v>0</v>
      </c>
      <c r="G159" s="7">
        <v>1</v>
      </c>
      <c r="H159" s="7">
        <v>39</v>
      </c>
      <c r="I159" s="7">
        <v>16</v>
      </c>
      <c r="J159" s="7">
        <v>67</v>
      </c>
      <c r="K159" s="7">
        <v>68</v>
      </c>
      <c r="L159" s="7">
        <v>7</v>
      </c>
      <c r="M159" s="7">
        <v>97</v>
      </c>
    </row>
    <row r="160" spans="1:13">
      <c r="A160" s="7" t="s">
        <v>3717</v>
      </c>
      <c r="B160" s="3">
        <v>0</v>
      </c>
      <c r="C160" s="7">
        <v>0</v>
      </c>
      <c r="D160" s="7">
        <v>20</v>
      </c>
      <c r="E160" s="7">
        <v>3</v>
      </c>
      <c r="F160" s="7">
        <v>1</v>
      </c>
      <c r="G160" s="7">
        <v>0</v>
      </c>
      <c r="H160" s="7">
        <v>30</v>
      </c>
      <c r="I160" s="7">
        <v>14</v>
      </c>
      <c r="J160" s="7">
        <v>50</v>
      </c>
      <c r="K160" s="7">
        <v>28</v>
      </c>
      <c r="L160" s="7">
        <v>1</v>
      </c>
      <c r="M160" s="7">
        <v>44</v>
      </c>
    </row>
    <row r="161" spans="1:13">
      <c r="A161" s="7" t="s">
        <v>3718</v>
      </c>
      <c r="B161" s="3">
        <v>4</v>
      </c>
      <c r="C161" s="7">
        <v>12</v>
      </c>
      <c r="D161" s="7">
        <v>39</v>
      </c>
      <c r="E161" s="7">
        <v>10</v>
      </c>
      <c r="F161" s="7">
        <v>9</v>
      </c>
      <c r="G161" s="7">
        <v>0</v>
      </c>
      <c r="H161" s="7">
        <v>76</v>
      </c>
      <c r="I161" s="7">
        <v>47</v>
      </c>
      <c r="J161" s="7">
        <v>88</v>
      </c>
      <c r="K161" s="7">
        <v>57</v>
      </c>
      <c r="L161" s="7">
        <v>11</v>
      </c>
      <c r="M161" s="7">
        <v>80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191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0.5703125" bestFit="1" customWidth="1"/>
    <col min="15" max="15" width="5.42578125" bestFit="1" customWidth="1"/>
    <col min="16" max="17" width="4.28515625" bestFit="1" customWidth="1"/>
    <col min="18" max="18" width="4.28515625" style="7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R1"/>
      <c r="S1"/>
      <c r="T1"/>
      <c r="U1"/>
      <c r="V1"/>
      <c r="W1"/>
      <c r="X1"/>
    </row>
    <row r="2" spans="1:24">
      <c r="A2" s="7" t="s">
        <v>372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R2"/>
      <c r="S2"/>
      <c r="T2"/>
      <c r="U2"/>
      <c r="V2"/>
      <c r="W2"/>
      <c r="X2"/>
    </row>
    <row r="3" spans="1:24">
      <c r="A3" s="7" t="s">
        <v>373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R3"/>
      <c r="S3"/>
      <c r="T3"/>
      <c r="U3"/>
      <c r="V3"/>
      <c r="W3"/>
      <c r="X3"/>
    </row>
    <row r="4" spans="1:24">
      <c r="A4" s="7" t="s">
        <v>374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R4"/>
      <c r="S4"/>
      <c r="T4"/>
      <c r="U4"/>
      <c r="V4"/>
      <c r="W4"/>
      <c r="X4"/>
    </row>
    <row r="5" spans="1:24">
      <c r="A5" s="7" t="s">
        <v>375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R5"/>
      <c r="S5"/>
      <c r="T5"/>
      <c r="U5"/>
      <c r="V5"/>
      <c r="W5"/>
      <c r="X5"/>
    </row>
    <row r="6" spans="1:24">
      <c r="A6" s="7" t="s">
        <v>376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R6"/>
      <c r="S6"/>
      <c r="T6"/>
      <c r="U6"/>
      <c r="V6"/>
      <c r="W6"/>
      <c r="X6"/>
    </row>
    <row r="7" spans="1:24">
      <c r="A7" s="7" t="s">
        <v>377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R7"/>
      <c r="S7"/>
      <c r="T7"/>
      <c r="U7"/>
      <c r="V7"/>
      <c r="W7"/>
      <c r="X7"/>
    </row>
    <row r="8" spans="1:24">
      <c r="A8" s="7" t="s">
        <v>378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R8"/>
      <c r="S8"/>
      <c r="T8"/>
      <c r="U8"/>
      <c r="V8"/>
      <c r="W8"/>
      <c r="X8"/>
    </row>
    <row r="9" spans="1:24">
      <c r="A9" s="7" t="s">
        <v>379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R9"/>
      <c r="S9"/>
      <c r="T9"/>
      <c r="U9"/>
      <c r="V9"/>
      <c r="W9"/>
      <c r="X9"/>
    </row>
    <row r="10" spans="1:24">
      <c r="A10" s="7" t="s">
        <v>380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R10"/>
      <c r="S10"/>
      <c r="T10"/>
      <c r="U10"/>
      <c r="V10"/>
      <c r="W10"/>
      <c r="X10"/>
    </row>
    <row r="11" spans="1:24">
      <c r="A11" s="7" t="s">
        <v>381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R11"/>
      <c r="S11"/>
      <c r="T11"/>
      <c r="U11"/>
      <c r="V11"/>
      <c r="W11"/>
      <c r="X11"/>
    </row>
    <row r="12" spans="1:24">
      <c r="A12" s="7" t="s">
        <v>382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R12"/>
      <c r="S12"/>
      <c r="T12"/>
      <c r="U12"/>
      <c r="V12"/>
      <c r="W12"/>
      <c r="X12"/>
    </row>
    <row r="13" spans="1:24">
      <c r="A13" s="7" t="s">
        <v>383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R13"/>
      <c r="S13"/>
      <c r="T13"/>
      <c r="U13"/>
      <c r="V13"/>
      <c r="W13"/>
      <c r="X13"/>
    </row>
    <row r="14" spans="1:24">
      <c r="A14" s="7" t="s">
        <v>384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R14"/>
      <c r="S14"/>
      <c r="T14"/>
      <c r="U14"/>
      <c r="V14"/>
      <c r="W14"/>
      <c r="X14"/>
    </row>
    <row r="15" spans="1:24">
      <c r="A15" s="7" t="s">
        <v>385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R15"/>
      <c r="S15"/>
      <c r="T15"/>
      <c r="U15"/>
      <c r="V15"/>
      <c r="W15"/>
      <c r="X15"/>
    </row>
    <row r="16" spans="1:24">
      <c r="A16" s="7" t="s">
        <v>386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R16"/>
      <c r="S16"/>
      <c r="T16"/>
      <c r="U16"/>
      <c r="V16"/>
      <c r="W16"/>
      <c r="X16"/>
    </row>
    <row r="17" spans="1:24">
      <c r="A17" s="7" t="s">
        <v>387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R17"/>
      <c r="S17"/>
      <c r="T17"/>
      <c r="U17"/>
      <c r="V17"/>
      <c r="W17"/>
      <c r="X17"/>
    </row>
    <row r="18" spans="1:24">
      <c r="A18" s="7" t="s">
        <v>388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R18"/>
      <c r="S18"/>
      <c r="T18"/>
      <c r="U18"/>
      <c r="V18"/>
      <c r="W18"/>
      <c r="X18"/>
    </row>
    <row r="19" spans="1:24">
      <c r="A19" s="7" t="s">
        <v>389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R19"/>
      <c r="S19"/>
      <c r="T19"/>
      <c r="U19"/>
      <c r="V19"/>
      <c r="W19"/>
      <c r="X19"/>
    </row>
    <row r="20" spans="1:24">
      <c r="A20" s="7" t="s">
        <v>390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R20"/>
      <c r="S20"/>
      <c r="T20"/>
      <c r="U20"/>
      <c r="V20"/>
      <c r="W20"/>
      <c r="X20"/>
    </row>
    <row r="21" spans="1:24">
      <c r="A21" s="7" t="s">
        <v>391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R21"/>
      <c r="S21"/>
      <c r="T21"/>
      <c r="U21"/>
      <c r="V21"/>
      <c r="W21"/>
      <c r="X21"/>
    </row>
    <row r="22" spans="1:24">
      <c r="A22" s="7" t="s">
        <v>392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R22"/>
      <c r="S22"/>
      <c r="T22"/>
      <c r="U22"/>
      <c r="V22"/>
      <c r="W22"/>
      <c r="X22"/>
    </row>
    <row r="23" spans="1:24">
      <c r="A23" s="7" t="s">
        <v>393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R23"/>
      <c r="S23"/>
      <c r="T23"/>
      <c r="U23"/>
      <c r="V23"/>
      <c r="W23"/>
      <c r="X23"/>
    </row>
    <row r="24" spans="1:24">
      <c r="A24" s="7" t="s">
        <v>394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R24"/>
      <c r="S24"/>
      <c r="T24"/>
      <c r="U24"/>
      <c r="V24"/>
      <c r="W24"/>
      <c r="X24"/>
    </row>
    <row r="25" spans="1:24">
      <c r="A25" s="7" t="s">
        <v>395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R25"/>
      <c r="S25"/>
      <c r="T25"/>
      <c r="U25"/>
      <c r="V25"/>
      <c r="W25"/>
      <c r="X25"/>
    </row>
    <row r="26" spans="1:24">
      <c r="A26" s="7" t="s">
        <v>396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R26"/>
      <c r="S26"/>
      <c r="T26"/>
      <c r="U26"/>
      <c r="V26"/>
      <c r="W26"/>
      <c r="X26"/>
    </row>
    <row r="27" spans="1:24">
      <c r="A27" s="7" t="s">
        <v>397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R27"/>
      <c r="S27"/>
      <c r="T27"/>
      <c r="U27"/>
      <c r="V27"/>
      <c r="W27"/>
      <c r="X27"/>
    </row>
    <row r="28" spans="1:24">
      <c r="A28" s="7" t="s">
        <v>398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R28"/>
      <c r="S28"/>
      <c r="T28"/>
      <c r="U28"/>
      <c r="V28"/>
      <c r="W28"/>
      <c r="X28"/>
    </row>
    <row r="29" spans="1:24">
      <c r="A29" s="7" t="s">
        <v>399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R29"/>
      <c r="S29"/>
      <c r="T29"/>
      <c r="U29"/>
      <c r="V29"/>
      <c r="W29"/>
      <c r="X29"/>
    </row>
    <row r="30" spans="1:24">
      <c r="A30" s="7" t="s">
        <v>400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R30"/>
      <c r="S30"/>
      <c r="T30"/>
      <c r="U30"/>
      <c r="V30"/>
      <c r="W30"/>
      <c r="X30"/>
    </row>
    <row r="31" spans="1:24">
      <c r="A31" s="7" t="s">
        <v>401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R31"/>
      <c r="S31"/>
      <c r="T31"/>
      <c r="U31"/>
      <c r="V31"/>
      <c r="W31"/>
      <c r="X31"/>
    </row>
    <row r="32" spans="1:24">
      <c r="A32" s="7" t="s">
        <v>402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R32"/>
      <c r="S32"/>
      <c r="T32"/>
      <c r="U32"/>
      <c r="V32"/>
      <c r="W32"/>
      <c r="X32"/>
    </row>
    <row r="33" spans="1:24">
      <c r="A33" s="7" t="s">
        <v>403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R33"/>
      <c r="S33"/>
      <c r="T33"/>
      <c r="U33"/>
      <c r="V33"/>
      <c r="W33"/>
      <c r="X33"/>
    </row>
    <row r="34" spans="1:24">
      <c r="A34" s="7" t="s">
        <v>404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R34"/>
      <c r="S34"/>
      <c r="T34"/>
      <c r="U34"/>
      <c r="V34"/>
      <c r="W34"/>
      <c r="X34"/>
    </row>
    <row r="35" spans="1:24">
      <c r="A35" s="7" t="s">
        <v>405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R35"/>
      <c r="S35"/>
      <c r="T35"/>
      <c r="U35"/>
      <c r="V35"/>
      <c r="W35"/>
      <c r="X35"/>
    </row>
    <row r="36" spans="1:24">
      <c r="A36" s="7" t="s">
        <v>406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R36"/>
      <c r="S36"/>
      <c r="T36"/>
      <c r="U36"/>
      <c r="V36"/>
      <c r="W36"/>
      <c r="X36"/>
    </row>
    <row r="37" spans="1:24">
      <c r="A37" s="7" t="s">
        <v>407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R37"/>
      <c r="S37"/>
      <c r="T37"/>
      <c r="U37"/>
      <c r="V37"/>
      <c r="W37"/>
      <c r="X37"/>
    </row>
    <row r="38" spans="1:24">
      <c r="A38" s="7" t="s">
        <v>408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R38"/>
      <c r="S38"/>
      <c r="T38"/>
      <c r="U38"/>
      <c r="V38"/>
      <c r="W38"/>
      <c r="X38"/>
    </row>
    <row r="39" spans="1:24">
      <c r="A39" s="7" t="s">
        <v>409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R39"/>
      <c r="S39"/>
      <c r="T39"/>
      <c r="U39"/>
      <c r="V39"/>
      <c r="W39"/>
      <c r="X39"/>
    </row>
    <row r="40" spans="1:24">
      <c r="A40" s="7" t="s">
        <v>410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R40"/>
      <c r="S40"/>
      <c r="T40"/>
      <c r="U40"/>
      <c r="V40"/>
      <c r="W40"/>
      <c r="X40"/>
    </row>
    <row r="41" spans="1:24">
      <c r="A41" s="7" t="s">
        <v>411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R41"/>
      <c r="S41"/>
      <c r="T41"/>
      <c r="U41"/>
      <c r="V41"/>
      <c r="W41"/>
      <c r="X41"/>
    </row>
    <row r="42" spans="1:24">
      <c r="A42" s="7" t="s">
        <v>412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R42"/>
      <c r="S42"/>
      <c r="T42"/>
      <c r="U42"/>
      <c r="V42"/>
      <c r="W42"/>
      <c r="X42"/>
    </row>
    <row r="43" spans="1:24">
      <c r="A43" s="7" t="s">
        <v>413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R43"/>
      <c r="S43"/>
      <c r="T43"/>
      <c r="U43"/>
      <c r="V43"/>
      <c r="W43"/>
      <c r="X43"/>
    </row>
    <row r="44" spans="1:24">
      <c r="A44" s="7" t="s">
        <v>414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R44"/>
      <c r="S44"/>
      <c r="T44"/>
      <c r="U44"/>
      <c r="V44"/>
      <c r="W44"/>
      <c r="X44"/>
    </row>
    <row r="45" spans="1:24">
      <c r="A45" s="7" t="s">
        <v>415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R45"/>
      <c r="S45"/>
      <c r="T45"/>
      <c r="U45"/>
      <c r="V45"/>
      <c r="W45"/>
      <c r="X45"/>
    </row>
    <row r="46" spans="1:24">
      <c r="A46" s="7" t="s">
        <v>480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R46"/>
    </row>
    <row r="47" spans="1:24">
      <c r="A47" s="7" t="s">
        <v>551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R47"/>
    </row>
    <row r="48" spans="1:24">
      <c r="A48" s="7" t="s">
        <v>552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R48"/>
    </row>
    <row r="49" spans="1:18">
      <c r="A49" s="7" t="s">
        <v>549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R49"/>
    </row>
    <row r="50" spans="1:18">
      <c r="A50" s="7" t="s">
        <v>550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R50"/>
    </row>
    <row r="51" spans="1:18">
      <c r="A51" s="7" t="s">
        <v>553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R51"/>
    </row>
    <row r="52" spans="1:18">
      <c r="A52" s="7" t="s">
        <v>554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R52"/>
    </row>
    <row r="53" spans="1:18">
      <c r="A53" s="7" t="s">
        <v>481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R53"/>
    </row>
    <row r="54" spans="1:18">
      <c r="A54" s="7" t="s">
        <v>482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R54"/>
    </row>
    <row r="55" spans="1:18">
      <c r="A55" s="7" t="s">
        <v>483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R55"/>
    </row>
    <row r="56" spans="1:18">
      <c r="A56" s="7" t="s">
        <v>484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R56"/>
    </row>
    <row r="57" spans="1:18">
      <c r="A57" s="7" t="s">
        <v>993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R57"/>
    </row>
    <row r="58" spans="1:18">
      <c r="A58" s="7" t="s">
        <v>1096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R58"/>
    </row>
    <row r="59" spans="1:18">
      <c r="A59" s="7" t="s">
        <v>994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R59"/>
    </row>
    <row r="60" spans="1:18">
      <c r="A60" s="7" t="s">
        <v>995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R60"/>
    </row>
    <row r="61" spans="1:18">
      <c r="A61" s="7" t="s">
        <v>1123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R61"/>
    </row>
    <row r="62" spans="1:18">
      <c r="A62" s="7" t="s">
        <v>996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R62"/>
    </row>
    <row r="63" spans="1:18">
      <c r="A63" s="7" t="s">
        <v>997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R63"/>
    </row>
    <row r="64" spans="1:18">
      <c r="A64" s="7" t="s">
        <v>1010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R64"/>
    </row>
    <row r="65" spans="1:18">
      <c r="A65" s="7" t="s">
        <v>998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R65"/>
    </row>
    <row r="66" spans="1:18">
      <c r="A66" s="7" t="s">
        <v>999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R66"/>
    </row>
    <row r="67" spans="1:18">
      <c r="A67" s="7" t="s">
        <v>1000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R67"/>
    </row>
    <row r="68" spans="1:18">
      <c r="A68" s="7" t="s">
        <v>1278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R68"/>
    </row>
    <row r="69" spans="1:18">
      <c r="A69" s="7" t="s">
        <v>1178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8">
      <c r="A70" s="7" t="s">
        <v>1261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8">
      <c r="A71" s="7" t="s">
        <v>1179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8">
      <c r="A72" s="7" t="s">
        <v>1264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8">
      <c r="A73" s="7" t="s">
        <v>1180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8">
      <c r="A74" s="7" t="s">
        <v>1181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8">
      <c r="A75" s="7" t="s">
        <v>1279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8">
      <c r="A76" s="7" t="s">
        <v>1280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8">
      <c r="A77" s="7" t="s">
        <v>1182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8">
      <c r="A78" s="7" t="s">
        <v>1277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8">
      <c r="A79" s="7" t="s">
        <v>1427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8">
      <c r="A80" s="7" t="s">
        <v>1428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1372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1429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1376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1430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1431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1432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1433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1389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1397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1608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1609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1576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1610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1611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1612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1613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1614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1593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1601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1730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1731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1704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1732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1733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1734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1735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2232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1736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1721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1729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2427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2428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2402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2429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2430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2431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2432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2313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2419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2426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  <row r="121" spans="1:13">
      <c r="A121" s="7" t="s">
        <v>2596</v>
      </c>
      <c r="B121" s="3">
        <v>0</v>
      </c>
      <c r="C121" s="7">
        <v>5</v>
      </c>
      <c r="D121" s="7">
        <v>23</v>
      </c>
      <c r="E121" s="7">
        <v>22</v>
      </c>
      <c r="F121" s="7">
        <v>0</v>
      </c>
      <c r="G121" s="7">
        <v>0</v>
      </c>
      <c r="H121" s="7">
        <v>55</v>
      </c>
      <c r="I121" s="7">
        <v>22</v>
      </c>
      <c r="J121" s="7">
        <v>87</v>
      </c>
      <c r="K121" s="7">
        <v>52</v>
      </c>
      <c r="L121" s="7">
        <v>9</v>
      </c>
      <c r="M121" s="7">
        <v>128</v>
      </c>
    </row>
    <row r="122" spans="1:13">
      <c r="A122" s="7" t="s">
        <v>2597</v>
      </c>
      <c r="B122" s="3">
        <v>0</v>
      </c>
      <c r="C122" s="7">
        <v>1</v>
      </c>
      <c r="D122" s="7">
        <v>16</v>
      </c>
      <c r="E122" s="7">
        <v>42</v>
      </c>
      <c r="F122" s="7">
        <v>0</v>
      </c>
      <c r="G122" s="7">
        <v>3</v>
      </c>
      <c r="H122" s="7">
        <v>73</v>
      </c>
      <c r="I122" s="7">
        <v>25</v>
      </c>
      <c r="J122" s="7">
        <v>106</v>
      </c>
      <c r="K122" s="7">
        <v>57</v>
      </c>
      <c r="L122" s="7">
        <v>8</v>
      </c>
      <c r="M122" s="7">
        <v>93</v>
      </c>
    </row>
    <row r="123" spans="1:13">
      <c r="A123" s="7" t="s">
        <v>2541</v>
      </c>
      <c r="B123" s="3">
        <v>0</v>
      </c>
      <c r="C123" s="7">
        <v>2</v>
      </c>
      <c r="D123" s="7">
        <v>4</v>
      </c>
      <c r="E123" s="7">
        <v>29</v>
      </c>
      <c r="F123" s="7">
        <v>0</v>
      </c>
      <c r="G123" s="7">
        <v>1</v>
      </c>
      <c r="H123" s="7">
        <v>43</v>
      </c>
      <c r="I123" s="7">
        <v>16</v>
      </c>
      <c r="J123" s="7">
        <v>51</v>
      </c>
      <c r="K123" s="7">
        <v>37</v>
      </c>
      <c r="L123" s="7">
        <v>0</v>
      </c>
      <c r="M123" s="7">
        <v>60</v>
      </c>
    </row>
    <row r="124" spans="1:13">
      <c r="A124" s="7" t="s">
        <v>2598</v>
      </c>
      <c r="B124" s="3">
        <v>0</v>
      </c>
      <c r="C124" s="7">
        <v>2</v>
      </c>
      <c r="D124" s="7">
        <v>7</v>
      </c>
      <c r="E124" s="7">
        <v>23</v>
      </c>
      <c r="F124" s="7">
        <v>0</v>
      </c>
      <c r="G124" s="7">
        <v>0</v>
      </c>
      <c r="H124" s="7">
        <v>45</v>
      </c>
      <c r="I124" s="7">
        <v>17</v>
      </c>
      <c r="J124" s="7">
        <v>70</v>
      </c>
      <c r="K124" s="7">
        <v>35</v>
      </c>
      <c r="L124" s="7">
        <v>10</v>
      </c>
      <c r="M124" s="7">
        <v>92</v>
      </c>
    </row>
    <row r="125" spans="1:13">
      <c r="A125" s="7" t="s">
        <v>2599</v>
      </c>
      <c r="B125" s="3">
        <v>0</v>
      </c>
      <c r="C125" s="7">
        <v>1</v>
      </c>
      <c r="D125" s="7">
        <v>15</v>
      </c>
      <c r="E125" s="7">
        <v>30</v>
      </c>
      <c r="F125" s="7">
        <v>1</v>
      </c>
      <c r="G125" s="7">
        <v>1</v>
      </c>
      <c r="H125" s="7">
        <v>61</v>
      </c>
      <c r="I125" s="7">
        <v>21</v>
      </c>
      <c r="J125" s="7">
        <v>79</v>
      </c>
      <c r="K125" s="7">
        <v>65</v>
      </c>
      <c r="L125" s="7">
        <v>4</v>
      </c>
      <c r="M125" s="7">
        <v>90</v>
      </c>
    </row>
    <row r="126" spans="1:13">
      <c r="A126" s="7" t="s">
        <v>2600</v>
      </c>
      <c r="B126" s="3">
        <v>0</v>
      </c>
      <c r="C126" s="7">
        <v>2</v>
      </c>
      <c r="D126" s="7">
        <v>19</v>
      </c>
      <c r="E126" s="7">
        <v>11</v>
      </c>
      <c r="F126" s="7">
        <v>0</v>
      </c>
      <c r="G126" s="7">
        <v>3</v>
      </c>
      <c r="H126" s="7">
        <v>34</v>
      </c>
      <c r="I126" s="7">
        <v>20</v>
      </c>
      <c r="J126" s="7">
        <v>51</v>
      </c>
      <c r="K126" s="7">
        <v>23</v>
      </c>
      <c r="L126" s="7">
        <v>1</v>
      </c>
      <c r="M126" s="7">
        <v>59</v>
      </c>
    </row>
    <row r="127" spans="1:13">
      <c r="A127" s="7" t="s">
        <v>2601</v>
      </c>
      <c r="B127" s="3">
        <v>0</v>
      </c>
      <c r="C127" s="7">
        <v>2</v>
      </c>
      <c r="D127" s="7">
        <v>30</v>
      </c>
      <c r="E127" s="7">
        <v>35</v>
      </c>
      <c r="F127" s="7">
        <v>1</v>
      </c>
      <c r="G127" s="7">
        <v>2</v>
      </c>
      <c r="H127" s="7">
        <v>88</v>
      </c>
      <c r="I127" s="7">
        <v>56</v>
      </c>
      <c r="J127" s="7">
        <v>128</v>
      </c>
      <c r="K127" s="7">
        <v>92</v>
      </c>
      <c r="L127" s="7">
        <v>6</v>
      </c>
      <c r="M127" s="7">
        <v>124</v>
      </c>
    </row>
    <row r="128" spans="1:13">
      <c r="A128" s="7" t="s">
        <v>2602</v>
      </c>
      <c r="B128" s="3">
        <v>0</v>
      </c>
      <c r="C128" s="7">
        <v>3</v>
      </c>
      <c r="D128" s="7">
        <v>16</v>
      </c>
      <c r="E128" s="7">
        <v>21</v>
      </c>
      <c r="F128" s="7">
        <v>0</v>
      </c>
      <c r="G128" s="7">
        <v>2</v>
      </c>
      <c r="H128" s="7">
        <v>51</v>
      </c>
      <c r="I128" s="7">
        <v>15</v>
      </c>
      <c r="J128" s="7">
        <v>62</v>
      </c>
      <c r="K128" s="7">
        <v>53</v>
      </c>
      <c r="L128" s="7">
        <v>5</v>
      </c>
      <c r="M128" s="7">
        <v>84</v>
      </c>
    </row>
    <row r="129" spans="1:13">
      <c r="A129" s="7" t="s">
        <v>2558</v>
      </c>
      <c r="B129" s="3">
        <v>1</v>
      </c>
      <c r="C129" s="7">
        <v>6</v>
      </c>
      <c r="D129" s="7">
        <v>13</v>
      </c>
      <c r="E129" s="7">
        <v>18</v>
      </c>
      <c r="F129" s="7">
        <v>2</v>
      </c>
      <c r="G129" s="7">
        <v>1</v>
      </c>
      <c r="H129" s="7">
        <v>52</v>
      </c>
      <c r="I129" s="7">
        <v>17</v>
      </c>
      <c r="J129" s="7">
        <v>75</v>
      </c>
      <c r="K129" s="7">
        <v>45</v>
      </c>
      <c r="L129" s="7">
        <v>3</v>
      </c>
      <c r="M129" s="7">
        <v>84</v>
      </c>
    </row>
    <row r="130" spans="1:13">
      <c r="A130" s="7" t="s">
        <v>2566</v>
      </c>
      <c r="B130" s="3">
        <v>0</v>
      </c>
      <c r="C130" s="7">
        <v>0</v>
      </c>
      <c r="D130" s="7">
        <v>12</v>
      </c>
      <c r="E130" s="7">
        <v>14</v>
      </c>
      <c r="F130" s="7">
        <v>0</v>
      </c>
      <c r="G130" s="7">
        <v>1</v>
      </c>
      <c r="H130" s="7">
        <v>32</v>
      </c>
      <c r="I130" s="7">
        <v>16</v>
      </c>
      <c r="J130" s="7">
        <v>52</v>
      </c>
      <c r="K130" s="7">
        <v>21</v>
      </c>
      <c r="L130" s="7">
        <v>4</v>
      </c>
      <c r="M130" s="7">
        <v>43</v>
      </c>
    </row>
    <row r="131" spans="1:13">
      <c r="A131" s="7" t="s">
        <v>2937</v>
      </c>
      <c r="B131" s="3">
        <v>2</v>
      </c>
      <c r="C131" s="7">
        <v>6</v>
      </c>
      <c r="D131" s="7">
        <v>16</v>
      </c>
      <c r="E131" s="7">
        <v>29</v>
      </c>
      <c r="F131" s="7">
        <v>6</v>
      </c>
      <c r="G131" s="7">
        <v>0</v>
      </c>
      <c r="H131" s="7">
        <v>78</v>
      </c>
      <c r="I131" s="7">
        <v>25</v>
      </c>
      <c r="J131" s="7">
        <v>78</v>
      </c>
      <c r="K131" s="7">
        <v>56</v>
      </c>
      <c r="L131" s="7">
        <v>4</v>
      </c>
      <c r="M131" s="7">
        <v>142</v>
      </c>
    </row>
    <row r="132" spans="1:13">
      <c r="A132" s="7" t="s">
        <v>2814</v>
      </c>
      <c r="B132" s="3">
        <v>1</v>
      </c>
      <c r="C132" s="7">
        <v>2</v>
      </c>
      <c r="D132" s="7">
        <v>20</v>
      </c>
      <c r="E132" s="7">
        <v>38</v>
      </c>
      <c r="F132" s="7">
        <v>4</v>
      </c>
      <c r="G132" s="7">
        <v>0</v>
      </c>
      <c r="H132" s="7">
        <v>71</v>
      </c>
      <c r="I132" s="7">
        <v>35</v>
      </c>
      <c r="J132" s="7">
        <v>96</v>
      </c>
      <c r="K132" s="7">
        <v>51</v>
      </c>
      <c r="L132" s="7">
        <v>2</v>
      </c>
      <c r="M132" s="7">
        <v>81</v>
      </c>
    </row>
    <row r="133" spans="1:13">
      <c r="A133" s="7" t="s">
        <v>2913</v>
      </c>
      <c r="B133" s="3">
        <v>0</v>
      </c>
      <c r="C133" s="7">
        <v>1</v>
      </c>
      <c r="D133" s="7">
        <v>11</v>
      </c>
      <c r="E133" s="7">
        <v>21</v>
      </c>
      <c r="F133" s="7">
        <v>1</v>
      </c>
      <c r="G133" s="7">
        <v>0</v>
      </c>
      <c r="H133" s="7">
        <v>41</v>
      </c>
      <c r="I133" s="7">
        <v>19</v>
      </c>
      <c r="J133" s="7">
        <v>45</v>
      </c>
      <c r="K133" s="7">
        <v>38</v>
      </c>
      <c r="L133" s="7">
        <v>0</v>
      </c>
      <c r="M133" s="7">
        <v>49</v>
      </c>
    </row>
    <row r="134" spans="1:13">
      <c r="A134" s="7" t="s">
        <v>2938</v>
      </c>
      <c r="B134" s="3">
        <v>0</v>
      </c>
      <c r="C134" s="7">
        <v>4</v>
      </c>
      <c r="D134" s="7">
        <v>14</v>
      </c>
      <c r="E134" s="7">
        <v>14</v>
      </c>
      <c r="F134" s="7">
        <v>1</v>
      </c>
      <c r="G134" s="7">
        <v>0</v>
      </c>
      <c r="H134" s="7">
        <v>41</v>
      </c>
      <c r="I134" s="7">
        <v>27</v>
      </c>
      <c r="J134" s="7">
        <v>63</v>
      </c>
      <c r="K134" s="7">
        <v>37</v>
      </c>
      <c r="L134" s="7">
        <v>2</v>
      </c>
      <c r="M134" s="7">
        <v>75</v>
      </c>
    </row>
    <row r="135" spans="1:13">
      <c r="A135" s="7" t="s">
        <v>2939</v>
      </c>
      <c r="B135" s="3">
        <v>0</v>
      </c>
      <c r="C135" s="7">
        <v>2</v>
      </c>
      <c r="D135" s="7">
        <v>13</v>
      </c>
      <c r="E135" s="7">
        <v>22</v>
      </c>
      <c r="F135" s="7">
        <v>2</v>
      </c>
      <c r="G135" s="7">
        <v>1</v>
      </c>
      <c r="H135" s="7">
        <v>61</v>
      </c>
      <c r="I135" s="7">
        <v>26</v>
      </c>
      <c r="J135" s="7">
        <v>78</v>
      </c>
      <c r="K135" s="7">
        <v>54</v>
      </c>
      <c r="L135" s="7">
        <v>7</v>
      </c>
      <c r="M135" s="7">
        <v>73</v>
      </c>
    </row>
    <row r="136" spans="1:13">
      <c r="A136" s="7" t="s">
        <v>2940</v>
      </c>
      <c r="B136" s="3">
        <v>6</v>
      </c>
      <c r="C136" s="7">
        <v>0</v>
      </c>
      <c r="D136" s="7">
        <v>13</v>
      </c>
      <c r="E136" s="7">
        <v>13</v>
      </c>
      <c r="F136" s="7">
        <v>7</v>
      </c>
      <c r="G136" s="7">
        <v>0</v>
      </c>
      <c r="H136" s="7">
        <v>39</v>
      </c>
      <c r="I136" s="7">
        <v>21</v>
      </c>
      <c r="J136" s="7">
        <v>43</v>
      </c>
      <c r="K136" s="7">
        <v>31</v>
      </c>
      <c r="L136" s="7">
        <v>2</v>
      </c>
      <c r="M136" s="7">
        <v>61</v>
      </c>
    </row>
    <row r="137" spans="1:13">
      <c r="A137" s="7" t="s">
        <v>2941</v>
      </c>
      <c r="B137" s="3">
        <v>0</v>
      </c>
      <c r="C137" s="7">
        <v>1</v>
      </c>
      <c r="D137" s="7">
        <v>43</v>
      </c>
      <c r="E137" s="7">
        <v>38</v>
      </c>
      <c r="F137" s="7">
        <v>2</v>
      </c>
      <c r="G137" s="7">
        <v>0</v>
      </c>
      <c r="H137" s="7">
        <v>111</v>
      </c>
      <c r="I137" s="7">
        <v>50</v>
      </c>
      <c r="J137" s="7">
        <v>114</v>
      </c>
      <c r="K137" s="7">
        <v>79</v>
      </c>
      <c r="L137" s="7">
        <v>3</v>
      </c>
      <c r="M137" s="7">
        <v>99</v>
      </c>
    </row>
    <row r="138" spans="1:13">
      <c r="A138" s="7" t="s">
        <v>2815</v>
      </c>
      <c r="B138" s="3">
        <v>2</v>
      </c>
      <c r="C138" s="7">
        <v>2</v>
      </c>
      <c r="D138" s="7">
        <v>13</v>
      </c>
      <c r="E138" s="7">
        <v>19</v>
      </c>
      <c r="F138" s="7">
        <v>3</v>
      </c>
      <c r="G138" s="7">
        <v>0</v>
      </c>
      <c r="H138" s="7">
        <v>45</v>
      </c>
      <c r="I138" s="7">
        <v>20</v>
      </c>
      <c r="J138" s="7">
        <v>54</v>
      </c>
      <c r="K138" s="7">
        <v>44</v>
      </c>
      <c r="L138" s="7">
        <v>2</v>
      </c>
      <c r="M138" s="7">
        <v>55</v>
      </c>
    </row>
    <row r="139" spans="1:13">
      <c r="A139" s="7" t="s">
        <v>2928</v>
      </c>
      <c r="B139" s="3">
        <v>2</v>
      </c>
      <c r="C139" s="7">
        <v>3</v>
      </c>
      <c r="D139" s="7">
        <v>15</v>
      </c>
      <c r="E139" s="7">
        <v>19</v>
      </c>
      <c r="F139" s="7">
        <v>4</v>
      </c>
      <c r="G139" s="7">
        <v>0</v>
      </c>
      <c r="H139" s="7">
        <v>48</v>
      </c>
      <c r="I139" s="7">
        <v>11</v>
      </c>
      <c r="J139" s="7">
        <v>59</v>
      </c>
      <c r="K139" s="7">
        <v>39</v>
      </c>
      <c r="L139" s="7">
        <v>4</v>
      </c>
      <c r="M139" s="7">
        <v>91</v>
      </c>
    </row>
    <row r="140" spans="1:13">
      <c r="A140" s="7" t="s">
        <v>2935</v>
      </c>
      <c r="B140" s="3">
        <v>0</v>
      </c>
      <c r="C140" s="7">
        <v>1</v>
      </c>
      <c r="D140" s="7">
        <v>9</v>
      </c>
      <c r="E140" s="7">
        <v>11</v>
      </c>
      <c r="F140" s="7">
        <v>1</v>
      </c>
      <c r="G140" s="7">
        <v>0</v>
      </c>
      <c r="H140" s="7">
        <v>33</v>
      </c>
      <c r="I140" s="7">
        <v>19</v>
      </c>
      <c r="J140" s="7">
        <v>36</v>
      </c>
      <c r="K140" s="7">
        <v>22</v>
      </c>
      <c r="L140" s="7">
        <v>0</v>
      </c>
      <c r="M140" s="7">
        <v>58</v>
      </c>
    </row>
    <row r="141" spans="1:13">
      <c r="A141" s="7" t="s">
        <v>2977</v>
      </c>
      <c r="B141" s="3">
        <v>1</v>
      </c>
      <c r="C141" s="7">
        <v>3</v>
      </c>
      <c r="D141" s="7">
        <v>20</v>
      </c>
      <c r="E141" s="7">
        <v>33</v>
      </c>
      <c r="F141" s="7">
        <v>2</v>
      </c>
      <c r="G141" s="7">
        <v>4</v>
      </c>
      <c r="H141" s="7">
        <v>92</v>
      </c>
      <c r="I141" s="7">
        <v>29</v>
      </c>
      <c r="J141" s="7">
        <v>93</v>
      </c>
      <c r="K141" s="7">
        <v>58</v>
      </c>
      <c r="L141" s="7">
        <v>12</v>
      </c>
      <c r="M141" s="7">
        <v>136</v>
      </c>
    </row>
    <row r="142" spans="1:13">
      <c r="A142" s="7" t="s">
        <v>2978</v>
      </c>
      <c r="B142" s="3">
        <v>0</v>
      </c>
      <c r="C142" s="7">
        <v>0</v>
      </c>
      <c r="D142" s="7">
        <v>22</v>
      </c>
      <c r="E142" s="7">
        <v>32</v>
      </c>
      <c r="F142" s="7">
        <v>0</v>
      </c>
      <c r="G142" s="7">
        <v>2</v>
      </c>
      <c r="H142" s="7">
        <v>60</v>
      </c>
      <c r="I142" s="7">
        <v>29</v>
      </c>
      <c r="J142" s="7">
        <v>104</v>
      </c>
      <c r="K142" s="7">
        <v>68</v>
      </c>
      <c r="L142" s="7">
        <v>2</v>
      </c>
      <c r="M142" s="7">
        <v>97</v>
      </c>
    </row>
    <row r="143" spans="1:13">
      <c r="A143" s="7" t="s">
        <v>2979</v>
      </c>
      <c r="B143" s="3">
        <v>0</v>
      </c>
      <c r="C143" s="7">
        <v>1</v>
      </c>
      <c r="D143" s="7">
        <v>10</v>
      </c>
      <c r="E143" s="7">
        <v>20</v>
      </c>
      <c r="F143" s="7">
        <v>3</v>
      </c>
      <c r="G143" s="7">
        <v>0</v>
      </c>
      <c r="H143" s="7">
        <v>45</v>
      </c>
      <c r="I143" s="7">
        <v>14</v>
      </c>
      <c r="J143" s="7">
        <v>52</v>
      </c>
      <c r="K143" s="7">
        <v>33</v>
      </c>
      <c r="L143" s="7">
        <v>1</v>
      </c>
      <c r="M143" s="7">
        <v>62</v>
      </c>
    </row>
    <row r="144" spans="1:13">
      <c r="A144" s="7" t="s">
        <v>3021</v>
      </c>
      <c r="B144" s="3">
        <v>0</v>
      </c>
      <c r="C144" s="7">
        <v>3</v>
      </c>
      <c r="D144" s="7">
        <v>14</v>
      </c>
      <c r="E144" s="7">
        <v>19</v>
      </c>
      <c r="F144" s="7">
        <v>1</v>
      </c>
      <c r="G144" s="7">
        <v>0</v>
      </c>
      <c r="H144" s="7">
        <v>46</v>
      </c>
      <c r="I144" s="7">
        <v>18</v>
      </c>
      <c r="J144" s="7">
        <v>71</v>
      </c>
      <c r="K144" s="7">
        <v>38</v>
      </c>
      <c r="L144" s="7">
        <v>2</v>
      </c>
      <c r="M144" s="7">
        <v>81</v>
      </c>
    </row>
    <row r="145" spans="1:13">
      <c r="A145" s="7" t="s">
        <v>2980</v>
      </c>
      <c r="B145" s="3">
        <v>0</v>
      </c>
      <c r="C145" s="7">
        <v>2</v>
      </c>
      <c r="D145" s="7">
        <v>15</v>
      </c>
      <c r="E145" s="7">
        <v>20</v>
      </c>
      <c r="F145" s="7">
        <v>0</v>
      </c>
      <c r="G145" s="7">
        <v>1</v>
      </c>
      <c r="H145" s="7">
        <v>61</v>
      </c>
      <c r="I145" s="7">
        <v>22</v>
      </c>
      <c r="J145" s="7">
        <v>78</v>
      </c>
      <c r="K145" s="7">
        <v>73</v>
      </c>
      <c r="L145" s="7">
        <v>6</v>
      </c>
      <c r="M145" s="7">
        <v>91</v>
      </c>
    </row>
    <row r="146" spans="1:13">
      <c r="A146" s="7" t="s">
        <v>2981</v>
      </c>
      <c r="B146" s="3">
        <v>0</v>
      </c>
      <c r="C146" s="7">
        <v>2</v>
      </c>
      <c r="D146" s="7">
        <v>15</v>
      </c>
      <c r="E146" s="7">
        <v>16</v>
      </c>
      <c r="F146" s="7">
        <v>1</v>
      </c>
      <c r="G146" s="7">
        <v>7</v>
      </c>
      <c r="H146" s="7">
        <v>40</v>
      </c>
      <c r="I146" s="7">
        <v>24</v>
      </c>
      <c r="J146" s="7">
        <v>57</v>
      </c>
      <c r="K146" s="7">
        <v>24</v>
      </c>
      <c r="L146" s="7">
        <v>1</v>
      </c>
      <c r="M146" s="7">
        <v>51</v>
      </c>
    </row>
    <row r="147" spans="1:13">
      <c r="A147" s="7" t="s">
        <v>2942</v>
      </c>
      <c r="B147" s="3">
        <v>0</v>
      </c>
      <c r="C147" s="7">
        <v>2</v>
      </c>
      <c r="D147" s="7">
        <v>32</v>
      </c>
      <c r="E147" s="7">
        <v>42</v>
      </c>
      <c r="F147" s="7">
        <v>2</v>
      </c>
      <c r="G147" s="7">
        <v>2</v>
      </c>
      <c r="H147" s="7">
        <v>103</v>
      </c>
      <c r="I147" s="7">
        <v>34</v>
      </c>
      <c r="J147" s="7">
        <v>125</v>
      </c>
      <c r="K147" s="7">
        <v>64</v>
      </c>
      <c r="L147" s="7">
        <v>8</v>
      </c>
      <c r="M147" s="7">
        <v>92</v>
      </c>
    </row>
    <row r="148" spans="1:13">
      <c r="A148" s="7" t="s">
        <v>2982</v>
      </c>
      <c r="B148" s="3">
        <v>1</v>
      </c>
      <c r="C148" s="7">
        <v>2</v>
      </c>
      <c r="D148" s="7">
        <v>17</v>
      </c>
      <c r="E148" s="7">
        <v>20</v>
      </c>
      <c r="F148" s="7">
        <v>3</v>
      </c>
      <c r="G148" s="7">
        <v>1</v>
      </c>
      <c r="H148" s="7">
        <v>54</v>
      </c>
      <c r="I148" s="7">
        <v>13</v>
      </c>
      <c r="J148" s="7">
        <v>70</v>
      </c>
      <c r="K148" s="7">
        <v>49</v>
      </c>
      <c r="L148" s="7">
        <v>3</v>
      </c>
      <c r="M148" s="7">
        <v>90</v>
      </c>
    </row>
    <row r="149" spans="1:13">
      <c r="A149" s="7" t="s">
        <v>2999</v>
      </c>
      <c r="B149" s="3">
        <v>0</v>
      </c>
      <c r="C149" s="7">
        <v>3</v>
      </c>
      <c r="D149" s="7">
        <v>13</v>
      </c>
      <c r="E149" s="7">
        <v>14</v>
      </c>
      <c r="F149" s="7">
        <v>1</v>
      </c>
      <c r="G149" s="7">
        <v>3</v>
      </c>
      <c r="H149" s="7">
        <v>24</v>
      </c>
      <c r="I149" s="7">
        <v>18</v>
      </c>
      <c r="J149" s="7">
        <v>62</v>
      </c>
      <c r="K149" s="7">
        <v>44</v>
      </c>
      <c r="L149" s="7">
        <v>8</v>
      </c>
      <c r="M149" s="7">
        <v>62</v>
      </c>
    </row>
    <row r="150" spans="1:13">
      <c r="A150" s="7" t="s">
        <v>2983</v>
      </c>
      <c r="B150" s="3">
        <v>1</v>
      </c>
      <c r="C150" s="7">
        <v>0</v>
      </c>
      <c r="D150" s="7">
        <v>7</v>
      </c>
      <c r="E150" s="7">
        <v>17</v>
      </c>
      <c r="F150" s="7">
        <v>2</v>
      </c>
      <c r="G150" s="7">
        <v>1</v>
      </c>
      <c r="H150" s="7">
        <v>29</v>
      </c>
      <c r="I150" s="7">
        <v>14</v>
      </c>
      <c r="J150" s="7">
        <v>51</v>
      </c>
      <c r="K150" s="7">
        <v>27</v>
      </c>
      <c r="L150" s="7">
        <v>6</v>
      </c>
      <c r="M150" s="7">
        <v>61</v>
      </c>
    </row>
    <row r="151" spans="1:13">
      <c r="A151" s="7" t="s">
        <v>3290</v>
      </c>
      <c r="B151" s="3">
        <v>2</v>
      </c>
      <c r="C151" s="7">
        <v>3</v>
      </c>
      <c r="D151" s="7">
        <v>25</v>
      </c>
      <c r="E151" s="7">
        <v>33</v>
      </c>
      <c r="F151" s="7">
        <v>1</v>
      </c>
      <c r="G151" s="7">
        <v>0</v>
      </c>
      <c r="H151" s="7">
        <v>90</v>
      </c>
      <c r="I151" s="7">
        <v>26</v>
      </c>
      <c r="J151" s="7">
        <v>89</v>
      </c>
      <c r="K151" s="7">
        <v>68</v>
      </c>
      <c r="L151" s="7">
        <v>2</v>
      </c>
      <c r="M151" s="7">
        <v>161</v>
      </c>
    </row>
    <row r="152" spans="1:13">
      <c r="A152" s="7" t="s">
        <v>3276</v>
      </c>
      <c r="B152" s="3">
        <v>0</v>
      </c>
      <c r="C152" s="7">
        <v>2</v>
      </c>
      <c r="D152" s="7">
        <v>28</v>
      </c>
      <c r="E152" s="7">
        <v>37</v>
      </c>
      <c r="F152" s="7">
        <v>0</v>
      </c>
      <c r="G152" s="7">
        <v>0</v>
      </c>
      <c r="H152" s="7">
        <v>81</v>
      </c>
      <c r="I152" s="7">
        <v>46</v>
      </c>
      <c r="J152" s="7">
        <v>104</v>
      </c>
      <c r="K152" s="7">
        <v>74</v>
      </c>
      <c r="L152" s="7">
        <v>7</v>
      </c>
      <c r="M152" s="7">
        <v>112</v>
      </c>
    </row>
    <row r="153" spans="1:13">
      <c r="A153" s="7" t="s">
        <v>3326</v>
      </c>
      <c r="B153" s="3">
        <v>0</v>
      </c>
      <c r="C153" s="7">
        <v>2</v>
      </c>
      <c r="D153" s="7">
        <v>10</v>
      </c>
      <c r="E153" s="7">
        <v>22</v>
      </c>
      <c r="F153" s="7">
        <v>4</v>
      </c>
      <c r="G153" s="7">
        <v>0</v>
      </c>
      <c r="H153" s="7">
        <v>40</v>
      </c>
      <c r="I153" s="7">
        <v>11</v>
      </c>
      <c r="J153" s="7">
        <v>49</v>
      </c>
      <c r="K153" s="7">
        <v>28</v>
      </c>
      <c r="L153" s="7">
        <v>0</v>
      </c>
      <c r="M153" s="7">
        <v>51</v>
      </c>
    </row>
    <row r="154" spans="1:13">
      <c r="A154" s="7" t="s">
        <v>3277</v>
      </c>
      <c r="B154" s="3">
        <v>0</v>
      </c>
      <c r="C154" s="7">
        <v>4</v>
      </c>
      <c r="D154" s="7">
        <v>17</v>
      </c>
      <c r="E154" s="7">
        <v>22</v>
      </c>
      <c r="F154" s="7">
        <v>1</v>
      </c>
      <c r="G154" s="7">
        <v>1</v>
      </c>
      <c r="H154" s="7">
        <v>56</v>
      </c>
      <c r="I154" s="7">
        <v>24</v>
      </c>
      <c r="J154" s="7">
        <v>67</v>
      </c>
      <c r="K154" s="7">
        <v>53</v>
      </c>
      <c r="L154" s="7">
        <v>4</v>
      </c>
      <c r="M154" s="7">
        <v>64</v>
      </c>
    </row>
    <row r="155" spans="1:13">
      <c r="A155" s="7" t="s">
        <v>3278</v>
      </c>
      <c r="B155" s="3">
        <v>1</v>
      </c>
      <c r="C155" s="7">
        <v>2</v>
      </c>
      <c r="D155" s="7">
        <v>15</v>
      </c>
      <c r="E155" s="7">
        <v>18</v>
      </c>
      <c r="F155" s="7">
        <v>4</v>
      </c>
      <c r="G155" s="7">
        <v>0</v>
      </c>
      <c r="H155" s="7">
        <v>63</v>
      </c>
      <c r="I155" s="7">
        <v>21</v>
      </c>
      <c r="J155" s="7">
        <v>87</v>
      </c>
      <c r="K155" s="7">
        <v>66</v>
      </c>
      <c r="L155" s="7">
        <v>5</v>
      </c>
      <c r="M155" s="7">
        <v>105</v>
      </c>
    </row>
    <row r="156" spans="1:13">
      <c r="A156" s="7" t="s">
        <v>3339</v>
      </c>
      <c r="B156" s="3">
        <v>0</v>
      </c>
      <c r="C156" s="7">
        <v>2</v>
      </c>
      <c r="D156" s="7">
        <v>11</v>
      </c>
      <c r="E156" s="7">
        <v>13</v>
      </c>
      <c r="F156" s="7">
        <v>0</v>
      </c>
      <c r="G156" s="7">
        <v>0</v>
      </c>
      <c r="H156" s="7">
        <v>35</v>
      </c>
      <c r="I156" s="7">
        <v>11</v>
      </c>
      <c r="J156" s="7">
        <v>42</v>
      </c>
      <c r="K156" s="7">
        <v>33</v>
      </c>
      <c r="L156" s="7">
        <v>1</v>
      </c>
      <c r="M156" s="7">
        <v>76</v>
      </c>
    </row>
    <row r="157" spans="1:13">
      <c r="A157" s="7" t="s">
        <v>3291</v>
      </c>
      <c r="B157" s="3">
        <v>1</v>
      </c>
      <c r="C157" s="7">
        <v>4</v>
      </c>
      <c r="D157" s="7">
        <v>29</v>
      </c>
      <c r="E157" s="7">
        <v>33</v>
      </c>
      <c r="F157" s="7">
        <v>3</v>
      </c>
      <c r="G157" s="7">
        <v>2</v>
      </c>
      <c r="H157" s="7">
        <v>90</v>
      </c>
      <c r="I157" s="7">
        <v>22</v>
      </c>
      <c r="J157" s="7">
        <v>101</v>
      </c>
      <c r="K157" s="7">
        <v>58</v>
      </c>
      <c r="L157" s="7">
        <v>5</v>
      </c>
      <c r="M157" s="7">
        <v>110</v>
      </c>
    </row>
    <row r="158" spans="1:13">
      <c r="A158" s="7" t="s">
        <v>3279</v>
      </c>
      <c r="B158" s="3">
        <v>0</v>
      </c>
      <c r="C158" s="7">
        <v>0</v>
      </c>
      <c r="D158" s="7">
        <v>15</v>
      </c>
      <c r="E158" s="7">
        <v>23</v>
      </c>
      <c r="F158" s="7">
        <v>0</v>
      </c>
      <c r="G158" s="7">
        <v>2</v>
      </c>
      <c r="H158" s="7">
        <v>51</v>
      </c>
      <c r="I158" s="7">
        <v>19</v>
      </c>
      <c r="J158" s="7">
        <v>57</v>
      </c>
      <c r="K158" s="7">
        <v>46</v>
      </c>
      <c r="L158" s="7">
        <v>6</v>
      </c>
      <c r="M158" s="7">
        <v>68</v>
      </c>
    </row>
    <row r="159" spans="1:13">
      <c r="A159" s="7" t="s">
        <v>3334</v>
      </c>
      <c r="B159" s="3">
        <v>1</v>
      </c>
      <c r="C159" s="7">
        <v>2</v>
      </c>
      <c r="D159" s="7">
        <v>15</v>
      </c>
      <c r="E159" s="7">
        <v>9</v>
      </c>
      <c r="F159" s="7">
        <v>5</v>
      </c>
      <c r="G159" s="7">
        <v>1</v>
      </c>
      <c r="H159" s="7">
        <v>34</v>
      </c>
      <c r="I159" s="7">
        <v>20</v>
      </c>
      <c r="J159" s="7">
        <v>57</v>
      </c>
      <c r="K159" s="7">
        <v>51</v>
      </c>
      <c r="L159" s="7">
        <v>1</v>
      </c>
      <c r="M159" s="7">
        <v>96</v>
      </c>
    </row>
    <row r="160" spans="1:13">
      <c r="A160" s="7" t="s">
        <v>3280</v>
      </c>
      <c r="B160" s="3">
        <v>0</v>
      </c>
      <c r="C160" s="7">
        <v>1</v>
      </c>
      <c r="D160" s="7">
        <v>7</v>
      </c>
      <c r="E160" s="7">
        <v>18</v>
      </c>
      <c r="F160" s="7">
        <v>1</v>
      </c>
      <c r="G160" s="7">
        <v>1</v>
      </c>
      <c r="H160" s="7">
        <v>29</v>
      </c>
      <c r="I160" s="7">
        <v>13</v>
      </c>
      <c r="J160" s="7">
        <v>47</v>
      </c>
      <c r="K160" s="7">
        <v>21</v>
      </c>
      <c r="L160" s="7">
        <v>1</v>
      </c>
      <c r="M160" s="7">
        <v>42</v>
      </c>
    </row>
    <row r="161" spans="1:13">
      <c r="A161" s="7" t="s">
        <v>3719</v>
      </c>
      <c r="B161" s="3">
        <v>2</v>
      </c>
      <c r="C161" s="7">
        <v>3</v>
      </c>
      <c r="D161" s="7">
        <v>28</v>
      </c>
      <c r="E161" s="7">
        <v>38</v>
      </c>
      <c r="F161" s="7">
        <v>0</v>
      </c>
      <c r="G161" s="7">
        <v>0</v>
      </c>
      <c r="H161" s="7">
        <v>88</v>
      </c>
      <c r="I161" s="7">
        <v>21</v>
      </c>
      <c r="J161" s="7">
        <v>89</v>
      </c>
      <c r="K161" s="7">
        <v>65</v>
      </c>
      <c r="L161" s="7">
        <v>1</v>
      </c>
      <c r="M161" s="7">
        <v>130</v>
      </c>
    </row>
    <row r="162" spans="1:13">
      <c r="A162" s="7" t="s">
        <v>3720</v>
      </c>
      <c r="B162" s="3">
        <v>0</v>
      </c>
      <c r="C162" s="7">
        <v>3</v>
      </c>
      <c r="D162" s="7">
        <v>23</v>
      </c>
      <c r="E162" s="7">
        <v>40</v>
      </c>
      <c r="F162" s="7">
        <v>1</v>
      </c>
      <c r="G162" s="7">
        <v>0</v>
      </c>
      <c r="H162" s="7">
        <v>78</v>
      </c>
      <c r="I162" s="7">
        <v>34</v>
      </c>
      <c r="J162" s="7">
        <v>115</v>
      </c>
      <c r="K162" s="7">
        <v>73</v>
      </c>
      <c r="L162" s="7">
        <v>8</v>
      </c>
      <c r="M162" s="7">
        <v>111</v>
      </c>
    </row>
    <row r="163" spans="1:13">
      <c r="A163" s="7" t="s">
        <v>3616</v>
      </c>
      <c r="B163" s="3">
        <v>0</v>
      </c>
      <c r="C163" s="7">
        <v>2</v>
      </c>
      <c r="D163" s="7">
        <v>11</v>
      </c>
      <c r="E163" s="7">
        <v>13</v>
      </c>
      <c r="F163" s="7">
        <v>1</v>
      </c>
      <c r="G163" s="7">
        <v>1</v>
      </c>
      <c r="H163" s="7">
        <v>31</v>
      </c>
      <c r="I163" s="7">
        <v>19</v>
      </c>
      <c r="J163" s="7">
        <v>54</v>
      </c>
      <c r="K163" s="7">
        <v>21</v>
      </c>
      <c r="L163" s="7">
        <v>4</v>
      </c>
      <c r="M163" s="7">
        <v>33</v>
      </c>
    </row>
    <row r="164" spans="1:13">
      <c r="A164" s="7" t="s">
        <v>3721</v>
      </c>
      <c r="B164" s="3">
        <v>2</v>
      </c>
      <c r="C164" s="7">
        <v>2</v>
      </c>
      <c r="D164" s="7">
        <v>14</v>
      </c>
      <c r="E164" s="7">
        <v>20</v>
      </c>
      <c r="F164" s="7">
        <v>2</v>
      </c>
      <c r="G164" s="7">
        <v>1</v>
      </c>
      <c r="H164" s="7">
        <v>48</v>
      </c>
      <c r="I164" s="7">
        <v>17</v>
      </c>
      <c r="J164" s="7">
        <v>62</v>
      </c>
      <c r="K164" s="7">
        <v>35</v>
      </c>
      <c r="L164" s="7">
        <v>4</v>
      </c>
      <c r="M164" s="7">
        <v>71</v>
      </c>
    </row>
    <row r="165" spans="1:13">
      <c r="A165" s="7" t="s">
        <v>3722</v>
      </c>
      <c r="B165" s="3">
        <v>1</v>
      </c>
      <c r="C165" s="7">
        <v>2</v>
      </c>
      <c r="D165" s="7">
        <v>16</v>
      </c>
      <c r="E165" s="7">
        <v>20</v>
      </c>
      <c r="F165" s="7">
        <v>2</v>
      </c>
      <c r="G165" s="7">
        <v>1</v>
      </c>
      <c r="H165" s="7">
        <v>71</v>
      </c>
      <c r="I165" s="7">
        <v>23</v>
      </c>
      <c r="J165" s="7">
        <v>91</v>
      </c>
      <c r="K165" s="7">
        <v>77</v>
      </c>
      <c r="L165" s="7">
        <v>6</v>
      </c>
      <c r="M165" s="7">
        <v>105</v>
      </c>
    </row>
    <row r="166" spans="1:13">
      <c r="A166" s="7" t="s">
        <v>3723</v>
      </c>
      <c r="B166" s="3">
        <v>0</v>
      </c>
      <c r="C166" s="7">
        <v>2</v>
      </c>
      <c r="D166" s="7">
        <v>14</v>
      </c>
      <c r="E166" s="7">
        <v>18</v>
      </c>
      <c r="F166" s="7">
        <v>1</v>
      </c>
      <c r="G166" s="7">
        <v>0</v>
      </c>
      <c r="H166" s="7">
        <v>52</v>
      </c>
      <c r="I166" s="7">
        <v>27</v>
      </c>
      <c r="J166" s="7">
        <v>47</v>
      </c>
      <c r="K166" s="7">
        <v>51</v>
      </c>
      <c r="L166" s="7">
        <v>3</v>
      </c>
      <c r="M166" s="7">
        <v>72</v>
      </c>
    </row>
    <row r="167" spans="1:13">
      <c r="A167" s="7" t="s">
        <v>3724</v>
      </c>
      <c r="B167" s="3">
        <v>0</v>
      </c>
      <c r="C167" s="7">
        <v>5</v>
      </c>
      <c r="D167" s="7">
        <v>28</v>
      </c>
      <c r="E167" s="7">
        <v>33</v>
      </c>
      <c r="F167" s="7">
        <v>4</v>
      </c>
      <c r="G167" s="7">
        <v>2</v>
      </c>
      <c r="H167" s="7">
        <v>88</v>
      </c>
      <c r="I167" s="7">
        <v>45</v>
      </c>
      <c r="J167" s="7">
        <v>123</v>
      </c>
      <c r="K167" s="7">
        <v>95</v>
      </c>
      <c r="L167" s="7">
        <v>4</v>
      </c>
      <c r="M167" s="7">
        <v>121</v>
      </c>
    </row>
    <row r="168" spans="1:13">
      <c r="A168" s="7" t="s">
        <v>3725</v>
      </c>
      <c r="B168" s="3">
        <v>0</v>
      </c>
      <c r="C168" s="7">
        <v>1</v>
      </c>
      <c r="D168" s="7">
        <v>18</v>
      </c>
      <c r="E168" s="7">
        <v>23</v>
      </c>
      <c r="F168" s="7">
        <v>0</v>
      </c>
      <c r="G168" s="7">
        <v>0</v>
      </c>
      <c r="H168" s="7">
        <v>58</v>
      </c>
      <c r="I168" s="7">
        <v>20</v>
      </c>
      <c r="J168" s="7">
        <v>65</v>
      </c>
      <c r="K168" s="7">
        <v>41</v>
      </c>
      <c r="L168" s="7">
        <v>2</v>
      </c>
      <c r="M168" s="7">
        <v>68</v>
      </c>
    </row>
    <row r="169" spans="1:13">
      <c r="A169" s="7" t="s">
        <v>3633</v>
      </c>
      <c r="B169" s="3">
        <v>1</v>
      </c>
      <c r="C169" s="7">
        <v>2</v>
      </c>
      <c r="D169" s="7">
        <v>15</v>
      </c>
      <c r="E169" s="7">
        <v>15</v>
      </c>
      <c r="F169" s="7">
        <v>2</v>
      </c>
      <c r="G169" s="7">
        <v>1</v>
      </c>
      <c r="H169" s="7">
        <v>44</v>
      </c>
      <c r="I169" s="7">
        <v>19</v>
      </c>
      <c r="J169" s="7">
        <v>76</v>
      </c>
      <c r="K169" s="7">
        <v>56</v>
      </c>
      <c r="L169" s="7">
        <v>6</v>
      </c>
      <c r="M169" s="7">
        <v>68</v>
      </c>
    </row>
    <row r="170" spans="1:13">
      <c r="A170" s="7" t="s">
        <v>3641</v>
      </c>
      <c r="B170" s="3">
        <v>0</v>
      </c>
      <c r="C170" s="7">
        <v>1</v>
      </c>
      <c r="D170" s="7">
        <v>17</v>
      </c>
      <c r="E170" s="7">
        <v>13</v>
      </c>
      <c r="F170" s="7">
        <v>0</v>
      </c>
      <c r="G170" s="7">
        <v>1</v>
      </c>
      <c r="H170" s="7">
        <v>38</v>
      </c>
      <c r="I170" s="7">
        <v>23</v>
      </c>
      <c r="J170" s="7">
        <v>45</v>
      </c>
      <c r="K170" s="7">
        <v>34</v>
      </c>
      <c r="L170" s="7">
        <v>6</v>
      </c>
      <c r="M170" s="7">
        <v>49</v>
      </c>
    </row>
    <row r="171" spans="1:13">
      <c r="A171" s="7" t="s">
        <v>3726</v>
      </c>
      <c r="B171" s="3">
        <v>2</v>
      </c>
      <c r="C171" s="7">
        <v>6</v>
      </c>
      <c r="D171" s="7">
        <v>24</v>
      </c>
      <c r="E171" s="7">
        <v>34</v>
      </c>
      <c r="F171" s="7">
        <v>0</v>
      </c>
      <c r="G171" s="7">
        <v>0</v>
      </c>
      <c r="H171" s="7">
        <v>85</v>
      </c>
      <c r="I171" s="7">
        <v>32</v>
      </c>
      <c r="J171" s="7">
        <v>87</v>
      </c>
      <c r="K171" s="7">
        <v>49</v>
      </c>
      <c r="L171" s="7">
        <v>5</v>
      </c>
      <c r="M171" s="7">
        <v>127</v>
      </c>
    </row>
    <row r="172" spans="1:13">
      <c r="A172" s="7" t="s">
        <v>3727</v>
      </c>
      <c r="B172" s="3">
        <v>0</v>
      </c>
      <c r="C172" s="7">
        <v>4</v>
      </c>
      <c r="D172" s="7">
        <v>27</v>
      </c>
      <c r="E172" s="7">
        <v>34</v>
      </c>
      <c r="F172" s="7">
        <v>1</v>
      </c>
      <c r="G172" s="7">
        <v>1</v>
      </c>
      <c r="H172" s="7">
        <v>76</v>
      </c>
      <c r="I172" s="7">
        <v>42</v>
      </c>
      <c r="J172" s="7">
        <v>106</v>
      </c>
      <c r="K172" s="7">
        <v>66</v>
      </c>
      <c r="L172" s="7">
        <v>7</v>
      </c>
      <c r="M172" s="7">
        <v>101</v>
      </c>
    </row>
    <row r="173" spans="1:13">
      <c r="A173" s="7" t="s">
        <v>3645</v>
      </c>
      <c r="B173" s="3">
        <v>0</v>
      </c>
      <c r="C173" s="7">
        <v>5</v>
      </c>
      <c r="D173" s="7">
        <v>9</v>
      </c>
      <c r="E173" s="7">
        <v>19</v>
      </c>
      <c r="F173" s="7">
        <v>3</v>
      </c>
      <c r="G173" s="7">
        <v>1</v>
      </c>
      <c r="H173" s="7">
        <v>41</v>
      </c>
      <c r="I173" s="7">
        <v>11</v>
      </c>
      <c r="J173" s="7">
        <v>63</v>
      </c>
      <c r="K173" s="7">
        <v>54</v>
      </c>
      <c r="L173" s="7">
        <v>1</v>
      </c>
      <c r="M173" s="7">
        <v>51</v>
      </c>
    </row>
    <row r="174" spans="1:13">
      <c r="A174" s="7" t="s">
        <v>3728</v>
      </c>
      <c r="B174" s="3">
        <v>1</v>
      </c>
      <c r="C174" s="7">
        <v>3</v>
      </c>
      <c r="D174" s="7">
        <v>16</v>
      </c>
      <c r="E174" s="7">
        <v>13</v>
      </c>
      <c r="F174" s="7">
        <v>1</v>
      </c>
      <c r="G174" s="7">
        <v>1</v>
      </c>
      <c r="H174" s="7">
        <v>43</v>
      </c>
      <c r="I174" s="7">
        <v>21</v>
      </c>
      <c r="J174" s="7">
        <v>58</v>
      </c>
      <c r="K174" s="7">
        <v>51</v>
      </c>
      <c r="L174" s="7">
        <v>3</v>
      </c>
      <c r="M174" s="7">
        <v>73</v>
      </c>
    </row>
    <row r="175" spans="1:13">
      <c r="A175" s="7" t="s">
        <v>3729</v>
      </c>
      <c r="B175" s="3">
        <v>0</v>
      </c>
      <c r="C175" s="7">
        <v>3</v>
      </c>
      <c r="D175" s="7">
        <v>17</v>
      </c>
      <c r="E175" s="7">
        <v>24</v>
      </c>
      <c r="F175" s="7">
        <v>2</v>
      </c>
      <c r="G175" s="7">
        <v>1</v>
      </c>
      <c r="H175" s="7">
        <v>66</v>
      </c>
      <c r="I175" s="7">
        <v>19</v>
      </c>
      <c r="J175" s="7">
        <v>99</v>
      </c>
      <c r="K175" s="7">
        <v>71</v>
      </c>
      <c r="L175" s="7">
        <v>5</v>
      </c>
      <c r="M175" s="7">
        <v>91</v>
      </c>
    </row>
    <row r="176" spans="1:13">
      <c r="A176" s="7" t="s">
        <v>3730</v>
      </c>
      <c r="B176" s="3">
        <v>2</v>
      </c>
      <c r="C176" s="7">
        <v>1</v>
      </c>
      <c r="D176" s="7">
        <v>11</v>
      </c>
      <c r="E176" s="7">
        <v>16</v>
      </c>
      <c r="F176" s="7">
        <v>1</v>
      </c>
      <c r="G176" s="7">
        <v>0</v>
      </c>
      <c r="H176" s="7">
        <v>43</v>
      </c>
      <c r="I176" s="7">
        <v>18</v>
      </c>
      <c r="J176" s="7">
        <v>43</v>
      </c>
      <c r="K176" s="7">
        <v>41</v>
      </c>
      <c r="L176" s="7">
        <v>17</v>
      </c>
      <c r="M176" s="7">
        <v>60</v>
      </c>
    </row>
    <row r="177" spans="1:13">
      <c r="A177" s="7" t="s">
        <v>3731</v>
      </c>
      <c r="B177" s="3">
        <v>0</v>
      </c>
      <c r="C177" s="7">
        <v>1</v>
      </c>
      <c r="D177" s="7">
        <v>25</v>
      </c>
      <c r="E177" s="7">
        <v>36</v>
      </c>
      <c r="F177" s="7">
        <v>0</v>
      </c>
      <c r="G177" s="7">
        <v>4</v>
      </c>
      <c r="H177" s="7">
        <v>75</v>
      </c>
      <c r="I177" s="7">
        <v>27</v>
      </c>
      <c r="J177" s="7">
        <v>107</v>
      </c>
      <c r="K177" s="7">
        <v>67</v>
      </c>
      <c r="L177" s="7">
        <v>8</v>
      </c>
      <c r="M177" s="7">
        <v>110</v>
      </c>
    </row>
    <row r="178" spans="1:13">
      <c r="A178" s="7" t="s">
        <v>3732</v>
      </c>
      <c r="B178" s="3">
        <v>1</v>
      </c>
      <c r="C178" s="7">
        <v>0</v>
      </c>
      <c r="D178" s="7">
        <v>19</v>
      </c>
      <c r="E178" s="7">
        <v>15</v>
      </c>
      <c r="F178" s="7">
        <v>0</v>
      </c>
      <c r="G178" s="7">
        <v>0</v>
      </c>
      <c r="H178" s="7">
        <v>49</v>
      </c>
      <c r="I178" s="7">
        <v>22</v>
      </c>
      <c r="J178" s="7">
        <v>68</v>
      </c>
      <c r="K178" s="7">
        <v>49</v>
      </c>
      <c r="L178" s="7">
        <v>4</v>
      </c>
      <c r="M178" s="7">
        <v>70</v>
      </c>
    </row>
    <row r="179" spans="1:13">
      <c r="A179" s="7" t="s">
        <v>3662</v>
      </c>
      <c r="B179" s="3">
        <v>0</v>
      </c>
      <c r="C179" s="7">
        <v>2</v>
      </c>
      <c r="D179" s="7">
        <v>14</v>
      </c>
      <c r="E179" s="7">
        <v>18</v>
      </c>
      <c r="F179" s="7">
        <v>2</v>
      </c>
      <c r="G179" s="7">
        <v>0</v>
      </c>
      <c r="H179" s="7">
        <v>47</v>
      </c>
      <c r="I179" s="7">
        <v>20</v>
      </c>
      <c r="J179" s="7">
        <v>63</v>
      </c>
      <c r="K179" s="7">
        <v>51</v>
      </c>
      <c r="L179" s="7">
        <v>6</v>
      </c>
      <c r="M179" s="7">
        <v>80</v>
      </c>
    </row>
    <row r="180" spans="1:13">
      <c r="A180" s="7" t="s">
        <v>3670</v>
      </c>
      <c r="B180" s="3">
        <v>2</v>
      </c>
      <c r="C180" s="7">
        <v>4</v>
      </c>
      <c r="D180" s="7">
        <v>15</v>
      </c>
      <c r="E180" s="7">
        <v>9</v>
      </c>
      <c r="F180" s="7">
        <v>1</v>
      </c>
      <c r="G180" s="7">
        <v>0</v>
      </c>
      <c r="H180" s="7">
        <v>31</v>
      </c>
      <c r="I180" s="7">
        <v>29</v>
      </c>
      <c r="J180" s="7">
        <v>52</v>
      </c>
      <c r="K180" s="7">
        <v>29</v>
      </c>
      <c r="L180" s="7">
        <v>3</v>
      </c>
      <c r="M180" s="7">
        <v>24</v>
      </c>
    </row>
    <row r="181" spans="1:13">
      <c r="A181" s="7" t="s">
        <v>3733</v>
      </c>
      <c r="B181" s="3">
        <v>7</v>
      </c>
      <c r="C181" s="7">
        <v>2</v>
      </c>
      <c r="D181" s="7">
        <v>23</v>
      </c>
      <c r="E181" s="7">
        <v>33</v>
      </c>
      <c r="F181" s="7">
        <v>9</v>
      </c>
      <c r="G181" s="7">
        <v>0</v>
      </c>
      <c r="H181" s="7">
        <v>89</v>
      </c>
      <c r="I181" s="7">
        <v>26</v>
      </c>
      <c r="J181" s="7">
        <v>85</v>
      </c>
      <c r="K181" s="7">
        <v>62</v>
      </c>
      <c r="L181" s="7">
        <v>3</v>
      </c>
      <c r="M181" s="7">
        <v>123</v>
      </c>
    </row>
    <row r="182" spans="1:13">
      <c r="A182" s="7" t="s">
        <v>3734</v>
      </c>
      <c r="B182" s="3">
        <v>3</v>
      </c>
      <c r="C182" s="7">
        <v>4</v>
      </c>
      <c r="D182" s="7">
        <v>25</v>
      </c>
      <c r="E182" s="7">
        <v>38</v>
      </c>
      <c r="F182" s="7">
        <v>9</v>
      </c>
      <c r="G182" s="7">
        <v>0</v>
      </c>
      <c r="H182" s="7">
        <v>77</v>
      </c>
      <c r="I182" s="7">
        <v>36</v>
      </c>
      <c r="J182" s="7">
        <v>123</v>
      </c>
      <c r="K182" s="7">
        <v>69</v>
      </c>
      <c r="L182" s="7">
        <v>4</v>
      </c>
      <c r="M182" s="7">
        <v>111</v>
      </c>
    </row>
    <row r="183" spans="1:13">
      <c r="A183" s="7" t="s">
        <v>3673</v>
      </c>
      <c r="B183" s="3">
        <v>0</v>
      </c>
      <c r="C183" s="7">
        <v>6</v>
      </c>
      <c r="D183" s="7">
        <v>6</v>
      </c>
      <c r="E183" s="7">
        <v>15</v>
      </c>
      <c r="F183" s="7">
        <v>3</v>
      </c>
      <c r="G183" s="7">
        <v>0</v>
      </c>
      <c r="H183" s="7">
        <v>34</v>
      </c>
      <c r="I183" s="7">
        <v>9</v>
      </c>
      <c r="J183" s="7">
        <v>57</v>
      </c>
      <c r="K183" s="7">
        <v>44</v>
      </c>
      <c r="L183" s="7">
        <v>4</v>
      </c>
      <c r="M183" s="7">
        <v>75</v>
      </c>
    </row>
    <row r="184" spans="1:13">
      <c r="A184" s="7" t="s">
        <v>3735</v>
      </c>
      <c r="B184" s="3">
        <v>1</v>
      </c>
      <c r="C184" s="7">
        <v>3</v>
      </c>
      <c r="D184" s="7">
        <v>18</v>
      </c>
      <c r="E184" s="7">
        <v>12</v>
      </c>
      <c r="F184" s="7">
        <v>2</v>
      </c>
      <c r="G184" s="7">
        <v>1</v>
      </c>
      <c r="H184" s="7">
        <v>45</v>
      </c>
      <c r="I184" s="7">
        <v>25</v>
      </c>
      <c r="J184" s="7">
        <v>79</v>
      </c>
      <c r="K184" s="7">
        <v>51</v>
      </c>
      <c r="L184" s="7">
        <v>1</v>
      </c>
      <c r="M184" s="7">
        <v>52</v>
      </c>
    </row>
    <row r="185" spans="1:13">
      <c r="A185" s="7" t="s">
        <v>3736</v>
      </c>
      <c r="B185" s="3">
        <v>0</v>
      </c>
      <c r="C185" s="7">
        <v>4</v>
      </c>
      <c r="D185" s="7">
        <v>18</v>
      </c>
      <c r="E185" s="7">
        <v>20</v>
      </c>
      <c r="F185" s="7">
        <v>4</v>
      </c>
      <c r="G185" s="7">
        <v>1</v>
      </c>
      <c r="H185" s="7">
        <v>62</v>
      </c>
      <c r="I185" s="7">
        <v>33</v>
      </c>
      <c r="J185" s="7">
        <v>106</v>
      </c>
      <c r="K185" s="7">
        <v>65</v>
      </c>
      <c r="L185" s="7">
        <v>1</v>
      </c>
      <c r="M185" s="7">
        <v>84</v>
      </c>
    </row>
    <row r="186" spans="1:13">
      <c r="A186" s="7" t="s">
        <v>3934</v>
      </c>
      <c r="B186" s="3">
        <v>1</v>
      </c>
      <c r="C186" s="7">
        <v>2</v>
      </c>
      <c r="D186" s="7">
        <v>10</v>
      </c>
      <c r="E186" s="7">
        <v>19</v>
      </c>
      <c r="F186" s="7">
        <v>3</v>
      </c>
      <c r="G186" s="7">
        <v>1</v>
      </c>
      <c r="H186" s="7">
        <v>46</v>
      </c>
      <c r="I186" s="7">
        <v>14</v>
      </c>
      <c r="J186" s="7">
        <v>54</v>
      </c>
      <c r="K186" s="7">
        <v>60</v>
      </c>
      <c r="L186" s="7">
        <v>10</v>
      </c>
      <c r="M186" s="7">
        <v>70</v>
      </c>
    </row>
    <row r="187" spans="1:13">
      <c r="A187" s="7" t="s">
        <v>3737</v>
      </c>
      <c r="B187" s="3">
        <v>1</v>
      </c>
      <c r="C187" s="7">
        <v>2</v>
      </c>
      <c r="D187" s="7">
        <v>19</v>
      </c>
      <c r="E187" s="7">
        <v>34</v>
      </c>
      <c r="F187" s="7">
        <v>1</v>
      </c>
      <c r="G187" s="7">
        <v>0</v>
      </c>
      <c r="H187" s="7">
        <v>72</v>
      </c>
      <c r="I187" s="7">
        <v>27</v>
      </c>
      <c r="J187" s="7">
        <v>94</v>
      </c>
      <c r="K187" s="7">
        <v>55</v>
      </c>
      <c r="L187" s="7">
        <v>5</v>
      </c>
      <c r="M187" s="7">
        <v>107</v>
      </c>
    </row>
    <row r="188" spans="1:13">
      <c r="A188" s="7" t="s">
        <v>3682</v>
      </c>
      <c r="B188" s="3">
        <v>0</v>
      </c>
      <c r="C188" s="7">
        <v>1</v>
      </c>
      <c r="D188" s="7">
        <v>2</v>
      </c>
      <c r="E188" s="7">
        <v>4</v>
      </c>
      <c r="F188" s="7">
        <v>0</v>
      </c>
      <c r="G188" s="7">
        <v>0</v>
      </c>
      <c r="H188" s="7">
        <v>14</v>
      </c>
      <c r="I188" s="7">
        <v>1</v>
      </c>
      <c r="J188" s="7">
        <v>9</v>
      </c>
      <c r="K188" s="7">
        <v>8</v>
      </c>
      <c r="L188" s="7">
        <v>1</v>
      </c>
      <c r="M188" s="7">
        <v>12</v>
      </c>
    </row>
    <row r="189" spans="1:13">
      <c r="A189" s="7" t="s">
        <v>3935</v>
      </c>
      <c r="B189" s="3">
        <v>2</v>
      </c>
      <c r="C189" s="7">
        <v>1</v>
      </c>
      <c r="D189" s="7">
        <v>17</v>
      </c>
      <c r="E189" s="7">
        <v>15</v>
      </c>
      <c r="F189" s="7">
        <v>2</v>
      </c>
      <c r="G189" s="7">
        <v>0</v>
      </c>
      <c r="H189" s="7">
        <v>41</v>
      </c>
      <c r="I189" s="7">
        <v>22</v>
      </c>
      <c r="J189" s="7">
        <v>72</v>
      </c>
      <c r="K189" s="7">
        <v>48</v>
      </c>
      <c r="L189" s="7">
        <v>5</v>
      </c>
      <c r="M189" s="7">
        <v>58</v>
      </c>
    </row>
    <row r="190" spans="1:13">
      <c r="A190" s="7" t="s">
        <v>3684</v>
      </c>
      <c r="B190" s="3">
        <v>0</v>
      </c>
      <c r="C190" s="7">
        <v>0</v>
      </c>
      <c r="D190" s="7">
        <v>16</v>
      </c>
      <c r="E190" s="7">
        <v>19</v>
      </c>
      <c r="F190" s="7">
        <v>1</v>
      </c>
      <c r="G190" s="7">
        <v>2</v>
      </c>
      <c r="H190" s="7">
        <v>47</v>
      </c>
      <c r="I190" s="7">
        <v>15</v>
      </c>
      <c r="J190" s="7">
        <v>69</v>
      </c>
      <c r="K190" s="7">
        <v>58</v>
      </c>
      <c r="L190" s="7">
        <v>6</v>
      </c>
      <c r="M190" s="7">
        <v>85</v>
      </c>
    </row>
    <row r="191" spans="1:13">
      <c r="A191" s="7" t="s">
        <v>3688</v>
      </c>
      <c r="B191" s="3">
        <v>2</v>
      </c>
      <c r="C191" s="7">
        <v>7</v>
      </c>
      <c r="D191" s="7">
        <v>13</v>
      </c>
      <c r="E191" s="7">
        <v>9</v>
      </c>
      <c r="F191" s="7">
        <v>8</v>
      </c>
      <c r="G191" s="7">
        <v>0</v>
      </c>
      <c r="H191" s="7">
        <v>38</v>
      </c>
      <c r="I191" s="7">
        <v>15</v>
      </c>
      <c r="J191" s="7">
        <v>46</v>
      </c>
      <c r="K191" s="7">
        <v>16</v>
      </c>
      <c r="L191" s="7">
        <v>7</v>
      </c>
      <c r="M191" s="7">
        <v>42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267"/>
  <sheetViews>
    <sheetView topLeftCell="A208"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  <col min="19" max="19" width="15.28515625" style="7" bestFit="1" customWidth="1"/>
    <col min="20" max="20" width="11.85546875" style="7" bestFit="1" customWidth="1"/>
    <col min="21" max="21" width="12" style="7" bestFit="1" customWidth="1"/>
    <col min="22" max="22" width="14.28515625" style="7" bestFit="1" customWidth="1"/>
    <col min="23" max="23" width="13.140625" style="7" bestFit="1" customWidth="1"/>
    <col min="24" max="24" width="10.42578125" style="7" bestFit="1" customWidth="1"/>
  </cols>
  <sheetData>
    <row r="1" spans="1:2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S1"/>
      <c r="T1"/>
      <c r="U1"/>
      <c r="V1"/>
      <c r="W1"/>
      <c r="X1"/>
    </row>
    <row r="2" spans="1:24">
      <c r="A2" s="7" t="s">
        <v>585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S2"/>
      <c r="T2"/>
      <c r="U2"/>
      <c r="V2"/>
      <c r="W2"/>
      <c r="X2"/>
    </row>
    <row r="3" spans="1:24">
      <c r="A3" s="7" t="s">
        <v>654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S3"/>
      <c r="T3"/>
      <c r="U3"/>
      <c r="V3"/>
      <c r="W3"/>
      <c r="X3"/>
    </row>
    <row r="4" spans="1:24">
      <c r="A4" s="7" t="s">
        <v>608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S4"/>
      <c r="T4"/>
      <c r="U4"/>
      <c r="V4"/>
      <c r="W4"/>
      <c r="X4"/>
    </row>
    <row r="5" spans="1:24">
      <c r="A5" s="7" t="s">
        <v>631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S5"/>
      <c r="T5"/>
      <c r="U5"/>
      <c r="V5"/>
      <c r="W5"/>
      <c r="X5"/>
    </row>
    <row r="6" spans="1:24">
      <c r="A6" s="7" t="s">
        <v>689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S6"/>
      <c r="T6"/>
      <c r="U6"/>
      <c r="V6"/>
      <c r="W6"/>
      <c r="X6"/>
    </row>
    <row r="7" spans="1:24">
      <c r="A7" s="7" t="s">
        <v>712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S7"/>
      <c r="T7"/>
      <c r="U7"/>
      <c r="V7"/>
      <c r="W7"/>
      <c r="X7"/>
    </row>
    <row r="8" spans="1:24">
      <c r="A8" s="7" t="s">
        <v>735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S8"/>
      <c r="T8"/>
      <c r="U8"/>
      <c r="V8"/>
      <c r="W8"/>
      <c r="X8"/>
    </row>
    <row r="9" spans="1:24">
      <c r="A9" s="7" t="s">
        <v>758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S9"/>
      <c r="T9"/>
      <c r="U9"/>
      <c r="V9"/>
      <c r="W9"/>
      <c r="X9"/>
    </row>
    <row r="10" spans="1:24">
      <c r="A10" s="7" t="s">
        <v>781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S10"/>
      <c r="T10"/>
      <c r="U10"/>
      <c r="V10"/>
      <c r="W10"/>
      <c r="X10"/>
    </row>
    <row r="11" spans="1:24">
      <c r="A11" s="7" t="s">
        <v>584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S11"/>
      <c r="T11"/>
      <c r="U11"/>
      <c r="V11"/>
      <c r="W11"/>
      <c r="X11"/>
    </row>
    <row r="12" spans="1:24">
      <c r="A12" s="7" t="s">
        <v>653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S12"/>
      <c r="T12"/>
      <c r="U12"/>
      <c r="V12"/>
      <c r="W12"/>
      <c r="X12"/>
    </row>
    <row r="13" spans="1:24">
      <c r="A13" s="7" t="s">
        <v>607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S13"/>
      <c r="T13"/>
      <c r="U13"/>
      <c r="V13"/>
      <c r="W13"/>
      <c r="X13"/>
    </row>
    <row r="14" spans="1:24">
      <c r="A14" s="7" t="s">
        <v>630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S14"/>
      <c r="T14"/>
      <c r="U14"/>
      <c r="V14"/>
      <c r="W14"/>
      <c r="X14"/>
    </row>
    <row r="15" spans="1:24">
      <c r="A15" s="7" t="s">
        <v>688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S15"/>
      <c r="T15"/>
      <c r="U15"/>
      <c r="V15"/>
      <c r="W15"/>
      <c r="X15"/>
    </row>
    <row r="16" spans="1:24">
      <c r="A16" s="7" t="s">
        <v>711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S16"/>
      <c r="T16"/>
      <c r="U16"/>
      <c r="V16"/>
      <c r="W16"/>
      <c r="X16"/>
    </row>
    <row r="17" spans="1:24">
      <c r="A17" s="7" t="s">
        <v>734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S17"/>
      <c r="T17"/>
      <c r="U17"/>
      <c r="V17"/>
      <c r="W17"/>
      <c r="X17"/>
    </row>
    <row r="18" spans="1:24">
      <c r="A18" s="7" t="s">
        <v>757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S18"/>
      <c r="T18"/>
      <c r="U18"/>
      <c r="V18"/>
      <c r="W18"/>
      <c r="X18"/>
    </row>
    <row r="19" spans="1:24">
      <c r="A19" s="7" t="s">
        <v>780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S19"/>
      <c r="T19"/>
      <c r="U19"/>
      <c r="V19"/>
      <c r="W19"/>
      <c r="X19"/>
    </row>
    <row r="20" spans="1:24">
      <c r="A20" s="7" t="s">
        <v>583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S20"/>
      <c r="T20"/>
      <c r="U20"/>
      <c r="V20"/>
      <c r="W20"/>
      <c r="X20"/>
    </row>
    <row r="21" spans="1:24">
      <c r="A21" s="7" t="s">
        <v>652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S21"/>
      <c r="T21"/>
      <c r="U21"/>
      <c r="V21"/>
      <c r="W21"/>
      <c r="X21"/>
    </row>
    <row r="22" spans="1:24">
      <c r="A22" s="7" t="s">
        <v>606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S22"/>
      <c r="T22"/>
      <c r="U22"/>
      <c r="V22"/>
      <c r="W22"/>
      <c r="X22"/>
    </row>
    <row r="23" spans="1:24">
      <c r="A23" s="7" t="s">
        <v>629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S23"/>
      <c r="T23"/>
      <c r="U23"/>
      <c r="V23"/>
      <c r="W23"/>
      <c r="X23"/>
    </row>
    <row r="24" spans="1:24">
      <c r="A24" s="7" t="s">
        <v>687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4">
      <c r="A25" s="7" t="s">
        <v>710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4">
      <c r="A26" s="7" t="s">
        <v>733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4">
      <c r="A27" s="7" t="s">
        <v>756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4">
      <c r="A28" s="7" t="s">
        <v>779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4">
      <c r="A29" s="7" t="s">
        <v>593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4">
      <c r="A30" s="7" t="s">
        <v>662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4">
      <c r="A31" s="7" t="s">
        <v>616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4">
      <c r="A32" s="7" t="s">
        <v>639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697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720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743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766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592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661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615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638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696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719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742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765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591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660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614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637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695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718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741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764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590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659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613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636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694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717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740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763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589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658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612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635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693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716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739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762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588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657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611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634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692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715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738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761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587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656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610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633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691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714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737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760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586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655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609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632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690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713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736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759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573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642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596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619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665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677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700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723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746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769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572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641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595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618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664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676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699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722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745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768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571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640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594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674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617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663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675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698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721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744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767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582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651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605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628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686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709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732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755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778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581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650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604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627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673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685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708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731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754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777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580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649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603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626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672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684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707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730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753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776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579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648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602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625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671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683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706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729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752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775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578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647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601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624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670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682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705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728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751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774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577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646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600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623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669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681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704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727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750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773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576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645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599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622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668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680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703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726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749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772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575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644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598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621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667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679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702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725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748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771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574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643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597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620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666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678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701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724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747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770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416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417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418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419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420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421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422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423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424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425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426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427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428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429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430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431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432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433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434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435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436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1434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1435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1401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1436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1405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1437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1440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1438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2233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1439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1418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1426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  <row r="247" spans="1:13">
      <c r="A247" s="7" t="s">
        <v>2603</v>
      </c>
      <c r="B247" s="3">
        <v>5</v>
      </c>
      <c r="C247" s="7">
        <v>17</v>
      </c>
      <c r="D247" s="7">
        <v>84</v>
      </c>
      <c r="E247" s="7">
        <v>117</v>
      </c>
      <c r="F247" s="7">
        <v>9</v>
      </c>
      <c r="G247" s="7">
        <v>4</v>
      </c>
      <c r="H247" s="7">
        <v>315</v>
      </c>
      <c r="I247" s="7">
        <v>102</v>
      </c>
      <c r="J247" s="7">
        <v>347</v>
      </c>
      <c r="K247" s="7">
        <v>234</v>
      </c>
      <c r="L247" s="7">
        <v>27</v>
      </c>
      <c r="M247" s="7">
        <v>567</v>
      </c>
    </row>
    <row r="248" spans="1:13">
      <c r="A248" s="7" t="s">
        <v>2604</v>
      </c>
      <c r="B248" s="3">
        <v>1</v>
      </c>
      <c r="C248" s="7">
        <v>5</v>
      </c>
      <c r="D248" s="7">
        <v>86</v>
      </c>
      <c r="E248" s="7">
        <v>149</v>
      </c>
      <c r="F248" s="7">
        <v>4</v>
      </c>
      <c r="G248" s="7">
        <v>5</v>
      </c>
      <c r="H248" s="7">
        <v>285</v>
      </c>
      <c r="I248" s="7">
        <v>135</v>
      </c>
      <c r="J248" s="7">
        <v>410</v>
      </c>
      <c r="K248" s="7">
        <v>250</v>
      </c>
      <c r="L248" s="7">
        <v>19</v>
      </c>
      <c r="M248" s="7">
        <v>383</v>
      </c>
    </row>
    <row r="249" spans="1:13">
      <c r="A249" s="7" t="s">
        <v>2570</v>
      </c>
      <c r="B249" s="3">
        <v>0</v>
      </c>
      <c r="C249" s="7">
        <v>6</v>
      </c>
      <c r="D249" s="7">
        <v>35</v>
      </c>
      <c r="E249" s="7">
        <v>92</v>
      </c>
      <c r="F249" s="7">
        <v>8</v>
      </c>
      <c r="G249" s="7">
        <v>1</v>
      </c>
      <c r="H249" s="7">
        <v>169</v>
      </c>
      <c r="I249" s="7">
        <v>60</v>
      </c>
      <c r="J249" s="7">
        <v>197</v>
      </c>
      <c r="K249" s="7">
        <v>136</v>
      </c>
      <c r="L249" s="7">
        <v>1</v>
      </c>
      <c r="M249" s="7">
        <v>222</v>
      </c>
    </row>
    <row r="250" spans="1:13">
      <c r="A250" s="7" t="s">
        <v>2605</v>
      </c>
      <c r="B250" s="3">
        <v>0</v>
      </c>
      <c r="C250" s="7">
        <v>13</v>
      </c>
      <c r="D250" s="7">
        <v>52</v>
      </c>
      <c r="E250" s="7">
        <v>78</v>
      </c>
      <c r="F250" s="7">
        <v>3</v>
      </c>
      <c r="G250" s="7">
        <v>1</v>
      </c>
      <c r="H250" s="7">
        <v>188</v>
      </c>
      <c r="I250" s="7">
        <v>86</v>
      </c>
      <c r="J250" s="7">
        <v>271</v>
      </c>
      <c r="K250" s="7">
        <v>163</v>
      </c>
      <c r="L250" s="7">
        <v>18</v>
      </c>
      <c r="M250" s="7">
        <v>312</v>
      </c>
    </row>
    <row r="251" spans="1:13">
      <c r="A251" s="7" t="s">
        <v>2606</v>
      </c>
      <c r="B251" s="3">
        <v>1</v>
      </c>
      <c r="C251" s="7">
        <v>7</v>
      </c>
      <c r="D251" s="7">
        <v>58</v>
      </c>
      <c r="E251" s="7">
        <v>90</v>
      </c>
      <c r="F251" s="7">
        <v>7</v>
      </c>
      <c r="G251" s="7">
        <v>3</v>
      </c>
      <c r="H251" s="7">
        <v>246</v>
      </c>
      <c r="I251" s="7">
        <v>90</v>
      </c>
      <c r="J251" s="7">
        <v>322</v>
      </c>
      <c r="K251" s="7">
        <v>258</v>
      </c>
      <c r="L251" s="7">
        <v>22</v>
      </c>
      <c r="M251" s="7">
        <v>359</v>
      </c>
    </row>
    <row r="252" spans="1:13">
      <c r="A252" s="7" t="s">
        <v>2607</v>
      </c>
      <c r="B252" s="3">
        <v>6</v>
      </c>
      <c r="C252" s="7">
        <v>6</v>
      </c>
      <c r="D252" s="7">
        <v>58</v>
      </c>
      <c r="E252" s="7">
        <v>53</v>
      </c>
      <c r="F252" s="7">
        <v>8</v>
      </c>
      <c r="G252" s="7">
        <v>10</v>
      </c>
      <c r="H252" s="7">
        <v>148</v>
      </c>
      <c r="I252" s="7">
        <v>76</v>
      </c>
      <c r="J252" s="7">
        <v>193</v>
      </c>
      <c r="K252" s="7">
        <v>111</v>
      </c>
      <c r="L252" s="7">
        <v>5</v>
      </c>
      <c r="M252" s="7">
        <v>247</v>
      </c>
    </row>
    <row r="253" spans="1:13">
      <c r="A253" s="7" t="s">
        <v>2608</v>
      </c>
      <c r="B253" s="3">
        <v>1</v>
      </c>
      <c r="C253" s="7">
        <v>9</v>
      </c>
      <c r="D253" s="7">
        <v>134</v>
      </c>
      <c r="E253" s="7">
        <v>148</v>
      </c>
      <c r="F253" s="7">
        <v>8</v>
      </c>
      <c r="G253" s="7">
        <v>6</v>
      </c>
      <c r="H253" s="7">
        <v>392</v>
      </c>
      <c r="I253" s="7">
        <v>162</v>
      </c>
      <c r="J253" s="7">
        <v>468</v>
      </c>
      <c r="K253" s="7">
        <v>293</v>
      </c>
      <c r="L253" s="7">
        <v>22</v>
      </c>
      <c r="M253" s="7">
        <v>425</v>
      </c>
    </row>
    <row r="254" spans="1:13">
      <c r="A254" s="7" t="s">
        <v>2609</v>
      </c>
      <c r="B254" s="3">
        <v>3</v>
      </c>
      <c r="C254" s="7">
        <v>7</v>
      </c>
      <c r="D254" s="7">
        <v>61</v>
      </c>
      <c r="E254" s="7">
        <v>83</v>
      </c>
      <c r="F254" s="7">
        <v>6</v>
      </c>
      <c r="G254" s="7">
        <v>5</v>
      </c>
      <c r="H254" s="7">
        <v>201</v>
      </c>
      <c r="I254" s="7">
        <v>67</v>
      </c>
      <c r="J254" s="7">
        <v>243</v>
      </c>
      <c r="K254" s="7">
        <v>192</v>
      </c>
      <c r="L254" s="7">
        <v>16</v>
      </c>
      <c r="M254" s="7">
        <v>297</v>
      </c>
    </row>
    <row r="255" spans="1:13">
      <c r="A255" s="7" t="s">
        <v>2587</v>
      </c>
      <c r="B255" s="3">
        <v>4</v>
      </c>
      <c r="C255" s="7">
        <v>14</v>
      </c>
      <c r="D255" s="7">
        <v>56</v>
      </c>
      <c r="E255" s="7">
        <v>60</v>
      </c>
      <c r="F255" s="7">
        <v>12</v>
      </c>
      <c r="G255" s="7">
        <v>5</v>
      </c>
      <c r="H255" s="7">
        <v>158</v>
      </c>
      <c r="I255" s="7">
        <v>66</v>
      </c>
      <c r="J255" s="7">
        <v>253</v>
      </c>
      <c r="K255" s="7">
        <v>179</v>
      </c>
      <c r="L255" s="7">
        <v>16</v>
      </c>
      <c r="M255" s="7">
        <v>333</v>
      </c>
    </row>
    <row r="256" spans="1:13">
      <c r="A256" s="7" t="s">
        <v>2595</v>
      </c>
      <c r="B256" s="3">
        <v>1</v>
      </c>
      <c r="C256" s="7">
        <v>2</v>
      </c>
      <c r="D256" s="7">
        <v>35</v>
      </c>
      <c r="E256" s="7">
        <v>60</v>
      </c>
      <c r="F256" s="7">
        <v>4</v>
      </c>
      <c r="G256" s="7">
        <v>3</v>
      </c>
      <c r="H256" s="7">
        <v>123</v>
      </c>
      <c r="I256" s="7">
        <v>62</v>
      </c>
      <c r="J256" s="7">
        <v>186</v>
      </c>
      <c r="K256" s="7">
        <v>91</v>
      </c>
      <c r="L256" s="7">
        <v>11</v>
      </c>
      <c r="M256" s="7">
        <v>204</v>
      </c>
    </row>
    <row r="257" spans="1:13">
      <c r="A257" s="7" t="s">
        <v>3738</v>
      </c>
      <c r="B257" s="3">
        <v>11</v>
      </c>
      <c r="C257" s="7">
        <v>11</v>
      </c>
      <c r="D257" s="7">
        <v>75</v>
      </c>
      <c r="E257" s="7">
        <v>105</v>
      </c>
      <c r="F257" s="7">
        <v>9</v>
      </c>
      <c r="G257" s="7">
        <v>0</v>
      </c>
      <c r="H257" s="7">
        <v>262</v>
      </c>
      <c r="I257" s="7">
        <v>79</v>
      </c>
      <c r="J257" s="7">
        <v>261</v>
      </c>
      <c r="K257" s="7">
        <v>176</v>
      </c>
      <c r="L257" s="7">
        <v>9</v>
      </c>
      <c r="M257" s="7">
        <v>380</v>
      </c>
    </row>
    <row r="258" spans="1:13">
      <c r="A258" s="7" t="s">
        <v>3739</v>
      </c>
      <c r="B258" s="3">
        <v>3</v>
      </c>
      <c r="C258" s="7">
        <v>11</v>
      </c>
      <c r="D258" s="7">
        <v>75</v>
      </c>
      <c r="E258" s="7">
        <v>112</v>
      </c>
      <c r="F258" s="7">
        <v>11</v>
      </c>
      <c r="G258" s="7">
        <v>1</v>
      </c>
      <c r="H258" s="7">
        <v>231</v>
      </c>
      <c r="I258" s="7">
        <v>112</v>
      </c>
      <c r="J258" s="7">
        <v>344</v>
      </c>
      <c r="K258" s="7">
        <v>208</v>
      </c>
      <c r="L258" s="7">
        <v>19</v>
      </c>
      <c r="M258" s="7">
        <v>323</v>
      </c>
    </row>
    <row r="259" spans="1:13">
      <c r="A259" s="7" t="s">
        <v>3692</v>
      </c>
      <c r="B259" s="3">
        <v>0</v>
      </c>
      <c r="C259" s="7">
        <v>13</v>
      </c>
      <c r="D259" s="7">
        <v>26</v>
      </c>
      <c r="E259" s="7">
        <v>47</v>
      </c>
      <c r="F259" s="7">
        <v>7</v>
      </c>
      <c r="G259" s="7">
        <v>2</v>
      </c>
      <c r="H259" s="7">
        <v>106</v>
      </c>
      <c r="I259" s="7">
        <v>39</v>
      </c>
      <c r="J259" s="7">
        <v>174</v>
      </c>
      <c r="K259" s="7">
        <v>119</v>
      </c>
      <c r="L259" s="7">
        <v>9</v>
      </c>
      <c r="M259" s="7">
        <v>159</v>
      </c>
    </row>
    <row r="260" spans="1:13">
      <c r="A260" s="7" t="s">
        <v>3740</v>
      </c>
      <c r="B260" s="3">
        <v>4</v>
      </c>
      <c r="C260" s="7">
        <v>8</v>
      </c>
      <c r="D260" s="7">
        <v>48</v>
      </c>
      <c r="E260" s="7">
        <v>45</v>
      </c>
      <c r="F260" s="7">
        <v>5</v>
      </c>
      <c r="G260" s="7">
        <v>3</v>
      </c>
      <c r="H260" s="7">
        <v>136</v>
      </c>
      <c r="I260" s="7">
        <v>63</v>
      </c>
      <c r="J260" s="7">
        <v>199</v>
      </c>
      <c r="K260" s="7">
        <v>137</v>
      </c>
      <c r="L260" s="7">
        <v>8</v>
      </c>
      <c r="M260" s="7">
        <v>196</v>
      </c>
    </row>
    <row r="261" spans="1:13">
      <c r="A261" s="7" t="s">
        <v>3741</v>
      </c>
      <c r="B261" s="3">
        <v>1</v>
      </c>
      <c r="C261" s="7">
        <v>9</v>
      </c>
      <c r="D261" s="7">
        <v>51</v>
      </c>
      <c r="E261" s="7">
        <v>64</v>
      </c>
      <c r="F261" s="7">
        <v>8</v>
      </c>
      <c r="G261" s="7">
        <v>3</v>
      </c>
      <c r="H261" s="7">
        <v>199</v>
      </c>
      <c r="I261" s="7">
        <v>75</v>
      </c>
      <c r="J261" s="7">
        <v>296</v>
      </c>
      <c r="K261" s="7">
        <v>213</v>
      </c>
      <c r="L261" s="7">
        <v>12</v>
      </c>
      <c r="M261" s="7">
        <v>280</v>
      </c>
    </row>
    <row r="262" spans="1:13">
      <c r="A262" s="7" t="s">
        <v>3742</v>
      </c>
      <c r="B262" s="3">
        <v>3</v>
      </c>
      <c r="C262" s="7">
        <v>5</v>
      </c>
      <c r="D262" s="7">
        <v>35</v>
      </c>
      <c r="E262" s="7">
        <v>53</v>
      </c>
      <c r="F262" s="7">
        <v>5</v>
      </c>
      <c r="G262" s="7">
        <v>1</v>
      </c>
      <c r="H262" s="7">
        <v>141</v>
      </c>
      <c r="I262" s="7">
        <v>59</v>
      </c>
      <c r="J262" s="7">
        <v>144</v>
      </c>
      <c r="K262" s="7">
        <v>152</v>
      </c>
      <c r="L262" s="7">
        <v>30</v>
      </c>
      <c r="M262" s="7">
        <v>202</v>
      </c>
    </row>
    <row r="263" spans="1:13">
      <c r="A263" s="7" t="s">
        <v>3743</v>
      </c>
      <c r="B263" s="3">
        <v>1</v>
      </c>
      <c r="C263" s="7">
        <v>8</v>
      </c>
      <c r="D263" s="7">
        <v>72</v>
      </c>
      <c r="E263" s="7">
        <v>103</v>
      </c>
      <c r="F263" s="7">
        <v>5</v>
      </c>
      <c r="G263" s="7">
        <v>6</v>
      </c>
      <c r="H263" s="7">
        <v>235</v>
      </c>
      <c r="I263" s="7">
        <v>99</v>
      </c>
      <c r="J263" s="7">
        <v>324</v>
      </c>
      <c r="K263" s="7">
        <v>217</v>
      </c>
      <c r="L263" s="7">
        <v>17</v>
      </c>
      <c r="M263" s="7">
        <v>338</v>
      </c>
    </row>
    <row r="264" spans="1:13">
      <c r="A264" s="7" t="s">
        <v>3707</v>
      </c>
      <c r="B264" s="3">
        <v>0</v>
      </c>
      <c r="C264" s="7">
        <v>1</v>
      </c>
      <c r="D264" s="7">
        <v>2</v>
      </c>
      <c r="E264" s="7">
        <v>4</v>
      </c>
      <c r="F264" s="7">
        <v>0</v>
      </c>
      <c r="G264" s="7">
        <v>0</v>
      </c>
      <c r="H264" s="7">
        <v>14</v>
      </c>
      <c r="I264" s="7">
        <v>1</v>
      </c>
      <c r="J264" s="7">
        <v>9</v>
      </c>
      <c r="K264" s="7">
        <v>8</v>
      </c>
      <c r="L264" s="7">
        <v>1</v>
      </c>
      <c r="M264" s="7">
        <v>12</v>
      </c>
    </row>
    <row r="265" spans="1:13">
      <c r="A265" s="7" t="s">
        <v>3744</v>
      </c>
      <c r="B265" s="3">
        <v>3</v>
      </c>
      <c r="C265" s="7">
        <v>2</v>
      </c>
      <c r="D265" s="7">
        <v>54</v>
      </c>
      <c r="E265" s="7">
        <v>53</v>
      </c>
      <c r="F265" s="7">
        <v>2</v>
      </c>
      <c r="G265" s="7">
        <v>0</v>
      </c>
      <c r="H265" s="7">
        <v>148</v>
      </c>
      <c r="I265" s="7">
        <v>64</v>
      </c>
      <c r="J265" s="7">
        <v>205</v>
      </c>
      <c r="K265" s="7">
        <v>138</v>
      </c>
      <c r="L265" s="7">
        <v>11</v>
      </c>
      <c r="M265" s="7">
        <v>196</v>
      </c>
    </row>
    <row r="266" spans="1:13">
      <c r="A266" s="7" t="s">
        <v>3710</v>
      </c>
      <c r="B266" s="3">
        <v>1</v>
      </c>
      <c r="C266" s="7">
        <v>4</v>
      </c>
      <c r="D266" s="7">
        <v>45</v>
      </c>
      <c r="E266" s="7">
        <v>52</v>
      </c>
      <c r="F266" s="7">
        <v>5</v>
      </c>
      <c r="G266" s="7">
        <v>3</v>
      </c>
      <c r="H266" s="7">
        <v>138</v>
      </c>
      <c r="I266" s="7">
        <v>54</v>
      </c>
      <c r="J266" s="7">
        <v>208</v>
      </c>
      <c r="K266" s="7">
        <v>165</v>
      </c>
      <c r="L266" s="7">
        <v>18</v>
      </c>
      <c r="M266" s="7">
        <v>233</v>
      </c>
    </row>
    <row r="267" spans="1:13">
      <c r="A267" s="7" t="s">
        <v>3718</v>
      </c>
      <c r="B267" s="3">
        <v>4</v>
      </c>
      <c r="C267" s="7">
        <v>12</v>
      </c>
      <c r="D267" s="7">
        <v>45</v>
      </c>
      <c r="E267" s="7">
        <v>31</v>
      </c>
      <c r="F267" s="7">
        <v>9</v>
      </c>
      <c r="G267" s="7">
        <v>1</v>
      </c>
      <c r="H267" s="7">
        <v>107</v>
      </c>
      <c r="I267" s="7">
        <v>67</v>
      </c>
      <c r="J267" s="7">
        <v>143</v>
      </c>
      <c r="K267" s="7">
        <v>79</v>
      </c>
      <c r="L267" s="7">
        <v>16</v>
      </c>
      <c r="M267" s="7">
        <v>115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9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</cols>
  <sheetData>
    <row r="1" spans="1:13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1127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214</v>
      </c>
      <c r="L2">
        <v>0</v>
      </c>
      <c r="M2">
        <v>529</v>
      </c>
    </row>
    <row r="3" spans="1:13">
      <c r="A3" t="s">
        <v>1128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447</v>
      </c>
      <c r="L3">
        <v>0</v>
      </c>
      <c r="M3">
        <v>1056</v>
      </c>
    </row>
    <row r="4" spans="1:13">
      <c r="A4" t="s">
        <v>1129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423</v>
      </c>
      <c r="L4">
        <v>0</v>
      </c>
      <c r="M4">
        <v>1117</v>
      </c>
    </row>
    <row r="5" spans="1:13">
      <c r="A5" t="s">
        <v>1130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452</v>
      </c>
      <c r="L5">
        <v>8</v>
      </c>
      <c r="M5">
        <v>1127</v>
      </c>
    </row>
    <row r="6" spans="1:13">
      <c r="A6" t="s">
        <v>1131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429</v>
      </c>
      <c r="L6">
        <v>41</v>
      </c>
      <c r="M6">
        <v>927</v>
      </c>
    </row>
    <row r="7" spans="1:13">
      <c r="A7" s="7" t="s">
        <v>1132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503</v>
      </c>
      <c r="L7" s="7">
        <v>28</v>
      </c>
      <c r="M7" s="7">
        <v>997</v>
      </c>
    </row>
    <row r="8" spans="1:13">
      <c r="A8" s="7" t="s">
        <v>1183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437</v>
      </c>
      <c r="L8" s="7">
        <v>54</v>
      </c>
      <c r="M8" s="7">
        <v>867</v>
      </c>
    </row>
    <row r="9" spans="1:13">
      <c r="A9" s="7" t="s">
        <v>1441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438</v>
      </c>
      <c r="L9" s="7">
        <v>37</v>
      </c>
      <c r="M9" s="7">
        <v>857</v>
      </c>
    </row>
    <row r="10" spans="1:13">
      <c r="A10" s="7" t="s">
        <v>1615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407</v>
      </c>
      <c r="L10" s="7">
        <v>37</v>
      </c>
      <c r="M10" s="7">
        <v>879</v>
      </c>
    </row>
    <row r="11" spans="1:13">
      <c r="A11" s="7" t="s">
        <v>1737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585</v>
      </c>
      <c r="L11" s="7">
        <v>33</v>
      </c>
      <c r="M11" s="7">
        <v>1090</v>
      </c>
    </row>
    <row r="12" spans="1:13">
      <c r="A12" s="7" t="s">
        <v>2314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477</v>
      </c>
      <c r="L12" s="7">
        <v>45</v>
      </c>
      <c r="M12" s="7">
        <v>930</v>
      </c>
    </row>
    <row r="13" spans="1:13">
      <c r="A13" s="7" t="s">
        <v>2610</v>
      </c>
      <c r="B13" s="3">
        <v>1</v>
      </c>
      <c r="C13" s="7">
        <v>24</v>
      </c>
      <c r="D13" s="7">
        <v>155</v>
      </c>
      <c r="E13" s="7">
        <v>245</v>
      </c>
      <c r="F13" s="7">
        <v>4</v>
      </c>
      <c r="G13" s="7">
        <v>14</v>
      </c>
      <c r="H13" s="7">
        <v>534</v>
      </c>
      <c r="I13" s="7">
        <v>225</v>
      </c>
      <c r="J13" s="7">
        <v>761</v>
      </c>
      <c r="K13" s="7">
        <v>480</v>
      </c>
      <c r="L13" s="7">
        <v>50</v>
      </c>
      <c r="M13" s="7">
        <v>857</v>
      </c>
    </row>
    <row r="14" spans="1:13">
      <c r="A14" s="7" t="s">
        <v>2816</v>
      </c>
      <c r="B14" s="3">
        <v>13</v>
      </c>
      <c r="C14" s="7">
        <v>22</v>
      </c>
      <c r="D14" s="7">
        <v>167</v>
      </c>
      <c r="E14" s="7">
        <v>224</v>
      </c>
      <c r="F14" s="7">
        <v>31</v>
      </c>
      <c r="G14" s="7">
        <v>1</v>
      </c>
      <c r="H14" s="7">
        <v>568</v>
      </c>
      <c r="I14" s="7">
        <v>253</v>
      </c>
      <c r="J14" s="7">
        <v>666</v>
      </c>
      <c r="K14" s="7">
        <v>451</v>
      </c>
      <c r="L14" s="7">
        <v>26</v>
      </c>
      <c r="M14" s="7">
        <v>784</v>
      </c>
    </row>
    <row r="15" spans="1:13">
      <c r="A15" s="7" t="s">
        <v>2943</v>
      </c>
      <c r="B15" s="3">
        <v>3</v>
      </c>
      <c r="C15" s="7">
        <v>18</v>
      </c>
      <c r="D15" s="7">
        <v>165</v>
      </c>
      <c r="E15" s="7">
        <v>233</v>
      </c>
      <c r="F15" s="7">
        <v>15</v>
      </c>
      <c r="G15" s="7">
        <v>21</v>
      </c>
      <c r="H15" s="7">
        <v>554</v>
      </c>
      <c r="I15" s="7">
        <v>215</v>
      </c>
      <c r="J15" s="7">
        <v>763</v>
      </c>
      <c r="K15" s="7">
        <v>478</v>
      </c>
      <c r="L15" s="7">
        <v>49</v>
      </c>
      <c r="M15" s="7">
        <v>823</v>
      </c>
    </row>
    <row r="16" spans="1:13">
      <c r="A16" s="7" t="s">
        <v>3281</v>
      </c>
      <c r="B16" s="3">
        <v>5</v>
      </c>
      <c r="C16" s="7">
        <v>22</v>
      </c>
      <c r="D16" s="7">
        <v>172</v>
      </c>
      <c r="E16" s="7">
        <v>228</v>
      </c>
      <c r="F16" s="7">
        <v>19</v>
      </c>
      <c r="G16" s="7">
        <v>7</v>
      </c>
      <c r="H16" s="7">
        <v>569</v>
      </c>
      <c r="I16" s="7">
        <v>213</v>
      </c>
      <c r="J16" s="7">
        <v>700</v>
      </c>
      <c r="K16" s="7">
        <v>498</v>
      </c>
      <c r="L16" s="7">
        <v>32</v>
      </c>
      <c r="M16" s="7">
        <v>885</v>
      </c>
    </row>
    <row r="17" spans="1:13">
      <c r="A17" s="7" t="s">
        <v>3745</v>
      </c>
      <c r="B17" s="3">
        <v>6</v>
      </c>
      <c r="C17" s="7">
        <v>23</v>
      </c>
      <c r="D17" s="7">
        <v>184</v>
      </c>
      <c r="E17" s="7">
        <v>233</v>
      </c>
      <c r="F17" s="7">
        <v>13</v>
      </c>
      <c r="G17" s="7">
        <v>7</v>
      </c>
      <c r="H17" s="7">
        <v>596</v>
      </c>
      <c r="I17" s="7">
        <v>248</v>
      </c>
      <c r="J17" s="7">
        <v>767</v>
      </c>
      <c r="K17" s="7">
        <v>548</v>
      </c>
      <c r="L17" s="7">
        <v>44</v>
      </c>
      <c r="M17" s="7">
        <v>828</v>
      </c>
    </row>
    <row r="18" spans="1:13">
      <c r="A18" s="7" t="s">
        <v>3746</v>
      </c>
      <c r="B18" s="3">
        <v>8</v>
      </c>
      <c r="C18" s="7">
        <v>29</v>
      </c>
      <c r="D18" s="7">
        <v>177</v>
      </c>
      <c r="E18" s="7">
        <v>218</v>
      </c>
      <c r="F18" s="7">
        <v>11</v>
      </c>
      <c r="G18" s="7">
        <v>8</v>
      </c>
      <c r="H18" s="7">
        <v>556</v>
      </c>
      <c r="I18" s="7">
        <v>241</v>
      </c>
      <c r="J18" s="7">
        <v>746</v>
      </c>
      <c r="K18" s="7">
        <v>528</v>
      </c>
      <c r="L18" s="7">
        <v>59</v>
      </c>
      <c r="M18" s="7">
        <v>787</v>
      </c>
    </row>
    <row r="19" spans="1:13">
      <c r="A19" s="7" t="s">
        <v>3747</v>
      </c>
      <c r="B19" s="3">
        <v>17</v>
      </c>
      <c r="C19" s="7">
        <v>32</v>
      </c>
      <c r="D19" s="7">
        <v>167</v>
      </c>
      <c r="E19" s="7">
        <v>218</v>
      </c>
      <c r="F19" s="7">
        <v>42</v>
      </c>
      <c r="G19" s="7">
        <v>5</v>
      </c>
      <c r="H19" s="7">
        <v>565</v>
      </c>
      <c r="I19" s="7">
        <v>223</v>
      </c>
      <c r="J19" s="7">
        <v>794</v>
      </c>
      <c r="K19" s="7">
        <v>536</v>
      </c>
      <c r="L19" s="7">
        <v>47</v>
      </c>
      <c r="M19" s="7">
        <v>819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M30"/>
  <sheetViews>
    <sheetView workbookViewId="0">
      <selection activeCell="C24" sqref="C24"/>
    </sheetView>
  </sheetViews>
  <sheetFormatPr defaultRowHeight="15"/>
  <cols>
    <col min="1" max="1" width="18.28515625" bestFit="1" customWidth="1"/>
  </cols>
  <sheetData>
    <row r="1" spans="1:13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</row>
    <row r="2" spans="1:13">
      <c r="A2" t="s">
        <v>1150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7" t="s">
        <v>1149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3">
      <c r="A4" s="7" t="s">
        <v>1148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3">
      <c r="A5" s="7" t="s">
        <v>1159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3">
      <c r="A6" s="7" t="s">
        <v>1158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3">
      <c r="A7" s="7" t="s">
        <v>1157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3">
      <c r="A8" s="7" t="s">
        <v>1156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3">
      <c r="A9" s="7" t="s">
        <v>1155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3">
      <c r="A10" s="7" t="s">
        <v>1154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3">
      <c r="A11" s="7" t="s">
        <v>1153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3">
      <c r="A12" s="7" t="s">
        <v>1152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3">
      <c r="A13" s="7" t="s">
        <v>1151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3">
      <c r="A14" s="7" t="s">
        <v>1138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3">
      <c r="A15" s="7" t="s">
        <v>1137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3">
      <c r="A16" s="7" t="s">
        <v>1136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3">
      <c r="A17" s="7" t="s">
        <v>1147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3">
      <c r="A18" s="7" t="s">
        <v>1146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3">
      <c r="A19" s="7" t="s">
        <v>1145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3">
      <c r="A20" s="7" t="s">
        <v>1144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3">
      <c r="A21" s="7" t="s">
        <v>1143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3">
      <c r="A22" s="7" t="s">
        <v>1142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3">
      <c r="A23" s="7" t="s">
        <v>1141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3">
      <c r="A24" s="7" t="s">
        <v>1140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3">
      <c r="A25" s="7" t="s">
        <v>1139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3">
      <c r="A26" s="7" t="s">
        <v>1133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1084</v>
      </c>
      <c r="L26" s="7">
        <v>0</v>
      </c>
      <c r="M26" s="7">
        <v>2702</v>
      </c>
    </row>
    <row r="27" spans="1:13">
      <c r="A27" s="7" t="s">
        <v>1134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35</v>
      </c>
      <c r="H27" s="7">
        <v>2130</v>
      </c>
      <c r="I27" s="7">
        <v>755</v>
      </c>
      <c r="J27" s="7">
        <v>2566</v>
      </c>
      <c r="K27" s="7">
        <v>1821</v>
      </c>
      <c r="L27" s="7">
        <v>131</v>
      </c>
      <c r="M27" s="7">
        <v>3918</v>
      </c>
    </row>
    <row r="28" spans="1:13">
      <c r="A28" s="7" t="s">
        <v>1442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31</v>
      </c>
      <c r="H28" s="7">
        <v>2199</v>
      </c>
      <c r="I28" s="7">
        <v>927</v>
      </c>
      <c r="J28" s="7">
        <v>2842</v>
      </c>
      <c r="K28" s="7">
        <v>1907</v>
      </c>
      <c r="L28" s="7">
        <v>152</v>
      </c>
      <c r="M28" s="7">
        <v>3756</v>
      </c>
    </row>
    <row r="29" spans="1:13">
      <c r="A29" s="7" t="s">
        <v>2611</v>
      </c>
      <c r="B29" s="3">
        <v>22</v>
      </c>
      <c r="C29" s="7">
        <v>86</v>
      </c>
      <c r="D29" s="7">
        <v>659</v>
      </c>
      <c r="E29" s="7">
        <v>930</v>
      </c>
      <c r="F29" s="7">
        <v>69</v>
      </c>
      <c r="G29" s="7">
        <v>40</v>
      </c>
      <c r="H29" s="7">
        <v>2225</v>
      </c>
      <c r="I29" s="7">
        <v>906</v>
      </c>
      <c r="J29" s="7">
        <v>2890</v>
      </c>
      <c r="K29" s="7">
        <v>1907</v>
      </c>
      <c r="L29" s="7">
        <v>157</v>
      </c>
      <c r="M29" s="7">
        <v>3349</v>
      </c>
    </row>
    <row r="30" spans="1:13">
      <c r="A30" s="7" t="s">
        <v>3748</v>
      </c>
      <c r="B30" s="3">
        <v>31</v>
      </c>
      <c r="C30" s="7">
        <v>84</v>
      </c>
      <c r="D30" s="7">
        <v>528</v>
      </c>
      <c r="E30" s="7">
        <v>669</v>
      </c>
      <c r="F30" s="7">
        <v>66</v>
      </c>
      <c r="G30" s="7">
        <v>20</v>
      </c>
      <c r="H30" s="7">
        <v>1717</v>
      </c>
      <c r="I30" s="7">
        <v>712</v>
      </c>
      <c r="J30" s="7">
        <v>2307</v>
      </c>
      <c r="K30" s="7">
        <v>1612</v>
      </c>
      <c r="L30" s="7">
        <v>150</v>
      </c>
      <c r="M30" s="7">
        <v>2434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70"/>
  <sheetViews>
    <sheetView topLeftCell="A34" workbookViewId="0">
      <selection activeCell="B20" sqref="B20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t="s">
        <v>2612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968</v>
      </c>
      <c r="B2" s="7"/>
      <c r="C2" s="7">
        <v>0</v>
      </c>
      <c r="D2" s="7">
        <v>0</v>
      </c>
      <c r="E2" s="7">
        <v>0</v>
      </c>
      <c r="F2" s="7">
        <v>1</v>
      </c>
      <c r="G2" s="7">
        <v>0</v>
      </c>
      <c r="H2" s="7">
        <v>0</v>
      </c>
      <c r="I2"/>
    </row>
    <row r="3" spans="1:9">
      <c r="A3" s="7" t="s">
        <v>970</v>
      </c>
      <c r="B3" s="7"/>
      <c r="C3" s="7">
        <v>1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/>
    </row>
    <row r="4" spans="1:9">
      <c r="A4" s="7" t="s">
        <v>429</v>
      </c>
      <c r="B4" s="7"/>
      <c r="C4" s="7">
        <v>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/>
    </row>
    <row r="5" spans="1:9">
      <c r="A5" s="7" t="s">
        <v>971</v>
      </c>
      <c r="B5" s="7"/>
      <c r="C5" s="7">
        <v>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/>
    </row>
    <row r="6" spans="1:9">
      <c r="A6" s="7" t="s">
        <v>972</v>
      </c>
      <c r="B6" s="7"/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/>
    </row>
    <row r="7" spans="1:9">
      <c r="A7" s="7" t="s">
        <v>973</v>
      </c>
      <c r="B7" s="7"/>
      <c r="C7" s="7"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/>
    </row>
    <row r="8" spans="1:9">
      <c r="A8" s="7" t="s">
        <v>1604</v>
      </c>
      <c r="B8" s="7"/>
      <c r="C8" s="7">
        <v>1</v>
      </c>
      <c r="D8" s="7">
        <v>1</v>
      </c>
      <c r="E8" s="7">
        <v>0</v>
      </c>
      <c r="F8" s="7">
        <v>0</v>
      </c>
      <c r="G8" s="7">
        <v>0</v>
      </c>
      <c r="H8" s="7">
        <v>1</v>
      </c>
      <c r="I8"/>
    </row>
    <row r="9" spans="1:9">
      <c r="A9" s="7" t="s">
        <v>979</v>
      </c>
      <c r="B9" s="7"/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/>
    </row>
    <row r="10" spans="1:9">
      <c r="A10" s="7" t="s">
        <v>982</v>
      </c>
      <c r="B10" s="7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/>
    </row>
    <row r="11" spans="1:9">
      <c r="A11" s="7" t="s">
        <v>983</v>
      </c>
      <c r="B11" s="7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1</v>
      </c>
    </row>
    <row r="12" spans="1:9">
      <c r="A12" s="7" t="s">
        <v>984</v>
      </c>
      <c r="B12" s="7"/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</row>
    <row r="13" spans="1:9">
      <c r="A13" s="7" t="s">
        <v>435</v>
      </c>
      <c r="B13" s="7"/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</row>
    <row r="14" spans="1:9">
      <c r="A14" s="7" t="s">
        <v>986</v>
      </c>
      <c r="B14" s="7"/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9">
      <c r="A15" s="7" t="s">
        <v>990</v>
      </c>
      <c r="B15" s="7"/>
      <c r="C15" s="7">
        <v>1</v>
      </c>
      <c r="D15" s="7">
        <v>0</v>
      </c>
      <c r="E15" s="7">
        <v>0</v>
      </c>
      <c r="F15" s="7">
        <v>0</v>
      </c>
      <c r="G15" s="7">
        <v>1</v>
      </c>
      <c r="H15" s="7">
        <v>0</v>
      </c>
    </row>
    <row r="16" spans="1:9">
      <c r="A16" s="7" t="s">
        <v>991</v>
      </c>
      <c r="B16" s="7"/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</row>
    <row r="17" spans="1:8">
      <c r="A17" s="7" t="s">
        <v>1398</v>
      </c>
      <c r="B17" s="7" t="s">
        <v>3240</v>
      </c>
      <c r="C17" s="7">
        <v>1</v>
      </c>
      <c r="D17" s="7"/>
      <c r="E17" s="7"/>
      <c r="F17" s="7"/>
      <c r="G17" s="7"/>
    </row>
    <row r="18" spans="1:8">
      <c r="A18" s="7" t="s">
        <v>1400</v>
      </c>
      <c r="B18" s="7" t="s">
        <v>3241</v>
      </c>
      <c r="C18" s="7">
        <v>1</v>
      </c>
      <c r="D18" s="7"/>
      <c r="E18" s="7"/>
      <c r="F18" s="7"/>
      <c r="G18" s="7"/>
    </row>
    <row r="19" spans="1:8">
      <c r="A19" s="7" t="s">
        <v>1402</v>
      </c>
      <c r="B19" s="7" t="s">
        <v>3242</v>
      </c>
      <c r="C19" s="7">
        <v>1</v>
      </c>
      <c r="D19" s="7"/>
      <c r="E19" s="7"/>
      <c r="F19" s="7"/>
      <c r="G19" s="7"/>
    </row>
    <row r="20" spans="1:8">
      <c r="A20" s="7" t="s">
        <v>1404</v>
      </c>
      <c r="B20" s="7" t="s">
        <v>2613</v>
      </c>
      <c r="C20" s="7">
        <v>3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>
      <c r="A21" s="7" t="s">
        <v>1606</v>
      </c>
      <c r="B21" s="7" t="s">
        <v>3243</v>
      </c>
      <c r="C21" s="7"/>
      <c r="D21" s="7">
        <v>1</v>
      </c>
      <c r="E21" s="7"/>
      <c r="F21" s="7"/>
      <c r="G21" s="7"/>
    </row>
    <row r="22" spans="1:8">
      <c r="A22" s="7" t="s">
        <v>1408</v>
      </c>
      <c r="B22" s="7"/>
      <c r="C22" s="7"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</row>
    <row r="23" spans="1:8">
      <c r="A23" s="7" t="s">
        <v>1410</v>
      </c>
      <c r="B23" s="7" t="s">
        <v>2613</v>
      </c>
      <c r="C23" s="7">
        <v>2</v>
      </c>
      <c r="D23" s="7">
        <v>0</v>
      </c>
      <c r="E23" s="7">
        <v>0</v>
      </c>
      <c r="F23" s="7">
        <v>0</v>
      </c>
      <c r="G23" s="7">
        <v>1</v>
      </c>
      <c r="H23" s="7">
        <v>0</v>
      </c>
    </row>
    <row r="24" spans="1:8">
      <c r="A24" s="7" t="s">
        <v>1411</v>
      </c>
      <c r="B24" s="7" t="s">
        <v>2613</v>
      </c>
      <c r="C24" s="7">
        <v>2</v>
      </c>
      <c r="D24" s="7"/>
      <c r="E24" s="7"/>
      <c r="F24" s="7"/>
      <c r="G24" s="7"/>
    </row>
    <row r="25" spans="1:8">
      <c r="A25" s="7" t="s">
        <v>1412</v>
      </c>
      <c r="B25" s="7" t="s">
        <v>2613</v>
      </c>
      <c r="C25" s="7">
        <v>2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</row>
    <row r="26" spans="1:8">
      <c r="A26" s="7" t="s">
        <v>1414</v>
      </c>
      <c r="B26" s="7" t="s">
        <v>2613</v>
      </c>
      <c r="C26" s="7"/>
      <c r="D26" s="7"/>
      <c r="E26" s="7">
        <v>1</v>
      </c>
      <c r="F26" s="7">
        <v>1</v>
      </c>
      <c r="G26" s="7"/>
    </row>
    <row r="27" spans="1:8">
      <c r="A27" s="7" t="s">
        <v>1607</v>
      </c>
      <c r="B27" s="7"/>
      <c r="C27" s="7"/>
      <c r="D27" s="7"/>
      <c r="E27" s="7"/>
      <c r="F27" s="7"/>
      <c r="G27" s="7"/>
    </row>
    <row r="28" spans="1:8">
      <c r="A28" s="7" t="s">
        <v>1417</v>
      </c>
      <c r="B28" s="7" t="s">
        <v>3244</v>
      </c>
      <c r="C28" s="7">
        <v>1</v>
      </c>
      <c r="D28" s="7"/>
      <c r="E28" s="7"/>
      <c r="F28" s="7"/>
      <c r="G28" s="7"/>
    </row>
    <row r="29" spans="1:8">
      <c r="A29" s="7" t="s">
        <v>1418</v>
      </c>
      <c r="B29" s="7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</row>
    <row r="30" spans="1:8">
      <c r="A30" s="7" t="s">
        <v>1419</v>
      </c>
      <c r="B30" s="7" t="s">
        <v>3245</v>
      </c>
      <c r="C30" s="7">
        <v>1</v>
      </c>
      <c r="D30" s="7"/>
      <c r="E30" s="7"/>
      <c r="F30" s="7"/>
      <c r="G30" s="7"/>
    </row>
    <row r="31" spans="1:8">
      <c r="A31" s="7" t="s">
        <v>1421</v>
      </c>
      <c r="B31" s="7" t="s">
        <v>3246</v>
      </c>
      <c r="C31" s="7">
        <v>1</v>
      </c>
      <c r="D31" s="7"/>
      <c r="E31" s="7"/>
      <c r="F31" s="7"/>
      <c r="G31" s="7"/>
    </row>
    <row r="32" spans="1:8">
      <c r="A32" s="7" t="s">
        <v>1423</v>
      </c>
      <c r="B32" s="7" t="s">
        <v>3247</v>
      </c>
      <c r="C32" s="7"/>
      <c r="D32" s="7"/>
      <c r="E32" s="7"/>
      <c r="F32" s="7"/>
      <c r="G32" s="7">
        <v>1</v>
      </c>
    </row>
    <row r="33" spans="1:8">
      <c r="A33" s="7" t="s">
        <v>1424</v>
      </c>
      <c r="B33" s="7" t="s">
        <v>3248</v>
      </c>
      <c r="C33" s="7">
        <v>1</v>
      </c>
      <c r="D33" s="7"/>
      <c r="E33" s="7"/>
      <c r="F33" s="7"/>
      <c r="G33" s="7"/>
    </row>
    <row r="34" spans="1:8">
      <c r="A34" s="7" t="s">
        <v>1426</v>
      </c>
      <c r="B34" s="7"/>
      <c r="C34" s="7">
        <v>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2567</v>
      </c>
      <c r="B35" s="7" t="s">
        <v>3391</v>
      </c>
      <c r="C35" s="7">
        <v>1</v>
      </c>
      <c r="D35" s="7"/>
      <c r="E35" s="7"/>
      <c r="F35" s="7"/>
      <c r="G35" s="7"/>
    </row>
    <row r="36" spans="1:8">
      <c r="A36" s="7" t="s">
        <v>2568</v>
      </c>
      <c r="B36" s="7" t="s">
        <v>3249</v>
      </c>
      <c r="C36" s="7"/>
      <c r="D36" s="7"/>
      <c r="E36" s="7"/>
      <c r="F36" s="7">
        <v>1</v>
      </c>
      <c r="G36" s="7"/>
    </row>
    <row r="37" spans="1:8">
      <c r="A37" s="7" t="s">
        <v>2569</v>
      </c>
      <c r="B37" s="7" t="s">
        <v>3387</v>
      </c>
      <c r="C37" s="7">
        <v>1</v>
      </c>
      <c r="D37" s="7"/>
      <c r="E37" s="7"/>
      <c r="F37" s="7"/>
      <c r="G37" s="7"/>
    </row>
    <row r="38" spans="1:8">
      <c r="A38" s="7" t="s">
        <v>2571</v>
      </c>
      <c r="B38" s="7" t="s">
        <v>3250</v>
      </c>
      <c r="C38" s="7">
        <v>1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</row>
    <row r="39" spans="1:8">
      <c r="A39" s="7" t="s">
        <v>2572</v>
      </c>
      <c r="B39" s="7"/>
      <c r="C39" s="7"/>
      <c r="D39" s="7"/>
      <c r="E39" s="7"/>
      <c r="F39" s="7"/>
      <c r="G39" s="7"/>
    </row>
    <row r="40" spans="1:8">
      <c r="A40" s="7" t="s">
        <v>2574</v>
      </c>
      <c r="B40" s="7" t="s">
        <v>3251</v>
      </c>
      <c r="C40" s="7"/>
      <c r="D40" s="7"/>
      <c r="E40" s="7"/>
      <c r="F40" s="7"/>
      <c r="G40" s="7">
        <v>1</v>
      </c>
    </row>
    <row r="41" spans="1:8">
      <c r="A41" s="7" t="s">
        <v>2577</v>
      </c>
      <c r="B41" s="7">
        <v>0</v>
      </c>
      <c r="C41" s="7">
        <v>0</v>
      </c>
      <c r="D41" s="7">
        <v>0</v>
      </c>
      <c r="E41" s="7">
        <v>0</v>
      </c>
      <c r="F41" s="7">
        <v>1</v>
      </c>
      <c r="G41" s="7">
        <v>0</v>
      </c>
      <c r="H41" s="7">
        <v>0</v>
      </c>
    </row>
    <row r="42" spans="1:8">
      <c r="A42" s="7" t="s">
        <v>2578</v>
      </c>
      <c r="B42" s="7" t="s">
        <v>3252</v>
      </c>
      <c r="C42" s="7">
        <v>1</v>
      </c>
      <c r="D42" s="7"/>
      <c r="E42" s="7"/>
      <c r="F42" s="7"/>
      <c r="G42" s="7"/>
    </row>
    <row r="43" spans="1:8">
      <c r="A43" s="7" t="s">
        <v>2579</v>
      </c>
      <c r="B43" s="7" t="s">
        <v>2613</v>
      </c>
      <c r="C43" s="7">
        <v>1</v>
      </c>
      <c r="D43" s="7">
        <v>0</v>
      </c>
      <c r="E43" s="7">
        <v>0</v>
      </c>
      <c r="F43" s="7">
        <v>1</v>
      </c>
      <c r="G43" s="7">
        <v>0</v>
      </c>
      <c r="H43" s="7">
        <v>0</v>
      </c>
    </row>
    <row r="44" spans="1:8">
      <c r="A44" s="7" t="s">
        <v>2580</v>
      </c>
      <c r="B44" s="7"/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</row>
    <row r="45" spans="1:8">
      <c r="A45" s="7" t="s">
        <v>2581</v>
      </c>
      <c r="B45" s="7">
        <v>0</v>
      </c>
      <c r="C45" s="7">
        <v>0</v>
      </c>
      <c r="D45" s="7">
        <v>1</v>
      </c>
      <c r="E45" s="7">
        <v>0</v>
      </c>
      <c r="F45" s="7">
        <v>0</v>
      </c>
      <c r="G45" s="7">
        <v>0</v>
      </c>
      <c r="H45" s="7">
        <v>0</v>
      </c>
    </row>
    <row r="46" spans="1:8">
      <c r="A46" s="7" t="s">
        <v>2583</v>
      </c>
      <c r="B46" s="7" t="s">
        <v>3253</v>
      </c>
      <c r="C46" s="7">
        <v>1</v>
      </c>
      <c r="D46" s="7"/>
      <c r="E46" s="7"/>
      <c r="F46" s="7"/>
      <c r="G46" s="7"/>
    </row>
    <row r="47" spans="1:8">
      <c r="A47" s="7" t="s">
        <v>2584</v>
      </c>
      <c r="B47" s="7" t="s">
        <v>3254</v>
      </c>
      <c r="C47" s="7">
        <v>2</v>
      </c>
      <c r="D47" s="7"/>
      <c r="E47" s="7"/>
      <c r="F47" s="7"/>
      <c r="G47" s="7">
        <v>1</v>
      </c>
    </row>
    <row r="48" spans="1:8">
      <c r="A48" s="7" t="s">
        <v>2585</v>
      </c>
      <c r="B48" s="7">
        <v>0</v>
      </c>
      <c r="C48" s="7"/>
      <c r="D48" s="7"/>
      <c r="E48" s="7"/>
      <c r="F48" s="7">
        <v>1</v>
      </c>
      <c r="G48" s="7"/>
    </row>
    <row r="49" spans="1:8">
      <c r="A49" s="7" t="s">
        <v>2586</v>
      </c>
      <c r="B49" s="7"/>
      <c r="C49" s="7"/>
      <c r="D49" s="7"/>
      <c r="E49" s="7"/>
      <c r="F49" s="7"/>
      <c r="G49" s="7"/>
    </row>
    <row r="50" spans="1:8">
      <c r="A50" s="7" t="s">
        <v>2587</v>
      </c>
      <c r="B50" s="7" t="s">
        <v>3255</v>
      </c>
      <c r="C50" s="7">
        <v>1</v>
      </c>
      <c r="D50" s="7"/>
      <c r="E50" s="7"/>
      <c r="F50" s="7"/>
      <c r="G50" s="7"/>
    </row>
    <row r="51" spans="1:8">
      <c r="A51" s="7" t="s">
        <v>2588</v>
      </c>
      <c r="B51" s="7" t="s">
        <v>3256</v>
      </c>
      <c r="C51" s="7">
        <v>1</v>
      </c>
      <c r="D51" s="7"/>
      <c r="E51" s="7"/>
      <c r="F51" s="7"/>
      <c r="G51" s="7"/>
    </row>
    <row r="52" spans="1:8">
      <c r="A52" s="7" t="s">
        <v>2589</v>
      </c>
      <c r="B52" s="7">
        <v>0</v>
      </c>
      <c r="C52" s="7"/>
      <c r="D52" s="7"/>
      <c r="E52" s="7"/>
      <c r="F52" s="7"/>
      <c r="G52" s="7"/>
    </row>
    <row r="53" spans="1:8">
      <c r="A53" s="7" t="s">
        <v>2590</v>
      </c>
      <c r="B53" s="7"/>
      <c r="C53" s="7">
        <v>1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</row>
    <row r="54" spans="1:8">
      <c r="A54" s="7" t="s">
        <v>2591</v>
      </c>
      <c r="B54" s="7">
        <v>0</v>
      </c>
      <c r="C54" s="7"/>
      <c r="D54" s="7"/>
      <c r="E54" s="7"/>
      <c r="F54" s="7"/>
      <c r="G54" s="7"/>
    </row>
    <row r="55" spans="1:8">
      <c r="A55" s="7" t="s">
        <v>2592</v>
      </c>
      <c r="B55" s="7"/>
      <c r="C55" s="7">
        <v>1</v>
      </c>
      <c r="D55" s="7"/>
      <c r="E55" s="7"/>
      <c r="F55" s="7"/>
      <c r="G55" s="7"/>
    </row>
    <row r="56" spans="1:8">
      <c r="A56" s="7" t="s">
        <v>2593</v>
      </c>
      <c r="B56" s="7" t="s">
        <v>3257</v>
      </c>
      <c r="C56" s="7">
        <v>1</v>
      </c>
      <c r="D56" s="7"/>
      <c r="E56" s="7">
        <v>2</v>
      </c>
      <c r="F56" s="7"/>
      <c r="G56" s="7"/>
    </row>
    <row r="57" spans="1:8">
      <c r="A57" s="7" t="s">
        <v>2594</v>
      </c>
      <c r="B57" s="7"/>
      <c r="C57" s="7"/>
      <c r="D57" s="7"/>
      <c r="E57" s="7"/>
      <c r="F57" s="7"/>
      <c r="G57" s="7"/>
    </row>
    <row r="58" spans="1:8">
      <c r="A58" s="7" t="s">
        <v>2595</v>
      </c>
      <c r="B58" s="7" t="s">
        <v>3258</v>
      </c>
      <c r="C58" s="7"/>
      <c r="D58" s="7">
        <v>1</v>
      </c>
      <c r="E58" s="7"/>
      <c r="F58" s="7"/>
      <c r="G58" s="7"/>
    </row>
    <row r="59" spans="1:8">
      <c r="A59" s="7" t="s">
        <v>3691</v>
      </c>
      <c r="B59" s="7" t="s">
        <v>3749</v>
      </c>
      <c r="C59" s="7">
        <v>1</v>
      </c>
      <c r="D59" s="7">
        <v>1</v>
      </c>
      <c r="E59" s="7">
        <v>0</v>
      </c>
      <c r="F59" s="7">
        <v>0</v>
      </c>
      <c r="G59" s="7">
        <v>1</v>
      </c>
      <c r="H59" s="7">
        <v>0</v>
      </c>
    </row>
    <row r="60" spans="1:8">
      <c r="A60" s="7" t="s">
        <v>3693</v>
      </c>
      <c r="B60" s="7"/>
      <c r="C60" s="7">
        <v>1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</row>
    <row r="61" spans="1:8">
      <c r="A61" s="7" t="s">
        <v>3695</v>
      </c>
      <c r="B61" s="7" t="s">
        <v>3750</v>
      </c>
      <c r="C61" s="7">
        <v>1</v>
      </c>
      <c r="D61" s="7"/>
      <c r="E61" s="7"/>
      <c r="F61" s="7"/>
      <c r="G61" s="7"/>
    </row>
    <row r="62" spans="1:8">
      <c r="A62" s="7" t="s">
        <v>3699</v>
      </c>
      <c r="B62" s="7" t="s">
        <v>3751</v>
      </c>
      <c r="C62" s="7"/>
      <c r="D62" s="7"/>
      <c r="E62" s="7"/>
      <c r="F62" s="7">
        <v>1</v>
      </c>
      <c r="G62" s="7">
        <v>1</v>
      </c>
    </row>
    <row r="63" spans="1:8">
      <c r="A63" s="7" t="s">
        <v>3700</v>
      </c>
      <c r="B63" s="7" t="s">
        <v>3752</v>
      </c>
      <c r="C63" s="7">
        <v>1</v>
      </c>
      <c r="D63" s="7"/>
      <c r="E63" s="7"/>
      <c r="F63" s="7"/>
      <c r="G63" s="7"/>
    </row>
    <row r="64" spans="1:8">
      <c r="A64" s="7" t="s">
        <v>3702</v>
      </c>
      <c r="B64" s="7"/>
      <c r="C64" s="7"/>
      <c r="D64" s="7"/>
      <c r="E64" s="7"/>
      <c r="F64" s="7"/>
      <c r="G64" s="7"/>
    </row>
    <row r="65" spans="1:8">
      <c r="A65" s="7" t="s">
        <v>3703</v>
      </c>
      <c r="B65" s="7">
        <v>0</v>
      </c>
      <c r="C65" s="7">
        <v>0</v>
      </c>
      <c r="D65" s="7">
        <v>0</v>
      </c>
      <c r="E65" s="7">
        <v>0</v>
      </c>
      <c r="F65" s="7">
        <v>1</v>
      </c>
      <c r="G65" s="7">
        <v>0</v>
      </c>
      <c r="H65" s="7">
        <v>0</v>
      </c>
    </row>
    <row r="66" spans="1:8">
      <c r="A66" s="7" t="s">
        <v>3704</v>
      </c>
      <c r="B66" s="7" t="s">
        <v>3753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</row>
    <row r="67" spans="1:8">
      <c r="A67" s="7" t="s">
        <v>3705</v>
      </c>
      <c r="B67" s="7" t="s">
        <v>3754</v>
      </c>
      <c r="C67" s="7">
        <v>1</v>
      </c>
      <c r="D67" s="7"/>
      <c r="E67" s="7"/>
      <c r="F67" s="7"/>
      <c r="G67" s="7"/>
    </row>
    <row r="68" spans="1:8">
      <c r="A68" s="7" t="s">
        <v>3710</v>
      </c>
      <c r="B68" s="7">
        <v>0</v>
      </c>
      <c r="C68" s="7"/>
      <c r="D68" s="7"/>
      <c r="E68" s="7"/>
      <c r="F68" s="7"/>
      <c r="G68" s="7"/>
    </row>
    <row r="69" spans="1:8">
      <c r="A69" s="7" t="s">
        <v>3715</v>
      </c>
      <c r="B69" s="7" t="s">
        <v>3755</v>
      </c>
      <c r="C69" s="7">
        <v>1</v>
      </c>
      <c r="D69" s="7"/>
      <c r="E69" s="7"/>
      <c r="F69" s="7">
        <v>1</v>
      </c>
      <c r="G69" s="7"/>
    </row>
    <row r="70" spans="1:8">
      <c r="A70" s="7" t="s">
        <v>3716</v>
      </c>
      <c r="B70" s="7" t="s">
        <v>3756</v>
      </c>
      <c r="C70" s="7">
        <v>1</v>
      </c>
      <c r="D70" s="7"/>
      <c r="E70" s="7"/>
      <c r="F70" s="7"/>
      <c r="G70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I50"/>
  <sheetViews>
    <sheetView topLeftCell="A16" workbookViewId="0">
      <selection activeCell="F40" sqref="F40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s="3" t="s">
        <v>2612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416</v>
      </c>
      <c r="B2" s="3"/>
      <c r="C2" s="7">
        <v>8</v>
      </c>
      <c r="D2" s="7">
        <v>0</v>
      </c>
      <c r="E2" s="7">
        <v>0</v>
      </c>
      <c r="F2" s="7">
        <v>8</v>
      </c>
      <c r="G2" s="7">
        <v>0</v>
      </c>
      <c r="H2" s="7">
        <v>0</v>
      </c>
      <c r="I2"/>
    </row>
    <row r="3" spans="1:9">
      <c r="A3" s="7" t="s">
        <v>417</v>
      </c>
      <c r="B3" s="3"/>
      <c r="C3" s="7">
        <v>7</v>
      </c>
      <c r="D3" s="7">
        <v>0</v>
      </c>
      <c r="E3" s="7">
        <v>0</v>
      </c>
      <c r="F3" s="7">
        <v>5</v>
      </c>
      <c r="G3" s="7">
        <v>0</v>
      </c>
      <c r="H3" s="7">
        <v>0</v>
      </c>
      <c r="I3"/>
    </row>
    <row r="4" spans="1:9">
      <c r="A4" s="7" t="s">
        <v>418</v>
      </c>
      <c r="B4" s="3"/>
      <c r="C4" s="7">
        <v>8</v>
      </c>
      <c r="D4" s="7">
        <v>0</v>
      </c>
      <c r="E4" s="7">
        <v>0</v>
      </c>
      <c r="F4" s="7">
        <v>1</v>
      </c>
      <c r="G4" s="7">
        <v>0</v>
      </c>
      <c r="H4" s="7">
        <v>0</v>
      </c>
      <c r="I4"/>
    </row>
    <row r="5" spans="1:9">
      <c r="A5" s="7" t="s">
        <v>419</v>
      </c>
      <c r="B5" s="3"/>
      <c r="C5" s="7">
        <v>3</v>
      </c>
      <c r="D5" s="7">
        <v>0</v>
      </c>
      <c r="E5" s="7">
        <v>0</v>
      </c>
      <c r="F5" s="7">
        <v>3</v>
      </c>
      <c r="G5" s="7">
        <v>0</v>
      </c>
      <c r="H5" s="7">
        <v>0</v>
      </c>
      <c r="I5"/>
    </row>
    <row r="6" spans="1:9">
      <c r="A6" s="7" t="s">
        <v>420</v>
      </c>
      <c r="B6" s="3"/>
      <c r="C6" s="7">
        <v>4</v>
      </c>
      <c r="D6" s="7">
        <v>0</v>
      </c>
      <c r="E6" s="7">
        <v>0</v>
      </c>
      <c r="F6" s="7">
        <v>2</v>
      </c>
      <c r="G6" s="7">
        <v>0</v>
      </c>
      <c r="H6" s="7">
        <v>0</v>
      </c>
      <c r="I6"/>
    </row>
    <row r="7" spans="1:9">
      <c r="A7" s="7" t="s">
        <v>421</v>
      </c>
      <c r="B7" s="3"/>
      <c r="C7" s="7">
        <v>5</v>
      </c>
      <c r="D7" s="7">
        <v>0</v>
      </c>
      <c r="E7" s="7">
        <v>0</v>
      </c>
      <c r="F7" s="7">
        <v>5</v>
      </c>
      <c r="G7" s="7">
        <v>2</v>
      </c>
      <c r="H7" s="7">
        <v>0</v>
      </c>
      <c r="I7"/>
    </row>
    <row r="8" spans="1:9">
      <c r="A8" s="7" t="s">
        <v>422</v>
      </c>
      <c r="B8" s="3"/>
      <c r="C8" s="7">
        <v>6</v>
      </c>
      <c r="D8" s="7">
        <v>0</v>
      </c>
      <c r="E8" s="7">
        <v>0</v>
      </c>
      <c r="F8" s="7">
        <v>0</v>
      </c>
      <c r="G8" s="7">
        <v>2</v>
      </c>
      <c r="H8" s="7">
        <v>0</v>
      </c>
      <c r="I8"/>
    </row>
    <row r="9" spans="1:9">
      <c r="A9" s="7" t="s">
        <v>423</v>
      </c>
      <c r="B9" s="3"/>
      <c r="C9" s="7">
        <v>10</v>
      </c>
      <c r="D9" s="7">
        <v>0</v>
      </c>
      <c r="E9" s="7">
        <v>0</v>
      </c>
      <c r="F9" s="7">
        <v>10</v>
      </c>
      <c r="G9" s="7">
        <v>2</v>
      </c>
      <c r="H9" s="7">
        <v>1</v>
      </c>
      <c r="I9"/>
    </row>
    <row r="10" spans="1:9">
      <c r="A10" s="7" t="s">
        <v>424</v>
      </c>
      <c r="B10" s="3"/>
      <c r="C10" s="7">
        <v>7</v>
      </c>
      <c r="D10" s="7">
        <v>0</v>
      </c>
      <c r="E10" s="7">
        <v>0</v>
      </c>
      <c r="F10" s="7">
        <v>3</v>
      </c>
      <c r="G10" s="7">
        <v>1</v>
      </c>
      <c r="H10" s="7">
        <v>1</v>
      </c>
      <c r="I10"/>
    </row>
    <row r="11" spans="1:9">
      <c r="A11" s="7" t="s">
        <v>425</v>
      </c>
      <c r="B11" s="3"/>
      <c r="C11" s="7">
        <v>5</v>
      </c>
      <c r="D11" s="7">
        <v>0</v>
      </c>
      <c r="E11" s="7">
        <v>0</v>
      </c>
      <c r="F11" s="7">
        <v>4</v>
      </c>
      <c r="G11" s="7">
        <v>2</v>
      </c>
      <c r="H11" s="7">
        <v>0</v>
      </c>
      <c r="I11"/>
    </row>
    <row r="12" spans="1:9">
      <c r="A12" s="7" t="s">
        <v>426</v>
      </c>
      <c r="B12" s="3"/>
      <c r="C12" s="7">
        <v>0</v>
      </c>
      <c r="D12" s="7">
        <v>0</v>
      </c>
      <c r="E12" s="7">
        <v>0</v>
      </c>
      <c r="F12" s="7">
        <v>2</v>
      </c>
      <c r="G12" s="7">
        <v>0</v>
      </c>
      <c r="H12" s="7">
        <v>0</v>
      </c>
      <c r="I12"/>
    </row>
    <row r="13" spans="1:9">
      <c r="A13" s="7" t="s">
        <v>427</v>
      </c>
      <c r="B13" s="3"/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1</v>
      </c>
      <c r="I13"/>
    </row>
    <row r="14" spans="1:9">
      <c r="A14" s="7" t="s">
        <v>428</v>
      </c>
      <c r="B14" s="3"/>
      <c r="C14" s="7">
        <v>0</v>
      </c>
      <c r="D14" s="7">
        <v>1</v>
      </c>
      <c r="E14" s="7">
        <v>0</v>
      </c>
      <c r="F14" s="7">
        <v>1</v>
      </c>
      <c r="G14" s="7">
        <v>0</v>
      </c>
      <c r="H14" s="7">
        <v>0</v>
      </c>
      <c r="I14"/>
    </row>
    <row r="15" spans="1:9">
      <c r="A15" s="7" t="s">
        <v>429</v>
      </c>
      <c r="B15" s="3"/>
      <c r="C15" s="7">
        <v>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/>
    </row>
    <row r="16" spans="1:9">
      <c r="A16" s="7" t="s">
        <v>430</v>
      </c>
      <c r="B16" s="3"/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/>
    </row>
    <row r="17" spans="1:9">
      <c r="A17" s="7" t="s">
        <v>431</v>
      </c>
      <c r="B17" s="3"/>
      <c r="C17" s="7">
        <v>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/>
    </row>
    <row r="18" spans="1:9">
      <c r="A18" s="7" t="s">
        <v>432</v>
      </c>
      <c r="B18" s="3"/>
      <c r="C18" s="7"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/>
    </row>
    <row r="19" spans="1:9">
      <c r="A19" s="7" t="s">
        <v>433</v>
      </c>
      <c r="B19" s="3"/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9">
      <c r="A20" s="7" t="s">
        <v>434</v>
      </c>
      <c r="B20" s="3"/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9">
      <c r="A21" s="7" t="s">
        <v>435</v>
      </c>
      <c r="B21" s="3"/>
      <c r="C21" s="7">
        <v>2</v>
      </c>
      <c r="D21" s="7">
        <v>0</v>
      </c>
      <c r="E21" s="7">
        <v>0</v>
      </c>
      <c r="F21" s="7">
        <v>0</v>
      </c>
      <c r="G21" s="7">
        <v>1</v>
      </c>
      <c r="H21" s="7">
        <v>0</v>
      </c>
    </row>
    <row r="22" spans="1:9">
      <c r="A22" s="7" t="s">
        <v>1434</v>
      </c>
      <c r="B22" s="3" t="s">
        <v>2613</v>
      </c>
      <c r="C22" s="7"/>
      <c r="D22" s="7">
        <v>1</v>
      </c>
      <c r="E22" s="7"/>
      <c r="F22" s="7"/>
      <c r="G22" s="7"/>
    </row>
    <row r="23" spans="1:9">
      <c r="A23" s="7" t="s">
        <v>1435</v>
      </c>
      <c r="B23" s="3" t="s">
        <v>3246</v>
      </c>
      <c r="C23" s="7">
        <v>1</v>
      </c>
      <c r="D23" s="7"/>
      <c r="E23" s="7"/>
      <c r="F23" s="7"/>
      <c r="G23" s="7"/>
    </row>
    <row r="24" spans="1:9">
      <c r="A24" s="7" t="s">
        <v>1401</v>
      </c>
      <c r="B24" s="3" t="s">
        <v>3242</v>
      </c>
      <c r="C24" s="7">
        <v>1</v>
      </c>
      <c r="D24" s="7"/>
      <c r="E24" s="7"/>
      <c r="F24" s="7"/>
      <c r="G24" s="7"/>
    </row>
    <row r="25" spans="1:9">
      <c r="A25" s="7" t="s">
        <v>1436</v>
      </c>
      <c r="B25" s="3" t="s">
        <v>3241</v>
      </c>
      <c r="C25" s="7">
        <v>1</v>
      </c>
      <c r="D25" s="7"/>
      <c r="E25" s="7"/>
      <c r="F25" s="7"/>
      <c r="G25" s="7"/>
    </row>
    <row r="26" spans="1:9">
      <c r="A26" s="7" t="s">
        <v>1405</v>
      </c>
      <c r="B26" s="3"/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</row>
    <row r="27" spans="1:9">
      <c r="A27" s="7" t="s">
        <v>1437</v>
      </c>
      <c r="B27" s="3" t="s">
        <v>2613</v>
      </c>
      <c r="C27" s="7">
        <v>5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</row>
    <row r="28" spans="1:9">
      <c r="A28" s="7" t="s">
        <v>1440</v>
      </c>
      <c r="B28" s="3" t="s">
        <v>2613</v>
      </c>
      <c r="C28" s="7">
        <v>4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</row>
    <row r="29" spans="1:9">
      <c r="A29" s="7" t="s">
        <v>1438</v>
      </c>
      <c r="B29" s="3" t="s">
        <v>2613</v>
      </c>
      <c r="C29" s="7">
        <v>3</v>
      </c>
      <c r="D29" s="7">
        <v>0</v>
      </c>
      <c r="E29" s="7">
        <v>0</v>
      </c>
      <c r="F29" s="7">
        <v>0</v>
      </c>
      <c r="G29" s="7">
        <v>1</v>
      </c>
      <c r="H29" s="7">
        <v>0</v>
      </c>
    </row>
    <row r="30" spans="1:9">
      <c r="A30" s="7" t="s">
        <v>1439</v>
      </c>
      <c r="B30" s="3" t="s">
        <v>3245</v>
      </c>
      <c r="C30" s="7">
        <v>1</v>
      </c>
      <c r="D30" s="7"/>
      <c r="E30" s="7"/>
      <c r="F30" s="7"/>
      <c r="G30" s="7"/>
    </row>
    <row r="31" spans="1:9">
      <c r="A31" s="7" t="s">
        <v>1418</v>
      </c>
      <c r="B31" s="3" t="s">
        <v>2613</v>
      </c>
      <c r="C31" s="7"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</row>
    <row r="32" spans="1:9">
      <c r="A32" s="7" t="s">
        <v>1426</v>
      </c>
      <c r="B32" s="3" t="s">
        <v>2613</v>
      </c>
      <c r="C32" s="7">
        <v>1</v>
      </c>
      <c r="D32" s="7">
        <v>0</v>
      </c>
      <c r="E32" s="7">
        <v>1</v>
      </c>
      <c r="F32" s="7">
        <v>1</v>
      </c>
      <c r="G32" s="7">
        <v>0</v>
      </c>
      <c r="H32" s="7">
        <v>0</v>
      </c>
    </row>
    <row r="33" spans="1:8">
      <c r="A33" s="7" t="s">
        <v>2603</v>
      </c>
      <c r="B33" s="3">
        <v>0</v>
      </c>
      <c r="C33" s="7"/>
      <c r="D33" s="7"/>
      <c r="E33" s="7"/>
      <c r="F33" s="7">
        <v>1</v>
      </c>
      <c r="G33" s="7">
        <v>1</v>
      </c>
    </row>
    <row r="34" spans="1:8">
      <c r="A34" s="7" t="s">
        <v>2604</v>
      </c>
      <c r="B34" s="3">
        <v>0</v>
      </c>
      <c r="C34" s="7">
        <v>2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2570</v>
      </c>
      <c r="B35" s="3" t="s">
        <v>3250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</row>
    <row r="36" spans="1:8">
      <c r="A36" s="7" t="s">
        <v>2605</v>
      </c>
      <c r="B36" s="3" t="s">
        <v>3387</v>
      </c>
      <c r="C36" s="7">
        <v>1</v>
      </c>
      <c r="D36" s="7"/>
      <c r="E36" s="7"/>
      <c r="F36" s="7"/>
      <c r="G36" s="7"/>
    </row>
    <row r="37" spans="1:8">
      <c r="A37" s="7" t="s">
        <v>2606</v>
      </c>
      <c r="B37" s="3">
        <v>0</v>
      </c>
      <c r="C37" s="7">
        <v>0</v>
      </c>
      <c r="D37" s="7">
        <v>0</v>
      </c>
      <c r="E37" s="7">
        <v>0</v>
      </c>
      <c r="F37" s="7">
        <v>1</v>
      </c>
      <c r="G37" s="7">
        <v>0</v>
      </c>
      <c r="H37" s="7">
        <v>0</v>
      </c>
    </row>
    <row r="38" spans="1:8">
      <c r="A38" s="7" t="s">
        <v>2607</v>
      </c>
      <c r="B38" s="3" t="s">
        <v>2613</v>
      </c>
      <c r="C38" s="7">
        <v>1</v>
      </c>
      <c r="D38" s="7">
        <v>0</v>
      </c>
      <c r="E38" s="7">
        <v>0</v>
      </c>
      <c r="F38" s="7">
        <v>1</v>
      </c>
      <c r="G38" s="7">
        <v>0</v>
      </c>
      <c r="H38" s="7">
        <v>0</v>
      </c>
    </row>
    <row r="39" spans="1:8">
      <c r="A39" s="7" t="s">
        <v>2608</v>
      </c>
      <c r="B39" s="3">
        <v>0</v>
      </c>
      <c r="C39" s="7">
        <v>2</v>
      </c>
      <c r="D39" s="7">
        <v>1</v>
      </c>
      <c r="E39" s="7">
        <v>0</v>
      </c>
      <c r="F39" s="7">
        <v>0</v>
      </c>
      <c r="G39" s="7">
        <v>0</v>
      </c>
      <c r="H39" s="7">
        <v>0</v>
      </c>
    </row>
    <row r="40" spans="1:8">
      <c r="A40" s="7" t="s">
        <v>2609</v>
      </c>
      <c r="B40" s="3" t="s">
        <v>2613</v>
      </c>
      <c r="C40" s="7">
        <v>3</v>
      </c>
      <c r="D40" s="7">
        <v>0</v>
      </c>
      <c r="E40" s="7">
        <v>0</v>
      </c>
      <c r="F40" s="7">
        <v>1</v>
      </c>
      <c r="G40" s="7">
        <v>1</v>
      </c>
      <c r="H40" s="7">
        <v>0</v>
      </c>
    </row>
    <row r="41" spans="1:8">
      <c r="A41" s="7" t="s">
        <v>2587</v>
      </c>
      <c r="B41" s="3" t="s">
        <v>3255</v>
      </c>
      <c r="C41" s="7">
        <v>2</v>
      </c>
      <c r="D41" s="7">
        <v>0</v>
      </c>
      <c r="E41" s="7">
        <v>2</v>
      </c>
      <c r="F41" s="7">
        <v>0</v>
      </c>
      <c r="G41" s="7">
        <v>0</v>
      </c>
      <c r="H41" s="7">
        <v>0</v>
      </c>
    </row>
    <row r="42" spans="1:8">
      <c r="A42" s="7" t="s">
        <v>2595</v>
      </c>
      <c r="B42" s="3" t="s">
        <v>3253</v>
      </c>
      <c r="C42" s="7">
        <v>1</v>
      </c>
      <c r="D42" s="7">
        <v>1</v>
      </c>
      <c r="E42" s="7">
        <v>0</v>
      </c>
      <c r="F42" s="7">
        <v>0</v>
      </c>
      <c r="G42" s="7">
        <v>0</v>
      </c>
      <c r="H42" s="7">
        <v>0</v>
      </c>
    </row>
    <row r="43" spans="1:8">
      <c r="A43" s="7" t="s">
        <v>3739</v>
      </c>
      <c r="B43" s="3" t="s">
        <v>3752</v>
      </c>
      <c r="C43" s="7">
        <v>1</v>
      </c>
      <c r="D43" s="7"/>
      <c r="E43" s="7"/>
      <c r="F43" s="7"/>
      <c r="G43" s="7"/>
    </row>
    <row r="44" spans="1:8">
      <c r="A44" s="7" t="s">
        <v>3692</v>
      </c>
      <c r="B44" s="3"/>
      <c r="C44" s="7">
        <v>1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</row>
    <row r="45" spans="1:8">
      <c r="A45" s="7" t="s">
        <v>3740</v>
      </c>
      <c r="B45" s="3" t="s">
        <v>3749</v>
      </c>
      <c r="C45" s="7">
        <v>1</v>
      </c>
      <c r="D45" s="7">
        <v>1</v>
      </c>
      <c r="E45" s="7">
        <v>0</v>
      </c>
      <c r="F45" s="7">
        <v>0</v>
      </c>
      <c r="G45" s="7">
        <v>1</v>
      </c>
      <c r="H45" s="7">
        <v>0</v>
      </c>
    </row>
    <row r="46" spans="1:8">
      <c r="A46" s="7" t="s">
        <v>3741</v>
      </c>
      <c r="B46" s="3" t="s">
        <v>3750</v>
      </c>
      <c r="C46" s="7">
        <v>1</v>
      </c>
      <c r="D46" s="7">
        <v>0</v>
      </c>
      <c r="E46" s="7">
        <v>0</v>
      </c>
      <c r="F46" s="7">
        <v>1</v>
      </c>
      <c r="G46" s="7">
        <v>1</v>
      </c>
      <c r="H46" s="7">
        <v>0</v>
      </c>
    </row>
    <row r="47" spans="1:8">
      <c r="A47" s="7" t="s">
        <v>3742</v>
      </c>
      <c r="B47" s="3"/>
      <c r="C47" s="7"/>
      <c r="D47" s="7"/>
      <c r="E47" s="7"/>
      <c r="F47" s="7"/>
      <c r="G47" s="7"/>
    </row>
    <row r="48" spans="1:8">
      <c r="A48" s="7" t="s">
        <v>3743</v>
      </c>
      <c r="B48" s="3">
        <v>0</v>
      </c>
      <c r="C48" s="7">
        <v>1</v>
      </c>
      <c r="D48" s="7">
        <v>0</v>
      </c>
      <c r="E48" s="7">
        <v>0</v>
      </c>
      <c r="F48" s="7">
        <v>2</v>
      </c>
      <c r="G48" s="7">
        <v>0</v>
      </c>
      <c r="H48" s="7">
        <v>0</v>
      </c>
    </row>
    <row r="49" spans="1:7">
      <c r="A49" s="7" t="s">
        <v>3710</v>
      </c>
      <c r="B49" s="3" t="s">
        <v>3756</v>
      </c>
      <c r="C49" s="7">
        <v>1</v>
      </c>
      <c r="D49" s="7"/>
      <c r="E49" s="7"/>
      <c r="F49" s="7"/>
      <c r="G49" s="7"/>
    </row>
    <row r="50" spans="1:7">
      <c r="A50" s="7" t="s">
        <v>3718</v>
      </c>
      <c r="B50" s="3" t="s">
        <v>3754</v>
      </c>
      <c r="C50" s="7">
        <v>1</v>
      </c>
      <c r="D50" s="7"/>
      <c r="E50" s="7"/>
      <c r="F50" s="7"/>
      <c r="G50" s="7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6"/>
  <sheetViews>
    <sheetView workbookViewId="0">
      <selection activeCell="C24" sqref="C24"/>
    </sheetView>
  </sheetViews>
  <sheetFormatPr defaultRowHeight="15"/>
  <cols>
    <col min="8" max="9" width="9.140625" style="7"/>
  </cols>
  <sheetData>
    <row r="1" spans="1:9">
      <c r="B1" s="3" t="s">
        <v>2612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1136</v>
      </c>
      <c r="B2" s="3" t="s">
        <v>2613</v>
      </c>
      <c r="C2" s="7">
        <v>69</v>
      </c>
      <c r="D2" s="7">
        <v>2</v>
      </c>
      <c r="E2" s="7">
        <v>0</v>
      </c>
      <c r="F2" s="7">
        <v>45</v>
      </c>
      <c r="G2" s="7">
        <v>9</v>
      </c>
      <c r="H2" s="7">
        <v>4</v>
      </c>
      <c r="I2"/>
    </row>
    <row r="3" spans="1:9">
      <c r="A3" s="7" t="s">
        <v>1134</v>
      </c>
      <c r="B3" s="3" t="s">
        <v>2613</v>
      </c>
      <c r="C3" s="7">
        <v>9</v>
      </c>
      <c r="D3" s="7">
        <v>1</v>
      </c>
      <c r="E3" s="7">
        <v>0</v>
      </c>
      <c r="F3" s="7">
        <v>2</v>
      </c>
      <c r="G3" s="7">
        <v>1</v>
      </c>
      <c r="H3" s="7">
        <v>1</v>
      </c>
      <c r="I3"/>
    </row>
    <row r="4" spans="1:9">
      <c r="A4" s="7" t="s">
        <v>1442</v>
      </c>
      <c r="B4" s="3" t="s">
        <v>2613</v>
      </c>
      <c r="C4" s="7">
        <v>27</v>
      </c>
      <c r="D4" s="7">
        <v>1</v>
      </c>
      <c r="E4" s="7">
        <v>1</v>
      </c>
      <c r="F4" s="7">
        <v>1</v>
      </c>
      <c r="G4" s="7">
        <v>2</v>
      </c>
      <c r="H4" s="7">
        <v>0</v>
      </c>
    </row>
    <row r="5" spans="1:9">
      <c r="A5" s="7" t="s">
        <v>2611</v>
      </c>
      <c r="B5" s="3" t="s">
        <v>2613</v>
      </c>
      <c r="C5" s="7">
        <v>13</v>
      </c>
      <c r="D5" s="7">
        <v>2</v>
      </c>
      <c r="E5" s="7">
        <v>2</v>
      </c>
      <c r="F5" s="7">
        <v>4</v>
      </c>
      <c r="G5" s="7">
        <v>2</v>
      </c>
      <c r="H5" s="7">
        <v>0</v>
      </c>
    </row>
    <row r="6" spans="1:9">
      <c r="A6" s="7" t="s">
        <v>3748</v>
      </c>
      <c r="B6" s="3">
        <v>0</v>
      </c>
      <c r="C6" s="7">
        <v>7</v>
      </c>
      <c r="D6" s="7">
        <v>1</v>
      </c>
      <c r="E6" s="7">
        <v>0</v>
      </c>
      <c r="F6" s="7">
        <v>3</v>
      </c>
      <c r="G6" s="7">
        <v>2</v>
      </c>
      <c r="H6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O104"/>
  <sheetViews>
    <sheetView workbookViewId="0">
      <pane ySplit="1" topLeftCell="A2" activePane="bottomLeft" state="frozen"/>
      <selection activeCell="C24" sqref="C24"/>
      <selection pane="bottomLeft" activeCell="C20" sqref="C20"/>
    </sheetView>
  </sheetViews>
  <sheetFormatPr defaultRowHeight="15"/>
  <cols>
    <col min="1" max="1" width="19.7109375" style="64" bestFit="1" customWidth="1"/>
    <col min="2" max="2" width="14.42578125" style="63" bestFit="1" customWidth="1"/>
    <col min="3" max="3" width="30.7109375" style="64" bestFit="1" customWidth="1"/>
    <col min="4" max="4" width="23.140625" style="64" bestFit="1" customWidth="1"/>
    <col min="5" max="5" width="26.7109375" style="64" bestFit="1" customWidth="1"/>
    <col min="6" max="6" width="17.5703125" style="64" bestFit="1" customWidth="1"/>
    <col min="7" max="7" width="17.5703125" style="64" customWidth="1"/>
    <col min="8" max="8" width="15.42578125" style="64" bestFit="1" customWidth="1"/>
    <col min="9" max="9" width="15.140625" style="64" bestFit="1" customWidth="1"/>
    <col min="10" max="10" width="22.7109375" style="64" bestFit="1" customWidth="1"/>
    <col min="11" max="11" width="20.28515625" style="64" bestFit="1" customWidth="1"/>
    <col min="12" max="12" width="20.85546875" style="64" bestFit="1" customWidth="1"/>
    <col min="13" max="13" width="81.140625" style="64" bestFit="1" customWidth="1"/>
    <col min="14" max="14" width="35.7109375" style="64" bestFit="1" customWidth="1"/>
    <col min="15" max="15" width="17.42578125" style="64" bestFit="1" customWidth="1"/>
    <col min="16" max="16384" width="9.140625" style="64"/>
  </cols>
  <sheetData>
    <row r="1" spans="1:15">
      <c r="A1" s="74" t="s">
        <v>1741</v>
      </c>
      <c r="B1" s="74" t="s">
        <v>1740</v>
      </c>
      <c r="C1" s="74" t="s">
        <v>2077</v>
      </c>
      <c r="D1" s="74" t="s">
        <v>2078</v>
      </c>
      <c r="E1" s="74" t="s">
        <v>1742</v>
      </c>
      <c r="F1" s="74" t="s">
        <v>1743</v>
      </c>
      <c r="G1" s="74" t="s">
        <v>1744</v>
      </c>
      <c r="H1" s="74" t="s">
        <v>1745</v>
      </c>
      <c r="I1" s="74" t="s">
        <v>1746</v>
      </c>
      <c r="J1" s="74" t="s">
        <v>1747</v>
      </c>
      <c r="K1" s="74" t="s">
        <v>1748</v>
      </c>
      <c r="L1" s="74" t="s">
        <v>1749</v>
      </c>
      <c r="M1" s="74" t="s">
        <v>1750</v>
      </c>
      <c r="N1" s="74" t="s">
        <v>3076</v>
      </c>
      <c r="O1" s="74" t="s">
        <v>3757</v>
      </c>
    </row>
    <row r="2" spans="1:15">
      <c r="A2" s="64" t="s">
        <v>3109</v>
      </c>
      <c r="B2" s="63" t="s">
        <v>1752</v>
      </c>
      <c r="C2" s="64" t="s">
        <v>2615</v>
      </c>
      <c r="D2" s="64" t="s">
        <v>3110</v>
      </c>
      <c r="G2" s="64" t="s">
        <v>1751</v>
      </c>
      <c r="K2" s="64" t="s">
        <v>2614</v>
      </c>
      <c r="L2" s="64" t="s">
        <v>2614</v>
      </c>
      <c r="M2" s="64" t="s">
        <v>3759</v>
      </c>
      <c r="N2" s="74"/>
      <c r="O2" s="74" t="s">
        <v>3758</v>
      </c>
    </row>
    <row r="3" spans="1:15">
      <c r="A3" s="64" t="s">
        <v>1754</v>
      </c>
      <c r="B3" s="63" t="s">
        <v>1753</v>
      </c>
      <c r="C3" s="64" t="s">
        <v>2616</v>
      </c>
      <c r="D3" s="64" t="s">
        <v>2617</v>
      </c>
      <c r="E3" s="64" t="s">
        <v>3168</v>
      </c>
      <c r="F3" s="64" t="s">
        <v>1755</v>
      </c>
      <c r="G3" s="64" t="s">
        <v>1756</v>
      </c>
      <c r="H3" s="64" t="s">
        <v>1757</v>
      </c>
      <c r="I3" s="64" t="s">
        <v>1756</v>
      </c>
      <c r="J3" s="64" t="s">
        <v>1757</v>
      </c>
      <c r="K3" s="64" t="s">
        <v>2618</v>
      </c>
      <c r="L3" s="64" t="s">
        <v>2618</v>
      </c>
      <c r="M3" s="64" t="s">
        <v>1758</v>
      </c>
      <c r="N3" s="74" t="s">
        <v>3077</v>
      </c>
      <c r="O3" s="74" t="s">
        <v>3760</v>
      </c>
    </row>
    <row r="4" spans="1:15">
      <c r="A4" s="64" t="s">
        <v>1760</v>
      </c>
      <c r="B4" s="63" t="s">
        <v>1759</v>
      </c>
      <c r="C4" s="64" t="s">
        <v>2619</v>
      </c>
      <c r="D4" s="64" t="s">
        <v>2620</v>
      </c>
      <c r="E4" s="64" t="s">
        <v>3169</v>
      </c>
      <c r="F4" s="64" t="s">
        <v>1761</v>
      </c>
      <c r="G4" s="64" t="s">
        <v>1762</v>
      </c>
      <c r="H4" s="64" t="s">
        <v>1761</v>
      </c>
      <c r="I4" s="64" t="s">
        <v>1762</v>
      </c>
      <c r="K4" s="64" t="s">
        <v>2618</v>
      </c>
      <c r="L4" s="64" t="s">
        <v>2614</v>
      </c>
      <c r="M4" s="64" t="s">
        <v>2944</v>
      </c>
      <c r="N4" s="74" t="s">
        <v>3078</v>
      </c>
      <c r="O4" s="74" t="s">
        <v>3761</v>
      </c>
    </row>
    <row r="5" spans="1:15">
      <c r="A5" s="64" t="s">
        <v>1760</v>
      </c>
      <c r="B5" s="63" t="s">
        <v>1763</v>
      </c>
      <c r="C5" s="64" t="s">
        <v>2619</v>
      </c>
      <c r="D5" s="64" t="s">
        <v>2620</v>
      </c>
      <c r="E5" s="64" t="s">
        <v>3169</v>
      </c>
      <c r="F5" s="64" t="s">
        <v>1761</v>
      </c>
      <c r="G5" s="64" t="s">
        <v>1762</v>
      </c>
      <c r="H5" s="64" t="s">
        <v>1761</v>
      </c>
      <c r="I5" s="64" t="s">
        <v>1762</v>
      </c>
      <c r="K5" s="64" t="s">
        <v>2618</v>
      </c>
      <c r="L5" s="64" t="s">
        <v>2614</v>
      </c>
      <c r="M5" s="64" t="s">
        <v>2944</v>
      </c>
      <c r="N5" s="74" t="s">
        <v>3078</v>
      </c>
      <c r="O5" s="74" t="s">
        <v>3761</v>
      </c>
    </row>
    <row r="6" spans="1:15">
      <c r="A6" s="64" t="s">
        <v>452</v>
      </c>
      <c r="B6" s="63" t="s">
        <v>1764</v>
      </c>
      <c r="C6" s="64" t="s">
        <v>2621</v>
      </c>
      <c r="D6" s="64" t="s">
        <v>2622</v>
      </c>
      <c r="E6" s="64" t="s">
        <v>3170</v>
      </c>
      <c r="F6" s="64" t="s">
        <v>1765</v>
      </c>
      <c r="G6" s="64" t="s">
        <v>25</v>
      </c>
      <c r="H6" s="64" t="s">
        <v>1765</v>
      </c>
      <c r="I6" s="64" t="s">
        <v>25</v>
      </c>
      <c r="J6" s="64" t="s">
        <v>1765</v>
      </c>
      <c r="K6" s="64" t="s">
        <v>2618</v>
      </c>
      <c r="L6" s="64" t="s">
        <v>2618</v>
      </c>
      <c r="M6" s="64" t="s">
        <v>1766</v>
      </c>
      <c r="N6" s="74" t="s">
        <v>3079</v>
      </c>
      <c r="O6" s="74" t="s">
        <v>3762</v>
      </c>
    </row>
    <row r="7" spans="1:15">
      <c r="A7" s="64" t="s">
        <v>453</v>
      </c>
      <c r="B7" s="63" t="s">
        <v>1767</v>
      </c>
      <c r="C7" s="64" t="s">
        <v>2623</v>
      </c>
      <c r="D7" s="64" t="s">
        <v>2624</v>
      </c>
      <c r="E7" s="64" t="s">
        <v>1460</v>
      </c>
      <c r="F7" s="64" t="s">
        <v>1765</v>
      </c>
      <c r="G7" s="64" t="s">
        <v>25</v>
      </c>
      <c r="H7" s="64" t="s">
        <v>1765</v>
      </c>
      <c r="I7" s="64" t="s">
        <v>25</v>
      </c>
      <c r="J7" s="64" t="s">
        <v>1765</v>
      </c>
      <c r="K7" s="64" t="s">
        <v>2618</v>
      </c>
      <c r="L7" s="64" t="s">
        <v>2618</v>
      </c>
      <c r="M7" s="64" t="s">
        <v>1768</v>
      </c>
      <c r="N7" s="74" t="s">
        <v>3080</v>
      </c>
      <c r="O7" s="74" t="s">
        <v>3763</v>
      </c>
    </row>
    <row r="8" spans="1:15">
      <c r="A8" s="64" t="s">
        <v>454</v>
      </c>
      <c r="B8" s="63" t="s">
        <v>1769</v>
      </c>
      <c r="C8" s="64" t="s">
        <v>2625</v>
      </c>
      <c r="D8" s="64" t="s">
        <v>2626</v>
      </c>
      <c r="E8" s="64" t="s">
        <v>3171</v>
      </c>
      <c r="F8" s="64" t="s">
        <v>1765</v>
      </c>
      <c r="G8" s="64" t="s">
        <v>25</v>
      </c>
      <c r="H8" s="64" t="s">
        <v>1765</v>
      </c>
      <c r="I8" s="64" t="s">
        <v>25</v>
      </c>
      <c r="J8" s="64" t="s">
        <v>1765</v>
      </c>
      <c r="K8" s="64" t="s">
        <v>2618</v>
      </c>
      <c r="L8" s="64" t="s">
        <v>2618</v>
      </c>
      <c r="M8" s="64" t="s">
        <v>1770</v>
      </c>
      <c r="N8" s="74" t="s">
        <v>3081</v>
      </c>
      <c r="O8" s="74" t="s">
        <v>3764</v>
      </c>
    </row>
    <row r="9" spans="1:15">
      <c r="A9" s="64" t="s">
        <v>1776</v>
      </c>
      <c r="B9" s="63" t="s">
        <v>1775</v>
      </c>
      <c r="C9" s="64" t="s">
        <v>2627</v>
      </c>
      <c r="D9" s="64" t="s">
        <v>2628</v>
      </c>
      <c r="E9" s="64" t="s">
        <v>3172</v>
      </c>
      <c r="F9" s="64" t="s">
        <v>1777</v>
      </c>
      <c r="G9" s="64" t="s">
        <v>1778</v>
      </c>
      <c r="H9" s="64" t="s">
        <v>1777</v>
      </c>
      <c r="I9" s="64" t="s">
        <v>1778</v>
      </c>
      <c r="J9" s="64" t="s">
        <v>1777</v>
      </c>
      <c r="K9" s="64" t="s">
        <v>2618</v>
      </c>
      <c r="L9" s="64" t="s">
        <v>2618</v>
      </c>
      <c r="M9" s="64" t="s">
        <v>1779</v>
      </c>
      <c r="N9" s="74" t="s">
        <v>3082</v>
      </c>
      <c r="O9" s="74" t="s">
        <v>3765</v>
      </c>
    </row>
    <row r="10" spans="1:15">
      <c r="A10" s="64" t="s">
        <v>1781</v>
      </c>
      <c r="B10" s="63" t="s">
        <v>1780</v>
      </c>
      <c r="C10" s="64" t="s">
        <v>2629</v>
      </c>
      <c r="D10" s="64" t="s">
        <v>2630</v>
      </c>
      <c r="E10" s="64" t="s">
        <v>2443</v>
      </c>
      <c r="F10" s="64" t="s">
        <v>1777</v>
      </c>
      <c r="G10" s="64" t="s">
        <v>1778</v>
      </c>
      <c r="H10" s="64" t="s">
        <v>1777</v>
      </c>
      <c r="I10" s="64" t="s">
        <v>1778</v>
      </c>
      <c r="J10" s="64" t="s">
        <v>1777</v>
      </c>
      <c r="K10" s="64" t="s">
        <v>2618</v>
      </c>
      <c r="L10" s="64" t="s">
        <v>2618</v>
      </c>
      <c r="M10" s="64" t="s">
        <v>1779</v>
      </c>
      <c r="N10" s="74" t="s">
        <v>3083</v>
      </c>
      <c r="O10" s="74" t="s">
        <v>3766</v>
      </c>
    </row>
    <row r="11" spans="1:15">
      <c r="A11" s="64" t="s">
        <v>1783</v>
      </c>
      <c r="B11" s="63" t="s">
        <v>1782</v>
      </c>
      <c r="C11" s="64" t="s">
        <v>2631</v>
      </c>
      <c r="D11" s="64" t="s">
        <v>2632</v>
      </c>
      <c r="E11" s="64" t="s">
        <v>3173</v>
      </c>
      <c r="F11" s="64" t="s">
        <v>1784</v>
      </c>
      <c r="G11" s="64" t="s">
        <v>1772</v>
      </c>
      <c r="H11" s="64" t="s">
        <v>1785</v>
      </c>
      <c r="I11" s="64" t="s">
        <v>1772</v>
      </c>
      <c r="J11" s="64" t="s">
        <v>1784</v>
      </c>
      <c r="K11" s="64" t="s">
        <v>2618</v>
      </c>
      <c r="L11" s="64" t="s">
        <v>2618</v>
      </c>
      <c r="M11" s="64" t="s">
        <v>1786</v>
      </c>
      <c r="N11" s="74" t="s">
        <v>3084</v>
      </c>
      <c r="O11" s="74" t="s">
        <v>3767</v>
      </c>
    </row>
    <row r="12" spans="1:15">
      <c r="A12" s="64" t="s">
        <v>1788</v>
      </c>
      <c r="B12" s="63" t="s">
        <v>1787</v>
      </c>
      <c r="C12" s="64" t="s">
        <v>2633</v>
      </c>
      <c r="D12" s="64" t="s">
        <v>2634</v>
      </c>
      <c r="E12" s="64" t="s">
        <v>3174</v>
      </c>
      <c r="F12" s="64" t="s">
        <v>1777</v>
      </c>
      <c r="G12" s="64" t="s">
        <v>1778</v>
      </c>
      <c r="H12" s="64" t="s">
        <v>1789</v>
      </c>
      <c r="I12" s="64" t="s">
        <v>1778</v>
      </c>
      <c r="J12" s="64" t="s">
        <v>1789</v>
      </c>
      <c r="K12" s="64" t="s">
        <v>2618</v>
      </c>
      <c r="L12" s="64" t="s">
        <v>2618</v>
      </c>
      <c r="M12" s="64" t="s">
        <v>1790</v>
      </c>
      <c r="N12" s="74" t="s">
        <v>3085</v>
      </c>
      <c r="O12" s="74" t="s">
        <v>3768</v>
      </c>
    </row>
    <row r="13" spans="1:15">
      <c r="A13" s="64" t="s">
        <v>1792</v>
      </c>
      <c r="B13" s="63" t="s">
        <v>1791</v>
      </c>
      <c r="C13" s="64" t="s">
        <v>2635</v>
      </c>
      <c r="D13" s="64" t="s">
        <v>2636</v>
      </c>
      <c r="E13" s="64" t="s">
        <v>1793</v>
      </c>
      <c r="F13" s="64" t="s">
        <v>1777</v>
      </c>
      <c r="G13" s="64" t="s">
        <v>1778</v>
      </c>
      <c r="H13" s="64" t="s">
        <v>1789</v>
      </c>
      <c r="I13" s="64" t="s">
        <v>1778</v>
      </c>
      <c r="J13" s="64" t="s">
        <v>1789</v>
      </c>
      <c r="K13" s="64" t="s">
        <v>2618</v>
      </c>
      <c r="L13" s="64" t="s">
        <v>2618</v>
      </c>
      <c r="M13" s="64" t="s">
        <v>1794</v>
      </c>
      <c r="N13" s="74" t="s">
        <v>3086</v>
      </c>
      <c r="O13" s="74" t="s">
        <v>3769</v>
      </c>
    </row>
    <row r="14" spans="1:15">
      <c r="A14" s="64" t="s">
        <v>451</v>
      </c>
      <c r="B14" s="63" t="s">
        <v>1795</v>
      </c>
      <c r="C14" s="64" t="s">
        <v>2637</v>
      </c>
      <c r="D14" s="64" t="s">
        <v>2638</v>
      </c>
      <c r="E14" s="64" t="s">
        <v>1459</v>
      </c>
      <c r="F14" s="64" t="s">
        <v>1796</v>
      </c>
      <c r="G14" s="64" t="s">
        <v>25</v>
      </c>
      <c r="H14" s="64" t="s">
        <v>1797</v>
      </c>
      <c r="I14" s="64" t="s">
        <v>25</v>
      </c>
      <c r="J14" s="64" t="s">
        <v>1796</v>
      </c>
      <c r="K14" s="64" t="s">
        <v>2618</v>
      </c>
      <c r="L14" s="64" t="s">
        <v>2618</v>
      </c>
      <c r="M14" s="64" t="s">
        <v>1798</v>
      </c>
      <c r="N14" s="74" t="s">
        <v>1797</v>
      </c>
      <c r="O14" s="74" t="s">
        <v>3770</v>
      </c>
    </row>
    <row r="15" spans="1:15">
      <c r="A15" s="64" t="s">
        <v>1800</v>
      </c>
      <c r="B15" s="63" t="s">
        <v>1799</v>
      </c>
      <c r="C15" s="64" t="s">
        <v>2639</v>
      </c>
      <c r="D15" s="64" t="s">
        <v>2640</v>
      </c>
      <c r="E15" s="64" t="s">
        <v>1801</v>
      </c>
      <c r="F15" s="64" t="s">
        <v>1802</v>
      </c>
      <c r="G15" s="64" t="s">
        <v>1803</v>
      </c>
      <c r="H15" s="64" t="s">
        <v>1804</v>
      </c>
      <c r="I15" s="64" t="s">
        <v>1805</v>
      </c>
      <c r="J15" s="64" t="s">
        <v>1803</v>
      </c>
      <c r="K15" s="64" t="s">
        <v>2618</v>
      </c>
      <c r="L15" s="64" t="s">
        <v>2618</v>
      </c>
      <c r="M15" s="64" t="s">
        <v>1806</v>
      </c>
      <c r="N15" s="74" t="s">
        <v>3087</v>
      </c>
      <c r="O15" s="74" t="s">
        <v>3771</v>
      </c>
    </row>
    <row r="16" spans="1:15">
      <c r="A16" s="64" t="s">
        <v>1808</v>
      </c>
      <c r="B16" s="63" t="s">
        <v>1807</v>
      </c>
      <c r="C16" s="64" t="s">
        <v>2641</v>
      </c>
      <c r="D16" s="64" t="s">
        <v>2642</v>
      </c>
      <c r="E16" s="64" t="s">
        <v>3175</v>
      </c>
      <c r="F16" s="64" t="s">
        <v>1802</v>
      </c>
      <c r="G16" s="64" t="s">
        <v>1803</v>
      </c>
      <c r="H16" s="64" t="s">
        <v>1804</v>
      </c>
      <c r="I16" s="64" t="s">
        <v>1805</v>
      </c>
      <c r="J16" s="64" t="s">
        <v>1803</v>
      </c>
      <c r="K16" s="64" t="s">
        <v>2618</v>
      </c>
      <c r="L16" s="64" t="s">
        <v>2618</v>
      </c>
      <c r="M16" s="64" t="s">
        <v>1806</v>
      </c>
      <c r="N16" s="74" t="s">
        <v>3772</v>
      </c>
      <c r="O16" s="74" t="s">
        <v>3773</v>
      </c>
    </row>
    <row r="17" spans="1:15">
      <c r="A17" s="64" t="s">
        <v>1810</v>
      </c>
      <c r="B17" s="63" t="s">
        <v>1809</v>
      </c>
      <c r="C17" s="64" t="s">
        <v>2643</v>
      </c>
      <c r="D17" s="64" t="s">
        <v>2644</v>
      </c>
      <c r="E17" s="64" t="s">
        <v>1811</v>
      </c>
      <c r="F17" s="64" t="s">
        <v>1802</v>
      </c>
      <c r="G17" s="64" t="s">
        <v>1803</v>
      </c>
      <c r="H17" s="64" t="s">
        <v>1812</v>
      </c>
      <c r="I17" s="64" t="s">
        <v>1805</v>
      </c>
      <c r="J17" s="64" t="s">
        <v>1803</v>
      </c>
      <c r="K17" s="64" t="s">
        <v>2618</v>
      </c>
      <c r="L17" s="64" t="s">
        <v>2618</v>
      </c>
      <c r="M17" s="64" t="s">
        <v>1813</v>
      </c>
      <c r="N17" s="74" t="s">
        <v>3088</v>
      </c>
      <c r="O17" s="74" t="s">
        <v>3774</v>
      </c>
    </row>
    <row r="18" spans="1:15">
      <c r="A18" s="64" t="s">
        <v>1815</v>
      </c>
      <c r="B18" s="63" t="s">
        <v>1814</v>
      </c>
      <c r="C18" s="64" t="s">
        <v>2645</v>
      </c>
      <c r="D18" s="64" t="s">
        <v>2646</v>
      </c>
      <c r="E18" s="64" t="s">
        <v>1816</v>
      </c>
      <c r="F18" s="64" t="s">
        <v>1802</v>
      </c>
      <c r="G18" s="64" t="s">
        <v>1803</v>
      </c>
      <c r="H18" s="64" t="s">
        <v>1812</v>
      </c>
      <c r="I18" s="64" t="s">
        <v>1805</v>
      </c>
      <c r="J18" s="64" t="s">
        <v>1803</v>
      </c>
      <c r="K18" s="64" t="s">
        <v>2618</v>
      </c>
      <c r="L18" s="64" t="s">
        <v>2614</v>
      </c>
      <c r="M18" s="64" t="s">
        <v>1813</v>
      </c>
      <c r="N18" s="74" t="s">
        <v>3088</v>
      </c>
      <c r="O18" s="74" t="s">
        <v>3775</v>
      </c>
    </row>
    <row r="19" spans="1:15">
      <c r="A19" s="64" t="s">
        <v>1819</v>
      </c>
      <c r="B19" s="63" t="s">
        <v>1818</v>
      </c>
      <c r="C19" s="64" t="s">
        <v>2647</v>
      </c>
      <c r="D19" s="64" t="s">
        <v>2648</v>
      </c>
      <c r="E19" s="64" t="s">
        <v>3176</v>
      </c>
      <c r="F19" s="64" t="s">
        <v>1803</v>
      </c>
      <c r="G19" s="64" t="s">
        <v>1803</v>
      </c>
      <c r="H19" s="64" t="s">
        <v>1817</v>
      </c>
      <c r="I19" s="64" t="s">
        <v>1805</v>
      </c>
      <c r="J19" s="64" t="s">
        <v>1803</v>
      </c>
      <c r="K19" s="64" t="s">
        <v>2618</v>
      </c>
      <c r="L19" s="64" t="s">
        <v>2614</v>
      </c>
      <c r="M19" s="64" t="s">
        <v>1820</v>
      </c>
      <c r="N19" s="74" t="s">
        <v>3089</v>
      </c>
      <c r="O19" s="74" t="s">
        <v>3776</v>
      </c>
    </row>
    <row r="20" spans="1:15">
      <c r="A20" s="64" t="s">
        <v>1822</v>
      </c>
      <c r="B20" s="63" t="s">
        <v>1821</v>
      </c>
      <c r="C20" s="64" t="s">
        <v>2649</v>
      </c>
      <c r="D20" s="64" t="s">
        <v>2650</v>
      </c>
      <c r="E20" s="64" t="s">
        <v>3177</v>
      </c>
      <c r="F20" s="64" t="s">
        <v>1803</v>
      </c>
      <c r="G20" s="64" t="s">
        <v>1803</v>
      </c>
      <c r="H20" s="64" t="s">
        <v>1817</v>
      </c>
      <c r="I20" s="64" t="s">
        <v>1805</v>
      </c>
      <c r="J20" s="64" t="s">
        <v>1803</v>
      </c>
      <c r="K20" s="64" t="s">
        <v>2618</v>
      </c>
      <c r="L20" s="64" t="s">
        <v>2618</v>
      </c>
      <c r="M20" s="64" t="s">
        <v>1806</v>
      </c>
      <c r="N20" s="74" t="s">
        <v>3772</v>
      </c>
      <c r="O20" s="74" t="s">
        <v>3777</v>
      </c>
    </row>
    <row r="21" spans="1:15">
      <c r="A21" s="64" t="s">
        <v>3778</v>
      </c>
      <c r="B21" s="63" t="s">
        <v>3779</v>
      </c>
      <c r="C21" s="64" t="s">
        <v>3780</v>
      </c>
      <c r="D21" s="64" t="s">
        <v>3781</v>
      </c>
      <c r="E21" s="64" t="s">
        <v>3783</v>
      </c>
      <c r="F21" s="64" t="s">
        <v>1802</v>
      </c>
      <c r="G21" s="64" t="s">
        <v>1803</v>
      </c>
      <c r="H21" s="64" t="s">
        <v>1812</v>
      </c>
      <c r="I21" s="64" t="s">
        <v>1805</v>
      </c>
      <c r="J21" s="64" t="s">
        <v>1803</v>
      </c>
      <c r="K21" s="64" t="s">
        <v>2614</v>
      </c>
      <c r="L21" s="64" t="s">
        <v>2618</v>
      </c>
      <c r="N21" s="74" t="s">
        <v>3782</v>
      </c>
      <c r="O21" s="74" t="s">
        <v>3758</v>
      </c>
    </row>
    <row r="22" spans="1:15">
      <c r="A22" s="64" t="s">
        <v>1824</v>
      </c>
      <c r="B22" s="63" t="s">
        <v>1823</v>
      </c>
      <c r="C22" s="64" t="s">
        <v>2651</v>
      </c>
      <c r="D22" s="64" t="s">
        <v>2652</v>
      </c>
      <c r="E22" s="64" t="s">
        <v>3178</v>
      </c>
      <c r="F22" s="64" t="s">
        <v>1825</v>
      </c>
      <c r="G22" s="64" t="s">
        <v>1826</v>
      </c>
      <c r="H22" s="64" t="s">
        <v>1825</v>
      </c>
      <c r="I22" s="64" t="s">
        <v>1826</v>
      </c>
      <c r="J22" s="64" t="s">
        <v>1825</v>
      </c>
      <c r="K22" s="64" t="s">
        <v>2618</v>
      </c>
      <c r="L22" s="64" t="s">
        <v>2618</v>
      </c>
      <c r="M22" s="64" t="s">
        <v>1827</v>
      </c>
      <c r="N22" s="74" t="s">
        <v>1825</v>
      </c>
      <c r="O22" s="74" t="s">
        <v>3784</v>
      </c>
    </row>
    <row r="23" spans="1:15">
      <c r="A23" s="64" t="s">
        <v>1829</v>
      </c>
      <c r="B23" s="63" t="s">
        <v>1828</v>
      </c>
      <c r="C23" s="64" t="s">
        <v>2653</v>
      </c>
      <c r="D23" s="64" t="s">
        <v>2654</v>
      </c>
      <c r="E23" s="64" t="s">
        <v>3179</v>
      </c>
      <c r="F23" s="64" t="s">
        <v>1825</v>
      </c>
      <c r="G23" s="64" t="s">
        <v>1826</v>
      </c>
      <c r="H23" s="64" t="s">
        <v>1825</v>
      </c>
      <c r="I23" s="64" t="s">
        <v>1826</v>
      </c>
      <c r="J23" s="64" t="s">
        <v>1825</v>
      </c>
      <c r="K23" s="64" t="s">
        <v>2618</v>
      </c>
      <c r="L23" s="64" t="s">
        <v>2618</v>
      </c>
      <c r="M23" s="64" t="s">
        <v>1830</v>
      </c>
      <c r="N23" s="74" t="s">
        <v>1825</v>
      </c>
      <c r="O23" s="74" t="s">
        <v>3785</v>
      </c>
    </row>
    <row r="24" spans="1:15">
      <c r="A24" s="64" t="s">
        <v>1837</v>
      </c>
      <c r="B24" s="63" t="s">
        <v>1836</v>
      </c>
      <c r="C24" s="64" t="s">
        <v>2657</v>
      </c>
      <c r="D24" s="64" t="s">
        <v>2658</v>
      </c>
      <c r="E24" s="64" t="s">
        <v>3180</v>
      </c>
      <c r="F24" s="64" t="s">
        <v>1834</v>
      </c>
      <c r="G24" s="64" t="s">
        <v>1756</v>
      </c>
      <c r="H24" s="64" t="s">
        <v>1834</v>
      </c>
      <c r="I24" s="64" t="s">
        <v>1756</v>
      </c>
      <c r="J24" s="64" t="s">
        <v>1755</v>
      </c>
      <c r="K24" s="64" t="s">
        <v>2618</v>
      </c>
      <c r="L24" s="64" t="s">
        <v>2618</v>
      </c>
      <c r="M24" s="64" t="s">
        <v>1835</v>
      </c>
      <c r="N24" s="74" t="s">
        <v>3090</v>
      </c>
      <c r="O24" s="74" t="s">
        <v>3786</v>
      </c>
    </row>
    <row r="25" spans="1:15">
      <c r="A25" s="64" t="s">
        <v>1832</v>
      </c>
      <c r="B25" s="63" t="s">
        <v>1831</v>
      </c>
      <c r="C25" s="64" t="s">
        <v>2655</v>
      </c>
      <c r="D25" s="64" t="s">
        <v>2656</v>
      </c>
      <c r="E25" s="64" t="s">
        <v>1833</v>
      </c>
      <c r="F25" s="64" t="s">
        <v>1834</v>
      </c>
      <c r="G25" s="64" t="s">
        <v>1756</v>
      </c>
      <c r="H25" s="64" t="s">
        <v>1834</v>
      </c>
      <c r="I25" s="64" t="s">
        <v>1756</v>
      </c>
      <c r="J25" s="64" t="s">
        <v>1755</v>
      </c>
      <c r="K25" s="64" t="s">
        <v>2618</v>
      </c>
      <c r="L25" s="64" t="s">
        <v>2618</v>
      </c>
      <c r="M25" s="64" t="s">
        <v>1835</v>
      </c>
      <c r="N25" s="74" t="s">
        <v>3091</v>
      </c>
      <c r="O25" s="74" t="s">
        <v>3787</v>
      </c>
    </row>
    <row r="26" spans="1:15">
      <c r="A26" s="64" t="s">
        <v>1839</v>
      </c>
      <c r="B26" s="63" t="s">
        <v>1838</v>
      </c>
      <c r="C26" s="64" t="s">
        <v>2659</v>
      </c>
      <c r="D26" s="64" t="s">
        <v>2660</v>
      </c>
      <c r="E26" s="64" t="s">
        <v>1840</v>
      </c>
      <c r="F26" s="64" t="s">
        <v>1841</v>
      </c>
      <c r="G26" s="64" t="s">
        <v>1762</v>
      </c>
      <c r="H26" s="64" t="s">
        <v>1841</v>
      </c>
      <c r="I26" s="64" t="s">
        <v>1762</v>
      </c>
      <c r="J26" s="64" t="s">
        <v>1842</v>
      </c>
      <c r="K26" s="64" t="s">
        <v>2618</v>
      </c>
      <c r="L26" s="64" t="s">
        <v>2614</v>
      </c>
      <c r="M26" s="64" t="s">
        <v>2945</v>
      </c>
      <c r="N26" s="74" t="s">
        <v>3092</v>
      </c>
      <c r="O26" s="74" t="s">
        <v>3788</v>
      </c>
    </row>
    <row r="27" spans="1:15">
      <c r="A27" s="64" t="s">
        <v>1879</v>
      </c>
      <c r="B27" s="63" t="s">
        <v>1878</v>
      </c>
      <c r="C27" s="64" t="s">
        <v>2681</v>
      </c>
      <c r="D27" s="64" t="s">
        <v>2682</v>
      </c>
      <c r="E27" s="64" t="s">
        <v>3181</v>
      </c>
      <c r="F27" s="64" t="s">
        <v>1841</v>
      </c>
      <c r="G27" s="64" t="s">
        <v>1762</v>
      </c>
      <c r="H27" s="64" t="s">
        <v>1841</v>
      </c>
      <c r="I27" s="64" t="s">
        <v>1762</v>
      </c>
      <c r="J27" s="64" t="s">
        <v>1842</v>
      </c>
      <c r="K27" s="64" t="s">
        <v>2618</v>
      </c>
      <c r="L27" s="64" t="s">
        <v>2618</v>
      </c>
      <c r="M27" s="64" t="s">
        <v>1880</v>
      </c>
      <c r="N27" s="74" t="s">
        <v>3093</v>
      </c>
      <c r="O27" s="74" t="s">
        <v>3789</v>
      </c>
    </row>
    <row r="28" spans="1:15">
      <c r="A28" s="64" t="s">
        <v>455</v>
      </c>
      <c r="B28" s="63" t="s">
        <v>1843</v>
      </c>
      <c r="C28" s="64" t="s">
        <v>2661</v>
      </c>
      <c r="D28" s="64" t="s">
        <v>2662</v>
      </c>
      <c r="E28" s="64" t="s">
        <v>3182</v>
      </c>
      <c r="F28" s="64" t="s">
        <v>1765</v>
      </c>
      <c r="G28" s="64" t="s">
        <v>25</v>
      </c>
      <c r="H28" s="64" t="s">
        <v>1844</v>
      </c>
      <c r="I28" s="64" t="s">
        <v>25</v>
      </c>
      <c r="J28" s="64" t="s">
        <v>1844</v>
      </c>
      <c r="K28" s="64" t="s">
        <v>2618</v>
      </c>
      <c r="L28" s="64" t="s">
        <v>2618</v>
      </c>
      <c r="M28" s="64" t="s">
        <v>1845</v>
      </c>
      <c r="N28" s="74" t="s">
        <v>1844</v>
      </c>
      <c r="O28" s="74" t="s">
        <v>3790</v>
      </c>
    </row>
    <row r="29" spans="1:15">
      <c r="A29" s="64" t="s">
        <v>1847</v>
      </c>
      <c r="B29" s="63" t="s">
        <v>1846</v>
      </c>
      <c r="C29" s="64" t="s">
        <v>2663</v>
      </c>
      <c r="D29" s="64" t="s">
        <v>2664</v>
      </c>
      <c r="E29" s="64" t="s">
        <v>3183</v>
      </c>
      <c r="F29" s="64" t="s">
        <v>1848</v>
      </c>
      <c r="G29" s="64" t="s">
        <v>1826</v>
      </c>
      <c r="H29" s="64" t="s">
        <v>1848</v>
      </c>
      <c r="I29" s="64" t="s">
        <v>1826</v>
      </c>
      <c r="J29" s="64" t="s">
        <v>1848</v>
      </c>
      <c r="K29" s="64" t="s">
        <v>2618</v>
      </c>
      <c r="L29" s="64" t="s">
        <v>2618</v>
      </c>
      <c r="M29" s="64" t="s">
        <v>1849</v>
      </c>
      <c r="N29" s="74" t="s">
        <v>3094</v>
      </c>
      <c r="O29" s="74" t="s">
        <v>3791</v>
      </c>
    </row>
    <row r="30" spans="1:15">
      <c r="A30" s="64" t="s">
        <v>1851</v>
      </c>
      <c r="B30" s="63" t="s">
        <v>1850</v>
      </c>
      <c r="C30" s="64" t="s">
        <v>2665</v>
      </c>
      <c r="D30" s="64" t="s">
        <v>2666</v>
      </c>
      <c r="E30" s="64" t="s">
        <v>3184</v>
      </c>
      <c r="F30" s="64" t="s">
        <v>1848</v>
      </c>
      <c r="G30" s="64" t="s">
        <v>1826</v>
      </c>
      <c r="H30" s="64" t="s">
        <v>1848</v>
      </c>
      <c r="I30" s="64" t="s">
        <v>1826</v>
      </c>
      <c r="J30" s="64" t="s">
        <v>1848</v>
      </c>
      <c r="K30" s="64" t="s">
        <v>2618</v>
      </c>
      <c r="L30" s="64" t="s">
        <v>2618</v>
      </c>
      <c r="M30" s="64" t="s">
        <v>1849</v>
      </c>
      <c r="N30" s="74" t="s">
        <v>3094</v>
      </c>
      <c r="O30" s="74" t="s">
        <v>3792</v>
      </c>
    </row>
    <row r="31" spans="1:15">
      <c r="A31" s="64" t="s">
        <v>1853</v>
      </c>
      <c r="B31" s="63" t="s">
        <v>1852</v>
      </c>
      <c r="C31" s="64" t="s">
        <v>2667</v>
      </c>
      <c r="D31" s="64" t="s">
        <v>2668</v>
      </c>
      <c r="E31" s="64" t="s">
        <v>3185</v>
      </c>
      <c r="F31" s="64" t="s">
        <v>1854</v>
      </c>
      <c r="G31" s="64" t="s">
        <v>1762</v>
      </c>
      <c r="H31" s="64" t="s">
        <v>1855</v>
      </c>
      <c r="I31" s="64" t="s">
        <v>1762</v>
      </c>
      <c r="J31" s="64" t="s">
        <v>1854</v>
      </c>
      <c r="K31" s="64" t="s">
        <v>2618</v>
      </c>
      <c r="L31" s="64" t="s">
        <v>2618</v>
      </c>
      <c r="M31" s="64" t="s">
        <v>1856</v>
      </c>
      <c r="N31" s="74" t="s">
        <v>3793</v>
      </c>
      <c r="O31" s="74" t="s">
        <v>3794</v>
      </c>
    </row>
    <row r="32" spans="1:15">
      <c r="A32" s="64" t="s">
        <v>1858</v>
      </c>
      <c r="B32" s="63" t="s">
        <v>1857</v>
      </c>
      <c r="C32" s="64" t="s">
        <v>2669</v>
      </c>
      <c r="D32" s="64" t="s">
        <v>2670</v>
      </c>
      <c r="E32" s="64" t="s">
        <v>3186</v>
      </c>
      <c r="F32" s="64" t="s">
        <v>1854</v>
      </c>
      <c r="G32" s="64" t="s">
        <v>1762</v>
      </c>
      <c r="H32" s="64" t="s">
        <v>1855</v>
      </c>
      <c r="I32" s="64" t="s">
        <v>1762</v>
      </c>
      <c r="J32" s="64" t="s">
        <v>1854</v>
      </c>
      <c r="K32" s="64" t="s">
        <v>2618</v>
      </c>
      <c r="L32" s="64" t="s">
        <v>2618</v>
      </c>
      <c r="M32" s="64" t="s">
        <v>1856</v>
      </c>
      <c r="N32" s="74" t="s">
        <v>3793</v>
      </c>
      <c r="O32" s="74" t="s">
        <v>3795</v>
      </c>
    </row>
    <row r="33" spans="1:15">
      <c r="A33" s="64" t="s">
        <v>1864</v>
      </c>
      <c r="B33" s="63" t="s">
        <v>1863</v>
      </c>
      <c r="C33" s="64" t="s">
        <v>2671</v>
      </c>
      <c r="D33" s="64" t="s">
        <v>2672</v>
      </c>
      <c r="E33" s="64" t="s">
        <v>3187</v>
      </c>
      <c r="F33" s="64" t="s">
        <v>1859</v>
      </c>
      <c r="G33" s="64" t="s">
        <v>1860</v>
      </c>
      <c r="H33" s="64" t="s">
        <v>1861</v>
      </c>
      <c r="I33" s="64" t="s">
        <v>1862</v>
      </c>
      <c r="J33" s="64" t="s">
        <v>1861</v>
      </c>
      <c r="K33" s="64" t="s">
        <v>2618</v>
      </c>
      <c r="L33" s="64" t="s">
        <v>2618</v>
      </c>
      <c r="M33" s="64" t="s">
        <v>1865</v>
      </c>
      <c r="N33" s="74" t="s">
        <v>1861</v>
      </c>
      <c r="O33" s="74" t="s">
        <v>3796</v>
      </c>
    </row>
    <row r="34" spans="1:15">
      <c r="A34" s="64" t="s">
        <v>1867</v>
      </c>
      <c r="B34" s="63" t="s">
        <v>1866</v>
      </c>
      <c r="C34" s="64" t="s">
        <v>2673</v>
      </c>
      <c r="D34" s="64" t="s">
        <v>2674</v>
      </c>
      <c r="E34" s="64" t="s">
        <v>3188</v>
      </c>
      <c r="F34" s="64" t="s">
        <v>1834</v>
      </c>
      <c r="G34" s="64" t="s">
        <v>1756</v>
      </c>
      <c r="H34" s="64" t="s">
        <v>1868</v>
      </c>
      <c r="I34" s="64" t="s">
        <v>1756</v>
      </c>
      <c r="J34" s="64" t="s">
        <v>1868</v>
      </c>
      <c r="K34" s="64" t="s">
        <v>2618</v>
      </c>
      <c r="L34" s="64" t="s">
        <v>2618</v>
      </c>
      <c r="M34" s="64" t="s">
        <v>3798</v>
      </c>
      <c r="N34" s="74" t="s">
        <v>3095</v>
      </c>
      <c r="O34" s="74" t="s">
        <v>3797</v>
      </c>
    </row>
    <row r="35" spans="1:15">
      <c r="A35" s="64" t="s">
        <v>1870</v>
      </c>
      <c r="B35" s="63" t="s">
        <v>1869</v>
      </c>
      <c r="C35" s="64" t="s">
        <v>2675</v>
      </c>
      <c r="D35" s="64" t="s">
        <v>2676</v>
      </c>
      <c r="E35" s="64" t="s">
        <v>3189</v>
      </c>
      <c r="F35" s="64" t="s">
        <v>1834</v>
      </c>
      <c r="G35" s="64" t="s">
        <v>1756</v>
      </c>
      <c r="H35" s="64" t="s">
        <v>1868</v>
      </c>
      <c r="I35" s="64" t="s">
        <v>1756</v>
      </c>
      <c r="J35" s="64" t="s">
        <v>1868</v>
      </c>
      <c r="K35" s="64" t="s">
        <v>2618</v>
      </c>
      <c r="L35" s="64" t="s">
        <v>2618</v>
      </c>
      <c r="M35" s="64" t="s">
        <v>3798</v>
      </c>
      <c r="N35" s="74" t="s">
        <v>3096</v>
      </c>
      <c r="O35" s="74" t="s">
        <v>3799</v>
      </c>
    </row>
    <row r="36" spans="1:15">
      <c r="A36" s="64" t="s">
        <v>1872</v>
      </c>
      <c r="B36" s="63" t="s">
        <v>1871</v>
      </c>
      <c r="C36" s="64" t="s">
        <v>2677</v>
      </c>
      <c r="D36" s="64" t="s">
        <v>2678</v>
      </c>
      <c r="E36" s="64" t="s">
        <v>3190</v>
      </c>
      <c r="F36" s="64" t="s">
        <v>1873</v>
      </c>
      <c r="G36" s="64" t="s">
        <v>1826</v>
      </c>
      <c r="H36" s="64" t="s">
        <v>1874</v>
      </c>
      <c r="I36" s="64" t="s">
        <v>1826</v>
      </c>
      <c r="J36" s="64" t="s">
        <v>1874</v>
      </c>
      <c r="K36" s="64" t="s">
        <v>2618</v>
      </c>
      <c r="L36" s="64" t="s">
        <v>2618</v>
      </c>
      <c r="M36" s="64" t="s">
        <v>1875</v>
      </c>
      <c r="N36" s="74" t="s">
        <v>3097</v>
      </c>
      <c r="O36" s="74" t="s">
        <v>3800</v>
      </c>
    </row>
    <row r="37" spans="1:15">
      <c r="A37" s="64" t="s">
        <v>1877</v>
      </c>
      <c r="B37" s="63" t="s">
        <v>1876</v>
      </c>
      <c r="C37" s="64" t="s">
        <v>2679</v>
      </c>
      <c r="D37" s="64" t="s">
        <v>2680</v>
      </c>
      <c r="E37" s="64" t="s">
        <v>3191</v>
      </c>
      <c r="F37" s="64" t="s">
        <v>1873</v>
      </c>
      <c r="G37" s="64" t="s">
        <v>1826</v>
      </c>
      <c r="H37" s="64" t="s">
        <v>1874</v>
      </c>
      <c r="I37" s="64" t="s">
        <v>1826</v>
      </c>
      <c r="J37" s="64" t="s">
        <v>1874</v>
      </c>
      <c r="K37" s="64" t="s">
        <v>2618</v>
      </c>
      <c r="L37" s="64" t="s">
        <v>2618</v>
      </c>
      <c r="M37" s="64" t="s">
        <v>1875</v>
      </c>
      <c r="N37" s="74" t="s">
        <v>3098</v>
      </c>
      <c r="O37" s="74" t="s">
        <v>3801</v>
      </c>
    </row>
    <row r="38" spans="1:15">
      <c r="A38" s="64" t="s">
        <v>1882</v>
      </c>
      <c r="B38" s="63" t="s">
        <v>1881</v>
      </c>
      <c r="C38" s="64" t="s">
        <v>2683</v>
      </c>
      <c r="D38" s="64" t="s">
        <v>2684</v>
      </c>
      <c r="E38" s="64" t="s">
        <v>3192</v>
      </c>
      <c r="F38" s="64" t="s">
        <v>1841</v>
      </c>
      <c r="G38" s="64" t="s">
        <v>1762</v>
      </c>
      <c r="H38" s="64" t="s">
        <v>1841</v>
      </c>
      <c r="I38" s="64" t="s">
        <v>1762</v>
      </c>
      <c r="K38" s="64" t="s">
        <v>2618</v>
      </c>
      <c r="L38" s="64" t="s">
        <v>2614</v>
      </c>
      <c r="M38" s="64" t="s">
        <v>2946</v>
      </c>
      <c r="N38" s="74" t="s">
        <v>3078</v>
      </c>
      <c r="O38" s="74" t="s">
        <v>3802</v>
      </c>
    </row>
    <row r="39" spans="1:15">
      <c r="A39" s="64" t="s">
        <v>1882</v>
      </c>
      <c r="B39" s="63" t="s">
        <v>1883</v>
      </c>
      <c r="C39" s="64" t="s">
        <v>2683</v>
      </c>
      <c r="D39" s="64" t="s">
        <v>2684</v>
      </c>
      <c r="E39" s="64" t="s">
        <v>3192</v>
      </c>
      <c r="F39" s="64" t="s">
        <v>1841</v>
      </c>
      <c r="G39" s="64" t="s">
        <v>1762</v>
      </c>
      <c r="H39" s="64" t="s">
        <v>1841</v>
      </c>
      <c r="I39" s="64" t="s">
        <v>1762</v>
      </c>
      <c r="K39" s="64" t="s">
        <v>2618</v>
      </c>
      <c r="L39" s="64" t="s">
        <v>2614</v>
      </c>
      <c r="M39" s="64" t="s">
        <v>2946</v>
      </c>
      <c r="N39" s="74" t="s">
        <v>3078</v>
      </c>
      <c r="O39" s="74" t="s">
        <v>3802</v>
      </c>
    </row>
    <row r="40" spans="1:15">
      <c r="A40" s="64" t="s">
        <v>1885</v>
      </c>
      <c r="B40" s="63" t="s">
        <v>1884</v>
      </c>
      <c r="C40" s="64" t="s">
        <v>2685</v>
      </c>
      <c r="D40" s="64" t="s">
        <v>2686</v>
      </c>
      <c r="E40" s="64" t="s">
        <v>3193</v>
      </c>
      <c r="F40" s="64" t="s">
        <v>1854</v>
      </c>
      <c r="G40" s="64" t="s">
        <v>1762</v>
      </c>
      <c r="H40" s="64" t="s">
        <v>1854</v>
      </c>
      <c r="I40" s="64" t="s">
        <v>1762</v>
      </c>
      <c r="J40" s="64" t="s">
        <v>1854</v>
      </c>
      <c r="K40" s="64" t="s">
        <v>2618</v>
      </c>
      <c r="L40" s="64" t="s">
        <v>2618</v>
      </c>
      <c r="M40" s="64" t="s">
        <v>1886</v>
      </c>
      <c r="N40" s="74" t="s">
        <v>3099</v>
      </c>
      <c r="O40" s="74" t="s">
        <v>3803</v>
      </c>
    </row>
    <row r="41" spans="1:15">
      <c r="A41" s="64" t="s">
        <v>1888</v>
      </c>
      <c r="B41" s="63" t="s">
        <v>1887</v>
      </c>
      <c r="C41" s="64" t="s">
        <v>2687</v>
      </c>
      <c r="D41" s="64" t="s">
        <v>2688</v>
      </c>
      <c r="E41" s="64" t="s">
        <v>3194</v>
      </c>
      <c r="F41" s="64" t="s">
        <v>1854</v>
      </c>
      <c r="G41" s="64" t="s">
        <v>1762</v>
      </c>
      <c r="H41" s="64" t="s">
        <v>1854</v>
      </c>
      <c r="I41" s="64" t="s">
        <v>1762</v>
      </c>
      <c r="J41" s="64" t="s">
        <v>1854</v>
      </c>
      <c r="K41" s="64" t="s">
        <v>2618</v>
      </c>
      <c r="L41" s="64" t="s">
        <v>2618</v>
      </c>
      <c r="M41" s="64" t="s">
        <v>1886</v>
      </c>
      <c r="N41" s="74" t="s">
        <v>3100</v>
      </c>
      <c r="O41" s="74" t="s">
        <v>3804</v>
      </c>
    </row>
    <row r="42" spans="1:15">
      <c r="A42" s="64" t="s">
        <v>1890</v>
      </c>
      <c r="B42" s="63" t="s">
        <v>1889</v>
      </c>
      <c r="C42" s="64" t="s">
        <v>2689</v>
      </c>
      <c r="D42" s="64" t="s">
        <v>2690</v>
      </c>
      <c r="E42" s="64" t="s">
        <v>1891</v>
      </c>
      <c r="F42" s="64" t="s">
        <v>1892</v>
      </c>
      <c r="G42" s="64" t="s">
        <v>1772</v>
      </c>
      <c r="H42" s="64" t="s">
        <v>1893</v>
      </c>
      <c r="I42" s="64" t="s">
        <v>1772</v>
      </c>
      <c r="J42" s="64" t="s">
        <v>1893</v>
      </c>
      <c r="K42" s="64" t="s">
        <v>2618</v>
      </c>
      <c r="L42" s="64" t="s">
        <v>2618</v>
      </c>
      <c r="M42" s="64" t="s">
        <v>1894</v>
      </c>
      <c r="N42" s="74" t="s">
        <v>3101</v>
      </c>
      <c r="O42" s="74" t="s">
        <v>3805</v>
      </c>
    </row>
    <row r="43" spans="1:15">
      <c r="A43" s="64" t="s">
        <v>1896</v>
      </c>
      <c r="B43" s="63" t="s">
        <v>1895</v>
      </c>
      <c r="C43" s="64" t="s">
        <v>2691</v>
      </c>
      <c r="D43" s="64" t="s">
        <v>2692</v>
      </c>
      <c r="E43" s="64" t="s">
        <v>3195</v>
      </c>
      <c r="F43" s="64" t="s">
        <v>1892</v>
      </c>
      <c r="G43" s="64" t="s">
        <v>1772</v>
      </c>
      <c r="H43" s="64" t="s">
        <v>1893</v>
      </c>
      <c r="I43" s="64" t="s">
        <v>1772</v>
      </c>
      <c r="J43" s="64" t="s">
        <v>1893</v>
      </c>
      <c r="K43" s="64" t="s">
        <v>2618</v>
      </c>
      <c r="L43" s="64" t="s">
        <v>2618</v>
      </c>
      <c r="M43" s="64" t="s">
        <v>1894</v>
      </c>
      <c r="N43" s="74" t="s">
        <v>3101</v>
      </c>
      <c r="O43" s="74" t="s">
        <v>3806</v>
      </c>
    </row>
    <row r="44" spans="1:15">
      <c r="A44" s="64" t="s">
        <v>2804</v>
      </c>
      <c r="B44" s="63" t="s">
        <v>2075</v>
      </c>
      <c r="C44" s="64" t="s">
        <v>2805</v>
      </c>
      <c r="D44" s="64" t="s">
        <v>2806</v>
      </c>
      <c r="E44" s="64" t="s">
        <v>2076</v>
      </c>
      <c r="F44" s="64" t="s">
        <v>1841</v>
      </c>
      <c r="G44" s="64" t="s">
        <v>1762</v>
      </c>
      <c r="H44" s="64" t="s">
        <v>1841</v>
      </c>
      <c r="I44" s="64" t="s">
        <v>1762</v>
      </c>
      <c r="J44" s="64" t="s">
        <v>1842</v>
      </c>
      <c r="K44" s="64" t="s">
        <v>2614</v>
      </c>
      <c r="L44" s="64" t="s">
        <v>2618</v>
      </c>
      <c r="N44" s="74" t="s">
        <v>3807</v>
      </c>
      <c r="O44" s="74" t="s">
        <v>3808</v>
      </c>
    </row>
    <row r="45" spans="1:15">
      <c r="A45" s="64" t="s">
        <v>1902</v>
      </c>
      <c r="B45" s="63" t="s">
        <v>1901</v>
      </c>
      <c r="C45" s="64" t="s">
        <v>2695</v>
      </c>
      <c r="D45" s="64" t="s">
        <v>2696</v>
      </c>
      <c r="E45" s="64" t="s">
        <v>3196</v>
      </c>
      <c r="F45" s="64" t="s">
        <v>1899</v>
      </c>
      <c r="G45" s="64" t="s">
        <v>1778</v>
      </c>
      <c r="H45" s="64" t="s">
        <v>1899</v>
      </c>
      <c r="I45" s="64" t="s">
        <v>1778</v>
      </c>
      <c r="J45" s="64" t="s">
        <v>1899</v>
      </c>
      <c r="K45" s="64" t="s">
        <v>2618</v>
      </c>
      <c r="L45" s="64" t="s">
        <v>2618</v>
      </c>
      <c r="M45" s="64" t="s">
        <v>1903</v>
      </c>
      <c r="N45" s="74" t="s">
        <v>3102</v>
      </c>
      <c r="O45" s="74" t="s">
        <v>3809</v>
      </c>
    </row>
    <row r="46" spans="1:15">
      <c r="A46" s="64" t="s">
        <v>1898</v>
      </c>
      <c r="B46" s="63" t="s">
        <v>1897</v>
      </c>
      <c r="C46" s="64" t="s">
        <v>2693</v>
      </c>
      <c r="D46" s="64" t="s">
        <v>2694</v>
      </c>
      <c r="E46" s="64" t="s">
        <v>3197</v>
      </c>
      <c r="F46" s="64" t="s">
        <v>1899</v>
      </c>
      <c r="G46" s="64" t="s">
        <v>1778</v>
      </c>
      <c r="H46" s="64" t="s">
        <v>1899</v>
      </c>
      <c r="I46" s="64" t="s">
        <v>1778</v>
      </c>
      <c r="J46" s="64" t="s">
        <v>1899</v>
      </c>
      <c r="K46" s="64" t="s">
        <v>2618</v>
      </c>
      <c r="L46" s="64" t="s">
        <v>2618</v>
      </c>
      <c r="M46" s="64" t="s">
        <v>1900</v>
      </c>
      <c r="N46" s="74" t="s">
        <v>3810</v>
      </c>
      <c r="O46" s="74" t="s">
        <v>3811</v>
      </c>
    </row>
    <row r="47" spans="1:15">
      <c r="A47" s="64" t="s">
        <v>1905</v>
      </c>
      <c r="B47" s="63" t="s">
        <v>1904</v>
      </c>
      <c r="C47" s="64" t="s">
        <v>2697</v>
      </c>
      <c r="D47" s="64" t="s">
        <v>2698</v>
      </c>
      <c r="E47" s="64" t="s">
        <v>3198</v>
      </c>
      <c r="F47" s="64" t="s">
        <v>1784</v>
      </c>
      <c r="G47" s="64" t="s">
        <v>1772</v>
      </c>
      <c r="H47" s="64" t="s">
        <v>1906</v>
      </c>
      <c r="I47" s="64" t="s">
        <v>1772</v>
      </c>
      <c r="J47" s="64" t="s">
        <v>1784</v>
      </c>
      <c r="K47" s="64" t="s">
        <v>2618</v>
      </c>
      <c r="L47" s="64" t="s">
        <v>2618</v>
      </c>
      <c r="M47" s="64" t="s">
        <v>1907</v>
      </c>
      <c r="N47" s="74" t="s">
        <v>3103</v>
      </c>
      <c r="O47" s="74" t="s">
        <v>3812</v>
      </c>
    </row>
    <row r="48" spans="1:15">
      <c r="A48" s="64" t="s">
        <v>1912</v>
      </c>
      <c r="B48" s="63" t="s">
        <v>1911</v>
      </c>
      <c r="C48" s="64" t="s">
        <v>2701</v>
      </c>
      <c r="D48" s="64" t="s">
        <v>2702</v>
      </c>
      <c r="E48" s="64" t="s">
        <v>3199</v>
      </c>
      <c r="F48" s="64" t="s">
        <v>1873</v>
      </c>
      <c r="G48" s="64" t="s">
        <v>1826</v>
      </c>
      <c r="H48" s="64" t="s">
        <v>1873</v>
      </c>
      <c r="I48" s="64" t="s">
        <v>1826</v>
      </c>
      <c r="J48" s="64" t="s">
        <v>1873</v>
      </c>
      <c r="K48" s="64" t="s">
        <v>2618</v>
      </c>
      <c r="L48" s="64" t="s">
        <v>2618</v>
      </c>
      <c r="M48" s="64" t="s">
        <v>2947</v>
      </c>
      <c r="N48" s="74" t="s">
        <v>3104</v>
      </c>
      <c r="O48" s="74" t="s">
        <v>3813</v>
      </c>
    </row>
    <row r="49" spans="1:15">
      <c r="A49" s="64" t="s">
        <v>1909</v>
      </c>
      <c r="B49" s="63" t="s">
        <v>1908</v>
      </c>
      <c r="C49" s="64" t="s">
        <v>2699</v>
      </c>
      <c r="D49" s="64" t="s">
        <v>2700</v>
      </c>
      <c r="E49" s="64" t="s">
        <v>3200</v>
      </c>
      <c r="F49" s="64" t="s">
        <v>1873</v>
      </c>
      <c r="G49" s="64" t="s">
        <v>1826</v>
      </c>
      <c r="H49" s="64" t="s">
        <v>1873</v>
      </c>
      <c r="I49" s="64" t="s">
        <v>1826</v>
      </c>
      <c r="J49" s="64" t="s">
        <v>1873</v>
      </c>
      <c r="K49" s="64" t="s">
        <v>2618</v>
      </c>
      <c r="L49" s="64" t="s">
        <v>2618</v>
      </c>
      <c r="M49" s="64" t="s">
        <v>1910</v>
      </c>
      <c r="N49" s="74" t="s">
        <v>3105</v>
      </c>
      <c r="O49" s="74" t="s">
        <v>3814</v>
      </c>
    </row>
    <row r="50" spans="1:15">
      <c r="A50" s="64" t="s">
        <v>1914</v>
      </c>
      <c r="B50" s="63" t="s">
        <v>1913</v>
      </c>
      <c r="C50" s="64" t="s">
        <v>2703</v>
      </c>
      <c r="D50" s="64" t="s">
        <v>2704</v>
      </c>
      <c r="E50" s="64" t="s">
        <v>1915</v>
      </c>
      <c r="F50" s="64" t="s">
        <v>1916</v>
      </c>
      <c r="G50" s="64" t="s">
        <v>1917</v>
      </c>
      <c r="H50" s="64" t="s">
        <v>1918</v>
      </c>
      <c r="I50" s="64" t="s">
        <v>1805</v>
      </c>
      <c r="J50" s="64" t="s">
        <v>1917</v>
      </c>
      <c r="K50" s="64" t="s">
        <v>2618</v>
      </c>
      <c r="L50" s="64" t="s">
        <v>2618</v>
      </c>
      <c r="M50" s="64" t="s">
        <v>1919</v>
      </c>
      <c r="N50" s="74" t="s">
        <v>3106</v>
      </c>
      <c r="O50" s="74" t="s">
        <v>3815</v>
      </c>
    </row>
    <row r="51" spans="1:15">
      <c r="A51" s="64" t="s">
        <v>1921</v>
      </c>
      <c r="B51" s="63" t="s">
        <v>1920</v>
      </c>
      <c r="C51" s="64" t="s">
        <v>2705</v>
      </c>
      <c r="D51" s="64" t="s">
        <v>2706</v>
      </c>
      <c r="E51" s="64" t="s">
        <v>3201</v>
      </c>
      <c r="F51" s="64" t="s">
        <v>1916</v>
      </c>
      <c r="G51" s="64" t="s">
        <v>1917</v>
      </c>
      <c r="H51" s="64" t="s">
        <v>1918</v>
      </c>
      <c r="I51" s="64" t="s">
        <v>1805</v>
      </c>
      <c r="J51" s="64" t="s">
        <v>1917</v>
      </c>
      <c r="K51" s="64" t="s">
        <v>2618</v>
      </c>
      <c r="L51" s="64" t="s">
        <v>2618</v>
      </c>
      <c r="M51" s="64" t="s">
        <v>1919</v>
      </c>
      <c r="N51" s="74" t="s">
        <v>3107</v>
      </c>
      <c r="O51" s="74" t="s">
        <v>3816</v>
      </c>
    </row>
    <row r="52" spans="1:15">
      <c r="A52" s="64" t="s">
        <v>1927</v>
      </c>
      <c r="B52" s="63" t="s">
        <v>1926</v>
      </c>
      <c r="C52" s="64" t="s">
        <v>2709</v>
      </c>
      <c r="D52" s="64" t="s">
        <v>2710</v>
      </c>
      <c r="E52" s="64" t="s">
        <v>3202</v>
      </c>
      <c r="F52" s="64" t="s">
        <v>1924</v>
      </c>
      <c r="G52" s="64" t="s">
        <v>1917</v>
      </c>
      <c r="H52" s="64" t="s">
        <v>1924</v>
      </c>
      <c r="I52" s="64" t="s">
        <v>1805</v>
      </c>
      <c r="J52" s="64" t="s">
        <v>1917</v>
      </c>
      <c r="K52" s="64" t="s">
        <v>2618</v>
      </c>
      <c r="L52" s="64" t="s">
        <v>2618</v>
      </c>
      <c r="M52" s="64" t="s">
        <v>1928</v>
      </c>
      <c r="N52" s="74" t="s">
        <v>3107</v>
      </c>
      <c r="O52" s="74" t="s">
        <v>3817</v>
      </c>
    </row>
    <row r="53" spans="1:15">
      <c r="A53" s="64" t="s">
        <v>1923</v>
      </c>
      <c r="B53" s="63" t="s">
        <v>1922</v>
      </c>
      <c r="C53" s="64" t="s">
        <v>2707</v>
      </c>
      <c r="D53" s="64" t="s">
        <v>2708</v>
      </c>
      <c r="E53" s="64" t="s">
        <v>3203</v>
      </c>
      <c r="F53" s="64" t="s">
        <v>1924</v>
      </c>
      <c r="G53" s="64" t="s">
        <v>1917</v>
      </c>
      <c r="H53" s="64" t="s">
        <v>1924</v>
      </c>
      <c r="I53" s="64" t="s">
        <v>1805</v>
      </c>
      <c r="J53" s="64" t="s">
        <v>1917</v>
      </c>
      <c r="K53" s="64" t="s">
        <v>2618</v>
      </c>
      <c r="L53" s="64" t="s">
        <v>2614</v>
      </c>
      <c r="M53" s="64" t="s">
        <v>1925</v>
      </c>
      <c r="N53" s="74" t="s">
        <v>3108</v>
      </c>
      <c r="O53" s="74" t="s">
        <v>3818</v>
      </c>
    </row>
    <row r="54" spans="1:15">
      <c r="A54" s="64" t="s">
        <v>1930</v>
      </c>
      <c r="B54" s="63" t="s">
        <v>1929</v>
      </c>
      <c r="C54" s="64" t="s">
        <v>2711</v>
      </c>
      <c r="D54" s="64" t="s">
        <v>2712</v>
      </c>
      <c r="E54" s="64" t="s">
        <v>3204</v>
      </c>
      <c r="F54" s="64" t="s">
        <v>1916</v>
      </c>
      <c r="G54" s="64" t="s">
        <v>1917</v>
      </c>
      <c r="H54" s="64" t="s">
        <v>1931</v>
      </c>
      <c r="I54" s="64" t="s">
        <v>1805</v>
      </c>
      <c r="J54" s="64" t="s">
        <v>1917</v>
      </c>
      <c r="K54" s="64" t="s">
        <v>2618</v>
      </c>
      <c r="L54" s="64" t="s">
        <v>2618</v>
      </c>
      <c r="M54" s="64" t="s">
        <v>1932</v>
      </c>
      <c r="N54" s="74" t="s">
        <v>3819</v>
      </c>
      <c r="O54" s="74" t="s">
        <v>3820</v>
      </c>
    </row>
    <row r="55" spans="1:15">
      <c r="A55" s="64" t="s">
        <v>448</v>
      </c>
      <c r="B55" s="63" t="s">
        <v>1933</v>
      </c>
      <c r="C55" s="64" t="s">
        <v>2713</v>
      </c>
      <c r="D55" s="64" t="s">
        <v>2714</v>
      </c>
      <c r="E55" s="64" t="s">
        <v>1934</v>
      </c>
      <c r="F55" s="64" t="s">
        <v>1796</v>
      </c>
      <c r="G55" s="64" t="s">
        <v>25</v>
      </c>
      <c r="H55" s="64" t="s">
        <v>1935</v>
      </c>
      <c r="I55" s="64" t="s">
        <v>25</v>
      </c>
      <c r="J55" s="64" t="s">
        <v>1796</v>
      </c>
      <c r="K55" s="64" t="s">
        <v>2618</v>
      </c>
      <c r="L55" s="64" t="s">
        <v>2618</v>
      </c>
      <c r="M55" s="64" t="s">
        <v>3822</v>
      </c>
      <c r="N55" s="74" t="s">
        <v>3111</v>
      </c>
      <c r="O55" s="74" t="s">
        <v>3821</v>
      </c>
    </row>
    <row r="56" spans="1:15">
      <c r="A56" s="64" t="s">
        <v>449</v>
      </c>
      <c r="B56" s="63" t="s">
        <v>1936</v>
      </c>
      <c r="C56" s="64" t="s">
        <v>2715</v>
      </c>
      <c r="D56" s="64" t="s">
        <v>2716</v>
      </c>
      <c r="E56" s="64" t="s">
        <v>3205</v>
      </c>
      <c r="F56" s="64" t="s">
        <v>1796</v>
      </c>
      <c r="G56" s="64" t="s">
        <v>25</v>
      </c>
      <c r="H56" s="64" t="s">
        <v>1935</v>
      </c>
      <c r="I56" s="64" t="s">
        <v>25</v>
      </c>
      <c r="J56" s="64" t="s">
        <v>1796</v>
      </c>
      <c r="K56" s="64" t="s">
        <v>2618</v>
      </c>
      <c r="L56" s="64" t="s">
        <v>2618</v>
      </c>
      <c r="M56" s="64" t="s">
        <v>3822</v>
      </c>
      <c r="N56" s="74" t="s">
        <v>3111</v>
      </c>
      <c r="O56" s="74" t="s">
        <v>3823</v>
      </c>
    </row>
    <row r="57" spans="1:15">
      <c r="A57" s="64" t="s">
        <v>447</v>
      </c>
      <c r="B57" s="63" t="s">
        <v>1937</v>
      </c>
      <c r="C57" s="64" t="s">
        <v>2717</v>
      </c>
      <c r="D57" s="64" t="s">
        <v>2718</v>
      </c>
      <c r="E57" s="64" t="s">
        <v>1458</v>
      </c>
      <c r="F57" s="64" t="s">
        <v>1796</v>
      </c>
      <c r="G57" s="64" t="s">
        <v>25</v>
      </c>
      <c r="H57" s="64" t="s">
        <v>1938</v>
      </c>
      <c r="I57" s="64" t="s">
        <v>25</v>
      </c>
      <c r="J57" s="64" t="s">
        <v>1796</v>
      </c>
      <c r="K57" s="64" t="s">
        <v>2618</v>
      </c>
      <c r="L57" s="64" t="s">
        <v>2618</v>
      </c>
      <c r="M57" s="64" t="s">
        <v>3822</v>
      </c>
      <c r="N57" s="74" t="s">
        <v>3112</v>
      </c>
      <c r="O57" s="74" t="s">
        <v>3824</v>
      </c>
    </row>
    <row r="58" spans="1:15">
      <c r="A58" s="64" t="s">
        <v>450</v>
      </c>
      <c r="B58" s="63" t="s">
        <v>1939</v>
      </c>
      <c r="C58" s="64" t="s">
        <v>2719</v>
      </c>
      <c r="D58" s="64" t="s">
        <v>2720</v>
      </c>
      <c r="E58" s="64" t="s">
        <v>3206</v>
      </c>
      <c r="F58" s="64" t="s">
        <v>1796</v>
      </c>
      <c r="G58" s="64" t="s">
        <v>25</v>
      </c>
      <c r="H58" s="64" t="s">
        <v>1938</v>
      </c>
      <c r="I58" s="64" t="s">
        <v>25</v>
      </c>
      <c r="J58" s="64" t="s">
        <v>1796</v>
      </c>
      <c r="K58" s="64" t="s">
        <v>2618</v>
      </c>
      <c r="L58" s="64" t="s">
        <v>2614</v>
      </c>
      <c r="M58" s="64" t="s">
        <v>3822</v>
      </c>
      <c r="N58" s="74" t="s">
        <v>3113</v>
      </c>
      <c r="O58" s="74" t="s">
        <v>3825</v>
      </c>
    </row>
    <row r="59" spans="1:15">
      <c r="A59" s="64" t="s">
        <v>444</v>
      </c>
      <c r="B59" s="63" t="s">
        <v>1940</v>
      </c>
      <c r="C59" s="64" t="s">
        <v>2721</v>
      </c>
      <c r="D59" s="64" t="s">
        <v>2722</v>
      </c>
      <c r="E59" s="64" t="s">
        <v>3207</v>
      </c>
      <c r="F59" s="64" t="s">
        <v>1941</v>
      </c>
      <c r="G59" s="64" t="s">
        <v>25</v>
      </c>
      <c r="H59" s="64" t="s">
        <v>1941</v>
      </c>
      <c r="I59" s="64" t="s">
        <v>25</v>
      </c>
      <c r="J59" s="64" t="s">
        <v>1941</v>
      </c>
      <c r="K59" s="64" t="s">
        <v>2618</v>
      </c>
      <c r="L59" s="64" t="s">
        <v>2618</v>
      </c>
      <c r="M59" s="64" t="s">
        <v>3827</v>
      </c>
      <c r="N59" s="74" t="s">
        <v>3116</v>
      </c>
      <c r="O59" s="74" t="s">
        <v>3826</v>
      </c>
    </row>
    <row r="60" spans="1:15">
      <c r="A60" s="64" t="s">
        <v>443</v>
      </c>
      <c r="B60" s="63" t="s">
        <v>1942</v>
      </c>
      <c r="C60" s="64" t="s">
        <v>2723</v>
      </c>
      <c r="D60" s="64" t="s">
        <v>2724</v>
      </c>
      <c r="E60" s="64" t="s">
        <v>3208</v>
      </c>
      <c r="F60" s="64" t="s">
        <v>1941</v>
      </c>
      <c r="G60" s="64" t="s">
        <v>25</v>
      </c>
      <c r="H60" s="64" t="s">
        <v>1941</v>
      </c>
      <c r="I60" s="64" t="s">
        <v>25</v>
      </c>
      <c r="J60" s="64" t="s">
        <v>1941</v>
      </c>
      <c r="K60" s="64" t="s">
        <v>2618</v>
      </c>
      <c r="L60" s="64" t="s">
        <v>2618</v>
      </c>
      <c r="M60" s="64" t="s">
        <v>3829</v>
      </c>
      <c r="N60" s="74" t="s">
        <v>3115</v>
      </c>
      <c r="O60" s="74" t="s">
        <v>3828</v>
      </c>
    </row>
    <row r="61" spans="1:15">
      <c r="A61" s="64" t="s">
        <v>445</v>
      </c>
      <c r="B61" s="63" t="s">
        <v>1943</v>
      </c>
      <c r="C61" s="64" t="s">
        <v>2725</v>
      </c>
      <c r="D61" s="64" t="s">
        <v>2726</v>
      </c>
      <c r="E61" s="64" t="s">
        <v>3209</v>
      </c>
      <c r="F61" s="64" t="s">
        <v>1941</v>
      </c>
      <c r="G61" s="64" t="s">
        <v>25</v>
      </c>
      <c r="H61" s="64" t="s">
        <v>1944</v>
      </c>
      <c r="I61" s="64" t="s">
        <v>25</v>
      </c>
      <c r="J61" s="64" t="s">
        <v>1941</v>
      </c>
      <c r="K61" s="64" t="s">
        <v>2618</v>
      </c>
      <c r="L61" s="64" t="s">
        <v>2618</v>
      </c>
      <c r="M61" s="64" t="s">
        <v>3831</v>
      </c>
      <c r="N61" s="74" t="s">
        <v>3114</v>
      </c>
      <c r="O61" s="74" t="s">
        <v>3830</v>
      </c>
    </row>
    <row r="62" spans="1:15">
      <c r="A62" s="64" t="s">
        <v>446</v>
      </c>
      <c r="B62" s="63" t="s">
        <v>1945</v>
      </c>
      <c r="C62" s="64" t="s">
        <v>2727</v>
      </c>
      <c r="D62" s="64" t="s">
        <v>2728</v>
      </c>
      <c r="E62" s="64" t="s">
        <v>1457</v>
      </c>
      <c r="F62" s="64" t="s">
        <v>1941</v>
      </c>
      <c r="G62" s="64" t="s">
        <v>25</v>
      </c>
      <c r="H62" s="64" t="s">
        <v>1944</v>
      </c>
      <c r="I62" s="64" t="s">
        <v>25</v>
      </c>
      <c r="J62" s="64" t="s">
        <v>1941</v>
      </c>
      <c r="K62" s="64" t="s">
        <v>2618</v>
      </c>
      <c r="L62" s="64" t="s">
        <v>2618</v>
      </c>
      <c r="M62" s="64" t="s">
        <v>3831</v>
      </c>
      <c r="N62" s="74" t="s">
        <v>3117</v>
      </c>
      <c r="O62" s="74" t="s">
        <v>3832</v>
      </c>
    </row>
    <row r="63" spans="1:15">
      <c r="A63" s="64" t="s">
        <v>1947</v>
      </c>
      <c r="B63" s="63" t="s">
        <v>1946</v>
      </c>
      <c r="C63" s="64" t="s">
        <v>2729</v>
      </c>
      <c r="D63" s="64" t="s">
        <v>2730</v>
      </c>
      <c r="E63" s="64" t="s">
        <v>3210</v>
      </c>
      <c r="F63" s="64" t="s">
        <v>1899</v>
      </c>
      <c r="G63" s="64" t="s">
        <v>1778</v>
      </c>
      <c r="H63" s="64" t="s">
        <v>1948</v>
      </c>
      <c r="I63" s="64" t="s">
        <v>1778</v>
      </c>
      <c r="J63" s="64" t="s">
        <v>1899</v>
      </c>
      <c r="K63" s="64" t="s">
        <v>2618</v>
      </c>
      <c r="L63" s="64" t="s">
        <v>2618</v>
      </c>
      <c r="M63" s="64" t="s">
        <v>1949</v>
      </c>
      <c r="N63" s="74" t="s">
        <v>3118</v>
      </c>
      <c r="O63" s="74" t="s">
        <v>3833</v>
      </c>
    </row>
    <row r="64" spans="1:15">
      <c r="A64" s="64" t="s">
        <v>1951</v>
      </c>
      <c r="B64" s="63" t="s">
        <v>1950</v>
      </c>
      <c r="C64" s="64" t="s">
        <v>3834</v>
      </c>
      <c r="D64" s="64" t="s">
        <v>2731</v>
      </c>
      <c r="E64" s="64" t="s">
        <v>1952</v>
      </c>
      <c r="F64" s="64" t="s">
        <v>1899</v>
      </c>
      <c r="G64" s="64" t="s">
        <v>1778</v>
      </c>
      <c r="H64" s="64" t="s">
        <v>1948</v>
      </c>
      <c r="I64" s="64" t="s">
        <v>1778</v>
      </c>
      <c r="J64" s="64" t="s">
        <v>1899</v>
      </c>
      <c r="K64" s="64" t="s">
        <v>2618</v>
      </c>
      <c r="L64" s="64" t="s">
        <v>2618</v>
      </c>
      <c r="M64" s="64" t="s">
        <v>1949</v>
      </c>
      <c r="N64" s="74" t="s">
        <v>3118</v>
      </c>
      <c r="O64" s="74" t="s">
        <v>3835</v>
      </c>
    </row>
    <row r="65" spans="1:15">
      <c r="A65" s="64" t="s">
        <v>1954</v>
      </c>
      <c r="B65" s="63" t="s">
        <v>1953</v>
      </c>
      <c r="C65" s="64" t="s">
        <v>2732</v>
      </c>
      <c r="D65" s="64" t="s">
        <v>2733</v>
      </c>
      <c r="E65" s="64" t="s">
        <v>3211</v>
      </c>
      <c r="F65" s="64" t="s">
        <v>1859</v>
      </c>
      <c r="G65" s="64" t="s">
        <v>1860</v>
      </c>
      <c r="H65" s="64" t="s">
        <v>1955</v>
      </c>
      <c r="I65" s="64" t="s">
        <v>1862</v>
      </c>
      <c r="J65" s="64" t="s">
        <v>1955</v>
      </c>
      <c r="K65" s="64" t="s">
        <v>2618</v>
      </c>
      <c r="L65" s="64" t="s">
        <v>2618</v>
      </c>
      <c r="M65" s="64" t="s">
        <v>1956</v>
      </c>
      <c r="N65" s="74" t="s">
        <v>1955</v>
      </c>
      <c r="O65" s="74" t="s">
        <v>3836</v>
      </c>
    </row>
    <row r="66" spans="1:15">
      <c r="A66" s="64" t="s">
        <v>1958</v>
      </c>
      <c r="B66" s="63" t="s">
        <v>1957</v>
      </c>
      <c r="C66" s="64" t="s">
        <v>2734</v>
      </c>
      <c r="D66" s="64" t="s">
        <v>2735</v>
      </c>
      <c r="E66" s="64" t="s">
        <v>3212</v>
      </c>
      <c r="F66" s="64" t="s">
        <v>1841</v>
      </c>
      <c r="G66" s="64" t="s">
        <v>1762</v>
      </c>
      <c r="H66" s="64" t="s">
        <v>1841</v>
      </c>
      <c r="I66" s="64" t="s">
        <v>1762</v>
      </c>
      <c r="K66" s="64" t="s">
        <v>2618</v>
      </c>
      <c r="L66" s="64" t="s">
        <v>2614</v>
      </c>
      <c r="M66" s="64" t="s">
        <v>2945</v>
      </c>
      <c r="N66" s="74" t="s">
        <v>3092</v>
      </c>
      <c r="O66" s="74" t="s">
        <v>3837</v>
      </c>
    </row>
    <row r="67" spans="1:15">
      <c r="A67" s="64" t="s">
        <v>1963</v>
      </c>
      <c r="B67" s="63" t="s">
        <v>1962</v>
      </c>
      <c r="C67" s="64" t="s">
        <v>2738</v>
      </c>
      <c r="D67" s="64" t="s">
        <v>2739</v>
      </c>
      <c r="E67" s="64" t="s">
        <v>3213</v>
      </c>
      <c r="F67" s="64" t="s">
        <v>1892</v>
      </c>
      <c r="G67" s="64" t="s">
        <v>1772</v>
      </c>
      <c r="H67" s="64" t="s">
        <v>1892</v>
      </c>
      <c r="I67" s="64" t="s">
        <v>1772</v>
      </c>
      <c r="J67" s="64" t="s">
        <v>1892</v>
      </c>
      <c r="K67" s="64" t="s">
        <v>2618</v>
      </c>
      <c r="L67" s="64" t="s">
        <v>2618</v>
      </c>
      <c r="M67" s="64" t="s">
        <v>1964</v>
      </c>
      <c r="N67" s="74" t="s">
        <v>3119</v>
      </c>
      <c r="O67" s="74" t="s">
        <v>3838</v>
      </c>
    </row>
    <row r="68" spans="1:15">
      <c r="A68" s="64" t="s">
        <v>1960</v>
      </c>
      <c r="B68" s="63" t="s">
        <v>1959</v>
      </c>
      <c r="C68" s="64" t="s">
        <v>2736</v>
      </c>
      <c r="D68" s="64" t="s">
        <v>2737</v>
      </c>
      <c r="E68" s="64" t="s">
        <v>3214</v>
      </c>
      <c r="F68" s="64" t="s">
        <v>1892</v>
      </c>
      <c r="G68" s="64" t="s">
        <v>1772</v>
      </c>
      <c r="H68" s="64" t="s">
        <v>1892</v>
      </c>
      <c r="I68" s="64" t="s">
        <v>1772</v>
      </c>
      <c r="J68" s="64" t="s">
        <v>1892</v>
      </c>
      <c r="K68" s="64" t="s">
        <v>2618</v>
      </c>
      <c r="L68" s="64" t="s">
        <v>2618</v>
      </c>
      <c r="M68" s="64" t="s">
        <v>1961</v>
      </c>
      <c r="N68" s="74" t="s">
        <v>3120</v>
      </c>
      <c r="O68" s="74" t="s">
        <v>3839</v>
      </c>
    </row>
    <row r="69" spans="1:15">
      <c r="A69" s="64" t="s">
        <v>1966</v>
      </c>
      <c r="B69" s="63" t="s">
        <v>1965</v>
      </c>
      <c r="C69" s="64" t="s">
        <v>2740</v>
      </c>
      <c r="D69" s="64" t="s">
        <v>2741</v>
      </c>
      <c r="E69" s="64" t="s">
        <v>3215</v>
      </c>
      <c r="F69" s="64" t="s">
        <v>1761</v>
      </c>
      <c r="G69" s="64" t="s">
        <v>1762</v>
      </c>
      <c r="H69" s="64" t="s">
        <v>1842</v>
      </c>
      <c r="I69" s="64" t="s">
        <v>1762</v>
      </c>
      <c r="J69" s="64" t="s">
        <v>1842</v>
      </c>
      <c r="K69" s="64" t="s">
        <v>2618</v>
      </c>
      <c r="L69" s="64" t="s">
        <v>2618</v>
      </c>
      <c r="M69" s="64" t="s">
        <v>3841</v>
      </c>
      <c r="N69" s="74" t="s">
        <v>3121</v>
      </c>
      <c r="O69" s="74" t="s">
        <v>3840</v>
      </c>
    </row>
    <row r="70" spans="1:15">
      <c r="A70" s="64" t="s">
        <v>1968</v>
      </c>
      <c r="B70" s="63" t="s">
        <v>1967</v>
      </c>
      <c r="C70" s="64" t="s">
        <v>2742</v>
      </c>
      <c r="D70" s="64" t="s">
        <v>2743</v>
      </c>
      <c r="E70" s="64" t="s">
        <v>1969</v>
      </c>
      <c r="F70" s="64" t="s">
        <v>1761</v>
      </c>
      <c r="G70" s="64" t="s">
        <v>1762</v>
      </c>
      <c r="H70" s="64" t="s">
        <v>1842</v>
      </c>
      <c r="I70" s="64" t="s">
        <v>1762</v>
      </c>
      <c r="J70" s="64" t="s">
        <v>1842</v>
      </c>
      <c r="K70" s="64" t="s">
        <v>2618</v>
      </c>
      <c r="L70" s="64" t="s">
        <v>2618</v>
      </c>
      <c r="M70" s="64" t="s">
        <v>3843</v>
      </c>
      <c r="N70" s="74" t="s">
        <v>3122</v>
      </c>
      <c r="O70" s="74" t="s">
        <v>3842</v>
      </c>
    </row>
    <row r="71" spans="1:15">
      <c r="A71" s="64" t="s">
        <v>1972</v>
      </c>
      <c r="B71" s="63" t="s">
        <v>1971</v>
      </c>
      <c r="C71" s="64" t="s">
        <v>2744</v>
      </c>
      <c r="D71" s="64" t="s">
        <v>2745</v>
      </c>
      <c r="E71" s="64" t="s">
        <v>3216</v>
      </c>
      <c r="F71" s="64" t="s">
        <v>1860</v>
      </c>
      <c r="G71" s="64" t="s">
        <v>1860</v>
      </c>
      <c r="H71" s="64" t="s">
        <v>1970</v>
      </c>
      <c r="I71" s="64" t="s">
        <v>1862</v>
      </c>
      <c r="J71" s="64" t="s">
        <v>1860</v>
      </c>
      <c r="K71" s="64" t="s">
        <v>2618</v>
      </c>
      <c r="L71" s="64" t="s">
        <v>2618</v>
      </c>
      <c r="M71" s="64" t="s">
        <v>1973</v>
      </c>
      <c r="N71" s="74" t="s">
        <v>1970</v>
      </c>
      <c r="O71" s="74" t="s">
        <v>3844</v>
      </c>
    </row>
    <row r="72" spans="1:15">
      <c r="A72" s="64" t="s">
        <v>1975</v>
      </c>
      <c r="B72" s="63" t="s">
        <v>1974</v>
      </c>
      <c r="C72" s="64" t="s">
        <v>2746</v>
      </c>
      <c r="D72" s="64" t="s">
        <v>2747</v>
      </c>
      <c r="E72" s="64" t="s">
        <v>3217</v>
      </c>
      <c r="F72" s="64" t="s">
        <v>1761</v>
      </c>
      <c r="G72" s="64" t="s">
        <v>1762</v>
      </c>
      <c r="H72" s="64" t="s">
        <v>1761</v>
      </c>
      <c r="I72" s="64" t="s">
        <v>1762</v>
      </c>
      <c r="K72" s="64" t="s">
        <v>2618</v>
      </c>
      <c r="L72" s="64" t="s">
        <v>2614</v>
      </c>
      <c r="M72" s="64" t="s">
        <v>1976</v>
      </c>
      <c r="N72" s="74" t="s">
        <v>3123</v>
      </c>
      <c r="O72" s="74" t="s">
        <v>3845</v>
      </c>
    </row>
    <row r="73" spans="1:15">
      <c r="A73" s="64" t="s">
        <v>1978</v>
      </c>
      <c r="B73" s="63" t="s">
        <v>1977</v>
      </c>
      <c r="C73" s="64" t="s">
        <v>2748</v>
      </c>
      <c r="D73" s="64" t="s">
        <v>2749</v>
      </c>
      <c r="E73" s="64" t="s">
        <v>3218</v>
      </c>
      <c r="F73" s="64" t="s">
        <v>1771</v>
      </c>
      <c r="G73" s="64" t="s">
        <v>1772</v>
      </c>
      <c r="H73" s="64" t="s">
        <v>1773</v>
      </c>
      <c r="I73" s="64" t="s">
        <v>1772</v>
      </c>
      <c r="J73" s="64" t="s">
        <v>1773</v>
      </c>
      <c r="K73" s="64" t="s">
        <v>2618</v>
      </c>
      <c r="L73" s="64" t="s">
        <v>2618</v>
      </c>
      <c r="M73" s="64" t="s">
        <v>3847</v>
      </c>
      <c r="N73" s="74" t="s">
        <v>3124</v>
      </c>
      <c r="O73" s="74" t="s">
        <v>3846</v>
      </c>
    </row>
    <row r="74" spans="1:15">
      <c r="A74" s="64" t="s">
        <v>1980</v>
      </c>
      <c r="B74" s="63" t="s">
        <v>1979</v>
      </c>
      <c r="C74" s="64" t="s">
        <v>2750</v>
      </c>
      <c r="D74" s="64" t="s">
        <v>2751</v>
      </c>
      <c r="E74" s="64" t="s">
        <v>3219</v>
      </c>
      <c r="F74" s="64" t="s">
        <v>1755</v>
      </c>
      <c r="G74" s="64" t="s">
        <v>1756</v>
      </c>
      <c r="H74" s="64" t="s">
        <v>1755</v>
      </c>
      <c r="I74" s="64" t="s">
        <v>1756</v>
      </c>
      <c r="J74" s="64" t="s">
        <v>1755</v>
      </c>
      <c r="K74" s="64" t="s">
        <v>2618</v>
      </c>
      <c r="L74" s="64" t="s">
        <v>2618</v>
      </c>
      <c r="M74" s="64" t="s">
        <v>1981</v>
      </c>
      <c r="N74" s="74" t="s">
        <v>3091</v>
      </c>
      <c r="O74" s="74" t="s">
        <v>3848</v>
      </c>
    </row>
    <row r="75" spans="1:15">
      <c r="A75" s="64" t="s">
        <v>1983</v>
      </c>
      <c r="B75" s="63" t="s">
        <v>1982</v>
      </c>
      <c r="C75" s="64" t="s">
        <v>2752</v>
      </c>
      <c r="D75" s="64" t="s">
        <v>2753</v>
      </c>
      <c r="E75" s="64" t="s">
        <v>3220</v>
      </c>
      <c r="F75" s="64" t="s">
        <v>1755</v>
      </c>
      <c r="G75" s="64" t="s">
        <v>1756</v>
      </c>
      <c r="H75" s="64" t="s">
        <v>1755</v>
      </c>
      <c r="I75" s="64" t="s">
        <v>1756</v>
      </c>
      <c r="J75" s="64" t="s">
        <v>1755</v>
      </c>
      <c r="K75" s="64" t="s">
        <v>2618</v>
      </c>
      <c r="L75" s="64" t="s">
        <v>2618</v>
      </c>
      <c r="M75" s="64" t="s">
        <v>1981</v>
      </c>
      <c r="N75" s="74" t="s">
        <v>3090</v>
      </c>
      <c r="O75" s="74" t="s">
        <v>3849</v>
      </c>
    </row>
    <row r="76" spans="1:15">
      <c r="A76" s="64" t="s">
        <v>1985</v>
      </c>
      <c r="B76" s="63" t="s">
        <v>1984</v>
      </c>
      <c r="C76" s="64" t="s">
        <v>2754</v>
      </c>
      <c r="D76" s="64" t="s">
        <v>2755</v>
      </c>
      <c r="E76" s="64" t="s">
        <v>3221</v>
      </c>
      <c r="F76" s="64" t="s">
        <v>1771</v>
      </c>
      <c r="G76" s="64" t="s">
        <v>1772</v>
      </c>
      <c r="H76" s="64" t="s">
        <v>1986</v>
      </c>
      <c r="I76" s="64" t="s">
        <v>1772</v>
      </c>
      <c r="J76" s="64" t="s">
        <v>1773</v>
      </c>
      <c r="K76" s="64" t="s">
        <v>2618</v>
      </c>
      <c r="L76" s="64" t="s">
        <v>2618</v>
      </c>
      <c r="M76" s="64" t="s">
        <v>1774</v>
      </c>
      <c r="N76" s="74" t="s">
        <v>1771</v>
      </c>
      <c r="O76" s="74" t="s">
        <v>3850</v>
      </c>
    </row>
    <row r="77" spans="1:15">
      <c r="A77" s="64" t="s">
        <v>1988</v>
      </c>
      <c r="B77" s="63" t="s">
        <v>1987</v>
      </c>
      <c r="C77" s="64" t="s">
        <v>2756</v>
      </c>
      <c r="D77" s="64" t="s">
        <v>2757</v>
      </c>
      <c r="E77" s="64" t="s">
        <v>3222</v>
      </c>
      <c r="F77" s="64" t="s">
        <v>1989</v>
      </c>
      <c r="G77" s="64" t="s">
        <v>1989</v>
      </c>
      <c r="H77" s="64" t="s">
        <v>1990</v>
      </c>
      <c r="I77" s="64" t="s">
        <v>1862</v>
      </c>
      <c r="J77" s="64" t="s">
        <v>1989</v>
      </c>
      <c r="K77" s="64" t="s">
        <v>2618</v>
      </c>
      <c r="L77" s="64" t="s">
        <v>2618</v>
      </c>
      <c r="M77" s="64" t="s">
        <v>1991</v>
      </c>
      <c r="N77" s="74" t="s">
        <v>3125</v>
      </c>
      <c r="O77" s="74" t="s">
        <v>3851</v>
      </c>
    </row>
    <row r="78" spans="1:15">
      <c r="A78" s="64" t="s">
        <v>1993</v>
      </c>
      <c r="B78" s="63" t="s">
        <v>1992</v>
      </c>
      <c r="C78" s="64" t="s">
        <v>2758</v>
      </c>
      <c r="D78" s="64" t="s">
        <v>2759</v>
      </c>
      <c r="E78" s="64" t="s">
        <v>3223</v>
      </c>
      <c r="F78" s="64" t="s">
        <v>1989</v>
      </c>
      <c r="G78" s="64" t="s">
        <v>1989</v>
      </c>
      <c r="H78" s="64" t="s">
        <v>1990</v>
      </c>
      <c r="I78" s="64" t="s">
        <v>1862</v>
      </c>
      <c r="J78" s="64" t="s">
        <v>1989</v>
      </c>
      <c r="K78" s="64" t="s">
        <v>2618</v>
      </c>
      <c r="L78" s="64" t="s">
        <v>2618</v>
      </c>
      <c r="M78" s="64" t="s">
        <v>1991</v>
      </c>
      <c r="N78" s="74" t="s">
        <v>3126</v>
      </c>
      <c r="O78" s="74" t="s">
        <v>3852</v>
      </c>
    </row>
    <row r="79" spans="1:15">
      <c r="A79" s="64" t="s">
        <v>1999</v>
      </c>
      <c r="B79" s="63" t="s">
        <v>1998</v>
      </c>
      <c r="C79" s="64" t="s">
        <v>2762</v>
      </c>
      <c r="D79" s="64" t="s">
        <v>2763</v>
      </c>
      <c r="E79" s="64" t="s">
        <v>2000</v>
      </c>
      <c r="F79" s="64" t="s">
        <v>1989</v>
      </c>
      <c r="G79" s="64" t="s">
        <v>1989</v>
      </c>
      <c r="H79" s="64" t="s">
        <v>1996</v>
      </c>
      <c r="I79" s="64" t="s">
        <v>1862</v>
      </c>
      <c r="J79" s="64" t="s">
        <v>1989</v>
      </c>
      <c r="K79" s="64" t="s">
        <v>2618</v>
      </c>
      <c r="L79" s="64" t="s">
        <v>2618</v>
      </c>
      <c r="M79" s="64" t="s">
        <v>2001</v>
      </c>
      <c r="N79" s="74" t="s">
        <v>3126</v>
      </c>
      <c r="O79" s="74" t="s">
        <v>3853</v>
      </c>
    </row>
    <row r="80" spans="1:15">
      <c r="A80" s="64" t="s">
        <v>1995</v>
      </c>
      <c r="B80" s="63" t="s">
        <v>1994</v>
      </c>
      <c r="C80" s="64" t="s">
        <v>2760</v>
      </c>
      <c r="D80" s="64" t="s">
        <v>2761</v>
      </c>
      <c r="E80" s="64" t="s">
        <v>3224</v>
      </c>
      <c r="F80" s="64" t="s">
        <v>1989</v>
      </c>
      <c r="G80" s="64" t="s">
        <v>1989</v>
      </c>
      <c r="H80" s="64" t="s">
        <v>1996</v>
      </c>
      <c r="I80" s="64" t="s">
        <v>1862</v>
      </c>
      <c r="J80" s="64" t="s">
        <v>1989</v>
      </c>
      <c r="K80" s="64" t="s">
        <v>2618</v>
      </c>
      <c r="L80" s="64" t="s">
        <v>2618</v>
      </c>
      <c r="M80" s="64" t="s">
        <v>1997</v>
      </c>
      <c r="N80" s="74" t="s">
        <v>3854</v>
      </c>
      <c r="O80" s="74" t="s">
        <v>3855</v>
      </c>
    </row>
    <row r="81" spans="1:15">
      <c r="A81" s="64" t="s">
        <v>2003</v>
      </c>
      <c r="B81" s="63" t="s">
        <v>2002</v>
      </c>
      <c r="C81" s="64" t="s">
        <v>2764</v>
      </c>
      <c r="D81" s="64" t="s">
        <v>2765</v>
      </c>
      <c r="E81" s="64" t="s">
        <v>3225</v>
      </c>
      <c r="F81" s="64" t="s">
        <v>2004</v>
      </c>
      <c r="G81" s="64" t="s">
        <v>1826</v>
      </c>
      <c r="H81" s="64" t="s">
        <v>2004</v>
      </c>
      <c r="I81" s="64" t="s">
        <v>1826</v>
      </c>
      <c r="J81" s="64" t="s">
        <v>2004</v>
      </c>
      <c r="K81" s="64" t="s">
        <v>2618</v>
      </c>
      <c r="L81" s="64" t="s">
        <v>2618</v>
      </c>
      <c r="M81" s="64" t="s">
        <v>2005</v>
      </c>
      <c r="N81" s="74" t="s">
        <v>3127</v>
      </c>
      <c r="O81" s="74" t="s">
        <v>3856</v>
      </c>
    </row>
    <row r="82" spans="1:15">
      <c r="A82" s="64" t="s">
        <v>2007</v>
      </c>
      <c r="B82" s="63" t="s">
        <v>2006</v>
      </c>
      <c r="C82" s="64" t="s">
        <v>2766</v>
      </c>
      <c r="D82" s="64" t="s">
        <v>2767</v>
      </c>
      <c r="E82" s="64" t="s">
        <v>2008</v>
      </c>
      <c r="F82" s="64" t="s">
        <v>2004</v>
      </c>
      <c r="G82" s="64" t="s">
        <v>1826</v>
      </c>
      <c r="H82" s="64" t="s">
        <v>2004</v>
      </c>
      <c r="I82" s="64" t="s">
        <v>1826</v>
      </c>
      <c r="J82" s="64" t="s">
        <v>2004</v>
      </c>
      <c r="K82" s="64" t="s">
        <v>2618</v>
      </c>
      <c r="L82" s="64" t="s">
        <v>2618</v>
      </c>
      <c r="M82" s="64" t="s">
        <v>2005</v>
      </c>
      <c r="N82" s="74" t="s">
        <v>3127</v>
      </c>
      <c r="O82" s="74" t="s">
        <v>3857</v>
      </c>
    </row>
    <row r="83" spans="1:15">
      <c r="A83" s="64" t="s">
        <v>2010</v>
      </c>
      <c r="B83" s="63" t="s">
        <v>2009</v>
      </c>
      <c r="C83" s="64" t="s">
        <v>2768</v>
      </c>
      <c r="D83" s="64" t="s">
        <v>2769</v>
      </c>
      <c r="E83" s="64" t="s">
        <v>3226</v>
      </c>
      <c r="F83" s="64" t="s">
        <v>2004</v>
      </c>
      <c r="G83" s="64" t="s">
        <v>1826</v>
      </c>
      <c r="H83" s="64" t="s">
        <v>2004</v>
      </c>
      <c r="I83" s="64" t="s">
        <v>1826</v>
      </c>
      <c r="J83" s="64" t="s">
        <v>2004</v>
      </c>
      <c r="K83" s="64" t="s">
        <v>2618</v>
      </c>
      <c r="L83" s="64" t="s">
        <v>2618</v>
      </c>
      <c r="M83" s="64" t="s">
        <v>2005</v>
      </c>
      <c r="N83" s="74" t="s">
        <v>3128</v>
      </c>
      <c r="O83" s="74" t="s">
        <v>3858</v>
      </c>
    </row>
    <row r="84" spans="1:15">
      <c r="A84" s="64" t="s">
        <v>2012</v>
      </c>
      <c r="B84" s="63" t="s">
        <v>2011</v>
      </c>
      <c r="C84" s="64" t="s">
        <v>2770</v>
      </c>
      <c r="D84" s="64" t="s">
        <v>2771</v>
      </c>
      <c r="E84" s="64" t="s">
        <v>3227</v>
      </c>
      <c r="F84" s="64" t="s">
        <v>1848</v>
      </c>
      <c r="G84" s="64" t="s">
        <v>1826</v>
      </c>
      <c r="H84" s="64" t="s">
        <v>1848</v>
      </c>
      <c r="I84" s="64" t="s">
        <v>1826</v>
      </c>
      <c r="J84" s="64" t="s">
        <v>1848</v>
      </c>
      <c r="K84" s="64" t="s">
        <v>2618</v>
      </c>
      <c r="L84" s="64" t="s">
        <v>2618</v>
      </c>
      <c r="M84" s="64" t="s">
        <v>2013</v>
      </c>
      <c r="N84" s="74" t="s">
        <v>1848</v>
      </c>
      <c r="O84" s="74" t="s">
        <v>3859</v>
      </c>
    </row>
    <row r="85" spans="1:15">
      <c r="A85" s="64" t="s">
        <v>2015</v>
      </c>
      <c r="B85" s="63" t="s">
        <v>2014</v>
      </c>
      <c r="C85" s="64" t="s">
        <v>2772</v>
      </c>
      <c r="D85" s="64" t="s">
        <v>2773</v>
      </c>
      <c r="E85" s="64" t="s">
        <v>2016</v>
      </c>
      <c r="F85" s="64" t="s">
        <v>1848</v>
      </c>
      <c r="G85" s="64" t="s">
        <v>1826</v>
      </c>
      <c r="H85" s="64" t="s">
        <v>1848</v>
      </c>
      <c r="I85" s="64" t="s">
        <v>1826</v>
      </c>
      <c r="J85" s="64" t="s">
        <v>1848</v>
      </c>
      <c r="K85" s="64" t="s">
        <v>2618</v>
      </c>
      <c r="L85" s="64" t="s">
        <v>2614</v>
      </c>
      <c r="M85" s="64" t="s">
        <v>2017</v>
      </c>
      <c r="N85" s="74" t="s">
        <v>3129</v>
      </c>
      <c r="O85" s="74" t="s">
        <v>3860</v>
      </c>
    </row>
    <row r="86" spans="1:15">
      <c r="A86" s="64" t="s">
        <v>2019</v>
      </c>
      <c r="B86" s="63" t="s">
        <v>2018</v>
      </c>
      <c r="C86" s="64" t="s">
        <v>2774</v>
      </c>
      <c r="D86" s="64" t="s">
        <v>2775</v>
      </c>
      <c r="E86" s="64" t="s">
        <v>3228</v>
      </c>
      <c r="F86" s="64" t="s">
        <v>2020</v>
      </c>
      <c r="G86" s="64" t="s">
        <v>1756</v>
      </c>
      <c r="H86" s="64" t="s">
        <v>2021</v>
      </c>
      <c r="I86" s="64" t="s">
        <v>1756</v>
      </c>
      <c r="J86" s="64" t="s">
        <v>2020</v>
      </c>
      <c r="K86" s="64" t="s">
        <v>2618</v>
      </c>
      <c r="L86" s="64" t="s">
        <v>2618</v>
      </c>
      <c r="M86" s="64" t="s">
        <v>2022</v>
      </c>
      <c r="N86" s="74" t="s">
        <v>2021</v>
      </c>
      <c r="O86" s="74" t="s">
        <v>3861</v>
      </c>
    </row>
    <row r="87" spans="1:15">
      <c r="A87" s="64" t="s">
        <v>2023</v>
      </c>
      <c r="B87" s="63" t="s">
        <v>3862</v>
      </c>
      <c r="C87" s="64" t="s">
        <v>2776</v>
      </c>
      <c r="D87" s="64" t="s">
        <v>2777</v>
      </c>
      <c r="E87" s="64" t="s">
        <v>3229</v>
      </c>
      <c r="F87" s="64" t="s">
        <v>2024</v>
      </c>
      <c r="G87" s="64" t="s">
        <v>1917</v>
      </c>
      <c r="H87" s="64" t="s">
        <v>2024</v>
      </c>
      <c r="I87" s="64" t="s">
        <v>1805</v>
      </c>
      <c r="J87" s="64" t="s">
        <v>2024</v>
      </c>
      <c r="K87" s="64" t="s">
        <v>2618</v>
      </c>
      <c r="L87" s="64" t="s">
        <v>2618</v>
      </c>
      <c r="M87" s="64" t="s">
        <v>2025</v>
      </c>
      <c r="N87" s="74" t="s">
        <v>3863</v>
      </c>
      <c r="O87" s="74" t="s">
        <v>3864</v>
      </c>
    </row>
    <row r="88" spans="1:15">
      <c r="A88" s="64" t="s">
        <v>2027</v>
      </c>
      <c r="B88" s="63" t="s">
        <v>2026</v>
      </c>
      <c r="C88" s="64" t="s">
        <v>2778</v>
      </c>
      <c r="D88" s="64" t="s">
        <v>2779</v>
      </c>
      <c r="E88" s="64" t="s">
        <v>3230</v>
      </c>
      <c r="F88" s="64" t="s">
        <v>2024</v>
      </c>
      <c r="G88" s="64" t="s">
        <v>1917</v>
      </c>
      <c r="H88" s="64" t="s">
        <v>2024</v>
      </c>
      <c r="I88" s="64" t="s">
        <v>1805</v>
      </c>
      <c r="J88" s="64" t="s">
        <v>2024</v>
      </c>
      <c r="K88" s="64" t="s">
        <v>2618</v>
      </c>
      <c r="L88" s="64" t="s">
        <v>2618</v>
      </c>
      <c r="M88" s="64" t="s">
        <v>2028</v>
      </c>
      <c r="N88" s="74" t="s">
        <v>3130</v>
      </c>
      <c r="O88" s="74" t="s">
        <v>3865</v>
      </c>
    </row>
    <row r="89" spans="1:15">
      <c r="A89" s="64" t="s">
        <v>2030</v>
      </c>
      <c r="B89" s="63" t="s">
        <v>2029</v>
      </c>
      <c r="C89" s="64" t="s">
        <v>2780</v>
      </c>
      <c r="D89" s="64" t="s">
        <v>2781</v>
      </c>
      <c r="E89" s="64" t="s">
        <v>2031</v>
      </c>
      <c r="F89" s="64" t="s">
        <v>2020</v>
      </c>
      <c r="G89" s="64" t="s">
        <v>1756</v>
      </c>
      <c r="H89" s="64" t="s">
        <v>2032</v>
      </c>
      <c r="I89" s="64" t="s">
        <v>1756</v>
      </c>
      <c r="J89" s="64" t="s">
        <v>2020</v>
      </c>
      <c r="K89" s="64" t="s">
        <v>2618</v>
      </c>
      <c r="L89" s="64" t="s">
        <v>2618</v>
      </c>
      <c r="M89" s="64" t="s">
        <v>2033</v>
      </c>
      <c r="N89" s="74" t="s">
        <v>3131</v>
      </c>
      <c r="O89" s="74" t="s">
        <v>3866</v>
      </c>
    </row>
    <row r="90" spans="1:15">
      <c r="A90" s="64" t="s">
        <v>2035</v>
      </c>
      <c r="B90" s="63" t="s">
        <v>2034</v>
      </c>
      <c r="C90" s="64" t="s">
        <v>2782</v>
      </c>
      <c r="D90" s="64" t="s">
        <v>2783</v>
      </c>
      <c r="E90" s="64" t="s">
        <v>2036</v>
      </c>
      <c r="F90" s="64" t="s">
        <v>2020</v>
      </c>
      <c r="G90" s="64" t="s">
        <v>1756</v>
      </c>
      <c r="H90" s="64" t="s">
        <v>2037</v>
      </c>
      <c r="I90" s="64" t="s">
        <v>1756</v>
      </c>
      <c r="J90" s="64" t="s">
        <v>2020</v>
      </c>
      <c r="K90" s="64" t="s">
        <v>2618</v>
      </c>
      <c r="L90" s="64" t="s">
        <v>2618</v>
      </c>
      <c r="M90" s="64" t="s">
        <v>2033</v>
      </c>
      <c r="N90" s="74" t="s">
        <v>3131</v>
      </c>
      <c r="O90" s="74" t="s">
        <v>3867</v>
      </c>
    </row>
    <row r="91" spans="1:15">
      <c r="A91" s="64" t="s">
        <v>2039</v>
      </c>
      <c r="B91" s="63" t="s">
        <v>2038</v>
      </c>
      <c r="C91" s="64" t="s">
        <v>2784</v>
      </c>
      <c r="D91" s="64" t="s">
        <v>2785</v>
      </c>
      <c r="E91" s="64" t="s">
        <v>3231</v>
      </c>
      <c r="F91" s="64" t="s">
        <v>2020</v>
      </c>
      <c r="G91" s="64" t="s">
        <v>1756</v>
      </c>
      <c r="H91" s="64" t="s">
        <v>2037</v>
      </c>
      <c r="I91" s="64" t="s">
        <v>1756</v>
      </c>
      <c r="J91" s="64" t="s">
        <v>2020</v>
      </c>
      <c r="K91" s="64" t="s">
        <v>2618</v>
      </c>
      <c r="L91" s="64" t="s">
        <v>2618</v>
      </c>
      <c r="M91" s="64" t="s">
        <v>2033</v>
      </c>
      <c r="N91" s="74" t="s">
        <v>2021</v>
      </c>
      <c r="O91" s="74" t="s">
        <v>3868</v>
      </c>
    </row>
    <row r="92" spans="1:15">
      <c r="A92" s="64" t="s">
        <v>456</v>
      </c>
      <c r="B92" s="63" t="s">
        <v>2040</v>
      </c>
      <c r="C92" s="64" t="s">
        <v>2786</v>
      </c>
      <c r="D92" s="64" t="s">
        <v>2787</v>
      </c>
      <c r="E92" s="64" t="s">
        <v>3232</v>
      </c>
      <c r="F92" s="64" t="s">
        <v>2041</v>
      </c>
      <c r="G92" s="64" t="s">
        <v>25</v>
      </c>
      <c r="H92" s="64" t="s">
        <v>2042</v>
      </c>
      <c r="I92" s="64" t="s">
        <v>25</v>
      </c>
      <c r="J92" s="64" t="s">
        <v>2041</v>
      </c>
      <c r="K92" s="64" t="s">
        <v>2618</v>
      </c>
      <c r="L92" s="64" t="s">
        <v>2618</v>
      </c>
      <c r="M92" s="64" t="s">
        <v>3870</v>
      </c>
      <c r="N92" s="74" t="s">
        <v>3132</v>
      </c>
      <c r="O92" s="74" t="s">
        <v>3869</v>
      </c>
    </row>
    <row r="93" spans="1:15">
      <c r="A93" s="64" t="s">
        <v>457</v>
      </c>
      <c r="B93" s="63" t="s">
        <v>2043</v>
      </c>
      <c r="C93" s="64" t="s">
        <v>2788</v>
      </c>
      <c r="D93" s="64" t="s">
        <v>2789</v>
      </c>
      <c r="E93" s="64" t="s">
        <v>1461</v>
      </c>
      <c r="F93" s="64" t="s">
        <v>2041</v>
      </c>
      <c r="G93" s="64" t="s">
        <v>25</v>
      </c>
      <c r="H93" s="64" t="s">
        <v>2042</v>
      </c>
      <c r="I93" s="64" t="s">
        <v>25</v>
      </c>
      <c r="J93" s="64" t="s">
        <v>2041</v>
      </c>
      <c r="K93" s="64" t="s">
        <v>2618</v>
      </c>
      <c r="L93" s="64" t="s">
        <v>2618</v>
      </c>
      <c r="M93" s="64" t="s">
        <v>3872</v>
      </c>
      <c r="N93" s="74" t="s">
        <v>3133</v>
      </c>
      <c r="O93" s="74" t="s">
        <v>3871</v>
      </c>
    </row>
    <row r="94" spans="1:15">
      <c r="A94" s="64" t="s">
        <v>458</v>
      </c>
      <c r="B94" s="63" t="s">
        <v>2044</v>
      </c>
      <c r="C94" s="7" t="s">
        <v>2790</v>
      </c>
      <c r="D94" s="7" t="s">
        <v>2791</v>
      </c>
      <c r="E94" s="64" t="s">
        <v>3233</v>
      </c>
      <c r="F94" s="64" t="s">
        <v>2041</v>
      </c>
      <c r="G94" s="64" t="s">
        <v>25</v>
      </c>
      <c r="H94" s="64" t="s">
        <v>2045</v>
      </c>
      <c r="I94" s="64" t="s">
        <v>25</v>
      </c>
      <c r="J94" s="64" t="s">
        <v>2041</v>
      </c>
      <c r="K94" s="64" t="s">
        <v>2618</v>
      </c>
      <c r="L94" s="64" t="s">
        <v>2618</v>
      </c>
      <c r="M94" s="64" t="s">
        <v>2046</v>
      </c>
      <c r="N94" s="74" t="s">
        <v>3132</v>
      </c>
      <c r="O94" s="74" t="s">
        <v>3873</v>
      </c>
    </row>
    <row r="95" spans="1:15">
      <c r="A95" s="64" t="s">
        <v>3162</v>
      </c>
      <c r="B95" s="63" t="s">
        <v>2059</v>
      </c>
      <c r="C95" s="7" t="s">
        <v>3163</v>
      </c>
      <c r="D95" s="7" t="s">
        <v>3164</v>
      </c>
      <c r="E95" s="73" t="s">
        <v>3234</v>
      </c>
      <c r="F95" s="64" t="s">
        <v>2049</v>
      </c>
      <c r="G95" s="64" t="s">
        <v>1989</v>
      </c>
      <c r="H95" s="64" t="s">
        <v>2050</v>
      </c>
      <c r="I95" s="64" t="s">
        <v>1862</v>
      </c>
      <c r="J95" s="64" t="s">
        <v>2049</v>
      </c>
      <c r="K95" s="64" t="s">
        <v>2618</v>
      </c>
      <c r="L95" s="64" t="s">
        <v>2618</v>
      </c>
      <c r="M95" s="64" t="s">
        <v>2051</v>
      </c>
      <c r="N95" s="74" t="s">
        <v>3136</v>
      </c>
      <c r="O95" s="74" t="s">
        <v>3874</v>
      </c>
    </row>
    <row r="96" spans="1:15">
      <c r="A96" s="64" t="s">
        <v>2053</v>
      </c>
      <c r="B96" s="63" t="s">
        <v>2052</v>
      </c>
      <c r="C96" s="7" t="s">
        <v>2792</v>
      </c>
      <c r="D96" s="7" t="s">
        <v>2793</v>
      </c>
      <c r="E96" s="73" t="s">
        <v>3235</v>
      </c>
      <c r="F96" s="64" t="s">
        <v>2049</v>
      </c>
      <c r="G96" s="64" t="s">
        <v>1989</v>
      </c>
      <c r="H96" s="64" t="s">
        <v>2054</v>
      </c>
      <c r="I96" s="64" t="s">
        <v>1862</v>
      </c>
      <c r="J96" s="64" t="s">
        <v>2049</v>
      </c>
      <c r="K96" s="64" t="s">
        <v>2618</v>
      </c>
      <c r="L96" s="64" t="s">
        <v>2618</v>
      </c>
      <c r="M96" s="64" t="s">
        <v>2055</v>
      </c>
      <c r="N96" s="74" t="s">
        <v>3135</v>
      </c>
      <c r="O96" s="74" t="s">
        <v>3875</v>
      </c>
    </row>
    <row r="97" spans="1:15">
      <c r="A97" s="64" t="s">
        <v>2057</v>
      </c>
      <c r="B97" s="63" t="s">
        <v>2056</v>
      </c>
      <c r="C97" s="7" t="s">
        <v>2794</v>
      </c>
      <c r="D97" s="7" t="s">
        <v>2795</v>
      </c>
      <c r="E97" s="64" t="s">
        <v>3236</v>
      </c>
      <c r="F97" s="64" t="s">
        <v>2049</v>
      </c>
      <c r="G97" s="64" t="s">
        <v>1989</v>
      </c>
      <c r="H97" s="64" t="s">
        <v>2054</v>
      </c>
      <c r="I97" s="64" t="s">
        <v>1862</v>
      </c>
      <c r="J97" s="64" t="s">
        <v>2049</v>
      </c>
      <c r="K97" s="64" t="s">
        <v>2618</v>
      </c>
      <c r="L97" s="64" t="s">
        <v>2618</v>
      </c>
      <c r="M97" s="64" t="s">
        <v>2058</v>
      </c>
      <c r="N97" s="74" t="s">
        <v>3134</v>
      </c>
      <c r="O97" s="74" t="s">
        <v>3876</v>
      </c>
    </row>
    <row r="98" spans="1:15">
      <c r="A98" s="64" t="s">
        <v>3165</v>
      </c>
      <c r="B98" s="63" t="s">
        <v>2047</v>
      </c>
      <c r="C98" s="7" t="s">
        <v>3166</v>
      </c>
      <c r="D98" s="7" t="s">
        <v>3167</v>
      </c>
      <c r="E98" s="64" t="s">
        <v>2048</v>
      </c>
      <c r="F98" s="64" t="s">
        <v>2049</v>
      </c>
      <c r="G98" s="64" t="s">
        <v>1989</v>
      </c>
      <c r="H98" s="64" t="s">
        <v>2060</v>
      </c>
      <c r="I98" s="64" t="s">
        <v>1862</v>
      </c>
      <c r="J98" s="64" t="s">
        <v>2049</v>
      </c>
      <c r="K98" s="64" t="s">
        <v>2618</v>
      </c>
      <c r="L98" s="64" t="s">
        <v>2618</v>
      </c>
      <c r="M98" s="64" t="s">
        <v>3878</v>
      </c>
      <c r="N98" s="74" t="s">
        <v>3134</v>
      </c>
      <c r="O98" s="74" t="s">
        <v>3877</v>
      </c>
    </row>
    <row r="99" spans="1:15">
      <c r="A99" s="64" t="s">
        <v>2062</v>
      </c>
      <c r="B99" s="63" t="s">
        <v>2061</v>
      </c>
      <c r="C99" s="7" t="s">
        <v>2796</v>
      </c>
      <c r="D99" s="7" t="s">
        <v>2797</v>
      </c>
      <c r="E99" s="64" t="s">
        <v>3237</v>
      </c>
      <c r="F99" s="64" t="s">
        <v>2063</v>
      </c>
      <c r="G99" s="64" t="s">
        <v>1989</v>
      </c>
      <c r="H99" s="64" t="s">
        <v>2063</v>
      </c>
      <c r="I99" s="64" t="s">
        <v>1862</v>
      </c>
      <c r="J99" s="64" t="s">
        <v>2063</v>
      </c>
      <c r="K99" s="64" t="s">
        <v>2618</v>
      </c>
      <c r="L99" s="64" t="s">
        <v>2618</v>
      </c>
      <c r="M99" s="64" t="s">
        <v>2064</v>
      </c>
      <c r="N99" s="74" t="s">
        <v>3879</v>
      </c>
      <c r="O99" s="74" t="s">
        <v>3880</v>
      </c>
    </row>
    <row r="100" spans="1:15">
      <c r="A100" s="64" t="s">
        <v>2066</v>
      </c>
      <c r="B100" s="63" t="s">
        <v>2065</v>
      </c>
      <c r="C100" s="7" t="s">
        <v>2798</v>
      </c>
      <c r="D100" s="7" t="s">
        <v>2799</v>
      </c>
      <c r="E100" s="64" t="s">
        <v>3238</v>
      </c>
      <c r="F100" s="64" t="s">
        <v>2063</v>
      </c>
      <c r="G100" s="64" t="s">
        <v>1989</v>
      </c>
      <c r="H100" s="64" t="s">
        <v>2063</v>
      </c>
      <c r="I100" s="64" t="s">
        <v>1862</v>
      </c>
      <c r="J100" s="64" t="s">
        <v>2063</v>
      </c>
      <c r="K100" s="64" t="s">
        <v>2618</v>
      </c>
      <c r="L100" s="64" t="s">
        <v>2618</v>
      </c>
      <c r="M100" s="64" t="s">
        <v>2067</v>
      </c>
      <c r="N100" s="74" t="s">
        <v>3881</v>
      </c>
      <c r="O100" s="74" t="s">
        <v>3882</v>
      </c>
    </row>
    <row r="101" spans="1:15">
      <c r="A101" s="64" t="s">
        <v>2069</v>
      </c>
      <c r="B101" s="63" t="s">
        <v>2068</v>
      </c>
      <c r="C101" s="7" t="s">
        <v>2800</v>
      </c>
      <c r="D101" s="7" t="s">
        <v>2801</v>
      </c>
      <c r="E101" s="73" t="s">
        <v>2070</v>
      </c>
      <c r="F101" s="64" t="s">
        <v>1860</v>
      </c>
      <c r="G101" s="64" t="s">
        <v>1860</v>
      </c>
      <c r="H101" s="64" t="s">
        <v>1860</v>
      </c>
      <c r="I101" s="64" t="s">
        <v>1862</v>
      </c>
      <c r="J101" s="64" t="s">
        <v>1860</v>
      </c>
      <c r="K101" s="64" t="s">
        <v>2618</v>
      </c>
      <c r="L101" s="64" t="s">
        <v>2618</v>
      </c>
      <c r="M101" s="64" t="s">
        <v>2071</v>
      </c>
      <c r="N101" s="74" t="s">
        <v>3883</v>
      </c>
      <c r="O101" s="74" t="s">
        <v>3884</v>
      </c>
    </row>
    <row r="102" spans="1:15">
      <c r="A102" s="64" t="s">
        <v>2073</v>
      </c>
      <c r="B102" s="63" t="s">
        <v>2072</v>
      </c>
      <c r="C102" s="7" t="s">
        <v>2802</v>
      </c>
      <c r="D102" s="7" t="s">
        <v>2803</v>
      </c>
      <c r="E102" s="73" t="s">
        <v>3239</v>
      </c>
      <c r="F102" s="64" t="s">
        <v>1860</v>
      </c>
      <c r="G102" s="64" t="s">
        <v>1860</v>
      </c>
      <c r="H102" s="64" t="s">
        <v>1860</v>
      </c>
      <c r="I102" s="64" t="s">
        <v>1862</v>
      </c>
      <c r="J102" s="64" t="s">
        <v>1860</v>
      </c>
      <c r="K102" s="64" t="s">
        <v>2618</v>
      </c>
      <c r="L102" s="64" t="s">
        <v>2618</v>
      </c>
      <c r="M102" s="64" t="s">
        <v>2074</v>
      </c>
      <c r="N102" s="74" t="s">
        <v>3137</v>
      </c>
      <c r="O102" s="74" t="s">
        <v>3885</v>
      </c>
    </row>
    <row r="103" spans="1:15">
      <c r="A103" s="74"/>
      <c r="B103" s="75"/>
      <c r="C103" s="7"/>
      <c r="D103" s="7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</row>
    <row r="104" spans="1:15">
      <c r="A104" s="74"/>
      <c r="B104" s="75"/>
      <c r="C104" s="7"/>
      <c r="D104" s="7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</row>
  </sheetData>
  <conditionalFormatting sqref="B1:B1048576">
    <cfRule type="duplicateValues" dxfId="217" priority="1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11"/>
  <sheetViews>
    <sheetView workbookViewId="0">
      <selection activeCell="D25" sqref="D25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42505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5</v>
      </c>
    </row>
    <row r="3" spans="1:4">
      <c r="C3" s="7" t="s">
        <v>12</v>
      </c>
      <c r="D3" s="7">
        <f>INT((DAY(DATE)-1)/7)+1</f>
        <v>3</v>
      </c>
    </row>
    <row r="4" spans="1:4">
      <c r="C4" s="7" t="s">
        <v>992</v>
      </c>
      <c r="D4" s="7">
        <f>WEEKDAY(DATE,2)</f>
        <v>7</v>
      </c>
    </row>
    <row r="5" spans="1:4">
      <c r="C5" s="39" t="s">
        <v>14</v>
      </c>
      <c r="D5">
        <f>DAY(DATE)</f>
        <v>15</v>
      </c>
    </row>
    <row r="11" spans="1:4">
      <c r="D11" s="28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S17"/>
  <sheetViews>
    <sheetView topLeftCell="G1" zoomScaleNormal="100" zoomScaleSheetLayoutView="115" workbookViewId="0">
      <selection activeCell="N21" sqref="N21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1135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1462</v>
      </c>
      <c r="E2" s="78" t="str">
        <f>$A$3</f>
        <v>臺灣臺北傳道部</v>
      </c>
      <c r="F2" s="26" t="s">
        <v>793</v>
      </c>
      <c r="G2" s="80">
        <f>$A$6</f>
        <v>785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/>
      <c r="E4" s="85">
        <f>DATE</f>
        <v>42505</v>
      </c>
      <c r="F4" s="23" t="s">
        <v>791</v>
      </c>
      <c r="G4" s="24"/>
      <c r="H4" s="87">
        <f>ROUND($G$2/12*MONTH,0)</f>
        <v>327</v>
      </c>
      <c r="I4" s="88"/>
      <c r="J4" s="88"/>
      <c r="K4" s="89"/>
      <c r="L4" s="44">
        <f>ROUND($G$2/12,0)</f>
        <v>65</v>
      </c>
      <c r="M4" s="94"/>
      <c r="N4" s="97"/>
      <c r="O4" s="77"/>
      <c r="P4" s="77"/>
      <c r="Q4" s="77"/>
      <c r="R4" s="77"/>
      <c r="S4" s="77"/>
    </row>
    <row r="5" spans="1:19" ht="15" customHeight="1">
      <c r="A5" s="1"/>
      <c r="E5" s="86"/>
      <c r="F5" s="5" t="s">
        <v>792</v>
      </c>
      <c r="G5" s="6"/>
      <c r="H5" s="90">
        <f ca="1">MISSION_GRAPH!$AC$89</f>
        <v>175</v>
      </c>
      <c r="I5" s="91"/>
      <c r="J5" s="91"/>
      <c r="K5" s="92"/>
      <c r="L5" s="45">
        <f>$M$17</f>
        <v>20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785</v>
      </c>
      <c r="E6" s="34"/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1113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2016:5:1:7:MISSION</v>
      </c>
      <c r="D12" s="64">
        <f>MATCH($C12,REPORT_DATA_BY_MISSION!$A:$A, 0)</f>
        <v>17</v>
      </c>
      <c r="E12" s="19" t="s">
        <v>783</v>
      </c>
      <c r="F12" s="13"/>
      <c r="G12" s="13"/>
      <c r="H12" s="10">
        <f>IFERROR(INDEX(REPORT_DATA_BY_MISSION!$A:$AH,$D12,MATCH(H$8,REPORT_DATA_BY_MISSION!$A$1:$AH$1,0)), "")</f>
        <v>6</v>
      </c>
      <c r="I12" s="10">
        <f>IFERROR(INDEX(REPORT_DATA_BY_MISSION!$A:$AH,$D12,MATCH(I$8,REPORT_DATA_BY_MISSION!$A$1:$AH$1,0)), "")</f>
        <v>23</v>
      </c>
      <c r="J12" s="10">
        <f>IFERROR(INDEX(REPORT_DATA_BY_MISSION!$A:$AH,$D12,MATCH(J$8,REPORT_DATA_BY_MISSION!$A$1:$AH$1,0)), "")</f>
        <v>184</v>
      </c>
      <c r="K12" s="10">
        <f>IFERROR(INDEX(REPORT_DATA_BY_MISSION!$A:$AH,$D12,MATCH(K$8,REPORT_DATA_BY_MISSION!$A$1:$AH$1,0)), "")</f>
        <v>233</v>
      </c>
      <c r="L12" s="47">
        <f>IFERROR(INDEX(REPORT_DATA_BY_MISSION!$A:$AH,$D12,MATCH(L$8,REPORT_DATA_BY_MISSION!$A$1:$AH$1,0)), "")</f>
        <v>13</v>
      </c>
      <c r="M12" s="10">
        <f>IFERROR(INDEX(REPORT_DATA_BY_MISSION!$A:$AH,$D12,MATCH(M$8,REPORT_DATA_BY_MISSION!$A$1:$AH$1,0)), "")</f>
        <v>7</v>
      </c>
      <c r="N12" s="50">
        <f>IFERROR(INDEX(REPORT_DATA_BY_MISSION!$A:$AH,$D12,MATCH(N$8,REPORT_DATA_BY_MISSION!$A$1:$AH$1,0)), "")</f>
        <v>596</v>
      </c>
      <c r="O12" s="10">
        <f>IFERROR(INDEX(REPORT_DATA_BY_MISSION!$A:$AH,$D12,MATCH(O$8,REPORT_DATA_BY_MISSION!$A$1:$AH$1,0)), "")</f>
        <v>248</v>
      </c>
      <c r="P12" s="10">
        <f>IFERROR(INDEX(REPORT_DATA_BY_MISSION!$A:$AH,$D12,MATCH(P$8,REPORT_DATA_BY_MISSION!$A$1:$AH$1,0)), "")</f>
        <v>767</v>
      </c>
      <c r="Q12" s="10">
        <f>IFERROR(INDEX(REPORT_DATA_BY_MISSION!$A:$AH,$D12,MATCH(Q$8,REPORT_DATA_BY_MISSION!$A$1:$AH$1,0)), "")</f>
        <v>548</v>
      </c>
      <c r="R12" s="10">
        <f>IFERROR(INDEX(REPORT_DATA_BY_MISSION!$A:$AH,$D12,MATCH(R$8,REPORT_DATA_BY_MISSION!$A$1:$AH$1,0)), "")</f>
        <v>44</v>
      </c>
      <c r="S12" s="10">
        <f>IFERROR(INDEX(REPORT_DATA_BY_MISSION!$A:$AH,$D12,MATCH(S$8,REPORT_DATA_BY_MISSION!$A$1:$AH$1,0)), "")</f>
        <v>828</v>
      </c>
    </row>
    <row r="13" spans="1:19" ht="15" customHeight="1">
      <c r="C13" s="64" t="str">
        <f>CONCATENATE(YEAR,":",MONTH,":2:",WEEKLY_REPORT_DAY,":", $A$1)</f>
        <v>2016:5:2:7:MISSION</v>
      </c>
      <c r="D13" s="64">
        <f>MATCH($C13,REPORT_DATA_BY_MISSION!$A:$A, 0)</f>
        <v>18</v>
      </c>
      <c r="E13" s="19" t="s">
        <v>782</v>
      </c>
      <c r="F13" s="13"/>
      <c r="G13" s="13"/>
      <c r="H13" s="10">
        <f>IFERROR(INDEX(REPORT_DATA_BY_MISSION!$A:$AH,$D13,MATCH(H$8,REPORT_DATA_BY_MISSION!$A$1:$AH$1,0)), "")</f>
        <v>8</v>
      </c>
      <c r="I13" s="10">
        <f>IFERROR(INDEX(REPORT_DATA_BY_MISSION!$A:$AH,$D13,MATCH(I$8,REPORT_DATA_BY_MISSION!$A$1:$AH$1,0)), "")</f>
        <v>29</v>
      </c>
      <c r="J13" s="10">
        <f>IFERROR(INDEX(REPORT_DATA_BY_MISSION!$A:$AH,$D13,MATCH(J$8,REPORT_DATA_BY_MISSION!$A$1:$AH$1,0)), "")</f>
        <v>177</v>
      </c>
      <c r="K13" s="10">
        <f>IFERROR(INDEX(REPORT_DATA_BY_MISSION!$A:$AH,$D13,MATCH(K$8,REPORT_DATA_BY_MISSION!$A$1:$AH$1,0)), "")</f>
        <v>218</v>
      </c>
      <c r="L13" s="47">
        <f>IFERROR(INDEX(REPORT_DATA_BY_MISSION!$A:$AH,$D13,MATCH(L$8,REPORT_DATA_BY_MISSION!$A$1:$AH$1,0)), "")</f>
        <v>11</v>
      </c>
      <c r="M13" s="10">
        <f>IFERROR(INDEX(REPORT_DATA_BY_MISSION!$A:$AH,$D13,MATCH(M$8,REPORT_DATA_BY_MISSION!$A$1:$AH$1,0)), "")</f>
        <v>8</v>
      </c>
      <c r="N13" s="50">
        <f>IFERROR(INDEX(REPORT_DATA_BY_MISSION!$A:$AH,$D13,MATCH(N$8,REPORT_DATA_BY_MISSION!$A$1:$AH$1,0)), "")</f>
        <v>556</v>
      </c>
      <c r="O13" s="10">
        <f>IFERROR(INDEX(REPORT_DATA_BY_MISSION!$A:$AH,$D13,MATCH(O$8,REPORT_DATA_BY_MISSION!$A$1:$AH$1,0)), "")</f>
        <v>241</v>
      </c>
      <c r="P13" s="10">
        <f>IFERROR(INDEX(REPORT_DATA_BY_MISSION!$A:$AH,$D13,MATCH(P$8,REPORT_DATA_BY_MISSION!$A$1:$AH$1,0)), "")</f>
        <v>746</v>
      </c>
      <c r="Q13" s="10">
        <f>IFERROR(INDEX(REPORT_DATA_BY_MISSION!$A:$AH,$D13,MATCH(Q$8,REPORT_DATA_BY_MISSION!$A$1:$AH$1,0)), "")</f>
        <v>528</v>
      </c>
      <c r="R13" s="10">
        <f>IFERROR(INDEX(REPORT_DATA_BY_MISSION!$A:$AH,$D13,MATCH(R$8,REPORT_DATA_BY_MISSION!$A$1:$AH$1,0)), "")</f>
        <v>59</v>
      </c>
      <c r="S13" s="10">
        <f>IFERROR(INDEX(REPORT_DATA_BY_MISSION!$A:$AH,$D13,MATCH(S$8,REPORT_DATA_BY_MISSION!$A$1:$AH$1,0)), "")</f>
        <v>787</v>
      </c>
    </row>
    <row r="14" spans="1:19" ht="15" customHeight="1">
      <c r="C14" s="64" t="str">
        <f>CONCATENATE(YEAR,":",MONTH,":3:",WEEKLY_REPORT_DAY,":", $A$1)</f>
        <v>2016:5:3:7:MISSION</v>
      </c>
      <c r="D14" s="64">
        <f>MATCH($C14,REPORT_DATA_BY_MISSION!$A:$A, 0)</f>
        <v>19</v>
      </c>
      <c r="E14" s="19" t="s">
        <v>784</v>
      </c>
      <c r="F14" s="13"/>
      <c r="G14" s="13"/>
      <c r="H14" s="10">
        <f>IFERROR(INDEX(REPORT_DATA_BY_MISSION!$A:$AH,$D14,MATCH(H$8,REPORT_DATA_BY_MISSION!$A$1:$AH$1,0)), "")</f>
        <v>17</v>
      </c>
      <c r="I14" s="10">
        <f>IFERROR(INDEX(REPORT_DATA_BY_MISSION!$A:$AH,$D14,MATCH(I$8,REPORT_DATA_BY_MISSION!$A$1:$AH$1,0)), "")</f>
        <v>32</v>
      </c>
      <c r="J14" s="10">
        <f>IFERROR(INDEX(REPORT_DATA_BY_MISSION!$A:$AH,$D14,MATCH(J$8,REPORT_DATA_BY_MISSION!$A$1:$AH$1,0)), "")</f>
        <v>167</v>
      </c>
      <c r="K14" s="10">
        <f>IFERROR(INDEX(REPORT_DATA_BY_MISSION!$A:$AH,$D14,MATCH(K$8,REPORT_DATA_BY_MISSION!$A$1:$AH$1,0)), "")</f>
        <v>218</v>
      </c>
      <c r="L14" s="47">
        <f>IFERROR(INDEX(REPORT_DATA_BY_MISSION!$A:$AH,$D14,MATCH(L$8,REPORT_DATA_BY_MISSION!$A$1:$AH$1,0)), "")</f>
        <v>42</v>
      </c>
      <c r="M14" s="10">
        <f>IFERROR(INDEX(REPORT_DATA_BY_MISSION!$A:$AH,$D14,MATCH(M$8,REPORT_DATA_BY_MISSION!$A$1:$AH$1,0)), "")</f>
        <v>5</v>
      </c>
      <c r="N14" s="50">
        <f>IFERROR(INDEX(REPORT_DATA_BY_MISSION!$A:$AH,$D14,MATCH(N$8,REPORT_DATA_BY_MISSION!$A$1:$AH$1,0)), "")</f>
        <v>565</v>
      </c>
      <c r="O14" s="10">
        <f>IFERROR(INDEX(REPORT_DATA_BY_MISSION!$A:$AH,$D14,MATCH(O$8,REPORT_DATA_BY_MISSION!$A$1:$AH$1,0)), "")</f>
        <v>223</v>
      </c>
      <c r="P14" s="10">
        <f>IFERROR(INDEX(REPORT_DATA_BY_MISSION!$A:$AH,$D14,MATCH(P$8,REPORT_DATA_BY_MISSION!$A$1:$AH$1,0)), "")</f>
        <v>794</v>
      </c>
      <c r="Q14" s="10">
        <f>IFERROR(INDEX(REPORT_DATA_BY_MISSION!$A:$AH,$D14,MATCH(Q$8,REPORT_DATA_BY_MISSION!$A$1:$AH$1,0)), "")</f>
        <v>536</v>
      </c>
      <c r="R14" s="10">
        <f>IFERROR(INDEX(REPORT_DATA_BY_MISSION!$A:$AH,$D14,MATCH(R$8,REPORT_DATA_BY_MISSION!$A$1:$AH$1,0)), "")</f>
        <v>47</v>
      </c>
      <c r="S14" s="10">
        <f>IFERROR(INDEX(REPORT_DATA_BY_MISSION!$A:$AH,$D14,MATCH(S$8,REPORT_DATA_BY_MISSION!$A$1:$AH$1,0)), "")</f>
        <v>819</v>
      </c>
    </row>
    <row r="15" spans="1:19" ht="15" customHeight="1">
      <c r="C15" s="64" t="str">
        <f>CONCATENATE(YEAR,":",MONTH,":4:",WEEKLY_REPORT_DAY,":", $A$1)</f>
        <v>2016:5:4:7:MISSION</v>
      </c>
      <c r="D15" s="64" t="e">
        <f>MATCH($C15,REPORT_DATA_BY_MISSION!$A:$A, 0)</f>
        <v>#N/A</v>
      </c>
      <c r="E15" s="19" t="s">
        <v>785</v>
      </c>
      <c r="F15" s="13"/>
      <c r="G15" s="13"/>
      <c r="H15" s="10" t="str">
        <f>IFERROR(INDEX(REPORT_DATA_BY_MISSION!$A:$AH,$D15,MATCH(H$8,REPORT_DATA_BY_MISSION!$A$1:$AH$1,0)), "")</f>
        <v/>
      </c>
      <c r="I15" s="10" t="str">
        <f>IFERROR(INDEX(REPORT_DATA_BY_MISSION!$A:$AH,$D15,MATCH(I$8,REPORT_DATA_BY_MISSION!$A$1:$AH$1,0)), "")</f>
        <v/>
      </c>
      <c r="J15" s="10" t="str">
        <f>IFERROR(INDEX(REPORT_DATA_BY_MISSION!$A:$AH,$D15,MATCH(J$8,REPORT_DATA_BY_MISSION!$A$1:$AH$1,0)), "")</f>
        <v/>
      </c>
      <c r="K15" s="10" t="str">
        <f>IFERROR(INDEX(REPORT_DATA_BY_MISSION!$A:$AH,$D15,MATCH(K$8,REPORT_DATA_BY_MISSION!$A$1:$AH$1,0)), "")</f>
        <v/>
      </c>
      <c r="L15" s="47" t="str">
        <f>IFERROR(INDEX(REPORT_DATA_BY_MISSION!$A:$AH,$D15,MATCH(L$8,REPORT_DATA_BY_MISSION!$A$1:$AH$1,0)), "")</f>
        <v/>
      </c>
      <c r="M15" s="10" t="str">
        <f>IFERROR(INDEX(REPORT_DATA_BY_MISSION!$A:$AH,$D15,MATCH(M$8,REPORT_DATA_BY_MISSION!$A$1:$AH$1,0)), "")</f>
        <v/>
      </c>
      <c r="N15" s="50" t="str">
        <f>IFERROR(INDEX(REPORT_DATA_BY_MISSION!$A:$AH,$D15,MATCH(N$8,REPORT_DATA_BY_MISSION!$A$1:$AH$1,0)), "")</f>
        <v/>
      </c>
      <c r="O15" s="10" t="str">
        <f>IFERROR(INDEX(REPORT_DATA_BY_MISSION!$A:$AH,$D15,MATCH(O$8,REPORT_DATA_BY_MISSION!$A$1:$AH$1,0)), "")</f>
        <v/>
      </c>
      <c r="P15" s="10" t="str">
        <f>IFERROR(INDEX(REPORT_DATA_BY_MISSION!$A:$AH,$D15,MATCH(P$8,REPORT_DATA_BY_MISSION!$A$1:$AH$1,0)), "")</f>
        <v/>
      </c>
      <c r="Q15" s="10" t="str">
        <f>IFERROR(INDEX(REPORT_DATA_BY_MISSION!$A:$AH,$D15,MATCH(Q$8,REPORT_DATA_BY_MISSION!$A$1:$AH$1,0)), "")</f>
        <v/>
      </c>
      <c r="R15" s="10" t="str">
        <f>IFERROR(INDEX(REPORT_DATA_BY_MISSION!$A:$AH,$D15,MATCH(R$8,REPORT_DATA_BY_MISSION!$A$1:$AH$1,0)), "")</f>
        <v/>
      </c>
      <c r="S15" s="10" t="str">
        <f>IFERROR(INDEX(REPORT_DATA_BY_MISSION!$A:$AH,$D15,MATCH(S$8,REPORT_DATA_BY_MISSION!$A$1:$AH$1,0)), "")</f>
        <v/>
      </c>
    </row>
    <row r="16" spans="1:19" ht="15" customHeight="1">
      <c r="C16" s="64" t="str">
        <f>CONCATENATE(YEAR,":",MONTH,":5:",WEEKLY_REPORT_DAY,":", $A$1)</f>
        <v>2016:5:5:7:MISSION</v>
      </c>
      <c r="D16" s="64" t="e">
        <f>MATCH($C16,REPORT_DATA_BY_MISSION!$A:$A, 0)</f>
        <v>#N/A</v>
      </c>
      <c r="E16" s="19" t="s">
        <v>786</v>
      </c>
      <c r="F16" s="13"/>
      <c r="G16" s="13"/>
      <c r="H16" s="10" t="str">
        <f>IFERROR(INDEX(REPORT_DATA_BY_MISSION!$A:$AH,$D16,MATCH(H$8,REPORT_DATA_BY_MISSION!$A$1:$AH$1,0)), "")</f>
        <v/>
      </c>
      <c r="I16" s="10" t="str">
        <f>IFERROR(INDEX(REPORT_DATA_BY_MISSION!$A:$AH,$D16,MATCH(I$8,REPORT_DATA_BY_MISSION!$A$1:$AH$1,0)), "")</f>
        <v/>
      </c>
      <c r="J16" s="10" t="str">
        <f>IFERROR(INDEX(REPORT_DATA_BY_MISSION!$A:$AH,$D16,MATCH(J$8,REPORT_DATA_BY_MISSION!$A$1:$AH$1,0)), "")</f>
        <v/>
      </c>
      <c r="K16" s="10" t="str">
        <f>IFERROR(INDEX(REPORT_DATA_BY_MISSION!$A:$AH,$D16,MATCH(K$8,REPORT_DATA_BY_MISSION!$A$1:$AH$1,0)), "")</f>
        <v/>
      </c>
      <c r="L16" s="47" t="str">
        <f>IFERROR(INDEX(REPORT_DATA_BY_MISSION!$A:$AH,$D16,MATCH(L$8,REPORT_DATA_BY_MISSION!$A$1:$AH$1,0)), "")</f>
        <v/>
      </c>
      <c r="M16" s="10" t="str">
        <f>IFERROR(INDEX(REPORT_DATA_BY_MISSION!$A:$AH,$D16,MATCH(M$8,REPORT_DATA_BY_MISSION!$A$1:$AH$1,0)), "")</f>
        <v/>
      </c>
      <c r="N16" s="50" t="str">
        <f>IFERROR(INDEX(REPORT_DATA_BY_MISSION!$A:$AH,$D16,MATCH(N$8,REPORT_DATA_BY_MISSION!$A$1:$AH$1,0)), "")</f>
        <v/>
      </c>
      <c r="O16" s="10" t="str">
        <f>IFERROR(INDEX(REPORT_DATA_BY_MISSION!$A:$AH,$D16,MATCH(O$8,REPORT_DATA_BY_MISSION!$A$1:$AH$1,0)), "")</f>
        <v/>
      </c>
      <c r="P16" s="10" t="str">
        <f>IFERROR(INDEX(REPORT_DATA_BY_MISSION!$A:$AH,$D16,MATCH(P$8,REPORT_DATA_BY_MISSION!$A$1:$AH$1,0)), "")</f>
        <v/>
      </c>
      <c r="Q16" s="10" t="str">
        <f>IFERROR(INDEX(REPORT_DATA_BY_MISSION!$A:$AH,$D16,MATCH(Q$8,REPORT_DATA_BY_MISSION!$A$1:$AH$1,0)), "")</f>
        <v/>
      </c>
      <c r="R16" s="10" t="str">
        <f>IFERROR(INDEX(REPORT_DATA_BY_MISSION!$A:$AH,$D16,MATCH(R$8,REPORT_DATA_BY_MISSION!$A$1:$AH$1,0)), "")</f>
        <v/>
      </c>
      <c r="S16" s="10" t="str">
        <f>IFERROR(INDEX(REPORT_DATA_BY_MISSION!$A:$AH,$D16,MATCH(S$8,REPORT_DATA_BY_MISSION!$A$1:$AH$1,0)), "")</f>
        <v/>
      </c>
    </row>
    <row r="17" spans="5:19" ht="15" customHeight="1">
      <c r="E17" s="16" t="s">
        <v>806</v>
      </c>
      <c r="F17" s="14"/>
      <c r="G17" s="14"/>
      <c r="H17" s="17">
        <f>SUM(H12:H16)</f>
        <v>31</v>
      </c>
      <c r="I17" s="17">
        <f t="shared" ref="I17:R17" si="0">SUM(I12:I16)</f>
        <v>84</v>
      </c>
      <c r="J17" s="17">
        <f t="shared" si="0"/>
        <v>528</v>
      </c>
      <c r="K17" s="17">
        <f t="shared" si="0"/>
        <v>669</v>
      </c>
      <c r="L17" s="49">
        <f t="shared" si="0"/>
        <v>66</v>
      </c>
      <c r="M17" s="17">
        <f t="shared" si="0"/>
        <v>20</v>
      </c>
      <c r="N17" s="52">
        <f t="shared" si="0"/>
        <v>1717</v>
      </c>
      <c r="O17" s="17">
        <f t="shared" si="0"/>
        <v>712</v>
      </c>
      <c r="P17" s="17">
        <f t="shared" si="0"/>
        <v>2307</v>
      </c>
      <c r="Q17" s="17">
        <f t="shared" si="0"/>
        <v>1612</v>
      </c>
      <c r="R17" s="17">
        <f t="shared" si="0"/>
        <v>150</v>
      </c>
      <c r="S17" s="17">
        <f>SUM(S12:S16)</f>
        <v>2434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W1:AZ106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$X$89)</f>
        <v>2016:2:4:7:MISSION</v>
      </c>
      <c r="AP77" s="27">
        <f t="shared" ref="AP77:AP88" ca="1" si="12">MATCH(AO77,INDIRECT(CONCATENATE($X$90,"$A:$A")),0)</f>
        <v>8</v>
      </c>
      <c r="AQ77" s="21">
        <f t="shared" ref="AQ77:AU88" ca="1" si="13">INDEX(INDIRECT(CONCATENATE($X$90,"$A:$AG")),$AP77,MATCH(AQ$52,INDIRECT(CONCATENATE($X$90,"$A1:$AG1")),0))</f>
        <v>15</v>
      </c>
      <c r="AR77" s="21">
        <f t="shared" ca="1" si="13"/>
        <v>522</v>
      </c>
      <c r="AS77" s="21">
        <f t="shared" ca="1" si="13"/>
        <v>229</v>
      </c>
      <c r="AT77" s="21">
        <f t="shared" ca="1" si="13"/>
        <v>437</v>
      </c>
      <c r="AU77" s="21">
        <f t="shared" ca="1" si="13"/>
        <v>54</v>
      </c>
      <c r="AV77" s="21">
        <f t="shared" ref="AV77:AV88" si="14">ROUND(1*$X$94/$X$96,0)</f>
        <v>25</v>
      </c>
      <c r="AW77" s="21">
        <f t="shared" ref="AW77:AW88" si="15">6*$X$94</f>
        <v>600</v>
      </c>
      <c r="AX77" s="21">
        <f t="shared" ref="AX77:AX88" si="16">3*$X$94</f>
        <v>300</v>
      </c>
      <c r="AY77" s="21">
        <f t="shared" ref="AY77:AY88" si="17">5*$X$94</f>
        <v>500</v>
      </c>
      <c r="AZ77" s="21">
        <f t="shared" ref="AZ77:AZ88" si="18">1*$X$94</f>
        <v>100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35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2016:3:1:7:MISSION</v>
      </c>
      <c r="AP78" s="27">
        <f t="shared" ca="1" si="12"/>
        <v>9</v>
      </c>
      <c r="AQ78" s="21">
        <f t="shared" ca="1" si="13"/>
        <v>8</v>
      </c>
      <c r="AR78" s="21">
        <f t="shared" ca="1" si="13"/>
        <v>521</v>
      </c>
      <c r="AS78" s="21">
        <f t="shared" ca="1" si="13"/>
        <v>232</v>
      </c>
      <c r="AT78" s="21">
        <f t="shared" ca="1" si="13"/>
        <v>438</v>
      </c>
      <c r="AU78" s="21">
        <f t="shared" ca="1" si="13"/>
        <v>37</v>
      </c>
      <c r="AV78" s="21">
        <f t="shared" si="14"/>
        <v>25</v>
      </c>
      <c r="AW78" s="21">
        <f t="shared" si="15"/>
        <v>600</v>
      </c>
      <c r="AX78" s="21">
        <f t="shared" si="16"/>
        <v>300</v>
      </c>
      <c r="AY78" s="21">
        <f t="shared" si="17"/>
        <v>500</v>
      </c>
      <c r="AZ78" s="21">
        <f t="shared" si="18"/>
        <v>100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31</v>
      </c>
      <c r="AD79" s="21">
        <f t="shared" si="5"/>
        <v>65</v>
      </c>
      <c r="AE79" s="27">
        <f t="shared" ca="1" si="6"/>
        <v>4</v>
      </c>
      <c r="AF79" s="10">
        <f t="shared" ca="1" si="9"/>
        <v>1</v>
      </c>
      <c r="AG79" s="10">
        <f t="shared" ca="1" si="9"/>
        <v>1</v>
      </c>
      <c r="AH79" s="10">
        <f t="shared" ca="1" si="9"/>
        <v>1</v>
      </c>
      <c r="AI79" s="10">
        <f t="shared" ca="1" si="9"/>
        <v>27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2016:3:2:7:MISSION</v>
      </c>
      <c r="AP79" s="27">
        <f t="shared" ca="1" si="12"/>
        <v>10</v>
      </c>
      <c r="AQ79" s="21">
        <f t="shared" ca="1" si="13"/>
        <v>8</v>
      </c>
      <c r="AR79" s="21">
        <f t="shared" ca="1" si="13"/>
        <v>514</v>
      </c>
      <c r="AS79" s="21">
        <f t="shared" ca="1" si="13"/>
        <v>193</v>
      </c>
      <c r="AT79" s="21">
        <f t="shared" ca="1" si="13"/>
        <v>407</v>
      </c>
      <c r="AU79" s="21">
        <f t="shared" ca="1" si="13"/>
        <v>37</v>
      </c>
      <c r="AV79" s="21">
        <f t="shared" si="14"/>
        <v>25</v>
      </c>
      <c r="AW79" s="21">
        <f t="shared" si="15"/>
        <v>600</v>
      </c>
      <c r="AX79" s="21">
        <f t="shared" si="16"/>
        <v>300</v>
      </c>
      <c r="AY79" s="21">
        <f t="shared" si="17"/>
        <v>500</v>
      </c>
      <c r="AZ79" s="21">
        <f t="shared" si="18"/>
        <v>100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>
        <f t="shared" ca="1" si="3"/>
        <v>29</v>
      </c>
      <c r="AC80" s="21">
        <f t="shared" ca="1" si="4"/>
        <v>40</v>
      </c>
      <c r="AD80" s="21">
        <f t="shared" si="5"/>
        <v>65</v>
      </c>
      <c r="AE80" s="27">
        <f t="shared" ca="1" si="6"/>
        <v>5</v>
      </c>
      <c r="AF80" s="10">
        <f t="shared" ca="1" si="9"/>
        <v>4</v>
      </c>
      <c r="AG80" s="10">
        <f t="shared" ca="1" si="9"/>
        <v>2</v>
      </c>
      <c r="AH80" s="10">
        <f t="shared" ca="1" si="9"/>
        <v>2</v>
      </c>
      <c r="AI80" s="10">
        <f t="shared" ca="1" si="9"/>
        <v>13</v>
      </c>
      <c r="AJ80" s="10">
        <f t="shared" ca="1" si="9"/>
        <v>2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2016:3:3:7:MISSION</v>
      </c>
      <c r="AP80" s="27">
        <f t="shared" ca="1" si="12"/>
        <v>11</v>
      </c>
      <c r="AQ80" s="21">
        <f t="shared" ca="1" si="13"/>
        <v>4</v>
      </c>
      <c r="AR80" s="21">
        <f t="shared" ca="1" si="13"/>
        <v>606</v>
      </c>
      <c r="AS80" s="21">
        <f t="shared" ca="1" si="13"/>
        <v>251</v>
      </c>
      <c r="AT80" s="21">
        <f t="shared" ca="1" si="13"/>
        <v>585</v>
      </c>
      <c r="AU80" s="21">
        <f t="shared" ca="1" si="13"/>
        <v>33</v>
      </c>
      <c r="AV80" s="21">
        <f t="shared" si="14"/>
        <v>25</v>
      </c>
      <c r="AW80" s="21">
        <f t="shared" si="15"/>
        <v>600</v>
      </c>
      <c r="AX80" s="21">
        <f t="shared" si="16"/>
        <v>300</v>
      </c>
      <c r="AY80" s="21">
        <f t="shared" si="17"/>
        <v>500</v>
      </c>
      <c r="AZ80" s="21">
        <f t="shared" si="18"/>
        <v>100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>
        <f t="shared" ca="1" si="3"/>
        <v>30</v>
      </c>
      <c r="AC81" s="21">
        <f t="shared" ca="1" si="4"/>
        <v>20</v>
      </c>
      <c r="AD81" s="21">
        <f t="shared" si="5"/>
        <v>65</v>
      </c>
      <c r="AE81" s="27">
        <f t="shared" ca="1" si="6"/>
        <v>6</v>
      </c>
      <c r="AF81" s="10">
        <f t="shared" ca="1" si="9"/>
        <v>3</v>
      </c>
      <c r="AG81" s="10">
        <f t="shared" ca="1" si="9"/>
        <v>0</v>
      </c>
      <c r="AH81" s="10">
        <f t="shared" ca="1" si="9"/>
        <v>1</v>
      </c>
      <c r="AI81" s="10">
        <f t="shared" ca="1" si="9"/>
        <v>7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2016:3:4:7:MISSION</v>
      </c>
      <c r="AP81" s="27">
        <f t="shared" ca="1" si="12"/>
        <v>12</v>
      </c>
      <c r="AQ81" s="21">
        <f t="shared" ca="1" si="13"/>
        <v>11</v>
      </c>
      <c r="AR81" s="21">
        <f t="shared" ca="1" si="13"/>
        <v>558</v>
      </c>
      <c r="AS81" s="21">
        <f t="shared" ca="1" si="13"/>
        <v>251</v>
      </c>
      <c r="AT81" s="21">
        <f t="shared" ca="1" si="13"/>
        <v>477</v>
      </c>
      <c r="AU81" s="21">
        <f t="shared" ca="1" si="13"/>
        <v>45</v>
      </c>
      <c r="AV81" s="21">
        <f t="shared" si="14"/>
        <v>25</v>
      </c>
      <c r="AW81" s="21">
        <f t="shared" si="15"/>
        <v>600</v>
      </c>
      <c r="AX81" s="21">
        <f t="shared" si="16"/>
        <v>300</v>
      </c>
      <c r="AY81" s="21">
        <f t="shared" si="17"/>
        <v>500</v>
      </c>
      <c r="AZ81" s="21">
        <f t="shared" si="18"/>
        <v>100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65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2016:4:1:7:MISSION</v>
      </c>
      <c r="AP82" s="27">
        <f t="shared" ca="1" si="12"/>
        <v>13</v>
      </c>
      <c r="AQ82" s="21">
        <f t="shared" ca="1" si="13"/>
        <v>14</v>
      </c>
      <c r="AR82" s="21">
        <f t="shared" ca="1" si="13"/>
        <v>534</v>
      </c>
      <c r="AS82" s="21">
        <f t="shared" ca="1" si="13"/>
        <v>225</v>
      </c>
      <c r="AT82" s="21">
        <f t="shared" ca="1" si="13"/>
        <v>480</v>
      </c>
      <c r="AU82" s="21">
        <f t="shared" ca="1" si="13"/>
        <v>50</v>
      </c>
      <c r="AV82" s="21">
        <f t="shared" si="14"/>
        <v>25</v>
      </c>
      <c r="AW82" s="21">
        <f t="shared" si="15"/>
        <v>600</v>
      </c>
      <c r="AX82" s="21">
        <f t="shared" si="16"/>
        <v>300</v>
      </c>
      <c r="AY82" s="21">
        <f t="shared" si="17"/>
        <v>500</v>
      </c>
      <c r="AZ82" s="21">
        <f t="shared" si="18"/>
        <v>100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2016:4:2:7:MISSION</v>
      </c>
      <c r="AP83" s="27">
        <f t="shared" ca="1" si="12"/>
        <v>14</v>
      </c>
      <c r="AQ83" s="21">
        <f t="shared" ca="1" si="13"/>
        <v>1</v>
      </c>
      <c r="AR83" s="21">
        <f t="shared" ca="1" si="13"/>
        <v>568</v>
      </c>
      <c r="AS83" s="21">
        <f t="shared" ca="1" si="13"/>
        <v>253</v>
      </c>
      <c r="AT83" s="21">
        <f t="shared" ca="1" si="13"/>
        <v>451</v>
      </c>
      <c r="AU83" s="21">
        <f t="shared" ca="1" si="13"/>
        <v>26</v>
      </c>
      <c r="AV83" s="21">
        <f t="shared" si="14"/>
        <v>25</v>
      </c>
      <c r="AW83" s="21">
        <f t="shared" si="15"/>
        <v>600</v>
      </c>
      <c r="AX83" s="21">
        <f t="shared" si="16"/>
        <v>300</v>
      </c>
      <c r="AY83" s="21">
        <f t="shared" si="17"/>
        <v>500</v>
      </c>
      <c r="AZ83" s="21">
        <f t="shared" si="18"/>
        <v>100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2016:4:3:7:MISSION</v>
      </c>
      <c r="AP84" s="27">
        <f t="shared" ca="1" si="12"/>
        <v>15</v>
      </c>
      <c r="AQ84" s="21">
        <f t="shared" ca="1" si="13"/>
        <v>21</v>
      </c>
      <c r="AR84" s="21">
        <f t="shared" ca="1" si="13"/>
        <v>554</v>
      </c>
      <c r="AS84" s="21">
        <f t="shared" ca="1" si="13"/>
        <v>215</v>
      </c>
      <c r="AT84" s="21">
        <f t="shared" ca="1" si="13"/>
        <v>478</v>
      </c>
      <c r="AU84" s="21">
        <f t="shared" ca="1" si="13"/>
        <v>49</v>
      </c>
      <c r="AV84" s="21">
        <f t="shared" si="14"/>
        <v>25</v>
      </c>
      <c r="AW84" s="21">
        <f t="shared" si="15"/>
        <v>600</v>
      </c>
      <c r="AX84" s="21">
        <f t="shared" si="16"/>
        <v>300</v>
      </c>
      <c r="AY84" s="21">
        <f t="shared" si="17"/>
        <v>500</v>
      </c>
      <c r="AZ84" s="21">
        <f t="shared" si="18"/>
        <v>100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2016:4:4:7:MISSION</v>
      </c>
      <c r="AP85" s="27">
        <f t="shared" ca="1" si="12"/>
        <v>16</v>
      </c>
      <c r="AQ85" s="21">
        <f t="shared" ca="1" si="13"/>
        <v>7</v>
      </c>
      <c r="AR85" s="21">
        <f t="shared" ca="1" si="13"/>
        <v>569</v>
      </c>
      <c r="AS85" s="21">
        <f t="shared" ca="1" si="13"/>
        <v>213</v>
      </c>
      <c r="AT85" s="21">
        <f t="shared" ca="1" si="13"/>
        <v>498</v>
      </c>
      <c r="AU85" s="21">
        <f t="shared" ca="1" si="13"/>
        <v>32</v>
      </c>
      <c r="AV85" s="21">
        <f t="shared" si="14"/>
        <v>25</v>
      </c>
      <c r="AW85" s="21">
        <f t="shared" si="15"/>
        <v>600</v>
      </c>
      <c r="AX85" s="21">
        <f t="shared" si="16"/>
        <v>300</v>
      </c>
      <c r="AY85" s="21">
        <f t="shared" si="17"/>
        <v>500</v>
      </c>
      <c r="AZ85" s="21">
        <f t="shared" si="18"/>
        <v>100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2016:5:1:7:MISSION</v>
      </c>
      <c r="AP86" s="27">
        <f t="shared" ca="1" si="12"/>
        <v>17</v>
      </c>
      <c r="AQ86" s="21">
        <f t="shared" ca="1" si="13"/>
        <v>7</v>
      </c>
      <c r="AR86" s="21">
        <f t="shared" ca="1" si="13"/>
        <v>596</v>
      </c>
      <c r="AS86" s="21">
        <f t="shared" ca="1" si="13"/>
        <v>248</v>
      </c>
      <c r="AT86" s="21">
        <f t="shared" ca="1" si="13"/>
        <v>548</v>
      </c>
      <c r="AU86" s="21">
        <f t="shared" ca="1" si="13"/>
        <v>44</v>
      </c>
      <c r="AV86" s="21">
        <f t="shared" si="14"/>
        <v>25</v>
      </c>
      <c r="AW86" s="21">
        <f t="shared" si="15"/>
        <v>600</v>
      </c>
      <c r="AX86" s="21">
        <f t="shared" si="16"/>
        <v>300</v>
      </c>
      <c r="AY86" s="21">
        <f t="shared" si="17"/>
        <v>500</v>
      </c>
      <c r="AZ86" s="21">
        <f t="shared" si="18"/>
        <v>100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2016:5:2:7:MISSION</v>
      </c>
      <c r="AP87" s="27">
        <f t="shared" ca="1" si="12"/>
        <v>18</v>
      </c>
      <c r="AQ87" s="21">
        <f t="shared" ca="1" si="13"/>
        <v>8</v>
      </c>
      <c r="AR87" s="21">
        <f t="shared" ca="1" si="13"/>
        <v>556</v>
      </c>
      <c r="AS87" s="21">
        <f t="shared" ca="1" si="13"/>
        <v>241</v>
      </c>
      <c r="AT87" s="21">
        <f t="shared" ca="1" si="13"/>
        <v>528</v>
      </c>
      <c r="AU87" s="21">
        <f t="shared" ca="1" si="13"/>
        <v>59</v>
      </c>
      <c r="AV87" s="21">
        <f t="shared" si="14"/>
        <v>25</v>
      </c>
      <c r="AW87" s="21">
        <f t="shared" si="15"/>
        <v>600</v>
      </c>
      <c r="AX87" s="21">
        <f t="shared" si="16"/>
        <v>300</v>
      </c>
      <c r="AY87" s="21">
        <f t="shared" si="17"/>
        <v>500</v>
      </c>
      <c r="AZ87" s="21">
        <f t="shared" si="18"/>
        <v>100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2016:5:3:7:MISSION</v>
      </c>
      <c r="AP88" s="27">
        <f t="shared" ca="1" si="12"/>
        <v>19</v>
      </c>
      <c r="AQ88" s="21">
        <f t="shared" ca="1" si="13"/>
        <v>5</v>
      </c>
      <c r="AR88" s="21">
        <f t="shared" ca="1" si="13"/>
        <v>565</v>
      </c>
      <c r="AS88" s="21">
        <f t="shared" ca="1" si="13"/>
        <v>223</v>
      </c>
      <c r="AT88" s="21">
        <f t="shared" ca="1" si="13"/>
        <v>536</v>
      </c>
      <c r="AU88" s="21">
        <f t="shared" ca="1" si="13"/>
        <v>47</v>
      </c>
      <c r="AV88" s="21">
        <f t="shared" si="14"/>
        <v>25</v>
      </c>
      <c r="AW88" s="21">
        <f t="shared" si="15"/>
        <v>600</v>
      </c>
      <c r="AX88" s="21">
        <f t="shared" si="16"/>
        <v>300</v>
      </c>
      <c r="AY88" s="21">
        <f t="shared" si="17"/>
        <v>500</v>
      </c>
      <c r="AZ88" s="21">
        <f t="shared" si="18"/>
        <v>100</v>
      </c>
    </row>
    <row r="89" spans="23:52">
      <c r="W89" s="7" t="s">
        <v>1456</v>
      </c>
      <c r="X89" s="2" t="s">
        <v>1135</v>
      </c>
      <c r="AC89" s="7">
        <f ca="1">SUMIFS(AC53:AC88, $X53:$X88,YEAR,AC53:AC88,"&lt;&gt;#N/A")</f>
        <v>175</v>
      </c>
      <c r="AD89" s="27"/>
      <c r="AF89" s="7">
        <f t="shared" ref="AF89:AK89" ca="1" si="21">SUM(AF53:AF88)</f>
        <v>55</v>
      </c>
      <c r="AG89" s="7">
        <f t="shared" ca="1" si="21"/>
        <v>3</v>
      </c>
      <c r="AH89" s="7">
        <f t="shared" ca="1" si="21"/>
        <v>7</v>
      </c>
      <c r="AI89" s="7">
        <f t="shared" ca="1" si="21"/>
        <v>125</v>
      </c>
      <c r="AJ89" s="7">
        <f t="shared" ca="1" si="21"/>
        <v>16</v>
      </c>
      <c r="AK89" s="7">
        <f t="shared" ca="1" si="21"/>
        <v>5</v>
      </c>
      <c r="AN89" s="27"/>
    </row>
    <row r="90" spans="23:52">
      <c r="W90" s="7" t="s">
        <v>815</v>
      </c>
      <c r="X90" s="2" t="s">
        <v>1124</v>
      </c>
      <c r="Y90" s="27"/>
      <c r="Z90" s="27"/>
      <c r="AD90" s="27"/>
      <c r="AN90" s="27"/>
    </row>
    <row r="91" spans="23:52">
      <c r="W91" s="7" t="s">
        <v>816</v>
      </c>
      <c r="X91" s="2" t="s">
        <v>1125</v>
      </c>
      <c r="Y91" s="27"/>
      <c r="Z91" s="27"/>
      <c r="AD91" s="27"/>
      <c r="AN91" s="27"/>
    </row>
    <row r="92" spans="23:52">
      <c r="W92" s="39" t="s">
        <v>819</v>
      </c>
      <c r="X92" s="2" t="s">
        <v>1126</v>
      </c>
      <c r="Y92" s="27"/>
      <c r="Z92" s="27"/>
      <c r="AD92" s="27"/>
      <c r="AN92" s="27"/>
    </row>
    <row r="93" spans="23:52">
      <c r="W93" s="39" t="s">
        <v>1455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2">
      <c r="W94" s="7" t="s">
        <v>811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2">
      <c r="W95" s="7" t="s">
        <v>808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2">
      <c r="W96" s="7" t="s">
        <v>807</v>
      </c>
      <c r="X96" s="7">
        <v>4</v>
      </c>
      <c r="AN96" s="27"/>
    </row>
    <row r="97" spans="23:50">
      <c r="W97" s="7" t="s">
        <v>438</v>
      </c>
      <c r="X97" s="7">
        <f ca="1">SUM($AI$89:$AK$89)</f>
        <v>146</v>
      </c>
      <c r="AN97" s="27"/>
    </row>
    <row r="98" spans="23:50">
      <c r="W98" s="7" t="s">
        <v>439</v>
      </c>
      <c r="X98" s="7">
        <f ca="1">SUM($AF$89:$AH$89)</f>
        <v>65</v>
      </c>
      <c r="AN98" s="27"/>
    </row>
    <row r="99" spans="23:50" ht="60">
      <c r="W99" s="7" t="s">
        <v>441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31%</v>
      </c>
      <c r="Y99" s="30">
        <f ca="1">IFERROR(X98/SUM(X97:X98),"0")</f>
        <v>0.30805687203791471</v>
      </c>
      <c r="Z99" s="7" t="str">
        <f ca="1">TEXT(Y99,"00%")</f>
        <v>31%</v>
      </c>
      <c r="AM99" s="28"/>
      <c r="AN99" s="27"/>
      <c r="AS99" s="29"/>
      <c r="AU99" s="29"/>
      <c r="AX99" s="29"/>
    </row>
    <row r="100" spans="23:50" ht="30">
      <c r="W100" s="7" t="s">
        <v>442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0">
      <c r="W101" s="7" t="s">
        <v>1454</v>
      </c>
      <c r="X101" s="7" t="str">
        <f ca="1">CONCATENATE($X$53,"  ",SUMIF($AC$53:$AC$64,"&lt;&gt;#N/A"))</f>
        <v>2014  461</v>
      </c>
      <c r="AN101" s="27"/>
    </row>
    <row r="102" spans="23:50">
      <c r="W102" s="7" t="s">
        <v>1453</v>
      </c>
      <c r="X102" s="7" t="str">
        <f ca="1">CONCATENATE($X$65,"  ", SUMIF($AC$65:$AC$76,"&lt;&gt;#N/A"))</f>
        <v>2015  441</v>
      </c>
      <c r="AN102" s="27"/>
    </row>
    <row r="103" spans="23:50">
      <c r="W103" s="7" t="s">
        <v>1452</v>
      </c>
      <c r="X103" s="7" t="str">
        <f ca="1">CONCATENATE($X$77,"  ",SUMIF($AC$77:$AC$88,"&lt;&gt;#N/A"))</f>
        <v>2016  175</v>
      </c>
      <c r="AN103" s="27"/>
    </row>
    <row r="104" spans="23:50" ht="23.25">
      <c r="W104" s="7" t="s">
        <v>1451</v>
      </c>
      <c r="X104" s="42" t="s">
        <v>1111</v>
      </c>
    </row>
    <row r="105" spans="23:50">
      <c r="X105" s="40" t="s">
        <v>1112</v>
      </c>
    </row>
    <row r="106" spans="23:50">
      <c r="X106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S42"/>
  <sheetViews>
    <sheetView topLeftCell="E4" zoomScaleNormal="100" zoomScaleSheetLayoutView="115" workbookViewId="0">
      <selection activeCell="H34" sqref="H3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461</v>
      </c>
      <c r="E2" s="78" t="str">
        <f>$A$3</f>
        <v>桃園地帶</v>
      </c>
      <c r="F2" s="26" t="s">
        <v>793</v>
      </c>
      <c r="G2" s="80">
        <f>$A$6</f>
        <v>100</v>
      </c>
      <c r="H2" s="82" t="s">
        <v>35</v>
      </c>
      <c r="I2" s="83"/>
      <c r="J2" s="83"/>
      <c r="K2" s="84"/>
      <c r="L2" s="6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809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42505</v>
      </c>
      <c r="F4" s="23" t="s">
        <v>791</v>
      </c>
      <c r="G4" s="24"/>
      <c r="H4" s="87">
        <f>ROUND($G$2/12*MONTH,0)</f>
        <v>42</v>
      </c>
      <c r="I4" s="88"/>
      <c r="J4" s="88"/>
      <c r="K4" s="89"/>
      <c r="L4" s="44">
        <f>ROUND($G$2/12,0)</f>
        <v>8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TAOYUAN_ZONE_GRAPH!$AC$89</f>
        <v>27</v>
      </c>
      <c r="I5" s="91"/>
      <c r="J5" s="91"/>
      <c r="K5" s="92"/>
      <c r="L5" s="45">
        <f>$M$42</f>
        <v>6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100</v>
      </c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801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2016:5:3:7:TAO_3_E_ZL</v>
      </c>
      <c r="D12" s="64">
        <f>MATCH($C12,REPORT_DATA_BY_COMP!$A:$A,0)</f>
        <v>1711</v>
      </c>
      <c r="E12" s="65" t="str">
        <f>SUBSTITUTE(VLOOKUP($B12,COMP_LIST!$A:$AC,5,FALSE),"EL","")</f>
        <v>E. Barton / Clawson ZL</v>
      </c>
      <c r="F12" s="4" t="str">
        <f>VLOOKUP($B12,COMP_LIST!$A:$AC,3,FALSE)</f>
        <v>Taoyuan 3 ZL</v>
      </c>
      <c r="G12" s="4" t="str">
        <f>VLOOKUP($B12,COMP_LIST!$A:$AC,4,FALSE)</f>
        <v>桃園3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12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2016:5:3:7:TAO_3_E</v>
      </c>
      <c r="D13" s="64">
        <f>MATCH($C13,REPORT_DATA_BY_COMP!$A:$A,0)</f>
        <v>1710</v>
      </c>
      <c r="E13" s="65" t="str">
        <f>SUBSTITUTE(VLOOKUP($B13,COMP_LIST!$A:$AC,5,FALSE),"EL","")</f>
        <v>E. Young / Landes</v>
      </c>
      <c r="F13" s="4" t="str">
        <f>VLOOKUP($B13,COMP_LIST!$A:$AC,3,FALSE)</f>
        <v>Taoyuan 3 E</v>
      </c>
      <c r="G13" s="4" t="str">
        <f>VLOOKUP($B13,COMP_LIST!$A:$AC,4,FALSE)</f>
        <v>桃園3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2016:5:3:7:TAO_4_E</v>
      </c>
      <c r="D14" s="64">
        <f>MATCH($C14,REPORT_DATA_BY_COMP!$A:$A,0)</f>
        <v>1712</v>
      </c>
      <c r="E14" s="65" t="str">
        <f>SUBSTITUTE(VLOOKUP($B14,COMP_LIST!$A:$AC,5,FALSE),"EL","")</f>
        <v>E. Alder DL / Omer</v>
      </c>
      <c r="F14" s="4" t="str">
        <f>VLOOKUP($B14,COMP_LIST!$A:$AC,3,FALSE)</f>
        <v>Taoyuan 4 E</v>
      </c>
      <c r="G14" s="4" t="str">
        <f>VLOOKUP($B14,COMP_LIST!$A:$AC,4,FALSE)</f>
        <v>桃園 4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2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13</v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2016:5:3:7:TAO_4_S</v>
      </c>
      <c r="D15" s="64">
        <f>MATCH($C15,REPORT_DATA_BY_COMP!$A:$A,0)</f>
        <v>1753</v>
      </c>
      <c r="E15" s="65" t="str">
        <f>SUBSTITUTE(VLOOKUP($B15,COMP_LIST!$A:$AC,5,FALSE),"EL","")</f>
        <v>S. Pendergrass / Nanney STL</v>
      </c>
      <c r="F15" s="4" t="str">
        <f>VLOOKUP($B15,COMP_LIST!$A:$AC,3,FALSE)</f>
        <v>Taoyuan 4 S</v>
      </c>
      <c r="G15" s="4" t="str">
        <f>VLOOKUP($B15,COMP_LIST!$A:$AC,4,FALSE)</f>
        <v>桃園 4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3</v>
      </c>
      <c r="S15" s="10">
        <f>IFERROR(INDEX(REPORT_DATA_BY_COMP!$A:$AH,$D15,MATCH(S$8,REPORT_DATA_BY_COMP!$A$1:$AH$1,0)), "")</f>
        <v>9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1</v>
      </c>
      <c r="J16" s="11">
        <f t="shared" si="0"/>
        <v>5</v>
      </c>
      <c r="K16" s="11">
        <f t="shared" si="0"/>
        <v>6</v>
      </c>
      <c r="L16" s="48">
        <f t="shared" si="0"/>
        <v>0</v>
      </c>
      <c r="M16" s="57">
        <f t="shared" si="0"/>
        <v>0</v>
      </c>
      <c r="N16" s="51">
        <f t="shared" si="0"/>
        <v>24</v>
      </c>
      <c r="O16" s="11">
        <f t="shared" si="0"/>
        <v>9</v>
      </c>
      <c r="P16" s="11">
        <f t="shared" si="0"/>
        <v>20</v>
      </c>
      <c r="Q16" s="11">
        <f t="shared" si="0"/>
        <v>19</v>
      </c>
      <c r="R16" s="11">
        <f t="shared" si="0"/>
        <v>4</v>
      </c>
      <c r="S16" s="11">
        <f>SUM(S12:S15)</f>
        <v>39</v>
      </c>
    </row>
    <row r="17" spans="1:19" ht="15" customHeight="1">
      <c r="A17" s="1" t="s">
        <v>802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447</v>
      </c>
      <c r="C18" s="64" t="str">
        <f>CONCATENATE(YEAR,":",MONTH,":",WEEK,":",WEEKDAY,":",$B18)</f>
        <v>2016:5:3:7:TAO_2_E</v>
      </c>
      <c r="D18" s="64">
        <f>MATCH($C18,REPORT_DATA_BY_COMP!$A:$A,0)</f>
        <v>1708</v>
      </c>
      <c r="E18" s="65" t="str">
        <f>SUBSTITUTE(VLOOKUP($B18,COMP_LIST!$A:$AC,5,FALSE),"EL","")</f>
        <v>E. Boyce / Bell</v>
      </c>
      <c r="F18" s="4" t="str">
        <f>VLOOKUP($B18,COMP_LIST!$A:$AC,3,FALSE)</f>
        <v>Taoyuan 2 E</v>
      </c>
      <c r="G18" s="4" t="str">
        <f>VLOOKUP($B18,COMP_LIST!$A:$AC,4,FALSE)</f>
        <v>桃園 2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0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2</v>
      </c>
      <c r="O18" s="10">
        <f>IFERROR(INDEX(REPORT_DATA_BY_COMP!$A:$AH,$D18,MATCH(O$8,REPORT_DATA_BY_COMP!$A$1:$AH$1,0)), "")</f>
        <v>0</v>
      </c>
      <c r="P18" s="10">
        <f>IFERROR(INDEX(REPORT_DATA_BY_COMP!$A:$AH,$D18,MATCH(P$8,REPORT_DATA_BY_COMP!$A$1:$AH$1,0)), "")</f>
        <v>4</v>
      </c>
      <c r="Q18" s="10">
        <f>IFERROR(INDEX(REPORT_DATA_BY_COMP!$A:$AH,$D18,MATCH(Q$8,REPORT_DATA_BY_COMP!$A$1:$AH$1,0)), "")</f>
        <v>3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10</v>
      </c>
    </row>
    <row r="19" spans="1:19" ht="15" customHeight="1">
      <c r="A19" s="1"/>
      <c r="B19" s="1" t="s">
        <v>448</v>
      </c>
      <c r="C19" s="64" t="str">
        <f>CONCATENATE(YEAR,":",MONTH,":",WEEK,":",WEEKDAY,":",$B19)</f>
        <v>2016:5:3:7:TAO_1_A</v>
      </c>
      <c r="D19" s="64">
        <f>MATCH($C19,REPORT_DATA_BY_COMP!$A:$A,0)</f>
        <v>1706</v>
      </c>
      <c r="E19" s="65" t="str">
        <f>SUBSTITUTE(VLOOKUP($B19,COMP_LIST!$A:$AC,5,FALSE),"EL","")</f>
        <v>E. Love / Shih</v>
      </c>
      <c r="F19" s="4" t="str">
        <f>VLOOKUP($B19,COMP_LIST!$A:$AC,3,FALSE)</f>
        <v>Taoyuan 1 A E</v>
      </c>
      <c r="G19" s="4" t="str">
        <f>VLOOKUP($B19,COMP_LIST!$A:$AC,4,FALSE)</f>
        <v>桃園 1 A 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1</v>
      </c>
      <c r="J19" s="10">
        <f>IFERROR(INDEX(REPORT_DATA_BY_COMP!$A:$AH,$D19,MATCH(J$8,REPORT_DATA_BY_COMP!$A$1:$AH$1,0)), "")</f>
        <v>2</v>
      </c>
      <c r="K19" s="10">
        <f>IFERROR(INDEX(REPORT_DATA_BY_COMP!$A:$AH,$D19,MATCH(K$8,REPORT_DATA_BY_COMP!$A$1:$AH$1,0)), "")</f>
        <v>1</v>
      </c>
      <c r="L19" s="47">
        <f>IFERROR(INDEX(REPORT_DATA_BY_COMP!$A:$AH,$D19,MATCH(L$8,REPORT_DATA_BY_COMP!$A$1:$AH$1,0)), "")</f>
        <v>1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4</v>
      </c>
      <c r="O19" s="10">
        <f>IFERROR(INDEX(REPORT_DATA_BY_COMP!$A:$AH,$D19,MATCH(O$8,REPORT_DATA_BY_COMP!$A$1:$AH$1,0)), "")</f>
        <v>5</v>
      </c>
      <c r="P19" s="10">
        <f>IFERROR(INDEX(REPORT_DATA_BY_COMP!$A:$AH,$D19,MATCH(P$8,REPORT_DATA_BY_COMP!$A$1:$AH$1,0)), "")</f>
        <v>8</v>
      </c>
      <c r="Q19" s="10">
        <f>IFERROR(INDEX(REPORT_DATA_BY_COMP!$A:$AH,$D19,MATCH(Q$8,REPORT_DATA_BY_COMP!$A$1:$AH$1,0)), "")</f>
        <v>5</v>
      </c>
      <c r="R19" s="10">
        <f>IFERROR(INDEX(REPORT_DATA_BY_COMP!$A:$AH,$D19,MATCH(R$8,REPORT_DATA_BY_COMP!$A$1:$AH$1,0)), "")</f>
        <v>2</v>
      </c>
      <c r="S19" s="10">
        <f>IFERROR(INDEX(REPORT_DATA_BY_COMP!$A:$AH,$D19,MATCH(S$8,REPORT_DATA_BY_COMP!$A$1:$AH$1,0)), "")</f>
        <v>8</v>
      </c>
    </row>
    <row r="20" spans="1:19" ht="15" customHeight="1">
      <c r="A20" s="1"/>
      <c r="B20" s="1" t="s">
        <v>449</v>
      </c>
      <c r="C20" s="64" t="str">
        <f>CONCATENATE(YEAR,":",MONTH,":",WEEK,":",WEEKDAY,":",$B20)</f>
        <v>2016:5:3:7:TAO_1_B</v>
      </c>
      <c r="D20" s="64">
        <f>MATCH($C20,REPORT_DATA_BY_COMP!$A:$A,0)</f>
        <v>1707</v>
      </c>
      <c r="E20" s="65" t="str">
        <f>SUBSTITUTE(VLOOKUP($B20,COMP_LIST!$A:$AC,5,FALSE),"EL","")</f>
        <v>E. Pincock / Chuang</v>
      </c>
      <c r="F20" s="4" t="str">
        <f>VLOOKUP($B20,COMP_LIST!$A:$AC,3,FALSE)</f>
        <v>Taoyuan 1 B E</v>
      </c>
      <c r="G20" s="4" t="str">
        <f>VLOOKUP($B20,COMP_LIST!$A:$AC,4,FALSE)</f>
        <v>桃園 1 B 長老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0</v>
      </c>
      <c r="K20" s="10">
        <f>IFERROR(INDEX(REPORT_DATA_BY_COMP!$A:$AH,$D20,MATCH(K$8,REPORT_DATA_BY_COMP!$A$1:$AH$1,0)), "")</f>
        <v>3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4</v>
      </c>
      <c r="O20" s="10">
        <f>IFERROR(INDEX(REPORT_DATA_BY_COMP!$A:$AH,$D20,MATCH(O$8,REPORT_DATA_BY_COMP!$A$1:$AH$1,0)), "")</f>
        <v>4</v>
      </c>
      <c r="P20" s="10">
        <f>IFERROR(INDEX(REPORT_DATA_BY_COMP!$A:$AH,$D20,MATCH(P$8,REPORT_DATA_BY_COMP!$A$1:$AH$1,0)), "")</f>
        <v>5</v>
      </c>
      <c r="Q20" s="10">
        <f>IFERROR(INDEX(REPORT_DATA_BY_COMP!$A:$AH,$D20,MATCH(Q$8,REPORT_DATA_BY_COMP!$A$1:$AH$1,0)), "")</f>
        <v>0</v>
      </c>
      <c r="R20" s="10">
        <f>IFERROR(INDEX(REPORT_DATA_BY_COMP!$A:$AH,$D20,MATCH(R$8,REPORT_DATA_BY_COMP!$A$1:$AH$1,0)), "")</f>
        <v>0</v>
      </c>
      <c r="S20" s="10">
        <f>IFERROR(INDEX(REPORT_DATA_BY_COMP!$A:$AH,$D20,MATCH(S$8,REPORT_DATA_BY_COMP!$A$1:$AH$1,0)), "")</f>
        <v>7</v>
      </c>
    </row>
    <row r="21" spans="1:19" ht="15" customHeight="1">
      <c r="A21" s="1"/>
      <c r="B21" s="1" t="s">
        <v>450</v>
      </c>
      <c r="C21" s="64" t="str">
        <f>CONCATENATE(YEAR,":",MONTH,":",WEEK,":",WEEKDAY,":",$B21)</f>
        <v>2016:5:3:7:TAO_2_S</v>
      </c>
      <c r="D21" s="64">
        <f>MATCH($C21,REPORT_DATA_BY_COMP!$A:$A,0)</f>
        <v>1709</v>
      </c>
      <c r="E21" s="65" t="str">
        <f>SUBSTITUTE(VLOOKUP($B21,COMP_LIST!$A:$AC,5,FALSE),"EL","")</f>
        <v>S. Denison / Apsley</v>
      </c>
      <c r="F21" s="4" t="str">
        <f>VLOOKUP($B21,COMP_LIST!$A:$AC,3,FALSE)</f>
        <v>Taoyuan 2 S</v>
      </c>
      <c r="G21" s="4" t="str">
        <f>VLOOKUP($B21,COMP_LIST!$A:$AC,4,FALSE)</f>
        <v>桃園 2 姐妹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2</v>
      </c>
      <c r="K21" s="10">
        <f>IFERROR(INDEX(REPORT_DATA_BY_COMP!$A:$AH,$D21,MATCH(K$8,REPORT_DATA_BY_COMP!$A$1:$AH$1,0)), "")</f>
        <v>2</v>
      </c>
      <c r="L21" s="47">
        <f>IFERROR(INDEX(REPORT_DATA_BY_COMP!$A:$AH,$D21,MATCH(L$8,REPORT_DATA_BY_COMP!$A$1:$AH$1,0)), "")</f>
        <v>0</v>
      </c>
      <c r="M21" s="56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0</v>
      </c>
      <c r="O21" s="10">
        <f>IFERROR(INDEX(REPORT_DATA_BY_COMP!$A:$AH,$D21,MATCH(O$8,REPORT_DATA_BY_COMP!$A$1:$AH$1,0)), "")</f>
        <v>1</v>
      </c>
      <c r="P21" s="10">
        <f>IFERROR(INDEX(REPORT_DATA_BY_COMP!$A:$AH,$D21,MATCH(P$8,REPORT_DATA_BY_COMP!$A$1:$AH$1,0)), "")</f>
        <v>2</v>
      </c>
      <c r="Q21" s="10">
        <f>IFERROR(INDEX(REPORT_DATA_BY_COMP!$A:$AH,$D21,MATCH(Q$8,REPORT_DATA_BY_COMP!$A$1:$AH$1,0)), "")</f>
        <v>4</v>
      </c>
      <c r="R21" s="10">
        <f>IFERROR(INDEX(REPORT_DATA_BY_COMP!$A:$AH,$D21,MATCH(R$8,REPORT_DATA_BY_COMP!$A$1:$AH$1,0)), "")</f>
        <v>0</v>
      </c>
      <c r="S21" s="10">
        <f>IFERROR(INDEX(REPORT_DATA_BY_COMP!$A:$AH,$D21,MATCH(S$8,REPORT_DATA_BY_COMP!$A$1:$AH$1,0)), "")</f>
        <v>4</v>
      </c>
    </row>
    <row r="22" spans="1:19" ht="15" customHeight="1">
      <c r="A22" s="1"/>
      <c r="B22" s="1" t="s">
        <v>451</v>
      </c>
      <c r="C22" s="64" t="str">
        <f>CONCATENATE(YEAR,":",MONTH,":",WEEK,":",WEEKDAY,":",$B22)</f>
        <v>2016:5:3:7:GUISHAN_E</v>
      </c>
      <c r="D22" s="64">
        <f>MATCH($C22,REPORT_DATA_BY_COMP!$A:$A,0)</f>
        <v>1668</v>
      </c>
      <c r="E22" s="65" t="str">
        <f>SUBSTITUTE(VLOOKUP($B22,COMP_LIST!$A:$AC,5,FALSE),"EL","")</f>
        <v>E. Miner DL / Welch</v>
      </c>
      <c r="F22" s="4" t="str">
        <f>VLOOKUP($B22,COMP_LIST!$A:$AC,3,FALSE)</f>
        <v>Guishan E</v>
      </c>
      <c r="G22" s="4" t="str">
        <f>VLOOKUP($B22,COMP_LIST!$A:$AC,4,FALSE)</f>
        <v>龜山長老</v>
      </c>
      <c r="H22" s="10">
        <f>IFERROR(INDEX(REPORT_DATA_BY_COMP!$A:$AH,$D22,MATCH(H$8,REPORT_DATA_BY_COMP!$A$1:$AH$1,0)), "")</f>
        <v>1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3</v>
      </c>
      <c r="K22" s="10">
        <f>IFERROR(INDEX(REPORT_DATA_BY_COMP!$A:$AH,$D22,MATCH(K$8,REPORT_DATA_BY_COMP!$A$1:$AH$1,0)), "")</f>
        <v>0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4</v>
      </c>
      <c r="O22" s="10">
        <f>IFERROR(INDEX(REPORT_DATA_BY_COMP!$A:$AH,$D22,MATCH(O$8,REPORT_DATA_BY_COMP!$A$1:$AH$1,0)), "")</f>
        <v>2</v>
      </c>
      <c r="P22" s="10">
        <f>IFERROR(INDEX(REPORT_DATA_BY_COMP!$A:$AH,$D22,MATCH(P$8,REPORT_DATA_BY_COMP!$A$1:$AH$1,0)), "")</f>
        <v>10</v>
      </c>
      <c r="Q22" s="10">
        <f>IFERROR(INDEX(REPORT_DATA_BY_COMP!$A:$AH,$D22,MATCH(Q$8,REPORT_DATA_BY_COMP!$A$1:$AH$1,0)), "")</f>
        <v>4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4</v>
      </c>
    </row>
    <row r="23" spans="1:19" ht="15" customHeight="1">
      <c r="A23" s="1"/>
      <c r="B23" s="1"/>
      <c r="E23" s="8" t="s">
        <v>806</v>
      </c>
      <c r="F23" s="9"/>
      <c r="G23" s="9"/>
      <c r="H23" s="11">
        <f>SUM(H18:H22)</f>
        <v>1</v>
      </c>
      <c r="I23" s="11">
        <f t="shared" ref="I23:S23" si="1">SUM(I18:I22)</f>
        <v>1</v>
      </c>
      <c r="J23" s="11">
        <f t="shared" si="1"/>
        <v>8</v>
      </c>
      <c r="K23" s="11">
        <f t="shared" si="1"/>
        <v>6</v>
      </c>
      <c r="L23" s="48">
        <f t="shared" si="1"/>
        <v>1</v>
      </c>
      <c r="M23" s="57">
        <f t="shared" si="1"/>
        <v>0</v>
      </c>
      <c r="N23" s="51">
        <f t="shared" si="1"/>
        <v>14</v>
      </c>
      <c r="O23" s="11">
        <f t="shared" si="1"/>
        <v>12</v>
      </c>
      <c r="P23" s="11">
        <f t="shared" si="1"/>
        <v>29</v>
      </c>
      <c r="Q23" s="11">
        <f t="shared" si="1"/>
        <v>16</v>
      </c>
      <c r="R23" s="11">
        <f t="shared" si="1"/>
        <v>3</v>
      </c>
      <c r="S23" s="11">
        <f t="shared" si="1"/>
        <v>33</v>
      </c>
    </row>
    <row r="24" spans="1:19" ht="15" customHeight="1">
      <c r="A24" s="1" t="s">
        <v>2310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55"/>
      <c r="N24" s="6"/>
      <c r="O24" s="6"/>
      <c r="P24" s="6"/>
      <c r="Q24" s="6"/>
      <c r="R24" s="6"/>
      <c r="S24" s="6"/>
    </row>
    <row r="25" spans="1:19" ht="15" customHeight="1">
      <c r="A25" s="1"/>
      <c r="B25" s="1" t="s">
        <v>452</v>
      </c>
      <c r="C25" s="64" t="str">
        <f>CONCATENATE(YEAR,":",MONTH,":",WEEK,":",WEEKDAY,":",$B25)</f>
        <v>2016:5:3:7:BADE_A_E</v>
      </c>
      <c r="D25" s="64">
        <f>MATCH($C25,REPORT_DATA_BY_COMP!$A:$A,0)</f>
        <v>1660</v>
      </c>
      <c r="E25" s="65" t="str">
        <f>SUBSTITUTE(VLOOKUP($B25,COMP_LIST!$A:$AC,5,FALSE),"EL","")</f>
        <v>E. Welker DL / Tan</v>
      </c>
      <c r="F25" s="4" t="str">
        <f>VLOOKUP($B25,COMP_LIST!$A:$AC,3,FALSE)</f>
        <v>Bade A E</v>
      </c>
      <c r="G25" s="4" t="str">
        <f>VLOOKUP($B25,COMP_LIST!$A:$AC,4,FALSE)</f>
        <v>八德A長老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2</v>
      </c>
      <c r="K25" s="10">
        <f>IFERROR(INDEX(REPORT_DATA_BY_COMP!$A:$AH,$D25,MATCH(K$8,REPORT_DATA_BY_COMP!$A$1:$AH$1,0)), "")</f>
        <v>2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5</v>
      </c>
      <c r="O25" s="10">
        <f>IFERROR(INDEX(REPORT_DATA_BY_COMP!$A:$AH,$D25,MATCH(O$8,REPORT_DATA_BY_COMP!$A$1:$AH$1,0)), "")</f>
        <v>2</v>
      </c>
      <c r="P25" s="10">
        <f>IFERROR(INDEX(REPORT_DATA_BY_COMP!$A:$AH,$D25,MATCH(P$8,REPORT_DATA_BY_COMP!$A$1:$AH$1,0)), "")</f>
        <v>10</v>
      </c>
      <c r="Q25" s="10">
        <f>IFERROR(INDEX(REPORT_DATA_BY_COMP!$A:$AH,$D25,MATCH(Q$8,REPORT_DATA_BY_COMP!$A$1:$AH$1,0)), "")</f>
        <v>4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4</v>
      </c>
    </row>
    <row r="26" spans="1:19" ht="15" customHeight="1">
      <c r="A26" s="1"/>
      <c r="B26" s="1" t="s">
        <v>453</v>
      </c>
      <c r="C26" s="64" t="str">
        <f>CONCATENATE(YEAR,":",MONTH,":",WEEK,":",WEEKDAY,":",$B26)</f>
        <v>2016:5:3:7:BADE_B_E</v>
      </c>
      <c r="D26" s="64">
        <f>MATCH($C26,REPORT_DATA_BY_COMP!$A:$A,0)</f>
        <v>1661</v>
      </c>
      <c r="E26" s="65" t="str">
        <f>SUBSTITUTE(VLOOKUP($B26,COMP_LIST!$A:$AC,5,FALSE),"EL","")</f>
        <v>E. Casper / Turner</v>
      </c>
      <c r="F26" s="4" t="str">
        <f>VLOOKUP($B26,COMP_LIST!$A:$AC,3,FALSE)</f>
        <v>Bade B E</v>
      </c>
      <c r="G26" s="4" t="str">
        <f>VLOOKUP($B26,COMP_LIST!$A:$AC,4,FALSE)</f>
        <v>八德B長老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0</v>
      </c>
      <c r="J26" s="10">
        <f>IFERROR(INDEX(REPORT_DATA_BY_COMP!$A:$AH,$D26,MATCH(J$8,REPORT_DATA_BY_COMP!$A$1:$AH$1,0)), "")</f>
        <v>1</v>
      </c>
      <c r="K26" s="10">
        <f>IFERROR(INDEX(REPORT_DATA_BY_COMP!$A:$AH,$D26,MATCH(K$8,REPORT_DATA_BY_COMP!$A$1:$AH$1,0)), "")</f>
        <v>4</v>
      </c>
      <c r="L26" s="47">
        <f>IFERROR(INDEX(REPORT_DATA_BY_COMP!$A:$AH,$D26,MATCH(L$8,REPORT_DATA_BY_COMP!$A$1:$AH$1,0)), "")</f>
        <v>0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5</v>
      </c>
      <c r="O26" s="10">
        <f>IFERROR(INDEX(REPORT_DATA_BY_COMP!$A:$AH,$D26,MATCH(O$8,REPORT_DATA_BY_COMP!$A$1:$AH$1,0)), "")</f>
        <v>1</v>
      </c>
      <c r="P26" s="10">
        <f>IFERROR(INDEX(REPORT_DATA_BY_COMP!$A:$AH,$D26,MATCH(P$8,REPORT_DATA_BY_COMP!$A$1:$AH$1,0)), "")</f>
        <v>6</v>
      </c>
      <c r="Q26" s="10">
        <f>IFERROR(INDEX(REPORT_DATA_BY_COMP!$A:$AH,$D26,MATCH(Q$8,REPORT_DATA_BY_COMP!$A$1:$AH$1,0)), "")</f>
        <v>6</v>
      </c>
      <c r="R26" s="10">
        <f>IFERROR(INDEX(REPORT_DATA_BY_COMP!$A:$AH,$D26,MATCH(R$8,REPORT_DATA_BY_COMP!$A$1:$AH$1,0)), "")</f>
        <v>0</v>
      </c>
      <c r="S26" s="10">
        <f>IFERROR(INDEX(REPORT_DATA_BY_COMP!$A:$AH,$D26,MATCH(S$8,REPORT_DATA_BY_COMP!$A$1:$AH$1,0)), "")</f>
        <v>9</v>
      </c>
    </row>
    <row r="27" spans="1:19" ht="15" customHeight="1">
      <c r="A27" s="1"/>
      <c r="B27" s="1" t="s">
        <v>454</v>
      </c>
      <c r="C27" s="64" t="str">
        <f>CONCATENATE(YEAR,":",MONTH,":",WEEK,":",WEEKDAY,":",$B27)</f>
        <v>2016:5:3:7:BADE_S</v>
      </c>
      <c r="D27" s="64">
        <f>MATCH($C27,REPORT_DATA_BY_COMP!$A:$A,0)</f>
        <v>1662</v>
      </c>
      <c r="E27" s="65" t="str">
        <f>SUBSTITUTE(VLOOKUP($B27,COMP_LIST!$A:$AC,5,FALSE),"EL","")</f>
        <v>S. Bain / Brinkerhoff</v>
      </c>
      <c r="F27" s="4" t="str">
        <f>VLOOKUP($B27,COMP_LIST!$A:$AC,3,FALSE)</f>
        <v>Bade S</v>
      </c>
      <c r="G27" s="4" t="str">
        <f>VLOOKUP($B27,COMP_LIST!$A:$AC,4,FALSE)</f>
        <v>八德姐妹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0</v>
      </c>
      <c r="K27" s="10">
        <f>IFERROR(INDEX(REPORT_DATA_BY_COMP!$A:$AH,$D27,MATCH(K$8,REPORT_DATA_BY_COMP!$A$1:$AH$1,0)), "")</f>
        <v>2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5</v>
      </c>
      <c r="O27" s="10">
        <f>IFERROR(INDEX(REPORT_DATA_BY_COMP!$A:$AH,$D27,MATCH(O$8,REPORT_DATA_BY_COMP!$A$1:$AH$1,0)), "")</f>
        <v>0</v>
      </c>
      <c r="P27" s="10">
        <f>IFERROR(INDEX(REPORT_DATA_BY_COMP!$A:$AH,$D27,MATCH(P$8,REPORT_DATA_BY_COMP!$A$1:$AH$1,0)), "")</f>
        <v>4</v>
      </c>
      <c r="Q27" s="10">
        <f>IFERROR(INDEX(REPORT_DATA_BY_COMP!$A:$AH,$D27,MATCH(Q$8,REPORT_DATA_BY_COMP!$A$1:$AH$1,0)), "")</f>
        <v>5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7</v>
      </c>
    </row>
    <row r="28" spans="1:19" ht="15" customHeight="1">
      <c r="A28" s="1"/>
      <c r="B28" s="1" t="s">
        <v>455</v>
      </c>
      <c r="C28" s="64" t="str">
        <f>CONCATENATE(YEAR,":",MONTH,":",WEEK,":",WEEKDAY,":",$B28)</f>
        <v>2016:5:3:7:LONGTAN_E</v>
      </c>
      <c r="D28" s="64">
        <f>MATCH($C28,REPORT_DATA_BY_COMP!$A:$A,0)</f>
        <v>1681</v>
      </c>
      <c r="E28" s="65" t="str">
        <f>SUBSTITUTE(VLOOKUP($B28,COMP_LIST!$A:$AC,5,FALSE),"EL","")</f>
        <v>E. Jacobson / Petermann</v>
      </c>
      <c r="F28" s="4" t="str">
        <f>VLOOKUP($B28,COMP_LIST!$A:$AC,3,FALSE)</f>
        <v>Longtan E</v>
      </c>
      <c r="G28" s="4" t="str">
        <f>VLOOKUP($B28,COMP_LIST!$A:$AC,4,FALSE)</f>
        <v>龍潭長老</v>
      </c>
      <c r="H28" s="10">
        <f>IFERROR(INDEX(REPORT_DATA_BY_COMP!$A:$AH,$D28,MATCH(H$8,REPORT_DATA_BY_COMP!$A$1:$AH$1,0)), "")</f>
        <v>0</v>
      </c>
      <c r="I28" s="10">
        <f>IFERROR(INDEX(REPORT_DATA_BY_COMP!$A:$AH,$D28,MATCH(I$8,REPORT_DATA_BY_COMP!$A$1:$AH$1,0)), "")</f>
        <v>0</v>
      </c>
      <c r="J28" s="10">
        <f>IFERROR(INDEX(REPORT_DATA_BY_COMP!$A:$AH,$D28,MATCH(J$8,REPORT_DATA_BY_COMP!$A$1:$AH$1,0)), "")</f>
        <v>0</v>
      </c>
      <c r="K28" s="10">
        <f>IFERROR(INDEX(REPORT_DATA_BY_COMP!$A:$AH,$D28,MATCH(K$8,REPORT_DATA_BY_COMP!$A$1:$AH$1,0)), "")</f>
        <v>0</v>
      </c>
      <c r="L28" s="47">
        <f>IFERROR(INDEX(REPORT_DATA_BY_COMP!$A:$AH,$D28,MATCH(L$8,REPORT_DATA_BY_COMP!$A$1:$AH$1,0)), "")</f>
        <v>0</v>
      </c>
      <c r="M28" s="56">
        <f>IFERROR(INDEX(REPORT_DATA_BY_COMP!$A:$AH,$D28,MATCH(M$8,REPORT_DATA_BY_COMP!$A$1:$AH$1,0)), "")</f>
        <v>0</v>
      </c>
      <c r="N28" s="50">
        <f>IFERROR(INDEX(REPORT_DATA_BY_COMP!$A:$AH,$D28,MATCH(N$8,REPORT_DATA_BY_COMP!$A$1:$AH$1,0)), "")</f>
        <v>0</v>
      </c>
      <c r="O28" s="10">
        <f>IFERROR(INDEX(REPORT_DATA_BY_COMP!$A:$AH,$D28,MATCH(O$8,REPORT_DATA_BY_COMP!$A$1:$AH$1,0)), "")</f>
        <v>1</v>
      </c>
      <c r="P28" s="10">
        <f>IFERROR(INDEX(REPORT_DATA_BY_COMP!$A:$AH,$D28,MATCH(P$8,REPORT_DATA_BY_COMP!$A$1:$AH$1,0)), "")</f>
        <v>11</v>
      </c>
      <c r="Q28" s="10">
        <f>IFERROR(INDEX(REPORT_DATA_BY_COMP!$A:$AH,$D28,MATCH(Q$8,REPORT_DATA_BY_COMP!$A$1:$AH$1,0)), "")</f>
        <v>1</v>
      </c>
      <c r="R28" s="10">
        <f>IFERROR(INDEX(REPORT_DATA_BY_COMP!$A:$AH,$D28,MATCH(R$8,REPORT_DATA_BY_COMP!$A$1:$AH$1,0)), "")</f>
        <v>0</v>
      </c>
      <c r="S28" s="10">
        <f>IFERROR(INDEX(REPORT_DATA_BY_COMP!$A:$AH,$D28,MATCH(S$8,REPORT_DATA_BY_COMP!$A$1:$AH$1,0)), "")</f>
        <v>2</v>
      </c>
    </row>
    <row r="29" spans="1:19" ht="15" customHeight="1">
      <c r="A29" s="1"/>
      <c r="B29" s="1"/>
      <c r="E29" s="8" t="s">
        <v>806</v>
      </c>
      <c r="F29" s="9"/>
      <c r="G29" s="9"/>
      <c r="H29" s="11">
        <f>SUM(H25:H28)</f>
        <v>0</v>
      </c>
      <c r="I29" s="11">
        <f t="shared" ref="I29:R29" si="2">SUM(I25:I28)</f>
        <v>0</v>
      </c>
      <c r="J29" s="11">
        <f t="shared" si="2"/>
        <v>3</v>
      </c>
      <c r="K29" s="11">
        <f t="shared" si="2"/>
        <v>8</v>
      </c>
      <c r="L29" s="48">
        <f t="shared" si="2"/>
        <v>0</v>
      </c>
      <c r="M29" s="57">
        <f t="shared" si="2"/>
        <v>0</v>
      </c>
      <c r="N29" s="51">
        <f t="shared" si="2"/>
        <v>15</v>
      </c>
      <c r="O29" s="11">
        <f t="shared" si="2"/>
        <v>4</v>
      </c>
      <c r="P29" s="11">
        <f t="shared" si="2"/>
        <v>31</v>
      </c>
      <c r="Q29" s="11">
        <f t="shared" si="2"/>
        <v>16</v>
      </c>
      <c r="R29" s="11">
        <f t="shared" si="2"/>
        <v>0</v>
      </c>
      <c r="S29" s="11">
        <f>SUM(S25:S28)</f>
        <v>22</v>
      </c>
    </row>
    <row r="30" spans="1:19" ht="15" customHeight="1">
      <c r="A30" s="1" t="s">
        <v>803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55"/>
      <c r="N30" s="6"/>
      <c r="O30" s="6"/>
      <c r="P30" s="6"/>
      <c r="Q30" s="6"/>
      <c r="R30" s="6"/>
      <c r="S30" s="6"/>
    </row>
    <row r="31" spans="1:19" ht="15" customHeight="1">
      <c r="A31" s="1"/>
      <c r="B31" s="1" t="s">
        <v>456</v>
      </c>
      <c r="C31" s="64" t="str">
        <f>CONCATENATE(YEAR,":",MONTH,":",WEEK,":",WEEKDAY,":",$B31)</f>
        <v>2016:5:3:7:ZHONGLI_1_E</v>
      </c>
      <c r="D31" s="64">
        <f>MATCH($C31,REPORT_DATA_BY_COMP!$A:$A,0)</f>
        <v>1742</v>
      </c>
      <c r="E31" s="65" t="str">
        <f>SUBSTITUTE(VLOOKUP($B31,COMP_LIST!$A:$AC,5,FALSE),"EL","")</f>
        <v>E. Magness / Lloyd</v>
      </c>
      <c r="F31" s="4" t="str">
        <f>VLOOKUP($B31,COMP_LIST!$A:$AC,3,FALSE)</f>
        <v>Zhongli 1 E</v>
      </c>
      <c r="G31" s="4" t="str">
        <f>VLOOKUP($B31,COMP_LIST!$A:$AC,4,FALSE)</f>
        <v>中壢 1 長老</v>
      </c>
      <c r="H31" s="10">
        <f>IFERROR(INDEX(REPORT_DATA_BY_COMP!$A:$AH,$D31,MATCH(H$8,REPORT_DATA_BY_COMP!$A$1:$AH$1,0)), "")</f>
        <v>0</v>
      </c>
      <c r="I31" s="10">
        <f>IFERROR(INDEX(REPORT_DATA_BY_COMP!$A:$AH,$D31,MATCH(I$8,REPORT_DATA_BY_COMP!$A$1:$AH$1,0)), "")</f>
        <v>0</v>
      </c>
      <c r="J31" s="10">
        <f>IFERROR(INDEX(REPORT_DATA_BY_COMP!$A:$AH,$D31,MATCH(J$8,REPORT_DATA_BY_COMP!$A$1:$AH$1,0)), "")</f>
        <v>1</v>
      </c>
      <c r="K31" s="10">
        <f>IFERROR(INDEX(REPORT_DATA_BY_COMP!$A:$AH,$D31,MATCH(K$8,REPORT_DATA_BY_COMP!$A$1:$AH$1,0)), "")</f>
        <v>1</v>
      </c>
      <c r="L31" s="47">
        <f>IFERROR(INDEX(REPORT_DATA_BY_COMP!$A:$AH,$D31,MATCH(L$8,REPORT_DATA_BY_COMP!$A$1:$AH$1,0)), "")</f>
        <v>0</v>
      </c>
      <c r="M31" s="56">
        <f>IFERROR(INDEX(REPORT_DATA_BY_COMP!$A:$AH,$D31,MATCH(M$8,REPORT_DATA_BY_COMP!$A$1:$AH$1,0)), "")</f>
        <v>0</v>
      </c>
      <c r="N31" s="50">
        <f>IFERROR(INDEX(REPORT_DATA_BY_COMP!$A:$AH,$D31,MATCH(N$8,REPORT_DATA_BY_COMP!$A$1:$AH$1,0)), "")</f>
        <v>4</v>
      </c>
      <c r="O31" s="10">
        <f>IFERROR(INDEX(REPORT_DATA_BY_COMP!$A:$AH,$D31,MATCH(O$8,REPORT_DATA_BY_COMP!$A$1:$AH$1,0)), "")</f>
        <v>0</v>
      </c>
      <c r="P31" s="10">
        <f>IFERROR(INDEX(REPORT_DATA_BY_COMP!$A:$AH,$D31,MATCH(P$8,REPORT_DATA_BY_COMP!$A$1:$AH$1,0)), "")</f>
        <v>8</v>
      </c>
      <c r="Q31" s="10">
        <f>IFERROR(INDEX(REPORT_DATA_BY_COMP!$A:$AH,$D31,MATCH(Q$8,REPORT_DATA_BY_COMP!$A$1:$AH$1,0)), "")</f>
        <v>2</v>
      </c>
      <c r="R31" s="10">
        <f>IFERROR(INDEX(REPORT_DATA_BY_COMP!$A:$AH,$D31,MATCH(R$8,REPORT_DATA_BY_COMP!$A$1:$AH$1,0)), "")</f>
        <v>1</v>
      </c>
      <c r="S31" s="10">
        <f>IFERROR(INDEX(REPORT_DATA_BY_COMP!$A:$AH,$D31,MATCH(S$8,REPORT_DATA_BY_COMP!$A$1:$AH$1,0)), "")</f>
        <v>3</v>
      </c>
    </row>
    <row r="32" spans="1:19" ht="15" customHeight="1">
      <c r="A32" s="1"/>
      <c r="B32" s="1" t="s">
        <v>457</v>
      </c>
      <c r="C32" s="64" t="str">
        <f>CONCATENATE(YEAR,":",MONTH,":",WEEK,":",WEEKDAY,":",$B32)</f>
        <v>2016:5:3:7:ZHONGLI_1_S</v>
      </c>
      <c r="D32" s="64">
        <f>MATCH($C32,REPORT_DATA_BY_COMP!$A:$A,0)</f>
        <v>1743</v>
      </c>
      <c r="E32" s="65" t="str">
        <f>SUBSTITUTE(VLOOKUP($B32,COMP_LIST!$A:$AC,5,FALSE),"EL","")</f>
        <v>S. Komatsu / Clawson</v>
      </c>
      <c r="F32" s="4" t="str">
        <f>VLOOKUP($B32,COMP_LIST!$A:$AC,3,FALSE)</f>
        <v>Zhongli 1 S</v>
      </c>
      <c r="G32" s="4" t="str">
        <f>VLOOKUP($B32,COMP_LIST!$A:$AC,4,FALSE)</f>
        <v>中壢 1 姐妹</v>
      </c>
      <c r="H32" s="10">
        <f>IFERROR(INDEX(REPORT_DATA_BY_COMP!$A:$AH,$D32,MATCH(H$8,REPORT_DATA_BY_COMP!$A$1:$AH$1,0)), "")</f>
        <v>0</v>
      </c>
      <c r="I32" s="10">
        <f>IFERROR(INDEX(REPORT_DATA_BY_COMP!$A:$AH,$D32,MATCH(I$8,REPORT_DATA_BY_COMP!$A$1:$AH$1,0)), "")</f>
        <v>0</v>
      </c>
      <c r="J32" s="10">
        <f>IFERROR(INDEX(REPORT_DATA_BY_COMP!$A:$AH,$D32,MATCH(J$8,REPORT_DATA_BY_COMP!$A$1:$AH$1,0)), "")</f>
        <v>0</v>
      </c>
      <c r="K32" s="10">
        <f>IFERROR(INDEX(REPORT_DATA_BY_COMP!$A:$AH,$D32,MATCH(K$8,REPORT_DATA_BY_COMP!$A$1:$AH$1,0)), "")</f>
        <v>6</v>
      </c>
      <c r="L32" s="47">
        <f>IFERROR(INDEX(REPORT_DATA_BY_COMP!$A:$AH,$D32,MATCH(L$8,REPORT_DATA_BY_COMP!$A$1:$AH$1,0)), "")</f>
        <v>0</v>
      </c>
      <c r="M32" s="56">
        <f>IFERROR(INDEX(REPORT_DATA_BY_COMP!$A:$AH,$D32,MATCH(M$8,REPORT_DATA_BY_COMP!$A$1:$AH$1,0)), "")</f>
        <v>0</v>
      </c>
      <c r="N32" s="50">
        <f>IFERROR(INDEX(REPORT_DATA_BY_COMP!$A:$AH,$D32,MATCH(N$8,REPORT_DATA_BY_COMP!$A$1:$AH$1,0)), "")</f>
        <v>10</v>
      </c>
      <c r="O32" s="10">
        <f>IFERROR(INDEX(REPORT_DATA_BY_COMP!$A:$AH,$D32,MATCH(O$8,REPORT_DATA_BY_COMP!$A$1:$AH$1,0)), "")</f>
        <v>0</v>
      </c>
      <c r="P32" s="10">
        <f>IFERROR(INDEX(REPORT_DATA_BY_COMP!$A:$AH,$D32,MATCH(P$8,REPORT_DATA_BY_COMP!$A$1:$AH$1,0)), "")</f>
        <v>7</v>
      </c>
      <c r="Q32" s="10">
        <f>IFERROR(INDEX(REPORT_DATA_BY_COMP!$A:$AH,$D32,MATCH(Q$8,REPORT_DATA_BY_COMP!$A$1:$AH$1,0)), "")</f>
        <v>5</v>
      </c>
      <c r="R32" s="10">
        <f>IFERROR(INDEX(REPORT_DATA_BY_COMP!$A:$AH,$D32,MATCH(R$8,REPORT_DATA_BY_COMP!$A$1:$AH$1,0)), "")</f>
        <v>0</v>
      </c>
      <c r="S32" s="10">
        <f>IFERROR(INDEX(REPORT_DATA_BY_COMP!$A:$AH,$D32,MATCH(S$8,REPORT_DATA_BY_COMP!$A$1:$AH$1,0)), "")</f>
        <v>13</v>
      </c>
    </row>
    <row r="33" spans="1:19" ht="15" customHeight="1">
      <c r="A33" s="1"/>
      <c r="B33" s="1" t="s">
        <v>458</v>
      </c>
      <c r="C33" s="64" t="str">
        <f>CONCATENATE(YEAR,":",MONTH,":",WEEK,":",WEEKDAY,":",$B33)</f>
        <v>2016:5:3:7:ZHONGLI_2_E</v>
      </c>
      <c r="D33" s="64">
        <f>MATCH($C33,REPORT_DATA_BY_COMP!$A:$A,0)</f>
        <v>1744</v>
      </c>
      <c r="E33" s="65" t="str">
        <f>SUBSTITUTE(VLOOKUP($B33,COMP_LIST!$A:$AC,5,FALSE),"EL","")</f>
        <v>E. Seamons DL / Clark</v>
      </c>
      <c r="F33" s="4" t="str">
        <f>VLOOKUP($B33,COMP_LIST!$A:$AC,3,FALSE)</f>
        <v>Zhongli 2 E</v>
      </c>
      <c r="G33" s="4" t="str">
        <f>VLOOKUP($B33,COMP_LIST!$A:$AC,4,FALSE)</f>
        <v>中壢 2 長老</v>
      </c>
      <c r="H33" s="10">
        <f>IFERROR(INDEX(REPORT_DATA_BY_COMP!$A:$AH,$D33,MATCH(H$8,REPORT_DATA_BY_COMP!$A$1:$AH$1,0)), "")</f>
        <v>0</v>
      </c>
      <c r="I33" s="10">
        <f>IFERROR(INDEX(REPORT_DATA_BY_COMP!$A:$AH,$D33,MATCH(I$8,REPORT_DATA_BY_COMP!$A$1:$AH$1,0)), "")</f>
        <v>0</v>
      </c>
      <c r="J33" s="10">
        <f>IFERROR(INDEX(REPORT_DATA_BY_COMP!$A:$AH,$D33,MATCH(J$8,REPORT_DATA_BY_COMP!$A$1:$AH$1,0)), "")</f>
        <v>4</v>
      </c>
      <c r="K33" s="10">
        <f>IFERROR(INDEX(REPORT_DATA_BY_COMP!$A:$AH,$D33,MATCH(K$8,REPORT_DATA_BY_COMP!$A$1:$AH$1,0)), "")</f>
        <v>7</v>
      </c>
      <c r="L33" s="47">
        <f>IFERROR(INDEX(REPORT_DATA_BY_COMP!$A:$AH,$D33,MATCH(L$8,REPORT_DATA_BY_COMP!$A$1:$AH$1,0)), "")</f>
        <v>0</v>
      </c>
      <c r="M33" s="56">
        <f>IFERROR(INDEX(REPORT_DATA_BY_COMP!$A:$AH,$D33,MATCH(M$8,REPORT_DATA_BY_COMP!$A$1:$AH$1,0)), "")</f>
        <v>0</v>
      </c>
      <c r="N33" s="50">
        <f>IFERROR(INDEX(REPORT_DATA_BY_COMP!$A:$AH,$D33,MATCH(N$8,REPORT_DATA_BY_COMP!$A$1:$AH$1,0)), "")</f>
        <v>11</v>
      </c>
      <c r="O33" s="10">
        <f>IFERROR(INDEX(REPORT_DATA_BY_COMP!$A:$AH,$D33,MATCH(O$8,REPORT_DATA_BY_COMP!$A$1:$AH$1,0)), "")</f>
        <v>4</v>
      </c>
      <c r="P33" s="10">
        <f>IFERROR(INDEX(REPORT_DATA_BY_COMP!$A:$AH,$D33,MATCH(P$8,REPORT_DATA_BY_COMP!$A$1:$AH$1,0)), "")</f>
        <v>6</v>
      </c>
      <c r="Q33" s="10">
        <f>IFERROR(INDEX(REPORT_DATA_BY_COMP!$A:$AH,$D33,MATCH(Q$8,REPORT_DATA_BY_COMP!$A$1:$AH$1,0)), "")</f>
        <v>3</v>
      </c>
      <c r="R33" s="10">
        <f>IFERROR(INDEX(REPORT_DATA_BY_COMP!$A:$AH,$D33,MATCH(R$8,REPORT_DATA_BY_COMP!$A$1:$AH$1,0)), "")</f>
        <v>0</v>
      </c>
      <c r="S33" s="10">
        <f>IFERROR(INDEX(REPORT_DATA_BY_COMP!$A:$AH,$D33,MATCH(S$8,REPORT_DATA_BY_COMP!$A$1:$AH$1,0)), "")</f>
        <v>6</v>
      </c>
    </row>
    <row r="34" spans="1:19" ht="15" customHeight="1" thickBot="1">
      <c r="E34" s="8" t="s">
        <v>806</v>
      </c>
      <c r="F34" s="9"/>
      <c r="G34" s="9"/>
      <c r="H34" s="11">
        <f t="shared" ref="H34:S34" si="3">SUM(H31:H33)</f>
        <v>0</v>
      </c>
      <c r="I34" s="11">
        <f t="shared" si="3"/>
        <v>0</v>
      </c>
      <c r="J34" s="11">
        <f t="shared" si="3"/>
        <v>5</v>
      </c>
      <c r="K34" s="11">
        <f t="shared" si="3"/>
        <v>14</v>
      </c>
      <c r="L34" s="48">
        <f t="shared" si="3"/>
        <v>0</v>
      </c>
      <c r="M34" s="58">
        <f t="shared" si="3"/>
        <v>0</v>
      </c>
      <c r="N34" s="51">
        <f t="shared" si="3"/>
        <v>25</v>
      </c>
      <c r="O34" s="11">
        <f t="shared" si="3"/>
        <v>4</v>
      </c>
      <c r="P34" s="11">
        <f t="shared" si="3"/>
        <v>21</v>
      </c>
      <c r="Q34" s="11">
        <f t="shared" si="3"/>
        <v>10</v>
      </c>
      <c r="R34" s="11">
        <f t="shared" si="3"/>
        <v>1</v>
      </c>
      <c r="S34" s="11">
        <f t="shared" si="3"/>
        <v>22</v>
      </c>
    </row>
    <row r="35" spans="1:19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22"/>
      <c r="O35" s="22"/>
      <c r="P35" s="22"/>
      <c r="Q35" s="22"/>
      <c r="R35" s="22"/>
      <c r="S35" s="22"/>
    </row>
    <row r="36" spans="1:19" ht="15" customHeight="1">
      <c r="E36" s="12" t="s">
        <v>805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</row>
    <row r="37" spans="1:19" ht="15" customHeight="1">
      <c r="C37" s="64" t="str">
        <f>CONCATENATE(YEAR,":",MONTH,":1:",WEEKLY_REPORT_DAY,":", $A$1)</f>
        <v>2016:5:1:7:TAOYUAN</v>
      </c>
      <c r="D37" s="64">
        <f>MATCH($C37,REPORT_DATA_BY_ZONE!$A:$A, 0)</f>
        <v>167</v>
      </c>
      <c r="E37" s="19" t="s">
        <v>783</v>
      </c>
      <c r="F37" s="13"/>
      <c r="G37" s="13"/>
      <c r="H37" s="10">
        <f>IFERROR(INDEX(REPORT_DATA_BY_ZONE!$A:$AH,$D37,MATCH(H$8,REPORT_DATA_BY_ZONE!$A$1:$AH$1,0)), "")</f>
        <v>0</v>
      </c>
      <c r="I37" s="10">
        <f>IFERROR(INDEX(REPORT_DATA_BY_ZONE!$A:$AH,$D37,MATCH(I$8,REPORT_DATA_BY_ZONE!$A$1:$AH$1,0)), "")</f>
        <v>5</v>
      </c>
      <c r="J37" s="10">
        <f>IFERROR(INDEX(REPORT_DATA_BY_ZONE!$A:$AH,$D37,MATCH(J$8,REPORT_DATA_BY_ZONE!$A$1:$AH$1,0)), "")</f>
        <v>28</v>
      </c>
      <c r="K37" s="10">
        <f>IFERROR(INDEX(REPORT_DATA_BY_ZONE!$A:$AH,$D37,MATCH(K$8,REPORT_DATA_BY_ZONE!$A$1:$AH$1,0)), "")</f>
        <v>33</v>
      </c>
      <c r="L37" s="47">
        <f>IFERROR(INDEX(REPORT_DATA_BY_ZONE!$A:$AH,$D37,MATCH(L$8,REPORT_DATA_BY_ZONE!$A$1:$AH$1,0)), "")</f>
        <v>4</v>
      </c>
      <c r="M37" s="10">
        <f>IFERROR(INDEX(REPORT_DATA_BY_ZONE!$A:$AH,$D37,MATCH(M$8,REPORT_DATA_BY_ZONE!$A$1:$AH$1,0)), "")</f>
        <v>2</v>
      </c>
      <c r="N37" s="50">
        <f>IFERROR(INDEX(REPORT_DATA_BY_ZONE!$A:$AH,$D37,MATCH(N$8,REPORT_DATA_BY_ZONE!$A$1:$AH$1,0)), "")</f>
        <v>88</v>
      </c>
      <c r="O37" s="10">
        <f>IFERROR(INDEX(REPORT_DATA_BY_ZONE!$A:$AH,$D37,MATCH(O$8,REPORT_DATA_BY_ZONE!$A$1:$AH$1,0)), "")</f>
        <v>45</v>
      </c>
      <c r="P37" s="10">
        <f>IFERROR(INDEX(REPORT_DATA_BY_ZONE!$A:$AH,$D37,MATCH(P$8,REPORT_DATA_BY_ZONE!$A$1:$AH$1,0)), "")</f>
        <v>123</v>
      </c>
      <c r="Q37" s="10">
        <f>IFERROR(INDEX(REPORT_DATA_BY_ZONE!$A:$AH,$D37,MATCH(Q$8,REPORT_DATA_BY_ZONE!$A$1:$AH$1,0)), "")</f>
        <v>95</v>
      </c>
      <c r="R37" s="10">
        <f>IFERROR(INDEX(REPORT_DATA_BY_ZONE!$A:$AH,$D37,MATCH(R$8,REPORT_DATA_BY_ZONE!$A$1:$AH$1,0)), "")</f>
        <v>4</v>
      </c>
      <c r="S37" s="10">
        <f>IFERROR(INDEX(REPORT_DATA_BY_ZONE!$A:$AH,$D37,MATCH(S$8,REPORT_DATA_BY_ZONE!$A$1:$AH$1,0)), "")</f>
        <v>121</v>
      </c>
    </row>
    <row r="38" spans="1:19" ht="15" customHeight="1">
      <c r="C38" s="64" t="str">
        <f>CONCATENATE(YEAR,":",MONTH,":2:",WEEKLY_REPORT_DAY,":", $A$1)</f>
        <v>2016:5:2:7:TAOYUAN</v>
      </c>
      <c r="D38" s="64">
        <f>MATCH($C38,REPORT_DATA_BY_ZONE!$A:$A, 0)</f>
        <v>177</v>
      </c>
      <c r="E38" s="19" t="s">
        <v>782</v>
      </c>
      <c r="F38" s="13"/>
      <c r="G38" s="13"/>
      <c r="H38" s="10">
        <f>IFERROR(INDEX(REPORT_DATA_BY_ZONE!$A:$AH,$D38,MATCH(H$8,REPORT_DATA_BY_ZONE!$A$1:$AH$1,0)), "")</f>
        <v>0</v>
      </c>
      <c r="I38" s="10">
        <f>IFERROR(INDEX(REPORT_DATA_BY_ZONE!$A:$AH,$D38,MATCH(I$8,REPORT_DATA_BY_ZONE!$A$1:$AH$1,0)), "")</f>
        <v>1</v>
      </c>
      <c r="J38" s="10">
        <f>IFERROR(INDEX(REPORT_DATA_BY_ZONE!$A:$AH,$D38,MATCH(J$8,REPORT_DATA_BY_ZONE!$A$1:$AH$1,0)), "")</f>
        <v>25</v>
      </c>
      <c r="K38" s="10">
        <f>IFERROR(INDEX(REPORT_DATA_BY_ZONE!$A:$AH,$D38,MATCH(K$8,REPORT_DATA_BY_ZONE!$A$1:$AH$1,0)), "")</f>
        <v>36</v>
      </c>
      <c r="L38" s="47">
        <f>IFERROR(INDEX(REPORT_DATA_BY_ZONE!$A:$AH,$D38,MATCH(L$8,REPORT_DATA_BY_ZONE!$A$1:$AH$1,0)), "")</f>
        <v>0</v>
      </c>
      <c r="M38" s="10">
        <f>IFERROR(INDEX(REPORT_DATA_BY_ZONE!$A:$AH,$D38,MATCH(M$8,REPORT_DATA_BY_ZONE!$A$1:$AH$1,0)), "")</f>
        <v>4</v>
      </c>
      <c r="N38" s="50">
        <f>IFERROR(INDEX(REPORT_DATA_BY_ZONE!$A:$AH,$D38,MATCH(N$8,REPORT_DATA_BY_ZONE!$A$1:$AH$1,0)), "")</f>
        <v>75</v>
      </c>
      <c r="O38" s="10">
        <f>IFERROR(INDEX(REPORT_DATA_BY_ZONE!$A:$AH,$D38,MATCH(O$8,REPORT_DATA_BY_ZONE!$A$1:$AH$1,0)), "")</f>
        <v>27</v>
      </c>
      <c r="P38" s="10">
        <f>IFERROR(INDEX(REPORT_DATA_BY_ZONE!$A:$AH,$D38,MATCH(P$8,REPORT_DATA_BY_ZONE!$A$1:$AH$1,0)), "")</f>
        <v>107</v>
      </c>
      <c r="Q38" s="10">
        <f>IFERROR(INDEX(REPORT_DATA_BY_ZONE!$A:$AH,$D38,MATCH(Q$8,REPORT_DATA_BY_ZONE!$A$1:$AH$1,0)), "")</f>
        <v>67</v>
      </c>
      <c r="R38" s="10">
        <f>IFERROR(INDEX(REPORT_DATA_BY_ZONE!$A:$AH,$D38,MATCH(R$8,REPORT_DATA_BY_ZONE!$A$1:$AH$1,0)), "")</f>
        <v>8</v>
      </c>
      <c r="S38" s="10">
        <f>IFERROR(INDEX(REPORT_DATA_BY_ZONE!$A:$AH,$D38,MATCH(S$8,REPORT_DATA_BY_ZONE!$A$1:$AH$1,0)), "")</f>
        <v>110</v>
      </c>
    </row>
    <row r="39" spans="1:19" ht="15" customHeight="1">
      <c r="C39" s="64" t="str">
        <f>CONCATENATE(YEAR,":",MONTH,":3:",WEEKLY_REPORT_DAY,":", $A$1)</f>
        <v>2016:5:3:7:TAOYUAN</v>
      </c>
      <c r="D39" s="64">
        <f>MATCH($C39,REPORT_DATA_BY_ZONE!$A:$A, 0)</f>
        <v>187</v>
      </c>
      <c r="E39" s="19" t="s">
        <v>784</v>
      </c>
      <c r="F39" s="13"/>
      <c r="G39" s="13"/>
      <c r="H39" s="10">
        <f>IFERROR(INDEX(REPORT_DATA_BY_ZONE!$A:$AH,$D39,MATCH(H$8,REPORT_DATA_BY_ZONE!$A$1:$AH$1,0)), "")</f>
        <v>1</v>
      </c>
      <c r="I39" s="10">
        <f>IFERROR(INDEX(REPORT_DATA_BY_ZONE!$A:$AH,$D39,MATCH(I$8,REPORT_DATA_BY_ZONE!$A$1:$AH$1,0)), "")</f>
        <v>2</v>
      </c>
      <c r="J39" s="10">
        <f>IFERROR(INDEX(REPORT_DATA_BY_ZONE!$A:$AH,$D39,MATCH(J$8,REPORT_DATA_BY_ZONE!$A$1:$AH$1,0)), "")</f>
        <v>19</v>
      </c>
      <c r="K39" s="10">
        <f>IFERROR(INDEX(REPORT_DATA_BY_ZONE!$A:$AH,$D39,MATCH(K$8,REPORT_DATA_BY_ZONE!$A$1:$AH$1,0)), "")</f>
        <v>34</v>
      </c>
      <c r="L39" s="47">
        <f>IFERROR(INDEX(REPORT_DATA_BY_ZONE!$A:$AH,$D39,MATCH(L$8,REPORT_DATA_BY_ZONE!$A$1:$AH$1,0)), "")</f>
        <v>1</v>
      </c>
      <c r="M39" s="10">
        <f>IFERROR(INDEX(REPORT_DATA_BY_ZONE!$A:$AH,$D39,MATCH(M$8,REPORT_DATA_BY_ZONE!$A$1:$AH$1,0)), "")</f>
        <v>0</v>
      </c>
      <c r="N39" s="50">
        <f>IFERROR(INDEX(REPORT_DATA_BY_ZONE!$A:$AH,$D39,MATCH(N$8,REPORT_DATA_BY_ZONE!$A$1:$AH$1,0)), "")</f>
        <v>72</v>
      </c>
      <c r="O39" s="10">
        <f>IFERROR(INDEX(REPORT_DATA_BY_ZONE!$A:$AH,$D39,MATCH(O$8,REPORT_DATA_BY_ZONE!$A$1:$AH$1,0)), "")</f>
        <v>27</v>
      </c>
      <c r="P39" s="10">
        <f>IFERROR(INDEX(REPORT_DATA_BY_ZONE!$A:$AH,$D39,MATCH(P$8,REPORT_DATA_BY_ZONE!$A$1:$AH$1,0)), "")</f>
        <v>94</v>
      </c>
      <c r="Q39" s="10">
        <f>IFERROR(INDEX(REPORT_DATA_BY_ZONE!$A:$AH,$D39,MATCH(Q$8,REPORT_DATA_BY_ZONE!$A$1:$AH$1,0)), "")</f>
        <v>55</v>
      </c>
      <c r="R39" s="10">
        <f>IFERROR(INDEX(REPORT_DATA_BY_ZONE!$A:$AH,$D39,MATCH(R$8,REPORT_DATA_BY_ZONE!$A$1:$AH$1,0)), "")</f>
        <v>5</v>
      </c>
      <c r="S39" s="10">
        <f>IFERROR(INDEX(REPORT_DATA_BY_ZONE!$A:$AH,$D39,MATCH(S$8,REPORT_DATA_BY_ZONE!$A$1:$AH$1,0)), "")</f>
        <v>107</v>
      </c>
    </row>
    <row r="40" spans="1:19" ht="15" customHeight="1">
      <c r="C40" s="64" t="str">
        <f>CONCATENATE(YEAR,":",MONTH,":4:",WEEKLY_REPORT_DAY,":", $A$1)</f>
        <v>2016:5:4:7:TAOYUAN</v>
      </c>
      <c r="D40" s="64" t="e">
        <f>MATCH($C40,REPORT_DATA_BY_ZONE!$A:$A, 0)</f>
        <v>#N/A</v>
      </c>
      <c r="E40" s="19" t="s">
        <v>785</v>
      </c>
      <c r="F40" s="13"/>
      <c r="G40" s="13"/>
      <c r="H40" s="10" t="str">
        <f>IFERROR(INDEX(REPORT_DATA_BY_ZONE!$A:$AH,$D40,MATCH(H$8,REPORT_DATA_BY_ZONE!$A$1:$AH$1,0)), "")</f>
        <v/>
      </c>
      <c r="I40" s="10" t="str">
        <f>IFERROR(INDEX(REPORT_DATA_BY_ZONE!$A:$AH,$D40,MATCH(I$8,REPORT_DATA_BY_ZONE!$A$1:$AH$1,0)), "")</f>
        <v/>
      </c>
      <c r="J40" s="10" t="str">
        <f>IFERROR(INDEX(REPORT_DATA_BY_ZONE!$A:$AH,$D40,MATCH(J$8,REPORT_DATA_BY_ZONE!$A$1:$AH$1,0)), "")</f>
        <v/>
      </c>
      <c r="K40" s="10" t="str">
        <f>IFERROR(INDEX(REPORT_DATA_BY_ZONE!$A:$AH,$D40,MATCH(K$8,REPORT_DATA_BY_ZONE!$A$1:$AH$1,0)), "")</f>
        <v/>
      </c>
      <c r="L40" s="47" t="str">
        <f>IFERROR(INDEX(REPORT_DATA_BY_ZONE!$A:$AH,$D40,MATCH(L$8,REPORT_DATA_BY_ZONE!$A$1:$AH$1,0)), "")</f>
        <v/>
      </c>
      <c r="M40" s="10" t="str">
        <f>IFERROR(INDEX(REPORT_DATA_BY_ZONE!$A:$AH,$D40,MATCH(M$8,REPORT_DATA_BY_ZONE!$A$1:$AH$1,0)), "")</f>
        <v/>
      </c>
      <c r="N40" s="50" t="str">
        <f>IFERROR(INDEX(REPORT_DATA_BY_ZONE!$A:$AH,$D40,MATCH(N$8,REPORT_DATA_BY_ZONE!$A$1:$AH$1,0)), "")</f>
        <v/>
      </c>
      <c r="O40" s="10" t="str">
        <f>IFERROR(INDEX(REPORT_DATA_BY_ZONE!$A:$AH,$D40,MATCH(O$8,REPORT_DATA_BY_ZONE!$A$1:$AH$1,0)), "")</f>
        <v/>
      </c>
      <c r="P40" s="10" t="str">
        <f>IFERROR(INDEX(REPORT_DATA_BY_ZONE!$A:$AH,$D40,MATCH(P$8,REPORT_DATA_BY_ZONE!$A$1:$AH$1,0)), "")</f>
        <v/>
      </c>
      <c r="Q40" s="10" t="str">
        <f>IFERROR(INDEX(REPORT_DATA_BY_ZONE!$A:$AH,$D40,MATCH(Q$8,REPORT_DATA_BY_ZONE!$A$1:$AH$1,0)), "")</f>
        <v/>
      </c>
      <c r="R40" s="10" t="str">
        <f>IFERROR(INDEX(REPORT_DATA_BY_ZONE!$A:$AH,$D40,MATCH(R$8,REPORT_DATA_BY_ZONE!$A$1:$AH$1,0)), "")</f>
        <v/>
      </c>
      <c r="S40" s="10" t="str">
        <f>IFERROR(INDEX(REPORT_DATA_BY_ZONE!$A:$AH,$D40,MATCH(S$8,REPORT_DATA_BY_ZONE!$A$1:$AH$1,0)), "")</f>
        <v/>
      </c>
    </row>
    <row r="41" spans="1:19" ht="15" customHeight="1">
      <c r="C41" s="64" t="str">
        <f>CONCATENATE(YEAR,":",MONTH,":5:",WEEKLY_REPORT_DAY,":", $A$1)</f>
        <v>2016:5:5:7:TAOYUAN</v>
      </c>
      <c r="D41" s="64" t="e">
        <f>MATCH($C41,REPORT_DATA_BY_ZONE!$A:$A, 0)</f>
        <v>#N/A</v>
      </c>
      <c r="E41" s="19" t="s">
        <v>786</v>
      </c>
      <c r="F41" s="13"/>
      <c r="G41" s="13"/>
      <c r="H41" s="10" t="str">
        <f>IFERROR(INDEX(REPORT_DATA_BY_ZONE!$A:$AH,$D41,MATCH(H$8,REPORT_DATA_BY_ZONE!$A$1:$AH$1,0)), "")</f>
        <v/>
      </c>
      <c r="I41" s="10" t="str">
        <f>IFERROR(INDEX(REPORT_DATA_BY_ZONE!$A:$AH,$D41,MATCH(I$8,REPORT_DATA_BY_ZONE!$A$1:$AH$1,0)), "")</f>
        <v/>
      </c>
      <c r="J41" s="10" t="str">
        <f>IFERROR(INDEX(REPORT_DATA_BY_ZONE!$A:$AH,$D41,MATCH(J$8,REPORT_DATA_BY_ZONE!$A$1:$AH$1,0)), "")</f>
        <v/>
      </c>
      <c r="K41" s="10" t="str">
        <f>IFERROR(INDEX(REPORT_DATA_BY_ZONE!$A:$AH,$D41,MATCH(K$8,REPORT_DATA_BY_ZONE!$A$1:$AH$1,0)), "")</f>
        <v/>
      </c>
      <c r="L41" s="47" t="str">
        <f>IFERROR(INDEX(REPORT_DATA_BY_ZONE!$A:$AH,$D41,MATCH(L$8,REPORT_DATA_BY_ZONE!$A$1:$AH$1,0)), "")</f>
        <v/>
      </c>
      <c r="M41" s="10" t="str">
        <f>IFERROR(INDEX(REPORT_DATA_BY_ZONE!$A:$AH,$D41,MATCH(M$8,REPORT_DATA_BY_ZONE!$A$1:$AH$1,0)), "")</f>
        <v/>
      </c>
      <c r="N41" s="50" t="str">
        <f>IFERROR(INDEX(REPORT_DATA_BY_ZONE!$A:$AH,$D41,MATCH(N$8,REPORT_DATA_BY_ZONE!$A$1:$AH$1,0)), "")</f>
        <v/>
      </c>
      <c r="O41" s="10" t="str">
        <f>IFERROR(INDEX(REPORT_DATA_BY_ZONE!$A:$AH,$D41,MATCH(O$8,REPORT_DATA_BY_ZONE!$A$1:$AH$1,0)), "")</f>
        <v/>
      </c>
      <c r="P41" s="10" t="str">
        <f>IFERROR(INDEX(REPORT_DATA_BY_ZONE!$A:$AH,$D41,MATCH(P$8,REPORT_DATA_BY_ZONE!$A$1:$AH$1,0)), "")</f>
        <v/>
      </c>
      <c r="Q41" s="10" t="str">
        <f>IFERROR(INDEX(REPORT_DATA_BY_ZONE!$A:$AH,$D41,MATCH(Q$8,REPORT_DATA_BY_ZONE!$A$1:$AH$1,0)), "")</f>
        <v/>
      </c>
      <c r="R41" s="10" t="str">
        <f>IFERROR(INDEX(REPORT_DATA_BY_ZONE!$A:$AH,$D41,MATCH(R$8,REPORT_DATA_BY_ZONE!$A$1:$AH$1,0)), "")</f>
        <v/>
      </c>
      <c r="S41" s="10" t="str">
        <f>IFERROR(INDEX(REPORT_DATA_BY_ZONE!$A:$AH,$D41,MATCH(S$8,REPORT_DATA_BY_ZONE!$A$1:$AH$1,0)), "")</f>
        <v/>
      </c>
    </row>
    <row r="42" spans="1:19" ht="15" customHeight="1">
      <c r="E42" s="16" t="s">
        <v>806</v>
      </c>
      <c r="F42" s="14"/>
      <c r="G42" s="14"/>
      <c r="H42" s="17">
        <f>SUM(H37:H41)</f>
        <v>1</v>
      </c>
      <c r="I42" s="17">
        <f t="shared" ref="I42:R42" si="4">SUM(I37:I41)</f>
        <v>8</v>
      </c>
      <c r="J42" s="17">
        <f t="shared" si="4"/>
        <v>72</v>
      </c>
      <c r="K42" s="17">
        <f t="shared" si="4"/>
        <v>103</v>
      </c>
      <c r="L42" s="49">
        <f t="shared" si="4"/>
        <v>5</v>
      </c>
      <c r="M42" s="17">
        <f t="shared" si="4"/>
        <v>6</v>
      </c>
      <c r="N42" s="52">
        <f t="shared" si="4"/>
        <v>235</v>
      </c>
      <c r="O42" s="17">
        <f t="shared" si="4"/>
        <v>99</v>
      </c>
      <c r="P42" s="17">
        <f t="shared" si="4"/>
        <v>324</v>
      </c>
      <c r="Q42" s="17">
        <f t="shared" si="4"/>
        <v>217</v>
      </c>
      <c r="R42" s="17">
        <f t="shared" si="4"/>
        <v>17</v>
      </c>
      <c r="S42" s="17">
        <f>SUM(S37:S41)</f>
        <v>338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25:S28 M31:S32 M12:S15 M22:S22">
    <cfRule type="expression" dxfId="203" priority="14">
      <formula>AND(M$9&lt;&gt;"",M12&gt;=M$9)</formula>
    </cfRule>
  </conditionalFormatting>
  <conditionalFormatting sqref="M12:S15 M20:S20 M25:S28 M31:S32 M22:S22">
    <cfRule type="expression" dxfId="202" priority="13">
      <formula>J12=""</formula>
    </cfRule>
    <cfRule type="expression" dxfId="201" priority="15">
      <formula>AND(M$10&lt;&gt;"",M12&lt;M$10)</formula>
    </cfRule>
    <cfRule type="expression" dxfId="200" priority="16">
      <formula>AND(M$10&lt;&gt;"",M12&gt;=M$10)</formula>
    </cfRule>
  </conditionalFormatting>
  <conditionalFormatting sqref="M33:S33">
    <cfRule type="expression" dxfId="199" priority="10">
      <formula>AND(M$9&lt;&gt;"",M33&gt;=M$9)</formula>
    </cfRule>
  </conditionalFormatting>
  <conditionalFormatting sqref="M33:S33">
    <cfRule type="expression" dxfId="198" priority="9">
      <formula>J33=""</formula>
    </cfRule>
    <cfRule type="expression" dxfId="197" priority="11">
      <formula>AND(M$10&lt;&gt;"",M33&lt;M$10)</formula>
    </cfRule>
    <cfRule type="expression" dxfId="196" priority="12">
      <formula>AND(M$10&lt;&gt;"",M33&gt;=M$10)</formula>
    </cfRule>
  </conditionalFormatting>
  <conditionalFormatting sqref="M18:S19">
    <cfRule type="expression" dxfId="195" priority="6">
      <formula>AND(M$9&lt;&gt;"",M18&gt;=M$9)</formula>
    </cfRule>
  </conditionalFormatting>
  <conditionalFormatting sqref="M18:S19">
    <cfRule type="expression" dxfId="194" priority="5">
      <formula>J18=""</formula>
    </cfRule>
    <cfRule type="expression" dxfId="193" priority="7">
      <formula>AND(M$10&lt;&gt;"",M18&lt;M$10)</formula>
    </cfRule>
    <cfRule type="expression" dxfId="192" priority="8">
      <formula>AND(M$10&lt;&gt;"",M18&gt;=M$10)</formula>
    </cfRule>
  </conditionalFormatting>
  <conditionalFormatting sqref="M21:S21">
    <cfRule type="expression" dxfId="191" priority="2">
      <formula>AND(M$9&lt;&gt;"",M21&gt;=M$9)</formula>
    </cfRule>
  </conditionalFormatting>
  <conditionalFormatting sqref="M21:S21">
    <cfRule type="expression" dxfId="190" priority="1">
      <formula>J21=""</formula>
    </cfRule>
    <cfRule type="expression" dxfId="189" priority="3">
      <formula>AND(M$10&lt;&gt;"",M21&lt;M$10)</formula>
    </cfRule>
    <cfRule type="expression" dxfId="188" priority="4">
      <formula>AND(M$10&lt;&gt;"",M21&gt;=M$10)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2016:2:4:7:TAOYUAN</v>
      </c>
      <c r="AP77" s="27">
        <f t="shared" ref="AP77:AP88" ca="1" si="12">MATCH(AO77,INDIRECT(CONCATENATE($X$93,"$A:$A")),0)</f>
        <v>75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79</v>
      </c>
      <c r="AS77" s="21">
        <f t="shared" ca="1" si="13"/>
        <v>30</v>
      </c>
      <c r="AT77" s="21">
        <f t="shared" ca="1" si="13"/>
        <v>63</v>
      </c>
      <c r="AU77" s="21">
        <f t="shared" ca="1" si="13"/>
        <v>8</v>
      </c>
      <c r="AV77" s="21">
        <f t="shared" ref="AV77:AV88" si="14">ROUND(1*$X$97/$X$99,0)</f>
        <v>4</v>
      </c>
      <c r="AW77" s="21">
        <f t="shared" ref="AW77:AW88" si="15">6*$X$97</f>
        <v>96</v>
      </c>
      <c r="AX77" s="21">
        <f t="shared" ref="AX77:AX88" si="16">3*$X$97</f>
        <v>48</v>
      </c>
      <c r="AY77" s="21">
        <f t="shared" ref="AY77:AY88" si="17">5*$X$97</f>
        <v>80</v>
      </c>
      <c r="AZ77" s="21">
        <f t="shared" ref="AZ77:AZ88" si="18">1*$X$97</f>
        <v>16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2016:3:1:7:TAOYUAN</v>
      </c>
      <c r="AP78" s="27">
        <f t="shared" ca="1" si="12"/>
        <v>86</v>
      </c>
      <c r="AQ78" s="21">
        <f t="shared" ca="1" si="13"/>
        <v>2</v>
      </c>
      <c r="AR78" s="21">
        <f t="shared" ca="1" si="13"/>
        <v>83</v>
      </c>
      <c r="AS78" s="21">
        <f t="shared" ca="1" si="13"/>
        <v>35</v>
      </c>
      <c r="AT78" s="21">
        <f t="shared" ca="1" si="13"/>
        <v>64</v>
      </c>
      <c r="AU78" s="21">
        <f t="shared" ca="1" si="13"/>
        <v>6</v>
      </c>
      <c r="AV78" s="21">
        <f t="shared" si="14"/>
        <v>4</v>
      </c>
      <c r="AW78" s="21">
        <f t="shared" si="15"/>
        <v>96</v>
      </c>
      <c r="AX78" s="21">
        <f t="shared" si="16"/>
        <v>48</v>
      </c>
      <c r="AY78" s="21">
        <f t="shared" si="17"/>
        <v>80</v>
      </c>
      <c r="AZ78" s="21">
        <f t="shared" si="18"/>
        <v>16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2016:3:2:7:TAOYUAN</v>
      </c>
      <c r="AP79" s="27">
        <f t="shared" ca="1" si="12"/>
        <v>96</v>
      </c>
      <c r="AQ79" s="21">
        <f t="shared" ca="1" si="13"/>
        <v>3</v>
      </c>
      <c r="AR79" s="21">
        <f t="shared" ca="1" si="13"/>
        <v>78</v>
      </c>
      <c r="AS79" s="21">
        <f t="shared" ca="1" si="13"/>
        <v>26</v>
      </c>
      <c r="AT79" s="21">
        <f t="shared" ca="1" si="13"/>
        <v>47</v>
      </c>
      <c r="AU79" s="21">
        <f t="shared" ca="1" si="13"/>
        <v>10</v>
      </c>
      <c r="AV79" s="21">
        <f t="shared" si="14"/>
        <v>4</v>
      </c>
      <c r="AW79" s="21">
        <f t="shared" si="15"/>
        <v>96</v>
      </c>
      <c r="AX79" s="21">
        <f t="shared" si="16"/>
        <v>48</v>
      </c>
      <c r="AY79" s="21">
        <f t="shared" si="17"/>
        <v>80</v>
      </c>
      <c r="AZ79" s="21">
        <f t="shared" si="18"/>
        <v>16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>
        <f t="shared" ca="1" si="3"/>
        <v>253</v>
      </c>
      <c r="AC80" s="21">
        <f t="shared" ca="1" si="4"/>
        <v>6</v>
      </c>
      <c r="AD80" s="21">
        <f t="shared" si="5"/>
        <v>8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2016:3:3:7:TAOYUAN</v>
      </c>
      <c r="AP80" s="27">
        <f t="shared" ca="1" si="12"/>
        <v>106</v>
      </c>
      <c r="AQ80" s="21">
        <f t="shared" ca="1" si="13"/>
        <v>1</v>
      </c>
      <c r="AR80" s="21">
        <f t="shared" ca="1" si="13"/>
        <v>76</v>
      </c>
      <c r="AS80" s="21">
        <f t="shared" ca="1" si="13"/>
        <v>37</v>
      </c>
      <c r="AT80" s="21">
        <f t="shared" ca="1" si="13"/>
        <v>75</v>
      </c>
      <c r="AU80" s="21">
        <f t="shared" ca="1" si="13"/>
        <v>7</v>
      </c>
      <c r="AV80" s="21">
        <f t="shared" si="14"/>
        <v>4</v>
      </c>
      <c r="AW80" s="21">
        <f t="shared" si="15"/>
        <v>96</v>
      </c>
      <c r="AX80" s="21">
        <f t="shared" si="16"/>
        <v>48</v>
      </c>
      <c r="AY80" s="21">
        <f t="shared" si="17"/>
        <v>80</v>
      </c>
      <c r="AZ80" s="21">
        <f t="shared" si="18"/>
        <v>16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>
        <f t="shared" ca="1" si="3"/>
        <v>263</v>
      </c>
      <c r="AC81" s="21">
        <f t="shared" ca="1" si="4"/>
        <v>6</v>
      </c>
      <c r="AD81" s="21">
        <f t="shared" si="5"/>
        <v>8</v>
      </c>
      <c r="AE81" s="27">
        <f t="shared" ca="1" si="6"/>
        <v>48</v>
      </c>
      <c r="AF81" s="10">
        <f t="shared" ca="1" si="9"/>
        <v>2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2016:3:4:7:TAOYUAN</v>
      </c>
      <c r="AP81" s="27">
        <f t="shared" ca="1" si="12"/>
        <v>117</v>
      </c>
      <c r="AQ81" s="21">
        <f t="shared" ca="1" si="13"/>
        <v>0</v>
      </c>
      <c r="AR81" s="21">
        <f t="shared" ca="1" si="13"/>
        <v>83</v>
      </c>
      <c r="AS81" s="21">
        <f t="shared" ca="1" si="13"/>
        <v>47</v>
      </c>
      <c r="AT81" s="21">
        <f t="shared" ca="1" si="13"/>
        <v>74</v>
      </c>
      <c r="AU81" s="21">
        <f t="shared" ca="1" si="13"/>
        <v>7</v>
      </c>
      <c r="AV81" s="21">
        <f t="shared" si="14"/>
        <v>4</v>
      </c>
      <c r="AW81" s="21">
        <f t="shared" si="15"/>
        <v>96</v>
      </c>
      <c r="AX81" s="21">
        <f t="shared" si="16"/>
        <v>48</v>
      </c>
      <c r="AY81" s="21">
        <f t="shared" si="17"/>
        <v>80</v>
      </c>
      <c r="AZ81" s="21">
        <f t="shared" si="18"/>
        <v>16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2016:4:1:7:TAOYUAN</v>
      </c>
      <c r="AP82" s="27">
        <f t="shared" ca="1" si="12"/>
        <v>127</v>
      </c>
      <c r="AQ82" s="21">
        <f t="shared" ca="1" si="13"/>
        <v>2</v>
      </c>
      <c r="AR82" s="21">
        <f t="shared" ca="1" si="13"/>
        <v>88</v>
      </c>
      <c r="AS82" s="21">
        <f t="shared" ca="1" si="13"/>
        <v>56</v>
      </c>
      <c r="AT82" s="21">
        <f t="shared" ca="1" si="13"/>
        <v>92</v>
      </c>
      <c r="AU82" s="21">
        <f t="shared" ca="1" si="13"/>
        <v>6</v>
      </c>
      <c r="AV82" s="21">
        <f t="shared" si="14"/>
        <v>4</v>
      </c>
      <c r="AW82" s="21">
        <f t="shared" si="15"/>
        <v>96</v>
      </c>
      <c r="AX82" s="21">
        <f t="shared" si="16"/>
        <v>48</v>
      </c>
      <c r="AY82" s="21">
        <f t="shared" si="17"/>
        <v>80</v>
      </c>
      <c r="AZ82" s="21">
        <f t="shared" si="18"/>
        <v>16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2016:4:2:7:TAOYUAN</v>
      </c>
      <c r="AP83" s="27">
        <f t="shared" ca="1" si="12"/>
        <v>137</v>
      </c>
      <c r="AQ83" s="21">
        <f t="shared" ca="1" si="13"/>
        <v>0</v>
      </c>
      <c r="AR83" s="21">
        <f t="shared" ca="1" si="13"/>
        <v>111</v>
      </c>
      <c r="AS83" s="21">
        <f t="shared" ca="1" si="13"/>
        <v>50</v>
      </c>
      <c r="AT83" s="21">
        <f t="shared" ca="1" si="13"/>
        <v>79</v>
      </c>
      <c r="AU83" s="21">
        <f t="shared" ca="1" si="13"/>
        <v>3</v>
      </c>
      <c r="AV83" s="21">
        <f t="shared" si="14"/>
        <v>4</v>
      </c>
      <c r="AW83" s="21">
        <f t="shared" si="15"/>
        <v>96</v>
      </c>
      <c r="AX83" s="21">
        <f t="shared" si="16"/>
        <v>48</v>
      </c>
      <c r="AY83" s="21">
        <f t="shared" si="17"/>
        <v>80</v>
      </c>
      <c r="AZ83" s="21">
        <f t="shared" si="18"/>
        <v>16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2016:4:3:7:TAOYUAN</v>
      </c>
      <c r="AP84" s="27">
        <f t="shared" ca="1" si="12"/>
        <v>147</v>
      </c>
      <c r="AQ84" s="21">
        <f t="shared" ca="1" si="13"/>
        <v>2</v>
      </c>
      <c r="AR84" s="21">
        <f t="shared" ca="1" si="13"/>
        <v>103</v>
      </c>
      <c r="AS84" s="21">
        <f t="shared" ca="1" si="13"/>
        <v>34</v>
      </c>
      <c r="AT84" s="21">
        <f t="shared" ca="1" si="13"/>
        <v>64</v>
      </c>
      <c r="AU84" s="21">
        <f t="shared" ca="1" si="13"/>
        <v>8</v>
      </c>
      <c r="AV84" s="21">
        <f t="shared" si="14"/>
        <v>4</v>
      </c>
      <c r="AW84" s="21">
        <f t="shared" si="15"/>
        <v>96</v>
      </c>
      <c r="AX84" s="21">
        <f t="shared" si="16"/>
        <v>48</v>
      </c>
      <c r="AY84" s="21">
        <f t="shared" si="17"/>
        <v>80</v>
      </c>
      <c r="AZ84" s="21">
        <f t="shared" si="18"/>
        <v>16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2016:4:4:7:TAOYUAN</v>
      </c>
      <c r="AP85" s="27">
        <f t="shared" ca="1" si="12"/>
        <v>157</v>
      </c>
      <c r="AQ85" s="21">
        <f t="shared" ca="1" si="13"/>
        <v>2</v>
      </c>
      <c r="AR85" s="21">
        <f t="shared" ca="1" si="13"/>
        <v>90</v>
      </c>
      <c r="AS85" s="21">
        <f t="shared" ca="1" si="13"/>
        <v>22</v>
      </c>
      <c r="AT85" s="21">
        <f t="shared" ca="1" si="13"/>
        <v>58</v>
      </c>
      <c r="AU85" s="21">
        <f t="shared" ca="1" si="13"/>
        <v>5</v>
      </c>
      <c r="AV85" s="21">
        <f t="shared" si="14"/>
        <v>4</v>
      </c>
      <c r="AW85" s="21">
        <f t="shared" si="15"/>
        <v>96</v>
      </c>
      <c r="AX85" s="21">
        <f t="shared" si="16"/>
        <v>48</v>
      </c>
      <c r="AY85" s="21">
        <f t="shared" si="17"/>
        <v>80</v>
      </c>
      <c r="AZ85" s="21">
        <f t="shared" si="18"/>
        <v>16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2016:5:1:7:TAOYUAN</v>
      </c>
      <c r="AP86" s="27">
        <f t="shared" ca="1" si="12"/>
        <v>167</v>
      </c>
      <c r="AQ86" s="21">
        <f t="shared" ca="1" si="13"/>
        <v>2</v>
      </c>
      <c r="AR86" s="21">
        <f t="shared" ca="1" si="13"/>
        <v>88</v>
      </c>
      <c r="AS86" s="21">
        <f t="shared" ca="1" si="13"/>
        <v>45</v>
      </c>
      <c r="AT86" s="21">
        <f t="shared" ca="1" si="13"/>
        <v>95</v>
      </c>
      <c r="AU86" s="21">
        <f t="shared" ca="1" si="13"/>
        <v>4</v>
      </c>
      <c r="AV86" s="21">
        <f t="shared" si="14"/>
        <v>4</v>
      </c>
      <c r="AW86" s="21">
        <f t="shared" si="15"/>
        <v>96</v>
      </c>
      <c r="AX86" s="21">
        <f t="shared" si="16"/>
        <v>48</v>
      </c>
      <c r="AY86" s="21">
        <f t="shared" si="17"/>
        <v>80</v>
      </c>
      <c r="AZ86" s="21">
        <f t="shared" si="18"/>
        <v>16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2016:5:2:7:TAOYUAN</v>
      </c>
      <c r="AP87" s="27">
        <f t="shared" ca="1" si="12"/>
        <v>177</v>
      </c>
      <c r="AQ87" s="21">
        <f t="shared" ca="1" si="13"/>
        <v>4</v>
      </c>
      <c r="AR87" s="21">
        <f t="shared" ca="1" si="13"/>
        <v>75</v>
      </c>
      <c r="AS87" s="21">
        <f t="shared" ca="1" si="13"/>
        <v>27</v>
      </c>
      <c r="AT87" s="21">
        <f t="shared" ca="1" si="13"/>
        <v>67</v>
      </c>
      <c r="AU87" s="21">
        <f t="shared" ca="1" si="13"/>
        <v>8</v>
      </c>
      <c r="AV87" s="21">
        <f t="shared" si="14"/>
        <v>4</v>
      </c>
      <c r="AW87" s="21">
        <f t="shared" si="15"/>
        <v>96</v>
      </c>
      <c r="AX87" s="21">
        <f t="shared" si="16"/>
        <v>48</v>
      </c>
      <c r="AY87" s="21">
        <f t="shared" si="17"/>
        <v>80</v>
      </c>
      <c r="AZ87" s="21">
        <f t="shared" si="18"/>
        <v>16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2016:5:3:7:TAOYUAN</v>
      </c>
      <c r="AP88" s="27">
        <f t="shared" ca="1" si="12"/>
        <v>187</v>
      </c>
      <c r="AQ88" s="21">
        <f t="shared" ca="1" si="13"/>
        <v>0</v>
      </c>
      <c r="AR88" s="21">
        <f t="shared" ca="1" si="13"/>
        <v>72</v>
      </c>
      <c r="AS88" s="21">
        <f t="shared" ca="1" si="13"/>
        <v>27</v>
      </c>
      <c r="AT88" s="21">
        <f t="shared" ca="1" si="13"/>
        <v>55</v>
      </c>
      <c r="AU88" s="21">
        <f t="shared" ca="1" si="13"/>
        <v>5</v>
      </c>
      <c r="AV88" s="21">
        <f t="shared" si="14"/>
        <v>4</v>
      </c>
      <c r="AW88" s="21">
        <f t="shared" si="15"/>
        <v>96</v>
      </c>
      <c r="AX88" s="21">
        <f t="shared" si="16"/>
        <v>48</v>
      </c>
      <c r="AY88" s="21">
        <f t="shared" si="17"/>
        <v>80</v>
      </c>
      <c r="AZ88" s="21">
        <f t="shared" si="18"/>
        <v>16</v>
      </c>
    </row>
    <row r="89" spans="23:52">
      <c r="AC89" s="7">
        <f ca="1">SUMIFS(AC53:AC88, $X53:$X88,YEAR,AC53:AC88,"&lt;&gt;#N/A")</f>
        <v>27</v>
      </c>
      <c r="AD89" s="27"/>
      <c r="AF89" s="7">
        <f t="shared" ref="AF89:AK89" ca="1" si="21">SUM(AF53:AF88)</f>
        <v>13</v>
      </c>
      <c r="AG89" s="7">
        <f t="shared" ca="1" si="21"/>
        <v>0</v>
      </c>
      <c r="AH89" s="7">
        <f t="shared" ca="1" si="21"/>
        <v>1</v>
      </c>
      <c r="AI89" s="7">
        <f t="shared" ca="1" si="21"/>
        <v>16</v>
      </c>
      <c r="AJ89" s="7">
        <f t="shared" ca="1" si="21"/>
        <v>3</v>
      </c>
      <c r="AK89" s="7">
        <f t="shared" ca="1" si="21"/>
        <v>1</v>
      </c>
      <c r="AN89" s="27"/>
    </row>
    <row r="90" spans="23:52">
      <c r="W90" s="7" t="s">
        <v>1456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461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809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8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20</v>
      </c>
      <c r="AN100" s="27"/>
    </row>
    <row r="101" spans="23:50">
      <c r="W101" s="7" t="s">
        <v>439</v>
      </c>
      <c r="X101" s="7">
        <f ca="1">SUM($AF$89:$AH$89)</f>
        <v>14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41%</v>
      </c>
      <c r="Y102" s="30">
        <f ca="1">IFERROR(X101/SUM(X100:X101),"0")</f>
        <v>0.41176470588235292</v>
      </c>
      <c r="Z102" s="7" t="str">
        <f ca="1">TEXT(Y102,"00%")</f>
        <v>41%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100
Actual CDE YTD 年度實際:    27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2014  80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2015  88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2016  27</v>
      </c>
    </row>
    <row r="107" spans="23:50" ht="23.25">
      <c r="W107" s="7" t="s">
        <v>1451</v>
      </c>
      <c r="X107" s="42" t="str">
        <f>$X$91</f>
        <v>Taoyuan Zone</v>
      </c>
    </row>
    <row r="108" spans="23:50">
      <c r="X108" s="40" t="str">
        <f>$X$92</f>
        <v>桃園地帶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S24"/>
  <sheetViews>
    <sheetView topLeftCell="E1" zoomScaleNormal="100" zoomScaleSheetLayoutView="115" workbookViewId="0">
      <selection activeCell="H16" sqref="H1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1941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2243</v>
      </c>
      <c r="E2" s="78" t="str">
        <f>$A$3</f>
        <v>桃園3地區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TAOYUAN_3_DISTRICT_GRAPH!$AC$89</f>
        <v>3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801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2016:5:3:7:TAO_3_E_ZL</v>
      </c>
      <c r="D12" s="64">
        <f>MATCH($C12,REPORT_DATA_BY_COMP!$A:$A,0)</f>
        <v>1711</v>
      </c>
      <c r="E12" s="65" t="str">
        <f>SUBSTITUTE(VLOOKUP($B12,COMP_LIST!$A:$AC,5,FALSE),"EL","")</f>
        <v>E. Barton / Clawson ZL</v>
      </c>
      <c r="F12" s="4" t="str">
        <f>VLOOKUP($B12,COMP_LIST!$A:$AC,3,FALSE)</f>
        <v>Taoyuan 3 ZL</v>
      </c>
      <c r="G12" s="4" t="str">
        <f>VLOOKUP($B12,COMP_LIST!$A:$AC,4,FALSE)</f>
        <v>桃園3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12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11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2016:5:3:7:TAO_3_E</v>
      </c>
      <c r="D13" s="64">
        <f>MATCH($C13,REPORT_DATA_BY_COMP!$A:$A,0)</f>
        <v>1710</v>
      </c>
      <c r="E13" s="65" t="str">
        <f>SUBSTITUTE(VLOOKUP($B13,COMP_LIST!$A:$AC,5,FALSE),"EL","")</f>
        <v>E. Young / Landes</v>
      </c>
      <c r="F13" s="4" t="str">
        <f>VLOOKUP($B13,COMP_LIST!$A:$AC,3,FALSE)</f>
        <v>Taoyuan 3 E</v>
      </c>
      <c r="G13" s="4" t="str">
        <f>VLOOKUP($B13,COMP_LIST!$A:$AC,4,FALSE)</f>
        <v>桃園3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2016:5:3:7:TAO_4_E</v>
      </c>
      <c r="D14" s="64">
        <f>MATCH($C14,REPORT_DATA_BY_COMP!$A:$A,0)</f>
        <v>1712</v>
      </c>
      <c r="E14" s="65" t="str">
        <f>SUBSTITUTE(VLOOKUP($B14,COMP_LIST!$A:$AC,5,FALSE),"EL","")</f>
        <v>E. Alder DL / Omer</v>
      </c>
      <c r="F14" s="4" t="str">
        <f>VLOOKUP($B14,COMP_LIST!$A:$AC,3,FALSE)</f>
        <v>Taoyuan 4 E</v>
      </c>
      <c r="G14" s="4" t="str">
        <f>VLOOKUP($B14,COMP_LIST!$A:$AC,4,FALSE)</f>
        <v>桃園 4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2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13</v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2016:5:3:7:TAO_4_S</v>
      </c>
      <c r="D15" s="64">
        <f>MATCH($C15,REPORT_DATA_BY_COMP!$A:$A,0)</f>
        <v>1753</v>
      </c>
      <c r="E15" s="65" t="str">
        <f>SUBSTITUTE(VLOOKUP($B15,COMP_LIST!$A:$AC,5,FALSE),"EL","")</f>
        <v>S. Pendergrass / Nanney STL</v>
      </c>
      <c r="F15" s="4" t="str">
        <f>VLOOKUP($B15,COMP_LIST!$A:$AC,3,FALSE)</f>
        <v>Taoyuan 4 S</v>
      </c>
      <c r="G15" s="4" t="str">
        <f>VLOOKUP($B15,COMP_LIST!$A:$AC,4,FALSE)</f>
        <v>桃園 4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3</v>
      </c>
      <c r="S15" s="10">
        <f>IFERROR(INDEX(REPORT_DATA_BY_COMP!$A:$AH,$D15,MATCH(S$8,REPORT_DATA_BY_COMP!$A$1:$AH$1,0)), "")</f>
        <v>9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1</v>
      </c>
      <c r="J16" s="11">
        <f t="shared" si="0"/>
        <v>5</v>
      </c>
      <c r="K16" s="11">
        <f t="shared" si="0"/>
        <v>6</v>
      </c>
      <c r="L16" s="48">
        <f t="shared" si="0"/>
        <v>0</v>
      </c>
      <c r="M16" s="57">
        <f t="shared" si="0"/>
        <v>0</v>
      </c>
      <c r="N16" s="51">
        <f t="shared" si="0"/>
        <v>24</v>
      </c>
      <c r="O16" s="11">
        <f t="shared" si="0"/>
        <v>9</v>
      </c>
      <c r="P16" s="11">
        <f t="shared" si="0"/>
        <v>20</v>
      </c>
      <c r="Q16" s="11">
        <f t="shared" si="0"/>
        <v>19</v>
      </c>
      <c r="R16" s="11">
        <f t="shared" si="0"/>
        <v>4</v>
      </c>
      <c r="S16" s="11">
        <f>SUM(S12:S15)</f>
        <v>39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2016:5:1:7:TAOYUAN_3</v>
      </c>
      <c r="D19" s="64">
        <f>MATCH($C19,REPORT_DATA_BY_DISTRICT!$A:$A, 0)</f>
        <v>475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23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20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38</v>
      </c>
    </row>
    <row r="20" spans="3:19" ht="15" customHeight="1">
      <c r="C20" s="64" t="str">
        <f>CONCATENATE(YEAR,":",MONTH,":2:",WEEKLY_REPORT_DAY,":", $A$1)</f>
        <v>2016:5:2:7:TAOYUAN_3</v>
      </c>
      <c r="D20" s="64">
        <f>MATCH($C20,REPORT_DATA_BY_DISTRICT!$A:$A, 0)</f>
        <v>504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21</v>
      </c>
      <c r="O20" s="10">
        <f>IFERROR(INDEX(REPORT_DATA_BY_DISTRICT!$A:$AH,$D20,MATCH(O$8,REPORT_DATA_BY_DISTRICT!$A$1:$AH$1,0)), "")</f>
        <v>3</v>
      </c>
      <c r="P20" s="10">
        <f>IFERROR(INDEX(REPORT_DATA_BY_DISTRICT!$A:$AH,$D20,MATCH(P$8,REPORT_DATA_BY_DISTRICT!$A$1:$AH$1,0)), "")</f>
        <v>26</v>
      </c>
      <c r="Q20" s="10">
        <f>IFERROR(INDEX(REPORT_DATA_BY_DISTRICT!$A:$AH,$D20,MATCH(Q$8,REPORT_DATA_BY_DISTRICT!$A$1:$AH$1,0)), "")</f>
        <v>27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35</v>
      </c>
    </row>
    <row r="21" spans="3:19" ht="15" customHeight="1">
      <c r="C21" s="64" t="str">
        <f>CONCATENATE(YEAR,":",MONTH,":3:",WEEKLY_REPORT_DAY,":", $A$1)</f>
        <v>2016:5:3:7:TAOYUAN_3</v>
      </c>
      <c r="D21" s="64">
        <f>MATCH($C21,REPORT_DATA_BY_DISTRICT!$A:$A, 0)</f>
        <v>533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6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18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13</v>
      </c>
      <c r="Q21" s="10">
        <f>IFERROR(INDEX(REPORT_DATA_BY_DISTRICT!$A:$AH,$D21,MATCH(Q$8,REPORT_DATA_BY_DISTRICT!$A$1:$AH$1,0)), "")</f>
        <v>13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30</v>
      </c>
    </row>
    <row r="22" spans="3:19" ht="15" customHeight="1">
      <c r="C22" s="64" t="str">
        <f>CONCATENATE(YEAR,":",MONTH,":4:",WEEKLY_REPORT_DAY,":", $A$1)</f>
        <v>2016:5:4:7:TAOYUAN_3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2016:5:5:7:TAOYUAN_3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15</v>
      </c>
      <c r="K24" s="17">
        <f t="shared" si="1"/>
        <v>20</v>
      </c>
      <c r="L24" s="49">
        <f t="shared" si="1"/>
        <v>1</v>
      </c>
      <c r="M24" s="17">
        <f t="shared" si="1"/>
        <v>2</v>
      </c>
      <c r="N24" s="52">
        <f t="shared" si="1"/>
        <v>62</v>
      </c>
      <c r="O24" s="17">
        <f t="shared" si="1"/>
        <v>20</v>
      </c>
      <c r="P24" s="17">
        <f t="shared" si="1"/>
        <v>69</v>
      </c>
      <c r="Q24" s="17">
        <f t="shared" si="1"/>
        <v>60</v>
      </c>
      <c r="R24" s="17">
        <f t="shared" si="1"/>
        <v>4</v>
      </c>
      <c r="S24" s="17">
        <f>SUM(S19:S23)</f>
        <v>103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87" priority="6">
      <formula>AND(M$9&lt;&gt;"",M12&gt;=M$9)</formula>
    </cfRule>
  </conditionalFormatting>
  <conditionalFormatting sqref="M12:S15">
    <cfRule type="expression" dxfId="186" priority="5">
      <formula>J12=""</formula>
    </cfRule>
    <cfRule type="expression" dxfId="185" priority="7">
      <formula>AND(M$10&lt;&gt;"",M12&lt;M$10)</formula>
    </cfRule>
    <cfRule type="expression" dxfId="184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2016:2:4:7:TAOYUAN_3</v>
      </c>
      <c r="AP77" s="27">
        <f t="shared" ref="AP77:AP88" ca="1" si="12">MATCH(AO77,INDIRECT(CONCATENATE($X$93,"$A:$A")),0)</f>
        <v>210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19</v>
      </c>
      <c r="AS77" s="21">
        <f t="shared" ca="1" si="13"/>
        <v>4</v>
      </c>
      <c r="AT77" s="21">
        <f t="shared" ca="1" si="13"/>
        <v>21</v>
      </c>
      <c r="AU77" s="21">
        <f t="shared" ca="1" si="13"/>
        <v>1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2016:3:1:7:TAOYUAN_3</v>
      </c>
      <c r="AP78" s="27">
        <f t="shared" ca="1" si="12"/>
        <v>241</v>
      </c>
      <c r="AQ78" s="21">
        <f t="shared" ca="1" si="13"/>
        <v>0</v>
      </c>
      <c r="AR78" s="21">
        <f t="shared" ca="1" si="13"/>
        <v>21</v>
      </c>
      <c r="AS78" s="21">
        <f t="shared" ca="1" si="13"/>
        <v>7</v>
      </c>
      <c r="AT78" s="21">
        <f t="shared" ca="1" si="13"/>
        <v>22</v>
      </c>
      <c r="AU78" s="21">
        <f t="shared" ca="1" si="13"/>
        <v>3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2016:3:2:7:TAOYUAN_3</v>
      </c>
      <c r="AP79" s="27">
        <f t="shared" ca="1" si="12"/>
        <v>271</v>
      </c>
      <c r="AQ79" s="21">
        <f t="shared" ca="1" si="13"/>
        <v>0</v>
      </c>
      <c r="AR79" s="21">
        <f t="shared" ca="1" si="13"/>
        <v>24</v>
      </c>
      <c r="AS79" s="21">
        <f t="shared" ca="1" si="13"/>
        <v>5</v>
      </c>
      <c r="AT79" s="21">
        <f t="shared" ca="1" si="13"/>
        <v>23</v>
      </c>
      <c r="AU79" s="21">
        <f t="shared" ca="1" si="13"/>
        <v>6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>
        <f t="shared" ca="1" si="3"/>
        <v>118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2016:3:3:7:TAOYUAN_3</v>
      </c>
      <c r="AP80" s="27">
        <f t="shared" ca="1" si="12"/>
        <v>300</v>
      </c>
      <c r="AQ80" s="21">
        <f t="shared" ca="1" si="13"/>
        <v>0</v>
      </c>
      <c r="AR80" s="21">
        <f t="shared" ca="1" si="13"/>
        <v>29</v>
      </c>
      <c r="AS80" s="21">
        <f t="shared" ca="1" si="13"/>
        <v>10</v>
      </c>
      <c r="AT80" s="21">
        <f t="shared" ca="1" si="13"/>
        <v>27</v>
      </c>
      <c r="AU80" s="21">
        <f t="shared" ca="1" si="13"/>
        <v>1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>
        <f t="shared" ca="1" si="3"/>
        <v>147</v>
      </c>
      <c r="AC81" s="21">
        <f t="shared" ca="1" si="4"/>
        <v>2</v>
      </c>
      <c r="AD81" s="21">
        <f t="shared" si="5"/>
        <v>0</v>
      </c>
      <c r="AE81" s="27">
        <f t="shared" ca="1" si="6"/>
        <v>66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2016:3:4:7:TAOYUAN_3</v>
      </c>
      <c r="AP81" s="27">
        <f t="shared" ca="1" si="12"/>
        <v>330</v>
      </c>
      <c r="AQ81" s="21">
        <f t="shared" ca="1" si="13"/>
        <v>0</v>
      </c>
      <c r="AR81" s="21">
        <f t="shared" ca="1" si="13"/>
        <v>28</v>
      </c>
      <c r="AS81" s="21">
        <f t="shared" ca="1" si="13"/>
        <v>10</v>
      </c>
      <c r="AT81" s="21">
        <f t="shared" ca="1" si="13"/>
        <v>34</v>
      </c>
      <c r="AU81" s="21">
        <f t="shared" ca="1" si="13"/>
        <v>1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2016:4:1:7:TAOYUAN_3</v>
      </c>
      <c r="AP82" s="27">
        <f t="shared" ca="1" si="12"/>
        <v>359</v>
      </c>
      <c r="AQ82" s="21">
        <f t="shared" ca="1" si="13"/>
        <v>0</v>
      </c>
      <c r="AR82" s="21">
        <f t="shared" ca="1" si="13"/>
        <v>27</v>
      </c>
      <c r="AS82" s="21">
        <f t="shared" ca="1" si="13"/>
        <v>12</v>
      </c>
      <c r="AT82" s="21">
        <f t="shared" ca="1" si="13"/>
        <v>36</v>
      </c>
      <c r="AU82" s="21">
        <f t="shared" ca="1" si="13"/>
        <v>4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2016:4:2:7:TAOYUAN_3</v>
      </c>
      <c r="AP83" s="27">
        <f t="shared" ca="1" si="12"/>
        <v>388</v>
      </c>
      <c r="AQ83" s="21">
        <f t="shared" ca="1" si="13"/>
        <v>0</v>
      </c>
      <c r="AR83" s="21">
        <f t="shared" ca="1" si="13"/>
        <v>26</v>
      </c>
      <c r="AS83" s="21">
        <f t="shared" ca="1" si="13"/>
        <v>15</v>
      </c>
      <c r="AT83" s="21">
        <f t="shared" ca="1" si="13"/>
        <v>24</v>
      </c>
      <c r="AU83" s="21">
        <f t="shared" ca="1" si="13"/>
        <v>1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2016:4:3:7:TAOYUAN_3</v>
      </c>
      <c r="AP84" s="27">
        <f t="shared" ca="1" si="12"/>
        <v>417</v>
      </c>
      <c r="AQ84" s="21">
        <f t="shared" ca="1" si="13"/>
        <v>0</v>
      </c>
      <c r="AR84" s="21">
        <f t="shared" ca="1" si="13"/>
        <v>27</v>
      </c>
      <c r="AS84" s="21">
        <f t="shared" ca="1" si="13"/>
        <v>8</v>
      </c>
      <c r="AT84" s="21">
        <f t="shared" ca="1" si="13"/>
        <v>25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2016:4:4:7:TAOYUAN_3</v>
      </c>
      <c r="AP85" s="27">
        <f t="shared" ca="1" si="12"/>
        <v>446</v>
      </c>
      <c r="AQ85" s="21">
        <f t="shared" ca="1" si="13"/>
        <v>0</v>
      </c>
      <c r="AR85" s="21">
        <f t="shared" ca="1" si="13"/>
        <v>25</v>
      </c>
      <c r="AS85" s="21">
        <f t="shared" ca="1" si="13"/>
        <v>8</v>
      </c>
      <c r="AT85" s="21">
        <f t="shared" ca="1" si="13"/>
        <v>25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2016:5:1:7:TAOYUAN_3</v>
      </c>
      <c r="AP86" s="27">
        <f t="shared" ca="1" si="12"/>
        <v>475</v>
      </c>
      <c r="AQ86" s="21">
        <f t="shared" ca="1" si="13"/>
        <v>1</v>
      </c>
      <c r="AR86" s="21">
        <f t="shared" ca="1" si="13"/>
        <v>23</v>
      </c>
      <c r="AS86" s="21">
        <f t="shared" ca="1" si="13"/>
        <v>10</v>
      </c>
      <c r="AT86" s="21">
        <f t="shared" ca="1" si="13"/>
        <v>20</v>
      </c>
      <c r="AU86" s="21">
        <f t="shared" ca="1" si="13"/>
        <v>0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2016:5:2:7:TAOYUAN_3</v>
      </c>
      <c r="AP87" s="27">
        <f t="shared" ca="1" si="12"/>
        <v>504</v>
      </c>
      <c r="AQ87" s="21">
        <f t="shared" ca="1" si="13"/>
        <v>1</v>
      </c>
      <c r="AR87" s="21">
        <f t="shared" ca="1" si="13"/>
        <v>21</v>
      </c>
      <c r="AS87" s="21">
        <f t="shared" ca="1" si="13"/>
        <v>3</v>
      </c>
      <c r="AT87" s="21">
        <f t="shared" ca="1" si="13"/>
        <v>27</v>
      </c>
      <c r="AU87" s="21">
        <f t="shared" ca="1" si="13"/>
        <v>3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2016:5:3:7:TAOYUAN_3</v>
      </c>
      <c r="AP88" s="27">
        <f t="shared" ca="1" si="12"/>
        <v>533</v>
      </c>
      <c r="AQ88" s="21">
        <f t="shared" ca="1" si="13"/>
        <v>0</v>
      </c>
      <c r="AR88" s="21">
        <f t="shared" ca="1" si="13"/>
        <v>18</v>
      </c>
      <c r="AS88" s="21">
        <f t="shared" ca="1" si="13"/>
        <v>7</v>
      </c>
      <c r="AT88" s="21">
        <f t="shared" ca="1" si="13"/>
        <v>13</v>
      </c>
      <c r="AU88" s="21">
        <f t="shared" ca="1" si="13"/>
        <v>1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1941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2243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2244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2016  3</v>
      </c>
    </row>
    <row r="107" spans="23:50" ht="23.25">
      <c r="W107" s="7" t="s">
        <v>1451</v>
      </c>
      <c r="X107" s="42" t="str">
        <f>$X$91</f>
        <v>Taoyuan 3 District</v>
      </c>
    </row>
    <row r="108" spans="23:50">
      <c r="X108" s="40" t="str">
        <f>$X$92</f>
        <v>桃園3地區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S25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1796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2249</v>
      </c>
      <c r="E2" s="78" t="str">
        <f>$A$3</f>
        <v>桃園3地區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TAOYUAN_1_2_DISTRICT_GRAPH!$AC$89</f>
        <v>8</v>
      </c>
      <c r="I5" s="91"/>
      <c r="J5" s="91"/>
      <c r="K5" s="92"/>
      <c r="L5" s="45">
        <f>$M$25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802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447</v>
      </c>
      <c r="C12" s="64" t="str">
        <f>CONCATENATE(YEAR,":",MONTH,":",WEEK,":",WEEKDAY,":",$B12)</f>
        <v>2016:5:3:7:TAO_2_E</v>
      </c>
      <c r="D12" s="64">
        <f>MATCH($C12,REPORT_DATA_BY_COMP!$A:$A,0)</f>
        <v>1708</v>
      </c>
      <c r="E12" s="65" t="str">
        <f>SUBSTITUTE(VLOOKUP($B12,COMP_LIST!$A:$AC,5,FALSE),"EL","")</f>
        <v>E. Boyce / Bell</v>
      </c>
      <c r="F12" s="4" t="str">
        <f>VLOOKUP($B12,COMP_LIST!$A:$AC,3,FALSE)</f>
        <v>Taoyuan 2 E</v>
      </c>
      <c r="G12" s="4" t="str">
        <f>VLOOKUP($B12,COMP_LIST!$A:$AC,4,FALSE)</f>
        <v>桃園 2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2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4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448</v>
      </c>
      <c r="C13" s="64" t="str">
        <f>CONCATENATE(YEAR,":",MONTH,":",WEEK,":",WEEKDAY,":",$B13)</f>
        <v>2016:5:3:7:TAO_1_A</v>
      </c>
      <c r="D13" s="64">
        <f>MATCH($C13,REPORT_DATA_BY_COMP!$A:$A,0)</f>
        <v>1706</v>
      </c>
      <c r="E13" s="65" t="str">
        <f>SUBSTITUTE(VLOOKUP($B13,COMP_LIST!$A:$AC,5,FALSE),"EL","")</f>
        <v>E. Love / Shih</v>
      </c>
      <c r="F13" s="4" t="str">
        <f>VLOOKUP($B13,COMP_LIST!$A:$AC,3,FALSE)</f>
        <v>Taoyuan 1 A E</v>
      </c>
      <c r="G13" s="4" t="str">
        <f>VLOOKUP($B13,COMP_LIST!$A:$AC,4,FALSE)</f>
        <v>桃園 1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1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5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2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 t="s">
        <v>449</v>
      </c>
      <c r="C14" s="64" t="str">
        <f>CONCATENATE(YEAR,":",MONTH,":",WEEK,":",WEEKDAY,":",$B14)</f>
        <v>2016:5:3:7:TAO_1_B</v>
      </c>
      <c r="D14" s="64">
        <f>MATCH($C14,REPORT_DATA_BY_COMP!$A:$A,0)</f>
        <v>1707</v>
      </c>
      <c r="E14" s="65" t="str">
        <f>SUBSTITUTE(VLOOKUP($B14,COMP_LIST!$A:$AC,5,FALSE),"EL","")</f>
        <v>E. Pincock / Chuang</v>
      </c>
      <c r="F14" s="4" t="str">
        <f>VLOOKUP($B14,COMP_LIST!$A:$AC,3,FALSE)</f>
        <v>Taoyuan 1 B E</v>
      </c>
      <c r="G14" s="4" t="str">
        <f>VLOOKUP($B14,COMP_LIST!$A:$AC,4,FALSE)</f>
        <v>桃園 1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4</v>
      </c>
      <c r="P14" s="10">
        <f>IFERROR(INDEX(REPORT_DATA_BY_COMP!$A:$AH,$D14,MATCH(P$8,REPORT_DATA_BY_COMP!$A$1:$AH$1,0)), "")</f>
        <v>5</v>
      </c>
      <c r="Q14" s="10">
        <f>IFERROR(INDEX(REPORT_DATA_BY_COMP!$A:$AH,$D14,MATCH(Q$8,REPORT_DATA_BY_COMP!$A$1:$AH$1,0)), "")</f>
        <v>0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450</v>
      </c>
      <c r="C15" s="64" t="str">
        <f>CONCATENATE(YEAR,":",MONTH,":",WEEK,":",WEEKDAY,":",$B15)</f>
        <v>2016:5:3:7:TAO_2_S</v>
      </c>
      <c r="D15" s="64">
        <f>MATCH($C15,REPORT_DATA_BY_COMP!$A:$A,0)</f>
        <v>1709</v>
      </c>
      <c r="E15" s="65" t="str">
        <f>SUBSTITUTE(VLOOKUP($B15,COMP_LIST!$A:$AC,5,FALSE),"EL","")</f>
        <v>S. Denison / Apsley</v>
      </c>
      <c r="F15" s="4" t="str">
        <f>VLOOKUP($B15,COMP_LIST!$A:$AC,3,FALSE)</f>
        <v>Taoyuan 2 S</v>
      </c>
      <c r="G15" s="4" t="str">
        <f>VLOOKUP($B15,COMP_LIST!$A:$AC,4,FALSE)</f>
        <v>桃園 2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2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4</v>
      </c>
    </row>
    <row r="16" spans="1:19" ht="15" customHeight="1">
      <c r="A16" s="1"/>
      <c r="B16" s="1" t="s">
        <v>451</v>
      </c>
      <c r="C16" s="64" t="str">
        <f>CONCATENATE(YEAR,":",MONTH,":",WEEK,":",WEEKDAY,":",$B16)</f>
        <v>2016:5:3:7:GUISHAN_E</v>
      </c>
      <c r="D16" s="64">
        <f>MATCH($C16,REPORT_DATA_BY_COMP!$A:$A,0)</f>
        <v>1668</v>
      </c>
      <c r="E16" s="65" t="str">
        <f>SUBSTITUTE(VLOOKUP($B16,COMP_LIST!$A:$AC,5,FALSE),"EL","")</f>
        <v>E. Miner DL / Welch</v>
      </c>
      <c r="F16" s="4" t="str">
        <f>VLOOKUP($B16,COMP_LIST!$A:$AC,3,FALSE)</f>
        <v>Guishan E</v>
      </c>
      <c r="G16" s="4" t="str">
        <f>VLOOKUP($B16,COMP_LIST!$A:$AC,4,FALSE)</f>
        <v>龜山長老</v>
      </c>
      <c r="H16" s="10">
        <f>IFERROR(INDEX(REPORT_DATA_BY_COMP!$A:$AH,$D16,MATCH(H$8,REPORT_DATA_BY_COMP!$A$1:$AH$1,0)), "")</f>
        <v>1</v>
      </c>
      <c r="I16" s="10">
        <f>IFERROR(INDEX(REPORT_DATA_BY_COMP!$A:$AH,$D16,MATCH(I$8,REPORT_DATA_BY_COMP!$A$1:$AH$1,0)), "")</f>
        <v>0</v>
      </c>
      <c r="J16" s="10">
        <f>IFERROR(INDEX(REPORT_DATA_BY_COMP!$A:$AH,$D16,MATCH(J$8,REPORT_DATA_BY_COMP!$A$1:$AH$1,0)), "")</f>
        <v>3</v>
      </c>
      <c r="K16" s="10">
        <f>IFERROR(INDEX(REPORT_DATA_BY_COMP!$A:$AH,$D16,MATCH(K$8,REPORT_DATA_BY_COMP!$A$1:$AH$1,0)), "")</f>
        <v>0</v>
      </c>
      <c r="L16" s="47">
        <f>IFERROR(INDEX(REPORT_DATA_BY_COMP!$A:$AH,$D16,MATCH(L$8,REPORT_DATA_BY_COMP!$A$1:$AH$1,0)), "")</f>
        <v>0</v>
      </c>
      <c r="M16" s="56">
        <f>IFERROR(INDEX(REPORT_DATA_BY_COMP!$A:$AH,$D16,MATCH(M$8,REPORT_DATA_BY_COMP!$A$1:$AH$1,0)), "")</f>
        <v>0</v>
      </c>
      <c r="N16" s="50">
        <f>IFERROR(INDEX(REPORT_DATA_BY_COMP!$A:$AH,$D16,MATCH(N$8,REPORT_DATA_BY_COMP!$A$1:$AH$1,0)), "")</f>
        <v>4</v>
      </c>
      <c r="O16" s="10">
        <f>IFERROR(INDEX(REPORT_DATA_BY_COMP!$A:$AH,$D16,MATCH(O$8,REPORT_DATA_BY_COMP!$A$1:$AH$1,0)), "")</f>
        <v>2</v>
      </c>
      <c r="P16" s="10">
        <f>IFERROR(INDEX(REPORT_DATA_BY_COMP!$A:$AH,$D16,MATCH(P$8,REPORT_DATA_BY_COMP!$A$1:$AH$1,0)), "")</f>
        <v>10</v>
      </c>
      <c r="Q16" s="10">
        <f>IFERROR(INDEX(REPORT_DATA_BY_COMP!$A:$AH,$D16,MATCH(Q$8,REPORT_DATA_BY_COMP!$A$1:$AH$1,0)), "")</f>
        <v>4</v>
      </c>
      <c r="R16" s="10">
        <f>IFERROR(INDEX(REPORT_DATA_BY_COMP!$A:$AH,$D16,MATCH(R$8,REPORT_DATA_BY_COMP!$A$1:$AH$1,0)), "")</f>
        <v>0</v>
      </c>
      <c r="S16" s="10">
        <f>IFERROR(INDEX(REPORT_DATA_BY_COMP!$A:$AH,$D16,MATCH(S$8,REPORT_DATA_BY_COMP!$A$1:$AH$1,0)), "")</f>
        <v>4</v>
      </c>
    </row>
    <row r="17" spans="1:19" ht="15" customHeight="1">
      <c r="A17" s="1"/>
      <c r="B17" s="1"/>
      <c r="E17" s="8" t="s">
        <v>806</v>
      </c>
      <c r="F17" s="9"/>
      <c r="G17" s="9"/>
      <c r="H17" s="11">
        <f>SUM(H12:H16)</f>
        <v>1</v>
      </c>
      <c r="I17" s="11">
        <f t="shared" ref="I17:S17" si="0">SUM(I12:I16)</f>
        <v>1</v>
      </c>
      <c r="J17" s="11">
        <f t="shared" si="0"/>
        <v>8</v>
      </c>
      <c r="K17" s="11">
        <f t="shared" si="0"/>
        <v>6</v>
      </c>
      <c r="L17" s="48">
        <f t="shared" si="0"/>
        <v>1</v>
      </c>
      <c r="M17" s="57">
        <f t="shared" si="0"/>
        <v>0</v>
      </c>
      <c r="N17" s="51">
        <f t="shared" si="0"/>
        <v>14</v>
      </c>
      <c r="O17" s="11">
        <f t="shared" si="0"/>
        <v>12</v>
      </c>
      <c r="P17" s="11">
        <f t="shared" si="0"/>
        <v>29</v>
      </c>
      <c r="Q17" s="11">
        <f t="shared" si="0"/>
        <v>16</v>
      </c>
      <c r="R17" s="11">
        <f t="shared" si="0"/>
        <v>3</v>
      </c>
      <c r="S17" s="11">
        <f t="shared" si="0"/>
        <v>33</v>
      </c>
    </row>
    <row r="18" spans="1:19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22"/>
      <c r="O18" s="22"/>
      <c r="P18" s="22"/>
      <c r="Q18" s="22"/>
      <c r="R18" s="22"/>
      <c r="S18" s="22"/>
    </row>
    <row r="19" spans="1:19" ht="15" customHeight="1">
      <c r="E19" s="12" t="s">
        <v>2245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" customHeight="1">
      <c r="C20" s="64" t="str">
        <f>CONCATENATE(YEAR,":",MONTH,":1:",WEEKLY_REPORT_DAY,":", $A$1)</f>
        <v>2016:5:1:7:TAOYUAN_1_2</v>
      </c>
      <c r="D20" s="64">
        <f>MATCH($C20,REPORT_DATA_BY_DISTRICT!$A:$A, 0)</f>
        <v>474</v>
      </c>
      <c r="E20" s="19" t="s">
        <v>783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10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19</v>
      </c>
      <c r="O20" s="10">
        <f>IFERROR(INDEX(REPORT_DATA_BY_DISTRICT!$A:$AH,$D20,MATCH(O$8,REPORT_DATA_BY_DISTRICT!$A$1:$AH$1,0)), "")</f>
        <v>19</v>
      </c>
      <c r="P20" s="10">
        <f>IFERROR(INDEX(REPORT_DATA_BY_DISTRICT!$A:$AH,$D20,MATCH(P$8,REPORT_DATA_BY_DISTRICT!$A$1:$AH$1,0)), "")</f>
        <v>34</v>
      </c>
      <c r="Q20" s="10">
        <f>IFERROR(INDEX(REPORT_DATA_BY_DISTRICT!$A:$AH,$D20,MATCH(Q$8,REPORT_DATA_BY_DISTRICT!$A$1:$AH$1,0)), "")</f>
        <v>20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23</v>
      </c>
    </row>
    <row r="21" spans="1:19" ht="15" customHeight="1">
      <c r="C21" s="64" t="str">
        <f>CONCATENATE(YEAR,":",MONTH,":2:",WEEKLY_REPORT_DAY,":", $A$1)</f>
        <v>2016:5:2:7:TAOYUAN_1_2</v>
      </c>
      <c r="D21" s="64">
        <f>MATCH($C21,REPORT_DATA_BY_DISTRICT!$A:$A, 0)</f>
        <v>503</v>
      </c>
      <c r="E21" s="19" t="s">
        <v>782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11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20</v>
      </c>
      <c r="O21" s="10">
        <f>IFERROR(INDEX(REPORT_DATA_BY_DISTRICT!$A:$AH,$D21,MATCH(O$8,REPORT_DATA_BY_DISTRICT!$A$1:$AH$1,0)), "")</f>
        <v>12</v>
      </c>
      <c r="P21" s="10">
        <f>IFERROR(INDEX(REPORT_DATA_BY_DISTRICT!$A:$AH,$D21,MATCH(P$8,REPORT_DATA_BY_DISTRICT!$A$1:$AH$1,0)), "")</f>
        <v>35</v>
      </c>
      <c r="Q21" s="10">
        <f>IFERROR(INDEX(REPORT_DATA_BY_DISTRICT!$A:$AH,$D21,MATCH(Q$8,REPORT_DATA_BY_DISTRICT!$A$1:$AH$1,0)), "")</f>
        <v>8</v>
      </c>
      <c r="R21" s="10">
        <f>IFERROR(INDEX(REPORT_DATA_BY_DISTRICT!$A:$AH,$D21,MATCH(R$8,REPORT_DATA_BY_DISTRICT!$A$1:$AH$1,0)), "")</f>
        <v>4</v>
      </c>
      <c r="S21" s="10">
        <f>IFERROR(INDEX(REPORT_DATA_BY_DISTRICT!$A:$AH,$D21,MATCH(S$8,REPORT_DATA_BY_DISTRICT!$A$1:$AH$1,0)), "")</f>
        <v>24</v>
      </c>
    </row>
    <row r="22" spans="1:19" ht="15" customHeight="1">
      <c r="C22" s="64" t="str">
        <f>CONCATENATE(YEAR,":",MONTH,":3:",WEEKLY_REPORT_DAY,":", $A$1)</f>
        <v>2016:5:3:7:TAOYUAN_1_2</v>
      </c>
      <c r="D22" s="64">
        <f>MATCH($C22,REPORT_DATA_BY_DISTRICT!$A:$A, 0)</f>
        <v>532</v>
      </c>
      <c r="E22" s="19" t="s">
        <v>784</v>
      </c>
      <c r="F22" s="13"/>
      <c r="G22" s="13"/>
      <c r="H22" s="10">
        <f>IFERROR(INDEX(REPORT_DATA_BY_DISTRICT!$A:$AH,$D22,MATCH(H$8,REPORT_DATA_BY_DISTRICT!$A$1:$AH$1,0)), "")</f>
        <v>1</v>
      </c>
      <c r="I22" s="10">
        <f>IFERROR(INDEX(REPORT_DATA_BY_DISTRICT!$A:$AH,$D22,MATCH(I$8,REPORT_DATA_BY_DISTRICT!$A$1:$AH$1,0)), "")</f>
        <v>1</v>
      </c>
      <c r="J22" s="10">
        <f>IFERROR(INDEX(REPORT_DATA_BY_DISTRICT!$A:$AH,$D22,MATCH(J$8,REPORT_DATA_BY_DISTRICT!$A$1:$AH$1,0)), "")</f>
        <v>8</v>
      </c>
      <c r="K22" s="10">
        <f>IFERROR(INDEX(REPORT_DATA_BY_DISTRICT!$A:$AH,$D22,MATCH(K$8,REPORT_DATA_BY_DISTRICT!$A$1:$AH$1,0)), "")</f>
        <v>6</v>
      </c>
      <c r="L22" s="10">
        <f>IFERROR(INDEX(REPORT_DATA_BY_DISTRICT!$A:$AH,$D22,MATCH(L$8,REPORT_DATA_BY_DISTRICT!$A$1:$AH$1,0)), "")</f>
        <v>1</v>
      </c>
      <c r="M22" s="10">
        <f>IFERROR(INDEX(REPORT_DATA_BY_DISTRICT!$A:$AH,$D22,MATCH(M$8,REPORT_DATA_BY_DISTRICT!$A$1:$AH$1,0)), "")</f>
        <v>0</v>
      </c>
      <c r="N22" s="10">
        <f>IFERROR(INDEX(REPORT_DATA_BY_DISTRICT!$A:$AH,$D22,MATCH(N$8,REPORT_DATA_BY_DISTRICT!$A$1:$AH$1,0)), "")</f>
        <v>14</v>
      </c>
      <c r="O22" s="10">
        <f>IFERROR(INDEX(REPORT_DATA_BY_DISTRICT!$A:$AH,$D22,MATCH(O$8,REPORT_DATA_BY_DISTRICT!$A$1:$AH$1,0)), "")</f>
        <v>12</v>
      </c>
      <c r="P22" s="10">
        <f>IFERROR(INDEX(REPORT_DATA_BY_DISTRICT!$A:$AH,$D22,MATCH(P$8,REPORT_DATA_BY_DISTRICT!$A$1:$AH$1,0)), "")</f>
        <v>29</v>
      </c>
      <c r="Q22" s="10">
        <f>IFERROR(INDEX(REPORT_DATA_BY_DISTRICT!$A:$AH,$D22,MATCH(Q$8,REPORT_DATA_BY_DISTRICT!$A$1:$AH$1,0)), "")</f>
        <v>16</v>
      </c>
      <c r="R22" s="10">
        <f>IFERROR(INDEX(REPORT_DATA_BY_DISTRICT!$A:$AH,$D22,MATCH(R$8,REPORT_DATA_BY_DISTRICT!$A$1:$AH$1,0)), "")</f>
        <v>3</v>
      </c>
      <c r="S22" s="10">
        <f>IFERROR(INDEX(REPORT_DATA_BY_DISTRICT!$A:$AH,$D22,MATCH(S$8,REPORT_DATA_BY_DISTRICT!$A$1:$AH$1,0)), "")</f>
        <v>33</v>
      </c>
    </row>
    <row r="23" spans="1:19" ht="15" customHeight="1">
      <c r="C23" s="64" t="str">
        <f>CONCATENATE(YEAR,":",MONTH,":4:",WEEKLY_REPORT_DAY,":", $A$1)</f>
        <v>2016:5:4:7:TAOYUAN_1_2</v>
      </c>
      <c r="D23" s="64" t="e">
        <f>MATCH($C23,REPORT_DATA_BY_DISTRICT!$A:$A, 0)</f>
        <v>#N/A</v>
      </c>
      <c r="E23" s="19" t="s">
        <v>785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1:19" ht="15" customHeight="1">
      <c r="C24" s="64" t="str">
        <f>CONCATENATE(YEAR,":",MONTH,":5:",WEEKLY_REPORT_DAY,":", $A$1)</f>
        <v>2016:5:5:7:TAOYUAN_1_2</v>
      </c>
      <c r="D24" s="64" t="e">
        <f>MATCH($C24,REPORT_DATA_BY_DISTRICT!$A:$A, 0)</f>
        <v>#N/A</v>
      </c>
      <c r="E24" s="19" t="s">
        <v>786</v>
      </c>
      <c r="F24" s="13"/>
      <c r="G24" s="13"/>
      <c r="H24" s="10" t="str">
        <f>IFERROR(INDEX(REPORT_DATA_BY_DISTRICT!$A:$AH,$D24,MATCH(H$8,REPORT_DATA_BY_DISTRICT!$A$1:$AH$1,0)), "")</f>
        <v/>
      </c>
      <c r="I24" s="10" t="str">
        <f>IFERROR(INDEX(REPORT_DATA_BY_DISTRICT!$A:$AH,$D24,MATCH(I$8,REPORT_DATA_BY_DISTRICT!$A$1:$AH$1,0)), "")</f>
        <v/>
      </c>
      <c r="J24" s="10" t="str">
        <f>IFERROR(INDEX(REPORT_DATA_BY_DISTRICT!$A:$AH,$D24,MATCH(J$8,REPORT_DATA_BY_DISTRICT!$A$1:$AH$1,0)), "")</f>
        <v/>
      </c>
      <c r="K24" s="10" t="str">
        <f>IFERROR(INDEX(REPORT_DATA_BY_DISTRICT!$A:$AH,$D24,MATCH(K$8,REPORT_DATA_BY_DISTRICT!$A$1:$AH$1,0)), "")</f>
        <v/>
      </c>
      <c r="L24" s="10" t="str">
        <f>IFERROR(INDEX(REPORT_DATA_BY_DISTRICT!$A:$AH,$D24,MATCH(L$8,REPORT_DATA_BY_DISTRICT!$A$1:$AH$1,0)), "")</f>
        <v/>
      </c>
      <c r="M24" s="10" t="str">
        <f>IFERROR(INDEX(REPORT_DATA_BY_DISTRICT!$A:$AH,$D24,MATCH(M$8,REPORT_DATA_BY_DISTRICT!$A$1:$AH$1,0)), "")</f>
        <v/>
      </c>
      <c r="N24" s="10" t="str">
        <f>IFERROR(INDEX(REPORT_DATA_BY_DISTRICT!$A:$AH,$D24,MATCH(N$8,REPORT_DATA_BY_DISTRICT!$A$1:$AH$1,0)), "")</f>
        <v/>
      </c>
      <c r="O24" s="10" t="str">
        <f>IFERROR(INDEX(REPORT_DATA_BY_DISTRICT!$A:$AH,$D24,MATCH(O$8,REPORT_DATA_BY_DISTRICT!$A$1:$AH$1,0)), "")</f>
        <v/>
      </c>
      <c r="P24" s="10" t="str">
        <f>IFERROR(INDEX(REPORT_DATA_BY_DISTRICT!$A:$AH,$D24,MATCH(P$8,REPORT_DATA_BY_DISTRICT!$A$1:$AH$1,0)), "")</f>
        <v/>
      </c>
      <c r="Q24" s="10" t="str">
        <f>IFERROR(INDEX(REPORT_DATA_BY_DISTRICT!$A:$AH,$D24,MATCH(Q$8,REPORT_DATA_BY_DISTRICT!$A$1:$AH$1,0)), "")</f>
        <v/>
      </c>
      <c r="R24" s="10" t="str">
        <f>IFERROR(INDEX(REPORT_DATA_BY_DISTRICT!$A:$AH,$D24,MATCH(R$8,REPORT_DATA_BY_DISTRICT!$A$1:$AH$1,0)), "")</f>
        <v/>
      </c>
      <c r="S24" s="10" t="str">
        <f>IFERROR(INDEX(REPORT_DATA_BY_DISTRICT!$A:$AH,$D24,MATCH(S$8,REPORT_DATA_BY_DISTRICT!$A$1:$AH$1,0)), "")</f>
        <v/>
      </c>
    </row>
    <row r="25" spans="1:19" ht="15" customHeight="1">
      <c r="E25" s="16" t="s">
        <v>806</v>
      </c>
      <c r="F25" s="14"/>
      <c r="G25" s="14"/>
      <c r="H25" s="17">
        <f>SUM(H20:H24)</f>
        <v>1</v>
      </c>
      <c r="I25" s="17">
        <f t="shared" ref="I25:R25" si="1">SUM(I20:I24)</f>
        <v>2</v>
      </c>
      <c r="J25" s="17">
        <f t="shared" si="1"/>
        <v>29</v>
      </c>
      <c r="K25" s="17">
        <f t="shared" si="1"/>
        <v>24</v>
      </c>
      <c r="L25" s="49">
        <f t="shared" si="1"/>
        <v>2</v>
      </c>
      <c r="M25" s="17">
        <f t="shared" si="1"/>
        <v>2</v>
      </c>
      <c r="N25" s="52">
        <f t="shared" si="1"/>
        <v>53</v>
      </c>
      <c r="O25" s="17">
        <f t="shared" si="1"/>
        <v>43</v>
      </c>
      <c r="P25" s="17">
        <f t="shared" si="1"/>
        <v>98</v>
      </c>
      <c r="Q25" s="17">
        <f t="shared" si="1"/>
        <v>44</v>
      </c>
      <c r="R25" s="17">
        <f t="shared" si="1"/>
        <v>9</v>
      </c>
      <c r="S25" s="17">
        <f>SUM(S20:S24)</f>
        <v>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6">
    <cfRule type="expression" dxfId="183" priority="10">
      <formula>AND(M$9&lt;&gt;"",M15&gt;=M$9)</formula>
    </cfRule>
  </conditionalFormatting>
  <conditionalFormatting sqref="M15:S16">
    <cfRule type="expression" dxfId="182" priority="9">
      <formula>J15=""</formula>
    </cfRule>
    <cfRule type="expression" dxfId="181" priority="11">
      <formula>AND(M$10&lt;&gt;"",M15&lt;M$10)</formula>
    </cfRule>
    <cfRule type="expression" dxfId="180" priority="12">
      <formula>AND(M$10&lt;&gt;"",M15&gt;=M$10)</formula>
    </cfRule>
  </conditionalFormatting>
  <conditionalFormatting sqref="M12:S13">
    <cfRule type="expression" dxfId="179" priority="6">
      <formula>AND(M$9&lt;&gt;"",M12&gt;=M$9)</formula>
    </cfRule>
  </conditionalFormatting>
  <conditionalFormatting sqref="M12:S13">
    <cfRule type="expression" dxfId="178" priority="5">
      <formula>J12=""</formula>
    </cfRule>
    <cfRule type="expression" dxfId="177" priority="7">
      <formula>AND(M$10&lt;&gt;"",M12&lt;M$10)</formula>
    </cfRule>
    <cfRule type="expression" dxfId="176" priority="8">
      <formula>AND(M$10&lt;&gt;"",M12&gt;=M$10)</formula>
    </cfRule>
  </conditionalFormatting>
  <conditionalFormatting sqref="M14:S14">
    <cfRule type="expression" dxfId="175" priority="2">
      <formula>AND(M$9&lt;&gt;"",M14&gt;=M$9)</formula>
    </cfRule>
  </conditionalFormatting>
  <conditionalFormatting sqref="M14:S14">
    <cfRule type="expression" dxfId="174" priority="1">
      <formula>J14=""</formula>
    </cfRule>
    <cfRule type="expression" dxfId="173" priority="3">
      <formula>AND(M$10&lt;&gt;"",M14&lt;M$10)</formula>
    </cfRule>
    <cfRule type="expression" dxfId="17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W1:AZ109"/>
  <sheetViews>
    <sheetView topLeftCell="A13"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2016:2:4:7:TAOYUAN_1_2</v>
      </c>
      <c r="AP77" s="27">
        <f t="shared" ref="AP77:AP88" ca="1" si="12">MATCH(AO77,INDIRECT(CONCATENATE($X$93,"$A:$A")),0)</f>
        <v>209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15</v>
      </c>
      <c r="AS77" s="21">
        <f t="shared" ca="1" si="13"/>
        <v>14</v>
      </c>
      <c r="AT77" s="21">
        <f t="shared" ca="1" si="13"/>
        <v>14</v>
      </c>
      <c r="AU77" s="21">
        <f t="shared" ca="1" si="13"/>
        <v>5</v>
      </c>
      <c r="AV77" s="21">
        <f t="shared" ref="AV77:AV88" si="14">ROUND(1*$X$97/$X$99,0)</f>
        <v>1</v>
      </c>
      <c r="AW77" s="21">
        <f t="shared" ref="AW77:AW88" si="15">6*$X$97</f>
        <v>30</v>
      </c>
      <c r="AX77" s="21">
        <f t="shared" ref="AX77:AX88" si="16">3*$X$97</f>
        <v>15</v>
      </c>
      <c r="AY77" s="21">
        <f t="shared" ref="AY77:AY88" si="17">5*$X$97</f>
        <v>25</v>
      </c>
      <c r="AZ77" s="21">
        <f t="shared" ref="AZ77:AZ88" si="18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2016:3:1:7:TAOYUAN_1_2</v>
      </c>
      <c r="AP78" s="27">
        <f t="shared" ca="1" si="12"/>
        <v>240</v>
      </c>
      <c r="AQ78" s="21">
        <f t="shared" ca="1" si="13"/>
        <v>2</v>
      </c>
      <c r="AR78" s="21">
        <f t="shared" ca="1" si="13"/>
        <v>13</v>
      </c>
      <c r="AS78" s="21">
        <f t="shared" ca="1" si="13"/>
        <v>13</v>
      </c>
      <c r="AT78" s="21">
        <f t="shared" ca="1" si="13"/>
        <v>13</v>
      </c>
      <c r="AU78" s="21">
        <f t="shared" ca="1" si="13"/>
        <v>3</v>
      </c>
      <c r="AV78" s="21">
        <f t="shared" si="14"/>
        <v>1</v>
      </c>
      <c r="AW78" s="21">
        <f t="shared" si="15"/>
        <v>30</v>
      </c>
      <c r="AX78" s="21">
        <f t="shared" si="16"/>
        <v>15</v>
      </c>
      <c r="AY78" s="21">
        <f t="shared" si="17"/>
        <v>25</v>
      </c>
      <c r="AZ78" s="21">
        <f t="shared" si="18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2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2016:3:2:7:TAOYUAN_1_2</v>
      </c>
      <c r="AP79" s="27">
        <f t="shared" ca="1" si="12"/>
        <v>270</v>
      </c>
      <c r="AQ79" s="21">
        <f t="shared" ca="1" si="13"/>
        <v>0</v>
      </c>
      <c r="AR79" s="21">
        <f t="shared" ca="1" si="13"/>
        <v>13</v>
      </c>
      <c r="AS79" s="21">
        <f t="shared" ca="1" si="13"/>
        <v>8</v>
      </c>
      <c r="AT79" s="21">
        <f t="shared" ca="1" si="13"/>
        <v>10</v>
      </c>
      <c r="AU79" s="21">
        <f t="shared" ca="1" si="13"/>
        <v>1</v>
      </c>
      <c r="AV79" s="21">
        <f t="shared" si="14"/>
        <v>1</v>
      </c>
      <c r="AW79" s="21">
        <f t="shared" si="15"/>
        <v>30</v>
      </c>
      <c r="AX79" s="21">
        <f t="shared" si="16"/>
        <v>15</v>
      </c>
      <c r="AY79" s="21">
        <f t="shared" si="17"/>
        <v>25</v>
      </c>
      <c r="AZ79" s="21">
        <f t="shared" si="18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>
        <f t="shared" ca="1" si="3"/>
        <v>117</v>
      </c>
      <c r="AC80" s="21">
        <f t="shared" ca="1" si="4"/>
        <v>3</v>
      </c>
      <c r="AD80" s="21">
        <f t="shared" si="5"/>
        <v>0</v>
      </c>
      <c r="AE80" s="27">
        <f t="shared" ca="1" si="6"/>
        <v>45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2016:3:3:7:TAOYUAN_1_2</v>
      </c>
      <c r="AP80" s="27">
        <f t="shared" ca="1" si="12"/>
        <v>299</v>
      </c>
      <c r="AQ80" s="21">
        <f t="shared" ca="1" si="13"/>
        <v>0</v>
      </c>
      <c r="AR80" s="21">
        <f t="shared" ca="1" si="13"/>
        <v>16</v>
      </c>
      <c r="AS80" s="21">
        <f t="shared" ca="1" si="13"/>
        <v>11</v>
      </c>
      <c r="AT80" s="21">
        <f t="shared" ca="1" si="13"/>
        <v>20</v>
      </c>
      <c r="AU80" s="21">
        <f t="shared" ca="1" si="13"/>
        <v>4</v>
      </c>
      <c r="AV80" s="21">
        <f t="shared" si="14"/>
        <v>1</v>
      </c>
      <c r="AW80" s="21">
        <f t="shared" si="15"/>
        <v>30</v>
      </c>
      <c r="AX80" s="21">
        <f t="shared" si="16"/>
        <v>15</v>
      </c>
      <c r="AY80" s="21">
        <f t="shared" si="17"/>
        <v>25</v>
      </c>
      <c r="AZ80" s="21">
        <f t="shared" si="18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>
        <f t="shared" ca="1" si="3"/>
        <v>146</v>
      </c>
      <c r="AC81" s="21">
        <f t="shared" ca="1" si="4"/>
        <v>2</v>
      </c>
      <c r="AD81" s="21">
        <f t="shared" si="5"/>
        <v>0</v>
      </c>
      <c r="AE81" s="27">
        <f t="shared" ca="1" si="6"/>
        <v>65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2016:3:4:7:TAOYUAN_1_2</v>
      </c>
      <c r="AP81" s="27">
        <f t="shared" ca="1" si="12"/>
        <v>329</v>
      </c>
      <c r="AQ81" s="21">
        <f t="shared" ca="1" si="13"/>
        <v>0</v>
      </c>
      <c r="AR81" s="21">
        <f t="shared" ca="1" si="13"/>
        <v>20</v>
      </c>
      <c r="AS81" s="21">
        <f t="shared" ca="1" si="13"/>
        <v>16</v>
      </c>
      <c r="AT81" s="21">
        <f t="shared" ca="1" si="13"/>
        <v>9</v>
      </c>
      <c r="AU81" s="21">
        <f t="shared" ca="1" si="13"/>
        <v>4</v>
      </c>
      <c r="AV81" s="21">
        <f t="shared" si="14"/>
        <v>1</v>
      </c>
      <c r="AW81" s="21">
        <f t="shared" si="15"/>
        <v>30</v>
      </c>
      <c r="AX81" s="21">
        <f t="shared" si="16"/>
        <v>15</v>
      </c>
      <c r="AY81" s="21">
        <f t="shared" si="17"/>
        <v>25</v>
      </c>
      <c r="AZ81" s="21">
        <f t="shared" si="18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2016:4:1:7:TAOYUAN_1_2</v>
      </c>
      <c r="AP82" s="27">
        <f t="shared" ca="1" si="12"/>
        <v>358</v>
      </c>
      <c r="AQ82" s="21">
        <f t="shared" ca="1" si="13"/>
        <v>1</v>
      </c>
      <c r="AR82" s="21">
        <f t="shared" ca="1" si="13"/>
        <v>24</v>
      </c>
      <c r="AS82" s="21">
        <f t="shared" ca="1" si="13"/>
        <v>23</v>
      </c>
      <c r="AT82" s="21">
        <f t="shared" ca="1" si="13"/>
        <v>23</v>
      </c>
      <c r="AU82" s="21">
        <f t="shared" ca="1" si="13"/>
        <v>2</v>
      </c>
      <c r="AV82" s="21">
        <f t="shared" si="14"/>
        <v>1</v>
      </c>
      <c r="AW82" s="21">
        <f t="shared" si="15"/>
        <v>30</v>
      </c>
      <c r="AX82" s="21">
        <f t="shared" si="16"/>
        <v>15</v>
      </c>
      <c r="AY82" s="21">
        <f t="shared" si="17"/>
        <v>25</v>
      </c>
      <c r="AZ82" s="21">
        <f t="shared" si="18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2016:4:2:7:TAOYUAN_1_2</v>
      </c>
      <c r="AP83" s="27">
        <f t="shared" ca="1" si="12"/>
        <v>387</v>
      </c>
      <c r="AQ83" s="21">
        <f t="shared" ca="1" si="13"/>
        <v>0</v>
      </c>
      <c r="AR83" s="21">
        <f t="shared" ca="1" si="13"/>
        <v>33</v>
      </c>
      <c r="AS83" s="21">
        <f t="shared" ca="1" si="13"/>
        <v>19</v>
      </c>
      <c r="AT83" s="21">
        <f t="shared" ca="1" si="13"/>
        <v>22</v>
      </c>
      <c r="AU83" s="21">
        <f t="shared" ca="1" si="13"/>
        <v>2</v>
      </c>
      <c r="AV83" s="21">
        <f t="shared" si="14"/>
        <v>1</v>
      </c>
      <c r="AW83" s="21">
        <f t="shared" si="15"/>
        <v>30</v>
      </c>
      <c r="AX83" s="21">
        <f t="shared" si="16"/>
        <v>15</v>
      </c>
      <c r="AY83" s="21">
        <f t="shared" si="17"/>
        <v>25</v>
      </c>
      <c r="AZ83" s="21">
        <f t="shared" si="18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2016:4:3:7:TAOYUAN_1_2</v>
      </c>
      <c r="AP84" s="27">
        <f t="shared" ca="1" si="12"/>
        <v>416</v>
      </c>
      <c r="AQ84" s="21">
        <f t="shared" ca="1" si="13"/>
        <v>2</v>
      </c>
      <c r="AR84" s="21">
        <f t="shared" ca="1" si="13"/>
        <v>27</v>
      </c>
      <c r="AS84" s="21">
        <f t="shared" ca="1" si="13"/>
        <v>12</v>
      </c>
      <c r="AT84" s="21">
        <f t="shared" ca="1" si="13"/>
        <v>15</v>
      </c>
      <c r="AU84" s="21">
        <f t="shared" ca="1" si="13"/>
        <v>4</v>
      </c>
      <c r="AV84" s="21">
        <f t="shared" si="14"/>
        <v>1</v>
      </c>
      <c r="AW84" s="21">
        <f t="shared" si="15"/>
        <v>30</v>
      </c>
      <c r="AX84" s="21">
        <f t="shared" si="16"/>
        <v>15</v>
      </c>
      <c r="AY84" s="21">
        <f t="shared" si="17"/>
        <v>25</v>
      </c>
      <c r="AZ84" s="21">
        <f t="shared" si="18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2016:4:4:7:TAOYUAN_1_2</v>
      </c>
      <c r="AP85" s="27">
        <f t="shared" ca="1" si="12"/>
        <v>445</v>
      </c>
      <c r="AQ85" s="21">
        <f t="shared" ca="1" si="13"/>
        <v>0</v>
      </c>
      <c r="AR85" s="21">
        <f t="shared" ca="1" si="13"/>
        <v>23</v>
      </c>
      <c r="AS85" s="21">
        <f t="shared" ca="1" si="13"/>
        <v>8</v>
      </c>
      <c r="AT85" s="21">
        <f t="shared" ca="1" si="13"/>
        <v>10</v>
      </c>
      <c r="AU85" s="21">
        <f t="shared" ca="1" si="13"/>
        <v>4</v>
      </c>
      <c r="AV85" s="21">
        <f t="shared" si="14"/>
        <v>1</v>
      </c>
      <c r="AW85" s="21">
        <f t="shared" si="15"/>
        <v>30</v>
      </c>
      <c r="AX85" s="21">
        <f t="shared" si="16"/>
        <v>15</v>
      </c>
      <c r="AY85" s="21">
        <f t="shared" si="17"/>
        <v>25</v>
      </c>
      <c r="AZ85" s="21">
        <f t="shared" si="18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2016:5:1:7:TAOYUAN_1_2</v>
      </c>
      <c r="AP86" s="27">
        <f t="shared" ca="1" si="12"/>
        <v>474</v>
      </c>
      <c r="AQ86" s="21">
        <f t="shared" ca="1" si="13"/>
        <v>1</v>
      </c>
      <c r="AR86" s="21">
        <f t="shared" ca="1" si="13"/>
        <v>19</v>
      </c>
      <c r="AS86" s="21">
        <f t="shared" ca="1" si="13"/>
        <v>19</v>
      </c>
      <c r="AT86" s="21">
        <f t="shared" ca="1" si="13"/>
        <v>20</v>
      </c>
      <c r="AU86" s="21">
        <f t="shared" ca="1" si="13"/>
        <v>2</v>
      </c>
      <c r="AV86" s="21">
        <f t="shared" si="14"/>
        <v>1</v>
      </c>
      <c r="AW86" s="21">
        <f t="shared" si="15"/>
        <v>30</v>
      </c>
      <c r="AX86" s="21">
        <f t="shared" si="16"/>
        <v>15</v>
      </c>
      <c r="AY86" s="21">
        <f t="shared" si="17"/>
        <v>25</v>
      </c>
      <c r="AZ86" s="21">
        <f t="shared" si="18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2016:5:2:7:TAOYUAN_1_2</v>
      </c>
      <c r="AP87" s="27">
        <f t="shared" ca="1" si="12"/>
        <v>503</v>
      </c>
      <c r="AQ87" s="21">
        <f t="shared" ca="1" si="13"/>
        <v>1</v>
      </c>
      <c r="AR87" s="21">
        <f t="shared" ca="1" si="13"/>
        <v>20</v>
      </c>
      <c r="AS87" s="21">
        <f t="shared" ca="1" si="13"/>
        <v>12</v>
      </c>
      <c r="AT87" s="21">
        <f t="shared" ca="1" si="13"/>
        <v>8</v>
      </c>
      <c r="AU87" s="21">
        <f t="shared" ca="1" si="13"/>
        <v>4</v>
      </c>
      <c r="AV87" s="21">
        <f t="shared" si="14"/>
        <v>1</v>
      </c>
      <c r="AW87" s="21">
        <f t="shared" si="15"/>
        <v>30</v>
      </c>
      <c r="AX87" s="21">
        <f t="shared" si="16"/>
        <v>15</v>
      </c>
      <c r="AY87" s="21">
        <f t="shared" si="17"/>
        <v>25</v>
      </c>
      <c r="AZ87" s="21">
        <f t="shared" si="18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2016:5:3:7:TAOYUAN_1_2</v>
      </c>
      <c r="AP88" s="27">
        <f t="shared" ca="1" si="12"/>
        <v>532</v>
      </c>
      <c r="AQ88" s="21">
        <f t="shared" ca="1" si="13"/>
        <v>0</v>
      </c>
      <c r="AR88" s="21">
        <f t="shared" ca="1" si="13"/>
        <v>14</v>
      </c>
      <c r="AS88" s="21">
        <f t="shared" ca="1" si="13"/>
        <v>12</v>
      </c>
      <c r="AT88" s="21">
        <f t="shared" ca="1" si="13"/>
        <v>16</v>
      </c>
      <c r="AU88" s="21">
        <f t="shared" ca="1" si="13"/>
        <v>3</v>
      </c>
      <c r="AV88" s="21">
        <f t="shared" si="14"/>
        <v>1</v>
      </c>
      <c r="AW88" s="21">
        <f t="shared" si="15"/>
        <v>30</v>
      </c>
      <c r="AX88" s="21">
        <f t="shared" si="16"/>
        <v>15</v>
      </c>
      <c r="AY88" s="21">
        <f t="shared" si="17"/>
        <v>25</v>
      </c>
      <c r="AZ88" s="21">
        <f t="shared" si="18"/>
        <v>5</v>
      </c>
    </row>
    <row r="89" spans="23:52">
      <c r="AC89" s="7">
        <f ca="1">SUMIFS(AC53:AC88, $X53:$X88,YEAR,AC53:AC88,"&lt;&gt;#N/A")</f>
        <v>8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1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1796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2249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2250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2016  8</v>
      </c>
    </row>
    <row r="107" spans="23:50" ht="23.25">
      <c r="W107" s="7" t="s">
        <v>1451</v>
      </c>
      <c r="X107" s="42" t="str">
        <f>$X$91</f>
        <v>Taoyuan 1/2 District</v>
      </c>
    </row>
    <row r="108" spans="23:50">
      <c r="X108" s="40" t="str">
        <f>$X$92</f>
        <v>桃園1/2地區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1765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2251</v>
      </c>
      <c r="E2" s="78" t="str">
        <f>$A$3</f>
        <v>八德地區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BADE_DISTRICT_GRAPH!$AC$89</f>
        <v>7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2310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452</v>
      </c>
      <c r="C12" s="64" t="str">
        <f>CONCATENATE(YEAR,":",MONTH,":",WEEK,":",WEEKDAY,":",$B12)</f>
        <v>2016:5:3:7:BADE_A_E</v>
      </c>
      <c r="D12" s="64">
        <f>MATCH($C12,REPORT_DATA_BY_COMP!$A:$A,0)</f>
        <v>1660</v>
      </c>
      <c r="E12" s="65" t="str">
        <f>SUBSTITUTE(VLOOKUP($B12,COMP_LIST!$A:$AC,5,FALSE),"EL","")</f>
        <v>E. Welker DL / Tan</v>
      </c>
      <c r="F12" s="4" t="str">
        <f>VLOOKUP($B12,COMP_LIST!$A:$AC,3,FALSE)</f>
        <v>Bade A E</v>
      </c>
      <c r="G12" s="4" t="str">
        <f>VLOOKUP($B12,COMP_LIST!$A:$AC,4,FALSE)</f>
        <v>八德A長老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4</v>
      </c>
    </row>
    <row r="13" spans="1:19" ht="15" customHeight="1">
      <c r="A13" s="1"/>
      <c r="B13" s="1" t="s">
        <v>453</v>
      </c>
      <c r="C13" s="64" t="str">
        <f>CONCATENATE(YEAR,":",MONTH,":",WEEK,":",WEEKDAY,":",$B13)</f>
        <v>2016:5:3:7:BADE_B_E</v>
      </c>
      <c r="D13" s="64">
        <f>MATCH($C13,REPORT_DATA_BY_COMP!$A:$A,0)</f>
        <v>1661</v>
      </c>
      <c r="E13" s="65" t="str">
        <f>SUBSTITUTE(VLOOKUP($B13,COMP_LIST!$A:$AC,5,FALSE),"EL","")</f>
        <v>E. Casper / Turner</v>
      </c>
      <c r="F13" s="4" t="str">
        <f>VLOOKUP($B13,COMP_LIST!$A:$AC,3,FALSE)</f>
        <v>Bade B E</v>
      </c>
      <c r="G13" s="4" t="str">
        <f>VLOOKUP($B13,COMP_LIST!$A:$AC,4,FALSE)</f>
        <v>八德B長老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9</v>
      </c>
    </row>
    <row r="14" spans="1:19" ht="15" customHeight="1">
      <c r="A14" s="1"/>
      <c r="B14" s="1" t="s">
        <v>454</v>
      </c>
      <c r="C14" s="64" t="str">
        <f>CONCATENATE(YEAR,":",MONTH,":",WEEK,":",WEEKDAY,":",$B14)</f>
        <v>2016:5:3:7:BADE_S</v>
      </c>
      <c r="D14" s="64">
        <f>MATCH($C14,REPORT_DATA_BY_COMP!$A:$A,0)</f>
        <v>1662</v>
      </c>
      <c r="E14" s="65" t="str">
        <f>SUBSTITUTE(VLOOKUP($B14,COMP_LIST!$A:$AC,5,FALSE),"EL","")</f>
        <v>S. Bain / Brinkerhoff</v>
      </c>
      <c r="F14" s="4" t="str">
        <f>VLOOKUP($B14,COMP_LIST!$A:$AC,3,FALSE)</f>
        <v>Bade S</v>
      </c>
      <c r="G14" s="4" t="str">
        <f>VLOOKUP($B14,COMP_LIST!$A:$AC,4,FALSE)</f>
        <v>八德姐妹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4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455</v>
      </c>
      <c r="C15" s="64" t="str">
        <f>CONCATENATE(YEAR,":",MONTH,":",WEEK,":",WEEKDAY,":",$B15)</f>
        <v>2016:5:3:7:LONGTAN_E</v>
      </c>
      <c r="D15" s="64">
        <f>MATCH($C15,REPORT_DATA_BY_COMP!$A:$A,0)</f>
        <v>1681</v>
      </c>
      <c r="E15" s="65" t="str">
        <f>SUBSTITUTE(VLOOKUP($B15,COMP_LIST!$A:$AC,5,FALSE),"EL","")</f>
        <v>E. Jacobson / Petermann</v>
      </c>
      <c r="F15" s="4" t="str">
        <f>VLOOKUP($B15,COMP_LIST!$A:$AC,3,FALSE)</f>
        <v>Longtan E</v>
      </c>
      <c r="G15" s="4" t="str">
        <f>VLOOKUP($B15,COMP_LIST!$A:$AC,4,FALSE)</f>
        <v>龍潭長老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11</v>
      </c>
      <c r="Q15" s="10">
        <f>IFERROR(INDEX(REPORT_DATA_BY_COMP!$A:$AH,$D15,MATCH(Q$8,REPORT_DATA_BY_COMP!$A$1:$AH$1,0)), "")</f>
        <v>1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3</v>
      </c>
      <c r="K16" s="11">
        <f t="shared" si="0"/>
        <v>8</v>
      </c>
      <c r="L16" s="48">
        <f t="shared" si="0"/>
        <v>0</v>
      </c>
      <c r="M16" s="57">
        <f t="shared" si="0"/>
        <v>0</v>
      </c>
      <c r="N16" s="51">
        <f t="shared" si="0"/>
        <v>15</v>
      </c>
      <c r="O16" s="11">
        <f t="shared" si="0"/>
        <v>4</v>
      </c>
      <c r="P16" s="11">
        <f t="shared" si="0"/>
        <v>31</v>
      </c>
      <c r="Q16" s="11">
        <f t="shared" si="0"/>
        <v>16</v>
      </c>
      <c r="R16" s="11">
        <f t="shared" si="0"/>
        <v>0</v>
      </c>
      <c r="S16" s="11">
        <f t="shared" si="0"/>
        <v>22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2016:5:1:7:BADE</v>
      </c>
      <c r="D19" s="64">
        <f>MATCH($C19,REPORT_DATA_BY_DISTRICT!$A:$A, 0)</f>
        <v>460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26</v>
      </c>
      <c r="Q19" s="10">
        <f>IFERROR(INDEX(REPORT_DATA_BY_DISTRICT!$A:$AH,$D19,MATCH(Q$8,REPORT_DATA_BY_DISTRICT!$A$1:$AH$1,0)), "")</f>
        <v>37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28</v>
      </c>
    </row>
    <row r="20" spans="3:19" ht="15" customHeight="1">
      <c r="C20" s="64" t="str">
        <f>CONCATENATE(YEAR,":",MONTH,":2:",WEEKLY_REPORT_DAY,":", $A$1)</f>
        <v>2016:5:2:7:BADE</v>
      </c>
      <c r="D20" s="64">
        <f>MATCH($C20,REPORT_DATA_BY_DISTRICT!$A:$A, 0)</f>
        <v>489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9</v>
      </c>
      <c r="O20" s="10">
        <f>IFERROR(INDEX(REPORT_DATA_BY_DISTRICT!$A:$AH,$D20,MATCH(O$8,REPORT_DATA_BY_DISTRICT!$A$1:$AH$1,0)), "")</f>
        <v>6</v>
      </c>
      <c r="P20" s="10">
        <f>IFERROR(INDEX(REPORT_DATA_BY_DISTRICT!$A:$AH,$D20,MATCH(P$8,REPORT_DATA_BY_DISTRICT!$A$1:$AH$1,0)), "")</f>
        <v>30</v>
      </c>
      <c r="Q20" s="10">
        <f>IFERROR(INDEX(REPORT_DATA_BY_DISTRICT!$A:$AH,$D20,MATCH(Q$8,REPORT_DATA_BY_DISTRICT!$A$1:$AH$1,0)), "")</f>
        <v>15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18</v>
      </c>
    </row>
    <row r="21" spans="3:19" ht="15" customHeight="1">
      <c r="C21" s="64" t="str">
        <f>CONCATENATE(YEAR,":",MONTH,":3:",WEEKLY_REPORT_DAY,":", $A$1)</f>
        <v>2016:5:3:7:BADE</v>
      </c>
      <c r="D21" s="64">
        <f>MATCH($C21,REPORT_DATA_BY_DISTRICT!$A:$A, 0)</f>
        <v>518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15</v>
      </c>
      <c r="O21" s="10">
        <f>IFERROR(INDEX(REPORT_DATA_BY_DISTRICT!$A:$AH,$D21,MATCH(O$8,REPORT_DATA_BY_DISTRICT!$A$1:$AH$1,0)), "")</f>
        <v>4</v>
      </c>
      <c r="P21" s="10">
        <f>IFERROR(INDEX(REPORT_DATA_BY_DISTRICT!$A:$AH,$D21,MATCH(P$8,REPORT_DATA_BY_DISTRICT!$A$1:$AH$1,0)), "")</f>
        <v>31</v>
      </c>
      <c r="Q21" s="10">
        <f>IFERROR(INDEX(REPORT_DATA_BY_DISTRICT!$A:$AH,$D21,MATCH(Q$8,REPORT_DATA_BY_DISTRICT!$A$1:$AH$1,0)), "")</f>
        <v>16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22</v>
      </c>
    </row>
    <row r="22" spans="3:19" ht="15" customHeight="1">
      <c r="C22" s="64" t="str">
        <f>CONCATENATE(YEAR,":",MONTH,":4:",WEEKLY_REPORT_DAY,":", $A$1)</f>
        <v>2016:5:4:7:BADE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2016:5:5:7:BADE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2</v>
      </c>
      <c r="J24" s="17">
        <f t="shared" si="1"/>
        <v>11</v>
      </c>
      <c r="K24" s="17">
        <f t="shared" si="1"/>
        <v>16</v>
      </c>
      <c r="L24" s="49">
        <f t="shared" si="1"/>
        <v>0</v>
      </c>
      <c r="M24" s="17">
        <f t="shared" si="1"/>
        <v>0</v>
      </c>
      <c r="N24" s="52">
        <f t="shared" si="1"/>
        <v>38</v>
      </c>
      <c r="O24" s="17">
        <f t="shared" si="1"/>
        <v>17</v>
      </c>
      <c r="P24" s="17">
        <f t="shared" si="1"/>
        <v>87</v>
      </c>
      <c r="Q24" s="17">
        <f t="shared" si="1"/>
        <v>68</v>
      </c>
      <c r="R24" s="17">
        <f t="shared" si="1"/>
        <v>3</v>
      </c>
      <c r="S24" s="17">
        <f>SUM(S19:S23)</f>
        <v>68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71" priority="10">
      <formula>AND(M$9&lt;&gt;"",M15&gt;=M$9)</formula>
    </cfRule>
  </conditionalFormatting>
  <conditionalFormatting sqref="M15:S15">
    <cfRule type="expression" dxfId="170" priority="9">
      <formula>J15=""</formula>
    </cfRule>
    <cfRule type="expression" dxfId="169" priority="11">
      <formula>AND(M$10&lt;&gt;"",M15&lt;M$10)</formula>
    </cfRule>
    <cfRule type="expression" dxfId="168" priority="12">
      <formula>AND(M$10&lt;&gt;"",M15&gt;=M$10)</formula>
    </cfRule>
  </conditionalFormatting>
  <conditionalFormatting sqref="M12:S13">
    <cfRule type="expression" dxfId="167" priority="6">
      <formula>AND(M$9&lt;&gt;"",M12&gt;=M$9)</formula>
    </cfRule>
  </conditionalFormatting>
  <conditionalFormatting sqref="M12:S13">
    <cfRule type="expression" dxfId="166" priority="5">
      <formula>J12=""</formula>
    </cfRule>
    <cfRule type="expression" dxfId="165" priority="7">
      <formula>AND(M$10&lt;&gt;"",M12&lt;M$10)</formula>
    </cfRule>
    <cfRule type="expression" dxfId="164" priority="8">
      <formula>AND(M$10&lt;&gt;"",M12&gt;=M$10)</formula>
    </cfRule>
  </conditionalFormatting>
  <conditionalFormatting sqref="M14:S14">
    <cfRule type="expression" dxfId="163" priority="2">
      <formula>AND(M$9&lt;&gt;"",M14&gt;=M$9)</formula>
    </cfRule>
  </conditionalFormatting>
  <conditionalFormatting sqref="M14:S14">
    <cfRule type="expression" dxfId="162" priority="1">
      <formula>J14=""</formula>
    </cfRule>
    <cfRule type="expression" dxfId="161" priority="3">
      <formula>AND(M$10&lt;&gt;"",M14&lt;M$10)</formula>
    </cfRule>
    <cfRule type="expression" dxfId="160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2016:2:4:7:BADE</v>
      </c>
      <c r="AP77" s="27">
        <f t="shared" ref="AP77:AP88" ca="1" si="12">MATCH(AO77,INDIRECT(CONCATENATE($X$93,"$A:$A")),0)</f>
        <v>194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22</v>
      </c>
      <c r="AS77" s="21">
        <f t="shared" ca="1" si="13"/>
        <v>7</v>
      </c>
      <c r="AT77" s="21">
        <f t="shared" ca="1" si="13"/>
        <v>22</v>
      </c>
      <c r="AU77" s="21">
        <f t="shared" ca="1" si="13"/>
        <v>2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2016:3:1:7:BADE</v>
      </c>
      <c r="AP78" s="27">
        <f t="shared" ca="1" si="12"/>
        <v>225</v>
      </c>
      <c r="AQ78" s="21">
        <f t="shared" ca="1" si="13"/>
        <v>0</v>
      </c>
      <c r="AR78" s="21">
        <f t="shared" ca="1" si="13"/>
        <v>29</v>
      </c>
      <c r="AS78" s="21">
        <f t="shared" ca="1" si="13"/>
        <v>9</v>
      </c>
      <c r="AT78" s="21">
        <f t="shared" ca="1" si="13"/>
        <v>21</v>
      </c>
      <c r="AU78" s="21">
        <f t="shared" ca="1" si="13"/>
        <v>0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17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2016:3:2:7:BADE</v>
      </c>
      <c r="AP79" s="27">
        <f t="shared" ca="1" si="12"/>
        <v>256</v>
      </c>
      <c r="AQ79" s="21">
        <f t="shared" ca="1" si="13"/>
        <v>2</v>
      </c>
      <c r="AR79" s="21">
        <f t="shared" ca="1" si="13"/>
        <v>23</v>
      </c>
      <c r="AS79" s="21">
        <f t="shared" ca="1" si="13"/>
        <v>8</v>
      </c>
      <c r="AT79" s="21">
        <f t="shared" ca="1" si="13"/>
        <v>10</v>
      </c>
      <c r="AU79" s="21">
        <f t="shared" ca="1" si="13"/>
        <v>3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>
        <f t="shared" ca="1" si="3"/>
        <v>103</v>
      </c>
      <c r="AC80" s="21">
        <f t="shared" ca="1" si="4"/>
        <v>1</v>
      </c>
      <c r="AD80" s="21">
        <f t="shared" si="5"/>
        <v>0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2016:3:3:7:BADE</v>
      </c>
      <c r="AP80" s="27">
        <f t="shared" ca="1" si="12"/>
        <v>285</v>
      </c>
      <c r="AQ80" s="21">
        <f t="shared" ca="1" si="13"/>
        <v>0</v>
      </c>
      <c r="AR80" s="21">
        <f t="shared" ca="1" si="13"/>
        <v>17</v>
      </c>
      <c r="AS80" s="21">
        <f t="shared" ca="1" si="13"/>
        <v>11</v>
      </c>
      <c r="AT80" s="21">
        <f t="shared" ca="1" si="13"/>
        <v>18</v>
      </c>
      <c r="AU80" s="21">
        <f t="shared" ca="1" si="13"/>
        <v>2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>
        <f t="shared" ca="1" si="3"/>
        <v>132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2016:3:4:7:BADE</v>
      </c>
      <c r="AP81" s="27">
        <f t="shared" ca="1" si="12"/>
        <v>315</v>
      </c>
      <c r="AQ81" s="21">
        <f t="shared" ca="1" si="13"/>
        <v>0</v>
      </c>
      <c r="AR81" s="21">
        <f t="shared" ca="1" si="13"/>
        <v>16</v>
      </c>
      <c r="AS81" s="21">
        <f t="shared" ca="1" si="13"/>
        <v>6</v>
      </c>
      <c r="AT81" s="21">
        <f t="shared" ca="1" si="13"/>
        <v>10</v>
      </c>
      <c r="AU81" s="21">
        <f t="shared" ca="1" si="13"/>
        <v>2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2016:4:1:7:BADE</v>
      </c>
      <c r="AP82" s="27">
        <f t="shared" ca="1" si="12"/>
        <v>344</v>
      </c>
      <c r="AQ82" s="21">
        <f t="shared" ca="1" si="13"/>
        <v>0</v>
      </c>
      <c r="AR82" s="21">
        <f t="shared" ca="1" si="13"/>
        <v>16</v>
      </c>
      <c r="AS82" s="21">
        <f t="shared" ca="1" si="13"/>
        <v>11</v>
      </c>
      <c r="AT82" s="21">
        <f t="shared" ca="1" si="13"/>
        <v>15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2016:4:2:7:BADE</v>
      </c>
      <c r="AP83" s="27">
        <f t="shared" ca="1" si="12"/>
        <v>373</v>
      </c>
      <c r="AQ83" s="21">
        <f t="shared" ca="1" si="13"/>
        <v>0</v>
      </c>
      <c r="AR83" s="21">
        <f t="shared" ca="1" si="13"/>
        <v>22</v>
      </c>
      <c r="AS83" s="21">
        <f t="shared" ca="1" si="13"/>
        <v>3</v>
      </c>
      <c r="AT83" s="21">
        <f t="shared" ca="1" si="13"/>
        <v>17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2016:4:3:7:BADE</v>
      </c>
      <c r="AP84" s="27">
        <f t="shared" ca="1" si="12"/>
        <v>402</v>
      </c>
      <c r="AQ84" s="21">
        <f t="shared" ca="1" si="13"/>
        <v>0</v>
      </c>
      <c r="AR84" s="21">
        <f t="shared" ca="1" si="13"/>
        <v>18</v>
      </c>
      <c r="AS84" s="21">
        <f t="shared" ca="1" si="13"/>
        <v>7</v>
      </c>
      <c r="AT84" s="21">
        <f t="shared" ca="1" si="13"/>
        <v>13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2016:4:4:7:BADE</v>
      </c>
      <c r="AP85" s="27">
        <f t="shared" ca="1" si="12"/>
        <v>431</v>
      </c>
      <c r="AQ85" s="21">
        <f t="shared" ca="1" si="13"/>
        <v>1</v>
      </c>
      <c r="AR85" s="21">
        <f t="shared" ca="1" si="13"/>
        <v>12</v>
      </c>
      <c r="AS85" s="21">
        <f t="shared" ca="1" si="13"/>
        <v>3</v>
      </c>
      <c r="AT85" s="21">
        <f t="shared" ca="1" si="13"/>
        <v>11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2016:5:1:7:BADE</v>
      </c>
      <c r="AP86" s="27">
        <f t="shared" ca="1" si="12"/>
        <v>460</v>
      </c>
      <c r="AQ86" s="21">
        <f t="shared" ca="1" si="13"/>
        <v>0</v>
      </c>
      <c r="AR86" s="21">
        <f t="shared" ca="1" si="13"/>
        <v>14</v>
      </c>
      <c r="AS86" s="21">
        <f t="shared" ca="1" si="13"/>
        <v>7</v>
      </c>
      <c r="AT86" s="21">
        <f t="shared" ca="1" si="13"/>
        <v>37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2016:5:2:7:BADE</v>
      </c>
      <c r="AP87" s="27">
        <f t="shared" ca="1" si="12"/>
        <v>489</v>
      </c>
      <c r="AQ87" s="21">
        <f t="shared" ca="1" si="13"/>
        <v>0</v>
      </c>
      <c r="AR87" s="21">
        <f t="shared" ca="1" si="13"/>
        <v>9</v>
      </c>
      <c r="AS87" s="21">
        <f t="shared" ca="1" si="13"/>
        <v>6</v>
      </c>
      <c r="AT87" s="21">
        <f t="shared" ca="1" si="13"/>
        <v>15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2016:5:3:7:BADE</v>
      </c>
      <c r="AP88" s="27">
        <f t="shared" ca="1" si="12"/>
        <v>518</v>
      </c>
      <c r="AQ88" s="21">
        <f t="shared" ca="1" si="13"/>
        <v>0</v>
      </c>
      <c r="AR88" s="21">
        <f t="shared" ca="1" si="13"/>
        <v>15</v>
      </c>
      <c r="AS88" s="21">
        <f t="shared" ca="1" si="13"/>
        <v>4</v>
      </c>
      <c r="AT88" s="21">
        <f t="shared" ca="1" si="13"/>
        <v>16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1765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2251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2252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2016  7</v>
      </c>
    </row>
    <row r="107" spans="23:50" ht="23.25">
      <c r="W107" s="7" t="s">
        <v>1451</v>
      </c>
      <c r="X107" s="42" t="str">
        <f>$X$91</f>
        <v>Bade District</v>
      </c>
    </row>
    <row r="108" spans="23:50">
      <c r="X108" s="40" t="str">
        <f>$X$92</f>
        <v>八德地區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2041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2253</v>
      </c>
      <c r="E2" s="78" t="str">
        <f>$A$3</f>
        <v>中壢地區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ZHONGLI_DISTRICT_GRAPH!$AC$89</f>
        <v>6</v>
      </c>
      <c r="I5" s="91"/>
      <c r="J5" s="91"/>
      <c r="K5" s="92"/>
      <c r="L5" s="45">
        <f>$M$23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803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456</v>
      </c>
      <c r="C12" s="64" t="str">
        <f>CONCATENATE(YEAR,":",MONTH,":",WEEK,":",WEEKDAY,":",$B12)</f>
        <v>2016:5:3:7:ZHONGLI_1_E</v>
      </c>
      <c r="D12" s="64">
        <f>MATCH($C12,REPORT_DATA_BY_COMP!$A:$A,0)</f>
        <v>1742</v>
      </c>
      <c r="E12" s="65" t="str">
        <f>SUBSTITUTE(VLOOKUP($B12,COMP_LIST!$A:$AC,5,FALSE),"EL","")</f>
        <v>E. Magness / Lloyd</v>
      </c>
      <c r="F12" s="4" t="str">
        <f>VLOOKUP($B12,COMP_LIST!$A:$AC,3,FALSE)</f>
        <v>Zhongli 1 E</v>
      </c>
      <c r="G12" s="4" t="str">
        <f>VLOOKUP($B12,COMP_LIST!$A:$AC,4,FALSE)</f>
        <v>中壢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0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2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3</v>
      </c>
    </row>
    <row r="13" spans="1:19" ht="15" customHeight="1">
      <c r="A13" s="1"/>
      <c r="B13" s="1" t="s">
        <v>457</v>
      </c>
      <c r="C13" s="64" t="str">
        <f>CONCATENATE(YEAR,":",MONTH,":",WEEK,":",WEEKDAY,":",$B13)</f>
        <v>2016:5:3:7:ZHONGLI_1_S</v>
      </c>
      <c r="D13" s="64">
        <f>MATCH($C13,REPORT_DATA_BY_COMP!$A:$A,0)</f>
        <v>1743</v>
      </c>
      <c r="E13" s="65" t="str">
        <f>SUBSTITUTE(VLOOKUP($B13,COMP_LIST!$A:$AC,5,FALSE),"EL","")</f>
        <v>S. Komatsu / Clawson</v>
      </c>
      <c r="F13" s="4" t="str">
        <f>VLOOKUP($B13,COMP_LIST!$A:$AC,3,FALSE)</f>
        <v>Zhongli 1 S</v>
      </c>
      <c r="G13" s="4" t="str">
        <f>VLOOKUP($B13,COMP_LIST!$A:$AC,4,FALSE)</f>
        <v>中壢 1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6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13</v>
      </c>
    </row>
    <row r="14" spans="1:19" ht="15" customHeight="1">
      <c r="A14" s="1"/>
      <c r="B14" s="1" t="s">
        <v>458</v>
      </c>
      <c r="C14" s="64" t="str">
        <f>CONCATENATE(YEAR,":",MONTH,":",WEEK,":",WEEKDAY,":",$B14)</f>
        <v>2016:5:3:7:ZHONGLI_2_E</v>
      </c>
      <c r="D14" s="64">
        <f>MATCH($C14,REPORT_DATA_BY_COMP!$A:$A,0)</f>
        <v>1744</v>
      </c>
      <c r="E14" s="65" t="str">
        <f>SUBSTITUTE(VLOOKUP($B14,COMP_LIST!$A:$AC,5,FALSE),"EL","")</f>
        <v>E. Seamons DL / Clark</v>
      </c>
      <c r="F14" s="4" t="str">
        <f>VLOOKUP($B14,COMP_LIST!$A:$AC,3,FALSE)</f>
        <v>Zhongli 2 E</v>
      </c>
      <c r="G14" s="4" t="str">
        <f>VLOOKUP($B14,COMP_LIST!$A:$AC,4,FALSE)</f>
        <v>中壢 2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4</v>
      </c>
      <c r="K14" s="10">
        <f>IFERROR(INDEX(REPORT_DATA_BY_COMP!$A:$AH,$D14,MATCH(K$8,REPORT_DATA_BY_COMP!$A$1:$AH$1,0)), "")</f>
        <v>7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11</v>
      </c>
      <c r="O14" s="10">
        <f>IFERROR(INDEX(REPORT_DATA_BY_COMP!$A:$AH,$D14,MATCH(O$8,REPORT_DATA_BY_COMP!$A$1:$AH$1,0)), "")</f>
        <v>4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5</v>
      </c>
      <c r="K15" s="11">
        <f t="shared" si="0"/>
        <v>14</v>
      </c>
      <c r="L15" s="48">
        <f t="shared" si="0"/>
        <v>0</v>
      </c>
      <c r="M15" s="57">
        <f t="shared" si="0"/>
        <v>0</v>
      </c>
      <c r="N15" s="51">
        <f t="shared" si="0"/>
        <v>25</v>
      </c>
      <c r="O15" s="11">
        <f t="shared" si="0"/>
        <v>4</v>
      </c>
      <c r="P15" s="11">
        <f t="shared" si="0"/>
        <v>21</v>
      </c>
      <c r="Q15" s="11">
        <f t="shared" si="0"/>
        <v>10</v>
      </c>
      <c r="R15" s="11">
        <f t="shared" si="0"/>
        <v>1</v>
      </c>
      <c r="S15" s="11">
        <f t="shared" si="0"/>
        <v>22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2245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2016:5:1:7:ZHONGLI</v>
      </c>
      <c r="D18" s="64">
        <f>MATCH($C18,REPORT_DATA_BY_DISTRICT!$A:$A, 0)</f>
        <v>485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2</v>
      </c>
      <c r="J18" s="10">
        <f>IFERROR(INDEX(REPORT_DATA_BY_DISTRICT!$A:$AH,$D18,MATCH(J$8,REPORT_DATA_BY_DISTRICT!$A$1:$AH$1,0)), "")</f>
        <v>7</v>
      </c>
      <c r="K18" s="10">
        <f>IFERROR(INDEX(REPORT_DATA_BY_DISTRICT!$A:$AH,$D18,MATCH(K$8,REPORT_DATA_BY_DISTRICT!$A$1:$AH$1,0)), "")</f>
        <v>12</v>
      </c>
      <c r="L18" s="10">
        <f>IFERROR(INDEX(REPORT_DATA_BY_DISTRICT!$A:$AH,$D18,MATCH(L$8,REPORT_DATA_BY_DISTRICT!$A$1:$AH$1,0)), "")</f>
        <v>2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32</v>
      </c>
      <c r="O18" s="10">
        <f>IFERROR(INDEX(REPORT_DATA_BY_DISTRICT!$A:$AH,$D18,MATCH(O$8,REPORT_DATA_BY_DISTRICT!$A$1:$AH$1,0)), "")</f>
        <v>9</v>
      </c>
      <c r="P18" s="10">
        <f>IFERROR(INDEX(REPORT_DATA_BY_DISTRICT!$A:$AH,$D18,MATCH(P$8,REPORT_DATA_BY_DISTRICT!$A$1:$AH$1,0)), "")</f>
        <v>33</v>
      </c>
      <c r="Q18" s="10">
        <f>IFERROR(INDEX(REPORT_DATA_BY_DISTRICT!$A:$AH,$D18,MATCH(Q$8,REPORT_DATA_BY_DISTRICT!$A$1:$AH$1,0)), "")</f>
        <v>18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32</v>
      </c>
    </row>
    <row r="19" spans="3:19" ht="15" customHeight="1">
      <c r="C19" s="64" t="str">
        <f>CONCATENATE(YEAR,":",MONTH,":2:",WEEKLY_REPORT_DAY,":", $A$1)</f>
        <v>2016:5:2:7:ZHONGLI</v>
      </c>
      <c r="D19" s="64">
        <f>MATCH($C19,REPORT_DATA_BY_DISTRICT!$A:$A, 0)</f>
        <v>514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2</v>
      </c>
      <c r="N19" s="10">
        <f>IFERROR(INDEX(REPORT_DATA_BY_DISTRICT!$A:$AH,$D19,MATCH(N$8,REPORT_DATA_BY_DISTRICT!$A$1:$AH$1,0)), "")</f>
        <v>25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16</v>
      </c>
      <c r="Q19" s="10">
        <f>IFERROR(INDEX(REPORT_DATA_BY_DISTRICT!$A:$AH,$D19,MATCH(Q$8,REPORT_DATA_BY_DISTRICT!$A$1:$AH$1,0)), "")</f>
        <v>17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33</v>
      </c>
    </row>
    <row r="20" spans="3:19" ht="15" customHeight="1">
      <c r="C20" s="64" t="str">
        <f>CONCATENATE(YEAR,":",MONTH,":3:",WEEKLY_REPORT_DAY,":", $A$1)</f>
        <v>2016:5:3:7:ZHONGLI</v>
      </c>
      <c r="D20" s="64">
        <f>MATCH($C20,REPORT_DATA_BY_DISTRICT!$A:$A, 0)</f>
        <v>544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14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25</v>
      </c>
      <c r="O20" s="10">
        <f>IFERROR(INDEX(REPORT_DATA_BY_DISTRICT!$A:$AH,$D20,MATCH(O$8,REPORT_DATA_BY_DISTRICT!$A$1:$AH$1,0)), "")</f>
        <v>4</v>
      </c>
      <c r="P20" s="10">
        <f>IFERROR(INDEX(REPORT_DATA_BY_DISTRICT!$A:$AH,$D20,MATCH(P$8,REPORT_DATA_BY_DISTRICT!$A$1:$AH$1,0)), "")</f>
        <v>21</v>
      </c>
      <c r="Q20" s="10">
        <f>IFERROR(INDEX(REPORT_DATA_BY_DISTRICT!$A:$AH,$D20,MATCH(Q$8,REPORT_DATA_BY_DISTRICT!$A$1:$AH$1,0)), "")</f>
        <v>10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22</v>
      </c>
    </row>
    <row r="21" spans="3:19" ht="15" customHeight="1">
      <c r="C21" s="64" t="str">
        <f>CONCATENATE(YEAR,":",MONTH,":4:",WEEKLY_REPORT_DAY,":", $A$1)</f>
        <v>2016:5:4:7:ZHONGLI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2016:5:5:7:ZHONGLI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0</v>
      </c>
      <c r="I23" s="17">
        <f t="shared" ref="I23:R23" si="1">SUM(I18:I22)</f>
        <v>2</v>
      </c>
      <c r="J23" s="17">
        <f t="shared" si="1"/>
        <v>17</v>
      </c>
      <c r="K23" s="17">
        <f t="shared" si="1"/>
        <v>43</v>
      </c>
      <c r="L23" s="49">
        <f t="shared" si="1"/>
        <v>2</v>
      </c>
      <c r="M23" s="17">
        <f t="shared" si="1"/>
        <v>2</v>
      </c>
      <c r="N23" s="52">
        <f t="shared" si="1"/>
        <v>82</v>
      </c>
      <c r="O23" s="17">
        <f t="shared" si="1"/>
        <v>19</v>
      </c>
      <c r="P23" s="17">
        <f t="shared" si="1"/>
        <v>70</v>
      </c>
      <c r="Q23" s="17">
        <f t="shared" si="1"/>
        <v>45</v>
      </c>
      <c r="R23" s="17">
        <f t="shared" si="1"/>
        <v>1</v>
      </c>
      <c r="S23" s="17">
        <f>SUM(S18:S22)</f>
        <v>87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59" priority="6">
      <formula>AND(M$9&lt;&gt;"",M12&gt;=M$9)</formula>
    </cfRule>
  </conditionalFormatting>
  <conditionalFormatting sqref="M12:S13">
    <cfRule type="expression" dxfId="158" priority="5">
      <formula>J12=""</formula>
    </cfRule>
    <cfRule type="expression" dxfId="157" priority="7">
      <formula>AND(M$10&lt;&gt;"",M12&lt;M$10)</formula>
    </cfRule>
    <cfRule type="expression" dxfId="156" priority="8">
      <formula>AND(M$10&lt;&gt;"",M12&gt;=M$10)</formula>
    </cfRule>
  </conditionalFormatting>
  <conditionalFormatting sqref="M14:S14">
    <cfRule type="expression" dxfId="155" priority="2">
      <formula>AND(M$9&lt;&gt;"",M14&gt;=M$9)</formula>
    </cfRule>
  </conditionalFormatting>
  <conditionalFormatting sqref="M14:S14">
    <cfRule type="expression" dxfId="154" priority="1">
      <formula>J14=""</formula>
    </cfRule>
    <cfRule type="expression" dxfId="153" priority="3">
      <formula>AND(M$10&lt;&gt;"",M14&lt;M$10)</formula>
    </cfRule>
    <cfRule type="expression" dxfId="15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2016:2:4:7:ZHONGLI</v>
      </c>
      <c r="AP77" s="27">
        <f t="shared" ref="AP77:AP88" ca="1" si="12">MATCH(AO77,INDIRECT(CONCATENATE($X$93,"$A:$A")),0)</f>
        <v>221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23</v>
      </c>
      <c r="AS77" s="21">
        <f t="shared" ca="1" si="13"/>
        <v>5</v>
      </c>
      <c r="AT77" s="21">
        <f t="shared" ca="1" si="13"/>
        <v>6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2016:3:1:7:ZHONGLI</v>
      </c>
      <c r="AP78" s="27">
        <f t="shared" ca="1" si="12"/>
        <v>252</v>
      </c>
      <c r="AQ78" s="21">
        <f t="shared" ca="1" si="13"/>
        <v>0</v>
      </c>
      <c r="AR78" s="21">
        <f t="shared" ca="1" si="13"/>
        <v>20</v>
      </c>
      <c r="AS78" s="21">
        <f t="shared" ca="1" si="13"/>
        <v>6</v>
      </c>
      <c r="AT78" s="21">
        <f t="shared" ca="1" si="13"/>
        <v>8</v>
      </c>
      <c r="AU78" s="21">
        <f t="shared" ca="1" si="13"/>
        <v>0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2016:3:2:7:ZHONGLI</v>
      </c>
      <c r="AP79" s="27">
        <f t="shared" ca="1" si="12"/>
        <v>281</v>
      </c>
      <c r="AQ79" s="21">
        <f t="shared" ca="1" si="13"/>
        <v>1</v>
      </c>
      <c r="AR79" s="21">
        <f t="shared" ca="1" si="13"/>
        <v>18</v>
      </c>
      <c r="AS79" s="21">
        <f t="shared" ca="1" si="13"/>
        <v>5</v>
      </c>
      <c r="AT79" s="21">
        <f t="shared" ca="1" si="13"/>
        <v>4</v>
      </c>
      <c r="AU79" s="21">
        <f t="shared" ca="1" si="13"/>
        <v>0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>
        <f t="shared" ca="1" si="3"/>
        <v>128</v>
      </c>
      <c r="AC80" s="21">
        <f t="shared" ca="1" si="4"/>
        <v>2</v>
      </c>
      <c r="AD80" s="21">
        <f t="shared" si="5"/>
        <v>0</v>
      </c>
      <c r="AE80" s="27">
        <f t="shared" ca="1" si="6"/>
        <v>55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2016:3:3:7:ZHONGLI</v>
      </c>
      <c r="AP80" s="27">
        <f t="shared" ca="1" si="12"/>
        <v>311</v>
      </c>
      <c r="AQ80" s="21">
        <f t="shared" ca="1" si="13"/>
        <v>1</v>
      </c>
      <c r="AR80" s="21">
        <f t="shared" ca="1" si="13"/>
        <v>14</v>
      </c>
      <c r="AS80" s="21">
        <f t="shared" ca="1" si="13"/>
        <v>5</v>
      </c>
      <c r="AT80" s="21">
        <f t="shared" ca="1" si="13"/>
        <v>10</v>
      </c>
      <c r="AU80" s="21">
        <f t="shared" ca="1" si="13"/>
        <v>0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>
        <f t="shared" ca="1" si="3"/>
        <v>158</v>
      </c>
      <c r="AC81" s="21">
        <f t="shared" ca="1" si="4"/>
        <v>2</v>
      </c>
      <c r="AD81" s="21">
        <f t="shared" si="5"/>
        <v>0</v>
      </c>
      <c r="AE81" s="27">
        <f t="shared" ca="1" si="6"/>
        <v>69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2016:3:4:7:ZHONGLI</v>
      </c>
      <c r="AP81" s="27">
        <f t="shared" ca="1" si="12"/>
        <v>340</v>
      </c>
      <c r="AQ81" s="21">
        <f t="shared" ca="1" si="13"/>
        <v>0</v>
      </c>
      <c r="AR81" s="21">
        <f t="shared" ca="1" si="13"/>
        <v>19</v>
      </c>
      <c r="AS81" s="21">
        <f t="shared" ca="1" si="13"/>
        <v>15</v>
      </c>
      <c r="AT81" s="21">
        <f t="shared" ca="1" si="13"/>
        <v>21</v>
      </c>
      <c r="AU81" s="21">
        <f t="shared" ca="1" si="13"/>
        <v>0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2016:4:1:7:ZHONGLI</v>
      </c>
      <c r="AP82" s="27">
        <f t="shared" ca="1" si="12"/>
        <v>369</v>
      </c>
      <c r="AQ82" s="21">
        <f t="shared" ca="1" si="13"/>
        <v>1</v>
      </c>
      <c r="AR82" s="21">
        <f t="shared" ca="1" si="13"/>
        <v>21</v>
      </c>
      <c r="AS82" s="21">
        <f t="shared" ca="1" si="13"/>
        <v>10</v>
      </c>
      <c r="AT82" s="21">
        <f t="shared" ca="1" si="13"/>
        <v>18</v>
      </c>
      <c r="AU82" s="21">
        <f t="shared" ca="1" si="13"/>
        <v>0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2016:4:2:7:ZHONGLI</v>
      </c>
      <c r="AP83" s="27">
        <f t="shared" ca="1" si="12"/>
        <v>398</v>
      </c>
      <c r="AQ83" s="21">
        <f t="shared" ca="1" si="13"/>
        <v>0</v>
      </c>
      <c r="AR83" s="21">
        <f t="shared" ca="1" si="13"/>
        <v>30</v>
      </c>
      <c r="AS83" s="21">
        <f t="shared" ca="1" si="13"/>
        <v>13</v>
      </c>
      <c r="AT83" s="21">
        <f t="shared" ca="1" si="13"/>
        <v>16</v>
      </c>
      <c r="AU83" s="21">
        <f t="shared" ca="1" si="13"/>
        <v>0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2016:4:3:7:ZHONGLI</v>
      </c>
      <c r="AP84" s="27">
        <f t="shared" ca="1" si="12"/>
        <v>427</v>
      </c>
      <c r="AQ84" s="21">
        <f t="shared" ca="1" si="13"/>
        <v>0</v>
      </c>
      <c r="AR84" s="21">
        <f t="shared" ca="1" si="13"/>
        <v>31</v>
      </c>
      <c r="AS84" s="21">
        <f t="shared" ca="1" si="13"/>
        <v>7</v>
      </c>
      <c r="AT84" s="21">
        <f t="shared" ca="1" si="13"/>
        <v>11</v>
      </c>
      <c r="AU84" s="21">
        <f t="shared" ca="1" si="13"/>
        <v>2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2016:4:4:7:ZHONGLI</v>
      </c>
      <c r="AP85" s="27">
        <f t="shared" ca="1" si="12"/>
        <v>456</v>
      </c>
      <c r="AQ85" s="21">
        <f t="shared" ca="1" si="13"/>
        <v>1</v>
      </c>
      <c r="AR85" s="21">
        <f t="shared" ca="1" si="13"/>
        <v>30</v>
      </c>
      <c r="AS85" s="21">
        <f t="shared" ca="1" si="13"/>
        <v>3</v>
      </c>
      <c r="AT85" s="21">
        <f t="shared" ca="1" si="13"/>
        <v>12</v>
      </c>
      <c r="AU85" s="21">
        <f t="shared" ca="1" si="13"/>
        <v>1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2016:5:1:7:ZHONGLI</v>
      </c>
      <c r="AP86" s="27">
        <f t="shared" ca="1" si="12"/>
        <v>485</v>
      </c>
      <c r="AQ86" s="21">
        <f t="shared" ca="1" si="13"/>
        <v>0</v>
      </c>
      <c r="AR86" s="21">
        <f t="shared" ca="1" si="13"/>
        <v>32</v>
      </c>
      <c r="AS86" s="21">
        <f t="shared" ca="1" si="13"/>
        <v>9</v>
      </c>
      <c r="AT86" s="21">
        <f t="shared" ca="1" si="13"/>
        <v>18</v>
      </c>
      <c r="AU86" s="21">
        <f t="shared" ca="1" si="13"/>
        <v>0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2016:5:2:7:ZHONGLI</v>
      </c>
      <c r="AP87" s="27">
        <f t="shared" ca="1" si="12"/>
        <v>514</v>
      </c>
      <c r="AQ87" s="21">
        <f t="shared" ca="1" si="13"/>
        <v>2</v>
      </c>
      <c r="AR87" s="21">
        <f t="shared" ca="1" si="13"/>
        <v>25</v>
      </c>
      <c r="AS87" s="21">
        <f t="shared" ca="1" si="13"/>
        <v>6</v>
      </c>
      <c r="AT87" s="21">
        <f t="shared" ca="1" si="13"/>
        <v>17</v>
      </c>
      <c r="AU87" s="21">
        <f t="shared" ca="1" si="13"/>
        <v>0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2016:5:3:7:ZHONGLI</v>
      </c>
      <c r="AP88" s="27">
        <f t="shared" ca="1" si="12"/>
        <v>544</v>
      </c>
      <c r="AQ88" s="21">
        <f t="shared" ca="1" si="13"/>
        <v>0</v>
      </c>
      <c r="AR88" s="21">
        <f t="shared" ca="1" si="13"/>
        <v>25</v>
      </c>
      <c r="AS88" s="21">
        <f t="shared" ca="1" si="13"/>
        <v>4</v>
      </c>
      <c r="AT88" s="21">
        <f t="shared" ca="1" si="13"/>
        <v>10</v>
      </c>
      <c r="AU88" s="21">
        <f t="shared" ca="1" si="13"/>
        <v>1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2">
      <c r="W90" s="7" t="s">
        <v>1456</v>
      </c>
      <c r="X90" s="2" t="s">
        <v>2041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2253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2254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3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2016  6</v>
      </c>
    </row>
    <row r="107" spans="23:50" ht="23.25">
      <c r="W107" s="7" t="s">
        <v>1451</v>
      </c>
      <c r="X107" s="42" t="str">
        <f>$X$91</f>
        <v>Zhongli District</v>
      </c>
    </row>
    <row r="108" spans="23:50">
      <c r="X108" s="40" t="str">
        <f>$X$92</f>
        <v>中壢地區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S39"/>
  <sheetViews>
    <sheetView tabSelected="1" topLeftCell="E7" zoomScaleNormal="100" zoomScaleSheetLayoutView="115" workbookViewId="0">
      <selection activeCell="E27" sqref="E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1826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2079</v>
      </c>
      <c r="E2" s="78" t="str">
        <f>$A$3</f>
        <v>東臺北地帶</v>
      </c>
      <c r="F2" s="26" t="s">
        <v>793</v>
      </c>
      <c r="G2" s="80">
        <f>$A$6</f>
        <v>88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2080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2081</v>
      </c>
      <c r="E4" s="85">
        <f>DATE</f>
        <v>42505</v>
      </c>
      <c r="F4" s="23" t="s">
        <v>791</v>
      </c>
      <c r="G4" s="24"/>
      <c r="H4" s="87">
        <f>ROUND($G$2/12*MONTH,0)</f>
        <v>37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2082</v>
      </c>
      <c r="E5" s="86"/>
      <c r="F5" s="5" t="s">
        <v>792</v>
      </c>
      <c r="G5" s="6"/>
      <c r="H5" s="90">
        <f ca="1">EAST_ZONE_GRAPH!$AC$89</f>
        <v>17</v>
      </c>
      <c r="I5" s="91"/>
      <c r="J5" s="91"/>
      <c r="K5" s="92"/>
      <c r="L5" s="45">
        <f>$M$39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88</v>
      </c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2083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1909</v>
      </c>
      <c r="C12" s="64" t="str">
        <f>CONCATENATE(YEAR,":",MONTH,":",WEEK,":",WEEKDAY,":",$B12)</f>
        <v>2016:5:3:7:SONGSHAN_ZL</v>
      </c>
      <c r="D12" s="64">
        <f>MATCH($C12,REPORT_DATA_BY_COMP!$A:$A,0)</f>
        <v>1700</v>
      </c>
      <c r="E12" s="65" t="str">
        <f>SUBSTITUTE(VLOOKUP($B12,COMP_LIST!$A:$AC,5,FALSE),"EL","")</f>
        <v>E. Tan / Matua ZL</v>
      </c>
      <c r="F12" s="4" t="str">
        <f>VLOOKUP($B12,COMP_LIST!$A:$AC,3,FALSE)</f>
        <v>Songshan ZL</v>
      </c>
      <c r="G12" s="4" t="str">
        <f>VLOOKUP($B12,COMP_LIST!$A:$AC,4,FALSE)</f>
        <v>松山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1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1912</v>
      </c>
      <c r="C13" s="64" t="str">
        <f>CONCATENATE(YEAR,":",MONTH,":",WEEK,":",WEEKDAY,":",$B13)</f>
        <v>2016:5:3:7:SONGSHAN_S</v>
      </c>
      <c r="D13" s="64">
        <f>MATCH($C13,REPORT_DATA_BY_COMP!$A:$A,0)</f>
        <v>1699</v>
      </c>
      <c r="E13" s="65" t="str">
        <f>SUBSTITUTE(VLOOKUP($B13,COMP_LIST!$A:$AC,5,FALSE),"EL","")</f>
        <v>S. Torres Ortiz / Kitchens STL</v>
      </c>
      <c r="F13" s="4" t="str">
        <f>VLOOKUP($B13,COMP_LIST!$A:$AC,3,FALSE)</f>
        <v>Songshan S</v>
      </c>
      <c r="G13" s="4" t="str">
        <f>VLOOKUP($B13,COMP_LIST!$A:$AC,4,FALSE)</f>
        <v>松山姐妹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 t="s">
        <v>1872</v>
      </c>
      <c r="C14" s="64" t="str">
        <f>CONCATENATE(YEAR,":",MONTH,":",WEEK,":",WEEKDAY,":",$B14)</f>
        <v>2016:5:3:7:NEIHU_E</v>
      </c>
      <c r="D14" s="64">
        <f>MATCH($C14,REPORT_DATA_BY_COMP!$A:$A,0)</f>
        <v>1689</v>
      </c>
      <c r="E14" s="65" t="str">
        <f>SUBSTITUTE(VLOOKUP($B14,COMP_LIST!$A:$AC,5,FALSE),"EL","")</f>
        <v>E. Bezzant / McPherson</v>
      </c>
      <c r="F14" s="4" t="str">
        <f>VLOOKUP($B14,COMP_LIST!$A:$AC,3,FALSE)</f>
        <v>Neihu E</v>
      </c>
      <c r="G14" s="4" t="str">
        <f>VLOOKUP($B14,COMP_LIST!$A:$AC,4,FALSE)</f>
        <v>內湖長老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3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 t="s">
        <v>1877</v>
      </c>
      <c r="C15" s="64" t="str">
        <f>CONCATENATE(YEAR,":",MONTH,":",WEEK,":",WEEKDAY,":",$B15)</f>
        <v>2016:5:3:7:NEIHU_S</v>
      </c>
      <c r="D15" s="64">
        <f>MATCH($C15,REPORT_DATA_BY_COMP!$A:$A,0)</f>
        <v>1690</v>
      </c>
      <c r="E15" s="65" t="str">
        <f>SUBSTITUTE(VLOOKUP($B15,COMP_LIST!$A:$AC,5,FALSE),"EL","")</f>
        <v>S. Gabbitas / Yee</v>
      </c>
      <c r="F15" s="4" t="str">
        <f>VLOOKUP($B15,COMP_LIST!$A:$AC,3,FALSE)</f>
        <v>Neihu S</v>
      </c>
      <c r="G15" s="4" t="str">
        <f>VLOOKUP($B15,COMP_LIST!$A:$AC,4,FALSE)</f>
        <v>內湖姐妹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4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9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1</v>
      </c>
      <c r="I16" s="11">
        <f t="shared" ref="I16:R16" si="0">SUM(I12:I15)</f>
        <v>0</v>
      </c>
      <c r="J16" s="11">
        <f t="shared" si="0"/>
        <v>7</v>
      </c>
      <c r="K16" s="11">
        <f t="shared" si="0"/>
        <v>11</v>
      </c>
      <c r="L16" s="48">
        <f t="shared" si="0"/>
        <v>4</v>
      </c>
      <c r="M16" s="57">
        <f t="shared" si="0"/>
        <v>0</v>
      </c>
      <c r="N16" s="51">
        <f t="shared" si="0"/>
        <v>22</v>
      </c>
      <c r="O16" s="11">
        <f t="shared" si="0"/>
        <v>13</v>
      </c>
      <c r="P16" s="11">
        <f t="shared" si="0"/>
        <v>32</v>
      </c>
      <c r="Q16" s="11">
        <f t="shared" si="0"/>
        <v>23</v>
      </c>
      <c r="R16" s="11">
        <f t="shared" si="0"/>
        <v>3</v>
      </c>
      <c r="S16" s="11">
        <f>SUM(S12:S15)</f>
        <v>30</v>
      </c>
    </row>
    <row r="17" spans="1:19" ht="15" customHeight="1">
      <c r="A17" s="1" t="s">
        <v>2084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1824</v>
      </c>
      <c r="C18" s="64" t="str">
        <f>CONCATENATE(YEAR,":",MONTH,":",WEEK,":",WEEKDAY,":",$B18)</f>
        <v>2016:5:3:7:JILONG_A_E</v>
      </c>
      <c r="D18" s="64">
        <f>MATCH($C18,REPORT_DATA_BY_COMP!$A:$A,0)</f>
        <v>1675</v>
      </c>
      <c r="E18" s="65" t="str">
        <f>SUBSTITUTE(VLOOKUP($B18,COMP_LIST!$A:$AC,5,FALSE),"EL","")</f>
        <v>E. Brinton / Jen</v>
      </c>
      <c r="F18" s="4" t="str">
        <f>VLOOKUP($B18,COMP_LIST!$A:$AC,3,FALSE)</f>
        <v>Jilong A E</v>
      </c>
      <c r="G18" s="4" t="str">
        <f>VLOOKUP($B18,COMP_LIST!$A:$AC,4,FALSE)</f>
        <v>基隆 A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0</v>
      </c>
      <c r="K18" s="10">
        <f>IFERROR(INDEX(REPORT_DATA_BY_COMP!$A:$AH,$D18,MATCH(K$8,REPORT_DATA_BY_COMP!$A$1:$AH$1,0)), "")</f>
        <v>5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5</v>
      </c>
      <c r="O18" s="10">
        <f>IFERROR(INDEX(REPORT_DATA_BY_COMP!$A:$AH,$D18,MATCH(O$8,REPORT_DATA_BY_COMP!$A$1:$AH$1,0)), "")</f>
        <v>4</v>
      </c>
      <c r="P18" s="10">
        <f>IFERROR(INDEX(REPORT_DATA_BY_COMP!$A:$AH,$D18,MATCH(P$8,REPORT_DATA_BY_COMP!$A$1:$AH$1,0)), "")</f>
        <v>16</v>
      </c>
      <c r="Q18" s="10">
        <f>IFERROR(INDEX(REPORT_DATA_BY_COMP!$A:$AH,$D18,MATCH(Q$8,REPORT_DATA_BY_COMP!$A$1:$AH$1,0)), "")</f>
        <v>8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4</v>
      </c>
    </row>
    <row r="19" spans="1:19" ht="15" customHeight="1">
      <c r="A19" s="1"/>
      <c r="B19" s="1" t="s">
        <v>1829</v>
      </c>
      <c r="C19" s="64" t="str">
        <f>CONCATENATE(YEAR,":",MONTH,":",WEEK,":",WEEKDAY,":",$B19)</f>
        <v>2016:5:3:7:JILONG_B_E</v>
      </c>
      <c r="D19" s="64">
        <f>MATCH($C19,REPORT_DATA_BY_COMP!$A:$A,0)</f>
        <v>1676</v>
      </c>
      <c r="E19" s="65" t="str">
        <f>SUBSTITUTE(VLOOKUP($B19,COMP_LIST!$A:$AC,5,FALSE),"EL","")</f>
        <v>E. Taylor DL / Andelin</v>
      </c>
      <c r="F19" s="4" t="str">
        <f>VLOOKUP($B19,COMP_LIST!$A:$AC,3,FALSE)</f>
        <v>Jilong B E</v>
      </c>
      <c r="G19" s="4" t="str">
        <f>VLOOKUP($B19,COMP_LIST!$A:$AC,4,FALSE)</f>
        <v>基隆 B 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3</v>
      </c>
      <c r="K19" s="10">
        <f>IFERROR(INDEX(REPORT_DATA_BY_COMP!$A:$AH,$D19,MATCH(K$8,REPORT_DATA_BY_COMP!$A$1:$AH$1,0)), "")</f>
        <v>4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7</v>
      </c>
      <c r="O19" s="10">
        <f>IFERROR(INDEX(REPORT_DATA_BY_COMP!$A:$AH,$D19,MATCH(O$8,REPORT_DATA_BY_COMP!$A$1:$AH$1,0)), "")</f>
        <v>3</v>
      </c>
      <c r="P19" s="10">
        <f>IFERROR(INDEX(REPORT_DATA_BY_COMP!$A:$AH,$D19,MATCH(P$8,REPORT_DATA_BY_COMP!$A$1:$AH$1,0)), "")</f>
        <v>15</v>
      </c>
      <c r="Q19" s="10">
        <f>IFERROR(INDEX(REPORT_DATA_BY_COMP!$A:$AH,$D19,MATCH(Q$8,REPORT_DATA_BY_COMP!$A$1:$AH$1,0)), "")</f>
        <v>6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4</v>
      </c>
    </row>
    <row r="20" spans="1:19" ht="15" customHeigh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3</v>
      </c>
      <c r="K20" s="11">
        <f t="shared" si="1"/>
        <v>9</v>
      </c>
      <c r="L20" s="48">
        <f t="shared" si="1"/>
        <v>0</v>
      </c>
      <c r="M20" s="57">
        <f t="shared" si="1"/>
        <v>0</v>
      </c>
      <c r="N20" s="51">
        <f t="shared" si="1"/>
        <v>12</v>
      </c>
      <c r="O20" s="11">
        <f t="shared" si="1"/>
        <v>7</v>
      </c>
      <c r="P20" s="11">
        <f t="shared" si="1"/>
        <v>31</v>
      </c>
      <c r="Q20" s="11">
        <f t="shared" si="1"/>
        <v>14</v>
      </c>
      <c r="R20" s="11">
        <f t="shared" si="1"/>
        <v>1</v>
      </c>
      <c r="S20" s="11">
        <f t="shared" si="1"/>
        <v>8</v>
      </c>
    </row>
    <row r="21" spans="1:19" ht="15" customHeight="1">
      <c r="A21" s="1" t="s">
        <v>2085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55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2003</v>
      </c>
      <c r="C22" s="64" t="str">
        <f>CONCATENATE(YEAR,":",MONTH,":",WEEK,":",WEEKDAY,":",$B22)</f>
        <v>2016:5:3:7:XIZHI_A_E</v>
      </c>
      <c r="D22" s="64">
        <f>MATCH($C22,REPORT_DATA_BY_COMP!$A:$A,0)</f>
        <v>1731</v>
      </c>
      <c r="E22" s="65" t="str">
        <f>SUBSTITUTE(VLOOKUP($B22,COMP_LIST!$A:$AC,5,FALSE),"EL","")</f>
        <v>E. Falck DL / Jensen</v>
      </c>
      <c r="F22" s="4" t="str">
        <f>VLOOKUP($B22,COMP_LIST!$A:$AC,3,FALSE)</f>
        <v>Xizhi A E</v>
      </c>
      <c r="G22" s="4" t="str">
        <f>VLOOKUP($B22,COMP_LIST!$A:$AC,4,FALSE)</f>
        <v>汐止 A 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1</v>
      </c>
      <c r="J22" s="10">
        <f>IFERROR(INDEX(REPORT_DATA_BY_COMP!$A:$AH,$D22,MATCH(J$8,REPORT_DATA_BY_COMP!$A$1:$AH$1,0)), "")</f>
        <v>3</v>
      </c>
      <c r="K22" s="10">
        <f>IFERROR(INDEX(REPORT_DATA_BY_COMP!$A:$AH,$D22,MATCH(K$8,REPORT_DATA_BY_COMP!$A$1:$AH$1,0)), "")</f>
        <v>3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7</v>
      </c>
      <c r="O22" s="10">
        <f>IFERROR(INDEX(REPORT_DATA_BY_COMP!$A:$AH,$D22,MATCH(O$8,REPORT_DATA_BY_COMP!$A$1:$AH$1,0)), "")</f>
        <v>4</v>
      </c>
      <c r="P22" s="10">
        <f>IFERROR(INDEX(REPORT_DATA_BY_COMP!$A:$AH,$D22,MATCH(P$8,REPORT_DATA_BY_COMP!$A$1:$AH$1,0)), "")</f>
        <v>8</v>
      </c>
      <c r="Q22" s="10">
        <f>IFERROR(INDEX(REPORT_DATA_BY_COMP!$A:$AH,$D22,MATCH(Q$8,REPORT_DATA_BY_COMP!$A$1:$AH$1,0)), "")</f>
        <v>8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19</v>
      </c>
    </row>
    <row r="23" spans="1:19" ht="15" customHeight="1">
      <c r="A23" s="1"/>
      <c r="B23" s="1" t="s">
        <v>2007</v>
      </c>
      <c r="C23" s="64" t="str">
        <f>CONCATENATE(YEAR,":",MONTH,":",WEEK,":",WEEKDAY,":",$B23)</f>
        <v>2016:5:3:7:XIZHI_B_E</v>
      </c>
      <c r="D23" s="64">
        <f>MATCH($C23,REPORT_DATA_BY_COMP!$A:$A,0)</f>
        <v>1732</v>
      </c>
      <c r="E23" s="65" t="str">
        <f>SUBSTITUTE(VLOOKUP($B23,COMP_LIST!$A:$AC,5,FALSE),"EL","")</f>
        <v>E. Griffin / Joly</v>
      </c>
      <c r="F23" s="4" t="str">
        <f>VLOOKUP($B23,COMP_LIST!$A:$AC,3,FALSE)</f>
        <v>Xizhi B E</v>
      </c>
      <c r="G23" s="4" t="str">
        <f>VLOOKUP($B23,COMP_LIST!$A:$AC,4,FALSE)</f>
        <v>汐止 B 長老</v>
      </c>
      <c r="H23" s="10">
        <f>IFERROR(INDEX(REPORT_DATA_BY_COMP!$A:$AH,$D23,MATCH(H$8,REPORT_DATA_BY_COMP!$A$1:$AH$1,0)), "")</f>
        <v>1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3</v>
      </c>
      <c r="K23" s="10">
        <f>IFERROR(INDEX(REPORT_DATA_BY_COMP!$A:$AH,$D23,MATCH(K$8,REPORT_DATA_BY_COMP!$A$1:$AH$1,0)), "")</f>
        <v>2</v>
      </c>
      <c r="L23" s="47">
        <f>IFERROR(INDEX(REPORT_DATA_BY_COMP!$A:$AH,$D23,MATCH(L$8,REPORT_DATA_BY_COMP!$A$1:$AH$1,0)), "")</f>
        <v>1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6</v>
      </c>
      <c r="O23" s="10">
        <f>IFERROR(INDEX(REPORT_DATA_BY_COMP!$A:$AH,$D23,MATCH(O$8,REPORT_DATA_BY_COMP!$A$1:$AH$1,0)), "")</f>
        <v>3</v>
      </c>
      <c r="P23" s="10">
        <f>IFERROR(INDEX(REPORT_DATA_BY_COMP!$A:$AH,$D23,MATCH(P$8,REPORT_DATA_BY_COMP!$A$1:$AH$1,0)), "")</f>
        <v>6</v>
      </c>
      <c r="Q23" s="10">
        <f>IFERROR(INDEX(REPORT_DATA_BY_COMP!$A:$AH,$D23,MATCH(Q$8,REPORT_DATA_BY_COMP!$A$1:$AH$1,0)), "")</f>
        <v>3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17</v>
      </c>
    </row>
    <row r="24" spans="1:19" ht="15" customHeight="1">
      <c r="A24" s="1"/>
      <c r="B24" s="1" t="s">
        <v>2010</v>
      </c>
      <c r="C24" s="64" t="str">
        <f>CONCATENATE(YEAR,":",MONTH,":",WEEK,":",WEEKDAY,":",$B24)</f>
        <v>2016:5:3:7:XIZHI_S</v>
      </c>
      <c r="D24" s="64">
        <f>MATCH($C24,REPORT_DATA_BY_COMP!$A:$A,0)</f>
        <v>1733</v>
      </c>
      <c r="E24" s="65" t="str">
        <f>SUBSTITUTE(VLOOKUP($B24,COMP_LIST!$A:$AC,5,FALSE),"EL","")</f>
        <v>S. Fang / Huang</v>
      </c>
      <c r="F24" s="4" t="str">
        <f>VLOOKUP($B24,COMP_LIST!$A:$AC,3,FALSE)</f>
        <v>Xizhi S</v>
      </c>
      <c r="G24" s="4" t="str">
        <f>VLOOKUP($B24,COMP_LIST!$A:$AC,4,FALSE)</f>
        <v>汐止姐妹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1</v>
      </c>
      <c r="J24" s="10">
        <f>IFERROR(INDEX(REPORT_DATA_BY_COMP!$A:$AH,$D24,MATCH(J$8,REPORT_DATA_BY_COMP!$A$1:$AH$1,0)), "")</f>
        <v>0</v>
      </c>
      <c r="K24" s="10">
        <f>IFERROR(INDEX(REPORT_DATA_BY_COMP!$A:$AH,$D24,MATCH(K$8,REPORT_DATA_BY_COMP!$A$1:$AH$1,0)), "")</f>
        <v>2</v>
      </c>
      <c r="L24" s="47">
        <f>IFERROR(INDEX(REPORT_DATA_BY_COMP!$A:$AH,$D24,MATCH(L$8,REPORT_DATA_BY_COMP!$A$1:$AH$1,0)), "")</f>
        <v>1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4</v>
      </c>
      <c r="O24" s="10">
        <f>IFERROR(INDEX(REPORT_DATA_BY_COMP!$A:$AH,$D24,MATCH(O$8,REPORT_DATA_BY_COMP!$A$1:$AH$1,0)), "")</f>
        <v>3</v>
      </c>
      <c r="P24" s="10">
        <f>IFERROR(INDEX(REPORT_DATA_BY_COMP!$A:$AH,$D24,MATCH(P$8,REPORT_DATA_BY_COMP!$A$1:$AH$1,0)), "")</f>
        <v>11</v>
      </c>
      <c r="Q24" s="10">
        <f>IFERROR(INDEX(REPORT_DATA_BY_COMP!$A:$AH,$D24,MATCH(Q$8,REPORT_DATA_BY_COMP!$A$1:$AH$1,0)), "")</f>
        <v>2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2</v>
      </c>
    </row>
    <row r="25" spans="1:19" ht="15" customHeight="1">
      <c r="A25" s="1"/>
      <c r="B25" s="1"/>
      <c r="E25" s="8" t="s">
        <v>806</v>
      </c>
      <c r="F25" s="9"/>
      <c r="G25" s="9"/>
      <c r="H25" s="11">
        <f t="shared" ref="H25:S25" si="2">SUM(H22:H24)</f>
        <v>1</v>
      </c>
      <c r="I25" s="11">
        <f t="shared" si="2"/>
        <v>2</v>
      </c>
      <c r="J25" s="11">
        <f t="shared" si="2"/>
        <v>6</v>
      </c>
      <c r="K25" s="11">
        <f t="shared" si="2"/>
        <v>7</v>
      </c>
      <c r="L25" s="48">
        <f t="shared" si="2"/>
        <v>2</v>
      </c>
      <c r="M25" s="57">
        <f t="shared" si="2"/>
        <v>0</v>
      </c>
      <c r="N25" s="51">
        <f t="shared" si="2"/>
        <v>17</v>
      </c>
      <c r="O25" s="11">
        <f t="shared" si="2"/>
        <v>10</v>
      </c>
      <c r="P25" s="11">
        <f t="shared" si="2"/>
        <v>25</v>
      </c>
      <c r="Q25" s="11">
        <f t="shared" si="2"/>
        <v>13</v>
      </c>
      <c r="R25" s="11">
        <f t="shared" si="2"/>
        <v>0</v>
      </c>
      <c r="S25" s="11">
        <f t="shared" si="2"/>
        <v>38</v>
      </c>
    </row>
    <row r="26" spans="1:19" ht="15" customHeight="1">
      <c r="A26" s="1" t="s">
        <v>2086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55"/>
      <c r="N26" s="6"/>
      <c r="O26" s="6"/>
      <c r="P26" s="6"/>
      <c r="Q26" s="6"/>
      <c r="R26" s="6"/>
      <c r="S26" s="6"/>
    </row>
    <row r="27" spans="1:19" ht="15" customHeight="1">
      <c r="A27" s="1"/>
      <c r="B27" s="1" t="s">
        <v>2012</v>
      </c>
      <c r="C27" s="64" t="str">
        <f>CONCATENATE(YEAR,":",MONTH,":",WEEK,":",WEEKDAY,":",$B27)</f>
        <v>2016:5:3:7:YILAN_E</v>
      </c>
      <c r="D27" s="64">
        <f>MATCH($C27,REPORT_DATA_BY_COMP!$A:$A,0)</f>
        <v>1734</v>
      </c>
      <c r="E27" s="65" t="str">
        <f>SUBSTITUTE(VLOOKUP($B27,COMP_LIST!$A:$AC,5,FALSE),"EL","")</f>
        <v>E. Byers / Puzey / Zhou</v>
      </c>
      <c r="F27" s="4" t="str">
        <f>VLOOKUP($B27,COMP_LIST!$A:$AC,3,FALSE)</f>
        <v>Yilan E</v>
      </c>
      <c r="G27" s="4" t="str">
        <f>VLOOKUP($B27,COMP_LIST!$A:$AC,4,FALSE)</f>
        <v>宜蘭長老</v>
      </c>
      <c r="H27" s="10">
        <f>IFERROR(INDEX(REPORT_DATA_BY_COMP!$A:$AH,$D27,MATCH(H$8,REPORT_DATA_BY_COMP!$A$1:$AH$1,0)), "")</f>
        <v>0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1</v>
      </c>
      <c r="K27" s="10">
        <f>IFERROR(INDEX(REPORT_DATA_BY_COMP!$A:$AH,$D27,MATCH(K$8,REPORT_DATA_BY_COMP!$A$1:$AH$1,0)), "")</f>
        <v>2</v>
      </c>
      <c r="L27" s="47">
        <f>IFERROR(INDEX(REPORT_DATA_BY_COMP!$A:$AH,$D27,MATCH(L$8,REPORT_DATA_BY_COMP!$A$1:$AH$1,0)), "")</f>
        <v>0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4</v>
      </c>
      <c r="O27" s="10">
        <f>IFERROR(INDEX(REPORT_DATA_BY_COMP!$A:$AH,$D27,MATCH(O$8,REPORT_DATA_BY_COMP!$A$1:$AH$1,0)), "")</f>
        <v>1</v>
      </c>
      <c r="P27" s="10">
        <f>IFERROR(INDEX(REPORT_DATA_BY_COMP!$A:$AH,$D27,MATCH(P$8,REPORT_DATA_BY_COMP!$A$1:$AH$1,0)), "")</f>
        <v>8</v>
      </c>
      <c r="Q27" s="10">
        <f>IFERROR(INDEX(REPORT_DATA_BY_COMP!$A:$AH,$D27,MATCH(Q$8,REPORT_DATA_BY_COMP!$A$1:$AH$1,0)), "")</f>
        <v>5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14</v>
      </c>
    </row>
    <row r="28" spans="1:19" ht="15" customHeight="1">
      <c r="A28" s="1"/>
      <c r="B28" s="1" t="s">
        <v>2015</v>
      </c>
      <c r="C28" s="64" t="str">
        <f>CONCATENATE(YEAR,":",MONTH,":",WEEK,":",WEEKDAY,":",$B28)</f>
        <v>2016:5:3:7:YILAN_S</v>
      </c>
      <c r="D28" s="64">
        <f>MATCH($C28,REPORT_DATA_BY_COMP!$A:$A,0)</f>
        <v>1735</v>
      </c>
      <c r="E28" s="65" t="str">
        <f>SUBSTITUTE(VLOOKUP($B28,COMP_LIST!$A:$AC,5,FALSE),"EL","")</f>
        <v>S. Iaone / Li</v>
      </c>
      <c r="F28" s="4" t="str">
        <f>VLOOKUP($B28,COMP_LIST!$A:$AC,3,FALSE)</f>
        <v>Yilan S</v>
      </c>
      <c r="G28" s="4" t="str">
        <f>VLOOKUP($B28,COMP_LIST!$A:$AC,4,FALSE)</f>
        <v>宜蘭姐妹</v>
      </c>
      <c r="H28" s="10">
        <f>IFERROR(INDEX(REPORT_DATA_BY_COMP!$A:$AH,$D28,MATCH(H$8,REPORT_DATA_BY_COMP!$A$1:$AH$1,0)), "")</f>
        <v>0</v>
      </c>
      <c r="I28" s="10">
        <f>IFERROR(INDEX(REPORT_DATA_BY_COMP!$A:$AH,$D28,MATCH(I$8,REPORT_DATA_BY_COMP!$A$1:$AH$1,0)), "")</f>
        <v>1</v>
      </c>
      <c r="J28" s="10">
        <f>IFERROR(INDEX(REPORT_DATA_BY_COMP!$A:$AH,$D28,MATCH(J$8,REPORT_DATA_BY_COMP!$A$1:$AH$1,0)), "")</f>
        <v>5</v>
      </c>
      <c r="K28" s="10">
        <f>IFERROR(INDEX(REPORT_DATA_BY_COMP!$A:$AH,$D28,MATCH(K$8,REPORT_DATA_BY_COMP!$A$1:$AH$1,0)), "")</f>
        <v>2</v>
      </c>
      <c r="L28" s="47">
        <f>IFERROR(INDEX(REPORT_DATA_BY_COMP!$A:$AH,$D28,MATCH(L$8,REPORT_DATA_BY_COMP!$A$1:$AH$1,0)), "")</f>
        <v>1</v>
      </c>
      <c r="M28" s="56">
        <f>IFERROR(INDEX(REPORT_DATA_BY_COMP!$A:$AH,$D28,MATCH(M$8,REPORT_DATA_BY_COMP!$A$1:$AH$1,0)), "")</f>
        <v>0</v>
      </c>
      <c r="N28" s="50">
        <f>IFERROR(INDEX(REPORT_DATA_BY_COMP!$A:$AH,$D28,MATCH(N$8,REPORT_DATA_BY_COMP!$A$1:$AH$1,0)), "")</f>
        <v>10</v>
      </c>
      <c r="O28" s="10">
        <f>IFERROR(INDEX(REPORT_DATA_BY_COMP!$A:$AH,$D28,MATCH(O$8,REPORT_DATA_BY_COMP!$A$1:$AH$1,0)), "")</f>
        <v>0</v>
      </c>
      <c r="P28" s="10">
        <f>IFERROR(INDEX(REPORT_DATA_BY_COMP!$A:$AH,$D28,MATCH(P$8,REPORT_DATA_BY_COMP!$A$1:$AH$1,0)), "")</f>
        <v>9</v>
      </c>
      <c r="Q28" s="10">
        <f>IFERROR(INDEX(REPORT_DATA_BY_COMP!$A:$AH,$D28,MATCH(Q$8,REPORT_DATA_BY_COMP!$A$1:$AH$1,0)), "")</f>
        <v>6</v>
      </c>
      <c r="R28" s="10">
        <f>IFERROR(INDEX(REPORT_DATA_BY_COMP!$A:$AH,$D28,MATCH(R$8,REPORT_DATA_BY_COMP!$A$1:$AH$1,0)), "")</f>
        <v>0</v>
      </c>
      <c r="S28" s="10">
        <f>IFERROR(INDEX(REPORT_DATA_BY_COMP!$A:$AH,$D28,MATCH(S$8,REPORT_DATA_BY_COMP!$A$1:$AH$1,0)), "")</f>
        <v>10</v>
      </c>
    </row>
    <row r="29" spans="1:19" ht="15" customHeight="1">
      <c r="A29" s="1"/>
      <c r="B29" s="1" t="s">
        <v>1847</v>
      </c>
      <c r="C29" s="64" t="str">
        <f>CONCATENATE(YEAR,":",MONTH,":",WEEK,":",WEEKDAY,":",$B29)</f>
        <v>2016:5:3:7:LUODONG_A_E</v>
      </c>
      <c r="D29" s="64">
        <f>MATCH($C29,REPORT_DATA_BY_COMP!$A:$A,0)</f>
        <v>1682</v>
      </c>
      <c r="E29" s="65" t="str">
        <f>SUBSTITUTE(VLOOKUP($B29,COMP_LIST!$A:$AC,5,FALSE),"EL","")</f>
        <v>E. Welch DL / Fitzpatrick</v>
      </c>
      <c r="F29" s="4" t="str">
        <f>VLOOKUP($B29,COMP_LIST!$A:$AC,3,FALSE)</f>
        <v>Luodong A E</v>
      </c>
      <c r="G29" s="4" t="str">
        <f>VLOOKUP($B29,COMP_LIST!$A:$AC,4,FALSE)</f>
        <v>羅東 A 長老</v>
      </c>
      <c r="H29" s="10">
        <f>IFERROR(INDEX(REPORT_DATA_BY_COMP!$A:$AH,$D29,MATCH(H$8,REPORT_DATA_BY_COMP!$A$1:$AH$1,0)), "")</f>
        <v>0</v>
      </c>
      <c r="I29" s="10">
        <f>IFERROR(INDEX(REPORT_DATA_BY_COMP!$A:$AH,$D29,MATCH(I$8,REPORT_DATA_BY_COMP!$A$1:$AH$1,0)), "")</f>
        <v>1</v>
      </c>
      <c r="J29" s="10">
        <f>IFERROR(INDEX(REPORT_DATA_BY_COMP!$A:$AH,$D29,MATCH(J$8,REPORT_DATA_BY_COMP!$A$1:$AH$1,0)), "")</f>
        <v>3</v>
      </c>
      <c r="K29" s="10">
        <f>IFERROR(INDEX(REPORT_DATA_BY_COMP!$A:$AH,$D29,MATCH(K$8,REPORT_DATA_BY_COMP!$A$1:$AH$1,0)), "")</f>
        <v>4</v>
      </c>
      <c r="L29" s="47">
        <f>IFERROR(INDEX(REPORT_DATA_BY_COMP!$A:$AH,$D29,MATCH(L$8,REPORT_DATA_BY_COMP!$A$1:$AH$1,0)), "")</f>
        <v>1</v>
      </c>
      <c r="M29" s="56">
        <f>IFERROR(INDEX(REPORT_DATA_BY_COMP!$A:$AH,$D29,MATCH(M$8,REPORT_DATA_BY_COMP!$A$1:$AH$1,0)), "")</f>
        <v>0</v>
      </c>
      <c r="N29" s="50">
        <f>IFERROR(INDEX(REPORT_DATA_BY_COMP!$A:$AH,$D29,MATCH(N$8,REPORT_DATA_BY_COMP!$A$1:$AH$1,0)), "")</f>
        <v>8</v>
      </c>
      <c r="O29" s="10">
        <f>IFERROR(INDEX(REPORT_DATA_BY_COMP!$A:$AH,$D29,MATCH(O$8,REPORT_DATA_BY_COMP!$A$1:$AH$1,0)), "")</f>
        <v>3</v>
      </c>
      <c r="P29" s="10">
        <f>IFERROR(INDEX(REPORT_DATA_BY_COMP!$A:$AH,$D29,MATCH(P$8,REPORT_DATA_BY_COMP!$A$1:$AH$1,0)), "")</f>
        <v>7</v>
      </c>
      <c r="Q29" s="10">
        <f>IFERROR(INDEX(REPORT_DATA_BY_COMP!$A:$AH,$D29,MATCH(Q$8,REPORT_DATA_BY_COMP!$A$1:$AH$1,0)), "")</f>
        <v>5</v>
      </c>
      <c r="R29" s="10">
        <f>IFERROR(INDEX(REPORT_DATA_BY_COMP!$A:$AH,$D29,MATCH(R$8,REPORT_DATA_BY_COMP!$A$1:$AH$1,0)), "")</f>
        <v>0</v>
      </c>
      <c r="S29" s="10">
        <f>IFERROR(INDEX(REPORT_DATA_BY_COMP!$A:$AH,$D29,MATCH(S$8,REPORT_DATA_BY_COMP!$A$1:$AH$1,0)), "")</f>
        <v>6</v>
      </c>
    </row>
    <row r="30" spans="1:19" ht="15" customHeight="1">
      <c r="A30" s="1"/>
      <c r="B30" s="1" t="s">
        <v>1851</v>
      </c>
      <c r="C30" s="64" t="str">
        <f>CONCATENATE(YEAR,":",MONTH,":",WEEK,":",WEEKDAY,":",$B30)</f>
        <v>2016:5:3:7:LUODONG_B_E</v>
      </c>
      <c r="D30" s="64">
        <f>MATCH($C30,REPORT_DATA_BY_COMP!$A:$A,0)</f>
        <v>1683</v>
      </c>
      <c r="E30" s="65" t="str">
        <f>SUBSTITUTE(VLOOKUP($B30,COMP_LIST!$A:$AC,5,FALSE),"EL","")</f>
        <v>E. Iverson / Seely</v>
      </c>
      <c r="F30" s="4" t="str">
        <f>VLOOKUP($B30,COMP_LIST!$A:$AC,3,FALSE)</f>
        <v>Luodong B E</v>
      </c>
      <c r="G30" s="4" t="str">
        <f>VLOOKUP($B30,COMP_LIST!$A:$AC,4,FALSE)</f>
        <v>羅東 B 長老</v>
      </c>
      <c r="H30" s="10">
        <f>IFERROR(INDEX(REPORT_DATA_BY_COMP!$A:$AH,$D30,MATCH(H$8,REPORT_DATA_BY_COMP!$A$1:$AH$1,0)), "")</f>
        <v>1</v>
      </c>
      <c r="I30" s="10">
        <f>IFERROR(INDEX(REPORT_DATA_BY_COMP!$A:$AH,$D30,MATCH(I$8,REPORT_DATA_BY_COMP!$A$1:$AH$1,0)), "")</f>
        <v>0</v>
      </c>
      <c r="J30" s="10">
        <f>IFERROR(INDEX(REPORT_DATA_BY_COMP!$A:$AH,$D30,MATCH(J$8,REPORT_DATA_BY_COMP!$A$1:$AH$1,0)), "")</f>
        <v>0</v>
      </c>
      <c r="K30" s="10">
        <f>IFERROR(INDEX(REPORT_DATA_BY_COMP!$A:$AH,$D30,MATCH(K$8,REPORT_DATA_BY_COMP!$A$1:$AH$1,0)), "")</f>
        <v>3</v>
      </c>
      <c r="L30" s="47">
        <f>IFERROR(INDEX(REPORT_DATA_BY_COMP!$A:$AH,$D30,MATCH(L$8,REPORT_DATA_BY_COMP!$A$1:$AH$1,0)), "")</f>
        <v>1</v>
      </c>
      <c r="M30" s="56">
        <f>IFERROR(INDEX(REPORT_DATA_BY_COMP!$A:$AH,$D30,MATCH(M$8,REPORT_DATA_BY_COMP!$A$1:$AH$1,0)), "")</f>
        <v>0</v>
      </c>
      <c r="N30" s="50">
        <f>IFERROR(INDEX(REPORT_DATA_BY_COMP!$A:$AH,$D30,MATCH(N$8,REPORT_DATA_BY_COMP!$A$1:$AH$1,0)), "")</f>
        <v>4</v>
      </c>
      <c r="O30" s="10">
        <f>IFERROR(INDEX(REPORT_DATA_BY_COMP!$A:$AH,$D30,MATCH(O$8,REPORT_DATA_BY_COMP!$A$1:$AH$1,0)), "")</f>
        <v>2</v>
      </c>
      <c r="P30" s="10">
        <f>IFERROR(INDEX(REPORT_DATA_BY_COMP!$A:$AH,$D30,MATCH(P$8,REPORT_DATA_BY_COMP!$A$1:$AH$1,0)), "")</f>
        <v>11</v>
      </c>
      <c r="Q30" s="10">
        <f>IFERROR(INDEX(REPORT_DATA_BY_COMP!$A:$AH,$D30,MATCH(Q$8,REPORT_DATA_BY_COMP!$A$1:$AH$1,0)), "")</f>
        <v>3</v>
      </c>
      <c r="R30" s="10">
        <f>IFERROR(INDEX(REPORT_DATA_BY_COMP!$A:$AH,$D30,MATCH(R$8,REPORT_DATA_BY_COMP!$A$1:$AH$1,0)), "")</f>
        <v>0</v>
      </c>
      <c r="S30" s="10">
        <f>IFERROR(INDEX(REPORT_DATA_BY_COMP!$A:$AH,$D30,MATCH(S$8,REPORT_DATA_BY_COMP!$A$1:$AH$1,0)), "")</f>
        <v>5</v>
      </c>
    </row>
    <row r="31" spans="1:19" ht="15" customHeight="1" thickBot="1">
      <c r="E31" s="8" t="s">
        <v>806</v>
      </c>
      <c r="F31" s="9"/>
      <c r="G31" s="9"/>
      <c r="H31" s="11">
        <f>SUM(H27:H30)</f>
        <v>1</v>
      </c>
      <c r="I31" s="11">
        <f t="shared" ref="I31:R31" si="3">SUM(I27:I30)</f>
        <v>2</v>
      </c>
      <c r="J31" s="11">
        <f t="shared" si="3"/>
        <v>9</v>
      </c>
      <c r="K31" s="11">
        <f t="shared" si="3"/>
        <v>11</v>
      </c>
      <c r="L31" s="48">
        <f t="shared" si="3"/>
        <v>3</v>
      </c>
      <c r="M31" s="58">
        <f t="shared" si="3"/>
        <v>0</v>
      </c>
      <c r="N31" s="51">
        <f t="shared" si="3"/>
        <v>26</v>
      </c>
      <c r="O31" s="11">
        <f t="shared" si="3"/>
        <v>6</v>
      </c>
      <c r="P31" s="11">
        <f t="shared" si="3"/>
        <v>35</v>
      </c>
      <c r="Q31" s="11">
        <f t="shared" si="3"/>
        <v>19</v>
      </c>
      <c r="R31" s="11">
        <f t="shared" si="3"/>
        <v>0</v>
      </c>
      <c r="S31" s="11">
        <f>SUM(S27:S30)</f>
        <v>35</v>
      </c>
    </row>
    <row r="32" spans="1:19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22"/>
      <c r="O32" s="22"/>
      <c r="P32" s="22"/>
      <c r="Q32" s="22"/>
      <c r="R32" s="22"/>
      <c r="S32" s="22"/>
    </row>
    <row r="33" spans="3:19" ht="15" customHeight="1">
      <c r="E33" s="12" t="s">
        <v>805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</row>
    <row r="34" spans="3:19" ht="15" customHeight="1">
      <c r="C34" s="64" t="str">
        <f>CONCATENATE(YEAR,":",MONTH,":1:",WEEKLY_REPORT_DAY,":", $A$1)</f>
        <v>2016:5:1:7:EAST</v>
      </c>
      <c r="D34" s="64">
        <f>MATCH($C34,REPORT_DATA_BY_ZONE!$A:$A, 0)</f>
        <v>162</v>
      </c>
      <c r="E34" s="19" t="s">
        <v>783</v>
      </c>
      <c r="F34" s="13"/>
      <c r="G34" s="13"/>
      <c r="H34" s="10">
        <f>IFERROR(INDEX(REPORT_DATA_BY_ZONE!$A:$AH,$D34,MATCH(H$8,REPORT_DATA_BY_ZONE!$A$1:$AH$1,0)), "")</f>
        <v>0</v>
      </c>
      <c r="I34" s="10">
        <f>IFERROR(INDEX(REPORT_DATA_BY_ZONE!$A:$AH,$D34,MATCH(I$8,REPORT_DATA_BY_ZONE!$A$1:$AH$1,0)), "")</f>
        <v>3</v>
      </c>
      <c r="J34" s="10">
        <f>IFERROR(INDEX(REPORT_DATA_BY_ZONE!$A:$AH,$D34,MATCH(J$8,REPORT_DATA_BY_ZONE!$A$1:$AH$1,0)), "")</f>
        <v>23</v>
      </c>
      <c r="K34" s="10">
        <f>IFERROR(INDEX(REPORT_DATA_BY_ZONE!$A:$AH,$D34,MATCH(K$8,REPORT_DATA_BY_ZONE!$A$1:$AH$1,0)), "")</f>
        <v>40</v>
      </c>
      <c r="L34" s="47">
        <f>IFERROR(INDEX(REPORT_DATA_BY_ZONE!$A:$AH,$D34,MATCH(L$8,REPORT_DATA_BY_ZONE!$A$1:$AH$1,0)), "")</f>
        <v>1</v>
      </c>
      <c r="M34" s="10">
        <f>IFERROR(INDEX(REPORT_DATA_BY_ZONE!$A:$AH,$D34,MATCH(M$8,REPORT_DATA_BY_ZONE!$A$1:$AH$1,0)), "")</f>
        <v>0</v>
      </c>
      <c r="N34" s="50">
        <f>IFERROR(INDEX(REPORT_DATA_BY_ZONE!$A:$AH,$D34,MATCH(N$8,REPORT_DATA_BY_ZONE!$A$1:$AH$1,0)), "")</f>
        <v>78</v>
      </c>
      <c r="O34" s="10">
        <f>IFERROR(INDEX(REPORT_DATA_BY_ZONE!$A:$AH,$D34,MATCH(O$8,REPORT_DATA_BY_ZONE!$A$1:$AH$1,0)), "")</f>
        <v>34</v>
      </c>
      <c r="P34" s="10">
        <f>IFERROR(INDEX(REPORT_DATA_BY_ZONE!$A:$AH,$D34,MATCH(P$8,REPORT_DATA_BY_ZONE!$A$1:$AH$1,0)), "")</f>
        <v>115</v>
      </c>
      <c r="Q34" s="10">
        <f>IFERROR(INDEX(REPORT_DATA_BY_ZONE!$A:$AH,$D34,MATCH(Q$8,REPORT_DATA_BY_ZONE!$A$1:$AH$1,0)), "")</f>
        <v>73</v>
      </c>
      <c r="R34" s="10">
        <f>IFERROR(INDEX(REPORT_DATA_BY_ZONE!$A:$AH,$D34,MATCH(R$8,REPORT_DATA_BY_ZONE!$A$1:$AH$1,0)), "")</f>
        <v>8</v>
      </c>
      <c r="S34" s="10">
        <f>IFERROR(INDEX(REPORT_DATA_BY_ZONE!$A:$AH,$D34,MATCH(S$8,REPORT_DATA_BY_ZONE!$A$1:$AH$1,0)), "")</f>
        <v>111</v>
      </c>
    </row>
    <row r="35" spans="3:19" ht="15" customHeight="1">
      <c r="C35" s="64" t="str">
        <f>CONCATENATE(YEAR,":",MONTH,":2:",WEEKLY_REPORT_DAY,":", $A$1)</f>
        <v>2016:5:2:7:EAST</v>
      </c>
      <c r="D35" s="64">
        <f>MATCH($C35,REPORT_DATA_BY_ZONE!$A:$A, 0)</f>
        <v>172</v>
      </c>
      <c r="E35" s="19" t="s">
        <v>782</v>
      </c>
      <c r="F35" s="13"/>
      <c r="G35" s="13"/>
      <c r="H35" s="10">
        <f>IFERROR(INDEX(REPORT_DATA_BY_ZONE!$A:$AH,$D35,MATCH(H$8,REPORT_DATA_BY_ZONE!$A$1:$AH$1,0)), "")</f>
        <v>0</v>
      </c>
      <c r="I35" s="10">
        <f>IFERROR(INDEX(REPORT_DATA_BY_ZONE!$A:$AH,$D35,MATCH(I$8,REPORT_DATA_BY_ZONE!$A$1:$AH$1,0)), "")</f>
        <v>4</v>
      </c>
      <c r="J35" s="10">
        <f>IFERROR(INDEX(REPORT_DATA_BY_ZONE!$A:$AH,$D35,MATCH(J$8,REPORT_DATA_BY_ZONE!$A$1:$AH$1,0)), "")</f>
        <v>27</v>
      </c>
      <c r="K35" s="10">
        <f>IFERROR(INDEX(REPORT_DATA_BY_ZONE!$A:$AH,$D35,MATCH(K$8,REPORT_DATA_BY_ZONE!$A$1:$AH$1,0)), "")</f>
        <v>34</v>
      </c>
      <c r="L35" s="47">
        <f>IFERROR(INDEX(REPORT_DATA_BY_ZONE!$A:$AH,$D35,MATCH(L$8,REPORT_DATA_BY_ZONE!$A$1:$AH$1,0)), "")</f>
        <v>1</v>
      </c>
      <c r="M35" s="10">
        <f>IFERROR(INDEX(REPORT_DATA_BY_ZONE!$A:$AH,$D35,MATCH(M$8,REPORT_DATA_BY_ZONE!$A$1:$AH$1,0)), "")</f>
        <v>1</v>
      </c>
      <c r="N35" s="50">
        <f>IFERROR(INDEX(REPORT_DATA_BY_ZONE!$A:$AH,$D35,MATCH(N$8,REPORT_DATA_BY_ZONE!$A$1:$AH$1,0)), "")</f>
        <v>76</v>
      </c>
      <c r="O35" s="10">
        <f>IFERROR(INDEX(REPORT_DATA_BY_ZONE!$A:$AH,$D35,MATCH(O$8,REPORT_DATA_BY_ZONE!$A$1:$AH$1,0)), "")</f>
        <v>42</v>
      </c>
      <c r="P35" s="10">
        <f>IFERROR(INDEX(REPORT_DATA_BY_ZONE!$A:$AH,$D35,MATCH(P$8,REPORT_DATA_BY_ZONE!$A$1:$AH$1,0)), "")</f>
        <v>106</v>
      </c>
      <c r="Q35" s="10">
        <f>IFERROR(INDEX(REPORT_DATA_BY_ZONE!$A:$AH,$D35,MATCH(Q$8,REPORT_DATA_BY_ZONE!$A$1:$AH$1,0)), "")</f>
        <v>66</v>
      </c>
      <c r="R35" s="10">
        <f>IFERROR(INDEX(REPORT_DATA_BY_ZONE!$A:$AH,$D35,MATCH(R$8,REPORT_DATA_BY_ZONE!$A$1:$AH$1,0)), "")</f>
        <v>7</v>
      </c>
      <c r="S35" s="10">
        <f>IFERROR(INDEX(REPORT_DATA_BY_ZONE!$A:$AH,$D35,MATCH(S$8,REPORT_DATA_BY_ZONE!$A$1:$AH$1,0)), "")</f>
        <v>101</v>
      </c>
    </row>
    <row r="36" spans="3:19" ht="15" customHeight="1">
      <c r="C36" s="64" t="str">
        <f>CONCATENATE(YEAR,":",MONTH,":3:",WEEKLY_REPORT_DAY,":", $A$1)</f>
        <v>2016:5:3:7:EAST</v>
      </c>
      <c r="D36" s="64">
        <f>MATCH($C36,REPORT_DATA_BY_ZONE!$A:$A, 0)</f>
        <v>182</v>
      </c>
      <c r="E36" s="19" t="s">
        <v>784</v>
      </c>
      <c r="F36" s="13"/>
      <c r="G36" s="13"/>
      <c r="H36" s="10">
        <f>IFERROR(INDEX(REPORT_DATA_BY_ZONE!$A:$AH,$D36,MATCH(H$8,REPORT_DATA_BY_ZONE!$A$1:$AH$1,0)), "")</f>
        <v>3</v>
      </c>
      <c r="I36" s="10">
        <f>IFERROR(INDEX(REPORT_DATA_BY_ZONE!$A:$AH,$D36,MATCH(I$8,REPORT_DATA_BY_ZONE!$A$1:$AH$1,0)), "")</f>
        <v>4</v>
      </c>
      <c r="J36" s="10">
        <f>IFERROR(INDEX(REPORT_DATA_BY_ZONE!$A:$AH,$D36,MATCH(J$8,REPORT_DATA_BY_ZONE!$A$1:$AH$1,0)), "")</f>
        <v>25</v>
      </c>
      <c r="K36" s="10">
        <f>IFERROR(INDEX(REPORT_DATA_BY_ZONE!$A:$AH,$D36,MATCH(K$8,REPORT_DATA_BY_ZONE!$A$1:$AH$1,0)), "")</f>
        <v>38</v>
      </c>
      <c r="L36" s="47">
        <f>IFERROR(INDEX(REPORT_DATA_BY_ZONE!$A:$AH,$D36,MATCH(L$8,REPORT_DATA_BY_ZONE!$A$1:$AH$1,0)), "")</f>
        <v>9</v>
      </c>
      <c r="M36" s="10">
        <f>IFERROR(INDEX(REPORT_DATA_BY_ZONE!$A:$AH,$D36,MATCH(M$8,REPORT_DATA_BY_ZONE!$A$1:$AH$1,0)), "")</f>
        <v>0</v>
      </c>
      <c r="N36" s="50">
        <f>IFERROR(INDEX(REPORT_DATA_BY_ZONE!$A:$AH,$D36,MATCH(N$8,REPORT_DATA_BY_ZONE!$A$1:$AH$1,0)), "")</f>
        <v>77</v>
      </c>
      <c r="O36" s="10">
        <f>IFERROR(INDEX(REPORT_DATA_BY_ZONE!$A:$AH,$D36,MATCH(O$8,REPORT_DATA_BY_ZONE!$A$1:$AH$1,0)), "")</f>
        <v>36</v>
      </c>
      <c r="P36" s="10">
        <f>IFERROR(INDEX(REPORT_DATA_BY_ZONE!$A:$AH,$D36,MATCH(P$8,REPORT_DATA_BY_ZONE!$A$1:$AH$1,0)), "")</f>
        <v>123</v>
      </c>
      <c r="Q36" s="10">
        <f>IFERROR(INDEX(REPORT_DATA_BY_ZONE!$A:$AH,$D36,MATCH(Q$8,REPORT_DATA_BY_ZONE!$A$1:$AH$1,0)), "")</f>
        <v>69</v>
      </c>
      <c r="R36" s="10">
        <f>IFERROR(INDEX(REPORT_DATA_BY_ZONE!$A:$AH,$D36,MATCH(R$8,REPORT_DATA_BY_ZONE!$A$1:$AH$1,0)), "")</f>
        <v>4</v>
      </c>
      <c r="S36" s="10">
        <f>IFERROR(INDEX(REPORT_DATA_BY_ZONE!$A:$AH,$D36,MATCH(S$8,REPORT_DATA_BY_ZONE!$A$1:$AH$1,0)), "")</f>
        <v>111</v>
      </c>
    </row>
    <row r="37" spans="3:19" ht="15" customHeight="1">
      <c r="C37" s="64" t="str">
        <f>CONCATENATE(YEAR,":",MONTH,":4:",WEEKLY_REPORT_DAY,":", $A$1)</f>
        <v>2016:5:4:7:EAST</v>
      </c>
      <c r="D37" s="64" t="e">
        <f>MATCH($C37,REPORT_DATA_BY_ZONE!$A:$A, 0)</f>
        <v>#N/A</v>
      </c>
      <c r="E37" s="19" t="s">
        <v>785</v>
      </c>
      <c r="F37" s="13"/>
      <c r="G37" s="13"/>
      <c r="H37" s="10" t="str">
        <f>IFERROR(INDEX(REPORT_DATA_BY_ZONE!$A:$AH,$D37,MATCH(H$8,REPORT_DATA_BY_ZONE!$A$1:$AH$1,0)), "")</f>
        <v/>
      </c>
      <c r="I37" s="10" t="str">
        <f>IFERROR(INDEX(REPORT_DATA_BY_ZONE!$A:$AH,$D37,MATCH(I$8,REPORT_DATA_BY_ZONE!$A$1:$AH$1,0)), "")</f>
        <v/>
      </c>
      <c r="J37" s="10" t="str">
        <f>IFERROR(INDEX(REPORT_DATA_BY_ZONE!$A:$AH,$D37,MATCH(J$8,REPORT_DATA_BY_ZONE!$A$1:$AH$1,0)), "")</f>
        <v/>
      </c>
      <c r="K37" s="10" t="str">
        <f>IFERROR(INDEX(REPORT_DATA_BY_ZONE!$A:$AH,$D37,MATCH(K$8,REPORT_DATA_BY_ZONE!$A$1:$AH$1,0)), "")</f>
        <v/>
      </c>
      <c r="L37" s="47" t="str">
        <f>IFERROR(INDEX(REPORT_DATA_BY_ZONE!$A:$AH,$D37,MATCH(L$8,REPORT_DATA_BY_ZONE!$A$1:$AH$1,0)), "")</f>
        <v/>
      </c>
      <c r="M37" s="10" t="str">
        <f>IFERROR(INDEX(REPORT_DATA_BY_ZONE!$A:$AH,$D37,MATCH(M$8,REPORT_DATA_BY_ZONE!$A$1:$AH$1,0)), "")</f>
        <v/>
      </c>
      <c r="N37" s="50" t="str">
        <f>IFERROR(INDEX(REPORT_DATA_BY_ZONE!$A:$AH,$D37,MATCH(N$8,REPORT_DATA_BY_ZONE!$A$1:$AH$1,0)), "")</f>
        <v/>
      </c>
      <c r="O37" s="10" t="str">
        <f>IFERROR(INDEX(REPORT_DATA_BY_ZONE!$A:$AH,$D37,MATCH(O$8,REPORT_DATA_BY_ZONE!$A$1:$AH$1,0)), "")</f>
        <v/>
      </c>
      <c r="P37" s="10" t="str">
        <f>IFERROR(INDEX(REPORT_DATA_BY_ZONE!$A:$AH,$D37,MATCH(P$8,REPORT_DATA_BY_ZONE!$A$1:$AH$1,0)), "")</f>
        <v/>
      </c>
      <c r="Q37" s="10" t="str">
        <f>IFERROR(INDEX(REPORT_DATA_BY_ZONE!$A:$AH,$D37,MATCH(Q$8,REPORT_DATA_BY_ZONE!$A$1:$AH$1,0)), "")</f>
        <v/>
      </c>
      <c r="R37" s="10" t="str">
        <f>IFERROR(INDEX(REPORT_DATA_BY_ZONE!$A:$AH,$D37,MATCH(R$8,REPORT_DATA_BY_ZONE!$A$1:$AH$1,0)), "")</f>
        <v/>
      </c>
      <c r="S37" s="10" t="str">
        <f>IFERROR(INDEX(REPORT_DATA_BY_ZONE!$A:$AH,$D37,MATCH(S$8,REPORT_DATA_BY_ZONE!$A$1:$AH$1,0)), "")</f>
        <v/>
      </c>
    </row>
    <row r="38" spans="3:19" ht="15" customHeight="1">
      <c r="C38" s="64" t="str">
        <f>CONCATENATE(YEAR,":",MONTH,":5:",WEEKLY_REPORT_DAY,":", $A$1)</f>
        <v>2016:5:5:7:EAST</v>
      </c>
      <c r="D38" s="64" t="e">
        <f>MATCH($C38,REPORT_DATA_BY_ZONE!$A:$A, 0)</f>
        <v>#N/A</v>
      </c>
      <c r="E38" s="19" t="s">
        <v>786</v>
      </c>
      <c r="F38" s="13"/>
      <c r="G38" s="13"/>
      <c r="H38" s="10" t="str">
        <f>IFERROR(INDEX(REPORT_DATA_BY_ZONE!$A:$AH,$D38,MATCH(H$8,REPORT_DATA_BY_ZONE!$A$1:$AH$1,0)), "")</f>
        <v/>
      </c>
      <c r="I38" s="10" t="str">
        <f>IFERROR(INDEX(REPORT_DATA_BY_ZONE!$A:$AH,$D38,MATCH(I$8,REPORT_DATA_BY_ZONE!$A$1:$AH$1,0)), "")</f>
        <v/>
      </c>
      <c r="J38" s="10" t="str">
        <f>IFERROR(INDEX(REPORT_DATA_BY_ZONE!$A:$AH,$D38,MATCH(J$8,REPORT_DATA_BY_ZONE!$A$1:$AH$1,0)), "")</f>
        <v/>
      </c>
      <c r="K38" s="10" t="str">
        <f>IFERROR(INDEX(REPORT_DATA_BY_ZONE!$A:$AH,$D38,MATCH(K$8,REPORT_DATA_BY_ZONE!$A$1:$AH$1,0)), "")</f>
        <v/>
      </c>
      <c r="L38" s="47" t="str">
        <f>IFERROR(INDEX(REPORT_DATA_BY_ZONE!$A:$AH,$D38,MATCH(L$8,REPORT_DATA_BY_ZONE!$A$1:$AH$1,0)), "")</f>
        <v/>
      </c>
      <c r="M38" s="10" t="str">
        <f>IFERROR(INDEX(REPORT_DATA_BY_ZONE!$A:$AH,$D38,MATCH(M$8,REPORT_DATA_BY_ZONE!$A$1:$AH$1,0)), "")</f>
        <v/>
      </c>
      <c r="N38" s="50" t="str">
        <f>IFERROR(INDEX(REPORT_DATA_BY_ZONE!$A:$AH,$D38,MATCH(N$8,REPORT_DATA_BY_ZONE!$A$1:$AH$1,0)), "")</f>
        <v/>
      </c>
      <c r="O38" s="10" t="str">
        <f>IFERROR(INDEX(REPORT_DATA_BY_ZONE!$A:$AH,$D38,MATCH(O$8,REPORT_DATA_BY_ZONE!$A$1:$AH$1,0)), "")</f>
        <v/>
      </c>
      <c r="P38" s="10" t="str">
        <f>IFERROR(INDEX(REPORT_DATA_BY_ZONE!$A:$AH,$D38,MATCH(P$8,REPORT_DATA_BY_ZONE!$A$1:$AH$1,0)), "")</f>
        <v/>
      </c>
      <c r="Q38" s="10" t="str">
        <f>IFERROR(INDEX(REPORT_DATA_BY_ZONE!$A:$AH,$D38,MATCH(Q$8,REPORT_DATA_BY_ZONE!$A$1:$AH$1,0)), "")</f>
        <v/>
      </c>
      <c r="R38" s="10" t="str">
        <f>IFERROR(INDEX(REPORT_DATA_BY_ZONE!$A:$AH,$D38,MATCH(R$8,REPORT_DATA_BY_ZONE!$A$1:$AH$1,0)), "")</f>
        <v/>
      </c>
      <c r="S38" s="10" t="str">
        <f>IFERROR(INDEX(REPORT_DATA_BY_ZONE!$A:$AH,$D38,MATCH(S$8,REPORT_DATA_BY_ZONE!$A$1:$AH$1,0)), "")</f>
        <v/>
      </c>
    </row>
    <row r="39" spans="3:19" ht="15" customHeight="1">
      <c r="E39" s="16" t="s">
        <v>806</v>
      </c>
      <c r="F39" s="14"/>
      <c r="G39" s="14"/>
      <c r="H39" s="17">
        <f>SUM(H34:H38)</f>
        <v>3</v>
      </c>
      <c r="I39" s="17">
        <f t="shared" ref="I39:R39" si="4">SUM(I34:I38)</f>
        <v>11</v>
      </c>
      <c r="J39" s="17">
        <f t="shared" si="4"/>
        <v>75</v>
      </c>
      <c r="K39" s="17">
        <f t="shared" si="4"/>
        <v>112</v>
      </c>
      <c r="L39" s="49">
        <f t="shared" si="4"/>
        <v>11</v>
      </c>
      <c r="M39" s="17">
        <f t="shared" si="4"/>
        <v>1</v>
      </c>
      <c r="N39" s="52">
        <f t="shared" si="4"/>
        <v>231</v>
      </c>
      <c r="O39" s="17">
        <f t="shared" si="4"/>
        <v>112</v>
      </c>
      <c r="P39" s="17">
        <f t="shared" si="4"/>
        <v>344</v>
      </c>
      <c r="Q39" s="17">
        <f t="shared" si="4"/>
        <v>208</v>
      </c>
      <c r="R39" s="17">
        <f t="shared" si="4"/>
        <v>19</v>
      </c>
      <c r="S39" s="17">
        <f>SUM(S34:S38)</f>
        <v>323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 M27:S30 M22:S24 M27:S28 M12:S15 M30:S30">
    <cfRule type="expression" dxfId="151" priority="6">
      <formula>AND(M$9&lt;&gt;"",M12&gt;=M$9)</formula>
    </cfRule>
  </conditionalFormatting>
  <conditionalFormatting sqref="M12:S15 M18:S19 M22:S24 M27:S30">
    <cfRule type="expression" dxfId="150" priority="5">
      <formula>J12=""</formula>
    </cfRule>
    <cfRule type="expression" dxfId="149" priority="7">
      <formula>AND(M$10&lt;&gt;"",M12&lt;M$10)</formula>
    </cfRule>
    <cfRule type="expression" dxfId="148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2016:2:4:7:EAST</v>
      </c>
      <c r="AP77" s="27">
        <f t="shared" ref="AP77:AP88" ca="1" si="12">MATCH(AO77,INDIRECT(CONCATENATE($X$93,"$A:$A")),0)</f>
        <v>69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68</v>
      </c>
      <c r="AS77" s="21">
        <f t="shared" ca="1" si="13"/>
        <v>34</v>
      </c>
      <c r="AT77" s="21">
        <f t="shared" ca="1" si="13"/>
        <v>61</v>
      </c>
      <c r="AU77" s="21">
        <f t="shared" ca="1" si="13"/>
        <v>5</v>
      </c>
      <c r="AV77" s="21">
        <f t="shared" ref="AV77:AV88" si="14">ROUND(1*$X$97/$X$99,0)</f>
        <v>3</v>
      </c>
      <c r="AW77" s="21">
        <f t="shared" ref="AW77:AW88" si="15">6*$X$97</f>
        <v>78</v>
      </c>
      <c r="AX77" s="21">
        <f t="shared" ref="AX77:AX88" si="16">3*$X$97</f>
        <v>39</v>
      </c>
      <c r="AY77" s="21">
        <f t="shared" ref="AY77:AY88" si="17">5*$X$97</f>
        <v>65</v>
      </c>
      <c r="AZ77" s="21">
        <f t="shared" ref="AZ77:AZ88" si="18">1*$X$97</f>
        <v>13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2016:3:1:7:EAST</v>
      </c>
      <c r="AP78" s="27">
        <f t="shared" ca="1" si="12"/>
        <v>80</v>
      </c>
      <c r="AQ78" s="21">
        <f t="shared" ca="1" si="13"/>
        <v>0</v>
      </c>
      <c r="AR78" s="21">
        <f t="shared" ca="1" si="13"/>
        <v>65</v>
      </c>
      <c r="AS78" s="21">
        <f t="shared" ca="1" si="13"/>
        <v>31</v>
      </c>
      <c r="AT78" s="21">
        <f t="shared" ca="1" si="13"/>
        <v>51</v>
      </c>
      <c r="AU78" s="21">
        <f t="shared" ca="1" si="13"/>
        <v>3</v>
      </c>
      <c r="AV78" s="21">
        <f t="shared" si="14"/>
        <v>3</v>
      </c>
      <c r="AW78" s="21">
        <f t="shared" si="15"/>
        <v>78</v>
      </c>
      <c r="AX78" s="21">
        <f t="shared" si="16"/>
        <v>39</v>
      </c>
      <c r="AY78" s="21">
        <f t="shared" si="17"/>
        <v>65</v>
      </c>
      <c r="AZ78" s="21">
        <f t="shared" si="18"/>
        <v>13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2016:3:2:7:EAST</v>
      </c>
      <c r="AP79" s="27">
        <f t="shared" ca="1" si="12"/>
        <v>91</v>
      </c>
      <c r="AQ79" s="21">
        <f t="shared" ca="1" si="13"/>
        <v>0</v>
      </c>
      <c r="AR79" s="21">
        <f t="shared" ca="1" si="13"/>
        <v>80</v>
      </c>
      <c r="AS79" s="21">
        <f t="shared" ca="1" si="13"/>
        <v>30</v>
      </c>
      <c r="AT79" s="21">
        <f t="shared" ca="1" si="13"/>
        <v>43</v>
      </c>
      <c r="AU79" s="21">
        <f t="shared" ca="1" si="13"/>
        <v>3</v>
      </c>
      <c r="AV79" s="21">
        <f t="shared" si="14"/>
        <v>3</v>
      </c>
      <c r="AW79" s="21">
        <f t="shared" si="15"/>
        <v>78</v>
      </c>
      <c r="AX79" s="21">
        <f t="shared" si="16"/>
        <v>39</v>
      </c>
      <c r="AY79" s="21">
        <f t="shared" si="17"/>
        <v>65</v>
      </c>
      <c r="AZ79" s="21">
        <f t="shared" si="18"/>
        <v>13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>
        <f t="shared" ca="1" si="3"/>
        <v>248</v>
      </c>
      <c r="AC80" s="21">
        <f t="shared" ca="1" si="4"/>
        <v>5</v>
      </c>
      <c r="AD80" s="21">
        <f t="shared" si="5"/>
        <v>7</v>
      </c>
      <c r="AE80" s="27">
        <f t="shared" ca="1" si="6"/>
        <v>34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2016:3:3:7:EAST</v>
      </c>
      <c r="AP80" s="27">
        <f t="shared" ca="1" si="12"/>
        <v>101</v>
      </c>
      <c r="AQ80" s="21">
        <f t="shared" ca="1" si="13"/>
        <v>0</v>
      </c>
      <c r="AR80" s="21">
        <f t="shared" ca="1" si="13"/>
        <v>85</v>
      </c>
      <c r="AS80" s="21">
        <f t="shared" ca="1" si="13"/>
        <v>23</v>
      </c>
      <c r="AT80" s="21">
        <f t="shared" ca="1" si="13"/>
        <v>71</v>
      </c>
      <c r="AU80" s="21">
        <f t="shared" ca="1" si="13"/>
        <v>3</v>
      </c>
      <c r="AV80" s="21">
        <f t="shared" si="14"/>
        <v>3</v>
      </c>
      <c r="AW80" s="21">
        <f t="shared" si="15"/>
        <v>78</v>
      </c>
      <c r="AX80" s="21">
        <f t="shared" si="16"/>
        <v>39</v>
      </c>
      <c r="AY80" s="21">
        <f t="shared" si="17"/>
        <v>65</v>
      </c>
      <c r="AZ80" s="21">
        <f t="shared" si="18"/>
        <v>13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>
        <f t="shared" ca="1" si="3"/>
        <v>258</v>
      </c>
      <c r="AC81" s="21">
        <f t="shared" ca="1" si="4"/>
        <v>1</v>
      </c>
      <c r="AD81" s="21">
        <f t="shared" si="5"/>
        <v>7</v>
      </c>
      <c r="AE81" s="27">
        <f t="shared" ca="1" si="6"/>
        <v>43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2016:3:4:7:EAST</v>
      </c>
      <c r="AP81" s="27">
        <f t="shared" ca="1" si="12"/>
        <v>112</v>
      </c>
      <c r="AQ81" s="21">
        <f t="shared" ca="1" si="13"/>
        <v>1</v>
      </c>
      <c r="AR81" s="21">
        <f t="shared" ca="1" si="13"/>
        <v>97</v>
      </c>
      <c r="AS81" s="21">
        <f t="shared" ca="1" si="13"/>
        <v>27</v>
      </c>
      <c r="AT81" s="21">
        <f t="shared" ca="1" si="13"/>
        <v>56</v>
      </c>
      <c r="AU81" s="21">
        <f t="shared" ca="1" si="13"/>
        <v>6</v>
      </c>
      <c r="AV81" s="21">
        <f t="shared" si="14"/>
        <v>3</v>
      </c>
      <c r="AW81" s="21">
        <f t="shared" si="15"/>
        <v>78</v>
      </c>
      <c r="AX81" s="21">
        <f t="shared" si="16"/>
        <v>39</v>
      </c>
      <c r="AY81" s="21">
        <f t="shared" si="17"/>
        <v>65</v>
      </c>
      <c r="AZ81" s="21">
        <f t="shared" si="18"/>
        <v>13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2016:4:1:7:EAST</v>
      </c>
      <c r="AP82" s="27">
        <f t="shared" ca="1" si="12"/>
        <v>122</v>
      </c>
      <c r="AQ82" s="21">
        <f t="shared" ca="1" si="13"/>
        <v>3</v>
      </c>
      <c r="AR82" s="21">
        <f t="shared" ca="1" si="13"/>
        <v>73</v>
      </c>
      <c r="AS82" s="21">
        <f t="shared" ca="1" si="13"/>
        <v>25</v>
      </c>
      <c r="AT82" s="21">
        <f t="shared" ca="1" si="13"/>
        <v>57</v>
      </c>
      <c r="AU82" s="21">
        <f t="shared" ca="1" si="13"/>
        <v>8</v>
      </c>
      <c r="AV82" s="21">
        <f t="shared" si="14"/>
        <v>3</v>
      </c>
      <c r="AW82" s="21">
        <f t="shared" si="15"/>
        <v>78</v>
      </c>
      <c r="AX82" s="21">
        <f t="shared" si="16"/>
        <v>39</v>
      </c>
      <c r="AY82" s="21">
        <f t="shared" si="17"/>
        <v>65</v>
      </c>
      <c r="AZ82" s="21">
        <f t="shared" si="18"/>
        <v>13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2016:4:2:7:EAST</v>
      </c>
      <c r="AP83" s="27">
        <f t="shared" ca="1" si="12"/>
        <v>132</v>
      </c>
      <c r="AQ83" s="21">
        <f t="shared" ca="1" si="13"/>
        <v>0</v>
      </c>
      <c r="AR83" s="21">
        <f t="shared" ca="1" si="13"/>
        <v>71</v>
      </c>
      <c r="AS83" s="21">
        <f t="shared" ca="1" si="13"/>
        <v>35</v>
      </c>
      <c r="AT83" s="21">
        <f t="shared" ca="1" si="13"/>
        <v>51</v>
      </c>
      <c r="AU83" s="21">
        <f t="shared" ca="1" si="13"/>
        <v>2</v>
      </c>
      <c r="AV83" s="21">
        <f t="shared" si="14"/>
        <v>3</v>
      </c>
      <c r="AW83" s="21">
        <f t="shared" si="15"/>
        <v>78</v>
      </c>
      <c r="AX83" s="21">
        <f t="shared" si="16"/>
        <v>39</v>
      </c>
      <c r="AY83" s="21">
        <f t="shared" si="17"/>
        <v>65</v>
      </c>
      <c r="AZ83" s="21">
        <f t="shared" si="18"/>
        <v>13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2016:4:3:7:EAST</v>
      </c>
      <c r="AP84" s="27">
        <f t="shared" ca="1" si="12"/>
        <v>142</v>
      </c>
      <c r="AQ84" s="21">
        <f t="shared" ca="1" si="13"/>
        <v>2</v>
      </c>
      <c r="AR84" s="21">
        <f t="shared" ca="1" si="13"/>
        <v>60</v>
      </c>
      <c r="AS84" s="21">
        <f t="shared" ca="1" si="13"/>
        <v>29</v>
      </c>
      <c r="AT84" s="21">
        <f t="shared" ca="1" si="13"/>
        <v>68</v>
      </c>
      <c r="AU84" s="21">
        <f t="shared" ca="1" si="13"/>
        <v>2</v>
      </c>
      <c r="AV84" s="21">
        <f t="shared" si="14"/>
        <v>3</v>
      </c>
      <c r="AW84" s="21">
        <f t="shared" si="15"/>
        <v>78</v>
      </c>
      <c r="AX84" s="21">
        <f t="shared" si="16"/>
        <v>39</v>
      </c>
      <c r="AY84" s="21">
        <f t="shared" si="17"/>
        <v>65</v>
      </c>
      <c r="AZ84" s="21">
        <f t="shared" si="18"/>
        <v>13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2016:4:4:7:EAST</v>
      </c>
      <c r="AP85" s="27">
        <f t="shared" ca="1" si="12"/>
        <v>152</v>
      </c>
      <c r="AQ85" s="21">
        <f t="shared" ca="1" si="13"/>
        <v>0</v>
      </c>
      <c r="AR85" s="21">
        <f t="shared" ca="1" si="13"/>
        <v>81</v>
      </c>
      <c r="AS85" s="21">
        <f t="shared" ca="1" si="13"/>
        <v>46</v>
      </c>
      <c r="AT85" s="21">
        <f t="shared" ca="1" si="13"/>
        <v>74</v>
      </c>
      <c r="AU85" s="21">
        <f t="shared" ca="1" si="13"/>
        <v>7</v>
      </c>
      <c r="AV85" s="21">
        <f t="shared" si="14"/>
        <v>3</v>
      </c>
      <c r="AW85" s="21">
        <f t="shared" si="15"/>
        <v>78</v>
      </c>
      <c r="AX85" s="21">
        <f t="shared" si="16"/>
        <v>39</v>
      </c>
      <c r="AY85" s="21">
        <f t="shared" si="17"/>
        <v>65</v>
      </c>
      <c r="AZ85" s="21">
        <f t="shared" si="18"/>
        <v>13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2016:5:1:7:EAST</v>
      </c>
      <c r="AP86" s="27">
        <f t="shared" ca="1" si="12"/>
        <v>162</v>
      </c>
      <c r="AQ86" s="21">
        <f t="shared" ca="1" si="13"/>
        <v>0</v>
      </c>
      <c r="AR86" s="21">
        <f t="shared" ca="1" si="13"/>
        <v>78</v>
      </c>
      <c r="AS86" s="21">
        <f t="shared" ca="1" si="13"/>
        <v>34</v>
      </c>
      <c r="AT86" s="21">
        <f t="shared" ca="1" si="13"/>
        <v>73</v>
      </c>
      <c r="AU86" s="21">
        <f t="shared" ca="1" si="13"/>
        <v>8</v>
      </c>
      <c r="AV86" s="21">
        <f t="shared" si="14"/>
        <v>3</v>
      </c>
      <c r="AW86" s="21">
        <f t="shared" si="15"/>
        <v>78</v>
      </c>
      <c r="AX86" s="21">
        <f t="shared" si="16"/>
        <v>39</v>
      </c>
      <c r="AY86" s="21">
        <f t="shared" si="17"/>
        <v>65</v>
      </c>
      <c r="AZ86" s="21">
        <f t="shared" si="18"/>
        <v>13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2016:5:2:7:EAST</v>
      </c>
      <c r="AP87" s="27">
        <f t="shared" ca="1" si="12"/>
        <v>172</v>
      </c>
      <c r="AQ87" s="21">
        <f t="shared" ca="1" si="13"/>
        <v>1</v>
      </c>
      <c r="AR87" s="21">
        <f t="shared" ca="1" si="13"/>
        <v>76</v>
      </c>
      <c r="AS87" s="21">
        <f t="shared" ca="1" si="13"/>
        <v>42</v>
      </c>
      <c r="AT87" s="21">
        <f t="shared" ca="1" si="13"/>
        <v>66</v>
      </c>
      <c r="AU87" s="21">
        <f t="shared" ca="1" si="13"/>
        <v>7</v>
      </c>
      <c r="AV87" s="21">
        <f t="shared" si="14"/>
        <v>3</v>
      </c>
      <c r="AW87" s="21">
        <f t="shared" si="15"/>
        <v>78</v>
      </c>
      <c r="AX87" s="21">
        <f t="shared" si="16"/>
        <v>39</v>
      </c>
      <c r="AY87" s="21">
        <f t="shared" si="17"/>
        <v>65</v>
      </c>
      <c r="AZ87" s="21">
        <f t="shared" si="18"/>
        <v>13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2016:5:3:7:EAST</v>
      </c>
      <c r="AP88" s="27">
        <f t="shared" ca="1" si="12"/>
        <v>182</v>
      </c>
      <c r="AQ88" s="21">
        <f t="shared" ca="1" si="13"/>
        <v>0</v>
      </c>
      <c r="AR88" s="21">
        <f t="shared" ca="1" si="13"/>
        <v>77</v>
      </c>
      <c r="AS88" s="21">
        <f t="shared" ca="1" si="13"/>
        <v>36</v>
      </c>
      <c r="AT88" s="21">
        <f t="shared" ca="1" si="13"/>
        <v>69</v>
      </c>
      <c r="AU88" s="21">
        <f t="shared" ca="1" si="13"/>
        <v>4</v>
      </c>
      <c r="AV88" s="21">
        <f t="shared" si="14"/>
        <v>3</v>
      </c>
      <c r="AW88" s="21">
        <f t="shared" si="15"/>
        <v>78</v>
      </c>
      <c r="AX88" s="21">
        <f t="shared" si="16"/>
        <v>39</v>
      </c>
      <c r="AY88" s="21">
        <f t="shared" si="17"/>
        <v>65</v>
      </c>
      <c r="AZ88" s="21">
        <f t="shared" si="18"/>
        <v>13</v>
      </c>
    </row>
    <row r="89" spans="23:52">
      <c r="AC89" s="7">
        <f ca="1">SUMIFS(AC53:AC88, $X53:$X88,YEAR,AC53:AC88,"&lt;&gt;#N/A")</f>
        <v>17</v>
      </c>
      <c r="AD89" s="27"/>
      <c r="AF89" s="7">
        <f t="shared" ref="AF89:AK89" ca="1" si="21">SUM(AF53:AF88)</f>
        <v>6</v>
      </c>
      <c r="AG89" s="7">
        <f t="shared" ca="1" si="21"/>
        <v>0</v>
      </c>
      <c r="AH89" s="7">
        <f t="shared" ca="1" si="21"/>
        <v>1</v>
      </c>
      <c r="AI89" s="7">
        <f t="shared" ca="1" si="21"/>
        <v>11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1826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2079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2237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7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11</v>
      </c>
      <c r="AN100" s="27"/>
    </row>
    <row r="101" spans="23:50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39%</v>
      </c>
      <c r="Y102" s="30">
        <f ca="1">IFERROR(X101/SUM(X100:X101),"0")</f>
        <v>0.3888888888888889</v>
      </c>
      <c r="Z102" s="7" t="str">
        <f ca="1">TEXT(Y102,"00%")</f>
        <v>39%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88
Actual CDE YTD 年度實際:    17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2014  58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2015  58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2016  17</v>
      </c>
    </row>
    <row r="107" spans="23:50" ht="23.25">
      <c r="W107" s="7" t="s">
        <v>1451</v>
      </c>
      <c r="X107" s="42" t="str">
        <f>$X$91</f>
        <v>East Zone</v>
      </c>
    </row>
    <row r="108" spans="23:50">
      <c r="X108" s="40" t="str">
        <f>$X$92</f>
        <v>東台北地帶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1873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2255</v>
      </c>
      <c r="E2" s="78" t="str">
        <f>$A$3</f>
        <v>松山地區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2081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2257</v>
      </c>
      <c r="E5" s="86"/>
      <c r="F5" s="5" t="s">
        <v>792</v>
      </c>
      <c r="G5" s="6"/>
      <c r="H5" s="90">
        <f ca="1">SONGSHAN_DISTRICT_GRAPH!$AC$89</f>
        <v>6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2083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1909</v>
      </c>
      <c r="C12" s="64" t="str">
        <f>CONCATENATE(YEAR,":",MONTH,":",WEEK,":",WEEKDAY,":",$B12)</f>
        <v>2016:5:3:7:SONGSHAN_ZL</v>
      </c>
      <c r="D12" s="64">
        <f>MATCH($C12,REPORT_DATA_BY_COMP!$A:$A,0)</f>
        <v>1700</v>
      </c>
      <c r="E12" s="65" t="str">
        <f>SUBSTITUTE(VLOOKUP($B12,COMP_LIST!$A:$AC,5,FALSE),"EL","")</f>
        <v>E. Tan / Matua ZL</v>
      </c>
      <c r="F12" s="4" t="str">
        <f>VLOOKUP($B12,COMP_LIST!$A:$AC,3,FALSE)</f>
        <v>Songshan ZL</v>
      </c>
      <c r="G12" s="4" t="str">
        <f>VLOOKUP($B12,COMP_LIST!$A:$AC,4,FALSE)</f>
        <v>松山 ZL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1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1912</v>
      </c>
      <c r="C13" s="64" t="str">
        <f>CONCATENATE(YEAR,":",MONTH,":",WEEK,":",WEEKDAY,":",$B13)</f>
        <v>2016:5:3:7:SONGSHAN_S</v>
      </c>
      <c r="D13" s="64">
        <f>MATCH($C13,REPORT_DATA_BY_COMP!$A:$A,0)</f>
        <v>1699</v>
      </c>
      <c r="E13" s="65" t="str">
        <f>SUBSTITUTE(VLOOKUP($B13,COMP_LIST!$A:$AC,5,FALSE),"EL","")</f>
        <v>S. Torres Ortiz / Kitchens STL</v>
      </c>
      <c r="F13" s="4" t="str">
        <f>VLOOKUP($B13,COMP_LIST!$A:$AC,3,FALSE)</f>
        <v>Songshan S</v>
      </c>
      <c r="G13" s="4" t="str">
        <f>VLOOKUP($B13,COMP_LIST!$A:$AC,4,FALSE)</f>
        <v>松山姐妹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 t="s">
        <v>1872</v>
      </c>
      <c r="C14" s="64" t="str">
        <f>CONCATENATE(YEAR,":",MONTH,":",WEEK,":",WEEKDAY,":",$B14)</f>
        <v>2016:5:3:7:NEIHU_E</v>
      </c>
      <c r="D14" s="64">
        <f>MATCH($C14,REPORT_DATA_BY_COMP!$A:$A,0)</f>
        <v>1689</v>
      </c>
      <c r="E14" s="65" t="str">
        <f>SUBSTITUTE(VLOOKUP($B14,COMP_LIST!$A:$AC,5,FALSE),"EL","")</f>
        <v>E. Bezzant / McPherson</v>
      </c>
      <c r="F14" s="4" t="str">
        <f>VLOOKUP($B14,COMP_LIST!$A:$AC,3,FALSE)</f>
        <v>Neihu E</v>
      </c>
      <c r="G14" s="4" t="str">
        <f>VLOOKUP($B14,COMP_LIST!$A:$AC,4,FALSE)</f>
        <v>內湖長老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3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2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 t="s">
        <v>1877</v>
      </c>
      <c r="C15" s="64" t="str">
        <f>CONCATENATE(YEAR,":",MONTH,":",WEEK,":",WEEKDAY,":",$B15)</f>
        <v>2016:5:3:7:NEIHU_S</v>
      </c>
      <c r="D15" s="64">
        <f>MATCH($C15,REPORT_DATA_BY_COMP!$A:$A,0)</f>
        <v>1690</v>
      </c>
      <c r="E15" s="65" t="str">
        <f>SUBSTITUTE(VLOOKUP($B15,COMP_LIST!$A:$AC,5,FALSE),"EL","")</f>
        <v>S. Gabbitas / Yee</v>
      </c>
      <c r="F15" s="4" t="str">
        <f>VLOOKUP($B15,COMP_LIST!$A:$AC,3,FALSE)</f>
        <v>Neihu S</v>
      </c>
      <c r="G15" s="4" t="str">
        <f>VLOOKUP($B15,COMP_LIST!$A:$AC,4,FALSE)</f>
        <v>內湖姐妹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4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9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1</v>
      </c>
      <c r="I16" s="11">
        <f t="shared" ref="I16:S16" si="0">SUM(I12:I15)</f>
        <v>0</v>
      </c>
      <c r="J16" s="11">
        <f t="shared" si="0"/>
        <v>7</v>
      </c>
      <c r="K16" s="11">
        <f t="shared" si="0"/>
        <v>11</v>
      </c>
      <c r="L16" s="48">
        <f t="shared" si="0"/>
        <v>4</v>
      </c>
      <c r="M16" s="57">
        <f t="shared" si="0"/>
        <v>0</v>
      </c>
      <c r="N16" s="51">
        <f t="shared" si="0"/>
        <v>22</v>
      </c>
      <c r="O16" s="11">
        <f t="shared" si="0"/>
        <v>13</v>
      </c>
      <c r="P16" s="11">
        <f t="shared" si="0"/>
        <v>32</v>
      </c>
      <c r="Q16" s="11">
        <f t="shared" si="0"/>
        <v>23</v>
      </c>
      <c r="R16" s="11">
        <f t="shared" si="0"/>
        <v>3</v>
      </c>
      <c r="S16" s="11">
        <f t="shared" si="0"/>
        <v>30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2016:5:1:7:SONGSHAN</v>
      </c>
      <c r="D19" s="64">
        <f>MATCH($C19,REPORT_DATA_BY_DISTRICT!$A:$A, 0)</f>
        <v>471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5</v>
      </c>
      <c r="K19" s="10">
        <f>IFERROR(INDEX(REPORT_DATA_BY_DISTRICT!$A:$AH,$D19,MATCH(K$8,REPORT_DATA_BY_DISTRICT!$A$1:$AH$1,0)), "")</f>
        <v>17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32</v>
      </c>
      <c r="O19" s="10">
        <f>IFERROR(INDEX(REPORT_DATA_BY_DISTRICT!$A:$AH,$D19,MATCH(O$8,REPORT_DATA_BY_DISTRICT!$A$1:$AH$1,0)), "")</f>
        <v>11</v>
      </c>
      <c r="P19" s="10">
        <f>IFERROR(INDEX(REPORT_DATA_BY_DISTRICT!$A:$AH,$D19,MATCH(P$8,REPORT_DATA_BY_DISTRICT!$A$1:$AH$1,0)), "")</f>
        <v>37</v>
      </c>
      <c r="Q19" s="10">
        <f>IFERROR(INDEX(REPORT_DATA_BY_DISTRICT!$A:$AH,$D19,MATCH(Q$8,REPORT_DATA_BY_DISTRICT!$A$1:$AH$1,0)), "")</f>
        <v>26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35</v>
      </c>
    </row>
    <row r="20" spans="3:19" ht="15" customHeight="1">
      <c r="C20" s="64" t="str">
        <f>CONCATENATE(YEAR,":",MONTH,":2:",WEEKLY_REPORT_DAY,":", $A$1)</f>
        <v>2016:5:2:7:SONGSHAN</v>
      </c>
      <c r="D20" s="64">
        <f>MATCH($C20,REPORT_DATA_BY_DISTRICT!$A:$A, 0)</f>
        <v>500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13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24</v>
      </c>
      <c r="O20" s="10">
        <f>IFERROR(INDEX(REPORT_DATA_BY_DISTRICT!$A:$AH,$D20,MATCH(O$8,REPORT_DATA_BY_DISTRICT!$A$1:$AH$1,0)), "")</f>
        <v>13</v>
      </c>
      <c r="P20" s="10">
        <f>IFERROR(INDEX(REPORT_DATA_BY_DISTRICT!$A:$AH,$D20,MATCH(P$8,REPORT_DATA_BY_DISTRICT!$A$1:$AH$1,0)), "")</f>
        <v>36</v>
      </c>
      <c r="Q20" s="10">
        <f>IFERROR(INDEX(REPORT_DATA_BY_DISTRICT!$A:$AH,$D20,MATCH(Q$8,REPORT_DATA_BY_DISTRICT!$A$1:$AH$1,0)), "")</f>
        <v>26</v>
      </c>
      <c r="R20" s="10">
        <f>IFERROR(INDEX(REPORT_DATA_BY_DISTRICT!$A:$AH,$D20,MATCH(R$8,REPORT_DATA_BY_DISTRICT!$A$1:$AH$1,0)), "")</f>
        <v>4</v>
      </c>
      <c r="S20" s="10">
        <f>IFERROR(INDEX(REPORT_DATA_BY_DISTRICT!$A:$AH,$D20,MATCH(S$8,REPORT_DATA_BY_DISTRICT!$A$1:$AH$1,0)), "")</f>
        <v>35</v>
      </c>
    </row>
    <row r="21" spans="3:19" ht="15" customHeight="1">
      <c r="C21" s="64" t="str">
        <f>CONCATENATE(YEAR,":",MONTH,":3:",WEEKLY_REPORT_DAY,":", $A$1)</f>
        <v>2016:5:3:7:SONGSHAN</v>
      </c>
      <c r="D21" s="64">
        <f>MATCH($C21,REPORT_DATA_BY_DISTRICT!$A:$A, 0)</f>
        <v>529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11</v>
      </c>
      <c r="L21" s="10">
        <f>IFERROR(INDEX(REPORT_DATA_BY_DISTRICT!$A:$AH,$D21,MATCH(L$8,REPORT_DATA_BY_DISTRICT!$A$1:$AH$1,0)), "")</f>
        <v>4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22</v>
      </c>
      <c r="O21" s="10">
        <f>IFERROR(INDEX(REPORT_DATA_BY_DISTRICT!$A:$AH,$D21,MATCH(O$8,REPORT_DATA_BY_DISTRICT!$A$1:$AH$1,0)), "")</f>
        <v>13</v>
      </c>
      <c r="P21" s="10">
        <f>IFERROR(INDEX(REPORT_DATA_BY_DISTRICT!$A:$AH,$D21,MATCH(P$8,REPORT_DATA_BY_DISTRICT!$A$1:$AH$1,0)), "")</f>
        <v>32</v>
      </c>
      <c r="Q21" s="10">
        <f>IFERROR(INDEX(REPORT_DATA_BY_DISTRICT!$A:$AH,$D21,MATCH(Q$8,REPORT_DATA_BY_DISTRICT!$A$1:$AH$1,0)), "")</f>
        <v>23</v>
      </c>
      <c r="R21" s="10">
        <f>IFERROR(INDEX(REPORT_DATA_BY_DISTRICT!$A:$AH,$D21,MATCH(R$8,REPORT_DATA_BY_DISTRICT!$A$1:$AH$1,0)), "")</f>
        <v>3</v>
      </c>
      <c r="S21" s="10">
        <f>IFERROR(INDEX(REPORT_DATA_BY_DISTRICT!$A:$AH,$D21,MATCH(S$8,REPORT_DATA_BY_DISTRICT!$A$1:$AH$1,0)), "")</f>
        <v>30</v>
      </c>
    </row>
    <row r="22" spans="3:19" ht="15" customHeight="1">
      <c r="C22" s="64" t="str">
        <f>CONCATENATE(YEAR,":",MONTH,":4:",WEEKLY_REPORT_DAY,":", $A$1)</f>
        <v>2016:5:4:7:SONGSHAN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2016:5:5:7:SONGSHAN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2</v>
      </c>
      <c r="J24" s="17">
        <f t="shared" si="1"/>
        <v>17</v>
      </c>
      <c r="K24" s="17">
        <f t="shared" si="1"/>
        <v>41</v>
      </c>
      <c r="L24" s="49">
        <f t="shared" si="1"/>
        <v>5</v>
      </c>
      <c r="M24" s="17">
        <f t="shared" si="1"/>
        <v>1</v>
      </c>
      <c r="N24" s="52">
        <f t="shared" si="1"/>
        <v>78</v>
      </c>
      <c r="O24" s="17">
        <f t="shared" si="1"/>
        <v>37</v>
      </c>
      <c r="P24" s="17">
        <f t="shared" si="1"/>
        <v>105</v>
      </c>
      <c r="Q24" s="17">
        <f t="shared" si="1"/>
        <v>75</v>
      </c>
      <c r="R24" s="17">
        <f t="shared" si="1"/>
        <v>9</v>
      </c>
      <c r="S24" s="17">
        <f>SUM(S19:S23)</f>
        <v>100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47" priority="2">
      <formula>J12=""</formula>
    </cfRule>
    <cfRule type="expression" dxfId="146" priority="3">
      <formula>AND(M$10&lt;&gt;"",M12&lt;M$10)</formula>
    </cfRule>
    <cfRule type="expression" dxfId="145" priority="4">
      <formula>AND(M$10&lt;&gt;"",M12&gt;=M$10)</formula>
    </cfRule>
    <cfRule type="expression" dxfId="144" priority="6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2016:2:4:7:SONGSHAN</v>
      </c>
      <c r="AP77" s="27">
        <f t="shared" ref="AP77:AP88" ca="1" si="12">MATCH(AO77,INDIRECT(CONCATENATE($X$93,"$A:$A")),0)</f>
        <v>206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24</v>
      </c>
      <c r="AS77" s="21">
        <f t="shared" ca="1" si="13"/>
        <v>14</v>
      </c>
      <c r="AT77" s="21">
        <f t="shared" ca="1" si="13"/>
        <v>16</v>
      </c>
      <c r="AU77" s="21">
        <f t="shared" ca="1" si="13"/>
        <v>3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2016:3:1:7:SONGSHAN</v>
      </c>
      <c r="AP78" s="27">
        <f t="shared" ca="1" si="12"/>
        <v>237</v>
      </c>
      <c r="AQ78" s="21">
        <f t="shared" ca="1" si="13"/>
        <v>0</v>
      </c>
      <c r="AR78" s="21">
        <f t="shared" ca="1" si="13"/>
        <v>19</v>
      </c>
      <c r="AS78" s="21">
        <f t="shared" ca="1" si="13"/>
        <v>16</v>
      </c>
      <c r="AT78" s="21">
        <f t="shared" ca="1" si="13"/>
        <v>19</v>
      </c>
      <c r="AU78" s="21">
        <f t="shared" ca="1" si="13"/>
        <v>1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2016:3:2:7:SONGSHAN</v>
      </c>
      <c r="AP79" s="27">
        <f t="shared" ca="1" si="12"/>
        <v>267</v>
      </c>
      <c r="AQ79" s="21">
        <f t="shared" ca="1" si="13"/>
        <v>0</v>
      </c>
      <c r="AR79" s="21">
        <f t="shared" ca="1" si="13"/>
        <v>26</v>
      </c>
      <c r="AS79" s="21">
        <f t="shared" ca="1" si="13"/>
        <v>10</v>
      </c>
      <c r="AT79" s="21">
        <f t="shared" ca="1" si="13"/>
        <v>8</v>
      </c>
      <c r="AU79" s="21">
        <f t="shared" ca="1" si="13"/>
        <v>1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>
        <f t="shared" ca="1" si="3"/>
        <v>114</v>
      </c>
      <c r="AC80" s="21">
        <f t="shared" ca="1" si="4"/>
        <v>1</v>
      </c>
      <c r="AD80" s="21">
        <f t="shared" si="5"/>
        <v>0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2016:3:3:7:SONGSHAN</v>
      </c>
      <c r="AP80" s="27">
        <f t="shared" ca="1" si="12"/>
        <v>296</v>
      </c>
      <c r="AQ80" s="21">
        <f t="shared" ca="1" si="13"/>
        <v>0</v>
      </c>
      <c r="AR80" s="21">
        <f t="shared" ca="1" si="13"/>
        <v>27</v>
      </c>
      <c r="AS80" s="21">
        <f t="shared" ca="1" si="13"/>
        <v>10</v>
      </c>
      <c r="AT80" s="21">
        <f t="shared" ca="1" si="13"/>
        <v>27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>
        <f t="shared" ca="1" si="3"/>
        <v>143</v>
      </c>
      <c r="AC81" s="21">
        <f t="shared" ca="1" si="4"/>
        <v>1</v>
      </c>
      <c r="AD81" s="21">
        <f t="shared" si="5"/>
        <v>0</v>
      </c>
      <c r="AE81" s="27">
        <f t="shared" ca="1" si="6"/>
        <v>63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2016:3:4:7:SONGSHAN</v>
      </c>
      <c r="AP81" s="27">
        <f t="shared" ca="1" si="12"/>
        <v>326</v>
      </c>
      <c r="AQ81" s="21">
        <f t="shared" ca="1" si="13"/>
        <v>0</v>
      </c>
      <c r="AR81" s="21">
        <f t="shared" ca="1" si="13"/>
        <v>33</v>
      </c>
      <c r="AS81" s="21">
        <f t="shared" ca="1" si="13"/>
        <v>11</v>
      </c>
      <c r="AT81" s="21">
        <f t="shared" ca="1" si="13"/>
        <v>19</v>
      </c>
      <c r="AU81" s="21">
        <f t="shared" ca="1" si="13"/>
        <v>3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2016:4:1:7:SONGSHAN</v>
      </c>
      <c r="AP82" s="27">
        <f t="shared" ca="1" si="12"/>
        <v>355</v>
      </c>
      <c r="AQ82" s="21">
        <f t="shared" ca="1" si="13"/>
        <v>0</v>
      </c>
      <c r="AR82" s="21">
        <f t="shared" ca="1" si="13"/>
        <v>26</v>
      </c>
      <c r="AS82" s="21">
        <f t="shared" ca="1" si="13"/>
        <v>9</v>
      </c>
      <c r="AT82" s="21">
        <f t="shared" ca="1" si="13"/>
        <v>13</v>
      </c>
      <c r="AU82" s="21">
        <f t="shared" ca="1" si="13"/>
        <v>1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2016:4:2:7:SONGSHAN</v>
      </c>
      <c r="AP83" s="27">
        <f t="shared" ca="1" si="12"/>
        <v>384</v>
      </c>
      <c r="AQ83" s="21">
        <f t="shared" ca="1" si="13"/>
        <v>0</v>
      </c>
      <c r="AR83" s="21">
        <f t="shared" ca="1" si="13"/>
        <v>27</v>
      </c>
      <c r="AS83" s="21">
        <f t="shared" ca="1" si="13"/>
        <v>15</v>
      </c>
      <c r="AT83" s="21">
        <f t="shared" ca="1" si="13"/>
        <v>18</v>
      </c>
      <c r="AU83" s="21">
        <f t="shared" ca="1" si="13"/>
        <v>2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2016:4:3:7:SONGSHAN</v>
      </c>
      <c r="AP84" s="27">
        <f t="shared" ca="1" si="12"/>
        <v>413</v>
      </c>
      <c r="AQ84" s="21">
        <f t="shared" ca="1" si="13"/>
        <v>1</v>
      </c>
      <c r="AR84" s="21">
        <f t="shared" ca="1" si="13"/>
        <v>20</v>
      </c>
      <c r="AS84" s="21">
        <f t="shared" ca="1" si="13"/>
        <v>11</v>
      </c>
      <c r="AT84" s="21">
        <f t="shared" ca="1" si="13"/>
        <v>18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2016:4:4:7:SONGSHAN</v>
      </c>
      <c r="AP85" s="27">
        <f t="shared" ca="1" si="12"/>
        <v>442</v>
      </c>
      <c r="AQ85" s="21">
        <f t="shared" ca="1" si="13"/>
        <v>0</v>
      </c>
      <c r="AR85" s="21">
        <f t="shared" ca="1" si="13"/>
        <v>25</v>
      </c>
      <c r="AS85" s="21">
        <f t="shared" ca="1" si="13"/>
        <v>11</v>
      </c>
      <c r="AT85" s="21">
        <f t="shared" ca="1" si="13"/>
        <v>29</v>
      </c>
      <c r="AU85" s="21">
        <f t="shared" ca="1" si="13"/>
        <v>2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2016:5:1:7:SONGSHAN</v>
      </c>
      <c r="AP86" s="27">
        <f t="shared" ca="1" si="12"/>
        <v>471</v>
      </c>
      <c r="AQ86" s="21">
        <f t="shared" ca="1" si="13"/>
        <v>0</v>
      </c>
      <c r="AR86" s="21">
        <f t="shared" ca="1" si="13"/>
        <v>32</v>
      </c>
      <c r="AS86" s="21">
        <f t="shared" ca="1" si="13"/>
        <v>11</v>
      </c>
      <c r="AT86" s="21">
        <f t="shared" ca="1" si="13"/>
        <v>26</v>
      </c>
      <c r="AU86" s="21">
        <f t="shared" ca="1" si="13"/>
        <v>2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2016:5:2:7:SONGSHAN</v>
      </c>
      <c r="AP87" s="27">
        <f t="shared" ca="1" si="12"/>
        <v>500</v>
      </c>
      <c r="AQ87" s="21">
        <f t="shared" ca="1" si="13"/>
        <v>1</v>
      </c>
      <c r="AR87" s="21">
        <f t="shared" ca="1" si="13"/>
        <v>24</v>
      </c>
      <c r="AS87" s="21">
        <f t="shared" ca="1" si="13"/>
        <v>13</v>
      </c>
      <c r="AT87" s="21">
        <f t="shared" ca="1" si="13"/>
        <v>26</v>
      </c>
      <c r="AU87" s="21">
        <f t="shared" ca="1" si="13"/>
        <v>4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2016:5:3:7:SONGSHAN</v>
      </c>
      <c r="AP88" s="27">
        <f t="shared" ca="1" si="12"/>
        <v>529</v>
      </c>
      <c r="AQ88" s="21">
        <f t="shared" ca="1" si="13"/>
        <v>0</v>
      </c>
      <c r="AR88" s="21">
        <f t="shared" ca="1" si="13"/>
        <v>22</v>
      </c>
      <c r="AS88" s="21">
        <f t="shared" ca="1" si="13"/>
        <v>13</v>
      </c>
      <c r="AT88" s="21">
        <f t="shared" ca="1" si="13"/>
        <v>23</v>
      </c>
      <c r="AU88" s="21">
        <f t="shared" ca="1" si="13"/>
        <v>3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1873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2255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2256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2016  6</v>
      </c>
    </row>
    <row r="107" spans="23:50" ht="23.25">
      <c r="W107" s="7" t="s">
        <v>1451</v>
      </c>
      <c r="X107" s="42" t="str">
        <f>$X$91</f>
        <v>Songshan District</v>
      </c>
    </row>
    <row r="108" spans="23:50">
      <c r="X108" s="40" t="str">
        <f>$X$92</f>
        <v>松山地區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1825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2258</v>
      </c>
      <c r="E2" s="78" t="str">
        <f>$A$3</f>
        <v>基隆地區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2081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2257</v>
      </c>
      <c r="E5" s="86"/>
      <c r="F5" s="5" t="s">
        <v>792</v>
      </c>
      <c r="G5" s="6"/>
      <c r="H5" s="90">
        <f ca="1">JILONG_DISTRICT_GRAPH!$AC$89</f>
        <v>2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2084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1824</v>
      </c>
      <c r="C12" s="64" t="str">
        <f>CONCATENATE(YEAR,":",MONTH,":",WEEK,":",WEEKDAY,":",$B12)</f>
        <v>2016:5:3:7:JILONG_A_E</v>
      </c>
      <c r="D12" s="64">
        <f>MATCH($C12,REPORT_DATA_BY_COMP!$A:$A,0)</f>
        <v>1675</v>
      </c>
      <c r="E12" s="65" t="str">
        <f>SUBSTITUTE(VLOOKUP($B12,COMP_LIST!$A:$AC,5,FALSE),"EL","")</f>
        <v>E. Brinton / Jen</v>
      </c>
      <c r="F12" s="4" t="str">
        <f>VLOOKUP($B12,COMP_LIST!$A:$AC,3,FALSE)</f>
        <v>Jilong A E</v>
      </c>
      <c r="G12" s="4" t="str">
        <f>VLOOKUP($B12,COMP_LIST!$A:$AC,4,FALSE)</f>
        <v>基隆 A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5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16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4</v>
      </c>
    </row>
    <row r="13" spans="1:19" ht="15" customHeight="1">
      <c r="A13" s="1"/>
      <c r="B13" s="1" t="s">
        <v>1829</v>
      </c>
      <c r="C13" s="64" t="str">
        <f>CONCATENATE(YEAR,":",MONTH,":",WEEK,":",WEEKDAY,":",$B13)</f>
        <v>2016:5:3:7:JILONG_B_E</v>
      </c>
      <c r="D13" s="64">
        <f>MATCH($C13,REPORT_DATA_BY_COMP!$A:$A,0)</f>
        <v>1676</v>
      </c>
      <c r="E13" s="65" t="str">
        <f>SUBSTITUTE(VLOOKUP($B13,COMP_LIST!$A:$AC,5,FALSE),"EL","")</f>
        <v>E. Taylor DL / Andelin</v>
      </c>
      <c r="F13" s="4" t="str">
        <f>VLOOKUP($B13,COMP_LIST!$A:$AC,3,FALSE)</f>
        <v>Jilong B E</v>
      </c>
      <c r="G13" s="4" t="str">
        <f>VLOOKUP($B13,COMP_LIST!$A:$AC,4,FALSE)</f>
        <v>基隆 B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15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9</v>
      </c>
      <c r="L14" s="48">
        <f t="shared" si="0"/>
        <v>0</v>
      </c>
      <c r="M14" s="57">
        <f t="shared" si="0"/>
        <v>0</v>
      </c>
      <c r="N14" s="51">
        <f t="shared" si="0"/>
        <v>12</v>
      </c>
      <c r="O14" s="11">
        <f t="shared" si="0"/>
        <v>7</v>
      </c>
      <c r="P14" s="11">
        <f t="shared" si="0"/>
        <v>31</v>
      </c>
      <c r="Q14" s="11">
        <f t="shared" si="0"/>
        <v>14</v>
      </c>
      <c r="R14" s="11">
        <f t="shared" si="0"/>
        <v>1</v>
      </c>
      <c r="S14" s="11">
        <f t="shared" si="0"/>
        <v>8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2245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2016:5:1:7:JILONG</v>
      </c>
      <c r="D17" s="64">
        <f>MATCH($C17,REPORT_DATA_BY_DISTRICT!$A:$A, 0)</f>
        <v>465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4</v>
      </c>
      <c r="K17" s="10">
        <f>IFERROR(INDEX(REPORT_DATA_BY_DISTRICT!$A:$AH,$D17,MATCH(K$8,REPORT_DATA_BY_DISTRICT!$A$1:$AH$1,0)), "")</f>
        <v>6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11</v>
      </c>
      <c r="O17" s="10">
        <f>IFERROR(INDEX(REPORT_DATA_BY_DISTRICT!$A:$AH,$D17,MATCH(O$8,REPORT_DATA_BY_DISTRICT!$A$1:$AH$1,0)), "")</f>
        <v>5</v>
      </c>
      <c r="P17" s="10">
        <f>IFERROR(INDEX(REPORT_DATA_BY_DISTRICT!$A:$AH,$D17,MATCH(P$8,REPORT_DATA_BY_DISTRICT!$A$1:$AH$1,0)), "")</f>
        <v>19</v>
      </c>
      <c r="Q17" s="10">
        <f>IFERROR(INDEX(REPORT_DATA_BY_DISTRICT!$A:$AH,$D17,MATCH(Q$8,REPORT_DATA_BY_DISTRICT!$A$1:$AH$1,0)), "")</f>
        <v>9</v>
      </c>
      <c r="R17" s="10">
        <f>IFERROR(INDEX(REPORT_DATA_BY_DISTRICT!$A:$AH,$D17,MATCH(R$8,REPORT_DATA_BY_DISTRICT!$A$1:$AH$1,0)), "")</f>
        <v>2</v>
      </c>
      <c r="S17" s="10">
        <f>IFERROR(INDEX(REPORT_DATA_BY_DISTRICT!$A:$AH,$D17,MATCH(S$8,REPORT_DATA_BY_DISTRICT!$A$1:$AH$1,0)), "")</f>
        <v>11</v>
      </c>
    </row>
    <row r="18" spans="3:19" ht="15" customHeight="1">
      <c r="C18" s="64" t="str">
        <f>CONCATENATE(YEAR,":",MONTH,":2:",WEEKLY_REPORT_DAY,":", $A$1)</f>
        <v>2016:5:2:7:JILONG</v>
      </c>
      <c r="D18" s="64">
        <f>MATCH($C18,REPORT_DATA_BY_DISTRICT!$A:$A, 0)</f>
        <v>494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2</v>
      </c>
      <c r="K18" s="10">
        <f>IFERROR(INDEX(REPORT_DATA_BY_DISTRICT!$A:$AH,$D18,MATCH(K$8,REPORT_DATA_BY_DISTRICT!$A$1:$AH$1,0)), "")</f>
        <v>9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15</v>
      </c>
      <c r="O18" s="10">
        <f>IFERROR(INDEX(REPORT_DATA_BY_DISTRICT!$A:$AH,$D18,MATCH(O$8,REPORT_DATA_BY_DISTRICT!$A$1:$AH$1,0)), "")</f>
        <v>10</v>
      </c>
      <c r="P18" s="10">
        <f>IFERROR(INDEX(REPORT_DATA_BY_DISTRICT!$A:$AH,$D18,MATCH(P$8,REPORT_DATA_BY_DISTRICT!$A$1:$AH$1,0)), "")</f>
        <v>21</v>
      </c>
      <c r="Q18" s="10">
        <f>IFERROR(INDEX(REPORT_DATA_BY_DISTRICT!$A:$AH,$D18,MATCH(Q$8,REPORT_DATA_BY_DISTRICT!$A$1:$AH$1,0)), "")</f>
        <v>9</v>
      </c>
      <c r="R18" s="10">
        <f>IFERROR(INDEX(REPORT_DATA_BY_DISTRICT!$A:$AH,$D18,MATCH(R$8,REPORT_DATA_BY_DISTRICT!$A$1:$AH$1,0)), "")</f>
        <v>2</v>
      </c>
      <c r="S18" s="10">
        <f>IFERROR(INDEX(REPORT_DATA_BY_DISTRICT!$A:$AH,$D18,MATCH(S$8,REPORT_DATA_BY_DISTRICT!$A$1:$AH$1,0)), "")</f>
        <v>7</v>
      </c>
    </row>
    <row r="19" spans="3:19" ht="15" customHeight="1">
      <c r="C19" s="64" t="str">
        <f>CONCATENATE(YEAR,":",MONTH,":3:",WEEKLY_REPORT_DAY,":", $A$1)</f>
        <v>2016:5:3:7:JILONG</v>
      </c>
      <c r="D19" s="64">
        <f>MATCH($C19,REPORT_DATA_BY_DISTRICT!$A:$A, 0)</f>
        <v>523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9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31</v>
      </c>
      <c r="Q19" s="10">
        <f>IFERROR(INDEX(REPORT_DATA_BY_DISTRICT!$A:$AH,$D19,MATCH(Q$8,REPORT_DATA_BY_DISTRICT!$A$1:$AH$1,0)), "")</f>
        <v>14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8</v>
      </c>
    </row>
    <row r="20" spans="3:19" ht="15" customHeight="1">
      <c r="C20" s="64" t="str">
        <f>CONCATENATE(YEAR,":",MONTH,":4:",WEEKLY_REPORT_DAY,":", $A$1)</f>
        <v>2016:5:4:7:JILONG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2016:5:5:7:JILONG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9</v>
      </c>
      <c r="K22" s="17">
        <f t="shared" si="1"/>
        <v>24</v>
      </c>
      <c r="L22" s="49">
        <f t="shared" si="1"/>
        <v>0</v>
      </c>
      <c r="M22" s="17">
        <f t="shared" si="1"/>
        <v>0</v>
      </c>
      <c r="N22" s="52">
        <f t="shared" si="1"/>
        <v>38</v>
      </c>
      <c r="O22" s="17">
        <f t="shared" si="1"/>
        <v>22</v>
      </c>
      <c r="P22" s="17">
        <f t="shared" si="1"/>
        <v>71</v>
      </c>
      <c r="Q22" s="17">
        <f t="shared" si="1"/>
        <v>32</v>
      </c>
      <c r="R22" s="17">
        <f t="shared" si="1"/>
        <v>5</v>
      </c>
      <c r="S22" s="17">
        <f>SUM(S17:S21)</f>
        <v>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43" priority="7">
      <formula>AND(M$9&lt;&gt;"",M12&gt;=M$9)</formula>
    </cfRule>
  </conditionalFormatting>
  <conditionalFormatting sqref="M12:S13">
    <cfRule type="expression" dxfId="142" priority="6">
      <formula>J12=""</formula>
    </cfRule>
    <cfRule type="expression" dxfId="141" priority="8">
      <formula>AND(M$10&lt;&gt;"",M12&lt;M$10)</formula>
    </cfRule>
    <cfRule type="expression" dxfId="140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W1:AZ109"/>
  <sheetViews>
    <sheetView topLeftCell="A73"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2016:2:4:7:JILONG</v>
      </c>
      <c r="AP77" s="27">
        <f t="shared" ref="AP77:AP88" ca="1" si="12">MATCH(AO77,INDIRECT(CONCATENATE($X$93,"$A:$A")),0)</f>
        <v>199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14</v>
      </c>
      <c r="AS77" s="21">
        <f t="shared" ca="1" si="13"/>
        <v>6</v>
      </c>
      <c r="AT77" s="21">
        <f t="shared" ca="1" si="13"/>
        <v>3</v>
      </c>
      <c r="AU77" s="21">
        <f t="shared" ca="1" si="13"/>
        <v>2</v>
      </c>
      <c r="AV77" s="21">
        <f t="shared" ref="AV77:AV88" si="14">ROUND(1*$X$97/$X$99,0)</f>
        <v>1</v>
      </c>
      <c r="AW77" s="21">
        <f t="shared" ref="AW77:AW88" si="15">6*$X$97</f>
        <v>12</v>
      </c>
      <c r="AX77" s="21">
        <f t="shared" ref="AX77:AX88" si="16">3*$X$97</f>
        <v>6</v>
      </c>
      <c r="AY77" s="21">
        <f t="shared" ref="AY77:AY88" si="17">5*$X$97</f>
        <v>10</v>
      </c>
      <c r="AZ77" s="21">
        <f t="shared" ref="AZ77:AZ88" si="18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2016:3:1:7:JILONG</v>
      </c>
      <c r="AP78" s="27">
        <f t="shared" ca="1" si="12"/>
        <v>230</v>
      </c>
      <c r="AQ78" s="21">
        <f t="shared" ca="1" si="13"/>
        <v>0</v>
      </c>
      <c r="AR78" s="21">
        <f t="shared" ca="1" si="13"/>
        <v>13</v>
      </c>
      <c r="AS78" s="21">
        <f t="shared" ca="1" si="13"/>
        <v>6</v>
      </c>
      <c r="AT78" s="21">
        <f t="shared" ca="1" si="13"/>
        <v>6</v>
      </c>
      <c r="AU78" s="21">
        <f t="shared" ca="1" si="13"/>
        <v>1</v>
      </c>
      <c r="AV78" s="21">
        <f t="shared" si="14"/>
        <v>1</v>
      </c>
      <c r="AW78" s="21">
        <f t="shared" si="15"/>
        <v>12</v>
      </c>
      <c r="AX78" s="21">
        <f t="shared" si="16"/>
        <v>6</v>
      </c>
      <c r="AY78" s="21">
        <f t="shared" si="17"/>
        <v>10</v>
      </c>
      <c r="AZ78" s="21">
        <f t="shared" si="18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2016:3:2:7:JILONG</v>
      </c>
      <c r="AP79" s="27">
        <f t="shared" ca="1" si="12"/>
        <v>261</v>
      </c>
      <c r="AQ79" s="21">
        <f t="shared" ca="1" si="13"/>
        <v>0</v>
      </c>
      <c r="AR79" s="21">
        <f t="shared" ca="1" si="13"/>
        <v>15</v>
      </c>
      <c r="AS79" s="21">
        <f t="shared" ca="1" si="13"/>
        <v>5</v>
      </c>
      <c r="AT79" s="21">
        <f t="shared" ca="1" si="13"/>
        <v>5</v>
      </c>
      <c r="AU79" s="21">
        <f t="shared" ca="1" si="13"/>
        <v>0</v>
      </c>
      <c r="AV79" s="21">
        <f t="shared" si="14"/>
        <v>1</v>
      </c>
      <c r="AW79" s="21">
        <f t="shared" si="15"/>
        <v>12</v>
      </c>
      <c r="AX79" s="21">
        <f t="shared" si="16"/>
        <v>6</v>
      </c>
      <c r="AY79" s="21">
        <f t="shared" si="17"/>
        <v>10</v>
      </c>
      <c r="AZ79" s="21">
        <f t="shared" si="18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>
        <f t="shared" ca="1" si="3"/>
        <v>108</v>
      </c>
      <c r="AC80" s="21">
        <f t="shared" ca="1" si="4"/>
        <v>1</v>
      </c>
      <c r="AD80" s="21">
        <f t="shared" si="5"/>
        <v>0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2016:3:3:7:JILONG</v>
      </c>
      <c r="AP80" s="27">
        <f t="shared" ca="1" si="12"/>
        <v>290</v>
      </c>
      <c r="AQ80" s="21">
        <f t="shared" ca="1" si="13"/>
        <v>0</v>
      </c>
      <c r="AR80" s="21">
        <f t="shared" ca="1" si="13"/>
        <v>14</v>
      </c>
      <c r="AS80" s="21">
        <f t="shared" ca="1" si="13"/>
        <v>5</v>
      </c>
      <c r="AT80" s="21">
        <f t="shared" ca="1" si="13"/>
        <v>6</v>
      </c>
      <c r="AU80" s="21">
        <f t="shared" ca="1" si="13"/>
        <v>1</v>
      </c>
      <c r="AV80" s="21">
        <f t="shared" si="14"/>
        <v>1</v>
      </c>
      <c r="AW80" s="21">
        <f t="shared" si="15"/>
        <v>12</v>
      </c>
      <c r="AX80" s="21">
        <f t="shared" si="16"/>
        <v>6</v>
      </c>
      <c r="AY80" s="21">
        <f t="shared" si="17"/>
        <v>10</v>
      </c>
      <c r="AZ80" s="21">
        <f t="shared" si="18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>
        <f t="shared" ca="1" si="3"/>
        <v>137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2016:3:4:7:JILONG</v>
      </c>
      <c r="AP81" s="27">
        <f t="shared" ca="1" si="12"/>
        <v>320</v>
      </c>
      <c r="AQ81" s="21">
        <f t="shared" ca="1" si="13"/>
        <v>0</v>
      </c>
      <c r="AR81" s="21">
        <f t="shared" ca="1" si="13"/>
        <v>15</v>
      </c>
      <c r="AS81" s="21">
        <f t="shared" ca="1" si="13"/>
        <v>7</v>
      </c>
      <c r="AT81" s="21">
        <f t="shared" ca="1" si="13"/>
        <v>8</v>
      </c>
      <c r="AU81" s="21">
        <f t="shared" ca="1" si="13"/>
        <v>2</v>
      </c>
      <c r="AV81" s="21">
        <f t="shared" si="14"/>
        <v>1</v>
      </c>
      <c r="AW81" s="21">
        <f t="shared" si="15"/>
        <v>12</v>
      </c>
      <c r="AX81" s="21">
        <f t="shared" si="16"/>
        <v>6</v>
      </c>
      <c r="AY81" s="21">
        <f t="shared" si="17"/>
        <v>10</v>
      </c>
      <c r="AZ81" s="21">
        <f t="shared" si="18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2016:4:1:7:JILONG</v>
      </c>
      <c r="AP82" s="27">
        <f t="shared" ca="1" si="12"/>
        <v>349</v>
      </c>
      <c r="AQ82" s="21">
        <f t="shared" ca="1" si="13"/>
        <v>1</v>
      </c>
      <c r="AR82" s="21">
        <f t="shared" ca="1" si="13"/>
        <v>9</v>
      </c>
      <c r="AS82" s="21">
        <f t="shared" ca="1" si="13"/>
        <v>4</v>
      </c>
      <c r="AT82" s="21">
        <f t="shared" ca="1" si="13"/>
        <v>13</v>
      </c>
      <c r="AU82" s="21">
        <f t="shared" ca="1" si="13"/>
        <v>3</v>
      </c>
      <c r="AV82" s="21">
        <f t="shared" si="14"/>
        <v>1</v>
      </c>
      <c r="AW82" s="21">
        <f t="shared" si="15"/>
        <v>12</v>
      </c>
      <c r="AX82" s="21">
        <f t="shared" si="16"/>
        <v>6</v>
      </c>
      <c r="AY82" s="21">
        <f t="shared" si="17"/>
        <v>10</v>
      </c>
      <c r="AZ82" s="21">
        <f t="shared" si="18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2016:4:2:7:JILONG</v>
      </c>
      <c r="AP83" s="27">
        <f t="shared" ca="1" si="12"/>
        <v>378</v>
      </c>
      <c r="AQ83" s="21">
        <f t="shared" ca="1" si="13"/>
        <v>0</v>
      </c>
      <c r="AR83" s="21">
        <f t="shared" ca="1" si="13"/>
        <v>10</v>
      </c>
      <c r="AS83" s="21">
        <f t="shared" ca="1" si="13"/>
        <v>6</v>
      </c>
      <c r="AT83" s="21">
        <f t="shared" ca="1" si="13"/>
        <v>4</v>
      </c>
      <c r="AU83" s="21">
        <f t="shared" ca="1" si="13"/>
        <v>0</v>
      </c>
      <c r="AV83" s="21">
        <f t="shared" si="14"/>
        <v>1</v>
      </c>
      <c r="AW83" s="21">
        <f t="shared" si="15"/>
        <v>12</v>
      </c>
      <c r="AX83" s="21">
        <f t="shared" si="16"/>
        <v>6</v>
      </c>
      <c r="AY83" s="21">
        <f t="shared" si="17"/>
        <v>10</v>
      </c>
      <c r="AZ83" s="21">
        <f t="shared" si="18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2016:4:3:7:JILONG</v>
      </c>
      <c r="AP84" s="27">
        <f t="shared" ca="1" si="12"/>
        <v>407</v>
      </c>
      <c r="AQ84" s="21">
        <f t="shared" ca="1" si="13"/>
        <v>0</v>
      </c>
      <c r="AR84" s="21">
        <f t="shared" ca="1" si="13"/>
        <v>8</v>
      </c>
      <c r="AS84" s="21">
        <f t="shared" ca="1" si="13"/>
        <v>2</v>
      </c>
      <c r="AT84" s="21">
        <f t="shared" ca="1" si="13"/>
        <v>16</v>
      </c>
      <c r="AU84" s="21">
        <f t="shared" ca="1" si="13"/>
        <v>2</v>
      </c>
      <c r="AV84" s="21">
        <f t="shared" si="14"/>
        <v>1</v>
      </c>
      <c r="AW84" s="21">
        <f t="shared" si="15"/>
        <v>12</v>
      </c>
      <c r="AX84" s="21">
        <f t="shared" si="16"/>
        <v>6</v>
      </c>
      <c r="AY84" s="21">
        <f t="shared" si="17"/>
        <v>10</v>
      </c>
      <c r="AZ84" s="21">
        <f t="shared" si="18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2016:4:4:7:JILONG</v>
      </c>
      <c r="AP85" s="27">
        <f t="shared" ca="1" si="12"/>
        <v>436</v>
      </c>
      <c r="AQ85" s="21">
        <f t="shared" ca="1" si="13"/>
        <v>0</v>
      </c>
      <c r="AR85" s="21">
        <f t="shared" ca="1" si="13"/>
        <v>13</v>
      </c>
      <c r="AS85" s="21">
        <f t="shared" ca="1" si="13"/>
        <v>6</v>
      </c>
      <c r="AT85" s="21">
        <f t="shared" ca="1" si="13"/>
        <v>8</v>
      </c>
      <c r="AU85" s="21">
        <f t="shared" ca="1" si="13"/>
        <v>3</v>
      </c>
      <c r="AV85" s="21">
        <f t="shared" si="14"/>
        <v>1</v>
      </c>
      <c r="AW85" s="21">
        <f t="shared" si="15"/>
        <v>12</v>
      </c>
      <c r="AX85" s="21">
        <f t="shared" si="16"/>
        <v>6</v>
      </c>
      <c r="AY85" s="21">
        <f t="shared" si="17"/>
        <v>10</v>
      </c>
      <c r="AZ85" s="21">
        <f t="shared" si="18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2016:5:1:7:JILONG</v>
      </c>
      <c r="AP86" s="27">
        <f t="shared" ca="1" si="12"/>
        <v>465</v>
      </c>
      <c r="AQ86" s="21">
        <f t="shared" ca="1" si="13"/>
        <v>0</v>
      </c>
      <c r="AR86" s="21">
        <f t="shared" ca="1" si="13"/>
        <v>11</v>
      </c>
      <c r="AS86" s="21">
        <f t="shared" ca="1" si="13"/>
        <v>5</v>
      </c>
      <c r="AT86" s="21">
        <f t="shared" ca="1" si="13"/>
        <v>9</v>
      </c>
      <c r="AU86" s="21">
        <f t="shared" ca="1" si="13"/>
        <v>2</v>
      </c>
      <c r="AV86" s="21">
        <f t="shared" si="14"/>
        <v>1</v>
      </c>
      <c r="AW86" s="21">
        <f t="shared" si="15"/>
        <v>12</v>
      </c>
      <c r="AX86" s="21">
        <f t="shared" si="16"/>
        <v>6</v>
      </c>
      <c r="AY86" s="21">
        <f t="shared" si="17"/>
        <v>10</v>
      </c>
      <c r="AZ86" s="21">
        <f t="shared" si="18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2016:5:2:7:JILONG</v>
      </c>
      <c r="AP87" s="27">
        <f t="shared" ca="1" si="12"/>
        <v>494</v>
      </c>
      <c r="AQ87" s="21">
        <f t="shared" ca="1" si="13"/>
        <v>0</v>
      </c>
      <c r="AR87" s="21">
        <f t="shared" ca="1" si="13"/>
        <v>15</v>
      </c>
      <c r="AS87" s="21">
        <f t="shared" ca="1" si="13"/>
        <v>10</v>
      </c>
      <c r="AT87" s="21">
        <f t="shared" ca="1" si="13"/>
        <v>9</v>
      </c>
      <c r="AU87" s="21">
        <f t="shared" ca="1" si="13"/>
        <v>2</v>
      </c>
      <c r="AV87" s="21">
        <f t="shared" si="14"/>
        <v>1</v>
      </c>
      <c r="AW87" s="21">
        <f t="shared" si="15"/>
        <v>12</v>
      </c>
      <c r="AX87" s="21">
        <f t="shared" si="16"/>
        <v>6</v>
      </c>
      <c r="AY87" s="21">
        <f t="shared" si="17"/>
        <v>10</v>
      </c>
      <c r="AZ87" s="21">
        <f t="shared" si="18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2016:5:3:7:JILONG</v>
      </c>
      <c r="AP88" s="27">
        <f t="shared" ca="1" si="12"/>
        <v>523</v>
      </c>
      <c r="AQ88" s="21">
        <f t="shared" ca="1" si="13"/>
        <v>0</v>
      </c>
      <c r="AR88" s="21">
        <f t="shared" ca="1" si="13"/>
        <v>12</v>
      </c>
      <c r="AS88" s="21">
        <f t="shared" ca="1" si="13"/>
        <v>7</v>
      </c>
      <c r="AT88" s="21">
        <f t="shared" ca="1" si="13"/>
        <v>14</v>
      </c>
      <c r="AU88" s="21">
        <f t="shared" ca="1" si="13"/>
        <v>1</v>
      </c>
      <c r="AV88" s="21">
        <f t="shared" si="14"/>
        <v>1</v>
      </c>
      <c r="AW88" s="21">
        <f t="shared" si="15"/>
        <v>12</v>
      </c>
      <c r="AX88" s="21">
        <f t="shared" si="16"/>
        <v>6</v>
      </c>
      <c r="AY88" s="21">
        <f t="shared" si="17"/>
        <v>10</v>
      </c>
      <c r="AZ88" s="21">
        <f t="shared" si="18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1825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2258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2259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</v>
      </c>
    </row>
    <row r="107" spans="23:50" ht="23.25">
      <c r="W107" s="7" t="s">
        <v>1451</v>
      </c>
      <c r="X107" s="42" t="str">
        <f>$X$91</f>
        <v>Jilong District</v>
      </c>
    </row>
    <row r="108" spans="23:50">
      <c r="X108" s="40" t="str">
        <f>$X$92</f>
        <v>基隆地區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2004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2260</v>
      </c>
      <c r="E2" s="78" t="str">
        <f>$A$3</f>
        <v>汐止地區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2081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2257</v>
      </c>
      <c r="E5" s="86"/>
      <c r="F5" s="5" t="s">
        <v>792</v>
      </c>
      <c r="G5" s="6"/>
      <c r="H5" s="90">
        <f ca="1">XIZHI_DISTRICT_GRAPH!$AC$89</f>
        <v>5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2085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2003</v>
      </c>
      <c r="C12" s="64" t="str">
        <f>CONCATENATE(YEAR,":",MONTH,":",WEEK,":",WEEKDAY,":",$B12)</f>
        <v>2016:5:3:7:XIZHI_A_E</v>
      </c>
      <c r="D12" s="64">
        <f>MATCH($C12,REPORT_DATA_BY_COMP!$A:$A,0)</f>
        <v>1731</v>
      </c>
      <c r="E12" s="65" t="str">
        <f>SUBSTITUTE(VLOOKUP($B12,COMP_LIST!$A:$AC,5,FALSE),"EL","")</f>
        <v>E. Falck DL / Jensen</v>
      </c>
      <c r="F12" s="4" t="str">
        <f>VLOOKUP($B12,COMP_LIST!$A:$AC,3,FALSE)</f>
        <v>Xizhi A E</v>
      </c>
      <c r="G12" s="4" t="str">
        <f>VLOOKUP($B12,COMP_LIST!$A:$AC,4,FALSE)</f>
        <v>汐止 A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19</v>
      </c>
    </row>
    <row r="13" spans="1:19" ht="15" customHeight="1">
      <c r="A13" s="1"/>
      <c r="B13" s="1" t="s">
        <v>2007</v>
      </c>
      <c r="C13" s="64" t="str">
        <f>CONCATENATE(YEAR,":",MONTH,":",WEEK,":",WEEKDAY,":",$B13)</f>
        <v>2016:5:3:7:XIZHI_B_E</v>
      </c>
      <c r="D13" s="64">
        <f>MATCH($C13,REPORT_DATA_BY_COMP!$A:$A,0)</f>
        <v>1732</v>
      </c>
      <c r="E13" s="65" t="str">
        <f>SUBSTITUTE(VLOOKUP($B13,COMP_LIST!$A:$AC,5,FALSE),"EL","")</f>
        <v>E. Griffin / Joly</v>
      </c>
      <c r="F13" s="4" t="str">
        <f>VLOOKUP($B13,COMP_LIST!$A:$AC,3,FALSE)</f>
        <v>Xizhi B E</v>
      </c>
      <c r="G13" s="4" t="str">
        <f>VLOOKUP($B13,COMP_LIST!$A:$AC,4,FALSE)</f>
        <v>汐止 B 長老</v>
      </c>
      <c r="H13" s="10">
        <f>IFERROR(INDEX(REPORT_DATA_BY_COMP!$A:$AH,$D13,MATCH(H$8,REPORT_DATA_BY_COMP!$A$1:$AH$1,0)), "")</f>
        <v>1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17</v>
      </c>
    </row>
    <row r="14" spans="1:19" ht="15" customHeight="1">
      <c r="A14" s="1"/>
      <c r="B14" s="1" t="s">
        <v>2010</v>
      </c>
      <c r="C14" s="64" t="str">
        <f>CONCATENATE(YEAR,":",MONTH,":",WEEK,":",WEEKDAY,":",$B14)</f>
        <v>2016:5:3:7:XIZHI_S</v>
      </c>
      <c r="D14" s="64">
        <f>MATCH($C14,REPORT_DATA_BY_COMP!$A:$A,0)</f>
        <v>1733</v>
      </c>
      <c r="E14" s="65" t="str">
        <f>SUBSTITUTE(VLOOKUP($B14,COMP_LIST!$A:$AC,5,FALSE),"EL","")</f>
        <v>S. Fang / Huang</v>
      </c>
      <c r="F14" s="4" t="str">
        <f>VLOOKUP($B14,COMP_LIST!$A:$AC,3,FALSE)</f>
        <v>Xizhi S</v>
      </c>
      <c r="G14" s="4" t="str">
        <f>VLOOKUP($B14,COMP_LIST!$A:$AC,4,FALSE)</f>
        <v>汐止姐妹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1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11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2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1</v>
      </c>
      <c r="I15" s="11">
        <f t="shared" ref="I15:S15" si="0">SUM(I12:I14)</f>
        <v>2</v>
      </c>
      <c r="J15" s="11">
        <f t="shared" si="0"/>
        <v>6</v>
      </c>
      <c r="K15" s="11">
        <f t="shared" si="0"/>
        <v>7</v>
      </c>
      <c r="L15" s="48">
        <f t="shared" si="0"/>
        <v>2</v>
      </c>
      <c r="M15" s="57">
        <f t="shared" si="0"/>
        <v>0</v>
      </c>
      <c r="N15" s="51">
        <f t="shared" si="0"/>
        <v>17</v>
      </c>
      <c r="O15" s="11">
        <f t="shared" si="0"/>
        <v>10</v>
      </c>
      <c r="P15" s="11">
        <f t="shared" si="0"/>
        <v>25</v>
      </c>
      <c r="Q15" s="11">
        <f t="shared" si="0"/>
        <v>13</v>
      </c>
      <c r="R15" s="11">
        <f t="shared" si="0"/>
        <v>0</v>
      </c>
      <c r="S15" s="11">
        <f t="shared" si="0"/>
        <v>38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2245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2016:5:1:7:XIZHI</v>
      </c>
      <c r="D18" s="64">
        <f>MATCH($C18,REPORT_DATA_BY_DISTRICT!$A:$A, 0)</f>
        <v>482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5</v>
      </c>
      <c r="K18" s="10">
        <f>IFERROR(INDEX(REPORT_DATA_BY_DISTRICT!$A:$AH,$D18,MATCH(K$8,REPORT_DATA_BY_DISTRICT!$A$1:$AH$1,0)), "")</f>
        <v>6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5</v>
      </c>
      <c r="P18" s="10">
        <f>IFERROR(INDEX(REPORT_DATA_BY_DISTRICT!$A:$AH,$D18,MATCH(P$8,REPORT_DATA_BY_DISTRICT!$A$1:$AH$1,0)), "")</f>
        <v>27</v>
      </c>
      <c r="Q18" s="10">
        <f>IFERROR(INDEX(REPORT_DATA_BY_DISTRICT!$A:$AH,$D18,MATCH(Q$8,REPORT_DATA_BY_DISTRICT!$A$1:$AH$1,0)), "")</f>
        <v>14</v>
      </c>
      <c r="R18" s="10">
        <f>IFERROR(INDEX(REPORT_DATA_BY_DISTRICT!$A:$AH,$D18,MATCH(R$8,REPORT_DATA_BY_DISTRICT!$A$1:$AH$1,0)), "")</f>
        <v>3</v>
      </c>
      <c r="S18" s="10">
        <f>IFERROR(INDEX(REPORT_DATA_BY_DISTRICT!$A:$AH,$D18,MATCH(S$8,REPORT_DATA_BY_DISTRICT!$A$1:$AH$1,0)), "")</f>
        <v>29</v>
      </c>
    </row>
    <row r="19" spans="3:19" ht="15" customHeight="1">
      <c r="C19" s="64" t="str">
        <f>CONCATENATE(YEAR,":",MONTH,":2:",WEEKLY_REPORT_DAY,":", $A$1)</f>
        <v>2016:5:2:7:XIZHI</v>
      </c>
      <c r="D19" s="64">
        <f>MATCH($C19,REPORT_DATA_BY_DISTRICT!$A:$A, 0)</f>
        <v>511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8</v>
      </c>
      <c r="P19" s="10">
        <f>IFERROR(INDEX(REPORT_DATA_BY_DISTRICT!$A:$AH,$D19,MATCH(P$8,REPORT_DATA_BY_DISTRICT!$A$1:$AH$1,0)), "")</f>
        <v>23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31</v>
      </c>
    </row>
    <row r="20" spans="3:19" ht="15" customHeight="1">
      <c r="C20" s="64" t="str">
        <f>CONCATENATE(YEAR,":",MONTH,":3:",WEEKLY_REPORT_DAY,":", $A$1)</f>
        <v>2016:5:3:7:XIZHI</v>
      </c>
      <c r="D20" s="64">
        <f>MATCH($C20,REPORT_DATA_BY_DISTRICT!$A:$A, 0)</f>
        <v>541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6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2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17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25</v>
      </c>
      <c r="Q20" s="10">
        <f>IFERROR(INDEX(REPORT_DATA_BY_DISTRICT!$A:$AH,$D20,MATCH(Q$8,REPORT_DATA_BY_DISTRICT!$A$1:$AH$1,0)), "")</f>
        <v>13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38</v>
      </c>
    </row>
    <row r="21" spans="3:19" ht="15" customHeight="1">
      <c r="C21" s="64" t="str">
        <f>CONCATENATE(YEAR,":",MONTH,":4:",WEEKLY_REPORT_DAY,":", $A$1)</f>
        <v>2016:5:4:7:XIZHI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2016:5:5:7:XIZHI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1</v>
      </c>
      <c r="I23" s="17">
        <f t="shared" ref="I23:R23" si="1">SUM(I18:I22)</f>
        <v>3</v>
      </c>
      <c r="J23" s="17">
        <f t="shared" si="1"/>
        <v>17</v>
      </c>
      <c r="K23" s="17">
        <f t="shared" si="1"/>
        <v>18</v>
      </c>
      <c r="L23" s="49">
        <f t="shared" si="1"/>
        <v>2</v>
      </c>
      <c r="M23" s="17">
        <f t="shared" si="1"/>
        <v>0</v>
      </c>
      <c r="N23" s="52">
        <f t="shared" si="1"/>
        <v>43</v>
      </c>
      <c r="O23" s="17">
        <f t="shared" si="1"/>
        <v>23</v>
      </c>
      <c r="P23" s="17">
        <f t="shared" si="1"/>
        <v>75</v>
      </c>
      <c r="Q23" s="17">
        <f t="shared" si="1"/>
        <v>40</v>
      </c>
      <c r="R23" s="17">
        <f t="shared" si="1"/>
        <v>4</v>
      </c>
      <c r="S23" s="17">
        <f>SUM(S18:S22)</f>
        <v>98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39" priority="1">
      <formula>J12=""</formula>
    </cfRule>
    <cfRule type="expression" dxfId="138" priority="2">
      <formula>AND(M$9&lt;&gt;"",M12&gt;=M$9)</formula>
    </cfRule>
    <cfRule type="expression" dxfId="137" priority="3">
      <formula>AND(M$10&lt;&gt;"",M12&lt;M$10)</formula>
    </cfRule>
    <cfRule type="expression" dxfId="13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2016:2:4:7:XIZHI</v>
      </c>
      <c r="AP77" s="27">
        <f t="shared" ref="AP77:AP88" ca="1" si="12">MATCH(AO77,INDIRECT(CONCATENATE($X$93,"$A:$A")),0)</f>
        <v>218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10</v>
      </c>
      <c r="AS77" s="21">
        <f t="shared" ca="1" si="13"/>
        <v>8</v>
      </c>
      <c r="AT77" s="21">
        <f t="shared" ca="1" si="13"/>
        <v>17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18</v>
      </c>
      <c r="AX77" s="21">
        <f t="shared" ref="AX77:AX88" si="16">3*$X$97</f>
        <v>9</v>
      </c>
      <c r="AY77" s="21">
        <f t="shared" ref="AY77:AY88" si="17">5*$X$97</f>
        <v>15</v>
      </c>
      <c r="AZ77" s="21">
        <f t="shared" ref="AZ77:AZ88" si="18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2016:3:1:7:XIZHI</v>
      </c>
      <c r="AP78" s="27">
        <f t="shared" ca="1" si="12"/>
        <v>249</v>
      </c>
      <c r="AQ78" s="21">
        <f t="shared" ca="1" si="13"/>
        <v>0</v>
      </c>
      <c r="AR78" s="21">
        <f t="shared" ca="1" si="13"/>
        <v>13</v>
      </c>
      <c r="AS78" s="21">
        <f t="shared" ca="1" si="13"/>
        <v>4</v>
      </c>
      <c r="AT78" s="21">
        <f t="shared" ca="1" si="13"/>
        <v>13</v>
      </c>
      <c r="AU78" s="21">
        <f t="shared" ca="1" si="13"/>
        <v>0</v>
      </c>
      <c r="AV78" s="21">
        <f t="shared" si="14"/>
        <v>1</v>
      </c>
      <c r="AW78" s="21">
        <f t="shared" si="15"/>
        <v>18</v>
      </c>
      <c r="AX78" s="21">
        <f t="shared" si="16"/>
        <v>9</v>
      </c>
      <c r="AY78" s="21">
        <f t="shared" si="17"/>
        <v>15</v>
      </c>
      <c r="AZ78" s="21">
        <f t="shared" si="18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2016:3:2:7:XIZHI</v>
      </c>
      <c r="AP79" s="27">
        <f t="shared" ca="1" si="12"/>
        <v>278</v>
      </c>
      <c r="AQ79" s="21">
        <f t="shared" ca="1" si="13"/>
        <v>0</v>
      </c>
      <c r="AR79" s="21">
        <f t="shared" ca="1" si="13"/>
        <v>13</v>
      </c>
      <c r="AS79" s="21">
        <f t="shared" ca="1" si="13"/>
        <v>5</v>
      </c>
      <c r="AT79" s="21">
        <f t="shared" ca="1" si="13"/>
        <v>13</v>
      </c>
      <c r="AU79" s="21">
        <f t="shared" ca="1" si="13"/>
        <v>1</v>
      </c>
      <c r="AV79" s="21">
        <f t="shared" si="14"/>
        <v>1</v>
      </c>
      <c r="AW79" s="21">
        <f t="shared" si="15"/>
        <v>18</v>
      </c>
      <c r="AX79" s="21">
        <f t="shared" si="16"/>
        <v>9</v>
      </c>
      <c r="AY79" s="21">
        <f t="shared" si="17"/>
        <v>15</v>
      </c>
      <c r="AZ79" s="21">
        <f t="shared" si="18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>
        <f t="shared" ca="1" si="3"/>
        <v>125</v>
      </c>
      <c r="AC80" s="21">
        <f t="shared" ca="1" si="4"/>
        <v>2</v>
      </c>
      <c r="AD80" s="21">
        <f t="shared" si="5"/>
        <v>0</v>
      </c>
      <c r="AE80" s="27">
        <f t="shared" ca="1" si="6"/>
        <v>52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2016:3:3:7:XIZHI</v>
      </c>
      <c r="AP80" s="27">
        <f t="shared" ca="1" si="12"/>
        <v>308</v>
      </c>
      <c r="AQ80" s="21">
        <f t="shared" ca="1" si="13"/>
        <v>0</v>
      </c>
      <c r="AR80" s="21">
        <f t="shared" ca="1" si="13"/>
        <v>10</v>
      </c>
      <c r="AS80" s="21">
        <f t="shared" ca="1" si="13"/>
        <v>3</v>
      </c>
      <c r="AT80" s="21">
        <f t="shared" ca="1" si="13"/>
        <v>17</v>
      </c>
      <c r="AU80" s="21">
        <f t="shared" ca="1" si="13"/>
        <v>1</v>
      </c>
      <c r="AV80" s="21">
        <f t="shared" si="14"/>
        <v>1</v>
      </c>
      <c r="AW80" s="21">
        <f t="shared" si="15"/>
        <v>18</v>
      </c>
      <c r="AX80" s="21">
        <f t="shared" si="16"/>
        <v>9</v>
      </c>
      <c r="AY80" s="21">
        <f t="shared" si="17"/>
        <v>15</v>
      </c>
      <c r="AZ80" s="21">
        <f t="shared" si="18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>
        <f t="shared" ca="1" si="3"/>
        <v>155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2016:3:4:7:XIZHI</v>
      </c>
      <c r="AP81" s="27">
        <f t="shared" ca="1" si="12"/>
        <v>337</v>
      </c>
      <c r="AQ81" s="21">
        <f t="shared" ca="1" si="13"/>
        <v>0</v>
      </c>
      <c r="AR81" s="21">
        <f t="shared" ca="1" si="13"/>
        <v>14</v>
      </c>
      <c r="AS81" s="21">
        <f t="shared" ca="1" si="13"/>
        <v>5</v>
      </c>
      <c r="AT81" s="21">
        <f t="shared" ca="1" si="13"/>
        <v>20</v>
      </c>
      <c r="AU81" s="21">
        <f t="shared" ca="1" si="13"/>
        <v>1</v>
      </c>
      <c r="AV81" s="21">
        <f t="shared" si="14"/>
        <v>1</v>
      </c>
      <c r="AW81" s="21">
        <f t="shared" si="15"/>
        <v>18</v>
      </c>
      <c r="AX81" s="21">
        <f t="shared" si="16"/>
        <v>9</v>
      </c>
      <c r="AY81" s="21">
        <f t="shared" si="17"/>
        <v>15</v>
      </c>
      <c r="AZ81" s="21">
        <f t="shared" si="18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2016:4:1:7:XIZHI</v>
      </c>
      <c r="AP82" s="27">
        <f t="shared" ca="1" si="12"/>
        <v>366</v>
      </c>
      <c r="AQ82" s="21">
        <f t="shared" ca="1" si="13"/>
        <v>2</v>
      </c>
      <c r="AR82" s="21">
        <f t="shared" ca="1" si="13"/>
        <v>12</v>
      </c>
      <c r="AS82" s="21">
        <f t="shared" ca="1" si="13"/>
        <v>5</v>
      </c>
      <c r="AT82" s="21">
        <f t="shared" ca="1" si="13"/>
        <v>7</v>
      </c>
      <c r="AU82" s="21">
        <f t="shared" ca="1" si="13"/>
        <v>2</v>
      </c>
      <c r="AV82" s="21">
        <f t="shared" si="14"/>
        <v>1</v>
      </c>
      <c r="AW82" s="21">
        <f t="shared" si="15"/>
        <v>18</v>
      </c>
      <c r="AX82" s="21">
        <f t="shared" si="16"/>
        <v>9</v>
      </c>
      <c r="AY82" s="21">
        <f t="shared" si="17"/>
        <v>15</v>
      </c>
      <c r="AZ82" s="21">
        <f t="shared" si="18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2016:4:2:7:XIZHI</v>
      </c>
      <c r="AP83" s="27">
        <f t="shared" ca="1" si="12"/>
        <v>395</v>
      </c>
      <c r="AQ83" s="21">
        <f t="shared" ca="1" si="13"/>
        <v>0</v>
      </c>
      <c r="AR83" s="21">
        <f t="shared" ca="1" si="13"/>
        <v>9</v>
      </c>
      <c r="AS83" s="21">
        <f t="shared" ca="1" si="13"/>
        <v>5</v>
      </c>
      <c r="AT83" s="21">
        <f t="shared" ca="1" si="13"/>
        <v>11</v>
      </c>
      <c r="AU83" s="21">
        <f t="shared" ca="1" si="13"/>
        <v>0</v>
      </c>
      <c r="AV83" s="21">
        <f t="shared" si="14"/>
        <v>1</v>
      </c>
      <c r="AW83" s="21">
        <f t="shared" si="15"/>
        <v>18</v>
      </c>
      <c r="AX83" s="21">
        <f t="shared" si="16"/>
        <v>9</v>
      </c>
      <c r="AY83" s="21">
        <f t="shared" si="17"/>
        <v>15</v>
      </c>
      <c r="AZ83" s="21">
        <f t="shared" si="18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2016:4:3:7:XIZHI</v>
      </c>
      <c r="AP84" s="27">
        <f t="shared" ca="1" si="12"/>
        <v>424</v>
      </c>
      <c r="AQ84" s="21">
        <f t="shared" ca="1" si="13"/>
        <v>0</v>
      </c>
      <c r="AR84" s="21">
        <f t="shared" ca="1" si="13"/>
        <v>9</v>
      </c>
      <c r="AS84" s="21">
        <f t="shared" ca="1" si="13"/>
        <v>4</v>
      </c>
      <c r="AT84" s="21">
        <f t="shared" ca="1" si="13"/>
        <v>9</v>
      </c>
      <c r="AU84" s="21">
        <f t="shared" ca="1" si="13"/>
        <v>0</v>
      </c>
      <c r="AV84" s="21">
        <f t="shared" si="14"/>
        <v>1</v>
      </c>
      <c r="AW84" s="21">
        <f t="shared" si="15"/>
        <v>18</v>
      </c>
      <c r="AX84" s="21">
        <f t="shared" si="16"/>
        <v>9</v>
      </c>
      <c r="AY84" s="21">
        <f t="shared" si="17"/>
        <v>15</v>
      </c>
      <c r="AZ84" s="21">
        <f t="shared" si="18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2016:4:4:7:XIZHI</v>
      </c>
      <c r="AP85" s="27">
        <f t="shared" ca="1" si="12"/>
        <v>453</v>
      </c>
      <c r="AQ85" s="21">
        <f t="shared" ca="1" si="13"/>
        <v>0</v>
      </c>
      <c r="AR85" s="21">
        <f t="shared" ca="1" si="13"/>
        <v>12</v>
      </c>
      <c r="AS85" s="21">
        <f t="shared" ca="1" si="13"/>
        <v>13</v>
      </c>
      <c r="AT85" s="21">
        <f t="shared" ca="1" si="13"/>
        <v>13</v>
      </c>
      <c r="AU85" s="21">
        <f t="shared" ca="1" si="13"/>
        <v>1</v>
      </c>
      <c r="AV85" s="21">
        <f t="shared" si="14"/>
        <v>1</v>
      </c>
      <c r="AW85" s="21">
        <f t="shared" si="15"/>
        <v>18</v>
      </c>
      <c r="AX85" s="21">
        <f t="shared" si="16"/>
        <v>9</v>
      </c>
      <c r="AY85" s="21">
        <f t="shared" si="17"/>
        <v>15</v>
      </c>
      <c r="AZ85" s="21">
        <f t="shared" si="18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2016:5:1:7:XIZHI</v>
      </c>
      <c r="AP86" s="27">
        <f t="shared" ca="1" si="12"/>
        <v>482</v>
      </c>
      <c r="AQ86" s="21">
        <f t="shared" ca="1" si="13"/>
        <v>0</v>
      </c>
      <c r="AR86" s="21">
        <f t="shared" ca="1" si="13"/>
        <v>12</v>
      </c>
      <c r="AS86" s="21">
        <f t="shared" ca="1" si="13"/>
        <v>5</v>
      </c>
      <c r="AT86" s="21">
        <f t="shared" ca="1" si="13"/>
        <v>14</v>
      </c>
      <c r="AU86" s="21">
        <f t="shared" ca="1" si="13"/>
        <v>3</v>
      </c>
      <c r="AV86" s="21">
        <f t="shared" si="14"/>
        <v>1</v>
      </c>
      <c r="AW86" s="21">
        <f t="shared" si="15"/>
        <v>18</v>
      </c>
      <c r="AX86" s="21">
        <f t="shared" si="16"/>
        <v>9</v>
      </c>
      <c r="AY86" s="21">
        <f t="shared" si="17"/>
        <v>15</v>
      </c>
      <c r="AZ86" s="21">
        <f t="shared" si="18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2016:5:2:7:XIZHI</v>
      </c>
      <c r="AP87" s="27">
        <f t="shared" ca="1" si="12"/>
        <v>511</v>
      </c>
      <c r="AQ87" s="21">
        <f t="shared" ca="1" si="13"/>
        <v>0</v>
      </c>
      <c r="AR87" s="21">
        <f t="shared" ca="1" si="13"/>
        <v>14</v>
      </c>
      <c r="AS87" s="21">
        <f t="shared" ca="1" si="13"/>
        <v>8</v>
      </c>
      <c r="AT87" s="21">
        <f t="shared" ca="1" si="13"/>
        <v>13</v>
      </c>
      <c r="AU87" s="21">
        <f t="shared" ca="1" si="13"/>
        <v>1</v>
      </c>
      <c r="AV87" s="21">
        <f t="shared" si="14"/>
        <v>1</v>
      </c>
      <c r="AW87" s="21">
        <f t="shared" si="15"/>
        <v>18</v>
      </c>
      <c r="AX87" s="21">
        <f t="shared" si="16"/>
        <v>9</v>
      </c>
      <c r="AY87" s="21">
        <f t="shared" si="17"/>
        <v>15</v>
      </c>
      <c r="AZ87" s="21">
        <f t="shared" si="18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2016:5:3:7:XIZHI</v>
      </c>
      <c r="AP88" s="27">
        <f t="shared" ca="1" si="12"/>
        <v>541</v>
      </c>
      <c r="AQ88" s="21">
        <f t="shared" ca="1" si="13"/>
        <v>0</v>
      </c>
      <c r="AR88" s="21">
        <f t="shared" ca="1" si="13"/>
        <v>17</v>
      </c>
      <c r="AS88" s="21">
        <f t="shared" ca="1" si="13"/>
        <v>10</v>
      </c>
      <c r="AT88" s="21">
        <f t="shared" ca="1" si="13"/>
        <v>13</v>
      </c>
      <c r="AU88" s="21">
        <f t="shared" ca="1" si="13"/>
        <v>0</v>
      </c>
      <c r="AV88" s="21">
        <f t="shared" si="14"/>
        <v>1</v>
      </c>
      <c r="AW88" s="21">
        <f t="shared" si="15"/>
        <v>18</v>
      </c>
      <c r="AX88" s="21">
        <f t="shared" si="16"/>
        <v>9</v>
      </c>
      <c r="AY88" s="21">
        <f t="shared" si="17"/>
        <v>15</v>
      </c>
      <c r="AZ88" s="21">
        <f t="shared" si="18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2004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2260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2261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Xizhi District</v>
      </c>
    </row>
    <row r="108" spans="23:50">
      <c r="X108" s="40" t="str">
        <f>$X$92</f>
        <v>汐止地區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1848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2262</v>
      </c>
      <c r="E2" s="78" t="str">
        <f>$A$3</f>
        <v>宜蘭地區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2081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2257</v>
      </c>
      <c r="E5" s="86"/>
      <c r="F5" s="5" t="s">
        <v>792</v>
      </c>
      <c r="G5" s="6"/>
      <c r="H5" s="90">
        <f ca="1">YILAN_DISTRICT_GRAPH!$AC$89</f>
        <v>3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2086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2012</v>
      </c>
      <c r="C12" s="64" t="str">
        <f>CONCATENATE(YEAR,":",MONTH,":",WEEK,":",WEEKDAY,":",$B12)</f>
        <v>2016:5:3:7:YILAN_E</v>
      </c>
      <c r="D12" s="64">
        <f>MATCH($C12,REPORT_DATA_BY_COMP!$A:$A,0)</f>
        <v>1734</v>
      </c>
      <c r="E12" s="65" t="str">
        <f>SUBSTITUTE(VLOOKUP($B12,COMP_LIST!$A:$AC,5,FALSE),"EL","")</f>
        <v>E. Byers / Puzey / Zhou</v>
      </c>
      <c r="F12" s="4" t="str">
        <f>VLOOKUP($B12,COMP_LIST!$A:$AC,3,FALSE)</f>
        <v>Yilan E</v>
      </c>
      <c r="G12" s="4" t="str">
        <f>VLOOKUP($B12,COMP_LIST!$A:$AC,4,FALSE)</f>
        <v>宜蘭長老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14</v>
      </c>
    </row>
    <row r="13" spans="1:19" ht="15" customHeight="1">
      <c r="A13" s="1"/>
      <c r="B13" s="1" t="s">
        <v>2015</v>
      </c>
      <c r="C13" s="64" t="str">
        <f>CONCATENATE(YEAR,":",MONTH,":",WEEK,":",WEEKDAY,":",$B13)</f>
        <v>2016:5:3:7:YILAN_S</v>
      </c>
      <c r="D13" s="64">
        <f>MATCH($C13,REPORT_DATA_BY_COMP!$A:$A,0)</f>
        <v>1735</v>
      </c>
      <c r="E13" s="65" t="str">
        <f>SUBSTITUTE(VLOOKUP($B13,COMP_LIST!$A:$AC,5,FALSE),"EL","")</f>
        <v>S. Iaone / Li</v>
      </c>
      <c r="F13" s="4" t="str">
        <f>VLOOKUP($B13,COMP_LIST!$A:$AC,3,FALSE)</f>
        <v>Yilan S</v>
      </c>
      <c r="G13" s="4" t="str">
        <f>VLOOKUP($B13,COMP_LIST!$A:$AC,4,FALSE)</f>
        <v>宜蘭姐妹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5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 t="s">
        <v>1847</v>
      </c>
      <c r="C14" s="64" t="str">
        <f>CONCATENATE(YEAR,":",MONTH,":",WEEK,":",WEEKDAY,":",$B14)</f>
        <v>2016:5:3:7:LUODONG_A_E</v>
      </c>
      <c r="D14" s="64">
        <f>MATCH($C14,REPORT_DATA_BY_COMP!$A:$A,0)</f>
        <v>1682</v>
      </c>
      <c r="E14" s="65" t="str">
        <f>SUBSTITUTE(VLOOKUP($B14,COMP_LIST!$A:$AC,5,FALSE),"EL","")</f>
        <v>E. Welch DL / Fitzpatrick</v>
      </c>
      <c r="F14" s="4" t="str">
        <f>VLOOKUP($B14,COMP_LIST!$A:$AC,3,FALSE)</f>
        <v>Luodong A E</v>
      </c>
      <c r="G14" s="4" t="str">
        <f>VLOOKUP($B14,COMP_LIST!$A:$AC,4,FALSE)</f>
        <v>羅東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4</v>
      </c>
      <c r="L14" s="47">
        <f>IFERROR(INDEX(REPORT_DATA_BY_COMP!$A:$AH,$D14,MATCH(L$8,REPORT_DATA_BY_COMP!$A$1:$AH$1,0)), "")</f>
        <v>1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8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6</v>
      </c>
    </row>
    <row r="15" spans="1:19" ht="15" customHeight="1">
      <c r="A15" s="1"/>
      <c r="B15" s="1" t="s">
        <v>1851</v>
      </c>
      <c r="C15" s="64" t="str">
        <f>CONCATENATE(YEAR,":",MONTH,":",WEEK,":",WEEKDAY,":",$B15)</f>
        <v>2016:5:3:7:LUODONG_B_E</v>
      </c>
      <c r="D15" s="64">
        <f>MATCH($C15,REPORT_DATA_BY_COMP!$A:$A,0)</f>
        <v>1683</v>
      </c>
      <c r="E15" s="65" t="str">
        <f>SUBSTITUTE(VLOOKUP($B15,COMP_LIST!$A:$AC,5,FALSE),"EL","")</f>
        <v>E. Iverson / Seely</v>
      </c>
      <c r="F15" s="4" t="str">
        <f>VLOOKUP($B15,COMP_LIST!$A:$AC,3,FALSE)</f>
        <v>Luodong B E</v>
      </c>
      <c r="G15" s="4" t="str">
        <f>VLOOKUP($B15,COMP_LIST!$A:$AC,4,FALSE)</f>
        <v>羅東 B 長老</v>
      </c>
      <c r="H15" s="10">
        <f>IFERROR(INDEX(REPORT_DATA_BY_COMP!$A:$AH,$D15,MATCH(H$8,REPORT_DATA_BY_COMP!$A$1:$AH$1,0)), "")</f>
        <v>1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1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11</v>
      </c>
      <c r="Q15" s="10">
        <f>IFERROR(INDEX(REPORT_DATA_BY_COMP!$A:$AH,$D15,MATCH(Q$8,REPORT_DATA_BY_COMP!$A$1:$AH$1,0)), "")</f>
        <v>3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5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1</v>
      </c>
      <c r="I16" s="11">
        <f t="shared" ref="I16:S16" si="0">SUM(I12:I15)</f>
        <v>2</v>
      </c>
      <c r="J16" s="11">
        <f t="shared" si="0"/>
        <v>9</v>
      </c>
      <c r="K16" s="11">
        <f t="shared" si="0"/>
        <v>11</v>
      </c>
      <c r="L16" s="11">
        <f t="shared" si="0"/>
        <v>3</v>
      </c>
      <c r="M16" s="11">
        <f t="shared" si="0"/>
        <v>0</v>
      </c>
      <c r="N16" s="11">
        <f t="shared" si="0"/>
        <v>26</v>
      </c>
      <c r="O16" s="11">
        <f t="shared" si="0"/>
        <v>6</v>
      </c>
      <c r="P16" s="11">
        <f t="shared" si="0"/>
        <v>35</v>
      </c>
      <c r="Q16" s="11">
        <f t="shared" si="0"/>
        <v>19</v>
      </c>
      <c r="R16" s="11">
        <f t="shared" si="0"/>
        <v>0</v>
      </c>
      <c r="S16" s="11">
        <f t="shared" si="0"/>
        <v>35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2016:5:1:7:YILAN</v>
      </c>
      <c r="D19" s="64">
        <f>MATCH($C19,REPORT_DATA_BY_DISTRICT!$A:$A, 0)</f>
        <v>483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9</v>
      </c>
      <c r="K19" s="10">
        <f>IFERROR(INDEX(REPORT_DATA_BY_DISTRICT!$A:$AH,$D19,MATCH(K$8,REPORT_DATA_BY_DISTRICT!$A$1:$AH$1,0)), "")</f>
        <v>11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23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32</v>
      </c>
      <c r="Q19" s="10">
        <f>IFERROR(INDEX(REPORT_DATA_BY_DISTRICT!$A:$AH,$D19,MATCH(Q$8,REPORT_DATA_BY_DISTRICT!$A$1:$AH$1,0)), "")</f>
        <v>24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36</v>
      </c>
    </row>
    <row r="20" spans="3:19" ht="15" customHeight="1">
      <c r="C20" s="64" t="str">
        <f>CONCATENATE(YEAR,":",MONTH,":2:",WEEKLY_REPORT_DAY,":", $A$1)</f>
        <v>2016:5:2:7:YILAN</v>
      </c>
      <c r="D20" s="64">
        <f>MATCH($C20,REPORT_DATA_BY_DISTRICT!$A:$A, 0)</f>
        <v>512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14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23</v>
      </c>
      <c r="O20" s="10">
        <f>IFERROR(INDEX(REPORT_DATA_BY_DISTRICT!$A:$AH,$D20,MATCH(O$8,REPORT_DATA_BY_DISTRICT!$A$1:$AH$1,0)), "")</f>
        <v>11</v>
      </c>
      <c r="P20" s="10">
        <f>IFERROR(INDEX(REPORT_DATA_BY_DISTRICT!$A:$AH,$D20,MATCH(P$8,REPORT_DATA_BY_DISTRICT!$A$1:$AH$1,0)), "")</f>
        <v>26</v>
      </c>
      <c r="Q20" s="10">
        <f>IFERROR(INDEX(REPORT_DATA_BY_DISTRICT!$A:$AH,$D20,MATCH(Q$8,REPORT_DATA_BY_DISTRICT!$A$1:$AH$1,0)), "")</f>
        <v>18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28</v>
      </c>
    </row>
    <row r="21" spans="3:19" ht="15" customHeight="1">
      <c r="C21" s="64" t="str">
        <f>CONCATENATE(YEAR,":",MONTH,":3:",WEEKLY_REPORT_DAY,":", $A$1)</f>
        <v>2016:5:3:7:YILAN</v>
      </c>
      <c r="D21" s="64">
        <f>MATCH($C21,REPORT_DATA_BY_DISTRICT!$A:$A, 0)</f>
        <v>542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9</v>
      </c>
      <c r="K21" s="10">
        <f>IFERROR(INDEX(REPORT_DATA_BY_DISTRICT!$A:$AH,$D21,MATCH(K$8,REPORT_DATA_BY_DISTRICT!$A$1:$AH$1,0)), "")</f>
        <v>11</v>
      </c>
      <c r="L21" s="10">
        <f>IFERROR(INDEX(REPORT_DATA_BY_DISTRICT!$A:$AH,$D21,MATCH(L$8,REPORT_DATA_BY_DISTRICT!$A$1:$AH$1,0)), "")</f>
        <v>3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26</v>
      </c>
      <c r="O21" s="10">
        <f>IFERROR(INDEX(REPORT_DATA_BY_DISTRICT!$A:$AH,$D21,MATCH(O$8,REPORT_DATA_BY_DISTRICT!$A$1:$AH$1,0)), "")</f>
        <v>6</v>
      </c>
      <c r="P21" s="10">
        <f>IFERROR(INDEX(REPORT_DATA_BY_DISTRICT!$A:$AH,$D21,MATCH(P$8,REPORT_DATA_BY_DISTRICT!$A$1:$AH$1,0)), "")</f>
        <v>35</v>
      </c>
      <c r="Q21" s="10">
        <f>IFERROR(INDEX(REPORT_DATA_BY_DISTRICT!$A:$AH,$D21,MATCH(Q$8,REPORT_DATA_BY_DISTRICT!$A$1:$AH$1,0)), "")</f>
        <v>19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35</v>
      </c>
    </row>
    <row r="22" spans="3:19" ht="15" customHeight="1">
      <c r="C22" s="64" t="str">
        <f>CONCATENATE(YEAR,":",MONTH,":4:",WEEKLY_REPORT_DAY,":", $A$1)</f>
        <v>2016:5:4:7:YILAN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2016:5:5:7:YILAN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6</v>
      </c>
      <c r="J24" s="17">
        <f t="shared" si="1"/>
        <v>32</v>
      </c>
      <c r="K24" s="17">
        <f t="shared" si="1"/>
        <v>29</v>
      </c>
      <c r="L24" s="49">
        <f t="shared" si="1"/>
        <v>4</v>
      </c>
      <c r="M24" s="17">
        <f t="shared" si="1"/>
        <v>0</v>
      </c>
      <c r="N24" s="52">
        <f t="shared" si="1"/>
        <v>72</v>
      </c>
      <c r="O24" s="17">
        <f t="shared" si="1"/>
        <v>30</v>
      </c>
      <c r="P24" s="17">
        <f t="shared" si="1"/>
        <v>93</v>
      </c>
      <c r="Q24" s="17">
        <f t="shared" si="1"/>
        <v>61</v>
      </c>
      <c r="R24" s="17">
        <f t="shared" si="1"/>
        <v>1</v>
      </c>
      <c r="S24" s="17">
        <f>SUM(S19:S23)</f>
        <v>99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35" priority="1">
      <formula>J12=""</formula>
    </cfRule>
    <cfRule type="expression" dxfId="134" priority="2">
      <formula>AND(M$9&lt;&gt;"",M12&gt;=M$9)</formula>
    </cfRule>
    <cfRule type="expression" dxfId="133" priority="3">
      <formula>AND(M$10&lt;&gt;"",M12&lt;M$10)</formula>
    </cfRule>
    <cfRule type="expression" dxfId="13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2016:2:4:7:YILAN</v>
      </c>
      <c r="AP77" s="27">
        <f t="shared" ref="AP77:AP88" ca="1" si="12">MATCH(AO77,INDIRECT(CONCATENATE($X$93,"$A:$A")),0)</f>
        <v>219</v>
      </c>
      <c r="AQ77" s="21">
        <f t="shared" ref="AQ77:AU88" ca="1" si="13">INDEX(INDIRECT(CONCATENATE($X$93,"$A:$AG")),$AP77,MATCH(AQ$52,INDIRECT(CONCATENATE($X$93,"$A1:$AG1")),0))</f>
        <v>0</v>
      </c>
      <c r="AR77" s="21">
        <f t="shared" ca="1" si="13"/>
        <v>20</v>
      </c>
      <c r="AS77" s="21">
        <f t="shared" ca="1" si="13"/>
        <v>6</v>
      </c>
      <c r="AT77" s="21">
        <f t="shared" ca="1" si="13"/>
        <v>25</v>
      </c>
      <c r="AU77" s="21">
        <f t="shared" ca="1" si="13"/>
        <v>0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2016:3:1:7:YILAN</v>
      </c>
      <c r="AP78" s="27">
        <f t="shared" ca="1" si="12"/>
        <v>250</v>
      </c>
      <c r="AQ78" s="21">
        <f t="shared" ca="1" si="13"/>
        <v>0</v>
      </c>
      <c r="AR78" s="21">
        <f t="shared" ca="1" si="13"/>
        <v>20</v>
      </c>
      <c r="AS78" s="21">
        <f t="shared" ca="1" si="13"/>
        <v>5</v>
      </c>
      <c r="AT78" s="21">
        <f t="shared" ca="1" si="13"/>
        <v>13</v>
      </c>
      <c r="AU78" s="21">
        <f t="shared" ca="1" si="13"/>
        <v>1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2016:3:2:7:YILAN</v>
      </c>
      <c r="AP79" s="27">
        <f t="shared" ca="1" si="12"/>
        <v>279</v>
      </c>
      <c r="AQ79" s="21">
        <f t="shared" ca="1" si="13"/>
        <v>0</v>
      </c>
      <c r="AR79" s="21">
        <f t="shared" ca="1" si="13"/>
        <v>26</v>
      </c>
      <c r="AS79" s="21">
        <f t="shared" ca="1" si="13"/>
        <v>10</v>
      </c>
      <c r="AT79" s="21">
        <f t="shared" ca="1" si="13"/>
        <v>17</v>
      </c>
      <c r="AU79" s="21">
        <f t="shared" ca="1" si="13"/>
        <v>1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>
        <f t="shared" ca="1" si="3"/>
        <v>126</v>
      </c>
      <c r="AC80" s="21">
        <f t="shared" ca="1" si="4"/>
        <v>1</v>
      </c>
      <c r="AD80" s="21">
        <f t="shared" si="5"/>
        <v>0</v>
      </c>
      <c r="AE80" s="27">
        <f t="shared" ca="1" si="6"/>
        <v>53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2016:3:3:7:YILAN</v>
      </c>
      <c r="AP80" s="27">
        <f t="shared" ca="1" si="12"/>
        <v>309</v>
      </c>
      <c r="AQ80" s="21">
        <f t="shared" ca="1" si="13"/>
        <v>0</v>
      </c>
      <c r="AR80" s="21">
        <f t="shared" ca="1" si="13"/>
        <v>34</v>
      </c>
      <c r="AS80" s="21">
        <f t="shared" ca="1" si="13"/>
        <v>5</v>
      </c>
      <c r="AT80" s="21">
        <f t="shared" ca="1" si="13"/>
        <v>21</v>
      </c>
      <c r="AU80" s="21">
        <f t="shared" ca="1" si="13"/>
        <v>1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>
        <f t="shared" ca="1" si="3"/>
        <v>156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2016:3:4:7:YILAN</v>
      </c>
      <c r="AP81" s="27">
        <f t="shared" ca="1" si="12"/>
        <v>338</v>
      </c>
      <c r="AQ81" s="21">
        <f t="shared" ca="1" si="13"/>
        <v>1</v>
      </c>
      <c r="AR81" s="21">
        <f t="shared" ca="1" si="13"/>
        <v>35</v>
      </c>
      <c r="AS81" s="21">
        <f t="shared" ca="1" si="13"/>
        <v>4</v>
      </c>
      <c r="AT81" s="21">
        <f t="shared" ca="1" si="13"/>
        <v>9</v>
      </c>
      <c r="AU81" s="21">
        <f t="shared" ca="1" si="13"/>
        <v>0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2016:4:1:7:YILAN</v>
      </c>
      <c r="AP82" s="27">
        <f t="shared" ca="1" si="12"/>
        <v>367</v>
      </c>
      <c r="AQ82" s="21">
        <f t="shared" ca="1" si="13"/>
        <v>0</v>
      </c>
      <c r="AR82" s="21">
        <f t="shared" ca="1" si="13"/>
        <v>26</v>
      </c>
      <c r="AS82" s="21">
        <f t="shared" ca="1" si="13"/>
        <v>7</v>
      </c>
      <c r="AT82" s="21">
        <f t="shared" ca="1" si="13"/>
        <v>24</v>
      </c>
      <c r="AU82" s="21">
        <f t="shared" ca="1" si="13"/>
        <v>2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2016:4:2:7:YILAN</v>
      </c>
      <c r="AP83" s="27">
        <f t="shared" ca="1" si="12"/>
        <v>396</v>
      </c>
      <c r="AQ83" s="21">
        <f t="shared" ca="1" si="13"/>
        <v>0</v>
      </c>
      <c r="AR83" s="21">
        <f t="shared" ca="1" si="13"/>
        <v>25</v>
      </c>
      <c r="AS83" s="21">
        <f t="shared" ca="1" si="13"/>
        <v>9</v>
      </c>
      <c r="AT83" s="21">
        <f t="shared" ca="1" si="13"/>
        <v>18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2016:4:3:7:YILAN</v>
      </c>
      <c r="AP84" s="27">
        <f t="shared" ca="1" si="12"/>
        <v>425</v>
      </c>
      <c r="AQ84" s="21">
        <f t="shared" ca="1" si="13"/>
        <v>1</v>
      </c>
      <c r="AR84" s="21">
        <f t="shared" ca="1" si="13"/>
        <v>23</v>
      </c>
      <c r="AS84" s="21">
        <f t="shared" ca="1" si="13"/>
        <v>12</v>
      </c>
      <c r="AT84" s="21">
        <f t="shared" ca="1" si="13"/>
        <v>25</v>
      </c>
      <c r="AU84" s="21">
        <f t="shared" ca="1" si="13"/>
        <v>0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2016:4:4:7:YILAN</v>
      </c>
      <c r="AP85" s="27">
        <f t="shared" ca="1" si="12"/>
        <v>454</v>
      </c>
      <c r="AQ85" s="21">
        <f t="shared" ca="1" si="13"/>
        <v>0</v>
      </c>
      <c r="AR85" s="21">
        <f t="shared" ca="1" si="13"/>
        <v>31</v>
      </c>
      <c r="AS85" s="21">
        <f t="shared" ca="1" si="13"/>
        <v>16</v>
      </c>
      <c r="AT85" s="21">
        <f t="shared" ca="1" si="13"/>
        <v>24</v>
      </c>
      <c r="AU85" s="21">
        <f t="shared" ca="1" si="13"/>
        <v>1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2016:5:1:7:YILAN</v>
      </c>
      <c r="AP86" s="27">
        <f t="shared" ca="1" si="12"/>
        <v>483</v>
      </c>
      <c r="AQ86" s="21">
        <f t="shared" ca="1" si="13"/>
        <v>0</v>
      </c>
      <c r="AR86" s="21">
        <f t="shared" ca="1" si="13"/>
        <v>23</v>
      </c>
      <c r="AS86" s="21">
        <f t="shared" ca="1" si="13"/>
        <v>13</v>
      </c>
      <c r="AT86" s="21">
        <f t="shared" ca="1" si="13"/>
        <v>24</v>
      </c>
      <c r="AU86" s="21">
        <f t="shared" ca="1" si="13"/>
        <v>1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2016:5:2:7:YILAN</v>
      </c>
      <c r="AP87" s="27">
        <f t="shared" ca="1" si="12"/>
        <v>512</v>
      </c>
      <c r="AQ87" s="21">
        <f t="shared" ca="1" si="13"/>
        <v>0</v>
      </c>
      <c r="AR87" s="21">
        <f t="shared" ca="1" si="13"/>
        <v>23</v>
      </c>
      <c r="AS87" s="21">
        <f t="shared" ca="1" si="13"/>
        <v>11</v>
      </c>
      <c r="AT87" s="21">
        <f t="shared" ca="1" si="13"/>
        <v>18</v>
      </c>
      <c r="AU87" s="21">
        <f t="shared" ca="1" si="13"/>
        <v>0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2016:5:3:7:YILAN</v>
      </c>
      <c r="AP88" s="27">
        <f t="shared" ca="1" si="12"/>
        <v>542</v>
      </c>
      <c r="AQ88" s="21">
        <f t="shared" ca="1" si="13"/>
        <v>0</v>
      </c>
      <c r="AR88" s="21">
        <f t="shared" ca="1" si="13"/>
        <v>26</v>
      </c>
      <c r="AS88" s="21">
        <f t="shared" ca="1" si="13"/>
        <v>6</v>
      </c>
      <c r="AT88" s="21">
        <f t="shared" ca="1" si="13"/>
        <v>19</v>
      </c>
      <c r="AU88" s="21">
        <f t="shared" ca="1" si="13"/>
        <v>0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1848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2262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2263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2016  3</v>
      </c>
    </row>
    <row r="107" spans="23:50" ht="23.25">
      <c r="W107" s="7" t="s">
        <v>1451</v>
      </c>
      <c r="X107" s="42" t="str">
        <f>$X$91</f>
        <v>Yilan District</v>
      </c>
    </row>
    <row r="108" spans="23:50">
      <c r="X108" s="40" t="str">
        <f>$X$92</f>
        <v>宜蘭地區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S28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1803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2087</v>
      </c>
      <c r="E2" s="78" t="str">
        <f>$A$3</f>
        <v>花蓮地帶</v>
      </c>
      <c r="F2" s="26" t="s">
        <v>793</v>
      </c>
      <c r="G2" s="80">
        <f>$A$6</f>
        <v>65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2088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2089</v>
      </c>
      <c r="E4" s="85">
        <f>DATE</f>
        <v>42505</v>
      </c>
      <c r="F4" s="23" t="s">
        <v>791</v>
      </c>
      <c r="G4" s="24"/>
      <c r="H4" s="87">
        <f>ROUND($G$2/12*MONTH,0)</f>
        <v>27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HUALIAN_ZONE_GRAPH!$AC$89</f>
        <v>9</v>
      </c>
      <c r="I5" s="91"/>
      <c r="J5" s="91"/>
      <c r="K5" s="92"/>
      <c r="L5" s="45">
        <f>$M$28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65</v>
      </c>
      <c r="E6" s="34" t="str">
        <f>$A$4</f>
        <v>Hualien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2091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1815</v>
      </c>
      <c r="C12" s="64" t="str">
        <f>CONCATENATE(YEAR,":",MONTH,":",WEEK,":",WEEKDAY,":",$B12)</f>
        <v>2016:5:3:7:HUALIAN_2_ZL</v>
      </c>
      <c r="D12" s="64">
        <f>MATCH($C12,REPORT_DATA_BY_COMP!$A:$A,0)</f>
        <v>1672</v>
      </c>
      <c r="E12" s="65" t="str">
        <f>SUBSTITUTE(VLOOKUP($B12,COMP_LIST!$A:$AC,5,FALSE),"EL","")</f>
        <v>E. Pack / Humphries ZL</v>
      </c>
      <c r="F12" s="4" t="str">
        <f>VLOOKUP($B12,COMP_LIST!$A:$AC,3,FALSE)</f>
        <v>Hualian 2 ZL</v>
      </c>
      <c r="G12" s="4" t="str">
        <f>VLOOKUP($B12,COMP_LIST!$A:$AC,4,FALSE)</f>
        <v>花蓮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4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17</v>
      </c>
    </row>
    <row r="13" spans="1:19" ht="15" customHeight="1">
      <c r="A13" s="1"/>
      <c r="B13" s="1" t="s">
        <v>1810</v>
      </c>
      <c r="C13" s="64" t="str">
        <f>CONCATENATE(YEAR,":",MONTH,":",WEEK,":",WEEKDAY,":",$B13)</f>
        <v>2016:5:3:7:HUALIAN_2_E</v>
      </c>
      <c r="D13" s="64">
        <f>MATCH($C13,REPORT_DATA_BY_COMP!$A:$A,0)</f>
        <v>1671</v>
      </c>
      <c r="E13" s="65" t="str">
        <f>SUBSTITUTE(VLOOKUP($B13,COMP_LIST!$A:$AC,5,FALSE),"EL","")</f>
        <v>E. Jensen / Garlick</v>
      </c>
      <c r="F13" s="4" t="str">
        <f>VLOOKUP($B13,COMP_LIST!$A:$AC,3,FALSE)</f>
        <v>Hualian 2 E</v>
      </c>
      <c r="G13" s="4" t="str">
        <f>VLOOKUP($B13,COMP_LIST!$A:$AC,4,FALSE)</f>
        <v>花蓮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1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14</v>
      </c>
    </row>
    <row r="14" spans="1:19" ht="15" customHeight="1">
      <c r="A14" s="1"/>
      <c r="B14" s="1" t="s">
        <v>1800</v>
      </c>
      <c r="C14" s="64" t="str">
        <f>CONCATENATE(YEAR,":",MONTH,":",WEEK,":",WEEKDAY,":",$B14)</f>
        <v>2016:5:3:7:HUALIAN_1_E</v>
      </c>
      <c r="D14" s="64">
        <f>MATCH($C14,REPORT_DATA_BY_COMP!$A:$A,0)</f>
        <v>1669</v>
      </c>
      <c r="E14" s="65" t="str">
        <f>SUBSTITUTE(VLOOKUP($B14,COMP_LIST!$A:$AC,5,FALSE),"EL","")</f>
        <v>E. Crawford DL / Swank</v>
      </c>
      <c r="F14" s="4" t="str">
        <f>VLOOKUP($B14,COMP_LIST!$A:$AC,3,FALSE)</f>
        <v>Hualian 1 E</v>
      </c>
      <c r="G14" s="4" t="str">
        <f>VLOOKUP($B14,COMP_LIST!$A:$AC,4,FALSE)</f>
        <v>花蓮 1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1808</v>
      </c>
      <c r="C15" s="64" t="str">
        <f>CONCATENATE(YEAR,":",MONTH,":",WEEK,":",WEEKDAY,":",$B15)</f>
        <v>2016:5:3:7:HUALIAN_1_S</v>
      </c>
      <c r="D15" s="64">
        <f>MATCH($C15,REPORT_DATA_BY_COMP!$A:$A,0)</f>
        <v>1670</v>
      </c>
      <c r="E15" s="65" t="str">
        <f>SUBSTITUTE(VLOOKUP($B15,COMP_LIST!$A:$AC,5,FALSE),"EL","")</f>
        <v>S. LeFevre / Fenlaw STL</v>
      </c>
      <c r="F15" s="4" t="str">
        <f>VLOOKUP($B15,COMP_LIST!$A:$AC,3,FALSE)</f>
        <v>Hualian 1 S</v>
      </c>
      <c r="G15" s="4" t="str">
        <f>VLOOKUP($B15,COMP_LIST!$A:$AC,4,FALSE)</f>
        <v>花蓮 1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1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14</v>
      </c>
      <c r="Q15" s="10">
        <f>IFERROR(INDEX(REPORT_DATA_BY_COMP!$A:$AH,$D15,MATCH(Q$8,REPORT_DATA_BY_COMP!$A$1:$AH$1,0)), "")</f>
        <v>9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10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5</v>
      </c>
      <c r="J16" s="11">
        <f t="shared" si="0"/>
        <v>3</v>
      </c>
      <c r="K16" s="11">
        <f t="shared" si="0"/>
        <v>10</v>
      </c>
      <c r="L16" s="48">
        <f t="shared" si="0"/>
        <v>2</v>
      </c>
      <c r="M16" s="57">
        <f t="shared" si="0"/>
        <v>0</v>
      </c>
      <c r="N16" s="51">
        <f t="shared" si="0"/>
        <v>24</v>
      </c>
      <c r="O16" s="11">
        <f t="shared" si="0"/>
        <v>5</v>
      </c>
      <c r="P16" s="11">
        <f t="shared" si="0"/>
        <v>38</v>
      </c>
      <c r="Q16" s="11">
        <f t="shared" si="0"/>
        <v>31</v>
      </c>
      <c r="R16" s="11">
        <f t="shared" si="0"/>
        <v>2</v>
      </c>
      <c r="S16" s="11">
        <f>SUM(S12:S15)</f>
        <v>48</v>
      </c>
    </row>
    <row r="17" spans="1:19" ht="15" customHeight="1">
      <c r="A17" s="1" t="s">
        <v>2092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1819</v>
      </c>
      <c r="C18" s="64" t="str">
        <f>CONCATENATE(YEAR,":",MONTH,":",WEEK,":",WEEKDAY,":",$B18)</f>
        <v>2016:5:3:7:HUALIAN_3_E</v>
      </c>
      <c r="D18" s="64">
        <f>MATCH($C18,REPORT_DATA_BY_COMP!$A:$A,0)</f>
        <v>1673</v>
      </c>
      <c r="E18" s="65" t="str">
        <f>SUBSTITUTE(VLOOKUP($B18,COMP_LIST!$A:$AC,5,FALSE),"EL","")</f>
        <v>E. Miller DL / Perkins</v>
      </c>
      <c r="F18" s="4" t="str">
        <f>VLOOKUP($B18,COMP_LIST!$A:$AC,3,FALSE)</f>
        <v>Hualian 3 E</v>
      </c>
      <c r="G18" s="4" t="str">
        <f>VLOOKUP($B18,COMP_LIST!$A:$AC,4,FALSE)</f>
        <v>花蓮 3 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1</v>
      </c>
      <c r="J18" s="10">
        <f>IFERROR(INDEX(REPORT_DATA_BY_COMP!$A:$AH,$D18,MATCH(J$8,REPORT_DATA_BY_COMP!$A$1:$AH$1,0)), "")</f>
        <v>2</v>
      </c>
      <c r="K18" s="10">
        <f>IFERROR(INDEX(REPORT_DATA_BY_COMP!$A:$AH,$D18,MATCH(K$8,REPORT_DATA_BY_COMP!$A$1:$AH$1,0)), "")</f>
        <v>2</v>
      </c>
      <c r="L18" s="47">
        <f>IFERROR(INDEX(REPORT_DATA_BY_COMP!$A:$AH,$D18,MATCH(L$8,REPORT_DATA_BY_COMP!$A$1:$AH$1,0)), "")</f>
        <v>1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5</v>
      </c>
      <c r="O18" s="10">
        <f>IFERROR(INDEX(REPORT_DATA_BY_COMP!$A:$AH,$D18,MATCH(O$8,REPORT_DATA_BY_COMP!$A$1:$AH$1,0)), "")</f>
        <v>1</v>
      </c>
      <c r="P18" s="10">
        <f>IFERROR(INDEX(REPORT_DATA_BY_COMP!$A:$AH,$D18,MATCH(P$8,REPORT_DATA_BY_COMP!$A$1:$AH$1,0)), "")</f>
        <v>8</v>
      </c>
      <c r="Q18" s="10">
        <f>IFERROR(INDEX(REPORT_DATA_BY_COMP!$A:$AH,$D18,MATCH(Q$8,REPORT_DATA_BY_COMP!$A$1:$AH$1,0)), "")</f>
        <v>8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22</v>
      </c>
    </row>
    <row r="19" spans="1:19" ht="15" customHeight="1">
      <c r="A19" s="1"/>
      <c r="B19" s="1" t="s">
        <v>1822</v>
      </c>
      <c r="C19" s="64" t="str">
        <f>CONCATENATE(YEAR,":",MONTH,":",WEEK,":",WEEKDAY,":",$B19)</f>
        <v>2016:5:3:7:HUALIAN_3_S</v>
      </c>
      <c r="D19" s="64">
        <f>MATCH($C19,REPORT_DATA_BY_COMP!$A:$A,0)</f>
        <v>1674</v>
      </c>
      <c r="E19" s="65" t="str">
        <f>SUBSTITUTE(VLOOKUP($B19,COMP_LIST!$A:$AC,5,FALSE),"EL","")</f>
        <v>S. Bowman / Tinsley</v>
      </c>
      <c r="F19" s="4" t="str">
        <f>VLOOKUP($B19,COMP_LIST!$A:$AC,3,FALSE)</f>
        <v>Hualian 3 S</v>
      </c>
      <c r="G19" s="4" t="str">
        <f>VLOOKUP($B19,COMP_LIST!$A:$AC,4,FALSE)</f>
        <v>花蓮 3 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1</v>
      </c>
      <c r="K19" s="10">
        <f>IFERROR(INDEX(REPORT_DATA_BY_COMP!$A:$AH,$D19,MATCH(K$8,REPORT_DATA_BY_COMP!$A$1:$AH$1,0)), "")</f>
        <v>3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5</v>
      </c>
      <c r="O19" s="10">
        <f>IFERROR(INDEX(REPORT_DATA_BY_COMP!$A:$AH,$D19,MATCH(O$8,REPORT_DATA_BY_COMP!$A$1:$AH$1,0)), "")</f>
        <v>3</v>
      </c>
      <c r="P19" s="10">
        <f>IFERROR(INDEX(REPORT_DATA_BY_COMP!$A:$AH,$D19,MATCH(P$8,REPORT_DATA_BY_COMP!$A$1:$AH$1,0)), "")</f>
        <v>11</v>
      </c>
      <c r="Q19" s="10">
        <f>IFERROR(INDEX(REPORT_DATA_BY_COMP!$A:$AH,$D19,MATCH(Q$8,REPORT_DATA_BY_COMP!$A$1:$AH$1,0)), "")</f>
        <v>5</v>
      </c>
      <c r="R19" s="10">
        <f>IFERROR(INDEX(REPORT_DATA_BY_COMP!$A:$AH,$D19,MATCH(R$8,REPORT_DATA_BY_COMP!$A$1:$AH$1,0)), "")</f>
        <v>2</v>
      </c>
      <c r="S19" s="10">
        <f>IFERROR(INDEX(REPORT_DATA_BY_COMP!$A:$AH,$D19,MATCH(S$8,REPORT_DATA_BY_COMP!$A$1:$AH$1,0)), "")</f>
        <v>5</v>
      </c>
    </row>
    <row r="20" spans="1:19" ht="15" customHeight="1" thickBo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1</v>
      </c>
      <c r="J20" s="11">
        <f t="shared" si="1"/>
        <v>3</v>
      </c>
      <c r="K20" s="11">
        <f t="shared" si="1"/>
        <v>5</v>
      </c>
      <c r="L20" s="48">
        <f t="shared" si="1"/>
        <v>1</v>
      </c>
      <c r="M20" s="69">
        <f t="shared" si="1"/>
        <v>0</v>
      </c>
      <c r="N20" s="51">
        <f t="shared" si="1"/>
        <v>10</v>
      </c>
      <c r="O20" s="11">
        <f t="shared" si="1"/>
        <v>4</v>
      </c>
      <c r="P20" s="11">
        <f t="shared" si="1"/>
        <v>19</v>
      </c>
      <c r="Q20" s="11">
        <f t="shared" si="1"/>
        <v>13</v>
      </c>
      <c r="R20" s="11">
        <f t="shared" si="1"/>
        <v>2</v>
      </c>
      <c r="S20" s="11">
        <f t="shared" si="1"/>
        <v>27</v>
      </c>
    </row>
    <row r="21" spans="1:19" ht="15" customHeight="1" thickTop="1">
      <c r="E21" s="31"/>
      <c r="F21" s="22"/>
      <c r="G21" s="22"/>
      <c r="H21" s="22"/>
      <c r="I21" s="22"/>
      <c r="J21" s="22"/>
      <c r="K21" s="22"/>
      <c r="L21" s="22"/>
      <c r="M21" s="70"/>
      <c r="N21" s="22"/>
      <c r="O21" s="22"/>
      <c r="P21" s="22"/>
      <c r="Q21" s="22"/>
      <c r="R21" s="22"/>
      <c r="S21" s="22"/>
    </row>
    <row r="22" spans="1:19" ht="15" customHeight="1">
      <c r="E22" s="12" t="s">
        <v>805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" customHeight="1">
      <c r="C23" s="64" t="str">
        <f>CONCATENATE(YEAR,":",MONTH,":1:",WEEKLY_REPORT_DAY,":", $A$1)</f>
        <v>2016:5:1:7:HUALIAN</v>
      </c>
      <c r="D23" s="64">
        <f>MATCH($C23,REPORT_DATA_BY_ZONE!$A:$A, 0)</f>
        <v>163</v>
      </c>
      <c r="E23" s="19" t="s">
        <v>783</v>
      </c>
      <c r="F23" s="13"/>
      <c r="G23" s="13"/>
      <c r="H23" s="10">
        <f>IFERROR(INDEX(REPORT_DATA_BY_ZONE!$A:$AH,$D23,MATCH(H$8,REPORT_DATA_BY_ZONE!$A$1:$AH$1,0)), "")</f>
        <v>0</v>
      </c>
      <c r="I23" s="10">
        <f>IFERROR(INDEX(REPORT_DATA_BY_ZONE!$A:$AH,$D23,MATCH(I$8,REPORT_DATA_BY_ZONE!$A$1:$AH$1,0)), "")</f>
        <v>2</v>
      </c>
      <c r="J23" s="10">
        <f>IFERROR(INDEX(REPORT_DATA_BY_ZONE!$A:$AH,$D23,MATCH(J$8,REPORT_DATA_BY_ZONE!$A$1:$AH$1,0)), "")</f>
        <v>11</v>
      </c>
      <c r="K23" s="10">
        <f>IFERROR(INDEX(REPORT_DATA_BY_ZONE!$A:$AH,$D23,MATCH(K$8,REPORT_DATA_BY_ZONE!$A$1:$AH$1,0)), "")</f>
        <v>13</v>
      </c>
      <c r="L23" s="47">
        <f>IFERROR(INDEX(REPORT_DATA_BY_ZONE!$A:$AH,$D23,MATCH(L$8,REPORT_DATA_BY_ZONE!$A$1:$AH$1,0)), "")</f>
        <v>1</v>
      </c>
      <c r="M23" s="10">
        <f>IFERROR(INDEX(REPORT_DATA_BY_ZONE!$A:$AH,$D23,MATCH(M$8,REPORT_DATA_BY_ZONE!$A$1:$AH$1,0)), "")</f>
        <v>1</v>
      </c>
      <c r="N23" s="50">
        <f>IFERROR(INDEX(REPORT_DATA_BY_ZONE!$A:$AH,$D23,MATCH(N$8,REPORT_DATA_BY_ZONE!$A$1:$AH$1,0)), "")</f>
        <v>31</v>
      </c>
      <c r="O23" s="10">
        <f>IFERROR(INDEX(REPORT_DATA_BY_ZONE!$A:$AH,$D23,MATCH(O$8,REPORT_DATA_BY_ZONE!$A$1:$AH$1,0)), "")</f>
        <v>19</v>
      </c>
      <c r="P23" s="10">
        <f>IFERROR(INDEX(REPORT_DATA_BY_ZONE!$A:$AH,$D23,MATCH(P$8,REPORT_DATA_BY_ZONE!$A$1:$AH$1,0)), "")</f>
        <v>54</v>
      </c>
      <c r="Q23" s="10">
        <f>IFERROR(INDEX(REPORT_DATA_BY_ZONE!$A:$AH,$D23,MATCH(Q$8,REPORT_DATA_BY_ZONE!$A$1:$AH$1,0)), "")</f>
        <v>21</v>
      </c>
      <c r="R23" s="10">
        <f>IFERROR(INDEX(REPORT_DATA_BY_ZONE!$A:$AH,$D23,MATCH(R$8,REPORT_DATA_BY_ZONE!$A$1:$AH$1,0)), "")</f>
        <v>4</v>
      </c>
      <c r="S23" s="10">
        <f>IFERROR(INDEX(REPORT_DATA_BY_ZONE!$A:$AH,$D23,MATCH(S$8,REPORT_DATA_BY_ZONE!$A$1:$AH$1,0)), "")</f>
        <v>33</v>
      </c>
    </row>
    <row r="24" spans="1:19" ht="15" customHeight="1">
      <c r="C24" s="64" t="str">
        <f>CONCATENATE(YEAR,":",MONTH,":2:",WEEKLY_REPORT_DAY,":", $A$1)</f>
        <v>2016:5:2:7:HUALIAN</v>
      </c>
      <c r="D24" s="64">
        <f>MATCH($C24,REPORT_DATA_BY_ZONE!$A:$A, 0)</f>
        <v>173</v>
      </c>
      <c r="E24" s="19" t="s">
        <v>782</v>
      </c>
      <c r="F24" s="13"/>
      <c r="G24" s="13"/>
      <c r="H24" s="10">
        <f>IFERROR(INDEX(REPORT_DATA_BY_ZONE!$A:$AH,$D24,MATCH(H$8,REPORT_DATA_BY_ZONE!$A$1:$AH$1,0)), "")</f>
        <v>0</v>
      </c>
      <c r="I24" s="10">
        <f>IFERROR(INDEX(REPORT_DATA_BY_ZONE!$A:$AH,$D24,MATCH(I$8,REPORT_DATA_BY_ZONE!$A$1:$AH$1,0)), "")</f>
        <v>5</v>
      </c>
      <c r="J24" s="10">
        <f>IFERROR(INDEX(REPORT_DATA_BY_ZONE!$A:$AH,$D24,MATCH(J$8,REPORT_DATA_BY_ZONE!$A$1:$AH$1,0)), "")</f>
        <v>9</v>
      </c>
      <c r="K24" s="10">
        <f>IFERROR(INDEX(REPORT_DATA_BY_ZONE!$A:$AH,$D24,MATCH(K$8,REPORT_DATA_BY_ZONE!$A$1:$AH$1,0)), "")</f>
        <v>19</v>
      </c>
      <c r="L24" s="47">
        <f>IFERROR(INDEX(REPORT_DATA_BY_ZONE!$A:$AH,$D24,MATCH(L$8,REPORT_DATA_BY_ZONE!$A$1:$AH$1,0)), "")</f>
        <v>3</v>
      </c>
      <c r="M24" s="10">
        <f>IFERROR(INDEX(REPORT_DATA_BY_ZONE!$A:$AH,$D24,MATCH(M$8,REPORT_DATA_BY_ZONE!$A$1:$AH$1,0)), "")</f>
        <v>1</v>
      </c>
      <c r="N24" s="50">
        <f>IFERROR(INDEX(REPORT_DATA_BY_ZONE!$A:$AH,$D24,MATCH(N$8,REPORT_DATA_BY_ZONE!$A$1:$AH$1,0)), "")</f>
        <v>41</v>
      </c>
      <c r="O24" s="10">
        <f>IFERROR(INDEX(REPORT_DATA_BY_ZONE!$A:$AH,$D24,MATCH(O$8,REPORT_DATA_BY_ZONE!$A$1:$AH$1,0)), "")</f>
        <v>11</v>
      </c>
      <c r="P24" s="10">
        <f>IFERROR(INDEX(REPORT_DATA_BY_ZONE!$A:$AH,$D24,MATCH(P$8,REPORT_DATA_BY_ZONE!$A$1:$AH$1,0)), "")</f>
        <v>63</v>
      </c>
      <c r="Q24" s="10">
        <f>IFERROR(INDEX(REPORT_DATA_BY_ZONE!$A:$AH,$D24,MATCH(Q$8,REPORT_DATA_BY_ZONE!$A$1:$AH$1,0)), "")</f>
        <v>54</v>
      </c>
      <c r="R24" s="10">
        <f>IFERROR(INDEX(REPORT_DATA_BY_ZONE!$A:$AH,$D24,MATCH(R$8,REPORT_DATA_BY_ZONE!$A$1:$AH$1,0)), "")</f>
        <v>1</v>
      </c>
      <c r="S24" s="10">
        <f>IFERROR(INDEX(REPORT_DATA_BY_ZONE!$A:$AH,$D24,MATCH(S$8,REPORT_DATA_BY_ZONE!$A$1:$AH$1,0)), "")</f>
        <v>51</v>
      </c>
    </row>
    <row r="25" spans="1:19" ht="15" customHeight="1">
      <c r="C25" s="64" t="str">
        <f>CONCATENATE(YEAR,":",MONTH,":3:",WEEKLY_REPORT_DAY,":", $A$1)</f>
        <v>2016:5:3:7:HUALIAN</v>
      </c>
      <c r="D25" s="64">
        <f>MATCH($C25,REPORT_DATA_BY_ZONE!$A:$A, 0)</f>
        <v>183</v>
      </c>
      <c r="E25" s="19" t="s">
        <v>784</v>
      </c>
      <c r="F25" s="13"/>
      <c r="G25" s="13"/>
      <c r="H25" s="10">
        <f>IFERROR(INDEX(REPORT_DATA_BY_ZONE!$A:$AH,$D25,MATCH(H$8,REPORT_DATA_BY_ZONE!$A$1:$AH$1,0)), "")</f>
        <v>0</v>
      </c>
      <c r="I25" s="10">
        <f>IFERROR(INDEX(REPORT_DATA_BY_ZONE!$A:$AH,$D25,MATCH(I$8,REPORT_DATA_BY_ZONE!$A$1:$AH$1,0)), "")</f>
        <v>6</v>
      </c>
      <c r="J25" s="10">
        <f>IFERROR(INDEX(REPORT_DATA_BY_ZONE!$A:$AH,$D25,MATCH(J$8,REPORT_DATA_BY_ZONE!$A$1:$AH$1,0)), "")</f>
        <v>6</v>
      </c>
      <c r="K25" s="10">
        <f>IFERROR(INDEX(REPORT_DATA_BY_ZONE!$A:$AH,$D25,MATCH(K$8,REPORT_DATA_BY_ZONE!$A$1:$AH$1,0)), "")</f>
        <v>15</v>
      </c>
      <c r="L25" s="47">
        <f>IFERROR(INDEX(REPORT_DATA_BY_ZONE!$A:$AH,$D25,MATCH(L$8,REPORT_DATA_BY_ZONE!$A$1:$AH$1,0)), "")</f>
        <v>3</v>
      </c>
      <c r="M25" s="10">
        <f>IFERROR(INDEX(REPORT_DATA_BY_ZONE!$A:$AH,$D25,MATCH(M$8,REPORT_DATA_BY_ZONE!$A$1:$AH$1,0)), "")</f>
        <v>0</v>
      </c>
      <c r="N25" s="50">
        <f>IFERROR(INDEX(REPORT_DATA_BY_ZONE!$A:$AH,$D25,MATCH(N$8,REPORT_DATA_BY_ZONE!$A$1:$AH$1,0)), "")</f>
        <v>34</v>
      </c>
      <c r="O25" s="10">
        <f>IFERROR(INDEX(REPORT_DATA_BY_ZONE!$A:$AH,$D25,MATCH(O$8,REPORT_DATA_BY_ZONE!$A$1:$AH$1,0)), "")</f>
        <v>9</v>
      </c>
      <c r="P25" s="10">
        <f>IFERROR(INDEX(REPORT_DATA_BY_ZONE!$A:$AH,$D25,MATCH(P$8,REPORT_DATA_BY_ZONE!$A$1:$AH$1,0)), "")</f>
        <v>57</v>
      </c>
      <c r="Q25" s="10">
        <f>IFERROR(INDEX(REPORT_DATA_BY_ZONE!$A:$AH,$D25,MATCH(Q$8,REPORT_DATA_BY_ZONE!$A$1:$AH$1,0)), "")</f>
        <v>44</v>
      </c>
      <c r="R25" s="10">
        <f>IFERROR(INDEX(REPORT_DATA_BY_ZONE!$A:$AH,$D25,MATCH(R$8,REPORT_DATA_BY_ZONE!$A$1:$AH$1,0)), "")</f>
        <v>4</v>
      </c>
      <c r="S25" s="10">
        <f>IFERROR(INDEX(REPORT_DATA_BY_ZONE!$A:$AH,$D25,MATCH(S$8,REPORT_DATA_BY_ZONE!$A$1:$AH$1,0)), "")</f>
        <v>75</v>
      </c>
    </row>
    <row r="26" spans="1:19" ht="15" customHeight="1">
      <c r="C26" s="64" t="str">
        <f>CONCATENATE(YEAR,":",MONTH,":4:",WEEKLY_REPORT_DAY,":", $A$1)</f>
        <v>2016:5:4:7:HUALIAN</v>
      </c>
      <c r="D26" s="64" t="e">
        <f>MATCH($C26,REPORT_DATA_BY_ZONE!$A:$A, 0)</f>
        <v>#N/A</v>
      </c>
      <c r="E26" s="19" t="s">
        <v>785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C27" s="64" t="str">
        <f>CONCATENATE(YEAR,":",MONTH,":5:",WEEKLY_REPORT_DAY,":", $A$1)</f>
        <v>2016:5:5:7:HUALIAN</v>
      </c>
      <c r="D27" s="64" t="e">
        <f>MATCH($C27,REPORT_DATA_BY_ZONE!$A:$A, 0)</f>
        <v>#N/A</v>
      </c>
      <c r="E27" s="19" t="s">
        <v>786</v>
      </c>
      <c r="F27" s="13"/>
      <c r="G27" s="13"/>
      <c r="H27" s="10" t="str">
        <f>IFERROR(INDEX(REPORT_DATA_BY_ZONE!$A:$AH,$D27,MATCH(H$8,REPORT_DATA_BY_ZONE!$A$1:$AH$1,0)), "")</f>
        <v/>
      </c>
      <c r="I27" s="10" t="str">
        <f>IFERROR(INDEX(REPORT_DATA_BY_ZONE!$A:$AH,$D27,MATCH(I$8,REPORT_DATA_BY_ZONE!$A$1:$AH$1,0)), "")</f>
        <v/>
      </c>
      <c r="J27" s="10" t="str">
        <f>IFERROR(INDEX(REPORT_DATA_BY_ZONE!$A:$AH,$D27,MATCH(J$8,REPORT_DATA_BY_ZONE!$A$1:$AH$1,0)), "")</f>
        <v/>
      </c>
      <c r="K27" s="10" t="str">
        <f>IFERROR(INDEX(REPORT_DATA_BY_ZONE!$A:$AH,$D27,MATCH(K$8,REPORT_DATA_BY_ZONE!$A$1:$AH$1,0)), "")</f>
        <v/>
      </c>
      <c r="L27" s="47" t="str">
        <f>IFERROR(INDEX(REPORT_DATA_BY_ZONE!$A:$AH,$D27,MATCH(L$8,REPORT_DATA_BY_ZONE!$A$1:$AH$1,0)), "")</f>
        <v/>
      </c>
      <c r="M27" s="10" t="str">
        <f>IFERROR(INDEX(REPORT_DATA_BY_ZONE!$A:$AH,$D27,MATCH(M$8,REPORT_DATA_BY_ZONE!$A$1:$AH$1,0)), "")</f>
        <v/>
      </c>
      <c r="N27" s="50" t="str">
        <f>IFERROR(INDEX(REPORT_DATA_BY_ZONE!$A:$AH,$D27,MATCH(N$8,REPORT_DATA_BY_ZONE!$A$1:$AH$1,0)), "")</f>
        <v/>
      </c>
      <c r="O27" s="10" t="str">
        <f>IFERROR(INDEX(REPORT_DATA_BY_ZONE!$A:$AH,$D27,MATCH(O$8,REPORT_DATA_BY_ZONE!$A$1:$AH$1,0)), "")</f>
        <v/>
      </c>
      <c r="P27" s="10" t="str">
        <f>IFERROR(INDEX(REPORT_DATA_BY_ZONE!$A:$AH,$D27,MATCH(P$8,REPORT_DATA_BY_ZONE!$A$1:$AH$1,0)), "")</f>
        <v/>
      </c>
      <c r="Q27" s="10" t="str">
        <f>IFERROR(INDEX(REPORT_DATA_BY_ZONE!$A:$AH,$D27,MATCH(Q$8,REPORT_DATA_BY_ZONE!$A$1:$AH$1,0)), "")</f>
        <v/>
      </c>
      <c r="R27" s="10" t="str">
        <f>IFERROR(INDEX(REPORT_DATA_BY_ZONE!$A:$AH,$D27,MATCH(R$8,REPORT_DATA_BY_ZONE!$A$1:$AH$1,0)), "")</f>
        <v/>
      </c>
      <c r="S27" s="10" t="str">
        <f>IFERROR(INDEX(REPORT_DATA_BY_ZONE!$A:$AH,$D27,MATCH(S$8,REPORT_DATA_BY_ZONE!$A$1:$AH$1,0)), "")</f>
        <v/>
      </c>
    </row>
    <row r="28" spans="1:19" ht="15" customHeight="1">
      <c r="E28" s="16" t="s">
        <v>806</v>
      </c>
      <c r="F28" s="14"/>
      <c r="G28" s="14"/>
      <c r="H28" s="17">
        <f>SUM(H23:H27)</f>
        <v>0</v>
      </c>
      <c r="I28" s="17">
        <f t="shared" ref="I28:R28" si="2">SUM(I23:I27)</f>
        <v>13</v>
      </c>
      <c r="J28" s="17">
        <f t="shared" si="2"/>
        <v>26</v>
      </c>
      <c r="K28" s="17">
        <f t="shared" si="2"/>
        <v>47</v>
      </c>
      <c r="L28" s="49">
        <f t="shared" si="2"/>
        <v>7</v>
      </c>
      <c r="M28" s="17">
        <f t="shared" si="2"/>
        <v>2</v>
      </c>
      <c r="N28" s="52">
        <f t="shared" si="2"/>
        <v>106</v>
      </c>
      <c r="O28" s="17">
        <f t="shared" si="2"/>
        <v>39</v>
      </c>
      <c r="P28" s="17">
        <f t="shared" si="2"/>
        <v>174</v>
      </c>
      <c r="Q28" s="17">
        <f t="shared" si="2"/>
        <v>119</v>
      </c>
      <c r="R28" s="17">
        <f t="shared" si="2"/>
        <v>9</v>
      </c>
      <c r="S28" s="17">
        <f>SUM(S23:S27)</f>
        <v>159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12:S15">
    <cfRule type="expression" dxfId="131" priority="3">
      <formula>AND(M$9&lt;&gt;"",M12&gt;=M$9)</formula>
    </cfRule>
  </conditionalFormatting>
  <conditionalFormatting sqref="M12:S15 M18:S19">
    <cfRule type="expression" dxfId="130" priority="2">
      <formula>J12=""</formula>
    </cfRule>
    <cfRule type="expression" dxfId="129" priority="4">
      <formula>AND(M$10&lt;&gt;"",M12&lt;M$10)</formula>
    </cfRule>
    <cfRule type="expression" dxfId="12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2016:2:4:7:HUALIAN</v>
      </c>
      <c r="AP77" s="27">
        <f t="shared" ref="AP77:AP88" ca="1" si="12">MATCH(AO77,INDIRECT(CONCATENATE($X$93,"$A:$A")),0)</f>
        <v>70</v>
      </c>
      <c r="AQ77" s="21">
        <f t="shared" ref="AQ77:AU88" ca="1" si="13">INDEX(INDIRECT(CONCATENATE($X$93,"$A:$AG")),$AP77,MATCH(AQ$52,INDIRECT(CONCATENATE($X$93,"$A1:$AG1")),0))</f>
        <v>2</v>
      </c>
      <c r="AR77" s="21">
        <f t="shared" ca="1" si="13"/>
        <v>42</v>
      </c>
      <c r="AS77" s="21">
        <f t="shared" ca="1" si="13"/>
        <v>14</v>
      </c>
      <c r="AT77" s="21">
        <f t="shared" ca="1" si="13"/>
        <v>25</v>
      </c>
      <c r="AU77" s="21">
        <f t="shared" ca="1" si="13"/>
        <v>5</v>
      </c>
      <c r="AV77" s="21">
        <f t="shared" ref="AV77:AV88" si="14">ROUND(1*$X$97/$X$99,0)</f>
        <v>2</v>
      </c>
      <c r="AW77" s="21">
        <f t="shared" ref="AW77:AW88" si="15">6*$X$97</f>
        <v>36</v>
      </c>
      <c r="AX77" s="21">
        <f t="shared" ref="AX77:AX88" si="16">3*$X$97</f>
        <v>18</v>
      </c>
      <c r="AY77" s="21">
        <f t="shared" ref="AY77:AY88" si="17">5*$X$97</f>
        <v>30</v>
      </c>
      <c r="AZ77" s="21">
        <f t="shared" ref="AZ77:AZ88" si="18">1*$X$97</f>
        <v>6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2016:3:1:7:HUALIAN</v>
      </c>
      <c r="AP78" s="27">
        <f t="shared" ca="1" si="12"/>
        <v>81</v>
      </c>
      <c r="AQ78" s="21">
        <f t="shared" ca="1" si="13"/>
        <v>0</v>
      </c>
      <c r="AR78" s="21">
        <f t="shared" ca="1" si="13"/>
        <v>40</v>
      </c>
      <c r="AS78" s="21">
        <f t="shared" ca="1" si="13"/>
        <v>8</v>
      </c>
      <c r="AT78" s="21">
        <f t="shared" ca="1" si="13"/>
        <v>29</v>
      </c>
      <c r="AU78" s="21">
        <f t="shared" ca="1" si="13"/>
        <v>1</v>
      </c>
      <c r="AV78" s="21">
        <f t="shared" si="14"/>
        <v>2</v>
      </c>
      <c r="AW78" s="21">
        <f t="shared" si="15"/>
        <v>36</v>
      </c>
      <c r="AX78" s="21">
        <f t="shared" si="16"/>
        <v>18</v>
      </c>
      <c r="AY78" s="21">
        <f t="shared" si="17"/>
        <v>30</v>
      </c>
      <c r="AZ78" s="21">
        <f t="shared" si="18"/>
        <v>6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24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2016:3:2:7:HUALIAN</v>
      </c>
      <c r="AP79" s="27">
        <f t="shared" ca="1" si="12"/>
        <v>92</v>
      </c>
      <c r="AQ79" s="21">
        <f t="shared" ca="1" si="13"/>
        <v>1</v>
      </c>
      <c r="AR79" s="21">
        <f t="shared" ca="1" si="13"/>
        <v>42</v>
      </c>
      <c r="AS79" s="21">
        <f t="shared" ca="1" si="13"/>
        <v>9</v>
      </c>
      <c r="AT79" s="21">
        <f t="shared" ca="1" si="13"/>
        <v>28</v>
      </c>
      <c r="AU79" s="21">
        <f t="shared" ca="1" si="13"/>
        <v>2</v>
      </c>
      <c r="AV79" s="21">
        <f t="shared" si="14"/>
        <v>2</v>
      </c>
      <c r="AW79" s="21">
        <f t="shared" si="15"/>
        <v>36</v>
      </c>
      <c r="AX79" s="21">
        <f t="shared" si="16"/>
        <v>18</v>
      </c>
      <c r="AY79" s="21">
        <f t="shared" si="17"/>
        <v>30</v>
      </c>
      <c r="AZ79" s="21">
        <f t="shared" si="18"/>
        <v>6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249</v>
      </c>
      <c r="AC80" s="21">
        <f t="shared" ca="1" si="4"/>
        <v>1</v>
      </c>
      <c r="AD80" s="21">
        <f t="shared" si="5"/>
        <v>5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2016:3:3:7:HUALIAN</v>
      </c>
      <c r="AP80" s="27">
        <f t="shared" ca="1" si="12"/>
        <v>102</v>
      </c>
      <c r="AQ80" s="21">
        <f t="shared" ca="1" si="13"/>
        <v>0</v>
      </c>
      <c r="AR80" s="21">
        <f t="shared" ca="1" si="13"/>
        <v>38</v>
      </c>
      <c r="AS80" s="21">
        <f t="shared" ca="1" si="13"/>
        <v>9</v>
      </c>
      <c r="AT80" s="21">
        <f t="shared" ca="1" si="13"/>
        <v>47</v>
      </c>
      <c r="AU80" s="21">
        <f t="shared" ca="1" si="13"/>
        <v>0</v>
      </c>
      <c r="AV80" s="21">
        <f t="shared" si="14"/>
        <v>2</v>
      </c>
      <c r="AW80" s="21">
        <f t="shared" si="15"/>
        <v>36</v>
      </c>
      <c r="AX80" s="21">
        <f t="shared" si="16"/>
        <v>18</v>
      </c>
      <c r="AY80" s="21">
        <f t="shared" si="17"/>
        <v>30</v>
      </c>
      <c r="AZ80" s="21">
        <f t="shared" si="18"/>
        <v>6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259</v>
      </c>
      <c r="AC81" s="21">
        <f t="shared" ca="1" si="4"/>
        <v>2</v>
      </c>
      <c r="AD81" s="21">
        <f t="shared" si="5"/>
        <v>5</v>
      </c>
      <c r="AE81" s="27">
        <f t="shared" ca="1" si="6"/>
        <v>44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2016:3:4:7:HUALIAN</v>
      </c>
      <c r="AP81" s="27">
        <f t="shared" ca="1" si="12"/>
        <v>113</v>
      </c>
      <c r="AQ81" s="21">
        <f t="shared" ca="1" si="13"/>
        <v>0</v>
      </c>
      <c r="AR81" s="21">
        <f t="shared" ca="1" si="13"/>
        <v>33</v>
      </c>
      <c r="AS81" s="21">
        <f t="shared" ca="1" si="13"/>
        <v>12</v>
      </c>
      <c r="AT81" s="21">
        <f t="shared" ca="1" si="13"/>
        <v>41</v>
      </c>
      <c r="AU81" s="21">
        <f t="shared" ca="1" si="13"/>
        <v>2</v>
      </c>
      <c r="AV81" s="21">
        <f t="shared" si="14"/>
        <v>2</v>
      </c>
      <c r="AW81" s="21">
        <f t="shared" si="15"/>
        <v>36</v>
      </c>
      <c r="AX81" s="21">
        <f t="shared" si="16"/>
        <v>18</v>
      </c>
      <c r="AY81" s="21">
        <f t="shared" si="17"/>
        <v>30</v>
      </c>
      <c r="AZ81" s="21">
        <f t="shared" si="18"/>
        <v>6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2016:4:1:7:HUALIAN</v>
      </c>
      <c r="AP82" s="27">
        <f t="shared" ca="1" si="12"/>
        <v>123</v>
      </c>
      <c r="AQ82" s="21">
        <f t="shared" ca="1" si="13"/>
        <v>1</v>
      </c>
      <c r="AR82" s="21">
        <f t="shared" ca="1" si="13"/>
        <v>43</v>
      </c>
      <c r="AS82" s="21">
        <f t="shared" ca="1" si="13"/>
        <v>16</v>
      </c>
      <c r="AT82" s="21">
        <f t="shared" ca="1" si="13"/>
        <v>37</v>
      </c>
      <c r="AU82" s="21">
        <f t="shared" ca="1" si="13"/>
        <v>0</v>
      </c>
      <c r="AV82" s="21">
        <f t="shared" si="14"/>
        <v>2</v>
      </c>
      <c r="AW82" s="21">
        <f t="shared" si="15"/>
        <v>36</v>
      </c>
      <c r="AX82" s="21">
        <f t="shared" si="16"/>
        <v>18</v>
      </c>
      <c r="AY82" s="21">
        <f t="shared" si="17"/>
        <v>30</v>
      </c>
      <c r="AZ82" s="21">
        <f t="shared" si="18"/>
        <v>6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2016:4:2:7:HUALIAN</v>
      </c>
      <c r="AP83" s="27">
        <f t="shared" ca="1" si="12"/>
        <v>133</v>
      </c>
      <c r="AQ83" s="21">
        <f t="shared" ca="1" si="13"/>
        <v>0</v>
      </c>
      <c r="AR83" s="21">
        <f t="shared" ca="1" si="13"/>
        <v>41</v>
      </c>
      <c r="AS83" s="21">
        <f t="shared" ca="1" si="13"/>
        <v>19</v>
      </c>
      <c r="AT83" s="21">
        <f t="shared" ca="1" si="13"/>
        <v>38</v>
      </c>
      <c r="AU83" s="21">
        <f t="shared" ca="1" si="13"/>
        <v>0</v>
      </c>
      <c r="AV83" s="21">
        <f t="shared" si="14"/>
        <v>2</v>
      </c>
      <c r="AW83" s="21">
        <f t="shared" si="15"/>
        <v>36</v>
      </c>
      <c r="AX83" s="21">
        <f t="shared" si="16"/>
        <v>18</v>
      </c>
      <c r="AY83" s="21">
        <f t="shared" si="17"/>
        <v>30</v>
      </c>
      <c r="AZ83" s="21">
        <f t="shared" si="18"/>
        <v>6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2016:4:3:7:HUALIAN</v>
      </c>
      <c r="AP84" s="27">
        <f t="shared" ca="1" si="12"/>
        <v>143</v>
      </c>
      <c r="AQ84" s="21">
        <f t="shared" ca="1" si="13"/>
        <v>0</v>
      </c>
      <c r="AR84" s="21">
        <f t="shared" ca="1" si="13"/>
        <v>45</v>
      </c>
      <c r="AS84" s="21">
        <f t="shared" ca="1" si="13"/>
        <v>14</v>
      </c>
      <c r="AT84" s="21">
        <f t="shared" ca="1" si="13"/>
        <v>33</v>
      </c>
      <c r="AU84" s="21">
        <f t="shared" ca="1" si="13"/>
        <v>1</v>
      </c>
      <c r="AV84" s="21">
        <f t="shared" si="14"/>
        <v>2</v>
      </c>
      <c r="AW84" s="21">
        <f t="shared" si="15"/>
        <v>36</v>
      </c>
      <c r="AX84" s="21">
        <f t="shared" si="16"/>
        <v>18</v>
      </c>
      <c r="AY84" s="21">
        <f t="shared" si="17"/>
        <v>30</v>
      </c>
      <c r="AZ84" s="21">
        <f t="shared" si="18"/>
        <v>6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2016:4:4:7:HUALIAN</v>
      </c>
      <c r="AP85" s="27">
        <f t="shared" ca="1" si="12"/>
        <v>153</v>
      </c>
      <c r="AQ85" s="21">
        <f t="shared" ca="1" si="13"/>
        <v>0</v>
      </c>
      <c r="AR85" s="21">
        <f t="shared" ca="1" si="13"/>
        <v>40</v>
      </c>
      <c r="AS85" s="21">
        <f t="shared" ca="1" si="13"/>
        <v>11</v>
      </c>
      <c r="AT85" s="21">
        <f t="shared" ca="1" si="13"/>
        <v>28</v>
      </c>
      <c r="AU85" s="21">
        <f t="shared" ca="1" si="13"/>
        <v>0</v>
      </c>
      <c r="AV85" s="21">
        <f t="shared" si="14"/>
        <v>2</v>
      </c>
      <c r="AW85" s="21">
        <f t="shared" si="15"/>
        <v>36</v>
      </c>
      <c r="AX85" s="21">
        <f t="shared" si="16"/>
        <v>18</v>
      </c>
      <c r="AY85" s="21">
        <f t="shared" si="17"/>
        <v>30</v>
      </c>
      <c r="AZ85" s="21">
        <f t="shared" si="18"/>
        <v>6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2016:5:1:7:HUALIAN</v>
      </c>
      <c r="AP86" s="27">
        <f t="shared" ca="1" si="12"/>
        <v>163</v>
      </c>
      <c r="AQ86" s="21">
        <f t="shared" ca="1" si="13"/>
        <v>1</v>
      </c>
      <c r="AR86" s="21">
        <f t="shared" ca="1" si="13"/>
        <v>31</v>
      </c>
      <c r="AS86" s="21">
        <f t="shared" ca="1" si="13"/>
        <v>19</v>
      </c>
      <c r="AT86" s="21">
        <f t="shared" ca="1" si="13"/>
        <v>21</v>
      </c>
      <c r="AU86" s="21">
        <f t="shared" ca="1" si="13"/>
        <v>4</v>
      </c>
      <c r="AV86" s="21">
        <f t="shared" si="14"/>
        <v>2</v>
      </c>
      <c r="AW86" s="21">
        <f t="shared" si="15"/>
        <v>36</v>
      </c>
      <c r="AX86" s="21">
        <f t="shared" si="16"/>
        <v>18</v>
      </c>
      <c r="AY86" s="21">
        <f t="shared" si="17"/>
        <v>30</v>
      </c>
      <c r="AZ86" s="21">
        <f t="shared" si="18"/>
        <v>6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2016:5:2:7:HUALIAN</v>
      </c>
      <c r="AP87" s="27">
        <f t="shared" ca="1" si="12"/>
        <v>173</v>
      </c>
      <c r="AQ87" s="21">
        <f t="shared" ca="1" si="13"/>
        <v>1</v>
      </c>
      <c r="AR87" s="21">
        <f t="shared" ca="1" si="13"/>
        <v>41</v>
      </c>
      <c r="AS87" s="21">
        <f t="shared" ca="1" si="13"/>
        <v>11</v>
      </c>
      <c r="AT87" s="21">
        <f t="shared" ca="1" si="13"/>
        <v>54</v>
      </c>
      <c r="AU87" s="21">
        <f t="shared" ca="1" si="13"/>
        <v>1</v>
      </c>
      <c r="AV87" s="21">
        <f t="shared" si="14"/>
        <v>2</v>
      </c>
      <c r="AW87" s="21">
        <f t="shared" si="15"/>
        <v>36</v>
      </c>
      <c r="AX87" s="21">
        <f t="shared" si="16"/>
        <v>18</v>
      </c>
      <c r="AY87" s="21">
        <f t="shared" si="17"/>
        <v>30</v>
      </c>
      <c r="AZ87" s="21">
        <f t="shared" si="18"/>
        <v>6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2016:5:3:7:HUALIAN</v>
      </c>
      <c r="AP88" s="27">
        <f t="shared" ca="1" si="12"/>
        <v>183</v>
      </c>
      <c r="AQ88" s="21">
        <f t="shared" ca="1" si="13"/>
        <v>0</v>
      </c>
      <c r="AR88" s="21">
        <f t="shared" ca="1" si="13"/>
        <v>34</v>
      </c>
      <c r="AS88" s="21">
        <f t="shared" ca="1" si="13"/>
        <v>9</v>
      </c>
      <c r="AT88" s="21">
        <f t="shared" ca="1" si="13"/>
        <v>44</v>
      </c>
      <c r="AU88" s="21">
        <f t="shared" ca="1" si="13"/>
        <v>4</v>
      </c>
      <c r="AV88" s="21">
        <f t="shared" si="14"/>
        <v>2</v>
      </c>
      <c r="AW88" s="21">
        <f t="shared" si="15"/>
        <v>36</v>
      </c>
      <c r="AX88" s="21">
        <f t="shared" si="16"/>
        <v>18</v>
      </c>
      <c r="AY88" s="21">
        <f t="shared" si="17"/>
        <v>30</v>
      </c>
      <c r="AZ88" s="21">
        <f t="shared" si="18"/>
        <v>6</v>
      </c>
    </row>
    <row r="89" spans="23:52">
      <c r="AC89" s="7">
        <f ca="1">SUMIFS(AC53:AC88, $X53:$X88,YEAR,AC53:AC88,"&lt;&gt;#N/A")</f>
        <v>9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14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2087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2088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14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07%</v>
      </c>
      <c r="Y102" s="30">
        <f ca="1">IFERROR(X101/SUM(X100:X101),"0")</f>
        <v>6.6666666666666666E-2</v>
      </c>
      <c r="Z102" s="7" t="str">
        <f ca="1">TEXT(Y102,"00%")</f>
        <v>07%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65
Actual CDE YTD 年度實際:    9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2014  48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2015  32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2016  9</v>
      </c>
    </row>
    <row r="107" spans="23:50" ht="23.25">
      <c r="W107" s="7" t="s">
        <v>1451</v>
      </c>
      <c r="X107" s="42" t="str">
        <f>$X$91</f>
        <v>Hualian Zone</v>
      </c>
    </row>
    <row r="108" spans="23:50">
      <c r="X108" s="40" t="str">
        <f>$X$92</f>
        <v>花蓮地帶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1802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2264</v>
      </c>
      <c r="E2" s="78" t="str">
        <f>$A$3</f>
        <v>吉安地區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2266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JIAN_DISTRICT_GRAPH!$AC$89</f>
        <v>7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2091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1815</v>
      </c>
      <c r="C12" s="64" t="str">
        <f>CONCATENATE(YEAR,":",MONTH,":",WEEK,":",WEEKDAY,":",$B12)</f>
        <v>2016:5:3:7:HUALIAN_2_ZL</v>
      </c>
      <c r="D12" s="64">
        <f>MATCH($C12,REPORT_DATA_BY_COMP!$A:$A,0)</f>
        <v>1672</v>
      </c>
      <c r="E12" s="65" t="str">
        <f>SUBSTITUTE(VLOOKUP($B12,COMP_LIST!$A:$AC,5,FALSE),"EL","")</f>
        <v>E. Pack / Humphries ZL</v>
      </c>
      <c r="F12" s="4" t="str">
        <f>VLOOKUP($B12,COMP_LIST!$A:$AC,3,FALSE)</f>
        <v>Hualian 2 ZL</v>
      </c>
      <c r="G12" s="4" t="str">
        <f>VLOOKUP($B12,COMP_LIST!$A:$AC,4,FALSE)</f>
        <v>花蓮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4</v>
      </c>
      <c r="J12" s="10">
        <f>IFERROR(INDEX(REPORT_DATA_BY_COMP!$A:$AH,$D12,MATCH(J$8,REPORT_DATA_BY_COMP!$A$1:$AH$1,0)), "")</f>
        <v>0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6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17</v>
      </c>
    </row>
    <row r="13" spans="1:19" ht="15" customHeight="1">
      <c r="A13" s="1"/>
      <c r="B13" s="1" t="s">
        <v>1810</v>
      </c>
      <c r="C13" s="64" t="str">
        <f>CONCATENATE(YEAR,":",MONTH,":",WEEK,":",WEEKDAY,":",$B13)</f>
        <v>2016:5:3:7:HUALIAN_2_E</v>
      </c>
      <c r="D13" s="64">
        <f>MATCH($C13,REPORT_DATA_BY_COMP!$A:$A,0)</f>
        <v>1671</v>
      </c>
      <c r="E13" s="65" t="str">
        <f>SUBSTITUTE(VLOOKUP($B13,COMP_LIST!$A:$AC,5,FALSE),"EL","")</f>
        <v>E. Jensen / Garlick</v>
      </c>
      <c r="F13" s="4" t="str">
        <f>VLOOKUP($B13,COMP_LIST!$A:$AC,3,FALSE)</f>
        <v>Hualian 2 E</v>
      </c>
      <c r="G13" s="4" t="str">
        <f>VLOOKUP($B13,COMP_LIST!$A:$AC,4,FALSE)</f>
        <v>花蓮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7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14</v>
      </c>
    </row>
    <row r="14" spans="1:19" ht="15" customHeight="1">
      <c r="A14" s="1"/>
      <c r="B14" s="1" t="s">
        <v>1800</v>
      </c>
      <c r="C14" s="64" t="str">
        <f>CONCATENATE(YEAR,":",MONTH,":",WEEK,":",WEEKDAY,":",$B14)</f>
        <v>2016:5:3:7:HUALIAN_1_E</v>
      </c>
      <c r="D14" s="64">
        <f>MATCH($C14,REPORT_DATA_BY_COMP!$A:$A,0)</f>
        <v>1669</v>
      </c>
      <c r="E14" s="65" t="str">
        <f>SUBSTITUTE(VLOOKUP($B14,COMP_LIST!$A:$AC,5,FALSE),"EL","")</f>
        <v>E. Crawford DL / Swank</v>
      </c>
      <c r="F14" s="4" t="str">
        <f>VLOOKUP($B14,COMP_LIST!$A:$AC,3,FALSE)</f>
        <v>Hualian 1 E</v>
      </c>
      <c r="G14" s="4" t="str">
        <f>VLOOKUP($B14,COMP_LIST!$A:$AC,4,FALSE)</f>
        <v>花蓮 1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2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7</v>
      </c>
    </row>
    <row r="15" spans="1:19" ht="15" customHeight="1">
      <c r="A15" s="1"/>
      <c r="B15" s="1" t="s">
        <v>1808</v>
      </c>
      <c r="C15" s="64" t="str">
        <f>CONCATENATE(YEAR,":",MONTH,":",WEEK,":",WEEKDAY,":",$B15)</f>
        <v>2016:5:3:7:HUALIAN_1_S</v>
      </c>
      <c r="D15" s="64">
        <f>MATCH($C15,REPORT_DATA_BY_COMP!$A:$A,0)</f>
        <v>1670</v>
      </c>
      <c r="E15" s="65" t="str">
        <f>SUBSTITUTE(VLOOKUP($B15,COMP_LIST!$A:$AC,5,FALSE),"EL","")</f>
        <v>S. LeFevre / Fenlaw STL</v>
      </c>
      <c r="F15" s="4" t="str">
        <f>VLOOKUP($B15,COMP_LIST!$A:$AC,3,FALSE)</f>
        <v>Hualian 1 S</v>
      </c>
      <c r="G15" s="4" t="str">
        <f>VLOOKUP($B15,COMP_LIST!$A:$AC,4,FALSE)</f>
        <v>花蓮 1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1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14</v>
      </c>
      <c r="Q15" s="10">
        <f>IFERROR(INDEX(REPORT_DATA_BY_COMP!$A:$AH,$D15,MATCH(Q$8,REPORT_DATA_BY_COMP!$A$1:$AH$1,0)), "")</f>
        <v>9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10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5</v>
      </c>
      <c r="J16" s="11">
        <f t="shared" si="0"/>
        <v>3</v>
      </c>
      <c r="K16" s="11">
        <f t="shared" si="0"/>
        <v>10</v>
      </c>
      <c r="L16" s="11">
        <f t="shared" si="0"/>
        <v>2</v>
      </c>
      <c r="M16" s="11">
        <f t="shared" si="0"/>
        <v>0</v>
      </c>
      <c r="N16" s="11">
        <f t="shared" si="0"/>
        <v>24</v>
      </c>
      <c r="O16" s="11">
        <f t="shared" si="0"/>
        <v>5</v>
      </c>
      <c r="P16" s="11">
        <f t="shared" si="0"/>
        <v>38</v>
      </c>
      <c r="Q16" s="11">
        <f t="shared" si="0"/>
        <v>31</v>
      </c>
      <c r="R16" s="11">
        <f t="shared" si="0"/>
        <v>2</v>
      </c>
      <c r="S16" s="11">
        <f t="shared" si="0"/>
        <v>48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2016:5:1:7:JIAN</v>
      </c>
      <c r="D19" s="64">
        <f>MATCH($C19,REPORT_DATA_BY_DISTRICT!$A:$A, 0)</f>
        <v>464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16</v>
      </c>
      <c r="O19" s="10">
        <f>IFERROR(INDEX(REPORT_DATA_BY_DISTRICT!$A:$AH,$D19,MATCH(O$8,REPORT_DATA_BY_DISTRICT!$A$1:$AH$1,0)), "")</f>
        <v>15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15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26</v>
      </c>
    </row>
    <row r="20" spans="3:19" ht="15" customHeight="1">
      <c r="C20" s="64" t="str">
        <f>CONCATENATE(YEAR,":",MONTH,":2:",WEEKLY_REPORT_DAY,":", $A$1)</f>
        <v>2016:5:2:7:JIAN</v>
      </c>
      <c r="D20" s="64">
        <f>MATCH($C20,REPORT_DATA_BY_DISTRICT!$A:$A, 0)</f>
        <v>493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4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9</v>
      </c>
      <c r="L20" s="10">
        <f>IFERROR(INDEX(REPORT_DATA_BY_DISTRICT!$A:$AH,$D20,MATCH(L$8,REPORT_DATA_BY_DISTRICT!$A$1:$AH$1,0)), "")</f>
        <v>3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25</v>
      </c>
      <c r="O20" s="10">
        <f>IFERROR(INDEX(REPORT_DATA_BY_DISTRICT!$A:$AH,$D20,MATCH(O$8,REPORT_DATA_BY_DISTRICT!$A$1:$AH$1,0)), "")</f>
        <v>8</v>
      </c>
      <c r="P20" s="10">
        <f>IFERROR(INDEX(REPORT_DATA_BY_DISTRICT!$A:$AH,$D20,MATCH(P$8,REPORT_DATA_BY_DISTRICT!$A$1:$AH$1,0)), "")</f>
        <v>44</v>
      </c>
      <c r="Q20" s="10">
        <f>IFERROR(INDEX(REPORT_DATA_BY_DISTRICT!$A:$AH,$D20,MATCH(Q$8,REPORT_DATA_BY_DISTRICT!$A$1:$AH$1,0)), "")</f>
        <v>38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36</v>
      </c>
    </row>
    <row r="21" spans="3:19" ht="15" customHeight="1">
      <c r="C21" s="64" t="str">
        <f>CONCATENATE(YEAR,":",MONTH,":3:",WEEKLY_REPORT_DAY,":", $A$1)</f>
        <v>2016:5:3:7:JIAN</v>
      </c>
      <c r="D21" s="64">
        <f>MATCH($C21,REPORT_DATA_BY_DISTRICT!$A:$A, 0)</f>
        <v>522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5</v>
      </c>
      <c r="J21" s="10">
        <f>IFERROR(INDEX(REPORT_DATA_BY_DISTRICT!$A:$AH,$D21,MATCH(J$8,REPORT_DATA_BY_DISTRICT!$A$1:$AH$1,0)), "")</f>
        <v>3</v>
      </c>
      <c r="K21" s="10">
        <f>IFERROR(INDEX(REPORT_DATA_BY_DISTRICT!$A:$AH,$D21,MATCH(K$8,REPORT_DATA_BY_DISTRICT!$A$1:$AH$1,0)), "")</f>
        <v>10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24</v>
      </c>
      <c r="O21" s="10">
        <f>IFERROR(INDEX(REPORT_DATA_BY_DISTRICT!$A:$AH,$D21,MATCH(O$8,REPORT_DATA_BY_DISTRICT!$A$1:$AH$1,0)), "")</f>
        <v>5</v>
      </c>
      <c r="P21" s="10">
        <f>IFERROR(INDEX(REPORT_DATA_BY_DISTRICT!$A:$AH,$D21,MATCH(P$8,REPORT_DATA_BY_DISTRICT!$A$1:$AH$1,0)), "")</f>
        <v>38</v>
      </c>
      <c r="Q21" s="10">
        <f>IFERROR(INDEX(REPORT_DATA_BY_DISTRICT!$A:$AH,$D21,MATCH(Q$8,REPORT_DATA_BY_DISTRICT!$A$1:$AH$1,0)), "")</f>
        <v>31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48</v>
      </c>
    </row>
    <row r="22" spans="3:19" ht="15" customHeight="1">
      <c r="C22" s="64" t="str">
        <f>CONCATENATE(YEAR,":",MONTH,":4:",WEEKLY_REPORT_DAY,":", $A$1)</f>
        <v>2016:5:4:7:JIAN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2016:5:5:7:JIAN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11</v>
      </c>
      <c r="J24" s="17">
        <f t="shared" si="1"/>
        <v>15</v>
      </c>
      <c r="K24" s="17">
        <f t="shared" si="1"/>
        <v>24</v>
      </c>
      <c r="L24" s="49">
        <f t="shared" si="1"/>
        <v>6</v>
      </c>
      <c r="M24" s="17">
        <f t="shared" si="1"/>
        <v>2</v>
      </c>
      <c r="N24" s="52">
        <f t="shared" si="1"/>
        <v>65</v>
      </c>
      <c r="O24" s="17">
        <f t="shared" si="1"/>
        <v>28</v>
      </c>
      <c r="P24" s="17">
        <f t="shared" si="1"/>
        <v>112</v>
      </c>
      <c r="Q24" s="17">
        <f t="shared" si="1"/>
        <v>84</v>
      </c>
      <c r="R24" s="17">
        <f t="shared" si="1"/>
        <v>7</v>
      </c>
      <c r="S24" s="17">
        <f>SUM(S19:S23)</f>
        <v>110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127" priority="4">
      <formula>AND(M$10&lt;&gt;"",M14&gt;=M$10)</formula>
    </cfRule>
  </conditionalFormatting>
  <conditionalFormatting sqref="M12:S15">
    <cfRule type="expression" dxfId="126" priority="1">
      <formula>J12=""</formula>
    </cfRule>
    <cfRule type="expression" dxfId="125" priority="2">
      <formula>AND(M$9&lt;&gt;"",M12&gt;=M$9)</formula>
    </cfRule>
    <cfRule type="expression" dxfId="124" priority="3">
      <formula>AND(M$10&lt;&gt;"",M12&lt;M$10)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2016:2:4:7:JIAN</v>
      </c>
      <c r="AP77" s="27">
        <f t="shared" ref="AP77:AP88" ca="1" si="12">MATCH(AO77,INDIRECT(CONCATENATE($X$93,"$A:$A")),0)</f>
        <v>198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20</v>
      </c>
      <c r="AS77" s="21">
        <f t="shared" ca="1" si="13"/>
        <v>10</v>
      </c>
      <c r="AT77" s="21">
        <f t="shared" ca="1" si="13"/>
        <v>14</v>
      </c>
      <c r="AU77" s="21">
        <f t="shared" ca="1" si="13"/>
        <v>3</v>
      </c>
      <c r="AV77" s="21">
        <f t="shared" ref="AV77:AV88" si="14">ROUND(1*$X$97/$X$99,0)</f>
        <v>1</v>
      </c>
      <c r="AW77" s="21">
        <f t="shared" ref="AW77:AW88" si="15">6*$X$97</f>
        <v>24</v>
      </c>
      <c r="AX77" s="21">
        <f t="shared" ref="AX77:AX88" si="16">3*$X$97</f>
        <v>12</v>
      </c>
      <c r="AY77" s="21">
        <f t="shared" ref="AY77:AY88" si="17">5*$X$97</f>
        <v>20</v>
      </c>
      <c r="AZ77" s="21">
        <f t="shared" ref="AZ77:AZ88" si="18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2016:3:1:7:JIAN</v>
      </c>
      <c r="AP78" s="27">
        <f t="shared" ca="1" si="12"/>
        <v>229</v>
      </c>
      <c r="AQ78" s="21">
        <f t="shared" ca="1" si="13"/>
        <v>0</v>
      </c>
      <c r="AR78" s="21">
        <f t="shared" ca="1" si="13"/>
        <v>17</v>
      </c>
      <c r="AS78" s="21">
        <f t="shared" ca="1" si="13"/>
        <v>4</v>
      </c>
      <c r="AT78" s="21">
        <f t="shared" ca="1" si="13"/>
        <v>17</v>
      </c>
      <c r="AU78" s="21">
        <f t="shared" ca="1" si="13"/>
        <v>1</v>
      </c>
      <c r="AV78" s="21">
        <f t="shared" si="14"/>
        <v>1</v>
      </c>
      <c r="AW78" s="21">
        <f t="shared" si="15"/>
        <v>24</v>
      </c>
      <c r="AX78" s="21">
        <f t="shared" si="16"/>
        <v>12</v>
      </c>
      <c r="AY78" s="21">
        <f t="shared" si="17"/>
        <v>20</v>
      </c>
      <c r="AZ78" s="21">
        <f t="shared" si="18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19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2016:3:2:7:JIAN</v>
      </c>
      <c r="AP79" s="27">
        <f t="shared" ca="1" si="12"/>
        <v>260</v>
      </c>
      <c r="AQ79" s="21">
        <f t="shared" ca="1" si="13"/>
        <v>1</v>
      </c>
      <c r="AR79" s="21">
        <f t="shared" ca="1" si="13"/>
        <v>19</v>
      </c>
      <c r="AS79" s="21">
        <f t="shared" ca="1" si="13"/>
        <v>5</v>
      </c>
      <c r="AT79" s="21">
        <f t="shared" ca="1" si="13"/>
        <v>14</v>
      </c>
      <c r="AU79" s="21">
        <f t="shared" ca="1" si="13"/>
        <v>2</v>
      </c>
      <c r="AV79" s="21">
        <f t="shared" si="14"/>
        <v>1</v>
      </c>
      <c r="AW79" s="21">
        <f t="shared" si="15"/>
        <v>24</v>
      </c>
      <c r="AX79" s="21">
        <f t="shared" si="16"/>
        <v>12</v>
      </c>
      <c r="AY79" s="21">
        <f t="shared" si="17"/>
        <v>20</v>
      </c>
      <c r="AZ79" s="21">
        <f t="shared" si="18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>
        <f t="shared" ca="1" si="3"/>
        <v>107</v>
      </c>
      <c r="AC80" s="21">
        <f t="shared" ca="1" si="4"/>
        <v>1</v>
      </c>
      <c r="AD80" s="21">
        <f t="shared" si="5"/>
        <v>0</v>
      </c>
      <c r="AE80" s="27">
        <f t="shared" ca="1" si="6"/>
        <v>38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2016:3:3:7:JIAN</v>
      </c>
      <c r="AP80" s="27">
        <f t="shared" ca="1" si="12"/>
        <v>289</v>
      </c>
      <c r="AQ80" s="21">
        <f t="shared" ca="1" si="13"/>
        <v>0</v>
      </c>
      <c r="AR80" s="21">
        <f t="shared" ca="1" si="13"/>
        <v>19</v>
      </c>
      <c r="AS80" s="21">
        <f t="shared" ca="1" si="13"/>
        <v>3</v>
      </c>
      <c r="AT80" s="21">
        <f t="shared" ca="1" si="13"/>
        <v>23</v>
      </c>
      <c r="AU80" s="21">
        <f t="shared" ca="1" si="13"/>
        <v>0</v>
      </c>
      <c r="AV80" s="21">
        <f t="shared" si="14"/>
        <v>1</v>
      </c>
      <c r="AW80" s="21">
        <f t="shared" si="15"/>
        <v>24</v>
      </c>
      <c r="AX80" s="21">
        <f t="shared" si="16"/>
        <v>12</v>
      </c>
      <c r="AY80" s="21">
        <f t="shared" si="17"/>
        <v>20</v>
      </c>
      <c r="AZ80" s="21">
        <f t="shared" si="18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>
        <f t="shared" ca="1" si="3"/>
        <v>136</v>
      </c>
      <c r="AC81" s="21">
        <f t="shared" ca="1" si="4"/>
        <v>2</v>
      </c>
      <c r="AD81" s="21">
        <f t="shared" si="5"/>
        <v>0</v>
      </c>
      <c r="AE81" s="27">
        <f t="shared" ca="1" si="6"/>
        <v>60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2016:3:4:7:JIAN</v>
      </c>
      <c r="AP81" s="27">
        <f t="shared" ca="1" si="12"/>
        <v>319</v>
      </c>
      <c r="AQ81" s="21">
        <f t="shared" ca="1" si="13"/>
        <v>0</v>
      </c>
      <c r="AR81" s="21">
        <f t="shared" ca="1" si="13"/>
        <v>25</v>
      </c>
      <c r="AS81" s="21">
        <f t="shared" ca="1" si="13"/>
        <v>9</v>
      </c>
      <c r="AT81" s="21">
        <f t="shared" ca="1" si="13"/>
        <v>28</v>
      </c>
      <c r="AU81" s="21">
        <f t="shared" ca="1" si="13"/>
        <v>1</v>
      </c>
      <c r="AV81" s="21">
        <f t="shared" si="14"/>
        <v>1</v>
      </c>
      <c r="AW81" s="21">
        <f t="shared" si="15"/>
        <v>24</v>
      </c>
      <c r="AX81" s="21">
        <f t="shared" si="16"/>
        <v>12</v>
      </c>
      <c r="AY81" s="21">
        <f t="shared" si="17"/>
        <v>20</v>
      </c>
      <c r="AZ81" s="21">
        <f t="shared" si="18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2016:4:1:7:JIAN</v>
      </c>
      <c r="AP82" s="27">
        <f t="shared" ca="1" si="12"/>
        <v>348</v>
      </c>
      <c r="AQ82" s="21">
        <f t="shared" ca="1" si="13"/>
        <v>1</v>
      </c>
      <c r="AR82" s="21">
        <f t="shared" ca="1" si="13"/>
        <v>25</v>
      </c>
      <c r="AS82" s="21">
        <f t="shared" ca="1" si="13"/>
        <v>13</v>
      </c>
      <c r="AT82" s="21">
        <f t="shared" ca="1" si="13"/>
        <v>22</v>
      </c>
      <c r="AU82" s="21">
        <f t="shared" ca="1" si="13"/>
        <v>0</v>
      </c>
      <c r="AV82" s="21">
        <f t="shared" si="14"/>
        <v>1</v>
      </c>
      <c r="AW82" s="21">
        <f t="shared" si="15"/>
        <v>24</v>
      </c>
      <c r="AX82" s="21">
        <f t="shared" si="16"/>
        <v>12</v>
      </c>
      <c r="AY82" s="21">
        <f t="shared" si="17"/>
        <v>20</v>
      </c>
      <c r="AZ82" s="21">
        <f t="shared" si="18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2016:4:2:7:JIAN</v>
      </c>
      <c r="AP83" s="27">
        <f t="shared" ca="1" si="12"/>
        <v>377</v>
      </c>
      <c r="AQ83" s="21">
        <f t="shared" ca="1" si="13"/>
        <v>0</v>
      </c>
      <c r="AR83" s="21">
        <f t="shared" ca="1" si="13"/>
        <v>22</v>
      </c>
      <c r="AS83" s="21">
        <f t="shared" ca="1" si="13"/>
        <v>13</v>
      </c>
      <c r="AT83" s="21">
        <f t="shared" ca="1" si="13"/>
        <v>22</v>
      </c>
      <c r="AU83" s="21">
        <f t="shared" ca="1" si="13"/>
        <v>0</v>
      </c>
      <c r="AV83" s="21">
        <f t="shared" si="14"/>
        <v>1</v>
      </c>
      <c r="AW83" s="21">
        <f t="shared" si="15"/>
        <v>24</v>
      </c>
      <c r="AX83" s="21">
        <f t="shared" si="16"/>
        <v>12</v>
      </c>
      <c r="AY83" s="21">
        <f t="shared" si="17"/>
        <v>20</v>
      </c>
      <c r="AZ83" s="21">
        <f t="shared" si="18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2016:4:3:7:JIAN</v>
      </c>
      <c r="AP84" s="27">
        <f t="shared" ca="1" si="12"/>
        <v>406</v>
      </c>
      <c r="AQ84" s="21">
        <f t="shared" ca="1" si="13"/>
        <v>0</v>
      </c>
      <c r="AR84" s="21">
        <f t="shared" ca="1" si="13"/>
        <v>24</v>
      </c>
      <c r="AS84" s="21">
        <f t="shared" ca="1" si="13"/>
        <v>10</v>
      </c>
      <c r="AT84" s="21">
        <f t="shared" ca="1" si="13"/>
        <v>26</v>
      </c>
      <c r="AU84" s="21">
        <f t="shared" ca="1" si="13"/>
        <v>1</v>
      </c>
      <c r="AV84" s="21">
        <f t="shared" si="14"/>
        <v>1</v>
      </c>
      <c r="AW84" s="21">
        <f t="shared" si="15"/>
        <v>24</v>
      </c>
      <c r="AX84" s="21">
        <f t="shared" si="16"/>
        <v>12</v>
      </c>
      <c r="AY84" s="21">
        <f t="shared" si="17"/>
        <v>20</v>
      </c>
      <c r="AZ84" s="21">
        <f t="shared" si="18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2016:4:4:7:JIAN</v>
      </c>
      <c r="AP85" s="27">
        <f t="shared" ca="1" si="12"/>
        <v>435</v>
      </c>
      <c r="AQ85" s="21">
        <f t="shared" ca="1" si="13"/>
        <v>0</v>
      </c>
      <c r="AR85" s="21">
        <f t="shared" ca="1" si="13"/>
        <v>23</v>
      </c>
      <c r="AS85" s="21">
        <f t="shared" ca="1" si="13"/>
        <v>6</v>
      </c>
      <c r="AT85" s="21">
        <f t="shared" ca="1" si="13"/>
        <v>16</v>
      </c>
      <c r="AU85" s="21">
        <f t="shared" ca="1" si="13"/>
        <v>0</v>
      </c>
      <c r="AV85" s="21">
        <f t="shared" si="14"/>
        <v>1</v>
      </c>
      <c r="AW85" s="21">
        <f t="shared" si="15"/>
        <v>24</v>
      </c>
      <c r="AX85" s="21">
        <f t="shared" si="16"/>
        <v>12</v>
      </c>
      <c r="AY85" s="21">
        <f t="shared" si="17"/>
        <v>20</v>
      </c>
      <c r="AZ85" s="21">
        <f t="shared" si="18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2016:5:1:7:JIAN</v>
      </c>
      <c r="AP86" s="27">
        <f t="shared" ca="1" si="12"/>
        <v>464</v>
      </c>
      <c r="AQ86" s="21">
        <f t="shared" ca="1" si="13"/>
        <v>1</v>
      </c>
      <c r="AR86" s="21">
        <f t="shared" ca="1" si="13"/>
        <v>16</v>
      </c>
      <c r="AS86" s="21">
        <f t="shared" ca="1" si="13"/>
        <v>15</v>
      </c>
      <c r="AT86" s="21">
        <f t="shared" ca="1" si="13"/>
        <v>15</v>
      </c>
      <c r="AU86" s="21">
        <f t="shared" ca="1" si="13"/>
        <v>4</v>
      </c>
      <c r="AV86" s="21">
        <f t="shared" si="14"/>
        <v>1</v>
      </c>
      <c r="AW86" s="21">
        <f t="shared" si="15"/>
        <v>24</v>
      </c>
      <c r="AX86" s="21">
        <f t="shared" si="16"/>
        <v>12</v>
      </c>
      <c r="AY86" s="21">
        <f t="shared" si="17"/>
        <v>20</v>
      </c>
      <c r="AZ86" s="21">
        <f t="shared" si="18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2016:5:2:7:JIAN</v>
      </c>
      <c r="AP87" s="27">
        <f t="shared" ca="1" si="12"/>
        <v>493</v>
      </c>
      <c r="AQ87" s="21">
        <f t="shared" ca="1" si="13"/>
        <v>1</v>
      </c>
      <c r="AR87" s="21">
        <f t="shared" ca="1" si="13"/>
        <v>25</v>
      </c>
      <c r="AS87" s="21">
        <f t="shared" ca="1" si="13"/>
        <v>8</v>
      </c>
      <c r="AT87" s="21">
        <f t="shared" ca="1" si="13"/>
        <v>38</v>
      </c>
      <c r="AU87" s="21">
        <f t="shared" ca="1" si="13"/>
        <v>1</v>
      </c>
      <c r="AV87" s="21">
        <f t="shared" si="14"/>
        <v>1</v>
      </c>
      <c r="AW87" s="21">
        <f t="shared" si="15"/>
        <v>24</v>
      </c>
      <c r="AX87" s="21">
        <f t="shared" si="16"/>
        <v>12</v>
      </c>
      <c r="AY87" s="21">
        <f t="shared" si="17"/>
        <v>20</v>
      </c>
      <c r="AZ87" s="21">
        <f t="shared" si="18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2016:5:3:7:JIAN</v>
      </c>
      <c r="AP88" s="27">
        <f t="shared" ca="1" si="12"/>
        <v>522</v>
      </c>
      <c r="AQ88" s="21">
        <f t="shared" ca="1" si="13"/>
        <v>0</v>
      </c>
      <c r="AR88" s="21">
        <f t="shared" ca="1" si="13"/>
        <v>24</v>
      </c>
      <c r="AS88" s="21">
        <f t="shared" ca="1" si="13"/>
        <v>5</v>
      </c>
      <c r="AT88" s="21">
        <f t="shared" ca="1" si="13"/>
        <v>31</v>
      </c>
      <c r="AU88" s="21">
        <f t="shared" ca="1" si="13"/>
        <v>2</v>
      </c>
      <c r="AV88" s="21">
        <f t="shared" si="14"/>
        <v>1</v>
      </c>
      <c r="AW88" s="21">
        <f t="shared" si="15"/>
        <v>24</v>
      </c>
      <c r="AX88" s="21">
        <f t="shared" si="16"/>
        <v>12</v>
      </c>
      <c r="AY88" s="21">
        <f t="shared" si="17"/>
        <v>20</v>
      </c>
      <c r="AZ88" s="21">
        <f t="shared" si="18"/>
        <v>4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5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1802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2264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2265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5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2016  7</v>
      </c>
    </row>
    <row r="107" spans="23:50" ht="23.25">
      <c r="W107" s="7" t="s">
        <v>1451</v>
      </c>
      <c r="X107" s="42" t="str">
        <f>$X$91</f>
        <v>Ji'an District</v>
      </c>
    </row>
    <row r="108" spans="23:50">
      <c r="X108" s="40" t="str">
        <f>$X$92</f>
        <v>吉安地區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1803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2267</v>
      </c>
      <c r="E2" s="78" t="str">
        <f>$A$3</f>
        <v>花蓮地區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2266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HUALIAN_DISTRICT_GRAPH!$AC$89</f>
        <v>2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2092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1819</v>
      </c>
      <c r="C12" s="64" t="str">
        <f>CONCATENATE(YEAR,":",MONTH,":",WEEK,":",WEEKDAY,":",$B12)</f>
        <v>2016:5:3:7:HUALIAN_3_E</v>
      </c>
      <c r="D12" s="64">
        <f>MATCH($C12,REPORT_DATA_BY_COMP!$A:$A,0)</f>
        <v>1673</v>
      </c>
      <c r="E12" s="65" t="str">
        <f>SUBSTITUTE(VLOOKUP($B12,COMP_LIST!$A:$AC,5,FALSE),"EL","")</f>
        <v>E. Miller DL / Perkins</v>
      </c>
      <c r="F12" s="4" t="str">
        <f>VLOOKUP($B12,COMP_LIST!$A:$AC,3,FALSE)</f>
        <v>Hualian 3 E</v>
      </c>
      <c r="G12" s="4" t="str">
        <f>VLOOKUP($B12,COMP_LIST!$A:$AC,4,FALSE)</f>
        <v>花蓮 3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2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22</v>
      </c>
    </row>
    <row r="13" spans="1:19" ht="15" customHeight="1">
      <c r="A13" s="1"/>
      <c r="B13" s="1" t="s">
        <v>1822</v>
      </c>
      <c r="C13" s="64" t="str">
        <f>CONCATENATE(YEAR,":",MONTH,":",WEEK,":",WEEKDAY,":",$B13)</f>
        <v>2016:5:3:7:HUALIAN_3_S</v>
      </c>
      <c r="D13" s="64">
        <f>MATCH($C13,REPORT_DATA_BY_COMP!$A:$A,0)</f>
        <v>1674</v>
      </c>
      <c r="E13" s="65" t="str">
        <f>SUBSTITUTE(VLOOKUP($B13,COMP_LIST!$A:$AC,5,FALSE),"EL","")</f>
        <v>S. Bowman / Tinsley</v>
      </c>
      <c r="F13" s="4" t="str">
        <f>VLOOKUP($B13,COMP_LIST!$A:$AC,3,FALSE)</f>
        <v>Hualian 3 S</v>
      </c>
      <c r="G13" s="4" t="str">
        <f>VLOOKUP($B13,COMP_LIST!$A:$AC,4,FALSE)</f>
        <v>花蓮 3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11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2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1</v>
      </c>
      <c r="J14" s="11">
        <f t="shared" si="0"/>
        <v>3</v>
      </c>
      <c r="K14" s="11">
        <f t="shared" si="0"/>
        <v>5</v>
      </c>
      <c r="L14" s="11">
        <f t="shared" si="0"/>
        <v>1</v>
      </c>
      <c r="M14" s="11">
        <f t="shared" si="0"/>
        <v>0</v>
      </c>
      <c r="N14" s="11">
        <f t="shared" si="0"/>
        <v>10</v>
      </c>
      <c r="O14" s="11">
        <f t="shared" si="0"/>
        <v>4</v>
      </c>
      <c r="P14" s="11">
        <f t="shared" si="0"/>
        <v>19</v>
      </c>
      <c r="Q14" s="11">
        <f t="shared" si="0"/>
        <v>13</v>
      </c>
      <c r="R14" s="11">
        <f t="shared" si="0"/>
        <v>2</v>
      </c>
      <c r="S14" s="11">
        <f t="shared" si="0"/>
        <v>27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2245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2016:5:1:7:HUALIAN</v>
      </c>
      <c r="D17" s="64">
        <f>MATCH($C17,REPORT_DATA_BY_DISTRICT!$A:$A, 0)</f>
        <v>463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4</v>
      </c>
      <c r="K17" s="10">
        <f>IFERROR(INDEX(REPORT_DATA_BY_DISTRICT!$A:$AH,$D17,MATCH(K$8,REPORT_DATA_BY_DISTRICT!$A$1:$AH$1,0)), "")</f>
        <v>8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15</v>
      </c>
      <c r="O17" s="10">
        <f>IFERROR(INDEX(REPORT_DATA_BY_DISTRICT!$A:$AH,$D17,MATCH(O$8,REPORT_DATA_BY_DISTRICT!$A$1:$AH$1,0)), "")</f>
        <v>4</v>
      </c>
      <c r="P17" s="10">
        <f>IFERROR(INDEX(REPORT_DATA_BY_DISTRICT!$A:$AH,$D17,MATCH(P$8,REPORT_DATA_BY_DISTRICT!$A$1:$AH$1,0)), "")</f>
        <v>24</v>
      </c>
      <c r="Q17" s="10">
        <f>IFERROR(INDEX(REPORT_DATA_BY_DISTRICT!$A:$AH,$D17,MATCH(Q$8,REPORT_DATA_BY_DISTRICT!$A$1:$AH$1,0)), "")</f>
        <v>6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7</v>
      </c>
    </row>
    <row r="18" spans="3:19" ht="15" customHeight="1">
      <c r="C18" s="64" t="str">
        <f>CONCATENATE(YEAR,":",MONTH,":2:",WEEKLY_REPORT_DAY,":", $A$1)</f>
        <v>2016:5:2:7:HUALIAN</v>
      </c>
      <c r="D18" s="64">
        <f>MATCH($C18,REPORT_DATA_BY_DISTRICT!$A:$A, 0)</f>
        <v>492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4</v>
      </c>
      <c r="K18" s="10">
        <f>IFERROR(INDEX(REPORT_DATA_BY_DISTRICT!$A:$AH,$D18,MATCH(K$8,REPORT_DATA_BY_DISTRICT!$A$1:$AH$1,0)), "")</f>
        <v>10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16</v>
      </c>
      <c r="O18" s="10">
        <f>IFERROR(INDEX(REPORT_DATA_BY_DISTRICT!$A:$AH,$D18,MATCH(O$8,REPORT_DATA_BY_DISTRICT!$A$1:$AH$1,0)), "")</f>
        <v>3</v>
      </c>
      <c r="P18" s="10">
        <f>IFERROR(INDEX(REPORT_DATA_BY_DISTRICT!$A:$AH,$D18,MATCH(P$8,REPORT_DATA_BY_DISTRICT!$A$1:$AH$1,0)), "")</f>
        <v>19</v>
      </c>
      <c r="Q18" s="10">
        <f>IFERROR(INDEX(REPORT_DATA_BY_DISTRICT!$A:$AH,$D18,MATCH(Q$8,REPORT_DATA_BY_DISTRICT!$A$1:$AH$1,0)), "")</f>
        <v>16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15</v>
      </c>
    </row>
    <row r="19" spans="3:19" ht="15" customHeight="1">
      <c r="C19" s="64" t="str">
        <f>CONCATENATE(YEAR,":",MONTH,":3:",WEEKLY_REPORT_DAY,":", $A$1)</f>
        <v>2016:5:3:7:HUALIAN</v>
      </c>
      <c r="D19" s="64">
        <f>MATCH($C19,REPORT_DATA_BY_DISTRICT!$A:$A, 0)</f>
        <v>521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10</v>
      </c>
      <c r="O19" s="10">
        <f>IFERROR(INDEX(REPORT_DATA_BY_DISTRICT!$A:$AH,$D19,MATCH(O$8,REPORT_DATA_BY_DISTRICT!$A$1:$AH$1,0)), "")</f>
        <v>4</v>
      </c>
      <c r="P19" s="10">
        <f>IFERROR(INDEX(REPORT_DATA_BY_DISTRICT!$A:$AH,$D19,MATCH(P$8,REPORT_DATA_BY_DISTRICT!$A$1:$AH$1,0)), "")</f>
        <v>19</v>
      </c>
      <c r="Q19" s="10">
        <f>IFERROR(INDEX(REPORT_DATA_BY_DISTRICT!$A:$AH,$D19,MATCH(Q$8,REPORT_DATA_BY_DISTRICT!$A$1:$AH$1,0)), "")</f>
        <v>13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27</v>
      </c>
    </row>
    <row r="20" spans="3:19" ht="15" customHeight="1">
      <c r="C20" s="64" t="str">
        <f>CONCATENATE(YEAR,":",MONTH,":4:",WEEKLY_REPORT_DAY,":", $A$1)</f>
        <v>2016:5:4:7:HUALIAN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2016:5:5:7:HUALIAN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2</v>
      </c>
      <c r="J22" s="17">
        <f t="shared" si="1"/>
        <v>11</v>
      </c>
      <c r="K22" s="17">
        <f t="shared" si="1"/>
        <v>23</v>
      </c>
      <c r="L22" s="49">
        <f t="shared" si="1"/>
        <v>1</v>
      </c>
      <c r="M22" s="17">
        <f t="shared" si="1"/>
        <v>0</v>
      </c>
      <c r="N22" s="52">
        <f t="shared" si="1"/>
        <v>41</v>
      </c>
      <c r="O22" s="17">
        <f t="shared" si="1"/>
        <v>11</v>
      </c>
      <c r="P22" s="17">
        <f t="shared" si="1"/>
        <v>62</v>
      </c>
      <c r="Q22" s="17">
        <f t="shared" si="1"/>
        <v>35</v>
      </c>
      <c r="R22" s="17">
        <f t="shared" si="1"/>
        <v>2</v>
      </c>
      <c r="S22" s="17">
        <f>SUM(S17:S21)</f>
        <v>49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23" priority="6">
      <formula>AND(M$9&lt;&gt;"",M12&gt;=M$9)</formula>
    </cfRule>
  </conditionalFormatting>
  <conditionalFormatting sqref="M12:S12">
    <cfRule type="expression" dxfId="122" priority="5">
      <formula>J12=""</formula>
    </cfRule>
    <cfRule type="expression" dxfId="121" priority="7">
      <formula>AND(M$10&lt;&gt;"",M12&lt;M$10)</formula>
    </cfRule>
    <cfRule type="expression" dxfId="120" priority="8">
      <formula>AND(M$10&lt;&gt;"",M12&gt;=M$10)</formula>
    </cfRule>
  </conditionalFormatting>
  <conditionalFormatting sqref="M12:S13">
    <cfRule type="expression" dxfId="119" priority="9">
      <formula>J12=""</formula>
    </cfRule>
    <cfRule type="expression" dxfId="118" priority="10">
      <formula>AND(M$9&lt;&gt;"",M12&gt;=M$9)</formula>
    </cfRule>
    <cfRule type="expression" dxfId="117" priority="11">
      <formula>AND(M$10&lt;&gt;"",M12&lt;M$10)</formula>
    </cfRule>
    <cfRule type="expression" dxfId="11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2016:2:4:7:HUALIAN</v>
      </c>
      <c r="AP77" s="27">
        <f t="shared" ref="AP77:AP88" ca="1" si="11">MATCH(AO77,INDIRECT(CONCATENATE($X$93,"$A:$A")),0)</f>
        <v>197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22</v>
      </c>
      <c r="AS77" s="21">
        <f t="shared" ca="1" si="12"/>
        <v>4</v>
      </c>
      <c r="AT77" s="21">
        <f t="shared" ca="1" si="12"/>
        <v>11</v>
      </c>
      <c r="AU77" s="21">
        <f t="shared" ca="1" si="12"/>
        <v>2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2016:3:1:7:HUALIAN</v>
      </c>
      <c r="AP78" s="27">
        <f t="shared" ca="1" si="11"/>
        <v>228</v>
      </c>
      <c r="AQ78" s="21">
        <f t="shared" ca="1" si="12"/>
        <v>0</v>
      </c>
      <c r="AR78" s="21">
        <f t="shared" ca="1" si="12"/>
        <v>23</v>
      </c>
      <c r="AS78" s="21">
        <f t="shared" ca="1" si="12"/>
        <v>4</v>
      </c>
      <c r="AT78" s="21">
        <f t="shared" ca="1" si="12"/>
        <v>12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2016:3:2:7:HUALIAN</v>
      </c>
      <c r="AP79" s="27">
        <f t="shared" ca="1" si="11"/>
        <v>259</v>
      </c>
      <c r="AQ79" s="21">
        <f t="shared" ca="1" si="12"/>
        <v>0</v>
      </c>
      <c r="AR79" s="21">
        <f t="shared" ca="1" si="12"/>
        <v>23</v>
      </c>
      <c r="AS79" s="21">
        <f t="shared" ca="1" si="12"/>
        <v>4</v>
      </c>
      <c r="AT79" s="21">
        <f t="shared" ca="1" si="12"/>
        <v>14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106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2016:3:3:7:HUALIAN</v>
      </c>
      <c r="AP80" s="27">
        <f t="shared" ca="1" si="11"/>
        <v>288</v>
      </c>
      <c r="AQ80" s="21">
        <f t="shared" ca="1" si="12"/>
        <v>0</v>
      </c>
      <c r="AR80" s="21">
        <f t="shared" ca="1" si="12"/>
        <v>19</v>
      </c>
      <c r="AS80" s="21">
        <f t="shared" ca="1" si="12"/>
        <v>6</v>
      </c>
      <c r="AT80" s="21">
        <f t="shared" ca="1" si="12"/>
        <v>24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135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2016:3:4:7:HUALIAN</v>
      </c>
      <c r="AP81" s="27">
        <f t="shared" ca="1" si="11"/>
        <v>318</v>
      </c>
      <c r="AQ81" s="21">
        <f t="shared" ca="1" si="12"/>
        <v>0</v>
      </c>
      <c r="AR81" s="21">
        <f t="shared" ca="1" si="12"/>
        <v>8</v>
      </c>
      <c r="AS81" s="21">
        <f t="shared" ca="1" si="12"/>
        <v>3</v>
      </c>
      <c r="AT81" s="21">
        <f t="shared" ca="1" si="12"/>
        <v>13</v>
      </c>
      <c r="AU81" s="21">
        <f t="shared" ca="1" si="12"/>
        <v>1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2016:4:1:7:HUALIAN</v>
      </c>
      <c r="AP82" s="27">
        <f t="shared" ca="1" si="11"/>
        <v>347</v>
      </c>
      <c r="AQ82" s="21">
        <f t="shared" ca="1" si="12"/>
        <v>0</v>
      </c>
      <c r="AR82" s="21">
        <f t="shared" ca="1" si="12"/>
        <v>18</v>
      </c>
      <c r="AS82" s="21">
        <f t="shared" ca="1" si="12"/>
        <v>3</v>
      </c>
      <c r="AT82" s="21">
        <f t="shared" ca="1" si="12"/>
        <v>15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2016:4:2:7:HUALIAN</v>
      </c>
      <c r="AP83" s="27">
        <f t="shared" ca="1" si="11"/>
        <v>376</v>
      </c>
      <c r="AQ83" s="21">
        <f t="shared" ca="1" si="12"/>
        <v>0</v>
      </c>
      <c r="AR83" s="21">
        <f t="shared" ca="1" si="12"/>
        <v>19</v>
      </c>
      <c r="AS83" s="21">
        <f t="shared" ca="1" si="12"/>
        <v>6</v>
      </c>
      <c r="AT83" s="21">
        <f t="shared" ca="1" si="12"/>
        <v>16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2016:4:3:7:HUALIAN</v>
      </c>
      <c r="AP84" s="27">
        <f t="shared" ca="1" si="11"/>
        <v>405</v>
      </c>
      <c r="AQ84" s="21">
        <f t="shared" ca="1" si="12"/>
        <v>0</v>
      </c>
      <c r="AR84" s="21">
        <f t="shared" ca="1" si="12"/>
        <v>21</v>
      </c>
      <c r="AS84" s="21">
        <f t="shared" ca="1" si="12"/>
        <v>4</v>
      </c>
      <c r="AT84" s="21">
        <f t="shared" ca="1" si="12"/>
        <v>7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2016:4:4:7:HUALIAN</v>
      </c>
      <c r="AP85" s="27">
        <f t="shared" ca="1" si="11"/>
        <v>434</v>
      </c>
      <c r="AQ85" s="21">
        <f t="shared" ca="1" si="12"/>
        <v>0</v>
      </c>
      <c r="AR85" s="21">
        <f t="shared" ca="1" si="12"/>
        <v>17</v>
      </c>
      <c r="AS85" s="21">
        <f t="shared" ca="1" si="12"/>
        <v>5</v>
      </c>
      <c r="AT85" s="21">
        <f t="shared" ca="1" si="12"/>
        <v>12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2016:5:1:7:HUALIAN</v>
      </c>
      <c r="AP86" s="27">
        <f t="shared" ca="1" si="11"/>
        <v>463</v>
      </c>
      <c r="AQ86" s="21">
        <f t="shared" ca="1" si="12"/>
        <v>0</v>
      </c>
      <c r="AR86" s="21">
        <f t="shared" ca="1" si="12"/>
        <v>15</v>
      </c>
      <c r="AS86" s="21">
        <f t="shared" ca="1" si="12"/>
        <v>4</v>
      </c>
      <c r="AT86" s="21">
        <f t="shared" ca="1" si="12"/>
        <v>6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2016:5:2:7:HUALIAN</v>
      </c>
      <c r="AP87" s="27">
        <f t="shared" ca="1" si="11"/>
        <v>492</v>
      </c>
      <c r="AQ87" s="21">
        <f t="shared" ca="1" si="12"/>
        <v>0</v>
      </c>
      <c r="AR87" s="21">
        <f t="shared" ca="1" si="12"/>
        <v>16</v>
      </c>
      <c r="AS87" s="21">
        <f t="shared" ca="1" si="12"/>
        <v>3</v>
      </c>
      <c r="AT87" s="21">
        <f t="shared" ca="1" si="12"/>
        <v>16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2016:5:3:7:HUALIAN</v>
      </c>
      <c r="AP88" s="27">
        <f t="shared" ca="1" si="11"/>
        <v>521</v>
      </c>
      <c r="AQ88" s="21">
        <f t="shared" ca="1" si="12"/>
        <v>0</v>
      </c>
      <c r="AR88" s="21">
        <f t="shared" ca="1" si="12"/>
        <v>10</v>
      </c>
      <c r="AS88" s="21">
        <f t="shared" ca="1" si="12"/>
        <v>4</v>
      </c>
      <c r="AT88" s="21">
        <f t="shared" ca="1" si="12"/>
        <v>13</v>
      </c>
      <c r="AU88" s="21">
        <f t="shared" ca="1" si="12"/>
        <v>2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1803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2267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2268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</v>
      </c>
    </row>
    <row r="107" spans="23:50" ht="23.25">
      <c r="W107" s="7" t="s">
        <v>1451</v>
      </c>
      <c r="X107" s="42" t="str">
        <f>$X$91</f>
        <v>Hualian District</v>
      </c>
    </row>
    <row r="108" spans="23:50">
      <c r="X108" s="40" t="str">
        <f>$X$92</f>
        <v>花蓮地區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S31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1917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2093</v>
      </c>
      <c r="E2" s="78" t="str">
        <f>$A$3</f>
        <v>臺東地帶</v>
      </c>
      <c r="F2" s="26" t="s">
        <v>793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2089</v>
      </c>
      <c r="E4" s="85">
        <f>DATE</f>
        <v>42505</v>
      </c>
      <c r="F4" s="23" t="s">
        <v>791</v>
      </c>
      <c r="G4" s="24"/>
      <c r="H4" s="87">
        <f>ROUND($G$2/12*MONTH,0)</f>
        <v>25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TAIDONG_ZONE_GRAPH!$AC$89</f>
        <v>21</v>
      </c>
      <c r="I5" s="91"/>
      <c r="J5" s="91"/>
      <c r="K5" s="92"/>
      <c r="L5" s="45">
        <f>$M$31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Hualien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2095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1923</v>
      </c>
      <c r="C12" s="64" t="str">
        <f>CONCATENATE(YEAR,":",MONTH,":",WEEK,":",WEEKDAY,":",$B12)</f>
        <v>2016:5:3:7:TAIDONG_2_ZL</v>
      </c>
      <c r="D12" s="64">
        <f>MATCH($C12,REPORT_DATA_BY_COMP!$A:$A,0)</f>
        <v>1704</v>
      </c>
      <c r="E12" s="65" t="str">
        <f>SUBSTITUTE(VLOOKUP($B12,COMP_LIST!$A:$AC,5,FALSE),"EL","")</f>
        <v>E. Nixon / Wayment ZL</v>
      </c>
      <c r="F12" s="4" t="str">
        <f>VLOOKUP($B12,COMP_LIST!$A:$AC,3,FALSE)</f>
        <v>Taidong 2 ZL</v>
      </c>
      <c r="G12" s="4" t="str">
        <f>VLOOKUP($B12,COMP_LIST!$A:$AC,4,FALSE)</f>
        <v>台東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6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2</v>
      </c>
      <c r="S12" s="10">
        <f>IFERROR(INDEX(REPORT_DATA_BY_COMP!$A:$AH,$D12,MATCH(S$8,REPORT_DATA_BY_COMP!$A$1:$AH$1,0)), "")</f>
        <v>8</v>
      </c>
    </row>
    <row r="13" spans="1:19" ht="15" customHeight="1">
      <c r="A13" s="1"/>
      <c r="B13" s="1" t="s">
        <v>1927</v>
      </c>
      <c r="C13" s="64" t="str">
        <f>CONCATENATE(YEAR,":",MONTH,":",WEEK,":",WEEKDAY,":",$B13)</f>
        <v>2016:5:3:7:TAIDONG_2_S</v>
      </c>
      <c r="D13" s="64">
        <f>MATCH($C13,REPORT_DATA_BY_COMP!$A:$A,0)</f>
        <v>1703</v>
      </c>
      <c r="E13" s="65" t="str">
        <f>SUBSTITUTE(VLOOKUP($B13,COMP_LIST!$A:$AC,5,FALSE),"EL","")</f>
        <v>S. Chan / Hickenlooper</v>
      </c>
      <c r="F13" s="4" t="str">
        <f>VLOOKUP($B13,COMP_LIST!$A:$AC,3,FALSE)</f>
        <v>Taidong 2 S</v>
      </c>
      <c r="G13" s="4" t="str">
        <f>VLOOKUP($B13,COMP_LIST!$A:$AC,4,FALSE)</f>
        <v>台東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9</v>
      </c>
      <c r="R13" s="10">
        <f>IFERROR(INDEX(REPORT_DATA_BY_COMP!$A:$AH,$D13,MATCH(R$8,REPORT_DATA_BY_COMP!$A$1:$AH$1,0)), "")</f>
        <v>3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3</v>
      </c>
      <c r="K14" s="11">
        <f t="shared" si="0"/>
        <v>6</v>
      </c>
      <c r="L14" s="48">
        <f t="shared" si="0"/>
        <v>0</v>
      </c>
      <c r="M14" s="57">
        <f t="shared" si="0"/>
        <v>1</v>
      </c>
      <c r="N14" s="51">
        <f t="shared" si="0"/>
        <v>11</v>
      </c>
      <c r="O14" s="11">
        <f t="shared" si="0"/>
        <v>7</v>
      </c>
      <c r="P14" s="11">
        <f t="shared" si="0"/>
        <v>18</v>
      </c>
      <c r="Q14" s="11">
        <f t="shared" si="0"/>
        <v>14</v>
      </c>
      <c r="R14" s="11">
        <f t="shared" si="0"/>
        <v>5</v>
      </c>
      <c r="S14" s="11">
        <f t="shared" si="0"/>
        <v>13</v>
      </c>
    </row>
    <row r="15" spans="1:19" ht="15" customHeight="1">
      <c r="A15" s="1" t="s">
        <v>2096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55"/>
      <c r="N15" s="6"/>
      <c r="O15" s="6"/>
      <c r="P15" s="6"/>
      <c r="Q15" s="6"/>
      <c r="R15" s="6"/>
      <c r="S15" s="6"/>
    </row>
    <row r="16" spans="1:19" ht="15" customHeight="1">
      <c r="A16" s="1"/>
      <c r="B16" s="1" t="s">
        <v>1914</v>
      </c>
      <c r="C16" s="64" t="str">
        <f>CONCATENATE(YEAR,":",MONTH,":",WEEK,":",WEEKDAY,":",$B16)</f>
        <v>2016:5:3:7:TAIDONG_1_E</v>
      </c>
      <c r="D16" s="64">
        <f>MATCH($C16,REPORT_DATA_BY_COMP!$A:$A,0)</f>
        <v>1701</v>
      </c>
      <c r="E16" s="65" t="str">
        <f>SUBSTITUTE(VLOOKUP($B16,COMP_LIST!$A:$AC,5,FALSE),"EL","")</f>
        <v>E. Kirschner / Rauckhorst</v>
      </c>
      <c r="F16" s="4" t="str">
        <f>VLOOKUP($B16,COMP_LIST!$A:$AC,3,FALSE)</f>
        <v>Taidong 1 E</v>
      </c>
      <c r="G16" s="4" t="str">
        <f>VLOOKUP($B16,COMP_LIST!$A:$AC,4,FALSE)</f>
        <v>台東 1 長老</v>
      </c>
      <c r="H16" s="10">
        <f>IFERROR(INDEX(REPORT_DATA_BY_COMP!$A:$AH,$D16,MATCH(H$8,REPORT_DATA_BY_COMP!$A$1:$AH$1,0)), "")</f>
        <v>1</v>
      </c>
      <c r="I16" s="10">
        <f>IFERROR(INDEX(REPORT_DATA_BY_COMP!$A:$AH,$D16,MATCH(I$8,REPORT_DATA_BY_COMP!$A$1:$AH$1,0)), "")</f>
        <v>0</v>
      </c>
      <c r="J16" s="10">
        <f>IFERROR(INDEX(REPORT_DATA_BY_COMP!$A:$AH,$D16,MATCH(J$8,REPORT_DATA_BY_COMP!$A$1:$AH$1,0)), "")</f>
        <v>1</v>
      </c>
      <c r="K16" s="10">
        <f>IFERROR(INDEX(REPORT_DATA_BY_COMP!$A:$AH,$D16,MATCH(K$8,REPORT_DATA_BY_COMP!$A$1:$AH$1,0)), "")</f>
        <v>4</v>
      </c>
      <c r="L16" s="47">
        <f>IFERROR(INDEX(REPORT_DATA_BY_COMP!$A:$AH,$D16,MATCH(L$8,REPORT_DATA_BY_COMP!$A$1:$AH$1,0)), "")</f>
        <v>1</v>
      </c>
      <c r="M16" s="56">
        <f>IFERROR(INDEX(REPORT_DATA_BY_COMP!$A:$AH,$D16,MATCH(M$8,REPORT_DATA_BY_COMP!$A$1:$AH$1,0)), "")</f>
        <v>0</v>
      </c>
      <c r="N16" s="50">
        <f>IFERROR(INDEX(REPORT_DATA_BY_COMP!$A:$AH,$D16,MATCH(N$8,REPORT_DATA_BY_COMP!$A$1:$AH$1,0)), "")</f>
        <v>6</v>
      </c>
      <c r="O16" s="10">
        <f>IFERROR(INDEX(REPORT_DATA_BY_COMP!$A:$AH,$D16,MATCH(O$8,REPORT_DATA_BY_COMP!$A$1:$AH$1,0)), "")</f>
        <v>3</v>
      </c>
      <c r="P16" s="10">
        <f>IFERROR(INDEX(REPORT_DATA_BY_COMP!$A:$AH,$D16,MATCH(P$8,REPORT_DATA_BY_COMP!$A$1:$AH$1,0)), "")</f>
        <v>10</v>
      </c>
      <c r="Q16" s="10">
        <f>IFERROR(INDEX(REPORT_DATA_BY_COMP!$A:$AH,$D16,MATCH(Q$8,REPORT_DATA_BY_COMP!$A$1:$AH$1,0)), "")</f>
        <v>9</v>
      </c>
      <c r="R16" s="10">
        <f>IFERROR(INDEX(REPORT_DATA_BY_COMP!$A:$AH,$D16,MATCH(R$8,REPORT_DATA_BY_COMP!$A$1:$AH$1,0)), "")</f>
        <v>0</v>
      </c>
      <c r="S16" s="10">
        <f>IFERROR(INDEX(REPORT_DATA_BY_COMP!$A:$AH,$D16,MATCH(S$8,REPORT_DATA_BY_COMP!$A$1:$AH$1,0)), "")</f>
        <v>10</v>
      </c>
    </row>
    <row r="17" spans="1:19" ht="15" customHeight="1">
      <c r="A17" s="1"/>
      <c r="B17" s="1" t="s">
        <v>1930</v>
      </c>
      <c r="C17" s="64" t="str">
        <f>CONCATENATE(YEAR,":",MONTH,":",WEEK,":",WEEKDAY,":",$B17)</f>
        <v>2016:5:3:7:TAIDONG_3_E</v>
      </c>
      <c r="D17" s="64">
        <f>MATCH($C17,REPORT_DATA_BY_COMP!$A:$A,0)</f>
        <v>1705</v>
      </c>
      <c r="E17" s="65" t="str">
        <f>SUBSTITUTE(VLOOKUP($B17,COMP_LIST!$A:$AC,5,FALSE),"EL","")</f>
        <v>E. Lin DL / Butler</v>
      </c>
      <c r="F17" s="4" t="str">
        <f>VLOOKUP($B17,COMP_LIST!$A:$AC,3,FALSE)</f>
        <v>Taidong 3 E</v>
      </c>
      <c r="G17" s="4" t="str">
        <f>VLOOKUP($B17,COMP_LIST!$A:$AC,4,FALSE)</f>
        <v>台東 3 長老</v>
      </c>
      <c r="H17" s="10">
        <f>IFERROR(INDEX(REPORT_DATA_BY_COMP!$A:$AH,$D17,MATCH(H$8,REPORT_DATA_BY_COMP!$A$1:$AH$1,0)), "")</f>
        <v>0</v>
      </c>
      <c r="I17" s="10">
        <f>IFERROR(INDEX(REPORT_DATA_BY_COMP!$A:$AH,$D17,MATCH(I$8,REPORT_DATA_BY_COMP!$A$1:$AH$1,0)), "")</f>
        <v>1</v>
      </c>
      <c r="J17" s="10">
        <f>IFERROR(INDEX(REPORT_DATA_BY_COMP!$A:$AH,$D17,MATCH(J$8,REPORT_DATA_BY_COMP!$A$1:$AH$1,0)), "")</f>
        <v>1</v>
      </c>
      <c r="K17" s="10">
        <f>IFERROR(INDEX(REPORT_DATA_BY_COMP!$A:$AH,$D17,MATCH(K$8,REPORT_DATA_BY_COMP!$A$1:$AH$1,0)), "")</f>
        <v>2</v>
      </c>
      <c r="L17" s="47">
        <f>IFERROR(INDEX(REPORT_DATA_BY_COMP!$A:$AH,$D17,MATCH(L$8,REPORT_DATA_BY_COMP!$A$1:$AH$1,0)), "")</f>
        <v>1</v>
      </c>
      <c r="M17" s="56">
        <f>IFERROR(INDEX(REPORT_DATA_BY_COMP!$A:$AH,$D17,MATCH(M$8,REPORT_DATA_BY_COMP!$A$1:$AH$1,0)), "")</f>
        <v>0</v>
      </c>
      <c r="N17" s="50">
        <f>IFERROR(INDEX(REPORT_DATA_BY_COMP!$A:$AH,$D17,MATCH(N$8,REPORT_DATA_BY_COMP!$A$1:$AH$1,0)), "")</f>
        <v>4</v>
      </c>
      <c r="O17" s="10">
        <f>IFERROR(INDEX(REPORT_DATA_BY_COMP!$A:$AH,$D17,MATCH(O$8,REPORT_DATA_BY_COMP!$A$1:$AH$1,0)), "")</f>
        <v>2</v>
      </c>
      <c r="P17" s="10">
        <f>IFERROR(INDEX(REPORT_DATA_BY_COMP!$A:$AH,$D17,MATCH(P$8,REPORT_DATA_BY_COMP!$A$1:$AH$1,0)), "")</f>
        <v>5</v>
      </c>
      <c r="Q17" s="10">
        <f>IFERROR(INDEX(REPORT_DATA_BY_COMP!$A:$AH,$D17,MATCH(Q$8,REPORT_DATA_BY_COMP!$A$1:$AH$1,0)), "")</f>
        <v>8</v>
      </c>
      <c r="R17" s="10">
        <f>IFERROR(INDEX(REPORT_DATA_BY_COMP!$A:$AH,$D17,MATCH(R$8,REPORT_DATA_BY_COMP!$A$1:$AH$1,0)), "")</f>
        <v>1</v>
      </c>
      <c r="S17" s="10">
        <f>IFERROR(INDEX(REPORT_DATA_BY_COMP!$A:$AH,$D17,MATCH(S$8,REPORT_DATA_BY_COMP!$A$1:$AH$1,0)), "")</f>
        <v>11</v>
      </c>
    </row>
    <row r="18" spans="1:19" ht="15" customHeight="1">
      <c r="A18" s="1"/>
      <c r="B18" s="1" t="s">
        <v>1921</v>
      </c>
      <c r="C18" s="64" t="str">
        <f>CONCATENATE(YEAR,":",MONTH,":",WEEK,":",WEEKDAY,":",$B18)</f>
        <v>2016:5:3:7:TAIDONG_1_S</v>
      </c>
      <c r="D18" s="64">
        <f>MATCH($C18,REPORT_DATA_BY_COMP!$A:$A,0)</f>
        <v>1702</v>
      </c>
      <c r="E18" s="65" t="str">
        <f>SUBSTITUTE(VLOOKUP($B18,COMP_LIST!$A:$AC,5,FALSE),"EL","")</f>
        <v>S. Hadley / Althoff</v>
      </c>
      <c r="F18" s="4" t="str">
        <f>VLOOKUP($B18,COMP_LIST!$A:$AC,3,FALSE)</f>
        <v>Taidong 1 S</v>
      </c>
      <c r="G18" s="4" t="str">
        <f>VLOOKUP($B18,COMP_LIST!$A:$AC,4,FALSE)</f>
        <v>台東 1 姐妹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2</v>
      </c>
      <c r="K18" s="10">
        <f>IFERROR(INDEX(REPORT_DATA_BY_COMP!$A:$AH,$D18,MATCH(K$8,REPORT_DATA_BY_COMP!$A$1:$AH$1,0)), "")</f>
        <v>3</v>
      </c>
      <c r="L18" s="47">
        <f>IFERROR(INDEX(REPORT_DATA_BY_COMP!$A:$AH,$D18,MATCH(L$8,REPORT_DATA_BY_COMP!$A$1:$AH$1,0)), "")</f>
        <v>1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9</v>
      </c>
      <c r="O18" s="10">
        <f>IFERROR(INDEX(REPORT_DATA_BY_COMP!$A:$AH,$D18,MATCH(O$8,REPORT_DATA_BY_COMP!$A$1:$AH$1,0)), "")</f>
        <v>1</v>
      </c>
      <c r="P18" s="10">
        <f>IFERROR(INDEX(REPORT_DATA_BY_COMP!$A:$AH,$D18,MATCH(P$8,REPORT_DATA_BY_COMP!$A$1:$AH$1,0)), "")</f>
        <v>8</v>
      </c>
      <c r="Q18" s="10">
        <f>IFERROR(INDEX(REPORT_DATA_BY_COMP!$A:$AH,$D18,MATCH(Q$8,REPORT_DATA_BY_COMP!$A$1:$AH$1,0)), "")</f>
        <v>13</v>
      </c>
      <c r="R18" s="10">
        <f>IFERROR(INDEX(REPORT_DATA_BY_COMP!$A:$AH,$D18,MATCH(R$8,REPORT_DATA_BY_COMP!$A$1:$AH$1,0)), "")</f>
        <v>3</v>
      </c>
      <c r="S18" s="10">
        <f>IFERROR(INDEX(REPORT_DATA_BY_COMP!$A:$AH,$D18,MATCH(S$8,REPORT_DATA_BY_COMP!$A$1:$AH$1,0)), "")</f>
        <v>13</v>
      </c>
    </row>
    <row r="19" spans="1:19" ht="15" customHeight="1">
      <c r="A19" s="1"/>
      <c r="B19" s="1"/>
      <c r="E19" s="8" t="s">
        <v>806</v>
      </c>
      <c r="F19" s="9"/>
      <c r="G19" s="9"/>
      <c r="H19" s="11">
        <f t="shared" ref="H19:S19" si="1">SUM(H16:H18)</f>
        <v>1</v>
      </c>
      <c r="I19" s="11">
        <f t="shared" si="1"/>
        <v>1</v>
      </c>
      <c r="J19" s="11">
        <f t="shared" si="1"/>
        <v>4</v>
      </c>
      <c r="K19" s="11">
        <f t="shared" si="1"/>
        <v>9</v>
      </c>
      <c r="L19" s="48">
        <f t="shared" si="1"/>
        <v>3</v>
      </c>
      <c r="M19" s="57">
        <f t="shared" si="1"/>
        <v>0</v>
      </c>
      <c r="N19" s="51">
        <f t="shared" si="1"/>
        <v>19</v>
      </c>
      <c r="O19" s="11">
        <f t="shared" si="1"/>
        <v>6</v>
      </c>
      <c r="P19" s="11">
        <f t="shared" si="1"/>
        <v>23</v>
      </c>
      <c r="Q19" s="11">
        <f t="shared" si="1"/>
        <v>30</v>
      </c>
      <c r="R19" s="11">
        <f t="shared" si="1"/>
        <v>4</v>
      </c>
      <c r="S19" s="11">
        <f t="shared" si="1"/>
        <v>34</v>
      </c>
    </row>
    <row r="20" spans="1:19" ht="15" customHeight="1">
      <c r="A20" s="1" t="s">
        <v>2097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0"/>
      <c r="N20" s="6"/>
      <c r="O20" s="6"/>
      <c r="P20" s="6"/>
      <c r="Q20" s="6"/>
      <c r="R20" s="6"/>
      <c r="S20" s="6"/>
    </row>
    <row r="21" spans="1:19" ht="15" customHeight="1">
      <c r="A21" s="1"/>
      <c r="B21" s="1" t="s">
        <v>2023</v>
      </c>
      <c r="C21" s="64" t="str">
        <f>CONCATENATE(YEAR,":",MONTH,":",WEEK,":",WEEKDAY,":",$B21)</f>
        <v>2016:5:3:7:YULI_E</v>
      </c>
      <c r="D21" s="64">
        <f>MATCH($C21,REPORT_DATA_BY_COMP!$A:$A,0)</f>
        <v>1737</v>
      </c>
      <c r="E21" s="65" t="str">
        <f>SUBSTITUTE(VLOOKUP($B21,COMP_LIST!$A:$AC,5,FALSE),"EL","")</f>
        <v>E. Gwilliam DL / Johnson</v>
      </c>
      <c r="F21" s="4" t="str">
        <f>VLOOKUP($B21,COMP_LIST!$A:$AC,3,FALSE)</f>
        <v>Yuli E</v>
      </c>
      <c r="G21" s="4" t="str">
        <f>VLOOKUP($B21,COMP_LIST!$A:$AC,4,FALSE)</f>
        <v>玉里長老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1</v>
      </c>
      <c r="J21" s="10">
        <f>IFERROR(INDEX(REPORT_DATA_BY_COMP!$A:$AH,$D21,MATCH(J$8,REPORT_DATA_BY_COMP!$A$1:$AH$1,0)), "")</f>
        <v>2</v>
      </c>
      <c r="K21" s="10">
        <f>IFERROR(INDEX(REPORT_DATA_BY_COMP!$A:$AH,$D21,MATCH(K$8,REPORT_DATA_BY_COMP!$A$1:$AH$1,0)), "")</f>
        <v>4</v>
      </c>
      <c r="L21" s="47">
        <f>IFERROR(INDEX(REPORT_DATA_BY_COMP!$A:$AH,$D21,MATCH(L$8,REPORT_DATA_BY_COMP!$A$1:$AH$1,0)), "")</f>
        <v>0</v>
      </c>
      <c r="M21" s="59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14</v>
      </c>
      <c r="O21" s="10">
        <f>IFERROR(INDEX(REPORT_DATA_BY_COMP!$A:$AH,$D21,MATCH(O$8,REPORT_DATA_BY_COMP!$A$1:$AH$1,0)), "")</f>
        <v>1</v>
      </c>
      <c r="P21" s="10">
        <f>IFERROR(INDEX(REPORT_DATA_BY_COMP!$A:$AH,$D21,MATCH(P$8,REPORT_DATA_BY_COMP!$A$1:$AH$1,0)), "")</f>
        <v>9</v>
      </c>
      <c r="Q21" s="10">
        <f>IFERROR(INDEX(REPORT_DATA_BY_COMP!$A:$AH,$D21,MATCH(Q$8,REPORT_DATA_BY_COMP!$A$1:$AH$1,0)), "")</f>
        <v>8</v>
      </c>
      <c r="R21" s="10">
        <f>IFERROR(INDEX(REPORT_DATA_BY_COMP!$A:$AH,$D21,MATCH(R$8,REPORT_DATA_BY_COMP!$A$1:$AH$1,0)), "")</f>
        <v>1</v>
      </c>
      <c r="S21" s="10">
        <f>IFERROR(INDEX(REPORT_DATA_BY_COMP!$A:$AH,$D21,MATCH(S$8,REPORT_DATA_BY_COMP!$A$1:$AH$1,0)), "")</f>
        <v>12</v>
      </c>
    </row>
    <row r="22" spans="1:19" ht="15" customHeight="1">
      <c r="A22" s="1"/>
      <c r="B22" s="1" t="s">
        <v>2027</v>
      </c>
      <c r="C22" s="64" t="str">
        <f>CONCATENATE(YEAR,":",MONTH,":",WEEK,":",WEEKDAY,":",$B22)</f>
        <v>2016:5:3:7:YULI_S</v>
      </c>
      <c r="D22" s="64">
        <f>MATCH($C22,REPORT_DATA_BY_COMP!$A:$A,0)</f>
        <v>1738</v>
      </c>
      <c r="E22" s="65" t="str">
        <f>SUBSTITUTE(VLOOKUP($B22,COMP_LIST!$A:$AC,5,FALSE),"EL","")</f>
        <v>S. Parkin / Bradley</v>
      </c>
      <c r="F22" s="4" t="str">
        <f>VLOOKUP($B22,COMP_LIST!$A:$AC,3,FALSE)</f>
        <v>Yuli S</v>
      </c>
      <c r="G22" s="4" t="str">
        <f>VLOOKUP($B22,COMP_LIST!$A:$AC,4,FALSE)</f>
        <v>玉里姐妹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1</v>
      </c>
      <c r="K22" s="10">
        <f>IFERROR(INDEX(REPORT_DATA_BY_COMP!$A:$AH,$D22,MATCH(K$8,REPORT_DATA_BY_COMP!$A$1:$AH$1,0)), "")</f>
        <v>0</v>
      </c>
      <c r="L22" s="47">
        <f>IFERROR(INDEX(REPORT_DATA_BY_COMP!$A:$AH,$D22,MATCH(L$8,REPORT_DATA_BY_COMP!$A$1:$AH$1,0)), "")</f>
        <v>0</v>
      </c>
      <c r="M22" s="56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2</v>
      </c>
      <c r="O22" s="10">
        <f>IFERROR(INDEX(REPORT_DATA_BY_COMP!$A:$AH,$D22,MATCH(O$8,REPORT_DATA_BY_COMP!$A$1:$AH$1,0)), "")</f>
        <v>0</v>
      </c>
      <c r="P22" s="10">
        <f>IFERROR(INDEX(REPORT_DATA_BY_COMP!$A:$AH,$D22,MATCH(P$8,REPORT_DATA_BY_COMP!$A$1:$AH$1,0)), "")</f>
        <v>4</v>
      </c>
      <c r="Q22" s="10">
        <f>IFERROR(INDEX(REPORT_DATA_BY_COMP!$A:$AH,$D22,MATCH(Q$8,REPORT_DATA_BY_COMP!$A$1:$AH$1,0)), "")</f>
        <v>8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11</v>
      </c>
    </row>
    <row r="23" spans="1:19" ht="15" customHeight="1" thickBot="1">
      <c r="A23" s="1"/>
      <c r="B23" s="1"/>
      <c r="E23" s="8" t="s">
        <v>806</v>
      </c>
      <c r="F23" s="9"/>
      <c r="G23" s="9"/>
      <c r="H23" s="11">
        <f t="shared" ref="H23:S23" si="2">SUM(H21:H22)</f>
        <v>0</v>
      </c>
      <c r="I23" s="11">
        <f t="shared" si="2"/>
        <v>1</v>
      </c>
      <c r="J23" s="11">
        <f t="shared" si="2"/>
        <v>3</v>
      </c>
      <c r="K23" s="11">
        <f t="shared" si="2"/>
        <v>4</v>
      </c>
      <c r="L23" s="48">
        <f t="shared" si="2"/>
        <v>0</v>
      </c>
      <c r="M23" s="69">
        <f t="shared" si="2"/>
        <v>0</v>
      </c>
      <c r="N23" s="51">
        <f t="shared" si="2"/>
        <v>16</v>
      </c>
      <c r="O23" s="11">
        <f t="shared" si="2"/>
        <v>1</v>
      </c>
      <c r="P23" s="11">
        <f t="shared" si="2"/>
        <v>13</v>
      </c>
      <c r="Q23" s="11">
        <f t="shared" si="2"/>
        <v>16</v>
      </c>
      <c r="R23" s="11">
        <f t="shared" si="2"/>
        <v>1</v>
      </c>
      <c r="S23" s="11">
        <f t="shared" si="2"/>
        <v>23</v>
      </c>
    </row>
    <row r="24" spans="1:19" ht="15" customHeight="1" thickTop="1">
      <c r="E24" s="31"/>
      <c r="F24" s="22"/>
      <c r="G24" s="22"/>
      <c r="H24" s="22"/>
      <c r="I24" s="22"/>
      <c r="J24" s="22"/>
      <c r="K24" s="22"/>
      <c r="L24" s="22"/>
      <c r="M24" s="70"/>
      <c r="N24" s="22"/>
      <c r="O24" s="22"/>
      <c r="P24" s="22"/>
      <c r="Q24" s="22"/>
      <c r="R24" s="22"/>
      <c r="S24" s="22"/>
    </row>
    <row r="25" spans="1:19" ht="15" customHeight="1">
      <c r="E25" s="12" t="s">
        <v>805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" customHeight="1">
      <c r="C26" s="64" t="str">
        <f>CONCATENATE(YEAR,":",MONTH,":1:",WEEKLY_REPORT_DAY,":", $A$1)</f>
        <v>2016:5:1:7:TAIDONG</v>
      </c>
      <c r="D26" s="64">
        <f>MATCH($C26,REPORT_DATA_BY_ZONE!$A:$A, 0)</f>
        <v>166</v>
      </c>
      <c r="E26" s="19" t="s">
        <v>783</v>
      </c>
      <c r="F26" s="13"/>
      <c r="G26" s="13"/>
      <c r="H26" s="10">
        <f>IFERROR(INDEX(REPORT_DATA_BY_ZONE!$A:$AH,$D26,MATCH(H$8,REPORT_DATA_BY_ZONE!$A$1:$AH$1,0)), "")</f>
        <v>0</v>
      </c>
      <c r="I26" s="10">
        <f>IFERROR(INDEX(REPORT_DATA_BY_ZONE!$A:$AH,$D26,MATCH(I$8,REPORT_DATA_BY_ZONE!$A$1:$AH$1,0)), "")</f>
        <v>2</v>
      </c>
      <c r="J26" s="10">
        <f>IFERROR(INDEX(REPORT_DATA_BY_ZONE!$A:$AH,$D26,MATCH(J$8,REPORT_DATA_BY_ZONE!$A$1:$AH$1,0)), "")</f>
        <v>14</v>
      </c>
      <c r="K26" s="10">
        <f>IFERROR(INDEX(REPORT_DATA_BY_ZONE!$A:$AH,$D26,MATCH(K$8,REPORT_DATA_BY_ZONE!$A$1:$AH$1,0)), "")</f>
        <v>18</v>
      </c>
      <c r="L26" s="47">
        <f>IFERROR(INDEX(REPORT_DATA_BY_ZONE!$A:$AH,$D26,MATCH(L$8,REPORT_DATA_BY_ZONE!$A$1:$AH$1,0)), "")</f>
        <v>1</v>
      </c>
      <c r="M26" s="10">
        <f>IFERROR(INDEX(REPORT_DATA_BY_ZONE!$A:$AH,$D26,MATCH(M$8,REPORT_DATA_BY_ZONE!$A$1:$AH$1,0)), "")</f>
        <v>0</v>
      </c>
      <c r="N26" s="50">
        <f>IFERROR(INDEX(REPORT_DATA_BY_ZONE!$A:$AH,$D26,MATCH(N$8,REPORT_DATA_BY_ZONE!$A$1:$AH$1,0)), "")</f>
        <v>52</v>
      </c>
      <c r="O26" s="10">
        <f>IFERROR(INDEX(REPORT_DATA_BY_ZONE!$A:$AH,$D26,MATCH(O$8,REPORT_DATA_BY_ZONE!$A$1:$AH$1,0)), "")</f>
        <v>27</v>
      </c>
      <c r="P26" s="10">
        <f>IFERROR(INDEX(REPORT_DATA_BY_ZONE!$A:$AH,$D26,MATCH(P$8,REPORT_DATA_BY_ZONE!$A$1:$AH$1,0)), "")</f>
        <v>47</v>
      </c>
      <c r="Q26" s="10">
        <f>IFERROR(INDEX(REPORT_DATA_BY_ZONE!$A:$AH,$D26,MATCH(Q$8,REPORT_DATA_BY_ZONE!$A$1:$AH$1,0)), "")</f>
        <v>51</v>
      </c>
      <c r="R26" s="10">
        <f>IFERROR(INDEX(REPORT_DATA_BY_ZONE!$A:$AH,$D26,MATCH(R$8,REPORT_DATA_BY_ZONE!$A$1:$AH$1,0)), "")</f>
        <v>3</v>
      </c>
      <c r="S26" s="10">
        <f>IFERROR(INDEX(REPORT_DATA_BY_ZONE!$A:$AH,$D26,MATCH(S$8,REPORT_DATA_BY_ZONE!$A$1:$AH$1,0)), "")</f>
        <v>72</v>
      </c>
    </row>
    <row r="27" spans="1:19" ht="15" customHeight="1">
      <c r="C27" s="64" t="str">
        <f>CONCATENATE(YEAR,":",MONTH,":2:",WEEKLY_REPORT_DAY,":", $A$1)</f>
        <v>2016:5:2:7:TAIDONG</v>
      </c>
      <c r="D27" s="64">
        <f>MATCH($C27,REPORT_DATA_BY_ZONE!$A:$A, 0)</f>
        <v>176</v>
      </c>
      <c r="E27" s="19" t="s">
        <v>782</v>
      </c>
      <c r="F27" s="13"/>
      <c r="G27" s="13"/>
      <c r="H27" s="10">
        <f>IFERROR(INDEX(REPORT_DATA_BY_ZONE!$A:$AH,$D27,MATCH(H$8,REPORT_DATA_BY_ZONE!$A$1:$AH$1,0)), "")</f>
        <v>2</v>
      </c>
      <c r="I27" s="10">
        <f>IFERROR(INDEX(REPORT_DATA_BY_ZONE!$A:$AH,$D27,MATCH(I$8,REPORT_DATA_BY_ZONE!$A$1:$AH$1,0)), "")</f>
        <v>1</v>
      </c>
      <c r="J27" s="10">
        <f>IFERROR(INDEX(REPORT_DATA_BY_ZONE!$A:$AH,$D27,MATCH(J$8,REPORT_DATA_BY_ZONE!$A$1:$AH$1,0)), "")</f>
        <v>11</v>
      </c>
      <c r="K27" s="10">
        <f>IFERROR(INDEX(REPORT_DATA_BY_ZONE!$A:$AH,$D27,MATCH(K$8,REPORT_DATA_BY_ZONE!$A$1:$AH$1,0)), "")</f>
        <v>16</v>
      </c>
      <c r="L27" s="47">
        <f>IFERROR(INDEX(REPORT_DATA_BY_ZONE!$A:$AH,$D27,MATCH(L$8,REPORT_DATA_BY_ZONE!$A$1:$AH$1,0)), "")</f>
        <v>1</v>
      </c>
      <c r="M27" s="10">
        <f>IFERROR(INDEX(REPORT_DATA_BY_ZONE!$A:$AH,$D27,MATCH(M$8,REPORT_DATA_BY_ZONE!$A$1:$AH$1,0)), "")</f>
        <v>0</v>
      </c>
      <c r="N27" s="50">
        <f>IFERROR(INDEX(REPORT_DATA_BY_ZONE!$A:$AH,$D27,MATCH(N$8,REPORT_DATA_BY_ZONE!$A$1:$AH$1,0)), "")</f>
        <v>43</v>
      </c>
      <c r="O27" s="10">
        <f>IFERROR(INDEX(REPORT_DATA_BY_ZONE!$A:$AH,$D27,MATCH(O$8,REPORT_DATA_BY_ZONE!$A$1:$AH$1,0)), "")</f>
        <v>18</v>
      </c>
      <c r="P27" s="10">
        <f>IFERROR(INDEX(REPORT_DATA_BY_ZONE!$A:$AH,$D27,MATCH(P$8,REPORT_DATA_BY_ZONE!$A$1:$AH$1,0)), "")</f>
        <v>43</v>
      </c>
      <c r="Q27" s="10">
        <f>IFERROR(INDEX(REPORT_DATA_BY_ZONE!$A:$AH,$D27,MATCH(Q$8,REPORT_DATA_BY_ZONE!$A$1:$AH$1,0)), "")</f>
        <v>41</v>
      </c>
      <c r="R27" s="10">
        <f>IFERROR(INDEX(REPORT_DATA_BY_ZONE!$A:$AH,$D27,MATCH(R$8,REPORT_DATA_BY_ZONE!$A$1:$AH$1,0)), "")</f>
        <v>17</v>
      </c>
      <c r="S27" s="10">
        <f>IFERROR(INDEX(REPORT_DATA_BY_ZONE!$A:$AH,$D27,MATCH(S$8,REPORT_DATA_BY_ZONE!$A$1:$AH$1,0)), "")</f>
        <v>60</v>
      </c>
    </row>
    <row r="28" spans="1:19" ht="15" customHeight="1">
      <c r="C28" s="64" t="str">
        <f>CONCATENATE(YEAR,":",MONTH,":3:",WEEKLY_REPORT_DAY,":", $A$1)</f>
        <v>2016:5:3:7:TAIDONG</v>
      </c>
      <c r="D28" s="64">
        <f>MATCH($C28,REPORT_DATA_BY_ZONE!$A:$A, 0)</f>
        <v>186</v>
      </c>
      <c r="E28" s="19" t="s">
        <v>784</v>
      </c>
      <c r="F28" s="13"/>
      <c r="G28" s="13"/>
      <c r="H28" s="10">
        <f>IFERROR(INDEX(REPORT_DATA_BY_ZONE!$A:$AH,$D28,MATCH(H$8,REPORT_DATA_BY_ZONE!$A$1:$AH$1,0)), "")</f>
        <v>1</v>
      </c>
      <c r="I28" s="10">
        <f>IFERROR(INDEX(REPORT_DATA_BY_ZONE!$A:$AH,$D28,MATCH(I$8,REPORT_DATA_BY_ZONE!$A$1:$AH$1,0)), "")</f>
        <v>2</v>
      </c>
      <c r="J28" s="10">
        <f>IFERROR(INDEX(REPORT_DATA_BY_ZONE!$A:$AH,$D28,MATCH(J$8,REPORT_DATA_BY_ZONE!$A$1:$AH$1,0)), "")</f>
        <v>10</v>
      </c>
      <c r="K28" s="10">
        <f>IFERROR(INDEX(REPORT_DATA_BY_ZONE!$A:$AH,$D28,MATCH(K$8,REPORT_DATA_BY_ZONE!$A$1:$AH$1,0)), "")</f>
        <v>19</v>
      </c>
      <c r="L28" s="47">
        <f>IFERROR(INDEX(REPORT_DATA_BY_ZONE!$A:$AH,$D28,MATCH(L$8,REPORT_DATA_BY_ZONE!$A$1:$AH$1,0)), "")</f>
        <v>3</v>
      </c>
      <c r="M28" s="10">
        <f>IFERROR(INDEX(REPORT_DATA_BY_ZONE!$A:$AH,$D28,MATCH(M$8,REPORT_DATA_BY_ZONE!$A$1:$AH$1,0)), "")</f>
        <v>1</v>
      </c>
      <c r="N28" s="50">
        <f>IFERROR(INDEX(REPORT_DATA_BY_ZONE!$A:$AH,$D28,MATCH(N$8,REPORT_DATA_BY_ZONE!$A$1:$AH$1,0)), "")</f>
        <v>46</v>
      </c>
      <c r="O28" s="10">
        <f>IFERROR(INDEX(REPORT_DATA_BY_ZONE!$A:$AH,$D28,MATCH(O$8,REPORT_DATA_BY_ZONE!$A$1:$AH$1,0)), "")</f>
        <v>14</v>
      </c>
      <c r="P28" s="10">
        <f>IFERROR(INDEX(REPORT_DATA_BY_ZONE!$A:$AH,$D28,MATCH(P$8,REPORT_DATA_BY_ZONE!$A$1:$AH$1,0)), "")</f>
        <v>54</v>
      </c>
      <c r="Q28" s="10">
        <f>IFERROR(INDEX(REPORT_DATA_BY_ZONE!$A:$AH,$D28,MATCH(Q$8,REPORT_DATA_BY_ZONE!$A$1:$AH$1,0)), "")</f>
        <v>60</v>
      </c>
      <c r="R28" s="10">
        <f>IFERROR(INDEX(REPORT_DATA_BY_ZONE!$A:$AH,$D28,MATCH(R$8,REPORT_DATA_BY_ZONE!$A$1:$AH$1,0)), "")</f>
        <v>10</v>
      </c>
      <c r="S28" s="10">
        <f>IFERROR(INDEX(REPORT_DATA_BY_ZONE!$A:$AH,$D28,MATCH(S$8,REPORT_DATA_BY_ZONE!$A$1:$AH$1,0)), "")</f>
        <v>70</v>
      </c>
    </row>
    <row r="29" spans="1:19" ht="15" customHeight="1">
      <c r="C29" s="64" t="str">
        <f>CONCATENATE(YEAR,":",MONTH,":4:",WEEKLY_REPORT_DAY,":", $A$1)</f>
        <v>2016:5:4:7:TAIDONG</v>
      </c>
      <c r="D29" s="64" t="e">
        <f>MATCH($C29,REPORT_DATA_BY_ZONE!$A:$A, 0)</f>
        <v>#N/A</v>
      </c>
      <c r="E29" s="19" t="s">
        <v>785</v>
      </c>
      <c r="F29" s="13"/>
      <c r="G29" s="13"/>
      <c r="H29" s="10" t="str">
        <f>IFERROR(INDEX(REPORT_DATA_BY_ZONE!$A:$AH,$D29,MATCH(H$8,REPORT_DATA_BY_ZONE!$A$1:$AH$1,0)), "")</f>
        <v/>
      </c>
      <c r="I29" s="10" t="str">
        <f>IFERROR(INDEX(REPORT_DATA_BY_ZONE!$A:$AH,$D29,MATCH(I$8,REPORT_DATA_BY_ZONE!$A$1:$AH$1,0)), "")</f>
        <v/>
      </c>
      <c r="J29" s="10" t="str">
        <f>IFERROR(INDEX(REPORT_DATA_BY_ZONE!$A:$AH,$D29,MATCH(J$8,REPORT_DATA_BY_ZONE!$A$1:$AH$1,0)), "")</f>
        <v/>
      </c>
      <c r="K29" s="10" t="str">
        <f>IFERROR(INDEX(REPORT_DATA_BY_ZONE!$A:$AH,$D29,MATCH(K$8,REPORT_DATA_BY_ZONE!$A$1:$AH$1,0)), "")</f>
        <v/>
      </c>
      <c r="L29" s="47" t="str">
        <f>IFERROR(INDEX(REPORT_DATA_BY_ZONE!$A:$AH,$D29,MATCH(L$8,REPORT_DATA_BY_ZONE!$A$1:$AH$1,0)), "")</f>
        <v/>
      </c>
      <c r="M29" s="10" t="str">
        <f>IFERROR(INDEX(REPORT_DATA_BY_ZONE!$A:$AH,$D29,MATCH(M$8,REPORT_DATA_BY_ZONE!$A$1:$AH$1,0)), "")</f>
        <v/>
      </c>
      <c r="N29" s="50" t="str">
        <f>IFERROR(INDEX(REPORT_DATA_BY_ZONE!$A:$AH,$D29,MATCH(N$8,REPORT_DATA_BY_ZONE!$A$1:$AH$1,0)), "")</f>
        <v/>
      </c>
      <c r="O29" s="10" t="str">
        <f>IFERROR(INDEX(REPORT_DATA_BY_ZONE!$A:$AH,$D29,MATCH(O$8,REPORT_DATA_BY_ZONE!$A$1:$AH$1,0)), "")</f>
        <v/>
      </c>
      <c r="P29" s="10" t="str">
        <f>IFERROR(INDEX(REPORT_DATA_BY_ZONE!$A:$AH,$D29,MATCH(P$8,REPORT_DATA_BY_ZONE!$A$1:$AH$1,0)), "")</f>
        <v/>
      </c>
      <c r="Q29" s="10" t="str">
        <f>IFERROR(INDEX(REPORT_DATA_BY_ZONE!$A:$AH,$D29,MATCH(Q$8,REPORT_DATA_BY_ZONE!$A$1:$AH$1,0)), "")</f>
        <v/>
      </c>
      <c r="R29" s="10" t="str">
        <f>IFERROR(INDEX(REPORT_DATA_BY_ZONE!$A:$AH,$D29,MATCH(R$8,REPORT_DATA_BY_ZONE!$A$1:$AH$1,0)), "")</f>
        <v/>
      </c>
      <c r="S29" s="10" t="str">
        <f>IFERROR(INDEX(REPORT_DATA_BY_ZONE!$A:$AH,$D29,MATCH(S$8,REPORT_DATA_BY_ZONE!$A$1:$AH$1,0)), "")</f>
        <v/>
      </c>
    </row>
    <row r="30" spans="1:19" ht="15" customHeight="1">
      <c r="C30" s="64" t="str">
        <f>CONCATENATE(YEAR,":",MONTH,":5:",WEEKLY_REPORT_DAY,":", $A$1)</f>
        <v>2016:5:5:7:TAIDONG</v>
      </c>
      <c r="D30" s="64" t="e">
        <f>MATCH($C30,REPORT_DATA_BY_ZONE!$A:$A, 0)</f>
        <v>#N/A</v>
      </c>
      <c r="E30" s="19" t="s">
        <v>786</v>
      </c>
      <c r="F30" s="13"/>
      <c r="G30" s="13"/>
      <c r="H30" s="10" t="str">
        <f>IFERROR(INDEX(REPORT_DATA_BY_ZONE!$A:$AH,$D30,MATCH(H$8,REPORT_DATA_BY_ZONE!$A$1:$AH$1,0)), "")</f>
        <v/>
      </c>
      <c r="I30" s="10" t="str">
        <f>IFERROR(INDEX(REPORT_DATA_BY_ZONE!$A:$AH,$D30,MATCH(I$8,REPORT_DATA_BY_ZONE!$A$1:$AH$1,0)), "")</f>
        <v/>
      </c>
      <c r="J30" s="10" t="str">
        <f>IFERROR(INDEX(REPORT_DATA_BY_ZONE!$A:$AH,$D30,MATCH(J$8,REPORT_DATA_BY_ZONE!$A$1:$AH$1,0)), "")</f>
        <v/>
      </c>
      <c r="K30" s="10" t="str">
        <f>IFERROR(INDEX(REPORT_DATA_BY_ZONE!$A:$AH,$D30,MATCH(K$8,REPORT_DATA_BY_ZONE!$A$1:$AH$1,0)), "")</f>
        <v/>
      </c>
      <c r="L30" s="47" t="str">
        <f>IFERROR(INDEX(REPORT_DATA_BY_ZONE!$A:$AH,$D30,MATCH(L$8,REPORT_DATA_BY_ZONE!$A$1:$AH$1,0)), "")</f>
        <v/>
      </c>
      <c r="M30" s="10" t="str">
        <f>IFERROR(INDEX(REPORT_DATA_BY_ZONE!$A:$AH,$D30,MATCH(M$8,REPORT_DATA_BY_ZONE!$A$1:$AH$1,0)), "")</f>
        <v/>
      </c>
      <c r="N30" s="50" t="str">
        <f>IFERROR(INDEX(REPORT_DATA_BY_ZONE!$A:$AH,$D30,MATCH(N$8,REPORT_DATA_BY_ZONE!$A$1:$AH$1,0)), "")</f>
        <v/>
      </c>
      <c r="O30" s="10" t="str">
        <f>IFERROR(INDEX(REPORT_DATA_BY_ZONE!$A:$AH,$D30,MATCH(O$8,REPORT_DATA_BY_ZONE!$A$1:$AH$1,0)), "")</f>
        <v/>
      </c>
      <c r="P30" s="10" t="str">
        <f>IFERROR(INDEX(REPORT_DATA_BY_ZONE!$A:$AH,$D30,MATCH(P$8,REPORT_DATA_BY_ZONE!$A$1:$AH$1,0)), "")</f>
        <v/>
      </c>
      <c r="Q30" s="10" t="str">
        <f>IFERROR(INDEX(REPORT_DATA_BY_ZONE!$A:$AH,$D30,MATCH(Q$8,REPORT_DATA_BY_ZONE!$A$1:$AH$1,0)), "")</f>
        <v/>
      </c>
      <c r="R30" s="10" t="str">
        <f>IFERROR(INDEX(REPORT_DATA_BY_ZONE!$A:$AH,$D30,MATCH(R$8,REPORT_DATA_BY_ZONE!$A$1:$AH$1,0)), "")</f>
        <v/>
      </c>
      <c r="S30" s="10" t="str">
        <f>IFERROR(INDEX(REPORT_DATA_BY_ZONE!$A:$AH,$D30,MATCH(S$8,REPORT_DATA_BY_ZONE!$A$1:$AH$1,0)), "")</f>
        <v/>
      </c>
    </row>
    <row r="31" spans="1:19" ht="15" customHeight="1">
      <c r="E31" s="16" t="s">
        <v>806</v>
      </c>
      <c r="F31" s="14"/>
      <c r="G31" s="14"/>
      <c r="H31" s="17">
        <f>SUM(H26:H30)</f>
        <v>3</v>
      </c>
      <c r="I31" s="17">
        <f t="shared" ref="I31:R31" si="3">SUM(I26:I30)</f>
        <v>5</v>
      </c>
      <c r="J31" s="17">
        <f t="shared" si="3"/>
        <v>35</v>
      </c>
      <c r="K31" s="17">
        <f t="shared" si="3"/>
        <v>53</v>
      </c>
      <c r="L31" s="49">
        <f t="shared" si="3"/>
        <v>5</v>
      </c>
      <c r="M31" s="17">
        <f t="shared" si="3"/>
        <v>1</v>
      </c>
      <c r="N31" s="52">
        <f t="shared" si="3"/>
        <v>141</v>
      </c>
      <c r="O31" s="17">
        <f t="shared" si="3"/>
        <v>59</v>
      </c>
      <c r="P31" s="17">
        <f t="shared" si="3"/>
        <v>144</v>
      </c>
      <c r="Q31" s="17">
        <f t="shared" si="3"/>
        <v>152</v>
      </c>
      <c r="R31" s="17">
        <f t="shared" si="3"/>
        <v>30</v>
      </c>
      <c r="S31" s="17">
        <f>SUM(S26:S30)</f>
        <v>202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 M16:S18 M21:S22">
    <cfRule type="expression" dxfId="115" priority="9">
      <formula>J12=""</formula>
    </cfRule>
    <cfRule type="expression" dxfId="114" priority="10">
      <formula>AND(M$9&lt;&gt;"",M12&gt;=M$9)</formula>
    </cfRule>
    <cfRule type="expression" dxfId="113" priority="11">
      <formula>AND(M$10&lt;&gt;"",M12&lt;M$10)</formula>
    </cfRule>
    <cfRule type="expression" dxfId="112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W1:AZ109"/>
  <sheetViews>
    <sheetView topLeftCell="A19"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2016:2:4:7:TAIDONG</v>
      </c>
      <c r="AP77" s="27">
        <f t="shared" ref="AP77:AP88" ca="1" si="12">MATCH(AO77,INDIRECT(CONCATENATE($X$93,"$A:$A")),0)</f>
        <v>74</v>
      </c>
      <c r="AQ77" s="21">
        <f t="shared" ref="AQ77:AU88" ca="1" si="13">INDEX(INDIRECT(CONCATENATE($X$93,"$A:$AG")),$AP77,MATCH(AQ$52,INDIRECT(CONCATENATE($X$93,"$A1:$AG1")),0))</f>
        <v>2</v>
      </c>
      <c r="AR77" s="21">
        <f t="shared" ca="1" si="13"/>
        <v>30</v>
      </c>
      <c r="AS77" s="21">
        <f t="shared" ca="1" si="13"/>
        <v>19</v>
      </c>
      <c r="AT77" s="21">
        <f t="shared" ca="1" si="13"/>
        <v>27</v>
      </c>
      <c r="AU77" s="21">
        <f t="shared" ca="1" si="13"/>
        <v>4</v>
      </c>
      <c r="AV77" s="21">
        <f t="shared" ref="AV77:AV88" si="14">ROUND(1*$X$97/$X$99,0)</f>
        <v>2</v>
      </c>
      <c r="AW77" s="21">
        <f t="shared" ref="AW77:AW88" si="15">6*$X$97</f>
        <v>42</v>
      </c>
      <c r="AX77" s="21">
        <f t="shared" ref="AX77:AX88" si="16">3*$X$97</f>
        <v>21</v>
      </c>
      <c r="AY77" s="21">
        <f t="shared" ref="AY77:AY88" si="17">5*$X$97</f>
        <v>35</v>
      </c>
      <c r="AZ77" s="21">
        <f t="shared" ref="AZ77:AZ88" si="18">1*$X$97</f>
        <v>7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2016:3:1:7:TAIDONG</v>
      </c>
      <c r="AP78" s="27">
        <f t="shared" ca="1" si="12"/>
        <v>85</v>
      </c>
      <c r="AQ78" s="21">
        <f t="shared" ca="1" si="13"/>
        <v>2</v>
      </c>
      <c r="AR78" s="21">
        <f t="shared" ca="1" si="13"/>
        <v>37</v>
      </c>
      <c r="AS78" s="21">
        <f t="shared" ca="1" si="13"/>
        <v>23</v>
      </c>
      <c r="AT78" s="21">
        <f t="shared" ca="1" si="13"/>
        <v>25</v>
      </c>
      <c r="AU78" s="21">
        <f t="shared" ca="1" si="13"/>
        <v>4</v>
      </c>
      <c r="AV78" s="21">
        <f t="shared" si="14"/>
        <v>2</v>
      </c>
      <c r="AW78" s="21">
        <f t="shared" si="15"/>
        <v>42</v>
      </c>
      <c r="AX78" s="21">
        <f t="shared" si="16"/>
        <v>21</v>
      </c>
      <c r="AY78" s="21">
        <f t="shared" si="17"/>
        <v>35</v>
      </c>
      <c r="AZ78" s="21">
        <f t="shared" si="18"/>
        <v>7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4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2016:3:2:7:TAIDONG</v>
      </c>
      <c r="AP79" s="27">
        <f t="shared" ca="1" si="12"/>
        <v>95</v>
      </c>
      <c r="AQ79" s="21">
        <f t="shared" ca="1" si="13"/>
        <v>0</v>
      </c>
      <c r="AR79" s="21">
        <f t="shared" ca="1" si="13"/>
        <v>36</v>
      </c>
      <c r="AS79" s="21">
        <f t="shared" ca="1" si="13"/>
        <v>18</v>
      </c>
      <c r="AT79" s="21">
        <f t="shared" ca="1" si="13"/>
        <v>30</v>
      </c>
      <c r="AU79" s="21">
        <f t="shared" ca="1" si="13"/>
        <v>0</v>
      </c>
      <c r="AV79" s="21">
        <f t="shared" si="14"/>
        <v>2</v>
      </c>
      <c r="AW79" s="21">
        <f t="shared" si="15"/>
        <v>42</v>
      </c>
      <c r="AX79" s="21">
        <f t="shared" si="16"/>
        <v>21</v>
      </c>
      <c r="AY79" s="21">
        <f t="shared" si="17"/>
        <v>35</v>
      </c>
      <c r="AZ79" s="21">
        <f t="shared" si="18"/>
        <v>7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>
        <f t="shared" ca="1" si="3"/>
        <v>252</v>
      </c>
      <c r="AC80" s="21">
        <f t="shared" ca="1" si="4"/>
        <v>10</v>
      </c>
      <c r="AD80" s="21">
        <f t="shared" si="5"/>
        <v>5</v>
      </c>
      <c r="AE80" s="27">
        <f t="shared" ca="1" si="6"/>
        <v>38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2016:3:3:7:TAIDONG</v>
      </c>
      <c r="AP80" s="27">
        <f t="shared" ca="1" si="12"/>
        <v>105</v>
      </c>
      <c r="AQ80" s="21">
        <f t="shared" ca="1" si="13"/>
        <v>1</v>
      </c>
      <c r="AR80" s="21">
        <f t="shared" ca="1" si="13"/>
        <v>37</v>
      </c>
      <c r="AS80" s="21">
        <f t="shared" ca="1" si="13"/>
        <v>22</v>
      </c>
      <c r="AT80" s="21">
        <f t="shared" ca="1" si="13"/>
        <v>25</v>
      </c>
      <c r="AU80" s="21">
        <f t="shared" ca="1" si="13"/>
        <v>0</v>
      </c>
      <c r="AV80" s="21">
        <f t="shared" si="14"/>
        <v>2</v>
      </c>
      <c r="AW80" s="21">
        <f t="shared" si="15"/>
        <v>42</v>
      </c>
      <c r="AX80" s="21">
        <f t="shared" si="16"/>
        <v>21</v>
      </c>
      <c r="AY80" s="21">
        <f t="shared" si="17"/>
        <v>35</v>
      </c>
      <c r="AZ80" s="21">
        <f t="shared" si="18"/>
        <v>7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>
        <f t="shared" ca="1" si="3"/>
        <v>262</v>
      </c>
      <c r="AC81" s="21">
        <f t="shared" ca="1" si="4"/>
        <v>1</v>
      </c>
      <c r="AD81" s="21">
        <f t="shared" si="5"/>
        <v>5</v>
      </c>
      <c r="AE81" s="27">
        <f t="shared" ca="1" si="6"/>
        <v>47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2016:3:4:7:TAIDONG</v>
      </c>
      <c r="AP81" s="27">
        <f t="shared" ca="1" si="12"/>
        <v>116</v>
      </c>
      <c r="AQ81" s="21">
        <f t="shared" ca="1" si="13"/>
        <v>2</v>
      </c>
      <c r="AR81" s="21">
        <f t="shared" ca="1" si="13"/>
        <v>39</v>
      </c>
      <c r="AS81" s="21">
        <f t="shared" ca="1" si="13"/>
        <v>23</v>
      </c>
      <c r="AT81" s="21">
        <f t="shared" ca="1" si="13"/>
        <v>25</v>
      </c>
      <c r="AU81" s="21">
        <f t="shared" ca="1" si="13"/>
        <v>3</v>
      </c>
      <c r="AV81" s="21">
        <f t="shared" si="14"/>
        <v>2</v>
      </c>
      <c r="AW81" s="21">
        <f t="shared" si="15"/>
        <v>42</v>
      </c>
      <c r="AX81" s="21">
        <f t="shared" si="16"/>
        <v>21</v>
      </c>
      <c r="AY81" s="21">
        <f t="shared" si="17"/>
        <v>35</v>
      </c>
      <c r="AZ81" s="21">
        <f t="shared" si="18"/>
        <v>7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2016:4:1:7:TAIDONG</v>
      </c>
      <c r="AP82" s="27">
        <f t="shared" ca="1" si="12"/>
        <v>126</v>
      </c>
      <c r="AQ82" s="21">
        <f t="shared" ca="1" si="13"/>
        <v>3</v>
      </c>
      <c r="AR82" s="21">
        <f t="shared" ca="1" si="13"/>
        <v>34</v>
      </c>
      <c r="AS82" s="21">
        <f t="shared" ca="1" si="13"/>
        <v>20</v>
      </c>
      <c r="AT82" s="21">
        <f t="shared" ca="1" si="13"/>
        <v>23</v>
      </c>
      <c r="AU82" s="21">
        <f t="shared" ca="1" si="13"/>
        <v>1</v>
      </c>
      <c r="AV82" s="21">
        <f t="shared" si="14"/>
        <v>2</v>
      </c>
      <c r="AW82" s="21">
        <f t="shared" si="15"/>
        <v>42</v>
      </c>
      <c r="AX82" s="21">
        <f t="shared" si="16"/>
        <v>21</v>
      </c>
      <c r="AY82" s="21">
        <f t="shared" si="17"/>
        <v>35</v>
      </c>
      <c r="AZ82" s="21">
        <f t="shared" si="18"/>
        <v>7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2016:4:2:7:TAIDONG</v>
      </c>
      <c r="AP83" s="27">
        <f t="shared" ca="1" si="12"/>
        <v>136</v>
      </c>
      <c r="AQ83" s="21">
        <f t="shared" ca="1" si="13"/>
        <v>0</v>
      </c>
      <c r="AR83" s="21">
        <f t="shared" ca="1" si="13"/>
        <v>39</v>
      </c>
      <c r="AS83" s="21">
        <f t="shared" ca="1" si="13"/>
        <v>21</v>
      </c>
      <c r="AT83" s="21">
        <f t="shared" ca="1" si="13"/>
        <v>31</v>
      </c>
      <c r="AU83" s="21">
        <f t="shared" ca="1" si="13"/>
        <v>2</v>
      </c>
      <c r="AV83" s="21">
        <f t="shared" si="14"/>
        <v>2</v>
      </c>
      <c r="AW83" s="21">
        <f t="shared" si="15"/>
        <v>42</v>
      </c>
      <c r="AX83" s="21">
        <f t="shared" si="16"/>
        <v>21</v>
      </c>
      <c r="AY83" s="21">
        <f t="shared" si="17"/>
        <v>35</v>
      </c>
      <c r="AZ83" s="21">
        <f t="shared" si="18"/>
        <v>7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2016:4:3:7:TAIDONG</v>
      </c>
      <c r="AP84" s="27">
        <f t="shared" ca="1" si="12"/>
        <v>146</v>
      </c>
      <c r="AQ84" s="21">
        <f t="shared" ca="1" si="13"/>
        <v>7</v>
      </c>
      <c r="AR84" s="21">
        <f t="shared" ca="1" si="13"/>
        <v>40</v>
      </c>
      <c r="AS84" s="21">
        <f t="shared" ca="1" si="13"/>
        <v>24</v>
      </c>
      <c r="AT84" s="21">
        <f t="shared" ca="1" si="13"/>
        <v>24</v>
      </c>
      <c r="AU84" s="21">
        <f t="shared" ca="1" si="13"/>
        <v>1</v>
      </c>
      <c r="AV84" s="21">
        <f t="shared" si="14"/>
        <v>2</v>
      </c>
      <c r="AW84" s="21">
        <f t="shared" si="15"/>
        <v>42</v>
      </c>
      <c r="AX84" s="21">
        <f t="shared" si="16"/>
        <v>21</v>
      </c>
      <c r="AY84" s="21">
        <f t="shared" si="17"/>
        <v>35</v>
      </c>
      <c r="AZ84" s="21">
        <f t="shared" si="18"/>
        <v>7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2016:4:4:7:TAIDONG</v>
      </c>
      <c r="AP85" s="27">
        <f t="shared" ca="1" si="12"/>
        <v>156</v>
      </c>
      <c r="AQ85" s="21">
        <f t="shared" ca="1" si="13"/>
        <v>0</v>
      </c>
      <c r="AR85" s="21">
        <f t="shared" ca="1" si="13"/>
        <v>35</v>
      </c>
      <c r="AS85" s="21">
        <f t="shared" ca="1" si="13"/>
        <v>11</v>
      </c>
      <c r="AT85" s="21">
        <f t="shared" ca="1" si="13"/>
        <v>33</v>
      </c>
      <c r="AU85" s="21">
        <f t="shared" ca="1" si="13"/>
        <v>1</v>
      </c>
      <c r="AV85" s="21">
        <f t="shared" si="14"/>
        <v>2</v>
      </c>
      <c r="AW85" s="21">
        <f t="shared" si="15"/>
        <v>42</v>
      </c>
      <c r="AX85" s="21">
        <f t="shared" si="16"/>
        <v>21</v>
      </c>
      <c r="AY85" s="21">
        <f t="shared" si="17"/>
        <v>35</v>
      </c>
      <c r="AZ85" s="21">
        <f t="shared" si="18"/>
        <v>7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2016:5:1:7:TAIDONG</v>
      </c>
      <c r="AP86" s="27">
        <f t="shared" ca="1" si="12"/>
        <v>166</v>
      </c>
      <c r="AQ86" s="21">
        <f t="shared" ca="1" si="13"/>
        <v>0</v>
      </c>
      <c r="AR86" s="21">
        <f t="shared" ca="1" si="13"/>
        <v>52</v>
      </c>
      <c r="AS86" s="21">
        <f t="shared" ca="1" si="13"/>
        <v>27</v>
      </c>
      <c r="AT86" s="21">
        <f t="shared" ca="1" si="13"/>
        <v>51</v>
      </c>
      <c r="AU86" s="21">
        <f t="shared" ca="1" si="13"/>
        <v>3</v>
      </c>
      <c r="AV86" s="21">
        <f t="shared" si="14"/>
        <v>2</v>
      </c>
      <c r="AW86" s="21">
        <f t="shared" si="15"/>
        <v>42</v>
      </c>
      <c r="AX86" s="21">
        <f t="shared" si="16"/>
        <v>21</v>
      </c>
      <c r="AY86" s="21">
        <f t="shared" si="17"/>
        <v>35</v>
      </c>
      <c r="AZ86" s="21">
        <f t="shared" si="18"/>
        <v>7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2016:5:2:7:TAIDONG</v>
      </c>
      <c r="AP87" s="27">
        <f t="shared" ca="1" si="12"/>
        <v>176</v>
      </c>
      <c r="AQ87" s="21">
        <f t="shared" ca="1" si="13"/>
        <v>0</v>
      </c>
      <c r="AR87" s="21">
        <f t="shared" ca="1" si="13"/>
        <v>43</v>
      </c>
      <c r="AS87" s="21">
        <f t="shared" ca="1" si="13"/>
        <v>18</v>
      </c>
      <c r="AT87" s="21">
        <f t="shared" ca="1" si="13"/>
        <v>41</v>
      </c>
      <c r="AU87" s="21">
        <f t="shared" ca="1" si="13"/>
        <v>17</v>
      </c>
      <c r="AV87" s="21">
        <f t="shared" si="14"/>
        <v>2</v>
      </c>
      <c r="AW87" s="21">
        <f t="shared" si="15"/>
        <v>42</v>
      </c>
      <c r="AX87" s="21">
        <f t="shared" si="16"/>
        <v>21</v>
      </c>
      <c r="AY87" s="21">
        <f t="shared" si="17"/>
        <v>35</v>
      </c>
      <c r="AZ87" s="21">
        <f t="shared" si="18"/>
        <v>7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2016:5:3:7:TAIDONG</v>
      </c>
      <c r="AP88" s="27">
        <f t="shared" ca="1" si="12"/>
        <v>186</v>
      </c>
      <c r="AQ88" s="21">
        <f t="shared" ca="1" si="13"/>
        <v>1</v>
      </c>
      <c r="AR88" s="21">
        <f t="shared" ca="1" si="13"/>
        <v>46</v>
      </c>
      <c r="AS88" s="21">
        <f t="shared" ca="1" si="13"/>
        <v>14</v>
      </c>
      <c r="AT88" s="21">
        <f t="shared" ca="1" si="13"/>
        <v>60</v>
      </c>
      <c r="AU88" s="21">
        <f t="shared" ca="1" si="13"/>
        <v>10</v>
      </c>
      <c r="AV88" s="21">
        <f t="shared" si="14"/>
        <v>2</v>
      </c>
      <c r="AW88" s="21">
        <f t="shared" si="15"/>
        <v>42</v>
      </c>
      <c r="AX88" s="21">
        <f t="shared" si="16"/>
        <v>21</v>
      </c>
      <c r="AY88" s="21">
        <f t="shared" si="17"/>
        <v>35</v>
      </c>
      <c r="AZ88" s="21">
        <f t="shared" si="18"/>
        <v>7</v>
      </c>
    </row>
    <row r="89" spans="23:52">
      <c r="AC89" s="7">
        <f ca="1">SUMIFS(AC53:AC88, $X53:$X88,YEAR,AC53:AC88,"&lt;&gt;#N/A")</f>
        <v>21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12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1917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2093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2238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15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06%</v>
      </c>
      <c r="Y102" s="30">
        <f ca="1">IFERROR(X101/SUM(X100:X101),"0")</f>
        <v>6.25E-2</v>
      </c>
      <c r="Z102" s="7" t="str">
        <f ca="1">TEXT(Y102,"00%")</f>
        <v>06%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21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2014  33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2015  29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2016  21</v>
      </c>
    </row>
    <row r="107" spans="23:50" ht="23.25">
      <c r="W107" s="7" t="s">
        <v>1451</v>
      </c>
      <c r="X107" s="42" t="str">
        <f>$X$91</f>
        <v>Taidong Zone</v>
      </c>
    </row>
    <row r="108" spans="23:50">
      <c r="X108" s="40" t="str">
        <f>$X$92</f>
        <v>台東地帶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1924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2269</v>
      </c>
      <c r="E2" s="78" t="str">
        <f>$A$3</f>
        <v>臺東2地區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2266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TAIDONG_2_DISTRICT_GRAPH!$AC$89</f>
        <v>11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2095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1923</v>
      </c>
      <c r="C12" s="64" t="str">
        <f>CONCATENATE(YEAR,":",MONTH,":",WEEK,":",WEEKDAY,":",$B12)</f>
        <v>2016:5:3:7:TAIDONG_2_ZL</v>
      </c>
      <c r="D12" s="64">
        <f>MATCH($C12,REPORT_DATA_BY_COMP!$A:$A,0)</f>
        <v>1704</v>
      </c>
      <c r="E12" s="65" t="str">
        <f>SUBSTITUTE(VLOOKUP($B12,COMP_LIST!$A:$AC,5,FALSE),"EL","")</f>
        <v>E. Nixon / Wayment ZL</v>
      </c>
      <c r="F12" s="4" t="str">
        <f>VLOOKUP($B12,COMP_LIST!$A:$AC,3,FALSE)</f>
        <v>Taidong 2 ZL</v>
      </c>
      <c r="G12" s="4" t="str">
        <f>VLOOKUP($B12,COMP_LIST!$A:$AC,4,FALSE)</f>
        <v>台東 2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1</v>
      </c>
      <c r="N12" s="50">
        <f>IFERROR(INDEX(REPORT_DATA_BY_COMP!$A:$AH,$D12,MATCH(N$8,REPORT_DATA_BY_COMP!$A$1:$AH$1,0)), "")</f>
        <v>7</v>
      </c>
      <c r="O12" s="10">
        <f>IFERROR(INDEX(REPORT_DATA_BY_COMP!$A:$AH,$D12,MATCH(O$8,REPORT_DATA_BY_COMP!$A$1:$AH$1,0)), "")</f>
        <v>6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2</v>
      </c>
      <c r="S12" s="10">
        <f>IFERROR(INDEX(REPORT_DATA_BY_COMP!$A:$AH,$D12,MATCH(S$8,REPORT_DATA_BY_COMP!$A$1:$AH$1,0)), "")</f>
        <v>8</v>
      </c>
    </row>
    <row r="13" spans="1:19" ht="15" customHeight="1">
      <c r="A13" s="1"/>
      <c r="B13" s="1" t="s">
        <v>1927</v>
      </c>
      <c r="C13" s="64" t="str">
        <f>CONCATENATE(YEAR,":",MONTH,":",WEEK,":",WEEKDAY,":",$B13)</f>
        <v>2016:5:3:7:TAIDONG_2_S</v>
      </c>
      <c r="D13" s="64">
        <f>MATCH($C13,REPORT_DATA_BY_COMP!$A:$A,0)</f>
        <v>1703</v>
      </c>
      <c r="E13" s="65" t="str">
        <f>SUBSTITUTE(VLOOKUP($B13,COMP_LIST!$A:$AC,5,FALSE),"EL","")</f>
        <v>S. Chan / Hickenlooper</v>
      </c>
      <c r="F13" s="4" t="str">
        <f>VLOOKUP($B13,COMP_LIST!$A:$AC,3,FALSE)</f>
        <v>Taidong 2 S</v>
      </c>
      <c r="G13" s="4" t="str">
        <f>VLOOKUP($B13,COMP_LIST!$A:$AC,4,FALSE)</f>
        <v>台東 2 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9</v>
      </c>
      <c r="R13" s="10">
        <f>IFERROR(INDEX(REPORT_DATA_BY_COMP!$A:$AH,$D13,MATCH(R$8,REPORT_DATA_BY_COMP!$A$1:$AH$1,0)), "")</f>
        <v>3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6</v>
      </c>
      <c r="L14" s="48">
        <f t="shared" si="0"/>
        <v>0</v>
      </c>
      <c r="M14" s="57">
        <f t="shared" si="0"/>
        <v>1</v>
      </c>
      <c r="N14" s="51">
        <f t="shared" si="0"/>
        <v>11</v>
      </c>
      <c r="O14" s="11">
        <f t="shared" si="0"/>
        <v>7</v>
      </c>
      <c r="P14" s="11">
        <f t="shared" si="0"/>
        <v>18</v>
      </c>
      <c r="Q14" s="11">
        <f t="shared" si="0"/>
        <v>14</v>
      </c>
      <c r="R14" s="11">
        <f t="shared" si="0"/>
        <v>5</v>
      </c>
      <c r="S14" s="11">
        <f t="shared" si="0"/>
        <v>13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2245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2016:5:1:7:TAIDONG_2</v>
      </c>
      <c r="D17" s="64">
        <f>MATCH($C17,REPORT_DATA_BY_DISTRICT!$A:$A, 0)</f>
        <v>473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5</v>
      </c>
      <c r="K17" s="10">
        <f>IFERROR(INDEX(REPORT_DATA_BY_DISTRICT!$A:$AH,$D17,MATCH(K$8,REPORT_DATA_BY_DISTRICT!$A$1:$AH$1,0)), "")</f>
        <v>6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17</v>
      </c>
      <c r="O17" s="10">
        <f>IFERROR(INDEX(REPORT_DATA_BY_DISTRICT!$A:$AH,$D17,MATCH(O$8,REPORT_DATA_BY_DISTRICT!$A$1:$AH$1,0)), "")</f>
        <v>9</v>
      </c>
      <c r="P17" s="10">
        <f>IFERROR(INDEX(REPORT_DATA_BY_DISTRICT!$A:$AH,$D17,MATCH(P$8,REPORT_DATA_BY_DISTRICT!$A$1:$AH$1,0)), "")</f>
        <v>15</v>
      </c>
      <c r="Q17" s="10">
        <f>IFERROR(INDEX(REPORT_DATA_BY_DISTRICT!$A:$AH,$D17,MATCH(Q$8,REPORT_DATA_BY_DISTRICT!$A$1:$AH$1,0)), "")</f>
        <v>14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15</v>
      </c>
    </row>
    <row r="18" spans="3:19" ht="15" customHeight="1">
      <c r="C18" s="64" t="str">
        <f>CONCATENATE(YEAR,":",MONTH,":2:",WEEKLY_REPORT_DAY,":", $A$1)</f>
        <v>2016:5:2:7:TAIDONG_2</v>
      </c>
      <c r="D18" s="64">
        <f>MATCH($C18,REPORT_DATA_BY_DISTRICT!$A:$A, 0)</f>
        <v>502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1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4</v>
      </c>
      <c r="K18" s="10">
        <f>IFERROR(INDEX(REPORT_DATA_BY_DISTRICT!$A:$AH,$D18,MATCH(K$8,REPORT_DATA_BY_DISTRICT!$A$1:$AH$1,0)), "")</f>
        <v>6</v>
      </c>
      <c r="L18" s="10">
        <f>IFERROR(INDEX(REPORT_DATA_BY_DISTRICT!$A:$AH,$D18,MATCH(L$8,REPORT_DATA_BY_DISTRICT!$A$1:$AH$1,0)), "")</f>
        <v>1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12</v>
      </c>
      <c r="O18" s="10">
        <f>IFERROR(INDEX(REPORT_DATA_BY_DISTRICT!$A:$AH,$D18,MATCH(O$8,REPORT_DATA_BY_DISTRICT!$A$1:$AH$1,0)), "")</f>
        <v>8</v>
      </c>
      <c r="P18" s="10">
        <f>IFERROR(INDEX(REPORT_DATA_BY_DISTRICT!$A:$AH,$D18,MATCH(P$8,REPORT_DATA_BY_DISTRICT!$A$1:$AH$1,0)), "")</f>
        <v>14</v>
      </c>
      <c r="Q18" s="10">
        <f>IFERROR(INDEX(REPORT_DATA_BY_DISTRICT!$A:$AH,$D18,MATCH(Q$8,REPORT_DATA_BY_DISTRICT!$A$1:$AH$1,0)), "")</f>
        <v>6</v>
      </c>
      <c r="R18" s="10">
        <f>IFERROR(INDEX(REPORT_DATA_BY_DISTRICT!$A:$AH,$D18,MATCH(R$8,REPORT_DATA_BY_DISTRICT!$A$1:$AH$1,0)), "")</f>
        <v>6</v>
      </c>
      <c r="S18" s="10">
        <f>IFERROR(INDEX(REPORT_DATA_BY_DISTRICT!$A:$AH,$D18,MATCH(S$8,REPORT_DATA_BY_DISTRICT!$A$1:$AH$1,0)), "")</f>
        <v>12</v>
      </c>
    </row>
    <row r="19" spans="3:19" ht="15" customHeight="1">
      <c r="C19" s="64" t="str">
        <f>CONCATENATE(YEAR,":",MONTH,":3:",WEEKLY_REPORT_DAY,":", $A$1)</f>
        <v>2016:5:3:7:TAIDONG_2</v>
      </c>
      <c r="D19" s="64">
        <f>MATCH($C19,REPORT_DATA_BY_DISTRICT!$A:$A, 0)</f>
        <v>531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11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18</v>
      </c>
      <c r="Q19" s="10">
        <f>IFERROR(INDEX(REPORT_DATA_BY_DISTRICT!$A:$AH,$D19,MATCH(Q$8,REPORT_DATA_BY_DISTRICT!$A$1:$AH$1,0)), "")</f>
        <v>14</v>
      </c>
      <c r="R19" s="10">
        <f>IFERROR(INDEX(REPORT_DATA_BY_DISTRICT!$A:$AH,$D19,MATCH(R$8,REPORT_DATA_BY_DISTRICT!$A$1:$AH$1,0)), "")</f>
        <v>5</v>
      </c>
      <c r="S19" s="10">
        <f>IFERROR(INDEX(REPORT_DATA_BY_DISTRICT!$A:$AH,$D19,MATCH(S$8,REPORT_DATA_BY_DISTRICT!$A$1:$AH$1,0)), "")</f>
        <v>13</v>
      </c>
    </row>
    <row r="20" spans="3:19" ht="15" customHeight="1">
      <c r="C20" s="64" t="str">
        <f>CONCATENATE(YEAR,":",MONTH,":4:",WEEKLY_REPORT_DAY,":", $A$1)</f>
        <v>2016:5:4:7:TAIDONG_2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2016:5:5:7:TAIDONG_2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1</v>
      </c>
      <c r="I22" s="17">
        <f t="shared" ref="I22:R22" si="1">SUM(I17:I21)</f>
        <v>0</v>
      </c>
      <c r="J22" s="17">
        <f t="shared" si="1"/>
        <v>12</v>
      </c>
      <c r="K22" s="17">
        <f t="shared" si="1"/>
        <v>18</v>
      </c>
      <c r="L22" s="49">
        <f t="shared" si="1"/>
        <v>1</v>
      </c>
      <c r="M22" s="17">
        <f t="shared" si="1"/>
        <v>1</v>
      </c>
      <c r="N22" s="52">
        <f t="shared" si="1"/>
        <v>40</v>
      </c>
      <c r="O22" s="17">
        <f t="shared" si="1"/>
        <v>24</v>
      </c>
      <c r="P22" s="17">
        <f t="shared" si="1"/>
        <v>47</v>
      </c>
      <c r="Q22" s="17">
        <f t="shared" si="1"/>
        <v>34</v>
      </c>
      <c r="R22" s="17">
        <f t="shared" si="1"/>
        <v>11</v>
      </c>
      <c r="S22" s="17">
        <f>SUM(S17:S21)</f>
        <v>40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11" priority="1">
      <formula>J12=""</formula>
    </cfRule>
    <cfRule type="expression" dxfId="110" priority="2">
      <formula>AND(M$9&lt;&gt;"",M12&gt;=M$9)</formula>
    </cfRule>
    <cfRule type="expression" dxfId="109" priority="3">
      <formula>AND(M$10&lt;&gt;"",M12&lt;M$10)</formula>
    </cfRule>
    <cfRule type="expression" dxfId="10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2016:2:4:7:TAIDONG_2</v>
      </c>
      <c r="AP77" s="27">
        <f t="shared" ref="AP77:AP88" ca="1" si="11">MATCH(AO77,INDIRECT(CONCATENATE($X$93,"$A:$A")),0)</f>
        <v>208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12</v>
      </c>
      <c r="AS77" s="21">
        <f t="shared" ca="1" si="12"/>
        <v>6</v>
      </c>
      <c r="AT77" s="21">
        <f t="shared" ca="1" si="12"/>
        <v>5</v>
      </c>
      <c r="AU77" s="21">
        <f t="shared" ca="1" si="12"/>
        <v>3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2016:3:1:7:TAIDONG_2</v>
      </c>
      <c r="AP78" s="27">
        <f t="shared" ca="1" si="11"/>
        <v>239</v>
      </c>
      <c r="AQ78" s="21">
        <f t="shared" ca="1" si="12"/>
        <v>0</v>
      </c>
      <c r="AR78" s="21">
        <f t="shared" ca="1" si="12"/>
        <v>12</v>
      </c>
      <c r="AS78" s="21">
        <f t="shared" ca="1" si="12"/>
        <v>12</v>
      </c>
      <c r="AT78" s="21">
        <f t="shared" ca="1" si="12"/>
        <v>6</v>
      </c>
      <c r="AU78" s="21">
        <f t="shared" ca="1" si="12"/>
        <v>4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2016:3:2:7:TAIDONG_2</v>
      </c>
      <c r="AP79" s="27">
        <f t="shared" ca="1" si="11"/>
        <v>269</v>
      </c>
      <c r="AQ79" s="21">
        <f t="shared" ca="1" si="12"/>
        <v>0</v>
      </c>
      <c r="AR79" s="21">
        <f t="shared" ca="1" si="12"/>
        <v>12</v>
      </c>
      <c r="AS79" s="21">
        <f t="shared" ca="1" si="12"/>
        <v>12</v>
      </c>
      <c r="AT79" s="21">
        <f t="shared" ca="1" si="12"/>
        <v>9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>
        <f t="shared" ca="1" si="3"/>
        <v>116</v>
      </c>
      <c r="AC80" s="21">
        <f t="shared" ca="1" si="4"/>
        <v>5</v>
      </c>
      <c r="AD80" s="21">
        <f t="shared" si="5"/>
        <v>0</v>
      </c>
      <c r="AE80" s="27">
        <f t="shared" ca="1" si="6"/>
        <v>44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2016:3:3:7:TAIDONG_2</v>
      </c>
      <c r="AP80" s="27">
        <f t="shared" ca="1" si="11"/>
        <v>298</v>
      </c>
      <c r="AQ80" s="21">
        <f t="shared" ca="1" si="12"/>
        <v>0</v>
      </c>
      <c r="AR80" s="21">
        <f t="shared" ca="1" si="12"/>
        <v>12</v>
      </c>
      <c r="AS80" s="21">
        <f t="shared" ca="1" si="12"/>
        <v>12</v>
      </c>
      <c r="AT80" s="21">
        <f t="shared" ca="1" si="12"/>
        <v>7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>
        <f t="shared" ca="1" si="3"/>
        <v>145</v>
      </c>
      <c r="AC81" s="21">
        <f t="shared" ca="1" si="4"/>
        <v>1</v>
      </c>
      <c r="AD81" s="21">
        <f t="shared" si="5"/>
        <v>0</v>
      </c>
      <c r="AE81" s="27">
        <f t="shared" ca="1" si="6"/>
        <v>64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2016:3:4:7:TAIDONG_2</v>
      </c>
      <c r="AP81" s="27">
        <f t="shared" ca="1" si="11"/>
        <v>328</v>
      </c>
      <c r="AQ81" s="21">
        <f t="shared" ca="1" si="12"/>
        <v>2</v>
      </c>
      <c r="AR81" s="21">
        <f t="shared" ca="1" si="12"/>
        <v>14</v>
      </c>
      <c r="AS81" s="21">
        <f t="shared" ca="1" si="12"/>
        <v>9</v>
      </c>
      <c r="AT81" s="21">
        <f t="shared" ca="1" si="12"/>
        <v>5</v>
      </c>
      <c r="AU81" s="21">
        <f t="shared" ca="1" si="12"/>
        <v>2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2016:4:1:7:TAIDONG_2</v>
      </c>
      <c r="AP82" s="27">
        <f t="shared" ca="1" si="11"/>
        <v>357</v>
      </c>
      <c r="AQ82" s="21">
        <f t="shared" ca="1" si="12"/>
        <v>1</v>
      </c>
      <c r="AR82" s="21">
        <f t="shared" ca="1" si="12"/>
        <v>15</v>
      </c>
      <c r="AS82" s="21">
        <f t="shared" ca="1" si="12"/>
        <v>5</v>
      </c>
      <c r="AT82" s="21">
        <f t="shared" ca="1" si="12"/>
        <v>6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2016:4:2:7:TAIDONG_2</v>
      </c>
      <c r="AP83" s="27">
        <f t="shared" ca="1" si="11"/>
        <v>386</v>
      </c>
      <c r="AQ83" s="21">
        <f t="shared" ca="1" si="12"/>
        <v>0</v>
      </c>
      <c r="AR83" s="21">
        <f t="shared" ca="1" si="12"/>
        <v>14</v>
      </c>
      <c r="AS83" s="21">
        <f t="shared" ca="1" si="12"/>
        <v>12</v>
      </c>
      <c r="AT83" s="21">
        <f t="shared" ca="1" si="12"/>
        <v>8</v>
      </c>
      <c r="AU83" s="21">
        <f t="shared" ca="1" si="12"/>
        <v>1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2016:4:3:7:TAIDONG_2</v>
      </c>
      <c r="AP84" s="27">
        <f t="shared" ca="1" si="11"/>
        <v>415</v>
      </c>
      <c r="AQ84" s="21">
        <f t="shared" ca="1" si="12"/>
        <v>4</v>
      </c>
      <c r="AR84" s="21">
        <f t="shared" ca="1" si="12"/>
        <v>14</v>
      </c>
      <c r="AS84" s="21">
        <f t="shared" ca="1" si="12"/>
        <v>10</v>
      </c>
      <c r="AT84" s="21">
        <f t="shared" ca="1" si="12"/>
        <v>6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2016:4:4:7:TAIDONG_2</v>
      </c>
      <c r="AP85" s="27">
        <f t="shared" ca="1" si="11"/>
        <v>444</v>
      </c>
      <c r="AQ85" s="21">
        <f t="shared" ca="1" si="12"/>
        <v>0</v>
      </c>
      <c r="AR85" s="21">
        <f t="shared" ca="1" si="12"/>
        <v>13</v>
      </c>
      <c r="AS85" s="21">
        <f t="shared" ca="1" si="12"/>
        <v>4</v>
      </c>
      <c r="AT85" s="21">
        <f t="shared" ca="1" si="12"/>
        <v>5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2016:5:1:7:TAIDONG_2</v>
      </c>
      <c r="AP86" s="27">
        <f t="shared" ca="1" si="11"/>
        <v>473</v>
      </c>
      <c r="AQ86" s="21">
        <f t="shared" ca="1" si="12"/>
        <v>0</v>
      </c>
      <c r="AR86" s="21">
        <f t="shared" ca="1" si="12"/>
        <v>17</v>
      </c>
      <c r="AS86" s="21">
        <f t="shared" ca="1" si="12"/>
        <v>9</v>
      </c>
      <c r="AT86" s="21">
        <f t="shared" ca="1" si="12"/>
        <v>14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2016:5:2:7:TAIDONG_2</v>
      </c>
      <c r="AP87" s="27">
        <f t="shared" ca="1" si="11"/>
        <v>502</v>
      </c>
      <c r="AQ87" s="21">
        <f t="shared" ca="1" si="12"/>
        <v>0</v>
      </c>
      <c r="AR87" s="21">
        <f t="shared" ca="1" si="12"/>
        <v>12</v>
      </c>
      <c r="AS87" s="21">
        <f t="shared" ca="1" si="12"/>
        <v>8</v>
      </c>
      <c r="AT87" s="21">
        <f t="shared" ca="1" si="12"/>
        <v>6</v>
      </c>
      <c r="AU87" s="21">
        <f t="shared" ca="1" si="12"/>
        <v>6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2016:5:3:7:TAIDONG_2</v>
      </c>
      <c r="AP88" s="27">
        <f t="shared" ca="1" si="11"/>
        <v>531</v>
      </c>
      <c r="AQ88" s="21">
        <f t="shared" ca="1" si="12"/>
        <v>1</v>
      </c>
      <c r="AR88" s="21">
        <f t="shared" ca="1" si="12"/>
        <v>11</v>
      </c>
      <c r="AS88" s="21">
        <f t="shared" ca="1" si="12"/>
        <v>7</v>
      </c>
      <c r="AT88" s="21">
        <f t="shared" ca="1" si="12"/>
        <v>14</v>
      </c>
      <c r="AU88" s="21">
        <f t="shared" ca="1" si="12"/>
        <v>5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11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1924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2271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2270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3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2016  11</v>
      </c>
    </row>
    <row r="107" spans="23:50" ht="23.25">
      <c r="W107" s="7" t="s">
        <v>1451</v>
      </c>
      <c r="X107" s="42" t="str">
        <f>$X$91</f>
        <v>Taidong 2</v>
      </c>
    </row>
    <row r="108" spans="23:50">
      <c r="X108" s="40" t="str">
        <f>$X$92</f>
        <v>臺東2地區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1916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2272</v>
      </c>
      <c r="E2" s="78" t="str">
        <f>$A$3</f>
        <v>臺東1/3地區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2266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TAIDONG_1_3_DISTRICT_GRAPH!$AC$89</f>
        <v>8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2096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1914</v>
      </c>
      <c r="C12" s="64" t="str">
        <f>CONCATENATE(YEAR,":",MONTH,":",WEEK,":",WEEKDAY,":",$B12)</f>
        <v>2016:5:3:7:TAIDONG_1_E</v>
      </c>
      <c r="D12" s="64">
        <f>MATCH($C12,REPORT_DATA_BY_COMP!$A:$A,0)</f>
        <v>1701</v>
      </c>
      <c r="E12" s="65" t="str">
        <f>SUBSTITUTE(VLOOKUP($B12,COMP_LIST!$A:$AC,5,FALSE),"EL","")</f>
        <v>E. Kirschner / Rauckhorst</v>
      </c>
      <c r="F12" s="4" t="str">
        <f>VLOOKUP($B12,COMP_LIST!$A:$AC,3,FALSE)</f>
        <v>Taidong 1 E</v>
      </c>
      <c r="G12" s="4" t="str">
        <f>VLOOKUP($B12,COMP_LIST!$A:$AC,4,FALSE)</f>
        <v>台東 1 長老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9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1930</v>
      </c>
      <c r="C13" s="64" t="str">
        <f>CONCATENATE(YEAR,":",MONTH,":",WEEK,":",WEEKDAY,":",$B13)</f>
        <v>2016:5:3:7:TAIDONG_3_E</v>
      </c>
      <c r="D13" s="64">
        <f>MATCH($C13,REPORT_DATA_BY_COMP!$A:$A,0)</f>
        <v>1705</v>
      </c>
      <c r="E13" s="65" t="str">
        <f>SUBSTITUTE(VLOOKUP($B13,COMP_LIST!$A:$AC,5,FALSE),"EL","")</f>
        <v>E. Lin DL / Butler</v>
      </c>
      <c r="F13" s="4" t="str">
        <f>VLOOKUP($B13,COMP_LIST!$A:$AC,3,FALSE)</f>
        <v>Taidong 3 E</v>
      </c>
      <c r="G13" s="4" t="str">
        <f>VLOOKUP($B13,COMP_LIST!$A:$AC,4,FALSE)</f>
        <v>台東 3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5</v>
      </c>
      <c r="Q13" s="10">
        <f>IFERROR(INDEX(REPORT_DATA_BY_COMP!$A:$AH,$D13,MATCH(Q$8,REPORT_DATA_BY_COMP!$A$1:$AH$1,0)), "")</f>
        <v>8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 t="s">
        <v>1921</v>
      </c>
      <c r="C14" s="64" t="str">
        <f>CONCATENATE(YEAR,":",MONTH,":",WEEK,":",WEEKDAY,":",$B14)</f>
        <v>2016:5:3:7:TAIDONG_1_S</v>
      </c>
      <c r="D14" s="64">
        <f>MATCH($C14,REPORT_DATA_BY_COMP!$A:$A,0)</f>
        <v>1702</v>
      </c>
      <c r="E14" s="65" t="str">
        <f>SUBSTITUTE(VLOOKUP($B14,COMP_LIST!$A:$AC,5,FALSE),"EL","")</f>
        <v>S. Hadley / Althoff</v>
      </c>
      <c r="F14" s="4" t="str">
        <f>VLOOKUP($B14,COMP_LIST!$A:$AC,3,FALSE)</f>
        <v>Taidong 1 S</v>
      </c>
      <c r="G14" s="4" t="str">
        <f>VLOOKUP($B14,COMP_LIST!$A:$AC,4,FALSE)</f>
        <v>台東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9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13</v>
      </c>
      <c r="R14" s="10">
        <f>IFERROR(INDEX(REPORT_DATA_BY_COMP!$A:$AH,$D14,MATCH(R$8,REPORT_DATA_BY_COMP!$A$1:$AH$1,0)), "")</f>
        <v>3</v>
      </c>
      <c r="S14" s="10">
        <f>IFERROR(INDEX(REPORT_DATA_BY_COMP!$A:$AH,$D14,MATCH(S$8,REPORT_DATA_BY_COMP!$A$1:$AH$1,0)), "")</f>
        <v>13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1</v>
      </c>
      <c r="I15" s="11">
        <f t="shared" ref="I15:S15" si="0">SUM(I12:I14)</f>
        <v>1</v>
      </c>
      <c r="J15" s="11">
        <f t="shared" si="0"/>
        <v>4</v>
      </c>
      <c r="K15" s="11">
        <f t="shared" si="0"/>
        <v>9</v>
      </c>
      <c r="L15" s="48">
        <f t="shared" si="0"/>
        <v>3</v>
      </c>
      <c r="M15" s="57">
        <f t="shared" si="0"/>
        <v>0</v>
      </c>
      <c r="N15" s="51">
        <f t="shared" si="0"/>
        <v>19</v>
      </c>
      <c r="O15" s="11">
        <f t="shared" si="0"/>
        <v>6</v>
      </c>
      <c r="P15" s="11">
        <f t="shared" si="0"/>
        <v>23</v>
      </c>
      <c r="Q15" s="11">
        <f t="shared" si="0"/>
        <v>30</v>
      </c>
      <c r="R15" s="11">
        <f t="shared" si="0"/>
        <v>4</v>
      </c>
      <c r="S15" s="11">
        <f t="shared" si="0"/>
        <v>34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2245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2016:5:1:7:TAIDONG_1_3</v>
      </c>
      <c r="D18" s="64">
        <f>MATCH($C18,REPORT_DATA_BY_DISTRICT!$A:$A, 0)</f>
        <v>472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7</v>
      </c>
      <c r="K18" s="10">
        <f>IFERROR(INDEX(REPORT_DATA_BY_DISTRICT!$A:$AH,$D18,MATCH(K$8,REPORT_DATA_BY_DISTRICT!$A$1:$AH$1,0)), "")</f>
        <v>8</v>
      </c>
      <c r="L18" s="10">
        <f>IFERROR(INDEX(REPORT_DATA_BY_DISTRICT!$A:$AH,$D18,MATCH(L$8,REPORT_DATA_BY_DISTRICT!$A$1:$AH$1,0)), "")</f>
        <v>1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21</v>
      </c>
      <c r="O18" s="10">
        <f>IFERROR(INDEX(REPORT_DATA_BY_DISTRICT!$A:$AH,$D18,MATCH(O$8,REPORT_DATA_BY_DISTRICT!$A$1:$AH$1,0)), "")</f>
        <v>16</v>
      </c>
      <c r="P18" s="10">
        <f>IFERROR(INDEX(REPORT_DATA_BY_DISTRICT!$A:$AH,$D18,MATCH(P$8,REPORT_DATA_BY_DISTRICT!$A$1:$AH$1,0)), "")</f>
        <v>22</v>
      </c>
      <c r="Q18" s="10">
        <f>IFERROR(INDEX(REPORT_DATA_BY_DISTRICT!$A:$AH,$D18,MATCH(Q$8,REPORT_DATA_BY_DISTRICT!$A$1:$AH$1,0)), "")</f>
        <v>17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28</v>
      </c>
    </row>
    <row r="19" spans="3:19" ht="15" customHeight="1">
      <c r="C19" s="64" t="str">
        <f>CONCATENATE(YEAR,":",MONTH,":2:",WEEKLY_REPORT_DAY,":", $A$1)</f>
        <v>2016:5:2:7:TAIDONG_1_3</v>
      </c>
      <c r="D19" s="64">
        <f>MATCH($C19,REPORT_DATA_BY_DISTRICT!$A:$A, 0)</f>
        <v>501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16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17</v>
      </c>
      <c r="Q19" s="10">
        <f>IFERROR(INDEX(REPORT_DATA_BY_DISTRICT!$A:$AH,$D19,MATCH(Q$8,REPORT_DATA_BY_DISTRICT!$A$1:$AH$1,0)), "")</f>
        <v>18</v>
      </c>
      <c r="R19" s="10">
        <f>IFERROR(INDEX(REPORT_DATA_BY_DISTRICT!$A:$AH,$D19,MATCH(R$8,REPORT_DATA_BY_DISTRICT!$A$1:$AH$1,0)), "")</f>
        <v>9</v>
      </c>
      <c r="S19" s="10">
        <f>IFERROR(INDEX(REPORT_DATA_BY_DISTRICT!$A:$AH,$D19,MATCH(S$8,REPORT_DATA_BY_DISTRICT!$A$1:$AH$1,0)), "")</f>
        <v>24</v>
      </c>
    </row>
    <row r="20" spans="3:19" ht="15" customHeight="1">
      <c r="C20" s="64" t="str">
        <f>CONCATENATE(YEAR,":",MONTH,":3:",WEEKLY_REPORT_DAY,":", $A$1)</f>
        <v>2016:5:3:7:TAIDONG_1_3</v>
      </c>
      <c r="D20" s="64">
        <f>MATCH($C20,REPORT_DATA_BY_DISTRICT!$A:$A, 0)</f>
        <v>530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9</v>
      </c>
      <c r="L20" s="10">
        <f>IFERROR(INDEX(REPORT_DATA_BY_DISTRICT!$A:$AH,$D20,MATCH(L$8,REPORT_DATA_BY_DISTRICT!$A$1:$AH$1,0)), "")</f>
        <v>3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19</v>
      </c>
      <c r="O20" s="10">
        <f>IFERROR(INDEX(REPORT_DATA_BY_DISTRICT!$A:$AH,$D20,MATCH(O$8,REPORT_DATA_BY_DISTRICT!$A$1:$AH$1,0)), "")</f>
        <v>6</v>
      </c>
      <c r="P20" s="10">
        <f>IFERROR(INDEX(REPORT_DATA_BY_DISTRICT!$A:$AH,$D20,MATCH(P$8,REPORT_DATA_BY_DISTRICT!$A$1:$AH$1,0)), "")</f>
        <v>23</v>
      </c>
      <c r="Q20" s="10">
        <f>IFERROR(INDEX(REPORT_DATA_BY_DISTRICT!$A:$AH,$D20,MATCH(Q$8,REPORT_DATA_BY_DISTRICT!$A$1:$AH$1,0)), "")</f>
        <v>30</v>
      </c>
      <c r="R20" s="10">
        <f>IFERROR(INDEX(REPORT_DATA_BY_DISTRICT!$A:$AH,$D20,MATCH(R$8,REPORT_DATA_BY_DISTRICT!$A$1:$AH$1,0)), "")</f>
        <v>4</v>
      </c>
      <c r="S20" s="10">
        <f>IFERROR(INDEX(REPORT_DATA_BY_DISTRICT!$A:$AH,$D20,MATCH(S$8,REPORT_DATA_BY_DISTRICT!$A$1:$AH$1,0)), "")</f>
        <v>34</v>
      </c>
    </row>
    <row r="21" spans="3:19" ht="15" customHeight="1">
      <c r="C21" s="64" t="str">
        <f>CONCATENATE(YEAR,":",MONTH,":4:",WEEKLY_REPORT_DAY,":", $A$1)</f>
        <v>2016:5:4:7:TAIDONG_1_3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2016:5:5:7:TAIDONG_1_3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2</v>
      </c>
      <c r="I23" s="17">
        <f t="shared" ref="I23:R23" si="1">SUM(I18:I22)</f>
        <v>2</v>
      </c>
      <c r="J23" s="17">
        <f t="shared" si="1"/>
        <v>15</v>
      </c>
      <c r="K23" s="17">
        <f t="shared" si="1"/>
        <v>23</v>
      </c>
      <c r="L23" s="49">
        <f t="shared" si="1"/>
        <v>4</v>
      </c>
      <c r="M23" s="17">
        <f t="shared" si="1"/>
        <v>0</v>
      </c>
      <c r="N23" s="52">
        <f t="shared" si="1"/>
        <v>56</v>
      </c>
      <c r="O23" s="17">
        <f t="shared" si="1"/>
        <v>31</v>
      </c>
      <c r="P23" s="17">
        <f t="shared" si="1"/>
        <v>62</v>
      </c>
      <c r="Q23" s="17">
        <f t="shared" si="1"/>
        <v>65</v>
      </c>
      <c r="R23" s="17">
        <f t="shared" si="1"/>
        <v>14</v>
      </c>
      <c r="S23" s="17">
        <f>SUM(S18:S22)</f>
        <v>86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07" priority="1">
      <formula>J12=""</formula>
    </cfRule>
    <cfRule type="expression" dxfId="106" priority="2">
      <formula>AND(M$9&lt;&gt;"",M12&gt;=M$9)</formula>
    </cfRule>
    <cfRule type="expression" dxfId="105" priority="3">
      <formula>AND(M$10&lt;&gt;"",M12&lt;M$10)</formula>
    </cfRule>
    <cfRule type="expression" dxfId="10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2016:2:4:7:TAIDONG_1_3</v>
      </c>
      <c r="AP77" s="27">
        <f t="shared" ref="AP77:AP88" ca="1" si="11">MATCH(AO77,INDIRECT(CONCATENATE($X$93,"$A:$A")),0)</f>
        <v>207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12</v>
      </c>
      <c r="AS77" s="21">
        <f t="shared" ca="1" si="12"/>
        <v>12</v>
      </c>
      <c r="AT77" s="21">
        <f t="shared" ca="1" si="12"/>
        <v>12</v>
      </c>
      <c r="AU77" s="21">
        <f t="shared" ca="1" si="12"/>
        <v>1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2016:3:1:7:TAIDONG_1_3</v>
      </c>
      <c r="AP78" s="27">
        <f t="shared" ca="1" si="11"/>
        <v>238</v>
      </c>
      <c r="AQ78" s="21">
        <f t="shared" ca="1" si="12"/>
        <v>2</v>
      </c>
      <c r="AR78" s="21">
        <f t="shared" ca="1" si="12"/>
        <v>16</v>
      </c>
      <c r="AS78" s="21">
        <f t="shared" ca="1" si="12"/>
        <v>10</v>
      </c>
      <c r="AT78" s="21">
        <f t="shared" ca="1" si="12"/>
        <v>12</v>
      </c>
      <c r="AU78" s="21">
        <f t="shared" ca="1" si="12"/>
        <v>0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2016:3:2:7:TAIDONG_1_3</v>
      </c>
      <c r="AP79" s="27">
        <f t="shared" ca="1" si="11"/>
        <v>268</v>
      </c>
      <c r="AQ79" s="21">
        <f t="shared" ca="1" si="12"/>
        <v>0</v>
      </c>
      <c r="AR79" s="21">
        <f t="shared" ca="1" si="12"/>
        <v>16</v>
      </c>
      <c r="AS79" s="21">
        <f t="shared" ca="1" si="12"/>
        <v>6</v>
      </c>
      <c r="AT79" s="21">
        <f t="shared" ca="1" si="12"/>
        <v>12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>
        <f t="shared" ca="1" si="3"/>
        <v>115</v>
      </c>
      <c r="AC80" s="21">
        <f t="shared" ca="1" si="4"/>
        <v>4</v>
      </c>
      <c r="AD80" s="21">
        <f t="shared" si="5"/>
        <v>0</v>
      </c>
      <c r="AE80" s="27">
        <f t="shared" ca="1" si="6"/>
        <v>43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2016:3:3:7:TAIDONG_1_3</v>
      </c>
      <c r="AP80" s="27">
        <f t="shared" ca="1" si="11"/>
        <v>297</v>
      </c>
      <c r="AQ80" s="21">
        <f t="shared" ca="1" si="12"/>
        <v>1</v>
      </c>
      <c r="AR80" s="21">
        <f t="shared" ca="1" si="12"/>
        <v>17</v>
      </c>
      <c r="AS80" s="21">
        <f t="shared" ca="1" si="12"/>
        <v>7</v>
      </c>
      <c r="AT80" s="21">
        <f t="shared" ca="1" si="12"/>
        <v>11</v>
      </c>
      <c r="AU80" s="21">
        <f t="shared" ca="1" si="12"/>
        <v>0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>
        <f t="shared" ca="1" si="3"/>
        <v>144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2016:3:4:7:TAIDONG_1_3</v>
      </c>
      <c r="AP81" s="27">
        <f t="shared" ca="1" si="11"/>
        <v>327</v>
      </c>
      <c r="AQ81" s="21">
        <f t="shared" ca="1" si="12"/>
        <v>0</v>
      </c>
      <c r="AR81" s="21">
        <f t="shared" ca="1" si="12"/>
        <v>17</v>
      </c>
      <c r="AS81" s="21">
        <f t="shared" ca="1" si="12"/>
        <v>12</v>
      </c>
      <c r="AT81" s="21">
        <f t="shared" ca="1" si="12"/>
        <v>16</v>
      </c>
      <c r="AU81" s="21">
        <f t="shared" ca="1" si="12"/>
        <v>1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2016:4:1:7:TAIDONG_1_3</v>
      </c>
      <c r="AP82" s="27">
        <f t="shared" ca="1" si="11"/>
        <v>356</v>
      </c>
      <c r="AQ82" s="21">
        <f t="shared" ca="1" si="12"/>
        <v>2</v>
      </c>
      <c r="AR82" s="21">
        <f t="shared" ca="1" si="12"/>
        <v>12</v>
      </c>
      <c r="AS82" s="21">
        <f t="shared" ca="1" si="12"/>
        <v>12</v>
      </c>
      <c r="AT82" s="21">
        <f t="shared" ca="1" si="12"/>
        <v>10</v>
      </c>
      <c r="AU82" s="21">
        <f t="shared" ca="1" si="12"/>
        <v>1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2016:4:2:7:TAIDONG_1_3</v>
      </c>
      <c r="AP83" s="27">
        <f t="shared" ca="1" si="11"/>
        <v>385</v>
      </c>
      <c r="AQ83" s="21">
        <f t="shared" ca="1" si="12"/>
        <v>0</v>
      </c>
      <c r="AR83" s="21">
        <f t="shared" ca="1" si="12"/>
        <v>17</v>
      </c>
      <c r="AS83" s="21">
        <f t="shared" ca="1" si="12"/>
        <v>7</v>
      </c>
      <c r="AT83" s="21">
        <f t="shared" ca="1" si="12"/>
        <v>16</v>
      </c>
      <c r="AU83" s="21">
        <f t="shared" ca="1" si="12"/>
        <v>1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2016:4:3:7:TAIDONG_1_3</v>
      </c>
      <c r="AP84" s="27">
        <f t="shared" ca="1" si="11"/>
        <v>414</v>
      </c>
      <c r="AQ84" s="21">
        <f t="shared" ca="1" si="12"/>
        <v>2</v>
      </c>
      <c r="AR84" s="21">
        <f t="shared" ca="1" si="12"/>
        <v>21</v>
      </c>
      <c r="AS84" s="21">
        <f t="shared" ca="1" si="12"/>
        <v>13</v>
      </c>
      <c r="AT84" s="21">
        <f t="shared" ca="1" si="12"/>
        <v>9</v>
      </c>
      <c r="AU84" s="21">
        <f t="shared" ca="1" si="12"/>
        <v>0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2016:4:4:7:TAIDONG_1_3</v>
      </c>
      <c r="AP85" s="27">
        <f t="shared" ca="1" si="11"/>
        <v>443</v>
      </c>
      <c r="AQ85" s="21">
        <f t="shared" ca="1" si="12"/>
        <v>0</v>
      </c>
      <c r="AR85" s="21">
        <f t="shared" ca="1" si="12"/>
        <v>13</v>
      </c>
      <c r="AS85" s="21">
        <f t="shared" ca="1" si="12"/>
        <v>5</v>
      </c>
      <c r="AT85" s="21">
        <f t="shared" ca="1" si="12"/>
        <v>16</v>
      </c>
      <c r="AU85" s="21">
        <f t="shared" ca="1" si="12"/>
        <v>0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2016:5:1:7:TAIDONG_1_3</v>
      </c>
      <c r="AP86" s="27">
        <f t="shared" ca="1" si="11"/>
        <v>472</v>
      </c>
      <c r="AQ86" s="21">
        <f t="shared" ca="1" si="12"/>
        <v>0</v>
      </c>
      <c r="AR86" s="21">
        <f t="shared" ca="1" si="12"/>
        <v>21</v>
      </c>
      <c r="AS86" s="21">
        <f t="shared" ca="1" si="12"/>
        <v>16</v>
      </c>
      <c r="AT86" s="21">
        <f t="shared" ca="1" si="12"/>
        <v>17</v>
      </c>
      <c r="AU86" s="21">
        <f t="shared" ca="1" si="12"/>
        <v>1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2016:5:2:7:TAIDONG_1_3</v>
      </c>
      <c r="AP87" s="27">
        <f t="shared" ca="1" si="11"/>
        <v>501</v>
      </c>
      <c r="AQ87" s="21">
        <f t="shared" ca="1" si="12"/>
        <v>0</v>
      </c>
      <c r="AR87" s="21">
        <f t="shared" ca="1" si="12"/>
        <v>16</v>
      </c>
      <c r="AS87" s="21">
        <f t="shared" ca="1" si="12"/>
        <v>9</v>
      </c>
      <c r="AT87" s="21">
        <f t="shared" ca="1" si="12"/>
        <v>18</v>
      </c>
      <c r="AU87" s="21">
        <f t="shared" ca="1" si="12"/>
        <v>9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2016:5:3:7:TAIDONG_1_3</v>
      </c>
      <c r="AP88" s="27">
        <f t="shared" ca="1" si="11"/>
        <v>530</v>
      </c>
      <c r="AQ88" s="21">
        <f t="shared" ca="1" si="12"/>
        <v>0</v>
      </c>
      <c r="AR88" s="21">
        <f t="shared" ca="1" si="12"/>
        <v>19</v>
      </c>
      <c r="AS88" s="21">
        <f t="shared" ca="1" si="12"/>
        <v>6</v>
      </c>
      <c r="AT88" s="21">
        <f t="shared" ca="1" si="12"/>
        <v>30</v>
      </c>
      <c r="AU88" s="21">
        <f t="shared" ca="1" si="12"/>
        <v>4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8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1916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2274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2273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4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20%</v>
      </c>
      <c r="Y102" s="30">
        <f ca="1">IFERROR(X101/SUM(X100:X101),"0")</f>
        <v>0.2</v>
      </c>
      <c r="Z102" s="7" t="str">
        <f ca="1">TEXT(Y102,"00%")</f>
        <v>20%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2016  8</v>
      </c>
    </row>
    <row r="107" spans="23:50" ht="23.25">
      <c r="W107" s="7" t="s">
        <v>1451</v>
      </c>
      <c r="X107" s="42" t="str">
        <f>$X$91</f>
        <v>Taidong 1/3</v>
      </c>
    </row>
    <row r="108" spans="23:50">
      <c r="X108" s="40" t="str">
        <f>$X$92</f>
        <v>臺東1/3地區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2024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2275</v>
      </c>
      <c r="E2" s="78" t="str">
        <f>$A$3</f>
        <v>玉里地區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2266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2090</v>
      </c>
      <c r="E5" s="86"/>
      <c r="F5" s="5" t="s">
        <v>792</v>
      </c>
      <c r="G5" s="6"/>
      <c r="H5" s="90">
        <f ca="1">YULI_DISTRICT_GRAPH!$AC$89</f>
        <v>1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2097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2023</v>
      </c>
      <c r="C12" s="64" t="str">
        <f>CONCATENATE(YEAR,":",MONTH,":",WEEK,":",WEEKDAY,":",$B12)</f>
        <v>2016:5:3:7:YULI_E</v>
      </c>
      <c r="D12" s="64">
        <f>MATCH($C12,REPORT_DATA_BY_COMP!$A:$A,0)</f>
        <v>1737</v>
      </c>
      <c r="E12" s="65" t="str">
        <f>SUBSTITUTE(VLOOKUP($B12,COMP_LIST!$A:$AC,5,FALSE),"EL","")</f>
        <v>E. Gwilliam DL / Johnson</v>
      </c>
      <c r="F12" s="4" t="str">
        <f>VLOOKUP($B12,COMP_LIST!$A:$AC,3,FALSE)</f>
        <v>Yuli E</v>
      </c>
      <c r="G12" s="4" t="str">
        <f>VLOOKUP($B12,COMP_LIST!$A:$AC,4,FALSE)</f>
        <v>玉里長老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14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2027</v>
      </c>
      <c r="C13" s="64" t="str">
        <f>CONCATENATE(YEAR,":",MONTH,":",WEEK,":",WEEKDAY,":",$B13)</f>
        <v>2016:5:3:7:YULI_S</v>
      </c>
      <c r="D13" s="64">
        <f>MATCH($C13,REPORT_DATA_BY_COMP!$A:$A,0)</f>
        <v>1738</v>
      </c>
      <c r="E13" s="65" t="str">
        <f>SUBSTITUTE(VLOOKUP($B13,COMP_LIST!$A:$AC,5,FALSE),"EL","")</f>
        <v>S. Parkin / Bradley</v>
      </c>
      <c r="F13" s="4" t="str">
        <f>VLOOKUP($B13,COMP_LIST!$A:$AC,3,FALSE)</f>
        <v>Yuli S</v>
      </c>
      <c r="G13" s="4" t="str">
        <f>VLOOKUP($B13,COMP_LIST!$A:$AC,4,FALSE)</f>
        <v>玉里姐妹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8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1</v>
      </c>
      <c r="J14" s="11">
        <f t="shared" si="0"/>
        <v>3</v>
      </c>
      <c r="K14" s="11">
        <f t="shared" si="0"/>
        <v>4</v>
      </c>
      <c r="L14" s="48">
        <f t="shared" si="0"/>
        <v>0</v>
      </c>
      <c r="M14" s="57">
        <f t="shared" si="0"/>
        <v>0</v>
      </c>
      <c r="N14" s="51">
        <f t="shared" si="0"/>
        <v>16</v>
      </c>
      <c r="O14" s="11">
        <f t="shared" si="0"/>
        <v>1</v>
      </c>
      <c r="P14" s="11">
        <f t="shared" si="0"/>
        <v>13</v>
      </c>
      <c r="Q14" s="11">
        <f t="shared" si="0"/>
        <v>16</v>
      </c>
      <c r="R14" s="11">
        <f t="shared" si="0"/>
        <v>1</v>
      </c>
      <c r="S14" s="11">
        <f t="shared" si="0"/>
        <v>23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2245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2016:5:1:7:YULI</v>
      </c>
      <c r="D17" s="64">
        <f>MATCH($C17,REPORT_DATA_BY_DISTRICT!$A:$A, 0)</f>
        <v>484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1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4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14</v>
      </c>
      <c r="O17" s="10">
        <f>IFERROR(INDEX(REPORT_DATA_BY_DISTRICT!$A:$AH,$D17,MATCH(O$8,REPORT_DATA_BY_DISTRICT!$A$1:$AH$1,0)), "")</f>
        <v>2</v>
      </c>
      <c r="P17" s="10">
        <f>IFERROR(INDEX(REPORT_DATA_BY_DISTRICT!$A:$AH,$D17,MATCH(P$8,REPORT_DATA_BY_DISTRICT!$A$1:$AH$1,0)), "")</f>
        <v>10</v>
      </c>
      <c r="Q17" s="10">
        <f>IFERROR(INDEX(REPORT_DATA_BY_DISTRICT!$A:$AH,$D17,MATCH(Q$8,REPORT_DATA_BY_DISTRICT!$A$1:$AH$1,0)), "")</f>
        <v>20</v>
      </c>
      <c r="R17" s="10">
        <f>IFERROR(INDEX(REPORT_DATA_BY_DISTRICT!$A:$AH,$D17,MATCH(R$8,REPORT_DATA_BY_DISTRICT!$A$1:$AH$1,0)), "")</f>
        <v>2</v>
      </c>
      <c r="S17" s="10">
        <f>IFERROR(INDEX(REPORT_DATA_BY_DISTRICT!$A:$AH,$D17,MATCH(S$8,REPORT_DATA_BY_DISTRICT!$A$1:$AH$1,0)), "")</f>
        <v>29</v>
      </c>
    </row>
    <row r="18" spans="3:19" ht="15" customHeight="1">
      <c r="C18" s="64" t="str">
        <f>CONCATENATE(YEAR,":",MONTH,":2:",WEEKLY_REPORT_DAY,":", $A$1)</f>
        <v>2016:5:2:7:YULI</v>
      </c>
      <c r="D18" s="64">
        <f>MATCH($C18,REPORT_DATA_BY_DISTRICT!$A:$A, 0)</f>
        <v>513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3</v>
      </c>
      <c r="K18" s="10">
        <f>IFERROR(INDEX(REPORT_DATA_BY_DISTRICT!$A:$AH,$D18,MATCH(K$8,REPORT_DATA_BY_DISTRICT!$A$1:$AH$1,0)), "")</f>
        <v>4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15</v>
      </c>
      <c r="O18" s="10">
        <f>IFERROR(INDEX(REPORT_DATA_BY_DISTRICT!$A:$AH,$D18,MATCH(O$8,REPORT_DATA_BY_DISTRICT!$A$1:$AH$1,0)), "")</f>
        <v>1</v>
      </c>
      <c r="P18" s="10">
        <f>IFERROR(INDEX(REPORT_DATA_BY_DISTRICT!$A:$AH,$D18,MATCH(P$8,REPORT_DATA_BY_DISTRICT!$A$1:$AH$1,0)), "")</f>
        <v>12</v>
      </c>
      <c r="Q18" s="10">
        <f>IFERROR(INDEX(REPORT_DATA_BY_DISTRICT!$A:$AH,$D18,MATCH(Q$8,REPORT_DATA_BY_DISTRICT!$A$1:$AH$1,0)), "")</f>
        <v>17</v>
      </c>
      <c r="R18" s="10">
        <f>IFERROR(INDEX(REPORT_DATA_BY_DISTRICT!$A:$AH,$D18,MATCH(R$8,REPORT_DATA_BY_DISTRICT!$A$1:$AH$1,0)), "")</f>
        <v>2</v>
      </c>
      <c r="S18" s="10">
        <f>IFERROR(INDEX(REPORT_DATA_BY_DISTRICT!$A:$AH,$D18,MATCH(S$8,REPORT_DATA_BY_DISTRICT!$A$1:$AH$1,0)), "")</f>
        <v>24</v>
      </c>
    </row>
    <row r="19" spans="3:19" ht="15" customHeight="1">
      <c r="C19" s="64" t="str">
        <f>CONCATENATE(YEAR,":",MONTH,":3:",WEEKLY_REPORT_DAY,":", $A$1)</f>
        <v>2016:5:3:7:YULI</v>
      </c>
      <c r="D19" s="64">
        <f>MATCH($C19,REPORT_DATA_BY_DISTRICT!$A:$A, 0)</f>
        <v>543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16</v>
      </c>
      <c r="O19" s="10">
        <f>IFERROR(INDEX(REPORT_DATA_BY_DISTRICT!$A:$AH,$D19,MATCH(O$8,REPORT_DATA_BY_DISTRICT!$A$1:$AH$1,0)), "")</f>
        <v>1</v>
      </c>
      <c r="P19" s="10">
        <f>IFERROR(INDEX(REPORT_DATA_BY_DISTRICT!$A:$AH,$D19,MATCH(P$8,REPORT_DATA_BY_DISTRICT!$A$1:$AH$1,0)), "")</f>
        <v>13</v>
      </c>
      <c r="Q19" s="10">
        <f>IFERROR(INDEX(REPORT_DATA_BY_DISTRICT!$A:$AH,$D19,MATCH(Q$8,REPORT_DATA_BY_DISTRICT!$A$1:$AH$1,0)), "")</f>
        <v>16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23</v>
      </c>
    </row>
    <row r="20" spans="3:19" ht="15" customHeight="1">
      <c r="C20" s="64" t="str">
        <f>CONCATENATE(YEAR,":",MONTH,":4:",WEEKLY_REPORT_DAY,":", $A$1)</f>
        <v>2016:5:4:7:YULI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2016:5:5:7:YULI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3</v>
      </c>
      <c r="J22" s="17">
        <f t="shared" si="1"/>
        <v>8</v>
      </c>
      <c r="K22" s="17">
        <f t="shared" si="1"/>
        <v>12</v>
      </c>
      <c r="L22" s="49">
        <f t="shared" si="1"/>
        <v>0</v>
      </c>
      <c r="M22" s="17">
        <f t="shared" si="1"/>
        <v>0</v>
      </c>
      <c r="N22" s="52">
        <f t="shared" si="1"/>
        <v>45</v>
      </c>
      <c r="O22" s="17">
        <f t="shared" si="1"/>
        <v>4</v>
      </c>
      <c r="P22" s="17">
        <f t="shared" si="1"/>
        <v>35</v>
      </c>
      <c r="Q22" s="17">
        <f t="shared" si="1"/>
        <v>53</v>
      </c>
      <c r="R22" s="17">
        <f t="shared" si="1"/>
        <v>5</v>
      </c>
      <c r="S22" s="17">
        <f>SUM(S17:S21)</f>
        <v>76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03" priority="6">
      <formula>AND(M$9&lt;&gt;"",M12&gt;=M$9)</formula>
    </cfRule>
  </conditionalFormatting>
  <conditionalFormatting sqref="M12:S12">
    <cfRule type="expression" dxfId="102" priority="5">
      <formula>J12=""</formula>
    </cfRule>
    <cfRule type="expression" dxfId="101" priority="7">
      <formula>AND(M$10&lt;&gt;"",M12&lt;M$10)</formula>
    </cfRule>
    <cfRule type="expression" dxfId="100" priority="8">
      <formula>AND(M$10&lt;&gt;"",M12&gt;=M$10)</formula>
    </cfRule>
  </conditionalFormatting>
  <conditionalFormatting sqref="M12:S13">
    <cfRule type="expression" dxfId="99" priority="9">
      <formula>J12=""</formula>
    </cfRule>
    <cfRule type="expression" dxfId="98" priority="10">
      <formula>AND(M$9&lt;&gt;"",M12&gt;=M$9)</formula>
    </cfRule>
    <cfRule type="expression" dxfId="97" priority="11">
      <formula>AND(M$10&lt;&gt;"",M12&lt;M$10)</formula>
    </cfRule>
    <cfRule type="expression" dxfId="9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2016:2:4:7:YULI</v>
      </c>
      <c r="AP77" s="27">
        <f t="shared" ref="AP77:AP88" ca="1" si="11">MATCH(AO77,INDIRECT(CONCATENATE($X$93,"$A:$A")),0)</f>
        <v>220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1</v>
      </c>
      <c r="AT77" s="21">
        <f t="shared" ca="1" si="12"/>
        <v>10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2016:3:1:7:YULI</v>
      </c>
      <c r="AP78" s="27">
        <f t="shared" ca="1" si="11"/>
        <v>251</v>
      </c>
      <c r="AQ78" s="21">
        <f t="shared" ca="1" si="12"/>
        <v>0</v>
      </c>
      <c r="AR78" s="21">
        <f t="shared" ca="1" si="12"/>
        <v>9</v>
      </c>
      <c r="AS78" s="21">
        <f t="shared" ca="1" si="12"/>
        <v>1</v>
      </c>
      <c r="AT78" s="21">
        <f t="shared" ca="1" si="12"/>
        <v>7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2016:3:2:7:YULI</v>
      </c>
      <c r="AP79" s="27">
        <f t="shared" ca="1" si="11"/>
        <v>280</v>
      </c>
      <c r="AQ79" s="21">
        <f t="shared" ca="1" si="12"/>
        <v>0</v>
      </c>
      <c r="AR79" s="21">
        <f t="shared" ca="1" si="12"/>
        <v>8</v>
      </c>
      <c r="AS79" s="21">
        <f t="shared" ca="1" si="12"/>
        <v>0</v>
      </c>
      <c r="AT79" s="21">
        <f t="shared" ca="1" si="12"/>
        <v>9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>
        <f t="shared" ca="1" si="3"/>
        <v>127</v>
      </c>
      <c r="AC80" s="21">
        <f t="shared" ca="1" si="4"/>
        <v>1</v>
      </c>
      <c r="AD80" s="21">
        <f t="shared" si="5"/>
        <v>0</v>
      </c>
      <c r="AE80" s="27">
        <f t="shared" ca="1" si="6"/>
        <v>54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2016:3:3:7:YULI</v>
      </c>
      <c r="AP80" s="27">
        <f t="shared" ca="1" si="11"/>
        <v>310</v>
      </c>
      <c r="AQ80" s="21">
        <f t="shared" ca="1" si="12"/>
        <v>0</v>
      </c>
      <c r="AR80" s="21">
        <f t="shared" ca="1" si="12"/>
        <v>8</v>
      </c>
      <c r="AS80" s="21">
        <f t="shared" ca="1" si="12"/>
        <v>3</v>
      </c>
      <c r="AT80" s="21">
        <f t="shared" ca="1" si="12"/>
        <v>7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>
        <f t="shared" ca="1" si="3"/>
        <v>157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2016:3:4:7:YULI</v>
      </c>
      <c r="AP81" s="27">
        <f t="shared" ca="1" si="11"/>
        <v>339</v>
      </c>
      <c r="AQ81" s="21">
        <f t="shared" ca="1" si="12"/>
        <v>0</v>
      </c>
      <c r="AR81" s="21">
        <f t="shared" ca="1" si="12"/>
        <v>8</v>
      </c>
      <c r="AS81" s="21">
        <f t="shared" ca="1" si="12"/>
        <v>2</v>
      </c>
      <c r="AT81" s="21">
        <f t="shared" ca="1" si="12"/>
        <v>4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2016:4:1:7:YULI</v>
      </c>
      <c r="AP82" s="27">
        <f t="shared" ca="1" si="11"/>
        <v>368</v>
      </c>
      <c r="AQ82" s="21">
        <f t="shared" ca="1" si="12"/>
        <v>0</v>
      </c>
      <c r="AR82" s="21">
        <f t="shared" ca="1" si="12"/>
        <v>7</v>
      </c>
      <c r="AS82" s="21">
        <f t="shared" ca="1" si="12"/>
        <v>3</v>
      </c>
      <c r="AT82" s="21">
        <f t="shared" ca="1" si="12"/>
        <v>7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2016:4:2:7:YULI</v>
      </c>
      <c r="AP83" s="27">
        <f t="shared" ca="1" si="11"/>
        <v>397</v>
      </c>
      <c r="AQ83" s="21">
        <f t="shared" ca="1" si="12"/>
        <v>0</v>
      </c>
      <c r="AR83" s="21">
        <f t="shared" ca="1" si="12"/>
        <v>8</v>
      </c>
      <c r="AS83" s="21">
        <f t="shared" ca="1" si="12"/>
        <v>2</v>
      </c>
      <c r="AT83" s="21">
        <f t="shared" ca="1" si="12"/>
        <v>7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2016:4:3:7:YULI</v>
      </c>
      <c r="AP84" s="27">
        <f t="shared" ca="1" si="11"/>
        <v>426</v>
      </c>
      <c r="AQ84" s="21">
        <f t="shared" ca="1" si="12"/>
        <v>1</v>
      </c>
      <c r="AR84" s="21">
        <f t="shared" ca="1" si="12"/>
        <v>5</v>
      </c>
      <c r="AS84" s="21">
        <f t="shared" ca="1" si="12"/>
        <v>1</v>
      </c>
      <c r="AT84" s="21">
        <f t="shared" ca="1" si="12"/>
        <v>9</v>
      </c>
      <c r="AU84" s="21">
        <f t="shared" ca="1" si="12"/>
        <v>1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2016:4:4:7:YULI</v>
      </c>
      <c r="AP85" s="27">
        <f t="shared" ca="1" si="11"/>
        <v>455</v>
      </c>
      <c r="AQ85" s="21">
        <f t="shared" ca="1" si="12"/>
        <v>0</v>
      </c>
      <c r="AR85" s="21">
        <f t="shared" ca="1" si="12"/>
        <v>9</v>
      </c>
      <c r="AS85" s="21">
        <f t="shared" ca="1" si="12"/>
        <v>2</v>
      </c>
      <c r="AT85" s="21">
        <f t="shared" ca="1" si="12"/>
        <v>12</v>
      </c>
      <c r="AU85" s="21">
        <f t="shared" ca="1" si="12"/>
        <v>1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2016:5:1:7:YULI</v>
      </c>
      <c r="AP86" s="27">
        <f t="shared" ca="1" si="11"/>
        <v>484</v>
      </c>
      <c r="AQ86" s="21">
        <f t="shared" ca="1" si="12"/>
        <v>0</v>
      </c>
      <c r="AR86" s="21">
        <f t="shared" ca="1" si="12"/>
        <v>14</v>
      </c>
      <c r="AS86" s="21">
        <f t="shared" ca="1" si="12"/>
        <v>2</v>
      </c>
      <c r="AT86" s="21">
        <f t="shared" ca="1" si="12"/>
        <v>20</v>
      </c>
      <c r="AU86" s="21">
        <f t="shared" ca="1" si="12"/>
        <v>2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2016:5:2:7:YULI</v>
      </c>
      <c r="AP87" s="27">
        <f t="shared" ca="1" si="11"/>
        <v>513</v>
      </c>
      <c r="AQ87" s="21">
        <f t="shared" ca="1" si="12"/>
        <v>0</v>
      </c>
      <c r="AR87" s="21">
        <f t="shared" ca="1" si="12"/>
        <v>15</v>
      </c>
      <c r="AS87" s="21">
        <f t="shared" ca="1" si="12"/>
        <v>1</v>
      </c>
      <c r="AT87" s="21">
        <f t="shared" ca="1" si="12"/>
        <v>17</v>
      </c>
      <c r="AU87" s="21">
        <f t="shared" ca="1" si="12"/>
        <v>2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2016:5:3:7:YULI</v>
      </c>
      <c r="AP88" s="27">
        <f t="shared" ca="1" si="11"/>
        <v>543</v>
      </c>
      <c r="AQ88" s="21">
        <f t="shared" ca="1" si="12"/>
        <v>0</v>
      </c>
      <c r="AR88" s="21">
        <f t="shared" ca="1" si="12"/>
        <v>16</v>
      </c>
      <c r="AS88" s="21">
        <f t="shared" ca="1" si="12"/>
        <v>1</v>
      </c>
      <c r="AT88" s="21">
        <f t="shared" ca="1" si="12"/>
        <v>16</v>
      </c>
      <c r="AU88" s="21">
        <f t="shared" ca="1" si="12"/>
        <v>1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2024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2275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2276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</v>
      </c>
    </row>
    <row r="107" spans="23:50" ht="23.25">
      <c r="W107" s="7" t="s">
        <v>1451</v>
      </c>
      <c r="X107" s="42" t="str">
        <f>$X$91</f>
        <v>Yuli District</v>
      </c>
    </row>
    <row r="108" spans="23:50">
      <c r="X108" s="40" t="str">
        <f>$X$92</f>
        <v>玉里地區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S27"/>
  <sheetViews>
    <sheetView topLeftCell="E1" zoomScale="115" zoomScaleNormal="115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1860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2098</v>
      </c>
      <c r="E2" s="78" t="str">
        <f>$A$3</f>
        <v>竹南地帶</v>
      </c>
      <c r="F2" s="26" t="s">
        <v>793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2100</v>
      </c>
      <c r="E4" s="85">
        <f>DATE</f>
        <v>42505</v>
      </c>
      <c r="F4" s="23" t="s">
        <v>791</v>
      </c>
      <c r="G4" s="24"/>
      <c r="H4" s="87">
        <f>ROUND($G$2/12*MONTH,0)</f>
        <v>25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2101</v>
      </c>
      <c r="E5" s="86"/>
      <c r="F5" s="5" t="s">
        <v>792</v>
      </c>
      <c r="G5" s="6"/>
      <c r="H5" s="90">
        <f ca="1">ZHUNAN_ZONE_GRAPH!$AC$89</f>
        <v>14</v>
      </c>
      <c r="I5" s="91"/>
      <c r="J5" s="91"/>
      <c r="K5" s="92"/>
      <c r="L5" s="45">
        <f>$M$27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2102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2073</v>
      </c>
      <c r="C12" s="64" t="str">
        <f>CONCATENATE(YEAR,":",MONTH,":",WEEK,":",WEEKDAY,":",$B12)</f>
        <v>2016:5:3:7:ZHUNAN_ZL</v>
      </c>
      <c r="D12" s="64">
        <f>MATCH($C12,REPORT_DATA_BY_COMP!$A:$A,0)</f>
        <v>1752</v>
      </c>
      <c r="E12" s="65" t="str">
        <f>SUBSTITUTE(VLOOKUP($B12,COMP_LIST!$A:$AC,5,FALSE),"EL","")</f>
        <v>E. Lindahl / Dorius ZL</v>
      </c>
      <c r="F12" s="4" t="str">
        <f>VLOOKUP($B12,COMP_LIST!$A:$AC,3,FALSE)</f>
        <v>Zhunan ZL</v>
      </c>
      <c r="G12" s="4" t="str">
        <f>VLOOKUP($B12,COMP_LIST!$A:$AC,4,FALSE)</f>
        <v>竹南長老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2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3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1972</v>
      </c>
      <c r="C13" s="64" t="str">
        <f>CONCATENATE(YEAR,":",MONTH,":",WEEK,":",WEEKDAY,":",$B13)</f>
        <v>2016:5:3:7:XIANGSHAN_E</v>
      </c>
      <c r="D13" s="64">
        <f>MATCH($C13,REPORT_DATA_BY_COMP!$A:$A,0)</f>
        <v>1721</v>
      </c>
      <c r="E13" s="65" t="str">
        <f>SUBSTITUTE(VLOOKUP($B13,COMP_LIST!$A:$AC,5,FALSE),"EL","")</f>
        <v>E. Diepeveen DL / Jensen</v>
      </c>
      <c r="F13" s="4" t="str">
        <f>VLOOKUP($B13,COMP_LIST!$A:$AC,3,FALSE)</f>
        <v>Xiangshan E</v>
      </c>
      <c r="G13" s="4" t="str">
        <f>VLOOKUP($B13,COMP_LIST!$A:$AC,4,FALSE)</f>
        <v>香山長老</v>
      </c>
      <c r="H13" s="10">
        <f>IFERROR(INDEX(REPORT_DATA_BY_COMP!$A:$AH,$D13,MATCH(H$8,REPORT_DATA_BY_COMP!$A$1:$AH$1,0)), "")</f>
        <v>1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5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1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8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5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 t="s">
        <v>2069</v>
      </c>
      <c r="C14" s="64" t="str">
        <f>CONCATENATE(YEAR,":",MONTH,":",WEEK,":",WEEKDAY,":",$B14)</f>
        <v>2016:5:3:7:ZHUNAN_S</v>
      </c>
      <c r="D14" s="64">
        <f>MATCH($C14,REPORT_DATA_BY_COMP!$A:$A,0)</f>
        <v>1751</v>
      </c>
      <c r="E14" s="65" t="str">
        <f>SUBSTITUTE(VLOOKUP($B14,COMP_LIST!$A:$AC,5,FALSE),"EL","")</f>
        <v>S. Kho / Miller</v>
      </c>
      <c r="F14" s="4" t="str">
        <f>VLOOKUP($B14,COMP_LIST!$A:$AC,3,FALSE)</f>
        <v>Zhunan S</v>
      </c>
      <c r="G14" s="4" t="str">
        <f>VLOOKUP($B14,COMP_LIST!$A:$AC,4,FALSE)</f>
        <v>竹南姐妹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5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4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13</v>
      </c>
      <c r="O14" s="10">
        <f>IFERROR(INDEX(REPORT_DATA_BY_COMP!$A:$AH,$D14,MATCH(O$8,REPORT_DATA_BY_COMP!$A$1:$AH$1,0)), "")</f>
        <v>5</v>
      </c>
      <c r="P14" s="10">
        <f>IFERROR(INDEX(REPORT_DATA_BY_COMP!$A:$AH,$D14,MATCH(P$8,REPORT_DATA_BY_COMP!$A$1:$AH$1,0)), "")</f>
        <v>14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10</v>
      </c>
    </row>
    <row r="15" spans="1:19" ht="15" customHeight="1">
      <c r="A15" s="1"/>
      <c r="B15" s="1"/>
      <c r="E15" s="8" t="s">
        <v>806</v>
      </c>
      <c r="F15" s="9"/>
      <c r="G15" s="9"/>
      <c r="H15" s="11">
        <f t="shared" ref="H15:S15" si="0">SUM(H12:H14)</f>
        <v>2</v>
      </c>
      <c r="I15" s="11">
        <f t="shared" si="0"/>
        <v>7</v>
      </c>
      <c r="J15" s="11">
        <f t="shared" si="0"/>
        <v>11</v>
      </c>
      <c r="K15" s="11">
        <f t="shared" si="0"/>
        <v>3</v>
      </c>
      <c r="L15" s="48">
        <f t="shared" si="0"/>
        <v>8</v>
      </c>
      <c r="M15" s="57">
        <f t="shared" si="0"/>
        <v>0</v>
      </c>
      <c r="N15" s="51">
        <f t="shared" si="0"/>
        <v>29</v>
      </c>
      <c r="O15" s="11">
        <f t="shared" si="0"/>
        <v>10</v>
      </c>
      <c r="P15" s="11">
        <f t="shared" si="0"/>
        <v>29</v>
      </c>
      <c r="Q15" s="11">
        <f t="shared" si="0"/>
        <v>10</v>
      </c>
      <c r="R15" s="11">
        <f t="shared" si="0"/>
        <v>5</v>
      </c>
      <c r="S15" s="11">
        <f t="shared" si="0"/>
        <v>33</v>
      </c>
    </row>
    <row r="16" spans="1:19" ht="15" customHeight="1">
      <c r="A16" s="1" t="s">
        <v>2103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1954</v>
      </c>
      <c r="C17" s="64" t="str">
        <f>CONCATENATE(YEAR,":",MONTH,":",WEEK,":",WEEKDAY,":",$B17)</f>
        <v>2016:5:3:7:TOUFEN_E</v>
      </c>
      <c r="D17" s="64">
        <f>MATCH($C17,REPORT_DATA_BY_COMP!$A:$A,0)</f>
        <v>1715</v>
      </c>
      <c r="E17" s="65" t="str">
        <f>SUBSTITUTE(VLOOKUP($B17,COMP_LIST!$A:$AC,5,FALSE),"EL","")</f>
        <v>E. Bellingham / Liao</v>
      </c>
      <c r="F17" s="4" t="str">
        <f>VLOOKUP($B17,COMP_LIST!$A:$AC,3,FALSE)</f>
        <v>Toufen E</v>
      </c>
      <c r="G17" s="4" t="str">
        <f>VLOOKUP($B17,COMP_LIST!$A:$AC,4,FALSE)</f>
        <v>頭份長老</v>
      </c>
      <c r="H17" s="10">
        <f>IFERROR(INDEX(REPORT_DATA_BY_COMP!$A:$AH,$D17,MATCH(H$8,REPORT_DATA_BY_COMP!$A$1:$AH$1,0)), "")</f>
        <v>0</v>
      </c>
      <c r="I17" s="10">
        <f>IFERROR(INDEX(REPORT_DATA_BY_COMP!$A:$AH,$D17,MATCH(I$8,REPORT_DATA_BY_COMP!$A$1:$AH$1,0)), "")</f>
        <v>0</v>
      </c>
      <c r="J17" s="10">
        <f>IFERROR(INDEX(REPORT_DATA_BY_COMP!$A:$AH,$D17,MATCH(J$8,REPORT_DATA_BY_COMP!$A$1:$AH$1,0)), "")</f>
        <v>1</v>
      </c>
      <c r="K17" s="10">
        <f>IFERROR(INDEX(REPORT_DATA_BY_COMP!$A:$AH,$D17,MATCH(K$8,REPORT_DATA_BY_COMP!$A$1:$AH$1,0)), "")</f>
        <v>6</v>
      </c>
      <c r="L17" s="47">
        <f>IFERROR(INDEX(REPORT_DATA_BY_COMP!$A:$AH,$D17,MATCH(L$8,REPORT_DATA_BY_COMP!$A$1:$AH$1,0)), "")</f>
        <v>0</v>
      </c>
      <c r="M17" s="56">
        <f>IFERROR(INDEX(REPORT_DATA_BY_COMP!$A:$AH,$D17,MATCH(M$8,REPORT_DATA_BY_COMP!$A$1:$AH$1,0)), "")</f>
        <v>0</v>
      </c>
      <c r="N17" s="50">
        <f>IFERROR(INDEX(REPORT_DATA_BY_COMP!$A:$AH,$D17,MATCH(N$8,REPORT_DATA_BY_COMP!$A$1:$AH$1,0)), "")</f>
        <v>8</v>
      </c>
      <c r="O17" s="10">
        <f>IFERROR(INDEX(REPORT_DATA_BY_COMP!$A:$AH,$D17,MATCH(O$8,REPORT_DATA_BY_COMP!$A$1:$AH$1,0)), "")</f>
        <v>3</v>
      </c>
      <c r="P17" s="10">
        <f>IFERROR(INDEX(REPORT_DATA_BY_COMP!$A:$AH,$D17,MATCH(P$8,REPORT_DATA_BY_COMP!$A$1:$AH$1,0)), "")</f>
        <v>9</v>
      </c>
      <c r="Q17" s="10">
        <f>IFERROR(INDEX(REPORT_DATA_BY_COMP!$A:$AH,$D17,MATCH(Q$8,REPORT_DATA_BY_COMP!$A$1:$AH$1,0)), "")</f>
        <v>4</v>
      </c>
      <c r="R17" s="10">
        <f>IFERROR(INDEX(REPORT_DATA_BY_COMP!$A:$AH,$D17,MATCH(R$8,REPORT_DATA_BY_COMP!$A$1:$AH$1,0)), "")</f>
        <v>1</v>
      </c>
      <c r="S17" s="10">
        <f>IFERROR(INDEX(REPORT_DATA_BY_COMP!$A:$AH,$D17,MATCH(S$8,REPORT_DATA_BY_COMP!$A$1:$AH$1,0)), "")</f>
        <v>5</v>
      </c>
    </row>
    <row r="18" spans="1:19" ht="15" customHeight="1">
      <c r="A18" s="1"/>
      <c r="B18" s="1" t="s">
        <v>1864</v>
      </c>
      <c r="C18" s="64" t="str">
        <f>CONCATENATE(YEAR,":",MONTH,":",WEEK,":",WEEKDAY,":",$B18)</f>
        <v>2016:5:3:7:MIAOLI_E</v>
      </c>
      <c r="D18" s="64">
        <f>MATCH($C18,REPORT_DATA_BY_COMP!$A:$A,0)</f>
        <v>1686</v>
      </c>
      <c r="E18" s="65" t="str">
        <f>SUBSTITUTE(VLOOKUP($B18,COMP_LIST!$A:$AC,5,FALSE),"EL","")</f>
        <v>E. Hu DL / Nielson</v>
      </c>
      <c r="F18" s="4" t="str">
        <f>VLOOKUP($B18,COMP_LIST!$A:$AC,3,FALSE)</f>
        <v>Miaoli E</v>
      </c>
      <c r="G18" s="4" t="str">
        <f>VLOOKUP($B18,COMP_LIST!$A:$AC,4,FALSE)</f>
        <v>苗栗長老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0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1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8</v>
      </c>
      <c r="Q18" s="10">
        <f>IFERROR(INDEX(REPORT_DATA_BY_COMP!$A:$AH,$D18,MATCH(Q$8,REPORT_DATA_BY_COMP!$A$1:$AH$1,0)), "")</f>
        <v>2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4</v>
      </c>
    </row>
    <row r="19" spans="1:19" ht="15" customHeight="1" thickBot="1">
      <c r="A19" s="1"/>
      <c r="B19" s="1"/>
      <c r="E19" s="8" t="s">
        <v>806</v>
      </c>
      <c r="F19" s="9"/>
      <c r="G19" s="9"/>
      <c r="H19" s="11">
        <f t="shared" ref="H19:S19" si="1">SUM(H17:H18)</f>
        <v>0</v>
      </c>
      <c r="I19" s="11">
        <f t="shared" si="1"/>
        <v>0</v>
      </c>
      <c r="J19" s="11">
        <f t="shared" si="1"/>
        <v>2</v>
      </c>
      <c r="K19" s="11">
        <f t="shared" si="1"/>
        <v>6</v>
      </c>
      <c r="L19" s="48">
        <f t="shared" si="1"/>
        <v>0</v>
      </c>
      <c r="M19" s="69">
        <f t="shared" si="1"/>
        <v>0</v>
      </c>
      <c r="N19" s="51">
        <f t="shared" si="1"/>
        <v>9</v>
      </c>
      <c r="O19" s="11">
        <f t="shared" si="1"/>
        <v>5</v>
      </c>
      <c r="P19" s="11">
        <f t="shared" si="1"/>
        <v>17</v>
      </c>
      <c r="Q19" s="11">
        <f t="shared" si="1"/>
        <v>6</v>
      </c>
      <c r="R19" s="11">
        <f t="shared" si="1"/>
        <v>2</v>
      </c>
      <c r="S19" s="11">
        <f t="shared" si="1"/>
        <v>9</v>
      </c>
    </row>
    <row r="20" spans="1:19" ht="15" customHeight="1" thickTop="1">
      <c r="E20" s="31"/>
      <c r="F20" s="22"/>
      <c r="G20" s="22"/>
      <c r="H20" s="22"/>
      <c r="I20" s="22"/>
      <c r="J20" s="22"/>
      <c r="K20" s="22"/>
      <c r="L20" s="22"/>
      <c r="M20" s="70"/>
      <c r="N20" s="22"/>
      <c r="O20" s="22"/>
      <c r="P20" s="22"/>
      <c r="Q20" s="22"/>
      <c r="R20" s="22"/>
      <c r="S20" s="22"/>
    </row>
    <row r="21" spans="1:19" ht="15" customHeight="1">
      <c r="E21" s="12" t="s">
        <v>805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" customHeight="1">
      <c r="C22" s="64" t="str">
        <f>CONCATENATE(YEAR,":",MONTH,":1:",WEEKLY_REPORT_DAY,":", $A$1)</f>
        <v>2016:5:1:7:ZHUNAN</v>
      </c>
      <c r="D22" s="64">
        <f>MATCH($C22,REPORT_DATA_BY_ZONE!$A:$A, 0)</f>
        <v>170</v>
      </c>
      <c r="E22" s="19" t="s">
        <v>783</v>
      </c>
      <c r="F22" s="13"/>
      <c r="G22" s="13"/>
      <c r="H22" s="10">
        <f>IFERROR(INDEX(REPORT_DATA_BY_ZONE!$A:$AH,$D22,MATCH(H$8,REPORT_DATA_BY_ZONE!$A$1:$AH$1,0)), "")</f>
        <v>0</v>
      </c>
      <c r="I22" s="10">
        <f>IFERROR(INDEX(REPORT_DATA_BY_ZONE!$A:$AH,$D22,MATCH(I$8,REPORT_DATA_BY_ZONE!$A$1:$AH$1,0)), "")</f>
        <v>1</v>
      </c>
      <c r="J22" s="10">
        <f>IFERROR(INDEX(REPORT_DATA_BY_ZONE!$A:$AH,$D22,MATCH(J$8,REPORT_DATA_BY_ZONE!$A$1:$AH$1,0)), "")</f>
        <v>17</v>
      </c>
      <c r="K22" s="10">
        <f>IFERROR(INDEX(REPORT_DATA_BY_ZONE!$A:$AH,$D22,MATCH(K$8,REPORT_DATA_BY_ZONE!$A$1:$AH$1,0)), "")</f>
        <v>13</v>
      </c>
      <c r="L22" s="47">
        <f>IFERROR(INDEX(REPORT_DATA_BY_ZONE!$A:$AH,$D22,MATCH(L$8,REPORT_DATA_BY_ZONE!$A$1:$AH$1,0)), "")</f>
        <v>0</v>
      </c>
      <c r="M22" s="10">
        <f>IFERROR(INDEX(REPORT_DATA_BY_ZONE!$A:$AH,$D22,MATCH(M$8,REPORT_DATA_BY_ZONE!$A$1:$AH$1,0)), "")</f>
        <v>1</v>
      </c>
      <c r="N22" s="50">
        <f>IFERROR(INDEX(REPORT_DATA_BY_ZONE!$A:$AH,$D22,MATCH(N$8,REPORT_DATA_BY_ZONE!$A$1:$AH$1,0)), "")</f>
        <v>38</v>
      </c>
      <c r="O22" s="10">
        <f>IFERROR(INDEX(REPORT_DATA_BY_ZONE!$A:$AH,$D22,MATCH(O$8,REPORT_DATA_BY_ZONE!$A$1:$AH$1,0)), "")</f>
        <v>23</v>
      </c>
      <c r="P22" s="10">
        <f>IFERROR(INDEX(REPORT_DATA_BY_ZONE!$A:$AH,$D22,MATCH(P$8,REPORT_DATA_BY_ZONE!$A$1:$AH$1,0)), "")</f>
        <v>45</v>
      </c>
      <c r="Q22" s="10">
        <f>IFERROR(INDEX(REPORT_DATA_BY_ZONE!$A:$AH,$D22,MATCH(Q$8,REPORT_DATA_BY_ZONE!$A$1:$AH$1,0)), "")</f>
        <v>34</v>
      </c>
      <c r="R22" s="10">
        <f>IFERROR(INDEX(REPORT_DATA_BY_ZONE!$A:$AH,$D22,MATCH(R$8,REPORT_DATA_BY_ZONE!$A$1:$AH$1,0)), "")</f>
        <v>6</v>
      </c>
      <c r="S22" s="10">
        <f>IFERROR(INDEX(REPORT_DATA_BY_ZONE!$A:$AH,$D22,MATCH(S$8,REPORT_DATA_BY_ZONE!$A$1:$AH$1,0)), "")</f>
        <v>49</v>
      </c>
    </row>
    <row r="23" spans="1:19" ht="15" customHeight="1">
      <c r="C23" s="64" t="str">
        <f>CONCATENATE(YEAR,":",MONTH,":2:",WEEKLY_REPORT_DAY,":", $A$1)</f>
        <v>2016:5:2:7:ZHUNAN</v>
      </c>
      <c r="D23" s="64">
        <f>MATCH($C23,REPORT_DATA_BY_ZONE!$A:$A, 0)</f>
        <v>180</v>
      </c>
      <c r="E23" s="19" t="s">
        <v>782</v>
      </c>
      <c r="F23" s="13"/>
      <c r="G23" s="13"/>
      <c r="H23" s="10">
        <f>IFERROR(INDEX(REPORT_DATA_BY_ZONE!$A:$AH,$D23,MATCH(H$8,REPORT_DATA_BY_ZONE!$A$1:$AH$1,0)), "")</f>
        <v>2</v>
      </c>
      <c r="I23" s="10">
        <f>IFERROR(INDEX(REPORT_DATA_BY_ZONE!$A:$AH,$D23,MATCH(I$8,REPORT_DATA_BY_ZONE!$A$1:$AH$1,0)), "")</f>
        <v>4</v>
      </c>
      <c r="J23" s="10">
        <f>IFERROR(INDEX(REPORT_DATA_BY_ZONE!$A:$AH,$D23,MATCH(J$8,REPORT_DATA_BY_ZONE!$A$1:$AH$1,0)), "")</f>
        <v>15</v>
      </c>
      <c r="K23" s="10">
        <f>IFERROR(INDEX(REPORT_DATA_BY_ZONE!$A:$AH,$D23,MATCH(K$8,REPORT_DATA_BY_ZONE!$A$1:$AH$1,0)), "")</f>
        <v>9</v>
      </c>
      <c r="L23" s="47">
        <f>IFERROR(INDEX(REPORT_DATA_BY_ZONE!$A:$AH,$D23,MATCH(L$8,REPORT_DATA_BY_ZONE!$A$1:$AH$1,0)), "")</f>
        <v>1</v>
      </c>
      <c r="M23" s="10">
        <f>IFERROR(INDEX(REPORT_DATA_BY_ZONE!$A:$AH,$D23,MATCH(M$8,REPORT_DATA_BY_ZONE!$A$1:$AH$1,0)), "")</f>
        <v>0</v>
      </c>
      <c r="N23" s="50">
        <f>IFERROR(INDEX(REPORT_DATA_BY_ZONE!$A:$AH,$D23,MATCH(N$8,REPORT_DATA_BY_ZONE!$A$1:$AH$1,0)), "")</f>
        <v>31</v>
      </c>
      <c r="O23" s="10">
        <f>IFERROR(INDEX(REPORT_DATA_BY_ZONE!$A:$AH,$D23,MATCH(O$8,REPORT_DATA_BY_ZONE!$A$1:$AH$1,0)), "")</f>
        <v>29</v>
      </c>
      <c r="P23" s="10">
        <f>IFERROR(INDEX(REPORT_DATA_BY_ZONE!$A:$AH,$D23,MATCH(P$8,REPORT_DATA_BY_ZONE!$A$1:$AH$1,0)), "")</f>
        <v>52</v>
      </c>
      <c r="Q23" s="10">
        <f>IFERROR(INDEX(REPORT_DATA_BY_ZONE!$A:$AH,$D23,MATCH(Q$8,REPORT_DATA_BY_ZONE!$A$1:$AH$1,0)), "")</f>
        <v>29</v>
      </c>
      <c r="R23" s="10">
        <f>IFERROR(INDEX(REPORT_DATA_BY_ZONE!$A:$AH,$D23,MATCH(R$8,REPORT_DATA_BY_ZONE!$A$1:$AH$1,0)), "")</f>
        <v>3</v>
      </c>
      <c r="S23" s="10">
        <f>IFERROR(INDEX(REPORT_DATA_BY_ZONE!$A:$AH,$D23,MATCH(S$8,REPORT_DATA_BY_ZONE!$A$1:$AH$1,0)), "")</f>
        <v>24</v>
      </c>
    </row>
    <row r="24" spans="1:19" ht="15" customHeight="1">
      <c r="C24" s="64" t="str">
        <f>CONCATENATE(YEAR,":",MONTH,":3:",WEEKLY_REPORT_DAY,":", $A$1)</f>
        <v>2016:5:3:7:ZHUNAN</v>
      </c>
      <c r="D24" s="64">
        <f>MATCH($C24,REPORT_DATA_BY_ZONE!$A:$A, 0)</f>
        <v>191</v>
      </c>
      <c r="E24" s="19" t="s">
        <v>784</v>
      </c>
      <c r="F24" s="13"/>
      <c r="G24" s="13"/>
      <c r="H24" s="10">
        <f>IFERROR(INDEX(REPORT_DATA_BY_ZONE!$A:$AH,$D24,MATCH(H$8,REPORT_DATA_BY_ZONE!$A$1:$AH$1,0)), "")</f>
        <v>2</v>
      </c>
      <c r="I24" s="10">
        <f>IFERROR(INDEX(REPORT_DATA_BY_ZONE!$A:$AH,$D24,MATCH(I$8,REPORT_DATA_BY_ZONE!$A$1:$AH$1,0)), "")</f>
        <v>7</v>
      </c>
      <c r="J24" s="10">
        <f>IFERROR(INDEX(REPORT_DATA_BY_ZONE!$A:$AH,$D24,MATCH(J$8,REPORT_DATA_BY_ZONE!$A$1:$AH$1,0)), "")</f>
        <v>13</v>
      </c>
      <c r="K24" s="10">
        <f>IFERROR(INDEX(REPORT_DATA_BY_ZONE!$A:$AH,$D24,MATCH(K$8,REPORT_DATA_BY_ZONE!$A$1:$AH$1,0)), "")</f>
        <v>9</v>
      </c>
      <c r="L24" s="47">
        <f>IFERROR(INDEX(REPORT_DATA_BY_ZONE!$A:$AH,$D24,MATCH(L$8,REPORT_DATA_BY_ZONE!$A$1:$AH$1,0)), "")</f>
        <v>8</v>
      </c>
      <c r="M24" s="10">
        <f>IFERROR(INDEX(REPORT_DATA_BY_ZONE!$A:$AH,$D24,MATCH(M$8,REPORT_DATA_BY_ZONE!$A$1:$AH$1,0)), "")</f>
        <v>0</v>
      </c>
      <c r="N24" s="50">
        <f>IFERROR(INDEX(REPORT_DATA_BY_ZONE!$A:$AH,$D24,MATCH(N$8,REPORT_DATA_BY_ZONE!$A$1:$AH$1,0)), "")</f>
        <v>38</v>
      </c>
      <c r="O24" s="10">
        <f>IFERROR(INDEX(REPORT_DATA_BY_ZONE!$A:$AH,$D24,MATCH(O$8,REPORT_DATA_BY_ZONE!$A$1:$AH$1,0)), "")</f>
        <v>15</v>
      </c>
      <c r="P24" s="10">
        <f>IFERROR(INDEX(REPORT_DATA_BY_ZONE!$A:$AH,$D24,MATCH(P$8,REPORT_DATA_BY_ZONE!$A$1:$AH$1,0)), "")</f>
        <v>46</v>
      </c>
      <c r="Q24" s="10">
        <f>IFERROR(INDEX(REPORT_DATA_BY_ZONE!$A:$AH,$D24,MATCH(Q$8,REPORT_DATA_BY_ZONE!$A$1:$AH$1,0)), "")</f>
        <v>16</v>
      </c>
      <c r="R24" s="10">
        <f>IFERROR(INDEX(REPORT_DATA_BY_ZONE!$A:$AH,$D24,MATCH(R$8,REPORT_DATA_BY_ZONE!$A$1:$AH$1,0)), "")</f>
        <v>7</v>
      </c>
      <c r="S24" s="10">
        <f>IFERROR(INDEX(REPORT_DATA_BY_ZONE!$A:$AH,$D24,MATCH(S$8,REPORT_DATA_BY_ZONE!$A$1:$AH$1,0)), "")</f>
        <v>42</v>
      </c>
    </row>
    <row r="25" spans="1:19" ht="15" customHeight="1">
      <c r="C25" s="64" t="str">
        <f>CONCATENATE(YEAR,":",MONTH,":4:",WEEKLY_REPORT_DAY,":", $A$1)</f>
        <v>2016:5:4:7:ZHUNAN</v>
      </c>
      <c r="D25" s="64" t="e">
        <f>MATCH($C25,REPORT_DATA_BY_ZONE!$A:$A, 0)</f>
        <v>#N/A</v>
      </c>
      <c r="E25" s="19" t="s">
        <v>785</v>
      </c>
      <c r="F25" s="13"/>
      <c r="G25" s="13"/>
      <c r="H25" s="10" t="str">
        <f>IFERROR(INDEX(REPORT_DATA_BY_ZONE!$A:$AH,$D25,MATCH(H$8,REPORT_DATA_BY_ZONE!$A$1:$AH$1,0)), "")</f>
        <v/>
      </c>
      <c r="I25" s="10" t="str">
        <f>IFERROR(INDEX(REPORT_DATA_BY_ZONE!$A:$AH,$D25,MATCH(I$8,REPORT_DATA_BY_ZONE!$A$1:$AH$1,0)), "")</f>
        <v/>
      </c>
      <c r="J25" s="10" t="str">
        <f>IFERROR(INDEX(REPORT_DATA_BY_ZONE!$A:$AH,$D25,MATCH(J$8,REPORT_DATA_BY_ZONE!$A$1:$AH$1,0)), "")</f>
        <v/>
      </c>
      <c r="K25" s="10" t="str">
        <f>IFERROR(INDEX(REPORT_DATA_BY_ZONE!$A:$AH,$D25,MATCH(K$8,REPORT_DATA_BY_ZONE!$A$1:$AH$1,0)), "")</f>
        <v/>
      </c>
      <c r="L25" s="47" t="str">
        <f>IFERROR(INDEX(REPORT_DATA_BY_ZONE!$A:$AH,$D25,MATCH(L$8,REPORT_DATA_BY_ZONE!$A$1:$AH$1,0)), "")</f>
        <v/>
      </c>
      <c r="M25" s="10" t="str">
        <f>IFERROR(INDEX(REPORT_DATA_BY_ZONE!$A:$AH,$D25,MATCH(M$8,REPORT_DATA_BY_ZONE!$A$1:$AH$1,0)), "")</f>
        <v/>
      </c>
      <c r="N25" s="50" t="str">
        <f>IFERROR(INDEX(REPORT_DATA_BY_ZONE!$A:$AH,$D25,MATCH(N$8,REPORT_DATA_BY_ZONE!$A$1:$AH$1,0)), "")</f>
        <v/>
      </c>
      <c r="O25" s="10" t="str">
        <f>IFERROR(INDEX(REPORT_DATA_BY_ZONE!$A:$AH,$D25,MATCH(O$8,REPORT_DATA_BY_ZONE!$A$1:$AH$1,0)), "")</f>
        <v/>
      </c>
      <c r="P25" s="10" t="str">
        <f>IFERROR(INDEX(REPORT_DATA_BY_ZONE!$A:$AH,$D25,MATCH(P$8,REPORT_DATA_BY_ZONE!$A$1:$AH$1,0)), "")</f>
        <v/>
      </c>
      <c r="Q25" s="10" t="str">
        <f>IFERROR(INDEX(REPORT_DATA_BY_ZONE!$A:$AH,$D25,MATCH(Q$8,REPORT_DATA_BY_ZONE!$A$1:$AH$1,0)), "")</f>
        <v/>
      </c>
      <c r="R25" s="10" t="str">
        <f>IFERROR(INDEX(REPORT_DATA_BY_ZONE!$A:$AH,$D25,MATCH(R$8,REPORT_DATA_BY_ZONE!$A$1:$AH$1,0)), "")</f>
        <v/>
      </c>
      <c r="S25" s="10" t="str">
        <f>IFERROR(INDEX(REPORT_DATA_BY_ZONE!$A:$AH,$D25,MATCH(S$8,REPORT_DATA_BY_ZONE!$A$1:$AH$1,0)), "")</f>
        <v/>
      </c>
    </row>
    <row r="26" spans="1:19" ht="15" customHeight="1">
      <c r="C26" s="64" t="str">
        <f>CONCATENATE(YEAR,":",MONTH,":5:",WEEKLY_REPORT_DAY,":", $A$1)</f>
        <v>2016:5:5:7:ZHUNAN</v>
      </c>
      <c r="D26" s="64" t="e">
        <f>MATCH($C26,REPORT_DATA_BY_ZONE!$A:$A, 0)</f>
        <v>#N/A</v>
      </c>
      <c r="E26" s="19" t="s">
        <v>786</v>
      </c>
      <c r="F26" s="13"/>
      <c r="G26" s="13"/>
      <c r="H26" s="10" t="str">
        <f>IFERROR(INDEX(REPORT_DATA_BY_ZONE!$A:$AH,$D26,MATCH(H$8,REPORT_DATA_BY_ZONE!$A$1:$AH$1,0)), "")</f>
        <v/>
      </c>
      <c r="I26" s="10" t="str">
        <f>IFERROR(INDEX(REPORT_DATA_BY_ZONE!$A:$AH,$D26,MATCH(I$8,REPORT_DATA_BY_ZONE!$A$1:$AH$1,0)), "")</f>
        <v/>
      </c>
      <c r="J26" s="10" t="str">
        <f>IFERROR(INDEX(REPORT_DATA_BY_ZONE!$A:$AH,$D26,MATCH(J$8,REPORT_DATA_BY_ZONE!$A$1:$AH$1,0)), "")</f>
        <v/>
      </c>
      <c r="K26" s="10" t="str">
        <f>IFERROR(INDEX(REPORT_DATA_BY_ZONE!$A:$AH,$D26,MATCH(K$8,REPORT_DATA_BY_ZONE!$A$1:$AH$1,0)), "")</f>
        <v/>
      </c>
      <c r="L26" s="47" t="str">
        <f>IFERROR(INDEX(REPORT_DATA_BY_ZONE!$A:$AH,$D26,MATCH(L$8,REPORT_DATA_BY_ZONE!$A$1:$AH$1,0)), "")</f>
        <v/>
      </c>
      <c r="M26" s="10" t="str">
        <f>IFERROR(INDEX(REPORT_DATA_BY_ZONE!$A:$AH,$D26,MATCH(M$8,REPORT_DATA_BY_ZONE!$A$1:$AH$1,0)), "")</f>
        <v/>
      </c>
      <c r="N26" s="50" t="str">
        <f>IFERROR(INDEX(REPORT_DATA_BY_ZONE!$A:$AH,$D26,MATCH(N$8,REPORT_DATA_BY_ZONE!$A$1:$AH$1,0)), "")</f>
        <v/>
      </c>
      <c r="O26" s="10" t="str">
        <f>IFERROR(INDEX(REPORT_DATA_BY_ZONE!$A:$AH,$D26,MATCH(O$8,REPORT_DATA_BY_ZONE!$A$1:$AH$1,0)), "")</f>
        <v/>
      </c>
      <c r="P26" s="10" t="str">
        <f>IFERROR(INDEX(REPORT_DATA_BY_ZONE!$A:$AH,$D26,MATCH(P$8,REPORT_DATA_BY_ZONE!$A$1:$AH$1,0)), "")</f>
        <v/>
      </c>
      <c r="Q26" s="10" t="str">
        <f>IFERROR(INDEX(REPORT_DATA_BY_ZONE!$A:$AH,$D26,MATCH(Q$8,REPORT_DATA_BY_ZONE!$A$1:$AH$1,0)), "")</f>
        <v/>
      </c>
      <c r="R26" s="10" t="str">
        <f>IFERROR(INDEX(REPORT_DATA_BY_ZONE!$A:$AH,$D26,MATCH(R$8,REPORT_DATA_BY_ZONE!$A$1:$AH$1,0)), "")</f>
        <v/>
      </c>
      <c r="S26" s="10" t="str">
        <f>IFERROR(INDEX(REPORT_DATA_BY_ZONE!$A:$AH,$D26,MATCH(S$8,REPORT_DATA_BY_ZONE!$A$1:$AH$1,0)), "")</f>
        <v/>
      </c>
    </row>
    <row r="27" spans="1:19" ht="15" customHeight="1">
      <c r="E27" s="16" t="s">
        <v>806</v>
      </c>
      <c r="F27" s="14"/>
      <c r="G27" s="14"/>
      <c r="H27" s="17">
        <f>SUM(H22:H26)</f>
        <v>4</v>
      </c>
      <c r="I27" s="17">
        <f t="shared" ref="I27:R27" si="2">SUM(I22:I26)</f>
        <v>12</v>
      </c>
      <c r="J27" s="17">
        <f t="shared" si="2"/>
        <v>45</v>
      </c>
      <c r="K27" s="17">
        <f t="shared" si="2"/>
        <v>31</v>
      </c>
      <c r="L27" s="49">
        <f t="shared" si="2"/>
        <v>9</v>
      </c>
      <c r="M27" s="17">
        <f t="shared" si="2"/>
        <v>1</v>
      </c>
      <c r="N27" s="52">
        <f t="shared" si="2"/>
        <v>107</v>
      </c>
      <c r="O27" s="17">
        <f t="shared" si="2"/>
        <v>67</v>
      </c>
      <c r="P27" s="17">
        <f t="shared" si="2"/>
        <v>143</v>
      </c>
      <c r="Q27" s="17">
        <f t="shared" si="2"/>
        <v>79</v>
      </c>
      <c r="R27" s="17">
        <f t="shared" si="2"/>
        <v>16</v>
      </c>
      <c r="S27" s="17">
        <f>SUM(S22:S26)</f>
        <v>115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8">
    <cfRule type="expression" dxfId="95" priority="10">
      <formula>AND(M$9&lt;&gt;"",M18&gt;=M$9)</formula>
    </cfRule>
  </conditionalFormatting>
  <conditionalFormatting sqref="M18:S18">
    <cfRule type="expression" dxfId="94" priority="9">
      <formula>J18=""</formula>
    </cfRule>
    <cfRule type="expression" dxfId="93" priority="11">
      <formula>AND(M$10&lt;&gt;"",M18&lt;M$10)</formula>
    </cfRule>
    <cfRule type="expression" dxfId="92" priority="12">
      <formula>AND(M$10&lt;&gt;"",M18&gt;=M$10)</formula>
    </cfRule>
  </conditionalFormatting>
  <conditionalFormatting sqref="M13:S13">
    <cfRule type="expression" dxfId="91" priority="2">
      <formula>AND(M$9&lt;&gt;"",M13&gt;=M$9)</formula>
    </cfRule>
  </conditionalFormatting>
  <conditionalFormatting sqref="M13:S13">
    <cfRule type="expression" dxfId="90" priority="1">
      <formula>J13=""</formula>
    </cfRule>
    <cfRule type="expression" dxfId="89" priority="3">
      <formula>AND(M$10&lt;&gt;"",M13&lt;M$10)</formula>
    </cfRule>
    <cfRule type="expression" dxfId="88" priority="4">
      <formula>AND(M$10&lt;&gt;"",M13&gt;=M$10)</formula>
    </cfRule>
  </conditionalFormatting>
  <conditionalFormatting sqref="M12:S14 M17:S18">
    <cfRule type="expression" dxfId="87" priority="13">
      <formula>J12=""</formula>
    </cfRule>
    <cfRule type="expression" dxfId="86" priority="14">
      <formula>AND(M$9&lt;&gt;"",M12&gt;=M$9)</formula>
    </cfRule>
    <cfRule type="expression" dxfId="85" priority="15">
      <formula>AND(M$10&lt;&gt;"",M12&lt;M$10)</formula>
    </cfRule>
    <cfRule type="expression" dxfId="84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2016:2:4:7:ZHUNAN</v>
      </c>
      <c r="AP77" s="27">
        <f t="shared" ref="AP77:AP88" ca="1" si="12">MATCH(AO77,INDIRECT(CONCATENATE($X$93,"$A:$A")),0)</f>
        <v>78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28</v>
      </c>
      <c r="AS77" s="21">
        <f t="shared" ca="1" si="13"/>
        <v>12</v>
      </c>
      <c r="AT77" s="21">
        <f t="shared" ca="1" si="13"/>
        <v>35</v>
      </c>
      <c r="AU77" s="21">
        <f t="shared" ca="1" si="13"/>
        <v>5</v>
      </c>
      <c r="AV77" s="21">
        <f t="shared" ref="AV77:AV88" si="14">ROUND(1*$X$97/$X$99,0)</f>
        <v>1</v>
      </c>
      <c r="AW77" s="21">
        <f t="shared" ref="AW77:AW88" si="15">6*$X$97</f>
        <v>30</v>
      </c>
      <c r="AX77" s="21">
        <f t="shared" ref="AX77:AX88" si="16">3*$X$97</f>
        <v>15</v>
      </c>
      <c r="AY77" s="21">
        <f t="shared" ref="AY77:AY88" si="17">5*$X$97</f>
        <v>25</v>
      </c>
      <c r="AZ77" s="21">
        <f t="shared" ref="AZ77:AZ88" si="18">1*$X$97</f>
        <v>5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2016:3:1:7:ZHUNAN</v>
      </c>
      <c r="AP78" s="27">
        <f t="shared" ca="1" si="12"/>
        <v>89</v>
      </c>
      <c r="AQ78" s="21">
        <f t="shared" ca="1" si="13"/>
        <v>1</v>
      </c>
      <c r="AR78" s="21">
        <f t="shared" ca="1" si="13"/>
        <v>35</v>
      </c>
      <c r="AS78" s="21">
        <f t="shared" ca="1" si="13"/>
        <v>16</v>
      </c>
      <c r="AT78" s="21">
        <f t="shared" ca="1" si="13"/>
        <v>33</v>
      </c>
      <c r="AU78" s="21">
        <f t="shared" ca="1" si="13"/>
        <v>0</v>
      </c>
      <c r="AV78" s="21">
        <f t="shared" si="14"/>
        <v>1</v>
      </c>
      <c r="AW78" s="21">
        <f t="shared" si="15"/>
        <v>30</v>
      </c>
      <c r="AX78" s="21">
        <f t="shared" si="16"/>
        <v>15</v>
      </c>
      <c r="AY78" s="21">
        <f t="shared" si="17"/>
        <v>25</v>
      </c>
      <c r="AZ78" s="21">
        <f t="shared" si="18"/>
        <v>5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>
        <f t="shared" ca="1" si="6"/>
        <v>32</v>
      </c>
      <c r="AF79" s="10">
        <f t="shared" ca="1" si="9"/>
        <v>1</v>
      </c>
      <c r="AG79" s="10">
        <f t="shared" ca="1" si="9"/>
        <v>1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2016:3:2:7:ZHUNAN</v>
      </c>
      <c r="AP79" s="27">
        <f t="shared" ca="1" si="12"/>
        <v>99</v>
      </c>
      <c r="AQ79" s="21">
        <f t="shared" ca="1" si="13"/>
        <v>1</v>
      </c>
      <c r="AR79" s="21">
        <f t="shared" ca="1" si="13"/>
        <v>33</v>
      </c>
      <c r="AS79" s="21">
        <f t="shared" ca="1" si="13"/>
        <v>10</v>
      </c>
      <c r="AT79" s="21">
        <f t="shared" ca="1" si="13"/>
        <v>16</v>
      </c>
      <c r="AU79" s="21">
        <f t="shared" ca="1" si="13"/>
        <v>4</v>
      </c>
      <c r="AV79" s="21">
        <f t="shared" si="14"/>
        <v>1</v>
      </c>
      <c r="AW79" s="21">
        <f t="shared" si="15"/>
        <v>30</v>
      </c>
      <c r="AX79" s="21">
        <f t="shared" si="16"/>
        <v>15</v>
      </c>
      <c r="AY79" s="21">
        <f t="shared" si="17"/>
        <v>25</v>
      </c>
      <c r="AZ79" s="21">
        <f t="shared" si="18"/>
        <v>5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256</v>
      </c>
      <c r="AC80" s="21">
        <f t="shared" ca="1" si="4"/>
        <v>3</v>
      </c>
      <c r="AD80" s="21">
        <f t="shared" si="5"/>
        <v>5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2016:3:3:7:ZHUNAN</v>
      </c>
      <c r="AP80" s="27">
        <f t="shared" ca="1" si="12"/>
        <v>110</v>
      </c>
      <c r="AQ80" s="21">
        <f t="shared" ca="1" si="13"/>
        <v>0</v>
      </c>
      <c r="AR80" s="21">
        <f t="shared" ca="1" si="13"/>
        <v>27</v>
      </c>
      <c r="AS80" s="21">
        <f t="shared" ca="1" si="13"/>
        <v>14</v>
      </c>
      <c r="AT80" s="21">
        <f t="shared" ca="1" si="13"/>
        <v>23</v>
      </c>
      <c r="AU80" s="21">
        <f t="shared" ca="1" si="13"/>
        <v>0</v>
      </c>
      <c r="AV80" s="21">
        <f t="shared" si="14"/>
        <v>1</v>
      </c>
      <c r="AW80" s="21">
        <f t="shared" si="15"/>
        <v>30</v>
      </c>
      <c r="AX80" s="21">
        <f t="shared" si="16"/>
        <v>15</v>
      </c>
      <c r="AY80" s="21">
        <f t="shared" si="17"/>
        <v>25</v>
      </c>
      <c r="AZ80" s="21">
        <f t="shared" si="18"/>
        <v>5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267</v>
      </c>
      <c r="AC81" s="21">
        <f t="shared" ca="1" si="4"/>
        <v>1</v>
      </c>
      <c r="AD81" s="21">
        <f t="shared" si="5"/>
        <v>5</v>
      </c>
      <c r="AE81" s="27">
        <f t="shared" ca="1" si="6"/>
        <v>50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2016:3:4:7:ZHUNAN</v>
      </c>
      <c r="AP81" s="27">
        <f t="shared" ca="1" si="12"/>
        <v>120</v>
      </c>
      <c r="AQ81" s="21">
        <f t="shared" ca="1" si="13"/>
        <v>2</v>
      </c>
      <c r="AR81" s="21">
        <f t="shared" ca="1" si="13"/>
        <v>24</v>
      </c>
      <c r="AS81" s="21">
        <f t="shared" ca="1" si="13"/>
        <v>15</v>
      </c>
      <c r="AT81" s="21">
        <f t="shared" ca="1" si="13"/>
        <v>32</v>
      </c>
      <c r="AU81" s="21">
        <f t="shared" ca="1" si="13"/>
        <v>1</v>
      </c>
      <c r="AV81" s="21">
        <f t="shared" si="14"/>
        <v>1</v>
      </c>
      <c r="AW81" s="21">
        <f t="shared" si="15"/>
        <v>30</v>
      </c>
      <c r="AX81" s="21">
        <f t="shared" si="16"/>
        <v>15</v>
      </c>
      <c r="AY81" s="21">
        <f t="shared" si="17"/>
        <v>25</v>
      </c>
      <c r="AZ81" s="21">
        <f t="shared" si="18"/>
        <v>5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2016:4:1:7:ZHUNAN</v>
      </c>
      <c r="AP82" s="27">
        <f t="shared" ca="1" si="12"/>
        <v>130</v>
      </c>
      <c r="AQ82" s="21">
        <f t="shared" ca="1" si="13"/>
        <v>1</v>
      </c>
      <c r="AR82" s="21">
        <f t="shared" ca="1" si="13"/>
        <v>32</v>
      </c>
      <c r="AS82" s="21">
        <f t="shared" ca="1" si="13"/>
        <v>16</v>
      </c>
      <c r="AT82" s="21">
        <f t="shared" ca="1" si="13"/>
        <v>21</v>
      </c>
      <c r="AU82" s="21">
        <f t="shared" ca="1" si="13"/>
        <v>4</v>
      </c>
      <c r="AV82" s="21">
        <f t="shared" si="14"/>
        <v>1</v>
      </c>
      <c r="AW82" s="21">
        <f t="shared" si="15"/>
        <v>30</v>
      </c>
      <c r="AX82" s="21">
        <f t="shared" si="16"/>
        <v>15</v>
      </c>
      <c r="AY82" s="21">
        <f t="shared" si="17"/>
        <v>25</v>
      </c>
      <c r="AZ82" s="21">
        <f t="shared" si="18"/>
        <v>5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2016:4:2:7:ZHUNAN</v>
      </c>
      <c r="AP83" s="27">
        <f t="shared" ca="1" si="12"/>
        <v>140</v>
      </c>
      <c r="AQ83" s="21">
        <f t="shared" ca="1" si="13"/>
        <v>0</v>
      </c>
      <c r="AR83" s="21">
        <f t="shared" ca="1" si="13"/>
        <v>33</v>
      </c>
      <c r="AS83" s="21">
        <f t="shared" ca="1" si="13"/>
        <v>19</v>
      </c>
      <c r="AT83" s="21">
        <f t="shared" ca="1" si="13"/>
        <v>22</v>
      </c>
      <c r="AU83" s="21">
        <f t="shared" ca="1" si="13"/>
        <v>0</v>
      </c>
      <c r="AV83" s="21">
        <f t="shared" si="14"/>
        <v>1</v>
      </c>
      <c r="AW83" s="21">
        <f t="shared" si="15"/>
        <v>30</v>
      </c>
      <c r="AX83" s="21">
        <f t="shared" si="16"/>
        <v>15</v>
      </c>
      <c r="AY83" s="21">
        <f t="shared" si="17"/>
        <v>25</v>
      </c>
      <c r="AZ83" s="21">
        <f t="shared" si="18"/>
        <v>5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2016:4:3:7:ZHUNAN</v>
      </c>
      <c r="AP84" s="27">
        <f t="shared" ca="1" si="12"/>
        <v>150</v>
      </c>
      <c r="AQ84" s="21">
        <f t="shared" ca="1" si="13"/>
        <v>1</v>
      </c>
      <c r="AR84" s="21">
        <f t="shared" ca="1" si="13"/>
        <v>29</v>
      </c>
      <c r="AS84" s="21">
        <f t="shared" ca="1" si="13"/>
        <v>14</v>
      </c>
      <c r="AT84" s="21">
        <f t="shared" ca="1" si="13"/>
        <v>27</v>
      </c>
      <c r="AU84" s="21">
        <f t="shared" ca="1" si="13"/>
        <v>6</v>
      </c>
      <c r="AV84" s="21">
        <f t="shared" si="14"/>
        <v>1</v>
      </c>
      <c r="AW84" s="21">
        <f t="shared" si="15"/>
        <v>30</v>
      </c>
      <c r="AX84" s="21">
        <f t="shared" si="16"/>
        <v>15</v>
      </c>
      <c r="AY84" s="21">
        <f t="shared" si="17"/>
        <v>25</v>
      </c>
      <c r="AZ84" s="21">
        <f t="shared" si="18"/>
        <v>5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2016:4:4:7:ZHUNAN</v>
      </c>
      <c r="AP85" s="27">
        <f t="shared" ca="1" si="12"/>
        <v>160</v>
      </c>
      <c r="AQ85" s="21">
        <f t="shared" ca="1" si="13"/>
        <v>1</v>
      </c>
      <c r="AR85" s="21">
        <f t="shared" ca="1" si="13"/>
        <v>29</v>
      </c>
      <c r="AS85" s="21">
        <f t="shared" ca="1" si="13"/>
        <v>13</v>
      </c>
      <c r="AT85" s="21">
        <f t="shared" ca="1" si="13"/>
        <v>21</v>
      </c>
      <c r="AU85" s="21">
        <f t="shared" ca="1" si="13"/>
        <v>1</v>
      </c>
      <c r="AV85" s="21">
        <f t="shared" si="14"/>
        <v>1</v>
      </c>
      <c r="AW85" s="21">
        <f t="shared" si="15"/>
        <v>30</v>
      </c>
      <c r="AX85" s="21">
        <f t="shared" si="16"/>
        <v>15</v>
      </c>
      <c r="AY85" s="21">
        <f t="shared" si="17"/>
        <v>25</v>
      </c>
      <c r="AZ85" s="21">
        <f t="shared" si="18"/>
        <v>5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2016:5:1:7:ZHUNAN</v>
      </c>
      <c r="AP86" s="27">
        <f t="shared" ca="1" si="12"/>
        <v>170</v>
      </c>
      <c r="AQ86" s="21">
        <f t="shared" ca="1" si="13"/>
        <v>1</v>
      </c>
      <c r="AR86" s="21">
        <f t="shared" ca="1" si="13"/>
        <v>38</v>
      </c>
      <c r="AS86" s="21">
        <f t="shared" ca="1" si="13"/>
        <v>23</v>
      </c>
      <c r="AT86" s="21">
        <f t="shared" ca="1" si="13"/>
        <v>34</v>
      </c>
      <c r="AU86" s="21">
        <f t="shared" ca="1" si="13"/>
        <v>6</v>
      </c>
      <c r="AV86" s="21">
        <f t="shared" si="14"/>
        <v>1</v>
      </c>
      <c r="AW86" s="21">
        <f t="shared" si="15"/>
        <v>30</v>
      </c>
      <c r="AX86" s="21">
        <f t="shared" si="16"/>
        <v>15</v>
      </c>
      <c r="AY86" s="21">
        <f t="shared" si="17"/>
        <v>25</v>
      </c>
      <c r="AZ86" s="21">
        <f t="shared" si="18"/>
        <v>5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2016:5:2:7:ZHUNAN</v>
      </c>
      <c r="AP87" s="27">
        <f t="shared" ca="1" si="12"/>
        <v>180</v>
      </c>
      <c r="AQ87" s="21">
        <f t="shared" ca="1" si="13"/>
        <v>0</v>
      </c>
      <c r="AR87" s="21">
        <f t="shared" ca="1" si="13"/>
        <v>31</v>
      </c>
      <c r="AS87" s="21">
        <f t="shared" ca="1" si="13"/>
        <v>29</v>
      </c>
      <c r="AT87" s="21">
        <f t="shared" ca="1" si="13"/>
        <v>29</v>
      </c>
      <c r="AU87" s="21">
        <f t="shared" ca="1" si="13"/>
        <v>3</v>
      </c>
      <c r="AV87" s="21">
        <f t="shared" si="14"/>
        <v>1</v>
      </c>
      <c r="AW87" s="21">
        <f t="shared" si="15"/>
        <v>30</v>
      </c>
      <c r="AX87" s="21">
        <f t="shared" si="16"/>
        <v>15</v>
      </c>
      <c r="AY87" s="21">
        <f t="shared" si="17"/>
        <v>25</v>
      </c>
      <c r="AZ87" s="21">
        <f t="shared" si="18"/>
        <v>5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2016:5:3:7:ZHUNAN</v>
      </c>
      <c r="AP88" s="27">
        <f t="shared" ca="1" si="12"/>
        <v>191</v>
      </c>
      <c r="AQ88" s="21">
        <f t="shared" ca="1" si="13"/>
        <v>0</v>
      </c>
      <c r="AR88" s="21">
        <f t="shared" ca="1" si="13"/>
        <v>38</v>
      </c>
      <c r="AS88" s="21">
        <f t="shared" ca="1" si="13"/>
        <v>15</v>
      </c>
      <c r="AT88" s="21">
        <f t="shared" ca="1" si="13"/>
        <v>16</v>
      </c>
      <c r="AU88" s="21">
        <f t="shared" ca="1" si="13"/>
        <v>7</v>
      </c>
      <c r="AV88" s="21">
        <f t="shared" si="14"/>
        <v>1</v>
      </c>
      <c r="AW88" s="21">
        <f t="shared" si="15"/>
        <v>30</v>
      </c>
      <c r="AX88" s="21">
        <f t="shared" si="16"/>
        <v>15</v>
      </c>
      <c r="AY88" s="21">
        <f t="shared" si="17"/>
        <v>25</v>
      </c>
      <c r="AZ88" s="21">
        <f t="shared" si="18"/>
        <v>5</v>
      </c>
    </row>
    <row r="89" spans="23:52">
      <c r="AC89" s="7">
        <f ca="1">SUMIFS(AC53:AC88, $X53:$X88,YEAR,AC53:AC88,"&lt;&gt;#N/A")</f>
        <v>14</v>
      </c>
      <c r="AD89" s="27"/>
      <c r="AF89" s="7">
        <f t="shared" ref="AF89:AK89" ca="1" si="21">SUM(AF53:AF88)</f>
        <v>3</v>
      </c>
      <c r="AG89" s="7">
        <f t="shared" ca="1" si="21"/>
        <v>1</v>
      </c>
      <c r="AH89" s="7">
        <f t="shared" ca="1" si="21"/>
        <v>1</v>
      </c>
      <c r="AI89" s="7">
        <f t="shared" ca="1" si="21"/>
        <v>3</v>
      </c>
      <c r="AJ89" s="7">
        <f t="shared" ca="1" si="21"/>
        <v>0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1860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2098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2099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3</v>
      </c>
      <c r="AN100" s="27"/>
    </row>
    <row r="101" spans="23:50">
      <c r="W101" s="7" t="s">
        <v>439</v>
      </c>
      <c r="X101" s="7">
        <f ca="1">SUM($AF$89:$AH$89)</f>
        <v>5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63%</v>
      </c>
      <c r="Y102" s="30">
        <f ca="1">IFERROR(X101/SUM(X100:X101),"0")</f>
        <v>0.625</v>
      </c>
      <c r="Z102" s="7" t="str">
        <f ca="1">TEXT(Y102,"00%")</f>
        <v>63%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14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2014  4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2015  20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2016  14</v>
      </c>
    </row>
    <row r="107" spans="23:50" ht="23.25">
      <c r="W107" s="7" t="s">
        <v>1451</v>
      </c>
      <c r="X107" s="42" t="str">
        <f>$X$91</f>
        <v>Zhunan Zone</v>
      </c>
    </row>
    <row r="108" spans="23:50">
      <c r="X108" s="40" t="str">
        <f>$X$92</f>
        <v>竹南地帶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1860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2278</v>
      </c>
      <c r="E2" s="78" t="str">
        <f>$A$3</f>
        <v>竹南地區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2100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2101</v>
      </c>
      <c r="E5" s="86"/>
      <c r="F5" s="5" t="s">
        <v>792</v>
      </c>
      <c r="G5" s="6"/>
      <c r="H5" s="90">
        <f ca="1">ZHUNAN_DISTRICT_GRAPH!$AC$89</f>
        <v>7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2102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2073</v>
      </c>
      <c r="C12" s="64" t="str">
        <f>CONCATENATE(YEAR,":",MONTH,":",WEEK,":",WEEKDAY,":",$B12)</f>
        <v>2016:5:3:7:ZHUNAN_ZL</v>
      </c>
      <c r="D12" s="64">
        <f>MATCH($C12,REPORT_DATA_BY_COMP!$A:$A,0)</f>
        <v>1752</v>
      </c>
      <c r="E12" s="65" t="str">
        <f>SUBSTITUTE(VLOOKUP($B12,COMP_LIST!$A:$AC,5,FALSE),"EL","")</f>
        <v>E. Lindahl / Dorius ZL</v>
      </c>
      <c r="F12" s="4" t="str">
        <f>VLOOKUP($B12,COMP_LIST!$A:$AC,3,FALSE)</f>
        <v>Zhunan ZL</v>
      </c>
      <c r="G12" s="4" t="str">
        <f>VLOOKUP($B12,COMP_LIST!$A:$AC,4,FALSE)</f>
        <v>竹南長老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2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3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1972</v>
      </c>
      <c r="C13" s="64" t="str">
        <f>CONCATENATE(YEAR,":",MONTH,":",WEEK,":",WEEKDAY,":",$B13)</f>
        <v>2016:5:3:7:XIANGSHAN_E</v>
      </c>
      <c r="D13" s="64">
        <f>MATCH($C13,REPORT_DATA_BY_COMP!$A:$A,0)</f>
        <v>1721</v>
      </c>
      <c r="E13" s="65" t="str">
        <f>SUBSTITUTE(VLOOKUP($B13,COMP_LIST!$A:$AC,5,FALSE),"EL","")</f>
        <v>E. Diepeveen DL / Jensen</v>
      </c>
      <c r="F13" s="4" t="str">
        <f>VLOOKUP($B13,COMP_LIST!$A:$AC,3,FALSE)</f>
        <v>Xiangshan E</v>
      </c>
      <c r="G13" s="4" t="str">
        <f>VLOOKUP($B13,COMP_LIST!$A:$AC,4,FALSE)</f>
        <v>香山長老</v>
      </c>
      <c r="H13" s="10">
        <f>IFERROR(INDEX(REPORT_DATA_BY_COMP!$A:$AH,$D13,MATCH(H$8,REPORT_DATA_BY_COMP!$A$1:$AH$1,0)), "")</f>
        <v>1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5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8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1</v>
      </c>
      <c r="R13" s="10">
        <f>IFERROR(INDEX(REPORT_DATA_BY_COMP!$A:$AH,$D13,MATCH(R$8,REPORT_DATA_BY_COMP!$A$1:$AH$1,0)), "")</f>
        <v>5</v>
      </c>
      <c r="S13" s="10">
        <f>IFERROR(INDEX(REPORT_DATA_BY_COMP!$A:$AH,$D13,MATCH(S$8,REPORT_DATA_BY_COMP!$A$1:$AH$1,0)), "")</f>
        <v>11</v>
      </c>
    </row>
    <row r="14" spans="1:19" ht="15" customHeight="1">
      <c r="A14" s="1"/>
      <c r="B14" s="1" t="s">
        <v>2069</v>
      </c>
      <c r="C14" s="64" t="str">
        <f>CONCATENATE(YEAR,":",MONTH,":",WEEK,":",WEEKDAY,":",$B14)</f>
        <v>2016:5:3:7:ZHUNAN_S</v>
      </c>
      <c r="D14" s="64">
        <f>MATCH($C14,REPORT_DATA_BY_COMP!$A:$A,0)</f>
        <v>1751</v>
      </c>
      <c r="E14" s="65" t="str">
        <f>SUBSTITUTE(VLOOKUP($B14,COMP_LIST!$A:$AC,5,FALSE),"EL","")</f>
        <v>S. Kho / Miller</v>
      </c>
      <c r="F14" s="4" t="str">
        <f>VLOOKUP($B14,COMP_LIST!$A:$AC,3,FALSE)</f>
        <v>Zhunan S</v>
      </c>
      <c r="G14" s="4" t="str">
        <f>VLOOKUP($B14,COMP_LIST!$A:$AC,4,FALSE)</f>
        <v>竹南姐妹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5</v>
      </c>
      <c r="J14" s="10">
        <f>IFERROR(INDEX(REPORT_DATA_BY_COMP!$A:$AH,$D14,MATCH(J$8,REPORT_DATA_BY_COMP!$A$1:$AH$1,0)), "")</f>
        <v>3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4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13</v>
      </c>
      <c r="O14" s="10">
        <f>IFERROR(INDEX(REPORT_DATA_BY_COMP!$A:$AH,$D14,MATCH(O$8,REPORT_DATA_BY_COMP!$A$1:$AH$1,0)), "")</f>
        <v>5</v>
      </c>
      <c r="P14" s="10">
        <f>IFERROR(INDEX(REPORT_DATA_BY_COMP!$A:$AH,$D14,MATCH(P$8,REPORT_DATA_BY_COMP!$A$1:$AH$1,0)), "")</f>
        <v>14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10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2</v>
      </c>
      <c r="I15" s="11">
        <f t="shared" ref="I15:S15" si="0">SUM(I12:I14)</f>
        <v>7</v>
      </c>
      <c r="J15" s="11">
        <f t="shared" si="0"/>
        <v>11</v>
      </c>
      <c r="K15" s="11">
        <f t="shared" si="0"/>
        <v>3</v>
      </c>
      <c r="L15" s="48">
        <f t="shared" si="0"/>
        <v>8</v>
      </c>
      <c r="M15" s="57">
        <f t="shared" si="0"/>
        <v>0</v>
      </c>
      <c r="N15" s="51">
        <f t="shared" si="0"/>
        <v>29</v>
      </c>
      <c r="O15" s="11">
        <f t="shared" si="0"/>
        <v>10</v>
      </c>
      <c r="P15" s="11">
        <f t="shared" si="0"/>
        <v>29</v>
      </c>
      <c r="Q15" s="11">
        <f t="shared" si="0"/>
        <v>10</v>
      </c>
      <c r="R15" s="11">
        <f t="shared" si="0"/>
        <v>5</v>
      </c>
      <c r="S15" s="11">
        <f t="shared" si="0"/>
        <v>33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2245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2016:5:1:7:ZHUNAN</v>
      </c>
      <c r="D18" s="64">
        <f>MATCH($C18,REPORT_DATA_BY_DISTRICT!$A:$A, 0)</f>
        <v>488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1</v>
      </c>
      <c r="J18" s="10">
        <f>IFERROR(INDEX(REPORT_DATA_BY_DISTRICT!$A:$AH,$D18,MATCH(J$8,REPORT_DATA_BY_DISTRICT!$A$1:$AH$1,0)), "")</f>
        <v>15</v>
      </c>
      <c r="K18" s="10">
        <f>IFERROR(INDEX(REPORT_DATA_BY_DISTRICT!$A:$AH,$D18,MATCH(K$8,REPORT_DATA_BY_DISTRICT!$A$1:$AH$1,0)), "")</f>
        <v>5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26</v>
      </c>
      <c r="O18" s="10">
        <f>IFERROR(INDEX(REPORT_DATA_BY_DISTRICT!$A:$AH,$D18,MATCH(O$8,REPORT_DATA_BY_DISTRICT!$A$1:$AH$1,0)), "")</f>
        <v>17</v>
      </c>
      <c r="P18" s="10">
        <f>IFERROR(INDEX(REPORT_DATA_BY_DISTRICT!$A:$AH,$D18,MATCH(P$8,REPORT_DATA_BY_DISTRICT!$A$1:$AH$1,0)), "")</f>
        <v>29</v>
      </c>
      <c r="Q18" s="10">
        <f>IFERROR(INDEX(REPORT_DATA_BY_DISTRICT!$A:$AH,$D18,MATCH(Q$8,REPORT_DATA_BY_DISTRICT!$A$1:$AH$1,0)), "")</f>
        <v>26</v>
      </c>
      <c r="R18" s="10">
        <f>IFERROR(INDEX(REPORT_DATA_BY_DISTRICT!$A:$AH,$D18,MATCH(R$8,REPORT_DATA_BY_DISTRICT!$A$1:$AH$1,0)), "")</f>
        <v>4</v>
      </c>
      <c r="S18" s="10">
        <f>IFERROR(INDEX(REPORT_DATA_BY_DISTRICT!$A:$AH,$D18,MATCH(S$8,REPORT_DATA_BY_DISTRICT!$A$1:$AH$1,0)), "")</f>
        <v>31</v>
      </c>
    </row>
    <row r="19" spans="3:19" ht="15" customHeight="1">
      <c r="C19" s="64" t="str">
        <f>CONCATENATE(YEAR,":",MONTH,":2:",WEEKLY_REPORT_DAY,":", $A$1)</f>
        <v>2016:5:2:7:ZHUNAN</v>
      </c>
      <c r="D19" s="64">
        <f>MATCH($C19,REPORT_DATA_BY_DISTRICT!$A:$A, 0)</f>
        <v>517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2</v>
      </c>
      <c r="I19" s="10">
        <f>IFERROR(INDEX(REPORT_DATA_BY_DISTRICT!$A:$AH,$D19,MATCH(I$8,REPORT_DATA_BY_DISTRICT!$A$1:$AH$1,0)), "")</f>
        <v>4</v>
      </c>
      <c r="J19" s="10">
        <f>IFERROR(INDEX(REPORT_DATA_BY_DISTRICT!$A:$AH,$D19,MATCH(J$8,REPORT_DATA_BY_DISTRICT!$A$1:$AH$1,0)), "")</f>
        <v>13</v>
      </c>
      <c r="K19" s="10">
        <f>IFERROR(INDEX(REPORT_DATA_BY_DISTRICT!$A:$AH,$D19,MATCH(K$8,REPORT_DATA_BY_DISTRICT!$A$1:$AH$1,0)), "")</f>
        <v>2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21</v>
      </c>
      <c r="O19" s="10">
        <f>IFERROR(INDEX(REPORT_DATA_BY_DISTRICT!$A:$AH,$D19,MATCH(O$8,REPORT_DATA_BY_DISTRICT!$A$1:$AH$1,0)), "")</f>
        <v>20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21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16</v>
      </c>
    </row>
    <row r="20" spans="3:19" ht="15" customHeight="1">
      <c r="C20" s="64" t="str">
        <f>CONCATENATE(YEAR,":",MONTH,":3:",WEEKLY_REPORT_DAY,":", $A$1)</f>
        <v>2016:5:3:7:ZHUNAN</v>
      </c>
      <c r="D20" s="64">
        <f>MATCH($C20,REPORT_DATA_BY_DISTRICT!$A:$A, 0)</f>
        <v>547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2</v>
      </c>
      <c r="I20" s="10">
        <f>IFERROR(INDEX(REPORT_DATA_BY_DISTRICT!$A:$AH,$D20,MATCH(I$8,REPORT_DATA_BY_DISTRICT!$A$1:$AH$1,0)), "")</f>
        <v>7</v>
      </c>
      <c r="J20" s="10">
        <f>IFERROR(INDEX(REPORT_DATA_BY_DISTRICT!$A:$AH,$D20,MATCH(J$8,REPORT_DATA_BY_DISTRICT!$A$1:$AH$1,0)), "")</f>
        <v>11</v>
      </c>
      <c r="K20" s="10">
        <f>IFERROR(INDEX(REPORT_DATA_BY_DISTRICT!$A:$AH,$D20,MATCH(K$8,REPORT_DATA_BY_DISTRICT!$A$1:$AH$1,0)), "")</f>
        <v>3</v>
      </c>
      <c r="L20" s="10">
        <f>IFERROR(INDEX(REPORT_DATA_BY_DISTRICT!$A:$AH,$D20,MATCH(L$8,REPORT_DATA_BY_DISTRICT!$A$1:$AH$1,0)), "")</f>
        <v>8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29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29</v>
      </c>
      <c r="Q20" s="10">
        <f>IFERROR(INDEX(REPORT_DATA_BY_DISTRICT!$A:$AH,$D20,MATCH(Q$8,REPORT_DATA_BY_DISTRICT!$A$1:$AH$1,0)), "")</f>
        <v>10</v>
      </c>
      <c r="R20" s="10">
        <f>IFERROR(INDEX(REPORT_DATA_BY_DISTRICT!$A:$AH,$D20,MATCH(R$8,REPORT_DATA_BY_DISTRICT!$A$1:$AH$1,0)), "")</f>
        <v>5</v>
      </c>
      <c r="S20" s="10">
        <f>IFERROR(INDEX(REPORT_DATA_BY_DISTRICT!$A:$AH,$D20,MATCH(S$8,REPORT_DATA_BY_DISTRICT!$A$1:$AH$1,0)), "")</f>
        <v>33</v>
      </c>
    </row>
    <row r="21" spans="3:19" ht="15" customHeight="1">
      <c r="C21" s="64" t="str">
        <f>CONCATENATE(YEAR,":",MONTH,":4:",WEEKLY_REPORT_DAY,":", $A$1)</f>
        <v>2016:5:4:7:ZHUNAN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2016:5:5:7:ZHUNAN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4</v>
      </c>
      <c r="I23" s="17">
        <f t="shared" ref="I23:R23" si="1">SUM(I18:I22)</f>
        <v>12</v>
      </c>
      <c r="J23" s="17">
        <f t="shared" si="1"/>
        <v>39</v>
      </c>
      <c r="K23" s="17">
        <f t="shared" si="1"/>
        <v>10</v>
      </c>
      <c r="L23" s="49">
        <f t="shared" si="1"/>
        <v>9</v>
      </c>
      <c r="M23" s="17">
        <f t="shared" si="1"/>
        <v>0</v>
      </c>
      <c r="N23" s="52">
        <f t="shared" si="1"/>
        <v>76</v>
      </c>
      <c r="O23" s="17">
        <f t="shared" si="1"/>
        <v>47</v>
      </c>
      <c r="P23" s="17">
        <f t="shared" si="1"/>
        <v>88</v>
      </c>
      <c r="Q23" s="17">
        <f t="shared" si="1"/>
        <v>57</v>
      </c>
      <c r="R23" s="17">
        <f t="shared" si="1"/>
        <v>11</v>
      </c>
      <c r="S23" s="17">
        <f>SUM(S18:S22)</f>
        <v>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83" priority="1">
      <formula>J12=""</formula>
    </cfRule>
    <cfRule type="expression" dxfId="82" priority="2">
      <formula>AND(M$9&lt;&gt;"",M12&gt;=M$9)</formula>
    </cfRule>
    <cfRule type="expression" dxfId="81" priority="3">
      <formula>AND(M$10&lt;&gt;"",M12&lt;M$10)</formula>
    </cfRule>
    <cfRule type="expression" dxfId="8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2016:2:4:7:ZHUNAN</v>
      </c>
      <c r="AP77" s="27">
        <f t="shared" ref="AP77:AP88" ca="1" si="11">MATCH(AO77,INDIRECT(CONCATENATE($X$93,"$A:$A")),0)</f>
        <v>224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16</v>
      </c>
      <c r="AS77" s="21">
        <f t="shared" ca="1" si="12"/>
        <v>8</v>
      </c>
      <c r="AT77" s="21">
        <f t="shared" ca="1" si="12"/>
        <v>17</v>
      </c>
      <c r="AU77" s="21">
        <f t="shared" ca="1" si="12"/>
        <v>5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2016:3:1:7:ZHUNAN</v>
      </c>
      <c r="AP78" s="27">
        <f t="shared" ca="1" si="11"/>
        <v>255</v>
      </c>
      <c r="AQ78" s="21">
        <f t="shared" ca="1" si="12"/>
        <v>1</v>
      </c>
      <c r="AR78" s="21">
        <f t="shared" ca="1" si="12"/>
        <v>21</v>
      </c>
      <c r="AS78" s="21">
        <f t="shared" ca="1" si="12"/>
        <v>8</v>
      </c>
      <c r="AT78" s="21">
        <f t="shared" ca="1" si="12"/>
        <v>25</v>
      </c>
      <c r="AU78" s="21">
        <f t="shared" ca="1" si="12"/>
        <v>0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2016:3:2:7:ZHUNAN</v>
      </c>
      <c r="AP79" s="27">
        <f t="shared" ca="1" si="11"/>
        <v>284</v>
      </c>
      <c r="AQ79" s="21">
        <f t="shared" ca="1" si="12"/>
        <v>1</v>
      </c>
      <c r="AR79" s="21">
        <f t="shared" ca="1" si="12"/>
        <v>22</v>
      </c>
      <c r="AS79" s="21">
        <f t="shared" ca="1" si="12"/>
        <v>7</v>
      </c>
      <c r="AT79" s="21">
        <f t="shared" ca="1" si="12"/>
        <v>8</v>
      </c>
      <c r="AU79" s="21">
        <f t="shared" ca="1" si="12"/>
        <v>3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131</v>
      </c>
      <c r="AC80" s="21">
        <f t="shared" ca="1" si="4"/>
        <v>2</v>
      </c>
      <c r="AD80" s="21">
        <f t="shared" si="5"/>
        <v>0</v>
      </c>
      <c r="AE80" s="27">
        <f t="shared" ca="1" si="6"/>
        <v>58</v>
      </c>
      <c r="AF80" s="10">
        <f t="shared" ca="1" si="8"/>
        <v>0</v>
      </c>
      <c r="AG80" s="10">
        <f t="shared" ca="1" si="8"/>
        <v>0</v>
      </c>
      <c r="AH80" s="10">
        <f t="shared" ca="1" si="8"/>
        <v>1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2016:3:3:7:ZHUNAN</v>
      </c>
      <c r="AP80" s="27">
        <f t="shared" ca="1" si="11"/>
        <v>314</v>
      </c>
      <c r="AQ80" s="21">
        <f t="shared" ca="1" si="12"/>
        <v>0</v>
      </c>
      <c r="AR80" s="21">
        <f t="shared" ca="1" si="12"/>
        <v>21</v>
      </c>
      <c r="AS80" s="21">
        <f t="shared" ca="1" si="12"/>
        <v>9</v>
      </c>
      <c r="AT80" s="21">
        <f t="shared" ca="1" si="12"/>
        <v>17</v>
      </c>
      <c r="AU80" s="21">
        <f t="shared" ca="1" si="12"/>
        <v>0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161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2016:3:4:7:ZHUNAN</v>
      </c>
      <c r="AP81" s="27">
        <f t="shared" ca="1" si="11"/>
        <v>343</v>
      </c>
      <c r="AQ81" s="21">
        <f t="shared" ca="1" si="12"/>
        <v>0</v>
      </c>
      <c r="AR81" s="21">
        <f t="shared" ca="1" si="12"/>
        <v>19</v>
      </c>
      <c r="AS81" s="21">
        <f t="shared" ca="1" si="12"/>
        <v>9</v>
      </c>
      <c r="AT81" s="21">
        <f t="shared" ca="1" si="12"/>
        <v>25</v>
      </c>
      <c r="AU81" s="21">
        <f t="shared" ca="1" si="12"/>
        <v>1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2016:4:1:7:ZHUNAN</v>
      </c>
      <c r="AP82" s="27">
        <f t="shared" ca="1" si="11"/>
        <v>372</v>
      </c>
      <c r="AQ82" s="21">
        <f t="shared" ca="1" si="12"/>
        <v>0</v>
      </c>
      <c r="AR82" s="21">
        <f t="shared" ca="1" si="12"/>
        <v>25</v>
      </c>
      <c r="AS82" s="21">
        <f t="shared" ca="1" si="12"/>
        <v>9</v>
      </c>
      <c r="AT82" s="21">
        <f t="shared" ca="1" si="12"/>
        <v>14</v>
      </c>
      <c r="AU82" s="21">
        <f t="shared" ca="1" si="12"/>
        <v>4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2016:4:2:7:ZHUNAN</v>
      </c>
      <c r="AP83" s="27">
        <f t="shared" ca="1" si="11"/>
        <v>401</v>
      </c>
      <c r="AQ83" s="21">
        <f t="shared" ca="1" si="12"/>
        <v>0</v>
      </c>
      <c r="AR83" s="21">
        <f t="shared" ca="1" si="12"/>
        <v>26</v>
      </c>
      <c r="AS83" s="21">
        <f t="shared" ca="1" si="12"/>
        <v>15</v>
      </c>
      <c r="AT83" s="21">
        <f t="shared" ca="1" si="12"/>
        <v>14</v>
      </c>
      <c r="AU83" s="21">
        <f t="shared" ca="1" si="12"/>
        <v>0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2016:4:3:7:ZHUNAN</v>
      </c>
      <c r="AP84" s="27">
        <f t="shared" ca="1" si="11"/>
        <v>430</v>
      </c>
      <c r="AQ84" s="21">
        <f t="shared" ca="1" si="12"/>
        <v>1</v>
      </c>
      <c r="AR84" s="21">
        <f t="shared" ca="1" si="12"/>
        <v>20</v>
      </c>
      <c r="AS84" s="21">
        <f t="shared" ca="1" si="12"/>
        <v>5</v>
      </c>
      <c r="AT84" s="21">
        <f t="shared" ca="1" si="12"/>
        <v>19</v>
      </c>
      <c r="AU84" s="21">
        <f t="shared" ca="1" si="12"/>
        <v>5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2016:4:4:7:ZHUNAN</v>
      </c>
      <c r="AP85" s="27">
        <f t="shared" ca="1" si="11"/>
        <v>459</v>
      </c>
      <c r="AQ85" s="21">
        <f t="shared" ca="1" si="12"/>
        <v>1</v>
      </c>
      <c r="AR85" s="21">
        <f t="shared" ca="1" si="12"/>
        <v>20</v>
      </c>
      <c r="AS85" s="21">
        <f t="shared" ca="1" si="12"/>
        <v>7</v>
      </c>
      <c r="AT85" s="21">
        <f t="shared" ca="1" si="12"/>
        <v>17</v>
      </c>
      <c r="AU85" s="21">
        <f t="shared" ca="1" si="12"/>
        <v>1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2016:5:1:7:ZHUNAN</v>
      </c>
      <c r="AP86" s="27">
        <f t="shared" ca="1" si="11"/>
        <v>488</v>
      </c>
      <c r="AQ86" s="21">
        <f t="shared" ca="1" si="12"/>
        <v>0</v>
      </c>
      <c r="AR86" s="21">
        <f t="shared" ca="1" si="12"/>
        <v>26</v>
      </c>
      <c r="AS86" s="21">
        <f t="shared" ca="1" si="12"/>
        <v>17</v>
      </c>
      <c r="AT86" s="21">
        <f t="shared" ca="1" si="12"/>
        <v>26</v>
      </c>
      <c r="AU86" s="21">
        <f t="shared" ca="1" si="12"/>
        <v>4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2016:5:2:7:ZHUNAN</v>
      </c>
      <c r="AP87" s="27">
        <f t="shared" ca="1" si="11"/>
        <v>517</v>
      </c>
      <c r="AQ87" s="21">
        <f t="shared" ca="1" si="12"/>
        <v>0</v>
      </c>
      <c r="AR87" s="21">
        <f t="shared" ca="1" si="12"/>
        <v>21</v>
      </c>
      <c r="AS87" s="21">
        <f t="shared" ca="1" si="12"/>
        <v>20</v>
      </c>
      <c r="AT87" s="21">
        <f t="shared" ca="1" si="12"/>
        <v>21</v>
      </c>
      <c r="AU87" s="21">
        <f t="shared" ca="1" si="12"/>
        <v>2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2016:5:3:7:ZHUNAN</v>
      </c>
      <c r="AP88" s="27">
        <f t="shared" ca="1" si="11"/>
        <v>547</v>
      </c>
      <c r="AQ88" s="21">
        <f t="shared" ca="1" si="12"/>
        <v>0</v>
      </c>
      <c r="AR88" s="21">
        <f t="shared" ca="1" si="12"/>
        <v>29</v>
      </c>
      <c r="AS88" s="21">
        <f t="shared" ca="1" si="12"/>
        <v>10</v>
      </c>
      <c r="AT88" s="21">
        <f t="shared" ca="1" si="12"/>
        <v>10</v>
      </c>
      <c r="AU88" s="21">
        <f t="shared" ca="1" si="12"/>
        <v>5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1860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2278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2277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2016  7</v>
      </c>
    </row>
    <row r="107" spans="23:50" ht="23.25">
      <c r="W107" s="7" t="s">
        <v>1451</v>
      </c>
      <c r="X107" s="42" t="str">
        <f>$X$91</f>
        <v>Zhunan District</v>
      </c>
    </row>
    <row r="108" spans="23:50">
      <c r="X108" s="40" t="str">
        <f>$X$92</f>
        <v>竹南地區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1859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2279</v>
      </c>
      <c r="E2" s="78" t="str">
        <f>$A$3</f>
        <v>頭份/苗栗地區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2100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2101</v>
      </c>
      <c r="E5" s="86"/>
      <c r="F5" s="5" t="s">
        <v>792</v>
      </c>
      <c r="G5" s="6"/>
      <c r="H5" s="90">
        <f ca="1">TOUFEN_MIAOLI_DISTRICT_GRAPH!$AC$89</f>
        <v>9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2103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1954</v>
      </c>
      <c r="C12" s="64" t="str">
        <f>CONCATENATE(YEAR,":",MONTH,":",WEEK,":",WEEKDAY,":",$B12)</f>
        <v>2016:5:3:7:TOUFEN_E</v>
      </c>
      <c r="D12" s="64">
        <f>MATCH($C12,REPORT_DATA_BY_COMP!$A:$A,0)</f>
        <v>1715</v>
      </c>
      <c r="E12" s="65" t="str">
        <f>SUBSTITUTE(VLOOKUP($B12,COMP_LIST!$A:$AC,5,FALSE),"EL","")</f>
        <v>E. Bellingham / Liao</v>
      </c>
      <c r="F12" s="4" t="str">
        <f>VLOOKUP($B12,COMP_LIST!$A:$AC,3,FALSE)</f>
        <v>Toufen E</v>
      </c>
      <c r="G12" s="4" t="str">
        <f>VLOOKUP($B12,COMP_LIST!$A:$AC,4,FALSE)</f>
        <v>頭份長老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6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5</v>
      </c>
    </row>
    <row r="13" spans="1:19" ht="15" customHeight="1">
      <c r="A13" s="1"/>
      <c r="B13" s="1" t="s">
        <v>1864</v>
      </c>
      <c r="C13" s="64" t="str">
        <f>CONCATENATE(YEAR,":",MONTH,":",WEEK,":",WEEKDAY,":",$B13)</f>
        <v>2016:5:3:7:MIAOLI_E</v>
      </c>
      <c r="D13" s="64">
        <f>MATCH($C13,REPORT_DATA_BY_COMP!$A:$A,0)</f>
        <v>1686</v>
      </c>
      <c r="E13" s="65" t="str">
        <f>SUBSTITUTE(VLOOKUP($B13,COMP_LIST!$A:$AC,5,FALSE),"EL","")</f>
        <v>E. Hu DL / Nielson</v>
      </c>
      <c r="F13" s="4" t="str">
        <f>VLOOKUP($B13,COMP_LIST!$A:$AC,3,FALSE)</f>
        <v>Miaoli E</v>
      </c>
      <c r="G13" s="4" t="str">
        <f>VLOOKUP($B13,COMP_LIST!$A:$AC,4,FALSE)</f>
        <v>苗栗長老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4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2</v>
      </c>
      <c r="K14" s="11">
        <f t="shared" si="0"/>
        <v>6</v>
      </c>
      <c r="L14" s="48">
        <f t="shared" si="0"/>
        <v>0</v>
      </c>
      <c r="M14" s="57">
        <f t="shared" si="0"/>
        <v>0</v>
      </c>
      <c r="N14" s="51">
        <f t="shared" si="0"/>
        <v>9</v>
      </c>
      <c r="O14" s="11">
        <f t="shared" si="0"/>
        <v>5</v>
      </c>
      <c r="P14" s="11">
        <f t="shared" si="0"/>
        <v>17</v>
      </c>
      <c r="Q14" s="11">
        <f t="shared" si="0"/>
        <v>6</v>
      </c>
      <c r="R14" s="11">
        <f t="shared" si="0"/>
        <v>2</v>
      </c>
      <c r="S14" s="11">
        <f t="shared" si="0"/>
        <v>9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2245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2016:5:1:7:TOUFEN_MIAOLI</v>
      </c>
      <c r="D17" s="64">
        <f>MATCH($C17,REPORT_DATA_BY_DISTRICT!$A:$A, 0)</f>
        <v>476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8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1</v>
      </c>
      <c r="N17" s="10">
        <f>IFERROR(INDEX(REPORT_DATA_BY_DISTRICT!$A:$AH,$D17,MATCH(N$8,REPORT_DATA_BY_DISTRICT!$A$1:$AH$1,0)), "")</f>
        <v>12</v>
      </c>
      <c r="O17" s="10">
        <f>IFERROR(INDEX(REPORT_DATA_BY_DISTRICT!$A:$AH,$D17,MATCH(O$8,REPORT_DATA_BY_DISTRICT!$A$1:$AH$1,0)), "")</f>
        <v>6</v>
      </c>
      <c r="P17" s="10">
        <f>IFERROR(INDEX(REPORT_DATA_BY_DISTRICT!$A:$AH,$D17,MATCH(P$8,REPORT_DATA_BY_DISTRICT!$A$1:$AH$1,0)), "")</f>
        <v>16</v>
      </c>
      <c r="Q17" s="10">
        <f>IFERROR(INDEX(REPORT_DATA_BY_DISTRICT!$A:$AH,$D17,MATCH(Q$8,REPORT_DATA_BY_DISTRICT!$A$1:$AH$1,0)), "")</f>
        <v>8</v>
      </c>
      <c r="R17" s="10">
        <f>IFERROR(INDEX(REPORT_DATA_BY_DISTRICT!$A:$AH,$D17,MATCH(R$8,REPORT_DATA_BY_DISTRICT!$A$1:$AH$1,0)), "")</f>
        <v>2</v>
      </c>
      <c r="S17" s="10">
        <f>IFERROR(INDEX(REPORT_DATA_BY_DISTRICT!$A:$AH,$D17,MATCH(S$8,REPORT_DATA_BY_DISTRICT!$A$1:$AH$1,0)), "")</f>
        <v>18</v>
      </c>
    </row>
    <row r="18" spans="3:19" ht="15" customHeight="1">
      <c r="C18" s="64" t="str">
        <f>CONCATENATE(YEAR,":",MONTH,":2:",WEEKLY_REPORT_DAY,":", $A$1)</f>
        <v>2016:5:2:7:TOUFEN_MIAOLI</v>
      </c>
      <c r="D18" s="64">
        <f>MATCH($C18,REPORT_DATA_BY_DISTRICT!$A:$A, 0)</f>
        <v>505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2</v>
      </c>
      <c r="K18" s="10">
        <f>IFERROR(INDEX(REPORT_DATA_BY_DISTRICT!$A:$AH,$D18,MATCH(K$8,REPORT_DATA_BY_DISTRICT!$A$1:$AH$1,0)), "")</f>
        <v>7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10</v>
      </c>
      <c r="O18" s="10">
        <f>IFERROR(INDEX(REPORT_DATA_BY_DISTRICT!$A:$AH,$D18,MATCH(O$8,REPORT_DATA_BY_DISTRICT!$A$1:$AH$1,0)), "")</f>
        <v>9</v>
      </c>
      <c r="P18" s="10">
        <f>IFERROR(INDEX(REPORT_DATA_BY_DISTRICT!$A:$AH,$D18,MATCH(P$8,REPORT_DATA_BY_DISTRICT!$A$1:$AH$1,0)), "")</f>
        <v>22</v>
      </c>
      <c r="Q18" s="10">
        <f>IFERROR(INDEX(REPORT_DATA_BY_DISTRICT!$A:$AH,$D18,MATCH(Q$8,REPORT_DATA_BY_DISTRICT!$A$1:$AH$1,0)), "")</f>
        <v>8</v>
      </c>
      <c r="R18" s="10">
        <f>IFERROR(INDEX(REPORT_DATA_BY_DISTRICT!$A:$AH,$D18,MATCH(R$8,REPORT_DATA_BY_DISTRICT!$A$1:$AH$1,0)), "")</f>
        <v>1</v>
      </c>
      <c r="S18" s="10">
        <f>IFERROR(INDEX(REPORT_DATA_BY_DISTRICT!$A:$AH,$D18,MATCH(S$8,REPORT_DATA_BY_DISTRICT!$A$1:$AH$1,0)), "")</f>
        <v>8</v>
      </c>
    </row>
    <row r="19" spans="3:19" ht="15" customHeight="1">
      <c r="C19" s="64" t="str">
        <f>CONCATENATE(YEAR,":",MONTH,":3:",WEEKLY_REPORT_DAY,":", $A$1)</f>
        <v>2016:5:3:7:TOUFEN_MIAOLI</v>
      </c>
      <c r="D19" s="64">
        <f>MATCH($C19,REPORT_DATA_BY_DISTRICT!$A:$A, 0)</f>
        <v>534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2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9</v>
      </c>
      <c r="O19" s="10">
        <f>IFERROR(INDEX(REPORT_DATA_BY_DISTRICT!$A:$AH,$D19,MATCH(O$8,REPORT_DATA_BY_DISTRICT!$A$1:$AH$1,0)), "")</f>
        <v>5</v>
      </c>
      <c r="P19" s="10">
        <f>IFERROR(INDEX(REPORT_DATA_BY_DISTRICT!$A:$AH,$D19,MATCH(P$8,REPORT_DATA_BY_DISTRICT!$A$1:$AH$1,0)), "")</f>
        <v>17</v>
      </c>
      <c r="Q19" s="10">
        <f>IFERROR(INDEX(REPORT_DATA_BY_DISTRICT!$A:$AH,$D19,MATCH(Q$8,REPORT_DATA_BY_DISTRICT!$A$1:$AH$1,0)), "")</f>
        <v>6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9</v>
      </c>
    </row>
    <row r="20" spans="3:19" ht="15" customHeight="1">
      <c r="C20" s="64" t="str">
        <f>CONCATENATE(YEAR,":",MONTH,":4:",WEEKLY_REPORT_DAY,":", $A$1)</f>
        <v>2016:5:4:7:TOUFEN_MIAOLI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2016:5:5:7:TOUFEN_MIAOLI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6</v>
      </c>
      <c r="K22" s="17">
        <f t="shared" si="1"/>
        <v>21</v>
      </c>
      <c r="L22" s="49">
        <f t="shared" si="1"/>
        <v>0</v>
      </c>
      <c r="M22" s="17">
        <f t="shared" si="1"/>
        <v>1</v>
      </c>
      <c r="N22" s="52">
        <f t="shared" si="1"/>
        <v>31</v>
      </c>
      <c r="O22" s="17">
        <f t="shared" si="1"/>
        <v>20</v>
      </c>
      <c r="P22" s="17">
        <f t="shared" si="1"/>
        <v>55</v>
      </c>
      <c r="Q22" s="17">
        <f t="shared" si="1"/>
        <v>22</v>
      </c>
      <c r="R22" s="17">
        <f t="shared" si="1"/>
        <v>5</v>
      </c>
      <c r="S22" s="17">
        <f>SUM(S17:S21)</f>
        <v>35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9" priority="5">
      <formula>J12=""</formula>
    </cfRule>
    <cfRule type="expression" dxfId="78" priority="6">
      <formula>AND(M$9&lt;&gt;"",M12&gt;=M$9)</formula>
    </cfRule>
    <cfRule type="expression" dxfId="77" priority="7">
      <formula>AND(M$10&lt;&gt;"",M12&lt;M$10)</formula>
    </cfRule>
    <cfRule type="expression" dxfId="76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2016:2:4:7:TOUFEN_MIAOLI</v>
      </c>
      <c r="AP77" s="27">
        <f t="shared" ref="AP77:AP88" ca="1" si="11">MATCH(AO77,INDIRECT(CONCATENATE($X$93,"$A:$A")),0)</f>
        <v>211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4</v>
      </c>
      <c r="AT77" s="21">
        <f t="shared" ca="1" si="12"/>
        <v>18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2016:3:1:7:TOUFEN_MIAOLI</v>
      </c>
      <c r="AP78" s="27">
        <f t="shared" ca="1" si="11"/>
        <v>242</v>
      </c>
      <c r="AQ78" s="21">
        <f t="shared" ca="1" si="12"/>
        <v>0</v>
      </c>
      <c r="AR78" s="21">
        <f t="shared" ca="1" si="12"/>
        <v>14</v>
      </c>
      <c r="AS78" s="21">
        <f t="shared" ca="1" si="12"/>
        <v>8</v>
      </c>
      <c r="AT78" s="21">
        <f t="shared" ca="1" si="12"/>
        <v>8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>
        <f t="shared" ca="1" si="6"/>
        <v>26</v>
      </c>
      <c r="AF79" s="10">
        <f t="shared" ca="1" si="8"/>
        <v>1</v>
      </c>
      <c r="AG79" s="10">
        <f t="shared" ca="1" si="8"/>
        <v>1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2016:3:2:7:TOUFEN_MIAOLI</v>
      </c>
      <c r="AP79" s="27">
        <f t="shared" ca="1" si="11"/>
        <v>272</v>
      </c>
      <c r="AQ79" s="21">
        <f t="shared" ca="1" si="12"/>
        <v>0</v>
      </c>
      <c r="AR79" s="21">
        <f t="shared" ca="1" si="12"/>
        <v>11</v>
      </c>
      <c r="AS79" s="21">
        <f t="shared" ca="1" si="12"/>
        <v>3</v>
      </c>
      <c r="AT79" s="21">
        <f t="shared" ca="1" si="12"/>
        <v>8</v>
      </c>
      <c r="AU79" s="21">
        <f t="shared" ca="1" si="12"/>
        <v>1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>
        <f t="shared" ca="1" si="3"/>
        <v>119</v>
      </c>
      <c r="AC80" s="21">
        <f t="shared" ca="1" si="4"/>
        <v>1</v>
      </c>
      <c r="AD80" s="21">
        <f t="shared" si="5"/>
        <v>0</v>
      </c>
      <c r="AE80" s="27">
        <f t="shared" ca="1" si="6"/>
        <v>46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2016:3:3:7:TOUFEN_MIAOLI</v>
      </c>
      <c r="AP80" s="27">
        <f t="shared" ca="1" si="11"/>
        <v>301</v>
      </c>
      <c r="AQ80" s="21">
        <f t="shared" ca="1" si="12"/>
        <v>0</v>
      </c>
      <c r="AR80" s="21">
        <f t="shared" ca="1" si="12"/>
        <v>6</v>
      </c>
      <c r="AS80" s="21">
        <f t="shared" ca="1" si="12"/>
        <v>5</v>
      </c>
      <c r="AT80" s="21">
        <f t="shared" ca="1" si="12"/>
        <v>6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>
        <f t="shared" ca="1" si="3"/>
        <v>148</v>
      </c>
      <c r="AC81" s="21">
        <f t="shared" ca="1" si="4"/>
        <v>1</v>
      </c>
      <c r="AD81" s="21">
        <f t="shared" si="5"/>
        <v>0</v>
      </c>
      <c r="AE81" s="27">
        <f t="shared" ca="1" si="6"/>
        <v>67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2016:3:4:7:TOUFEN_MIAOLI</v>
      </c>
      <c r="AP81" s="27">
        <f t="shared" ca="1" si="11"/>
        <v>331</v>
      </c>
      <c r="AQ81" s="21">
        <f t="shared" ca="1" si="12"/>
        <v>2</v>
      </c>
      <c r="AR81" s="21">
        <f t="shared" ca="1" si="12"/>
        <v>5</v>
      </c>
      <c r="AS81" s="21">
        <f t="shared" ca="1" si="12"/>
        <v>6</v>
      </c>
      <c r="AT81" s="21">
        <f t="shared" ca="1" si="12"/>
        <v>7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2016:4:1:7:TOUFEN_MIAOLI</v>
      </c>
      <c r="AP82" s="27">
        <f t="shared" ca="1" si="11"/>
        <v>360</v>
      </c>
      <c r="AQ82" s="21">
        <f t="shared" ca="1" si="12"/>
        <v>1</v>
      </c>
      <c r="AR82" s="21">
        <f t="shared" ca="1" si="12"/>
        <v>7</v>
      </c>
      <c r="AS82" s="21">
        <f t="shared" ca="1" si="12"/>
        <v>7</v>
      </c>
      <c r="AT82" s="21">
        <f t="shared" ca="1" si="12"/>
        <v>7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2016:4:2:7:TOUFEN_MIAOLI</v>
      </c>
      <c r="AP83" s="27">
        <f t="shared" ca="1" si="11"/>
        <v>389</v>
      </c>
      <c r="AQ83" s="21">
        <f t="shared" ca="1" si="12"/>
        <v>0</v>
      </c>
      <c r="AR83" s="21">
        <f t="shared" ca="1" si="12"/>
        <v>7</v>
      </c>
      <c r="AS83" s="21">
        <f t="shared" ca="1" si="12"/>
        <v>4</v>
      </c>
      <c r="AT83" s="21">
        <f t="shared" ca="1" si="12"/>
        <v>8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2016:4:3:7:TOUFEN_MIAOLI</v>
      </c>
      <c r="AP84" s="27">
        <f t="shared" ca="1" si="11"/>
        <v>418</v>
      </c>
      <c r="AQ84" s="21">
        <f t="shared" ca="1" si="12"/>
        <v>0</v>
      </c>
      <c r="AR84" s="21">
        <f t="shared" ca="1" si="12"/>
        <v>9</v>
      </c>
      <c r="AS84" s="21">
        <f t="shared" ca="1" si="12"/>
        <v>9</v>
      </c>
      <c r="AT84" s="21">
        <f t="shared" ca="1" si="12"/>
        <v>8</v>
      </c>
      <c r="AU84" s="21">
        <f t="shared" ca="1" si="12"/>
        <v>1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2016:4:4:7:TOUFEN_MIAOLI</v>
      </c>
      <c r="AP85" s="27">
        <f t="shared" ca="1" si="11"/>
        <v>447</v>
      </c>
      <c r="AQ85" s="21">
        <f t="shared" ca="1" si="12"/>
        <v>0</v>
      </c>
      <c r="AR85" s="21">
        <f t="shared" ca="1" si="12"/>
        <v>9</v>
      </c>
      <c r="AS85" s="21">
        <f t="shared" ca="1" si="12"/>
        <v>6</v>
      </c>
      <c r="AT85" s="21">
        <f t="shared" ca="1" si="12"/>
        <v>4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2016:5:1:7:TOUFEN_MIAOLI</v>
      </c>
      <c r="AP86" s="27">
        <f t="shared" ca="1" si="11"/>
        <v>476</v>
      </c>
      <c r="AQ86" s="21">
        <f t="shared" ca="1" si="12"/>
        <v>1</v>
      </c>
      <c r="AR86" s="21">
        <f t="shared" ca="1" si="12"/>
        <v>12</v>
      </c>
      <c r="AS86" s="21">
        <f t="shared" ca="1" si="12"/>
        <v>6</v>
      </c>
      <c r="AT86" s="21">
        <f t="shared" ca="1" si="12"/>
        <v>8</v>
      </c>
      <c r="AU86" s="21">
        <f t="shared" ca="1" si="12"/>
        <v>2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2016:5:2:7:TOUFEN_MIAOLI</v>
      </c>
      <c r="AP87" s="27">
        <f t="shared" ca="1" si="11"/>
        <v>505</v>
      </c>
      <c r="AQ87" s="21">
        <f t="shared" ca="1" si="12"/>
        <v>0</v>
      </c>
      <c r="AR87" s="21">
        <f t="shared" ca="1" si="12"/>
        <v>10</v>
      </c>
      <c r="AS87" s="21">
        <f t="shared" ca="1" si="12"/>
        <v>9</v>
      </c>
      <c r="AT87" s="21">
        <f t="shared" ca="1" si="12"/>
        <v>8</v>
      </c>
      <c r="AU87" s="21">
        <f t="shared" ca="1" si="12"/>
        <v>1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2016:5:3:7:TOUFEN_MIAOLI</v>
      </c>
      <c r="AP88" s="27">
        <f t="shared" ca="1" si="11"/>
        <v>534</v>
      </c>
      <c r="AQ88" s="21">
        <f t="shared" ca="1" si="12"/>
        <v>0</v>
      </c>
      <c r="AR88" s="21">
        <f t="shared" ca="1" si="12"/>
        <v>9</v>
      </c>
      <c r="AS88" s="21">
        <f t="shared" ca="1" si="12"/>
        <v>5</v>
      </c>
      <c r="AT88" s="21">
        <f t="shared" ca="1" si="12"/>
        <v>6</v>
      </c>
      <c r="AU88" s="21">
        <f t="shared" ca="1" si="12"/>
        <v>2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9</v>
      </c>
      <c r="AD89" s="27"/>
      <c r="AF89" s="7">
        <f t="shared" ref="AF89:AK89" ca="1" si="20">SUM(AF53:AF88)</f>
        <v>1</v>
      </c>
      <c r="AG89" s="7">
        <f t="shared" ca="1" si="20"/>
        <v>1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1859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2279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2280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9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2016  9</v>
      </c>
    </row>
    <row r="107" spans="23:50" ht="23.25">
      <c r="W107" s="7" t="s">
        <v>1451</v>
      </c>
      <c r="X107" s="42" t="str">
        <f>$X$91</f>
        <v>Toufen/ Miaoli District</v>
      </c>
    </row>
    <row r="108" spans="23:50">
      <c r="X108" s="40" t="str">
        <f>$X$92</f>
        <v>頭份/苗栗地區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S34"/>
  <sheetViews>
    <sheetView topLeftCell="F4" zoomScale="115" zoomScaleNormal="115" zoomScaleSheetLayoutView="115" workbookViewId="0">
      <selection activeCell="M15" sqref="M15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1989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2104</v>
      </c>
      <c r="E2" s="78" t="str">
        <f>$A$3</f>
        <v>新竹地帶</v>
      </c>
      <c r="F2" s="26" t="s">
        <v>793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2105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2100</v>
      </c>
      <c r="E4" s="85">
        <f>DATE</f>
        <v>42505</v>
      </c>
      <c r="F4" s="23" t="s">
        <v>791</v>
      </c>
      <c r="G4" s="24"/>
      <c r="H4" s="87">
        <f>ROUND($G$2/12*MONTH,0)</f>
        <v>25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2101</v>
      </c>
      <c r="E5" s="86"/>
      <c r="F5" s="5" t="s">
        <v>792</v>
      </c>
      <c r="G5" s="6"/>
      <c r="H5" s="90">
        <f ca="1">XINZHU_ZONE_GRAPH!$AC$89</f>
        <v>21</v>
      </c>
      <c r="I5" s="91"/>
      <c r="J5" s="91"/>
      <c r="K5" s="92"/>
      <c r="L5" s="45">
        <f>$M$34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2106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1995</v>
      </c>
      <c r="C12" s="64" t="str">
        <f>CONCATENATE(YEAR,":",MONTH,":",WEEK,":",WEEKDAY,":",$B12)</f>
        <v>2016:5:3:7:XINZHU_3_ZL</v>
      </c>
      <c r="D12" s="64">
        <f>MATCH($C12,REPORT_DATA_BY_COMP!$A:$A,0)</f>
        <v>1730</v>
      </c>
      <c r="E12" s="65" t="str">
        <f>SUBSTITUTE(VLOOKUP($B12,COMP_LIST!$A:$AC,5,FALSE),"EL","")</f>
        <v>E. Davidson / Scovel ZL</v>
      </c>
      <c r="F12" s="4" t="str">
        <f>VLOOKUP($B12,COMP_LIST!$A:$AC,3,FALSE)</f>
        <v>Xinzhu 3 ZL</v>
      </c>
      <c r="G12" s="4" t="str">
        <f>VLOOKUP($B12,COMP_LIST!$A:$AC,4,FALSE)</f>
        <v>新竹 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8</v>
      </c>
    </row>
    <row r="13" spans="1:19" ht="15" customHeight="1">
      <c r="A13" s="1"/>
      <c r="B13" s="1" t="s">
        <v>1988</v>
      </c>
      <c r="C13" s="64" t="str">
        <f>CONCATENATE(YEAR,":",MONTH,":",WEEK,":",WEEKDAY,":",$B13)</f>
        <v>2016:5:3:7:XINZHU_1_E</v>
      </c>
      <c r="D13" s="64">
        <f>MATCH($C13,REPORT_DATA_BY_COMP!$A:$A,0)</f>
        <v>1727</v>
      </c>
      <c r="E13" s="65" t="str">
        <f>SUBSTITUTE(VLOOKUP($B13,COMP_LIST!$A:$AC,5,FALSE),"EL","")</f>
        <v>E. Merrell DL / Leonhardt</v>
      </c>
      <c r="F13" s="4" t="str">
        <f>VLOOKUP($B13,COMP_LIST!$A:$AC,3,FALSE)</f>
        <v>Xinzhu 1 E</v>
      </c>
      <c r="G13" s="4" t="str">
        <f>VLOOKUP($B13,COMP_LIST!$A:$AC,4,FALSE)</f>
        <v>新竹 1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2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 t="s">
        <v>1993</v>
      </c>
      <c r="C14" s="64" t="str">
        <f>CONCATENATE(YEAR,":",MONTH,":",WEEK,":",WEEKDAY,":",$B14)</f>
        <v>2016:5:3:7:XINZHU_1_S</v>
      </c>
      <c r="D14" s="64">
        <f>MATCH($C14,REPORT_DATA_BY_COMP!$A:$A,0)</f>
        <v>1728</v>
      </c>
      <c r="E14" s="65" t="str">
        <f>SUBSTITUTE(VLOOKUP($B14,COMP_LIST!$A:$AC,5,FALSE),"EL","")</f>
        <v>S. Johnson / Child STL</v>
      </c>
      <c r="F14" s="4" t="str">
        <f>VLOOKUP($B14,COMP_LIST!$A:$AC,3,FALSE)</f>
        <v>Xinzhu 1 S</v>
      </c>
      <c r="G14" s="4" t="str">
        <f>VLOOKUP($B14,COMP_LIST!$A:$AC,4,FALSE)</f>
        <v>新竹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1999</v>
      </c>
      <c r="C15" s="64" t="str">
        <f>CONCATENATE(YEAR,":",MONTH,":",WEEK,":",WEEKDAY,":",$B15)</f>
        <v>2016:5:3:7:XINZHU_3_S</v>
      </c>
      <c r="D15" s="64">
        <f>MATCH($C15,REPORT_DATA_BY_COMP!$A:$A,0)</f>
        <v>1729</v>
      </c>
      <c r="E15" s="65" t="str">
        <f>SUBSTITUTE(VLOOKUP($B15,COMP_LIST!$A:$AC,5,FALSE),"EL","")</f>
        <v>S. Pierson / Shek</v>
      </c>
      <c r="F15" s="4" t="str">
        <f>VLOOKUP($B15,COMP_LIST!$A:$AC,3,FALSE)</f>
        <v>Xinzhu 3 S</v>
      </c>
      <c r="G15" s="4" t="str">
        <f>VLOOKUP($B15,COMP_LIST!$A:$AC,4,FALSE)</f>
        <v>新竹 3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1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10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4</v>
      </c>
      <c r="K16" s="11">
        <f t="shared" si="0"/>
        <v>13</v>
      </c>
      <c r="L16" s="48">
        <f t="shared" si="0"/>
        <v>0</v>
      </c>
      <c r="M16" s="57">
        <f t="shared" si="0"/>
        <v>2</v>
      </c>
      <c r="N16" s="51">
        <f t="shared" si="0"/>
        <v>22</v>
      </c>
      <c r="O16" s="11">
        <f t="shared" si="0"/>
        <v>7</v>
      </c>
      <c r="P16" s="11">
        <f t="shared" si="0"/>
        <v>31</v>
      </c>
      <c r="Q16" s="11">
        <f t="shared" si="0"/>
        <v>21</v>
      </c>
      <c r="R16" s="11">
        <f t="shared" si="0"/>
        <v>3</v>
      </c>
      <c r="S16" s="11">
        <f t="shared" si="0"/>
        <v>26</v>
      </c>
    </row>
    <row r="17" spans="1:19" ht="15" customHeight="1">
      <c r="A17" s="1" t="s">
        <v>2107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2062</v>
      </c>
      <c r="C18" s="64" t="str">
        <f>CONCATENATE(YEAR,":",MONTH,":",WEEK,":",WEEKDAY,":",$B18)</f>
        <v>2016:5:3:7:ZHUDONG_E</v>
      </c>
      <c r="D18" s="64">
        <f>MATCH($C18,REPORT_DATA_BY_COMP!$A:$A,0)</f>
        <v>1749</v>
      </c>
      <c r="E18" s="65" t="str">
        <f>SUBSTITUTE(VLOOKUP($B18,COMP_LIST!$A:$AC,5,FALSE),"EL","")</f>
        <v>E. Wadsworth DL / Wu</v>
      </c>
      <c r="F18" s="4" t="str">
        <f>VLOOKUP($B18,COMP_LIST!$A:$AC,3,FALSE)</f>
        <v>Zhudong E</v>
      </c>
      <c r="G18" s="4" t="str">
        <f>VLOOKUP($B18,COMP_LIST!$A:$AC,4,FALSE)</f>
        <v>竹東長老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2</v>
      </c>
      <c r="K18" s="10">
        <f>IFERROR(INDEX(REPORT_DATA_BY_COMP!$A:$AH,$D18,MATCH(K$8,REPORT_DATA_BY_COMP!$A$1:$AH$1,0)), "")</f>
        <v>0</v>
      </c>
      <c r="L18" s="47">
        <f>IFERROR(INDEX(REPORT_DATA_BY_COMP!$A:$AH,$D18,MATCH(L$8,REPORT_DATA_BY_COMP!$A$1:$AH$1,0)), "")</f>
        <v>1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5</v>
      </c>
      <c r="O18" s="10">
        <f>IFERROR(INDEX(REPORT_DATA_BY_COMP!$A:$AH,$D18,MATCH(O$8,REPORT_DATA_BY_COMP!$A$1:$AH$1,0)), "")</f>
        <v>3</v>
      </c>
      <c r="P18" s="10">
        <f>IFERROR(INDEX(REPORT_DATA_BY_COMP!$A:$AH,$D18,MATCH(P$8,REPORT_DATA_BY_COMP!$A$1:$AH$1,0)), "")</f>
        <v>7</v>
      </c>
      <c r="Q18" s="10">
        <f>IFERROR(INDEX(REPORT_DATA_BY_COMP!$A:$AH,$D18,MATCH(Q$8,REPORT_DATA_BY_COMP!$A$1:$AH$1,0)), "")</f>
        <v>1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2</v>
      </c>
    </row>
    <row r="19" spans="1:19" ht="15" customHeight="1">
      <c r="A19" s="1"/>
      <c r="B19" s="1" t="s">
        <v>2066</v>
      </c>
      <c r="C19" s="64" t="str">
        <f>CONCATENATE(YEAR,":",MONTH,":",WEEK,":",WEEKDAY,":",$B19)</f>
        <v>2016:5:3:7:ZHUDONG_S</v>
      </c>
      <c r="D19" s="64">
        <f>MATCH($C19,REPORT_DATA_BY_COMP!$A:$A,0)</f>
        <v>1750</v>
      </c>
      <c r="E19" s="65" t="str">
        <f>SUBSTITUTE(VLOOKUP($B19,COMP_LIST!$A:$AC,5,FALSE),"EL","")</f>
        <v>S. Haupt / Zang / Hsiao</v>
      </c>
      <c r="F19" s="4" t="str">
        <f>VLOOKUP($B19,COMP_LIST!$A:$AC,3,FALSE)</f>
        <v>Zhudong S</v>
      </c>
      <c r="G19" s="4" t="str">
        <f>VLOOKUP($B19,COMP_LIST!$A:$AC,4,FALSE)</f>
        <v>竹東姐妹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5</v>
      </c>
      <c r="K19" s="10">
        <f>IFERROR(INDEX(REPORT_DATA_BY_COMP!$A:$AH,$D19,MATCH(K$8,REPORT_DATA_BY_COMP!$A$1:$AH$1,0)), "")</f>
        <v>0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6</v>
      </c>
      <c r="O19" s="10">
        <f>IFERROR(INDEX(REPORT_DATA_BY_COMP!$A:$AH,$D19,MATCH(O$8,REPORT_DATA_BY_COMP!$A$1:$AH$1,0)), "")</f>
        <v>3</v>
      </c>
      <c r="P19" s="10">
        <f>IFERROR(INDEX(REPORT_DATA_BY_COMP!$A:$AH,$D19,MATCH(P$8,REPORT_DATA_BY_COMP!$A$1:$AH$1,0)), "")</f>
        <v>10</v>
      </c>
      <c r="Q19" s="10">
        <f>IFERROR(INDEX(REPORT_DATA_BY_COMP!$A:$AH,$D19,MATCH(Q$8,REPORT_DATA_BY_COMP!$A$1:$AH$1,0)), "")</f>
        <v>5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8</v>
      </c>
    </row>
    <row r="20" spans="1:19" ht="15" customHeigh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7</v>
      </c>
      <c r="K20" s="11">
        <f t="shared" si="1"/>
        <v>0</v>
      </c>
      <c r="L20" s="48">
        <f t="shared" si="1"/>
        <v>1</v>
      </c>
      <c r="M20" s="57">
        <f t="shared" si="1"/>
        <v>0</v>
      </c>
      <c r="N20" s="51">
        <f t="shared" si="1"/>
        <v>11</v>
      </c>
      <c r="O20" s="11">
        <f t="shared" si="1"/>
        <v>6</v>
      </c>
      <c r="P20" s="11">
        <f t="shared" si="1"/>
        <v>17</v>
      </c>
      <c r="Q20" s="11">
        <f t="shared" si="1"/>
        <v>6</v>
      </c>
      <c r="R20" s="11">
        <f t="shared" si="1"/>
        <v>1</v>
      </c>
      <c r="S20" s="11">
        <f t="shared" si="1"/>
        <v>10</v>
      </c>
    </row>
    <row r="21" spans="1:19" ht="15" customHeight="1">
      <c r="A21" s="1" t="s">
        <v>2108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3162</v>
      </c>
      <c r="C22" s="64" t="str">
        <f>CONCATENATE(YEAR,":",MONTH,":",WEEK,":",WEEKDAY,":",$B22)</f>
        <v>2016:5:3:7:ZHUBEI_1_E</v>
      </c>
      <c r="D22" s="64">
        <f>MATCH($C22,REPORT_DATA_BY_COMP!$A:$A,0)</f>
        <v>1745</v>
      </c>
      <c r="E22" s="65" t="str">
        <f>SUBSTITUTE(VLOOKUP($B22,COMP_LIST!$A:$AC,5,FALSE),"EL","")</f>
        <v>E. Hsiao DL / McNeil</v>
      </c>
      <c r="F22" s="4" t="str">
        <f>VLOOKUP($B22,COMP_LIST!$A:$AC,3,FALSE)</f>
        <v>Zhubei 1 E</v>
      </c>
      <c r="G22" s="4" t="str">
        <f>VLOOKUP($B22,COMP_LIST!$A:$AC,4,FALSE)</f>
        <v>竹北 1 長老</v>
      </c>
      <c r="H22" s="10">
        <f>IFERROR(INDEX(REPORT_DATA_BY_COMP!$A:$AH,$D22,MATCH(H$8,REPORT_DATA_BY_COMP!$A$1:$AH$1,0)), "")</f>
        <v>0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1</v>
      </c>
      <c r="K22" s="10">
        <f>IFERROR(INDEX(REPORT_DATA_BY_COMP!$A:$AH,$D22,MATCH(K$8,REPORT_DATA_BY_COMP!$A$1:$AH$1,0)), "")</f>
        <v>1</v>
      </c>
      <c r="L22" s="47">
        <f>IFERROR(INDEX(REPORT_DATA_BY_COMP!$A:$AH,$D22,MATCH(L$8,REPORT_DATA_BY_COMP!$A$1:$AH$1,0)), "")</f>
        <v>0</v>
      </c>
      <c r="M22" s="59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2</v>
      </c>
      <c r="O22" s="10">
        <f>IFERROR(INDEX(REPORT_DATA_BY_COMP!$A:$AH,$D22,MATCH(O$8,REPORT_DATA_BY_COMP!$A$1:$AH$1,0)), "")</f>
        <v>1</v>
      </c>
      <c r="P22" s="10">
        <f>IFERROR(INDEX(REPORT_DATA_BY_COMP!$A:$AH,$D22,MATCH(P$8,REPORT_DATA_BY_COMP!$A$1:$AH$1,0)), "")</f>
        <v>8</v>
      </c>
      <c r="Q22" s="10">
        <f>IFERROR(INDEX(REPORT_DATA_BY_COMP!$A:$AH,$D22,MATCH(Q$8,REPORT_DATA_BY_COMP!$A$1:$AH$1,0)), "")</f>
        <v>5</v>
      </c>
      <c r="R22" s="10">
        <f>IFERROR(INDEX(REPORT_DATA_BY_COMP!$A:$AH,$D22,MATCH(R$8,REPORT_DATA_BY_COMP!$A$1:$AH$1,0)), "")</f>
        <v>1</v>
      </c>
      <c r="S22" s="10">
        <f>IFERROR(INDEX(REPORT_DATA_BY_COMP!$A:$AH,$D22,MATCH(S$8,REPORT_DATA_BY_COMP!$A$1:$AH$1,0)), "")</f>
        <v>6</v>
      </c>
    </row>
    <row r="23" spans="1:19" ht="15" customHeight="1">
      <c r="A23" s="1"/>
      <c r="B23" s="1" t="s">
        <v>2053</v>
      </c>
      <c r="C23" s="64" t="str">
        <f>CONCATENATE(YEAR,":",MONTH,":",WEEK,":",WEEKDAY,":",$B23)</f>
        <v>2016:5:3:7:ZHUBEI_2_E</v>
      </c>
      <c r="D23" s="64">
        <f>MATCH($C23,REPORT_DATA_BY_COMP!$A:$A,0)</f>
        <v>1746</v>
      </c>
      <c r="E23" s="65" t="str">
        <f>SUBSTITUTE(VLOOKUP($B23,COMP_LIST!$A:$AC,5,FALSE),"EL","")</f>
        <v>E. Hawkes / James</v>
      </c>
      <c r="F23" s="4" t="str">
        <f>VLOOKUP($B23,COMP_LIST!$A:$AC,3,FALSE)</f>
        <v>Zhubei 2 E</v>
      </c>
      <c r="G23" s="4" t="str">
        <f>VLOOKUP($B23,COMP_LIST!$A:$AC,4,FALSE)</f>
        <v>竹北 2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0</v>
      </c>
      <c r="K23" s="10">
        <f>IFERROR(INDEX(REPORT_DATA_BY_COMP!$A:$AH,$D23,MATCH(K$8,REPORT_DATA_BY_COMP!$A$1:$AH$1,0)), "")</f>
        <v>5</v>
      </c>
      <c r="L23" s="47">
        <f>IFERROR(INDEX(REPORT_DATA_BY_COMP!$A:$AH,$D23,MATCH(L$8,REPORT_DATA_BY_COMP!$A$1:$AH$1,0)), "")</f>
        <v>0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5</v>
      </c>
      <c r="O23" s="10">
        <f>IFERROR(INDEX(REPORT_DATA_BY_COMP!$A:$AH,$D23,MATCH(O$8,REPORT_DATA_BY_COMP!$A$1:$AH$1,0)), "")</f>
        <v>0</v>
      </c>
      <c r="P23" s="10">
        <f>IFERROR(INDEX(REPORT_DATA_BY_COMP!$A:$AH,$D23,MATCH(P$8,REPORT_DATA_BY_COMP!$A$1:$AH$1,0)), "")</f>
        <v>3</v>
      </c>
      <c r="Q23" s="10">
        <f>IFERROR(INDEX(REPORT_DATA_BY_COMP!$A:$AH,$D23,MATCH(Q$8,REPORT_DATA_BY_COMP!$A$1:$AH$1,0)), "")</f>
        <v>13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18</v>
      </c>
    </row>
    <row r="24" spans="1:19" ht="15" customHeight="1">
      <c r="A24" s="1"/>
      <c r="B24" s="1" t="s">
        <v>2057</v>
      </c>
      <c r="C24" s="64" t="str">
        <f>CONCATENATE(YEAR,":",MONTH,":",WEEK,":",WEEKDAY,":",$B24)</f>
        <v>2016:5:3:7:ZHUBEI_2_S</v>
      </c>
      <c r="D24" s="64">
        <f>MATCH($C24,REPORT_DATA_BY_COMP!$A:$A,0)</f>
        <v>1747</v>
      </c>
      <c r="E24" s="65" t="str">
        <f>SUBSTITUTE(VLOOKUP($B24,COMP_LIST!$A:$AC,5,FALSE),"EL","")</f>
        <v>S. Meyers / Toronto</v>
      </c>
      <c r="F24" s="4" t="str">
        <f>VLOOKUP($B24,COMP_LIST!$A:$AC,3,FALSE)</f>
        <v>Zhubei 2 S</v>
      </c>
      <c r="G24" s="4" t="str">
        <f>VLOOKUP($B24,COMP_LIST!$A:$AC,4,FALSE)</f>
        <v>竹北 2 姐妹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2</v>
      </c>
      <c r="K24" s="10">
        <f>IFERROR(INDEX(REPORT_DATA_BY_COMP!$A:$AH,$D24,MATCH(K$8,REPORT_DATA_BY_COMP!$A$1:$AH$1,0)), "")</f>
        <v>0</v>
      </c>
      <c r="L24" s="47">
        <f>IFERROR(INDEX(REPORT_DATA_BY_COMP!$A:$AH,$D24,MATCH(L$8,REPORT_DATA_BY_COMP!$A$1:$AH$1,0)), "")</f>
        <v>0</v>
      </c>
      <c r="M24" s="56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5</v>
      </c>
      <c r="O24" s="10">
        <f>IFERROR(INDEX(REPORT_DATA_BY_COMP!$A:$AH,$D24,MATCH(O$8,REPORT_DATA_BY_COMP!$A$1:$AH$1,0)), "")</f>
        <v>0</v>
      </c>
      <c r="P24" s="10">
        <f>IFERROR(INDEX(REPORT_DATA_BY_COMP!$A:$AH,$D24,MATCH(P$8,REPORT_DATA_BY_COMP!$A$1:$AH$1,0)), "")</f>
        <v>2</v>
      </c>
      <c r="Q24" s="10">
        <f>IFERROR(INDEX(REPORT_DATA_BY_COMP!$A:$AH,$D24,MATCH(Q$8,REPORT_DATA_BY_COMP!$A$1:$AH$1,0)), "")</f>
        <v>9</v>
      </c>
      <c r="R24" s="10">
        <f>IFERROR(INDEX(REPORT_DATA_BY_COMP!$A:$AH,$D24,MATCH(R$8,REPORT_DATA_BY_COMP!$A$1:$AH$1,0)), "")</f>
        <v>1</v>
      </c>
      <c r="S24" s="10">
        <f>IFERROR(INDEX(REPORT_DATA_BY_COMP!$A:$AH,$D24,MATCH(S$8,REPORT_DATA_BY_COMP!$A$1:$AH$1,0)), "")</f>
        <v>13</v>
      </c>
    </row>
    <row r="25" spans="1:19" ht="15" customHeight="1">
      <c r="A25" s="1"/>
      <c r="B25" s="1" t="s">
        <v>3165</v>
      </c>
      <c r="C25" s="64" t="str">
        <f>CONCATENATE(YEAR,":",MONTH,":",WEEK,":",WEEKDAY,":",$B25)</f>
        <v>2016:5:3:7:ZHUBEI_3_S</v>
      </c>
      <c r="D25" s="64">
        <f>MATCH($C25,REPORT_DATA_BY_COMP!$A:$A,0)</f>
        <v>1748</v>
      </c>
      <c r="E25" s="65" t="str">
        <f>SUBSTITUTE(VLOOKUP($B25,COMP_LIST!$A:$AC,5,FALSE),"EL","")</f>
        <v>S. Harvey / Hughes</v>
      </c>
      <c r="F25" s="4" t="str">
        <f>VLOOKUP($B25,COMP_LIST!$A:$AC,3,FALSE)</f>
        <v>Zhubei 3 S</v>
      </c>
      <c r="G25" s="4" t="str">
        <f>VLOOKUP($B25,COMP_LIST!$A:$AC,4,FALSE)</f>
        <v>竹北 3 姐妹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2</v>
      </c>
      <c r="K25" s="10">
        <f>IFERROR(INDEX(REPORT_DATA_BY_COMP!$A:$AH,$D25,MATCH(K$8,REPORT_DATA_BY_COMP!$A$1:$AH$1,0)), "")</f>
        <v>0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2</v>
      </c>
      <c r="O25" s="10">
        <f>IFERROR(INDEX(REPORT_DATA_BY_COMP!$A:$AH,$D25,MATCH(O$8,REPORT_DATA_BY_COMP!$A$1:$AH$1,0)), "")</f>
        <v>1</v>
      </c>
      <c r="P25" s="10">
        <f>IFERROR(INDEX(REPORT_DATA_BY_COMP!$A:$AH,$D25,MATCH(P$8,REPORT_DATA_BY_COMP!$A$1:$AH$1,0)), "")</f>
        <v>8</v>
      </c>
      <c r="Q25" s="10">
        <f>IFERROR(INDEX(REPORT_DATA_BY_COMP!$A:$AH,$D25,MATCH(Q$8,REPORT_DATA_BY_COMP!$A$1:$AH$1,0)), "")</f>
        <v>4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12</v>
      </c>
    </row>
    <row r="26" spans="1:19" ht="15" customHeight="1" thickBot="1">
      <c r="A26" s="1"/>
      <c r="B26" s="1"/>
      <c r="E26" s="8" t="s">
        <v>806</v>
      </c>
      <c r="F26" s="9"/>
      <c r="G26" s="9"/>
      <c r="H26" s="11">
        <f t="shared" ref="H26:S26" si="2">SUM(H22:H25)</f>
        <v>0</v>
      </c>
      <c r="I26" s="11">
        <f t="shared" si="2"/>
        <v>0</v>
      </c>
      <c r="J26" s="11">
        <f t="shared" si="2"/>
        <v>5</v>
      </c>
      <c r="K26" s="11">
        <f t="shared" si="2"/>
        <v>6</v>
      </c>
      <c r="L26" s="48">
        <f t="shared" si="2"/>
        <v>0</v>
      </c>
      <c r="M26" s="69">
        <f t="shared" si="2"/>
        <v>0</v>
      </c>
      <c r="N26" s="51">
        <f t="shared" si="2"/>
        <v>14</v>
      </c>
      <c r="O26" s="11">
        <f t="shared" si="2"/>
        <v>2</v>
      </c>
      <c r="P26" s="11">
        <f t="shared" si="2"/>
        <v>21</v>
      </c>
      <c r="Q26" s="11">
        <f t="shared" si="2"/>
        <v>31</v>
      </c>
      <c r="R26" s="11">
        <f t="shared" si="2"/>
        <v>2</v>
      </c>
      <c r="S26" s="11">
        <f t="shared" si="2"/>
        <v>49</v>
      </c>
    </row>
    <row r="27" spans="1:19" ht="15" customHeight="1" thickTop="1">
      <c r="E27" s="31"/>
      <c r="F27" s="22"/>
      <c r="G27" s="22"/>
      <c r="H27" s="22"/>
      <c r="I27" s="22"/>
      <c r="J27" s="22"/>
      <c r="K27" s="22"/>
      <c r="L27" s="22"/>
      <c r="M27" s="70"/>
      <c r="N27" s="22"/>
      <c r="O27" s="22"/>
      <c r="P27" s="22"/>
      <c r="Q27" s="22"/>
      <c r="R27" s="22"/>
      <c r="S27" s="22"/>
    </row>
    <row r="28" spans="1:19" ht="15" customHeight="1">
      <c r="E28" s="12" t="s">
        <v>805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" customHeight="1">
      <c r="C29" s="64" t="str">
        <f>CONCATENATE(YEAR,":",MONTH,":1:",WEEKLY_REPORT_DAY,":", $A$1)</f>
        <v>2016:5:1:7:XINZHU</v>
      </c>
      <c r="D29" s="64">
        <f>MATCH($C29,REPORT_DATA_BY_ZONE!$A:$A, 0)</f>
        <v>169</v>
      </c>
      <c r="E29" s="19" t="s">
        <v>783</v>
      </c>
      <c r="F29" s="13"/>
      <c r="G29" s="13"/>
      <c r="H29" s="10">
        <f>IFERROR(INDEX(REPORT_DATA_BY_ZONE!$A:$AH,$D29,MATCH(H$8,REPORT_DATA_BY_ZONE!$A$1:$AH$1,0)), "")</f>
        <v>1</v>
      </c>
      <c r="I29" s="10">
        <f>IFERROR(INDEX(REPORT_DATA_BY_ZONE!$A:$AH,$D29,MATCH(I$8,REPORT_DATA_BY_ZONE!$A$1:$AH$1,0)), "")</f>
        <v>2</v>
      </c>
      <c r="J29" s="10">
        <f>IFERROR(INDEX(REPORT_DATA_BY_ZONE!$A:$AH,$D29,MATCH(J$8,REPORT_DATA_BY_ZONE!$A$1:$AH$1,0)), "")</f>
        <v>15</v>
      </c>
      <c r="K29" s="10">
        <f>IFERROR(INDEX(REPORT_DATA_BY_ZONE!$A:$AH,$D29,MATCH(K$8,REPORT_DATA_BY_ZONE!$A$1:$AH$1,0)), "")</f>
        <v>15</v>
      </c>
      <c r="L29" s="47">
        <f>IFERROR(INDEX(REPORT_DATA_BY_ZONE!$A:$AH,$D29,MATCH(L$8,REPORT_DATA_BY_ZONE!$A$1:$AH$1,0)), "")</f>
        <v>2</v>
      </c>
      <c r="M29" s="10">
        <f>IFERROR(INDEX(REPORT_DATA_BY_ZONE!$A:$AH,$D29,MATCH(M$8,REPORT_DATA_BY_ZONE!$A$1:$AH$1,0)), "")</f>
        <v>1</v>
      </c>
      <c r="N29" s="50">
        <f>IFERROR(INDEX(REPORT_DATA_BY_ZONE!$A:$AH,$D29,MATCH(N$8,REPORT_DATA_BY_ZONE!$A$1:$AH$1,0)), "")</f>
        <v>44</v>
      </c>
      <c r="O29" s="10">
        <f>IFERROR(INDEX(REPORT_DATA_BY_ZONE!$A:$AH,$D29,MATCH(O$8,REPORT_DATA_BY_ZONE!$A$1:$AH$1,0)), "")</f>
        <v>19</v>
      </c>
      <c r="P29" s="10">
        <f>IFERROR(INDEX(REPORT_DATA_BY_ZONE!$A:$AH,$D29,MATCH(P$8,REPORT_DATA_BY_ZONE!$A$1:$AH$1,0)), "")</f>
        <v>76</v>
      </c>
      <c r="Q29" s="10">
        <f>IFERROR(INDEX(REPORT_DATA_BY_ZONE!$A:$AH,$D29,MATCH(Q$8,REPORT_DATA_BY_ZONE!$A$1:$AH$1,0)), "")</f>
        <v>56</v>
      </c>
      <c r="R29" s="10">
        <f>IFERROR(INDEX(REPORT_DATA_BY_ZONE!$A:$AH,$D29,MATCH(R$8,REPORT_DATA_BY_ZONE!$A$1:$AH$1,0)), "")</f>
        <v>6</v>
      </c>
      <c r="S29" s="10">
        <f>IFERROR(INDEX(REPORT_DATA_BY_ZONE!$A:$AH,$D29,MATCH(S$8,REPORT_DATA_BY_ZONE!$A$1:$AH$1,0)), "")</f>
        <v>68</v>
      </c>
    </row>
    <row r="30" spans="1:19" ht="15" customHeight="1">
      <c r="C30" s="64" t="str">
        <f>CONCATENATE(YEAR,":",MONTH,":2:",WEEKLY_REPORT_DAY,":", $A$1)</f>
        <v>2016:5:2:7:XINZHU</v>
      </c>
      <c r="D30" s="64">
        <f>MATCH($C30,REPORT_DATA_BY_ZONE!$A:$A, 0)</f>
        <v>179</v>
      </c>
      <c r="E30" s="19" t="s">
        <v>782</v>
      </c>
      <c r="F30" s="13"/>
      <c r="G30" s="13"/>
      <c r="H30" s="10">
        <f>IFERROR(INDEX(REPORT_DATA_BY_ZONE!$A:$AH,$D30,MATCH(H$8,REPORT_DATA_BY_ZONE!$A$1:$AH$1,0)), "")</f>
        <v>0</v>
      </c>
      <c r="I30" s="10">
        <f>IFERROR(INDEX(REPORT_DATA_BY_ZONE!$A:$AH,$D30,MATCH(I$8,REPORT_DATA_BY_ZONE!$A$1:$AH$1,0)), "")</f>
        <v>2</v>
      </c>
      <c r="J30" s="10">
        <f>IFERROR(INDEX(REPORT_DATA_BY_ZONE!$A:$AH,$D30,MATCH(J$8,REPORT_DATA_BY_ZONE!$A$1:$AH$1,0)), "")</f>
        <v>14</v>
      </c>
      <c r="K30" s="10">
        <f>IFERROR(INDEX(REPORT_DATA_BY_ZONE!$A:$AH,$D30,MATCH(K$8,REPORT_DATA_BY_ZONE!$A$1:$AH$1,0)), "")</f>
        <v>18</v>
      </c>
      <c r="L30" s="47">
        <f>IFERROR(INDEX(REPORT_DATA_BY_ZONE!$A:$AH,$D30,MATCH(L$8,REPORT_DATA_BY_ZONE!$A$1:$AH$1,0)), "")</f>
        <v>2</v>
      </c>
      <c r="M30" s="10">
        <f>IFERROR(INDEX(REPORT_DATA_BY_ZONE!$A:$AH,$D30,MATCH(M$8,REPORT_DATA_BY_ZONE!$A$1:$AH$1,0)), "")</f>
        <v>0</v>
      </c>
      <c r="N30" s="50">
        <f>IFERROR(INDEX(REPORT_DATA_BY_ZONE!$A:$AH,$D30,MATCH(N$8,REPORT_DATA_BY_ZONE!$A$1:$AH$1,0)), "")</f>
        <v>47</v>
      </c>
      <c r="O30" s="10">
        <f>IFERROR(INDEX(REPORT_DATA_BY_ZONE!$A:$AH,$D30,MATCH(O$8,REPORT_DATA_BY_ZONE!$A$1:$AH$1,0)), "")</f>
        <v>20</v>
      </c>
      <c r="P30" s="10">
        <f>IFERROR(INDEX(REPORT_DATA_BY_ZONE!$A:$AH,$D30,MATCH(P$8,REPORT_DATA_BY_ZONE!$A$1:$AH$1,0)), "")</f>
        <v>63</v>
      </c>
      <c r="Q30" s="10">
        <f>IFERROR(INDEX(REPORT_DATA_BY_ZONE!$A:$AH,$D30,MATCH(Q$8,REPORT_DATA_BY_ZONE!$A$1:$AH$1,0)), "")</f>
        <v>51</v>
      </c>
      <c r="R30" s="10">
        <f>IFERROR(INDEX(REPORT_DATA_BY_ZONE!$A:$AH,$D30,MATCH(R$8,REPORT_DATA_BY_ZONE!$A$1:$AH$1,0)), "")</f>
        <v>6</v>
      </c>
      <c r="S30" s="10">
        <f>IFERROR(INDEX(REPORT_DATA_BY_ZONE!$A:$AH,$D30,MATCH(S$8,REPORT_DATA_BY_ZONE!$A$1:$AH$1,0)), "")</f>
        <v>80</v>
      </c>
    </row>
    <row r="31" spans="1:19" ht="15" customHeight="1">
      <c r="C31" s="64" t="str">
        <f>CONCATENATE(YEAR,":",MONTH,":3:",WEEKLY_REPORT_DAY,":", $A$1)</f>
        <v>2016:5:3:7:XINZHU</v>
      </c>
      <c r="D31" s="64">
        <f>MATCH($C31,REPORT_DATA_BY_ZONE!$A:$A, 0)</f>
        <v>190</v>
      </c>
      <c r="E31" s="19" t="s">
        <v>784</v>
      </c>
      <c r="F31" s="13"/>
      <c r="G31" s="13"/>
      <c r="H31" s="10">
        <f>IFERROR(INDEX(REPORT_DATA_BY_ZONE!$A:$AH,$D31,MATCH(H$8,REPORT_DATA_BY_ZONE!$A$1:$AH$1,0)), "")</f>
        <v>0</v>
      </c>
      <c r="I31" s="10">
        <f>IFERROR(INDEX(REPORT_DATA_BY_ZONE!$A:$AH,$D31,MATCH(I$8,REPORT_DATA_BY_ZONE!$A$1:$AH$1,0)), "")</f>
        <v>0</v>
      </c>
      <c r="J31" s="10">
        <f>IFERROR(INDEX(REPORT_DATA_BY_ZONE!$A:$AH,$D31,MATCH(J$8,REPORT_DATA_BY_ZONE!$A$1:$AH$1,0)), "")</f>
        <v>16</v>
      </c>
      <c r="K31" s="10">
        <f>IFERROR(INDEX(REPORT_DATA_BY_ZONE!$A:$AH,$D31,MATCH(K$8,REPORT_DATA_BY_ZONE!$A$1:$AH$1,0)), "")</f>
        <v>19</v>
      </c>
      <c r="L31" s="47">
        <f>IFERROR(INDEX(REPORT_DATA_BY_ZONE!$A:$AH,$D31,MATCH(L$8,REPORT_DATA_BY_ZONE!$A$1:$AH$1,0)), "")</f>
        <v>1</v>
      </c>
      <c r="M31" s="10">
        <f>IFERROR(INDEX(REPORT_DATA_BY_ZONE!$A:$AH,$D31,MATCH(M$8,REPORT_DATA_BY_ZONE!$A$1:$AH$1,0)), "")</f>
        <v>2</v>
      </c>
      <c r="N31" s="50">
        <f>IFERROR(INDEX(REPORT_DATA_BY_ZONE!$A:$AH,$D31,MATCH(N$8,REPORT_DATA_BY_ZONE!$A$1:$AH$1,0)), "")</f>
        <v>47</v>
      </c>
      <c r="O31" s="10">
        <f>IFERROR(INDEX(REPORT_DATA_BY_ZONE!$A:$AH,$D31,MATCH(O$8,REPORT_DATA_BY_ZONE!$A$1:$AH$1,0)), "")</f>
        <v>15</v>
      </c>
      <c r="P31" s="10">
        <f>IFERROR(INDEX(REPORT_DATA_BY_ZONE!$A:$AH,$D31,MATCH(P$8,REPORT_DATA_BY_ZONE!$A$1:$AH$1,0)), "")</f>
        <v>69</v>
      </c>
      <c r="Q31" s="10">
        <f>IFERROR(INDEX(REPORT_DATA_BY_ZONE!$A:$AH,$D31,MATCH(Q$8,REPORT_DATA_BY_ZONE!$A$1:$AH$1,0)), "")</f>
        <v>58</v>
      </c>
      <c r="R31" s="10">
        <f>IFERROR(INDEX(REPORT_DATA_BY_ZONE!$A:$AH,$D31,MATCH(R$8,REPORT_DATA_BY_ZONE!$A$1:$AH$1,0)), "")</f>
        <v>6</v>
      </c>
      <c r="S31" s="10">
        <f>IFERROR(INDEX(REPORT_DATA_BY_ZONE!$A:$AH,$D31,MATCH(S$8,REPORT_DATA_BY_ZONE!$A$1:$AH$1,0)), "")</f>
        <v>85</v>
      </c>
    </row>
    <row r="32" spans="1:19" ht="15" customHeight="1">
      <c r="C32" s="64" t="str">
        <f>CONCATENATE(YEAR,":",MONTH,":4:",WEEKLY_REPORT_DAY,":", $A$1)</f>
        <v>2016:5:4:7:XINZHU</v>
      </c>
      <c r="D32" s="64" t="e">
        <f>MATCH($C32,REPORT_DATA_BY_ZONE!$A:$A, 0)</f>
        <v>#N/A</v>
      </c>
      <c r="E32" s="19" t="s">
        <v>785</v>
      </c>
      <c r="F32" s="13"/>
      <c r="G32" s="13"/>
      <c r="H32" s="10" t="str">
        <f>IFERROR(INDEX(REPORT_DATA_BY_ZONE!$A:$AH,$D32,MATCH(H$8,REPORT_DATA_BY_ZONE!$A$1:$AH$1,0)), "")</f>
        <v/>
      </c>
      <c r="I32" s="10" t="str">
        <f>IFERROR(INDEX(REPORT_DATA_BY_ZONE!$A:$AH,$D32,MATCH(I$8,REPORT_DATA_BY_ZONE!$A$1:$AH$1,0)), "")</f>
        <v/>
      </c>
      <c r="J32" s="10" t="str">
        <f>IFERROR(INDEX(REPORT_DATA_BY_ZONE!$A:$AH,$D32,MATCH(J$8,REPORT_DATA_BY_ZONE!$A$1:$AH$1,0)), "")</f>
        <v/>
      </c>
      <c r="K32" s="10" t="str">
        <f>IFERROR(INDEX(REPORT_DATA_BY_ZONE!$A:$AH,$D32,MATCH(K$8,REPORT_DATA_BY_ZONE!$A$1:$AH$1,0)), "")</f>
        <v/>
      </c>
      <c r="L32" s="47" t="str">
        <f>IFERROR(INDEX(REPORT_DATA_BY_ZONE!$A:$AH,$D32,MATCH(L$8,REPORT_DATA_BY_ZONE!$A$1:$AH$1,0)), "")</f>
        <v/>
      </c>
      <c r="M32" s="10" t="str">
        <f>IFERROR(INDEX(REPORT_DATA_BY_ZONE!$A:$AH,$D32,MATCH(M$8,REPORT_DATA_BY_ZONE!$A$1:$AH$1,0)), "")</f>
        <v/>
      </c>
      <c r="N32" s="50" t="str">
        <f>IFERROR(INDEX(REPORT_DATA_BY_ZONE!$A:$AH,$D32,MATCH(N$8,REPORT_DATA_BY_ZONE!$A$1:$AH$1,0)), "")</f>
        <v/>
      </c>
      <c r="O32" s="10" t="str">
        <f>IFERROR(INDEX(REPORT_DATA_BY_ZONE!$A:$AH,$D32,MATCH(O$8,REPORT_DATA_BY_ZONE!$A$1:$AH$1,0)), "")</f>
        <v/>
      </c>
      <c r="P32" s="10" t="str">
        <f>IFERROR(INDEX(REPORT_DATA_BY_ZONE!$A:$AH,$D32,MATCH(P$8,REPORT_DATA_BY_ZONE!$A$1:$AH$1,0)), "")</f>
        <v/>
      </c>
      <c r="Q32" s="10" t="str">
        <f>IFERROR(INDEX(REPORT_DATA_BY_ZONE!$A:$AH,$D32,MATCH(Q$8,REPORT_DATA_BY_ZONE!$A$1:$AH$1,0)), "")</f>
        <v/>
      </c>
      <c r="R32" s="10" t="str">
        <f>IFERROR(INDEX(REPORT_DATA_BY_ZONE!$A:$AH,$D32,MATCH(R$8,REPORT_DATA_BY_ZONE!$A$1:$AH$1,0)), "")</f>
        <v/>
      </c>
      <c r="S32" s="10" t="str">
        <f>IFERROR(INDEX(REPORT_DATA_BY_ZONE!$A:$AH,$D32,MATCH(S$8,REPORT_DATA_BY_ZONE!$A$1:$AH$1,0)), "")</f>
        <v/>
      </c>
    </row>
    <row r="33" spans="3:19" ht="15" customHeight="1">
      <c r="C33" s="64" t="str">
        <f>CONCATENATE(YEAR,":",MONTH,":5:",WEEKLY_REPORT_DAY,":", $A$1)</f>
        <v>2016:5:5:7:XINZHU</v>
      </c>
      <c r="D33" s="64" t="e">
        <f>MATCH($C33,REPORT_DATA_BY_ZONE!$A:$A, 0)</f>
        <v>#N/A</v>
      </c>
      <c r="E33" s="19" t="s">
        <v>786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E34" s="16" t="s">
        <v>806</v>
      </c>
      <c r="F34" s="14"/>
      <c r="G34" s="14"/>
      <c r="H34" s="17">
        <f>SUM(H29:H33)</f>
        <v>1</v>
      </c>
      <c r="I34" s="17">
        <f t="shared" ref="I34:R34" si="3">SUM(I29:I33)</f>
        <v>4</v>
      </c>
      <c r="J34" s="17">
        <f t="shared" si="3"/>
        <v>45</v>
      </c>
      <c r="K34" s="17">
        <f t="shared" si="3"/>
        <v>52</v>
      </c>
      <c r="L34" s="49">
        <f t="shared" si="3"/>
        <v>5</v>
      </c>
      <c r="M34" s="17">
        <f t="shared" si="3"/>
        <v>3</v>
      </c>
      <c r="N34" s="52">
        <f t="shared" si="3"/>
        <v>138</v>
      </c>
      <c r="O34" s="17">
        <f t="shared" si="3"/>
        <v>54</v>
      </c>
      <c r="P34" s="17">
        <f t="shared" si="3"/>
        <v>208</v>
      </c>
      <c r="Q34" s="17">
        <f t="shared" si="3"/>
        <v>165</v>
      </c>
      <c r="R34" s="17">
        <f t="shared" si="3"/>
        <v>18</v>
      </c>
      <c r="S34" s="17">
        <f>SUM(S29:S33)</f>
        <v>233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5">
    <cfRule type="expression" dxfId="75" priority="1">
      <formula>J12=""</formula>
    </cfRule>
    <cfRule type="expression" dxfId="74" priority="2">
      <formula>AND(M$9&lt;&gt;"",M12&gt;=M$9)</formula>
    </cfRule>
    <cfRule type="expression" dxfId="73" priority="3">
      <formula>AND(M$10&lt;&gt;"",M12&lt;M$10)</formula>
    </cfRule>
    <cfRule type="expression" dxfId="7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2016:2:4:7:XINZHU</v>
      </c>
      <c r="AP77" s="27">
        <f t="shared" ref="AP77:AP88" ca="1" si="12">MATCH(AO77,INDIRECT(CONCATENATE($X$93,"$A:$A")),0)</f>
        <v>77</v>
      </c>
      <c r="AQ77" s="21">
        <f t="shared" ref="AQ77:AU88" ca="1" si="13">INDEX(INDIRECT(CONCATENATE($X$93,"$A:$AG")),$AP77,MATCH(AQ$52,INDIRECT(CONCATENATE($X$93,"$A1:$AG1")),0))</f>
        <v>3</v>
      </c>
      <c r="AR77" s="21">
        <f t="shared" ca="1" si="13"/>
        <v>32</v>
      </c>
      <c r="AS77" s="21">
        <f t="shared" ca="1" si="13"/>
        <v>16</v>
      </c>
      <c r="AT77" s="21">
        <f t="shared" ca="1" si="13"/>
        <v>50</v>
      </c>
      <c r="AU77" s="21">
        <f t="shared" ca="1" si="13"/>
        <v>2</v>
      </c>
      <c r="AV77" s="21">
        <f t="shared" ref="AV77:AV88" si="14">ROUND(1*$X$97/$X$99,0)</f>
        <v>3</v>
      </c>
      <c r="AW77" s="21">
        <f t="shared" ref="AW77:AW88" si="15">6*$X$97</f>
        <v>60</v>
      </c>
      <c r="AX77" s="21">
        <f t="shared" ref="AX77:AX88" si="16">3*$X$97</f>
        <v>30</v>
      </c>
      <c r="AY77" s="21">
        <f t="shared" ref="AY77:AY88" si="17">5*$X$97</f>
        <v>50</v>
      </c>
      <c r="AZ77" s="21">
        <f t="shared" ref="AZ77:AZ88" si="18">1*$X$97</f>
        <v>10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2016:3:1:7:XINZHU</v>
      </c>
      <c r="AP78" s="27">
        <f t="shared" ca="1" si="12"/>
        <v>88</v>
      </c>
      <c r="AQ78" s="21">
        <f t="shared" ca="1" si="13"/>
        <v>0</v>
      </c>
      <c r="AR78" s="21">
        <f t="shared" ca="1" si="13"/>
        <v>31</v>
      </c>
      <c r="AS78" s="21">
        <f t="shared" ca="1" si="13"/>
        <v>20</v>
      </c>
      <c r="AT78" s="21">
        <f t="shared" ca="1" si="13"/>
        <v>45</v>
      </c>
      <c r="AU78" s="21">
        <f t="shared" ca="1" si="13"/>
        <v>1</v>
      </c>
      <c r="AV78" s="21">
        <f t="shared" si="14"/>
        <v>3</v>
      </c>
      <c r="AW78" s="21">
        <f t="shared" si="15"/>
        <v>60</v>
      </c>
      <c r="AX78" s="21">
        <f t="shared" si="16"/>
        <v>30</v>
      </c>
      <c r="AY78" s="21">
        <f t="shared" si="17"/>
        <v>50</v>
      </c>
      <c r="AZ78" s="21">
        <f t="shared" si="18"/>
        <v>10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2016:3:2:7:XINZHU</v>
      </c>
      <c r="AP79" s="27">
        <f t="shared" ca="1" si="12"/>
        <v>98</v>
      </c>
      <c r="AQ79" s="21">
        <f t="shared" ca="1" si="13"/>
        <v>1</v>
      </c>
      <c r="AR79" s="21">
        <f t="shared" ca="1" si="13"/>
        <v>30</v>
      </c>
      <c r="AS79" s="21">
        <f t="shared" ca="1" si="13"/>
        <v>14</v>
      </c>
      <c r="AT79" s="21">
        <f t="shared" ca="1" si="13"/>
        <v>30</v>
      </c>
      <c r="AU79" s="21">
        <f t="shared" ca="1" si="13"/>
        <v>0</v>
      </c>
      <c r="AV79" s="21">
        <f t="shared" si="14"/>
        <v>3</v>
      </c>
      <c r="AW79" s="21">
        <f t="shared" si="15"/>
        <v>60</v>
      </c>
      <c r="AX79" s="21">
        <f t="shared" si="16"/>
        <v>30</v>
      </c>
      <c r="AY79" s="21">
        <f t="shared" si="17"/>
        <v>50</v>
      </c>
      <c r="AZ79" s="21">
        <f t="shared" si="18"/>
        <v>10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255</v>
      </c>
      <c r="AC80" s="21">
        <f t="shared" ca="1" si="4"/>
        <v>5</v>
      </c>
      <c r="AD80" s="21">
        <f t="shared" si="5"/>
        <v>5</v>
      </c>
      <c r="AE80" s="27">
        <f t="shared" ca="1" si="6"/>
        <v>41</v>
      </c>
      <c r="AF80" s="10">
        <f t="shared" ca="1" si="9"/>
        <v>0</v>
      </c>
      <c r="AG80" s="10">
        <f t="shared" ca="1" si="9"/>
        <v>2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2016:3:3:7:XINZHU</v>
      </c>
      <c r="AP80" s="27">
        <f t="shared" ca="1" si="12"/>
        <v>109</v>
      </c>
      <c r="AQ80" s="21">
        <f t="shared" ca="1" si="13"/>
        <v>0</v>
      </c>
      <c r="AR80" s="21">
        <f t="shared" ca="1" si="13"/>
        <v>35</v>
      </c>
      <c r="AS80" s="21">
        <f t="shared" ca="1" si="13"/>
        <v>25</v>
      </c>
      <c r="AT80" s="21">
        <f t="shared" ca="1" si="13"/>
        <v>53</v>
      </c>
      <c r="AU80" s="21">
        <f t="shared" ca="1" si="13"/>
        <v>2</v>
      </c>
      <c r="AV80" s="21">
        <f t="shared" si="14"/>
        <v>3</v>
      </c>
      <c r="AW80" s="21">
        <f t="shared" si="15"/>
        <v>60</v>
      </c>
      <c r="AX80" s="21">
        <f t="shared" si="16"/>
        <v>30</v>
      </c>
      <c r="AY80" s="21">
        <f t="shared" si="17"/>
        <v>50</v>
      </c>
      <c r="AZ80" s="21">
        <f t="shared" si="18"/>
        <v>10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266</v>
      </c>
      <c r="AC81" s="21">
        <f t="shared" ca="1" si="4"/>
        <v>3</v>
      </c>
      <c r="AD81" s="21">
        <f t="shared" si="5"/>
        <v>5</v>
      </c>
      <c r="AE81" s="27">
        <f t="shared" ca="1" si="6"/>
        <v>49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2016:3:4:7:XINZHU</v>
      </c>
      <c r="AP81" s="27">
        <f t="shared" ca="1" si="12"/>
        <v>119</v>
      </c>
      <c r="AQ81" s="21">
        <f t="shared" ca="1" si="13"/>
        <v>1</v>
      </c>
      <c r="AR81" s="21">
        <f t="shared" ca="1" si="13"/>
        <v>45</v>
      </c>
      <c r="AS81" s="21">
        <f t="shared" ca="1" si="13"/>
        <v>29</v>
      </c>
      <c r="AT81" s="21">
        <f t="shared" ca="1" si="13"/>
        <v>62</v>
      </c>
      <c r="AU81" s="21">
        <f t="shared" ca="1" si="13"/>
        <v>4</v>
      </c>
      <c r="AV81" s="21">
        <f t="shared" si="14"/>
        <v>3</v>
      </c>
      <c r="AW81" s="21">
        <f t="shared" si="15"/>
        <v>60</v>
      </c>
      <c r="AX81" s="21">
        <f t="shared" si="16"/>
        <v>30</v>
      </c>
      <c r="AY81" s="21">
        <f t="shared" si="17"/>
        <v>50</v>
      </c>
      <c r="AZ81" s="21">
        <f t="shared" si="18"/>
        <v>10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2016:4:1:7:XINZHU</v>
      </c>
      <c r="AP82" s="27">
        <f t="shared" ca="1" si="12"/>
        <v>129</v>
      </c>
      <c r="AQ82" s="21">
        <f t="shared" ca="1" si="13"/>
        <v>1</v>
      </c>
      <c r="AR82" s="21">
        <f t="shared" ca="1" si="13"/>
        <v>52</v>
      </c>
      <c r="AS82" s="21">
        <f t="shared" ca="1" si="13"/>
        <v>17</v>
      </c>
      <c r="AT82" s="21">
        <f t="shared" ca="1" si="13"/>
        <v>45</v>
      </c>
      <c r="AU82" s="21">
        <f t="shared" ca="1" si="13"/>
        <v>3</v>
      </c>
      <c r="AV82" s="21">
        <f t="shared" si="14"/>
        <v>3</v>
      </c>
      <c r="AW82" s="21">
        <f t="shared" si="15"/>
        <v>60</v>
      </c>
      <c r="AX82" s="21">
        <f t="shared" si="16"/>
        <v>30</v>
      </c>
      <c r="AY82" s="21">
        <f t="shared" si="17"/>
        <v>50</v>
      </c>
      <c r="AZ82" s="21">
        <f t="shared" si="18"/>
        <v>10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2016:4:2:7:XINZHU</v>
      </c>
      <c r="AP83" s="27">
        <f t="shared" ca="1" si="12"/>
        <v>139</v>
      </c>
      <c r="AQ83" s="21">
        <f t="shared" ca="1" si="13"/>
        <v>0</v>
      </c>
      <c r="AR83" s="21">
        <f t="shared" ca="1" si="13"/>
        <v>48</v>
      </c>
      <c r="AS83" s="21">
        <f t="shared" ca="1" si="13"/>
        <v>11</v>
      </c>
      <c r="AT83" s="21">
        <f t="shared" ca="1" si="13"/>
        <v>39</v>
      </c>
      <c r="AU83" s="21">
        <f t="shared" ca="1" si="13"/>
        <v>4</v>
      </c>
      <c r="AV83" s="21">
        <f t="shared" si="14"/>
        <v>3</v>
      </c>
      <c r="AW83" s="21">
        <f t="shared" si="15"/>
        <v>60</v>
      </c>
      <c r="AX83" s="21">
        <f t="shared" si="16"/>
        <v>30</v>
      </c>
      <c r="AY83" s="21">
        <f t="shared" si="17"/>
        <v>50</v>
      </c>
      <c r="AZ83" s="21">
        <f t="shared" si="18"/>
        <v>10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2016:4:3:7:XINZHU</v>
      </c>
      <c r="AP84" s="27">
        <f t="shared" ca="1" si="12"/>
        <v>149</v>
      </c>
      <c r="AQ84" s="21">
        <f t="shared" ca="1" si="13"/>
        <v>3</v>
      </c>
      <c r="AR84" s="21">
        <f t="shared" ca="1" si="13"/>
        <v>24</v>
      </c>
      <c r="AS84" s="21">
        <f t="shared" ca="1" si="13"/>
        <v>18</v>
      </c>
      <c r="AT84" s="21">
        <f t="shared" ca="1" si="13"/>
        <v>44</v>
      </c>
      <c r="AU84" s="21">
        <f t="shared" ca="1" si="13"/>
        <v>8</v>
      </c>
      <c r="AV84" s="21">
        <f t="shared" si="14"/>
        <v>3</v>
      </c>
      <c r="AW84" s="21">
        <f t="shared" si="15"/>
        <v>60</v>
      </c>
      <c r="AX84" s="21">
        <f t="shared" si="16"/>
        <v>30</v>
      </c>
      <c r="AY84" s="21">
        <f t="shared" si="17"/>
        <v>50</v>
      </c>
      <c r="AZ84" s="21">
        <f t="shared" si="18"/>
        <v>10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2016:4:4:7:XINZHU</v>
      </c>
      <c r="AP85" s="27">
        <f t="shared" ca="1" si="12"/>
        <v>159</v>
      </c>
      <c r="AQ85" s="21">
        <f t="shared" ca="1" si="13"/>
        <v>1</v>
      </c>
      <c r="AR85" s="21">
        <f t="shared" ca="1" si="13"/>
        <v>34</v>
      </c>
      <c r="AS85" s="21">
        <f t="shared" ca="1" si="13"/>
        <v>20</v>
      </c>
      <c r="AT85" s="21">
        <f t="shared" ca="1" si="13"/>
        <v>51</v>
      </c>
      <c r="AU85" s="21">
        <f t="shared" ca="1" si="13"/>
        <v>1</v>
      </c>
      <c r="AV85" s="21">
        <f t="shared" si="14"/>
        <v>3</v>
      </c>
      <c r="AW85" s="21">
        <f t="shared" si="15"/>
        <v>60</v>
      </c>
      <c r="AX85" s="21">
        <f t="shared" si="16"/>
        <v>30</v>
      </c>
      <c r="AY85" s="21">
        <f t="shared" si="17"/>
        <v>50</v>
      </c>
      <c r="AZ85" s="21">
        <f t="shared" si="18"/>
        <v>10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2016:5:1:7:XINZHU</v>
      </c>
      <c r="AP86" s="27">
        <f t="shared" ca="1" si="12"/>
        <v>169</v>
      </c>
      <c r="AQ86" s="21">
        <f t="shared" ca="1" si="13"/>
        <v>1</v>
      </c>
      <c r="AR86" s="21">
        <f t="shared" ca="1" si="13"/>
        <v>44</v>
      </c>
      <c r="AS86" s="21">
        <f t="shared" ca="1" si="13"/>
        <v>19</v>
      </c>
      <c r="AT86" s="21">
        <f t="shared" ca="1" si="13"/>
        <v>56</v>
      </c>
      <c r="AU86" s="21">
        <f t="shared" ca="1" si="13"/>
        <v>6</v>
      </c>
      <c r="AV86" s="21">
        <f t="shared" si="14"/>
        <v>3</v>
      </c>
      <c r="AW86" s="21">
        <f t="shared" si="15"/>
        <v>60</v>
      </c>
      <c r="AX86" s="21">
        <f t="shared" si="16"/>
        <v>30</v>
      </c>
      <c r="AY86" s="21">
        <f t="shared" si="17"/>
        <v>50</v>
      </c>
      <c r="AZ86" s="21">
        <f t="shared" si="18"/>
        <v>10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2016:5:2:7:XINZHU</v>
      </c>
      <c r="AP87" s="27">
        <f t="shared" ca="1" si="12"/>
        <v>179</v>
      </c>
      <c r="AQ87" s="21">
        <f t="shared" ca="1" si="13"/>
        <v>0</v>
      </c>
      <c r="AR87" s="21">
        <f t="shared" ca="1" si="13"/>
        <v>47</v>
      </c>
      <c r="AS87" s="21">
        <f t="shared" ca="1" si="13"/>
        <v>20</v>
      </c>
      <c r="AT87" s="21">
        <f t="shared" ca="1" si="13"/>
        <v>51</v>
      </c>
      <c r="AU87" s="21">
        <f t="shared" ca="1" si="13"/>
        <v>6</v>
      </c>
      <c r="AV87" s="21">
        <f t="shared" si="14"/>
        <v>3</v>
      </c>
      <c r="AW87" s="21">
        <f t="shared" si="15"/>
        <v>60</v>
      </c>
      <c r="AX87" s="21">
        <f t="shared" si="16"/>
        <v>30</v>
      </c>
      <c r="AY87" s="21">
        <f t="shared" si="17"/>
        <v>50</v>
      </c>
      <c r="AZ87" s="21">
        <f t="shared" si="18"/>
        <v>10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2016:5:3:7:XINZHU</v>
      </c>
      <c r="AP88" s="27">
        <f t="shared" ca="1" si="12"/>
        <v>190</v>
      </c>
      <c r="AQ88" s="21">
        <f t="shared" ca="1" si="13"/>
        <v>2</v>
      </c>
      <c r="AR88" s="21">
        <f t="shared" ca="1" si="13"/>
        <v>47</v>
      </c>
      <c r="AS88" s="21">
        <f t="shared" ca="1" si="13"/>
        <v>15</v>
      </c>
      <c r="AT88" s="21">
        <f t="shared" ca="1" si="13"/>
        <v>58</v>
      </c>
      <c r="AU88" s="21">
        <f t="shared" ca="1" si="13"/>
        <v>6</v>
      </c>
      <c r="AV88" s="21">
        <f t="shared" si="14"/>
        <v>3</v>
      </c>
      <c r="AW88" s="21">
        <f t="shared" si="15"/>
        <v>60</v>
      </c>
      <c r="AX88" s="21">
        <f t="shared" si="16"/>
        <v>30</v>
      </c>
      <c r="AY88" s="21">
        <f t="shared" si="17"/>
        <v>50</v>
      </c>
      <c r="AZ88" s="21">
        <f t="shared" si="18"/>
        <v>10</v>
      </c>
    </row>
    <row r="89" spans="23:52">
      <c r="AC89" s="7">
        <f ca="1">SUMIFS(AC53:AC88, $X53:$X88,YEAR,AC53:AC88,"&lt;&gt;#N/A")</f>
        <v>21</v>
      </c>
      <c r="AD89" s="27"/>
      <c r="AF89" s="7">
        <f t="shared" ref="AF89:AK89" ca="1" si="21">SUM(AF53:AF88)</f>
        <v>4</v>
      </c>
      <c r="AG89" s="7">
        <f t="shared" ca="1" si="21"/>
        <v>2</v>
      </c>
      <c r="AH89" s="7">
        <f t="shared" ca="1" si="21"/>
        <v>0</v>
      </c>
      <c r="AI89" s="7">
        <f t="shared" ca="1" si="21"/>
        <v>11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1989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2104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2105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14</v>
      </c>
      <c r="AN100" s="27"/>
    </row>
    <row r="101" spans="23:50">
      <c r="W101" s="7" t="s">
        <v>439</v>
      </c>
      <c r="X101" s="7">
        <f ca="1">SUM($AF$89:$AH$89)</f>
        <v>6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30%</v>
      </c>
      <c r="Y102" s="30">
        <f ca="1">IFERROR(X101/SUM(X100:X101),"0")</f>
        <v>0.3</v>
      </c>
      <c r="Z102" s="7" t="str">
        <f ca="1">TEXT(Y102,"00%")</f>
        <v>30%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21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2014  86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2015  37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2016  21</v>
      </c>
    </row>
    <row r="107" spans="23:50" ht="23.25">
      <c r="W107" s="7" t="s">
        <v>1451</v>
      </c>
      <c r="X107" s="42" t="str">
        <f>$X$91</f>
        <v>Xinzhu Zone</v>
      </c>
    </row>
    <row r="108" spans="23:50">
      <c r="X108" s="40" t="str">
        <f>$X$92</f>
        <v>新竹地帶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S24"/>
  <sheetViews>
    <sheetView topLeftCell="E1" zoomScaleNormal="100" zoomScaleSheetLayoutView="115" workbookViewId="0">
      <selection activeCell="E37" sqref="E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1989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2281</v>
      </c>
      <c r="E2" s="78" t="str">
        <f>$A$3</f>
        <v>新竹地區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2100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2101</v>
      </c>
      <c r="E5" s="86"/>
      <c r="F5" s="5" t="s">
        <v>792</v>
      </c>
      <c r="G5" s="6"/>
      <c r="H5" s="90">
        <f ca="1">XINZHU_DISTRICT_GRAPH!$AC$89</f>
        <v>6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2106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1995</v>
      </c>
      <c r="C12" s="64" t="str">
        <f>CONCATENATE(YEAR,":",MONTH,":",WEEK,":",WEEKDAY,":",$B12)</f>
        <v>2016:5:3:7:XINZHU_3_ZL</v>
      </c>
      <c r="D12" s="64">
        <f>MATCH($C12,REPORT_DATA_BY_COMP!$A:$A,0)</f>
        <v>1730</v>
      </c>
      <c r="E12" s="65" t="str">
        <f>SUBSTITUTE(VLOOKUP($B12,COMP_LIST!$A:$AC,5,FALSE),"EL","")</f>
        <v>E. Davidson / Scovel ZL</v>
      </c>
      <c r="F12" s="4" t="str">
        <f>VLOOKUP($B12,COMP_LIST!$A:$AC,3,FALSE)</f>
        <v>Xinzhu 3 ZL</v>
      </c>
      <c r="G12" s="4" t="str">
        <f>VLOOKUP($B12,COMP_LIST!$A:$AC,4,FALSE)</f>
        <v>新竹 3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8</v>
      </c>
    </row>
    <row r="13" spans="1:19" ht="15" customHeight="1">
      <c r="A13" s="1"/>
      <c r="B13" s="1" t="s">
        <v>1988</v>
      </c>
      <c r="C13" s="64" t="str">
        <f>CONCATENATE(YEAR,":",MONTH,":",WEEK,":",WEEKDAY,":",$B13)</f>
        <v>2016:5:3:7:XINZHU_1_E</v>
      </c>
      <c r="D13" s="64">
        <f>MATCH($C13,REPORT_DATA_BY_COMP!$A:$A,0)</f>
        <v>1727</v>
      </c>
      <c r="E13" s="65" t="str">
        <f>SUBSTITUTE(VLOOKUP($B13,COMP_LIST!$A:$AC,5,FALSE),"EL","")</f>
        <v>E. Merrell DL / Leonhardt</v>
      </c>
      <c r="F13" s="4" t="str">
        <f>VLOOKUP($B13,COMP_LIST!$A:$AC,3,FALSE)</f>
        <v>Xinzhu 1 E</v>
      </c>
      <c r="G13" s="4" t="str">
        <f>VLOOKUP($B13,COMP_LIST!$A:$AC,4,FALSE)</f>
        <v>新竹 1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2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 t="s">
        <v>1993</v>
      </c>
      <c r="C14" s="64" t="str">
        <f>CONCATENATE(YEAR,":",MONTH,":",WEEK,":",WEEKDAY,":",$B14)</f>
        <v>2016:5:3:7:XINZHU_1_S</v>
      </c>
      <c r="D14" s="64">
        <f>MATCH($C14,REPORT_DATA_BY_COMP!$A:$A,0)</f>
        <v>1728</v>
      </c>
      <c r="E14" s="65" t="str">
        <f>SUBSTITUTE(VLOOKUP($B14,COMP_LIST!$A:$AC,5,FALSE),"EL","")</f>
        <v>S. Johnson / Child STL</v>
      </c>
      <c r="F14" s="4" t="str">
        <f>VLOOKUP($B14,COMP_LIST!$A:$AC,3,FALSE)</f>
        <v>Xinzhu 1 S</v>
      </c>
      <c r="G14" s="4" t="str">
        <f>VLOOKUP($B14,COMP_LIST!$A:$AC,4,FALSE)</f>
        <v>新竹 1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5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7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9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1999</v>
      </c>
      <c r="C15" s="64" t="str">
        <f>CONCATENATE(YEAR,":",MONTH,":",WEEK,":",WEEKDAY,":",$B15)</f>
        <v>2016:5:3:7:XINZHU_3_S</v>
      </c>
      <c r="D15" s="64">
        <f>MATCH($C15,REPORT_DATA_BY_COMP!$A:$A,0)</f>
        <v>1729</v>
      </c>
      <c r="E15" s="65" t="str">
        <f>SUBSTITUTE(VLOOKUP($B15,COMP_LIST!$A:$AC,5,FALSE),"EL","")</f>
        <v>S. Pierson / Shek</v>
      </c>
      <c r="F15" s="4" t="str">
        <f>VLOOKUP($B15,COMP_LIST!$A:$AC,3,FALSE)</f>
        <v>Xinzhu 3 S</v>
      </c>
      <c r="G15" s="4" t="str">
        <f>VLOOKUP($B15,COMP_LIST!$A:$AC,4,FALSE)</f>
        <v>新竹 3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4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1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7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10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4</v>
      </c>
      <c r="K16" s="11">
        <f t="shared" si="0"/>
        <v>13</v>
      </c>
      <c r="L16" s="48">
        <f t="shared" si="0"/>
        <v>0</v>
      </c>
      <c r="M16" s="57">
        <f t="shared" si="0"/>
        <v>2</v>
      </c>
      <c r="N16" s="51">
        <f t="shared" si="0"/>
        <v>22</v>
      </c>
      <c r="O16" s="11">
        <f t="shared" si="0"/>
        <v>7</v>
      </c>
      <c r="P16" s="11">
        <f t="shared" si="0"/>
        <v>31</v>
      </c>
      <c r="Q16" s="11">
        <f t="shared" si="0"/>
        <v>21</v>
      </c>
      <c r="R16" s="11">
        <f t="shared" si="0"/>
        <v>3</v>
      </c>
      <c r="S16" s="11">
        <f t="shared" si="0"/>
        <v>26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2016:5:1:7:XINZHU</v>
      </c>
      <c r="D19" s="64">
        <f>MATCH($C19,REPORT_DATA_BY_DISTRICT!$A:$A, 0)</f>
        <v>480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20</v>
      </c>
      <c r="O19" s="10">
        <f>IFERROR(INDEX(REPORT_DATA_BY_DISTRICT!$A:$AH,$D19,MATCH(O$8,REPORT_DATA_BY_DISTRICT!$A$1:$AH$1,0)), "")</f>
        <v>8</v>
      </c>
      <c r="P19" s="10">
        <f>IFERROR(INDEX(REPORT_DATA_BY_DISTRICT!$A:$AH,$D19,MATCH(P$8,REPORT_DATA_BY_DISTRICT!$A$1:$AH$1,0)), "")</f>
        <v>30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4</v>
      </c>
      <c r="S19" s="10">
        <f>IFERROR(INDEX(REPORT_DATA_BY_DISTRICT!$A:$AH,$D19,MATCH(S$8,REPORT_DATA_BY_DISTRICT!$A$1:$AH$1,0)), "")</f>
        <v>24</v>
      </c>
    </row>
    <row r="20" spans="3:19" ht="15" customHeight="1">
      <c r="C20" s="64" t="str">
        <f>CONCATENATE(YEAR,":",MONTH,":2:",WEEKLY_REPORT_DAY,":", $A$1)</f>
        <v>2016:5:2:7:XINZHU</v>
      </c>
      <c r="D20" s="64">
        <f>MATCH($C20,REPORT_DATA_BY_DISTRICT!$A:$A, 0)</f>
        <v>509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13</v>
      </c>
      <c r="L20" s="10">
        <f>IFERROR(INDEX(REPORT_DATA_BY_DISTRICT!$A:$AH,$D20,MATCH(L$8,REPORT_DATA_BY_DISTRICT!$A$1:$AH$1,0)), "")</f>
        <v>2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27</v>
      </c>
      <c r="O20" s="10">
        <f>IFERROR(INDEX(REPORT_DATA_BY_DISTRICT!$A:$AH,$D20,MATCH(O$8,REPORT_DATA_BY_DISTRICT!$A$1:$AH$1,0)), "")</f>
        <v>9</v>
      </c>
      <c r="P20" s="10">
        <f>IFERROR(INDEX(REPORT_DATA_BY_DISTRICT!$A:$AH,$D20,MATCH(P$8,REPORT_DATA_BY_DISTRICT!$A$1:$AH$1,0)), "")</f>
        <v>30</v>
      </c>
      <c r="Q20" s="10">
        <f>IFERROR(INDEX(REPORT_DATA_BY_DISTRICT!$A:$AH,$D20,MATCH(Q$8,REPORT_DATA_BY_DISTRICT!$A$1:$AH$1,0)), "")</f>
        <v>26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42</v>
      </c>
    </row>
    <row r="21" spans="3:19" ht="15" customHeight="1">
      <c r="C21" s="64" t="str">
        <f>CONCATENATE(YEAR,":",MONTH,":3:",WEEKLY_REPORT_DAY,":", $A$1)</f>
        <v>2016:5:3:7:XINZHU</v>
      </c>
      <c r="D21" s="64">
        <f>MATCH($C21,REPORT_DATA_BY_DISTRICT!$A:$A, 0)</f>
        <v>539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4</v>
      </c>
      <c r="K21" s="10">
        <f>IFERROR(INDEX(REPORT_DATA_BY_DISTRICT!$A:$AH,$D21,MATCH(K$8,REPORT_DATA_BY_DISTRICT!$A$1:$AH$1,0)), "")</f>
        <v>13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2</v>
      </c>
      <c r="N21" s="10">
        <f>IFERROR(INDEX(REPORT_DATA_BY_DISTRICT!$A:$AH,$D21,MATCH(N$8,REPORT_DATA_BY_DISTRICT!$A$1:$AH$1,0)), "")</f>
        <v>22</v>
      </c>
      <c r="O21" s="10">
        <f>IFERROR(INDEX(REPORT_DATA_BY_DISTRICT!$A:$AH,$D21,MATCH(O$8,REPORT_DATA_BY_DISTRICT!$A$1:$AH$1,0)), "")</f>
        <v>7</v>
      </c>
      <c r="P21" s="10">
        <f>IFERROR(INDEX(REPORT_DATA_BY_DISTRICT!$A:$AH,$D21,MATCH(P$8,REPORT_DATA_BY_DISTRICT!$A$1:$AH$1,0)), "")</f>
        <v>31</v>
      </c>
      <c r="Q21" s="10">
        <f>IFERROR(INDEX(REPORT_DATA_BY_DISTRICT!$A:$AH,$D21,MATCH(Q$8,REPORT_DATA_BY_DISTRICT!$A$1:$AH$1,0)), "")</f>
        <v>21</v>
      </c>
      <c r="R21" s="10">
        <f>IFERROR(INDEX(REPORT_DATA_BY_DISTRICT!$A:$AH,$D21,MATCH(R$8,REPORT_DATA_BY_DISTRICT!$A$1:$AH$1,0)), "")</f>
        <v>3</v>
      </c>
      <c r="S21" s="10">
        <f>IFERROR(INDEX(REPORT_DATA_BY_DISTRICT!$A:$AH,$D21,MATCH(S$8,REPORT_DATA_BY_DISTRICT!$A$1:$AH$1,0)), "")</f>
        <v>26</v>
      </c>
    </row>
    <row r="22" spans="3:19" ht="15" customHeight="1">
      <c r="C22" s="64" t="str">
        <f>CONCATENATE(YEAR,":",MONTH,":4:",WEEKLY_REPORT_DAY,":", $A$1)</f>
        <v>2016:5:4:7:XINZHU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2016:5:5:7:XINZHU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4</v>
      </c>
      <c r="J24" s="17">
        <f t="shared" si="1"/>
        <v>11</v>
      </c>
      <c r="K24" s="17">
        <f t="shared" si="1"/>
        <v>34</v>
      </c>
      <c r="L24" s="49">
        <f t="shared" si="1"/>
        <v>4</v>
      </c>
      <c r="M24" s="17">
        <f t="shared" si="1"/>
        <v>2</v>
      </c>
      <c r="N24" s="52">
        <f t="shared" si="1"/>
        <v>69</v>
      </c>
      <c r="O24" s="17">
        <f t="shared" si="1"/>
        <v>24</v>
      </c>
      <c r="P24" s="17">
        <f t="shared" si="1"/>
        <v>91</v>
      </c>
      <c r="Q24" s="17">
        <f t="shared" si="1"/>
        <v>69</v>
      </c>
      <c r="R24" s="17">
        <f t="shared" si="1"/>
        <v>10</v>
      </c>
      <c r="S24" s="17">
        <f>SUM(S19:S23)</f>
        <v>92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71" priority="1">
      <formula>J12=""</formula>
    </cfRule>
    <cfRule type="expression" dxfId="70" priority="2">
      <formula>AND(M$9&lt;&gt;"",M12&gt;=M$9)</formula>
    </cfRule>
    <cfRule type="expression" dxfId="69" priority="3">
      <formula>AND(M$10&lt;&gt;"",M12&lt;M$10)</formula>
    </cfRule>
    <cfRule type="expression" dxfId="6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W1:AZ109"/>
  <sheetViews>
    <sheetView zoomScale="85" zoomScaleNormal="85" workbookViewId="0">
      <selection activeCell="E37" sqref="E3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2016:2:4:7:XINZHU</v>
      </c>
      <c r="AP77" s="27">
        <f t="shared" ref="AP77:AP88" ca="1" si="11">MATCH(AO77,INDIRECT(CONCATENATE($X$93,"$A:$A")),0)</f>
        <v>216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3</v>
      </c>
      <c r="AT77" s="21">
        <f t="shared" ca="1" si="12"/>
        <v>25</v>
      </c>
      <c r="AU77" s="21">
        <f t="shared" ca="1" si="12"/>
        <v>1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2016:3:1:7:XINZHU</v>
      </c>
      <c r="AP78" s="27">
        <f t="shared" ca="1" si="11"/>
        <v>247</v>
      </c>
      <c r="AQ78" s="21">
        <f t="shared" ca="1" si="12"/>
        <v>0</v>
      </c>
      <c r="AR78" s="21">
        <f t="shared" ca="1" si="12"/>
        <v>20</v>
      </c>
      <c r="AS78" s="21">
        <f t="shared" ca="1" si="12"/>
        <v>8</v>
      </c>
      <c r="AT78" s="21">
        <f t="shared" ca="1" si="12"/>
        <v>26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2016:3:2:7:XINZHU</v>
      </c>
      <c r="AP79" s="27">
        <f t="shared" ca="1" si="11"/>
        <v>276</v>
      </c>
      <c r="AQ79" s="21">
        <f t="shared" ca="1" si="12"/>
        <v>1</v>
      </c>
      <c r="AR79" s="21">
        <f t="shared" ca="1" si="12"/>
        <v>18</v>
      </c>
      <c r="AS79" s="21">
        <f t="shared" ca="1" si="12"/>
        <v>11</v>
      </c>
      <c r="AT79" s="21">
        <f t="shared" ca="1" si="12"/>
        <v>16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123</v>
      </c>
      <c r="AC80" s="21">
        <f t="shared" ca="1" si="4"/>
        <v>1</v>
      </c>
      <c r="AD80" s="21">
        <f t="shared" si="5"/>
        <v>0</v>
      </c>
      <c r="AE80" s="27">
        <f t="shared" ca="1" si="6"/>
        <v>50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2016:3:3:7:XINZHU</v>
      </c>
      <c r="AP80" s="27">
        <f t="shared" ca="1" si="11"/>
        <v>306</v>
      </c>
      <c r="AQ80" s="21">
        <f t="shared" ca="1" si="12"/>
        <v>0</v>
      </c>
      <c r="AR80" s="21">
        <f t="shared" ca="1" si="12"/>
        <v>19</v>
      </c>
      <c r="AS80" s="21">
        <f t="shared" ca="1" si="12"/>
        <v>7</v>
      </c>
      <c r="AT80" s="21">
        <f t="shared" ca="1" si="12"/>
        <v>27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153</v>
      </c>
      <c r="AC81" s="21">
        <f t="shared" ca="1" si="4"/>
        <v>2</v>
      </c>
      <c r="AD81" s="21">
        <f t="shared" si="5"/>
        <v>0</v>
      </c>
      <c r="AE81" s="27">
        <f t="shared" ca="1" si="6"/>
        <v>68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2016:3:4:7:XINZHU</v>
      </c>
      <c r="AP81" s="27">
        <f t="shared" ca="1" si="11"/>
        <v>335</v>
      </c>
      <c r="AQ81" s="21">
        <f t="shared" ca="1" si="12"/>
        <v>0</v>
      </c>
      <c r="AR81" s="21">
        <f t="shared" ca="1" si="12"/>
        <v>25</v>
      </c>
      <c r="AS81" s="21">
        <f t="shared" ca="1" si="12"/>
        <v>14</v>
      </c>
      <c r="AT81" s="21">
        <f t="shared" ca="1" si="12"/>
        <v>39</v>
      </c>
      <c r="AU81" s="21">
        <f t="shared" ca="1" si="12"/>
        <v>3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2016:4:1:7:XINZHU</v>
      </c>
      <c r="AP82" s="27">
        <f t="shared" ca="1" si="11"/>
        <v>364</v>
      </c>
      <c r="AQ82" s="21">
        <f t="shared" ca="1" si="12"/>
        <v>1</v>
      </c>
      <c r="AR82" s="21">
        <f t="shared" ca="1" si="12"/>
        <v>26</v>
      </c>
      <c r="AS82" s="21">
        <f t="shared" ca="1" si="12"/>
        <v>12</v>
      </c>
      <c r="AT82" s="21">
        <f t="shared" ca="1" si="12"/>
        <v>21</v>
      </c>
      <c r="AU82" s="21">
        <f t="shared" ca="1" si="12"/>
        <v>3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2016:4:2:7:XINZHU</v>
      </c>
      <c r="AP83" s="27">
        <f t="shared" ca="1" si="11"/>
        <v>393</v>
      </c>
      <c r="AQ83" s="21">
        <f t="shared" ca="1" si="12"/>
        <v>0</v>
      </c>
      <c r="AR83" s="21">
        <f t="shared" ca="1" si="12"/>
        <v>22</v>
      </c>
      <c r="AS83" s="21">
        <f t="shared" ca="1" si="12"/>
        <v>7</v>
      </c>
      <c r="AT83" s="21">
        <f t="shared" ca="1" si="12"/>
        <v>28</v>
      </c>
      <c r="AU83" s="21">
        <f t="shared" ca="1" si="12"/>
        <v>2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2016:4:3:7:XINZHU</v>
      </c>
      <c r="AP84" s="27">
        <f t="shared" ca="1" si="11"/>
        <v>422</v>
      </c>
      <c r="AQ84" s="21">
        <f t="shared" ca="1" si="12"/>
        <v>0</v>
      </c>
      <c r="AR84" s="21">
        <f t="shared" ca="1" si="12"/>
        <v>10</v>
      </c>
      <c r="AS84" s="21">
        <f t="shared" ca="1" si="12"/>
        <v>8</v>
      </c>
      <c r="AT84" s="21">
        <f t="shared" ca="1" si="12"/>
        <v>20</v>
      </c>
      <c r="AU84" s="21">
        <f t="shared" ca="1" si="12"/>
        <v>5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2016:4:4:7:XINZHU</v>
      </c>
      <c r="AP85" s="27">
        <f t="shared" ca="1" si="11"/>
        <v>451</v>
      </c>
      <c r="AQ85" s="21">
        <f t="shared" ca="1" si="12"/>
        <v>0</v>
      </c>
      <c r="AR85" s="21">
        <f t="shared" ca="1" si="12"/>
        <v>18</v>
      </c>
      <c r="AS85" s="21">
        <f t="shared" ca="1" si="12"/>
        <v>10</v>
      </c>
      <c r="AT85" s="21">
        <f t="shared" ca="1" si="12"/>
        <v>28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2016:5:1:7:XINZHU</v>
      </c>
      <c r="AP86" s="27">
        <f t="shared" ca="1" si="11"/>
        <v>480</v>
      </c>
      <c r="AQ86" s="21">
        <f t="shared" ca="1" si="12"/>
        <v>0</v>
      </c>
      <c r="AR86" s="21">
        <f t="shared" ca="1" si="12"/>
        <v>20</v>
      </c>
      <c r="AS86" s="21">
        <f t="shared" ca="1" si="12"/>
        <v>8</v>
      </c>
      <c r="AT86" s="21">
        <f t="shared" ca="1" si="12"/>
        <v>22</v>
      </c>
      <c r="AU86" s="21">
        <f t="shared" ca="1" si="12"/>
        <v>4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2016:5:2:7:XINZHU</v>
      </c>
      <c r="AP87" s="27">
        <f t="shared" ca="1" si="11"/>
        <v>509</v>
      </c>
      <c r="AQ87" s="21">
        <f t="shared" ca="1" si="12"/>
        <v>0</v>
      </c>
      <c r="AR87" s="21">
        <f t="shared" ca="1" si="12"/>
        <v>27</v>
      </c>
      <c r="AS87" s="21">
        <f t="shared" ca="1" si="12"/>
        <v>9</v>
      </c>
      <c r="AT87" s="21">
        <f t="shared" ca="1" si="12"/>
        <v>26</v>
      </c>
      <c r="AU87" s="21">
        <f t="shared" ca="1" si="12"/>
        <v>3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2016:5:3:7:XINZHU</v>
      </c>
      <c r="AP88" s="27">
        <f t="shared" ca="1" si="11"/>
        <v>539</v>
      </c>
      <c r="AQ88" s="21">
        <f t="shared" ca="1" si="12"/>
        <v>2</v>
      </c>
      <c r="AR88" s="21">
        <f t="shared" ca="1" si="12"/>
        <v>22</v>
      </c>
      <c r="AS88" s="21">
        <f t="shared" ca="1" si="12"/>
        <v>7</v>
      </c>
      <c r="AT88" s="21">
        <f t="shared" ca="1" si="12"/>
        <v>21</v>
      </c>
      <c r="AU88" s="21">
        <f t="shared" ca="1" si="12"/>
        <v>3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1989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2281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2282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2016  6</v>
      </c>
    </row>
    <row r="107" spans="23:50" ht="23.25">
      <c r="W107" s="7" t="s">
        <v>1451</v>
      </c>
      <c r="X107" s="42" t="str">
        <f>$X$91</f>
        <v>Xinzhu District</v>
      </c>
    </row>
    <row r="108" spans="23:50">
      <c r="X108" s="40" t="str">
        <f>$X$92</f>
        <v>新竹地區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S22"/>
  <sheetViews>
    <sheetView topLeftCell="E1" zoomScaleNormal="100" zoomScaleSheetLayoutView="115" workbookViewId="0">
      <selection activeCell="E37" sqref="E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2063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2283</v>
      </c>
      <c r="E2" s="78" t="str">
        <f>$A$3</f>
        <v>竹東地區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2100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2101</v>
      </c>
      <c r="E5" s="86"/>
      <c r="F5" s="5" t="s">
        <v>792</v>
      </c>
      <c r="G5" s="6"/>
      <c r="H5" s="90">
        <f ca="1">ZHUDONG_DISTRICT_GRAPH!$AC$89</f>
        <v>3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2107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2062</v>
      </c>
      <c r="C12" s="64" t="str">
        <f>CONCATENATE(YEAR,":",MONTH,":",WEEK,":",WEEKDAY,":",$B12)</f>
        <v>2016:5:3:7:ZHUDONG_E</v>
      </c>
      <c r="D12" s="64">
        <f>MATCH($C12,REPORT_DATA_BY_COMP!$A:$A,0)</f>
        <v>1749</v>
      </c>
      <c r="E12" s="65" t="str">
        <f>SUBSTITUTE(VLOOKUP($B12,COMP_LIST!$A:$AC,5,FALSE),"EL","")</f>
        <v>E. Wadsworth DL / Wu</v>
      </c>
      <c r="F12" s="4" t="str">
        <f>VLOOKUP($B12,COMP_LIST!$A:$AC,3,FALSE)</f>
        <v>Zhudong E</v>
      </c>
      <c r="G12" s="4" t="str">
        <f>VLOOKUP($B12,COMP_LIST!$A:$AC,4,FALSE)</f>
        <v>竹東長老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1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2</v>
      </c>
    </row>
    <row r="13" spans="1:19" ht="15" customHeight="1">
      <c r="A13" s="1"/>
      <c r="B13" s="1" t="s">
        <v>2066</v>
      </c>
      <c r="C13" s="64" t="str">
        <f>CONCATENATE(YEAR,":",MONTH,":",WEEK,":",WEEKDAY,":",$B13)</f>
        <v>2016:5:3:7:ZHUDONG_S</v>
      </c>
      <c r="D13" s="64">
        <f>MATCH($C13,REPORT_DATA_BY_COMP!$A:$A,0)</f>
        <v>1750</v>
      </c>
      <c r="E13" s="65" t="str">
        <f>SUBSTITUTE(VLOOKUP($B13,COMP_LIST!$A:$AC,5,FALSE),"EL","")</f>
        <v>S. Haupt / Zang / Hsiao</v>
      </c>
      <c r="F13" s="4" t="str">
        <f>VLOOKUP($B13,COMP_LIST!$A:$AC,3,FALSE)</f>
        <v>Zhudong S</v>
      </c>
      <c r="G13" s="4" t="str">
        <f>VLOOKUP($B13,COMP_LIST!$A:$AC,4,FALSE)</f>
        <v>竹東姐妹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5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10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8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7</v>
      </c>
      <c r="K14" s="11">
        <f t="shared" si="0"/>
        <v>0</v>
      </c>
      <c r="L14" s="48">
        <f t="shared" si="0"/>
        <v>1</v>
      </c>
      <c r="M14" s="57">
        <f t="shared" si="0"/>
        <v>0</v>
      </c>
      <c r="N14" s="51">
        <f t="shared" si="0"/>
        <v>11</v>
      </c>
      <c r="O14" s="11">
        <f t="shared" si="0"/>
        <v>6</v>
      </c>
      <c r="P14" s="11">
        <f t="shared" si="0"/>
        <v>17</v>
      </c>
      <c r="Q14" s="11">
        <f t="shared" si="0"/>
        <v>6</v>
      </c>
      <c r="R14" s="11">
        <f t="shared" si="0"/>
        <v>1</v>
      </c>
      <c r="S14" s="11">
        <f t="shared" si="0"/>
        <v>10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2245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2016:5:1:7:ZHUDONG</v>
      </c>
      <c r="D17" s="64">
        <f>MATCH($C17,REPORT_DATA_BY_DISTRICT!$A:$A, 0)</f>
        <v>487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8</v>
      </c>
      <c r="K17" s="10">
        <f>IFERROR(INDEX(REPORT_DATA_BY_DISTRICT!$A:$AH,$D17,MATCH(K$8,REPORT_DATA_BY_DISTRICT!$A$1:$AH$1,0)), "")</f>
        <v>2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10</v>
      </c>
      <c r="O17" s="10">
        <f>IFERROR(INDEX(REPORT_DATA_BY_DISTRICT!$A:$AH,$D17,MATCH(O$8,REPORT_DATA_BY_DISTRICT!$A$1:$AH$1,0)), "")</f>
        <v>2</v>
      </c>
      <c r="P17" s="10">
        <f>IFERROR(INDEX(REPORT_DATA_BY_DISTRICT!$A:$AH,$D17,MATCH(P$8,REPORT_DATA_BY_DISTRICT!$A$1:$AH$1,0)), "")</f>
        <v>19</v>
      </c>
      <c r="Q17" s="10">
        <f>IFERROR(INDEX(REPORT_DATA_BY_DISTRICT!$A:$AH,$D17,MATCH(Q$8,REPORT_DATA_BY_DISTRICT!$A$1:$AH$1,0)), "")</f>
        <v>11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15</v>
      </c>
    </row>
    <row r="18" spans="3:19" ht="15" customHeight="1">
      <c r="C18" s="64" t="str">
        <f>CONCATENATE(YEAR,":",MONTH,":2:",WEEKLY_REPORT_DAY,":", $A$1)</f>
        <v>2016:5:2:7:ZHUDONG</v>
      </c>
      <c r="D18" s="64">
        <f>MATCH($C18,REPORT_DATA_BY_DISTRICT!$A:$A, 0)</f>
        <v>516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5</v>
      </c>
      <c r="K18" s="10">
        <f>IFERROR(INDEX(REPORT_DATA_BY_DISTRICT!$A:$AH,$D18,MATCH(K$8,REPORT_DATA_BY_DISTRICT!$A$1:$AH$1,0)), "")</f>
        <v>1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9</v>
      </c>
      <c r="O18" s="10">
        <f>IFERROR(INDEX(REPORT_DATA_BY_DISTRICT!$A:$AH,$D18,MATCH(O$8,REPORT_DATA_BY_DISTRICT!$A$1:$AH$1,0)), "")</f>
        <v>6</v>
      </c>
      <c r="P18" s="10">
        <f>IFERROR(INDEX(REPORT_DATA_BY_DISTRICT!$A:$AH,$D18,MATCH(P$8,REPORT_DATA_BY_DISTRICT!$A$1:$AH$1,0)), "")</f>
        <v>14</v>
      </c>
      <c r="Q18" s="10">
        <f>IFERROR(INDEX(REPORT_DATA_BY_DISTRICT!$A:$AH,$D18,MATCH(Q$8,REPORT_DATA_BY_DISTRICT!$A$1:$AH$1,0)), "")</f>
        <v>11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19</v>
      </c>
    </row>
    <row r="19" spans="3:19" ht="15" customHeight="1">
      <c r="C19" s="64" t="str">
        <f>CONCATENATE(YEAR,":",MONTH,":3:",WEEKLY_REPORT_DAY,":", $A$1)</f>
        <v>2016:5:3:7:ZHUDONG</v>
      </c>
      <c r="D19" s="64">
        <f>MATCH($C19,REPORT_DATA_BY_DISTRICT!$A:$A, 0)</f>
        <v>546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0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11</v>
      </c>
      <c r="O19" s="10">
        <f>IFERROR(INDEX(REPORT_DATA_BY_DISTRICT!$A:$AH,$D19,MATCH(O$8,REPORT_DATA_BY_DISTRICT!$A$1:$AH$1,0)), "")</f>
        <v>6</v>
      </c>
      <c r="P19" s="10">
        <f>IFERROR(INDEX(REPORT_DATA_BY_DISTRICT!$A:$AH,$D19,MATCH(P$8,REPORT_DATA_BY_DISTRICT!$A$1:$AH$1,0)), "")</f>
        <v>17</v>
      </c>
      <c r="Q19" s="10">
        <f>IFERROR(INDEX(REPORT_DATA_BY_DISTRICT!$A:$AH,$D19,MATCH(Q$8,REPORT_DATA_BY_DISTRICT!$A$1:$AH$1,0)), "")</f>
        <v>6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10</v>
      </c>
    </row>
    <row r="20" spans="3:19" ht="15" customHeight="1">
      <c r="C20" s="64" t="str">
        <f>CONCATENATE(YEAR,":",MONTH,":4:",WEEKLY_REPORT_DAY,":", $A$1)</f>
        <v>2016:5:4:7:ZHUDONG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2016:5:5:7:ZHUDONG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20</v>
      </c>
      <c r="K22" s="17">
        <f t="shared" si="1"/>
        <v>3</v>
      </c>
      <c r="L22" s="49">
        <f t="shared" si="1"/>
        <v>1</v>
      </c>
      <c r="M22" s="17">
        <f t="shared" si="1"/>
        <v>0</v>
      </c>
      <c r="N22" s="52">
        <f t="shared" si="1"/>
        <v>30</v>
      </c>
      <c r="O22" s="17">
        <f t="shared" si="1"/>
        <v>14</v>
      </c>
      <c r="P22" s="17">
        <f t="shared" si="1"/>
        <v>50</v>
      </c>
      <c r="Q22" s="17">
        <f t="shared" si="1"/>
        <v>28</v>
      </c>
      <c r="R22" s="17">
        <f t="shared" si="1"/>
        <v>1</v>
      </c>
      <c r="S22" s="17">
        <f>SUM(S17:S21)</f>
        <v>44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67" priority="6">
      <formula>J12=""</formula>
    </cfRule>
    <cfRule type="expression" dxfId="66" priority="7">
      <formula>AND(M$9&lt;&gt;"",M12&gt;=M$9)</formula>
    </cfRule>
    <cfRule type="expression" dxfId="65" priority="8">
      <formula>AND(M$10&lt;&gt;"",M12&lt;M$10)</formula>
    </cfRule>
    <cfRule type="expression" dxfId="64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W1:AZ109"/>
  <sheetViews>
    <sheetView zoomScale="85" zoomScaleNormal="85" workbookViewId="0">
      <selection activeCell="E37" sqref="E3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2016:2:4:7:ZHUDONG</v>
      </c>
      <c r="AP77" s="27">
        <f t="shared" ref="AP77:AP88" ca="1" si="11">MATCH(AO77,INDIRECT(CONCATENATE($X$93,"$A:$A")),0)</f>
        <v>223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4</v>
      </c>
      <c r="AS77" s="21">
        <f t="shared" ca="1" si="12"/>
        <v>5</v>
      </c>
      <c r="AT77" s="21">
        <f t="shared" ca="1" si="12"/>
        <v>8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2016:3:1:7:ZHUDONG</v>
      </c>
      <c r="AP78" s="27">
        <f t="shared" ca="1" si="11"/>
        <v>254</v>
      </c>
      <c r="AQ78" s="21">
        <f t="shared" ca="1" si="12"/>
        <v>0</v>
      </c>
      <c r="AR78" s="21">
        <f t="shared" ca="1" si="12"/>
        <v>5</v>
      </c>
      <c r="AS78" s="21">
        <f t="shared" ca="1" si="12"/>
        <v>5</v>
      </c>
      <c r="AT78" s="21">
        <f t="shared" ca="1" si="12"/>
        <v>8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2016:3:2:7:ZHUDONG</v>
      </c>
      <c r="AP79" s="27">
        <f t="shared" ca="1" si="11"/>
        <v>283</v>
      </c>
      <c r="AQ79" s="21">
        <f t="shared" ca="1" si="12"/>
        <v>0</v>
      </c>
      <c r="AR79" s="21">
        <f t="shared" ca="1" si="12"/>
        <v>6</v>
      </c>
      <c r="AS79" s="21">
        <f t="shared" ca="1" si="12"/>
        <v>0</v>
      </c>
      <c r="AT79" s="21">
        <f t="shared" ca="1" si="12"/>
        <v>4</v>
      </c>
      <c r="AU79" s="21">
        <f t="shared" ca="1" si="12"/>
        <v>0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>
        <f t="shared" ca="1" si="3"/>
        <v>130</v>
      </c>
      <c r="AC80" s="21">
        <f t="shared" ca="1" si="4"/>
        <v>1</v>
      </c>
      <c r="AD80" s="21">
        <f t="shared" si="5"/>
        <v>0</v>
      </c>
      <c r="AE80" s="27">
        <f t="shared" ca="1" si="6"/>
        <v>57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2016:3:3:7:ZHUDONG</v>
      </c>
      <c r="AP80" s="27">
        <f t="shared" ca="1" si="11"/>
        <v>313</v>
      </c>
      <c r="AQ80" s="21">
        <f t="shared" ca="1" si="12"/>
        <v>0</v>
      </c>
      <c r="AR80" s="21">
        <f t="shared" ca="1" si="12"/>
        <v>6</v>
      </c>
      <c r="AS80" s="21">
        <f t="shared" ca="1" si="12"/>
        <v>10</v>
      </c>
      <c r="AT80" s="21">
        <f t="shared" ca="1" si="12"/>
        <v>8</v>
      </c>
      <c r="AU80" s="21">
        <f t="shared" ca="1" si="12"/>
        <v>0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>
        <f t="shared" ca="1" si="3"/>
        <v>160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2016:3:4:7:ZHUDONG</v>
      </c>
      <c r="AP81" s="27">
        <f t="shared" ca="1" si="11"/>
        <v>342</v>
      </c>
      <c r="AQ81" s="21">
        <f t="shared" ca="1" si="12"/>
        <v>0</v>
      </c>
      <c r="AR81" s="21">
        <f t="shared" ca="1" si="12"/>
        <v>12</v>
      </c>
      <c r="AS81" s="21">
        <f t="shared" ca="1" si="12"/>
        <v>7</v>
      </c>
      <c r="AT81" s="21">
        <f t="shared" ca="1" si="12"/>
        <v>7</v>
      </c>
      <c r="AU81" s="21">
        <f t="shared" ca="1" si="12"/>
        <v>0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2016:4:1:7:ZHUDONG</v>
      </c>
      <c r="AP82" s="27">
        <f t="shared" ca="1" si="11"/>
        <v>371</v>
      </c>
      <c r="AQ82" s="21">
        <f t="shared" ca="1" si="12"/>
        <v>0</v>
      </c>
      <c r="AR82" s="21">
        <f t="shared" ca="1" si="12"/>
        <v>9</v>
      </c>
      <c r="AS82" s="21">
        <f t="shared" ca="1" si="12"/>
        <v>2</v>
      </c>
      <c r="AT82" s="21">
        <f t="shared" ca="1" si="12"/>
        <v>5</v>
      </c>
      <c r="AU82" s="21">
        <f t="shared" ca="1" si="12"/>
        <v>0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2016:4:2:7:ZHUDONG</v>
      </c>
      <c r="AP83" s="27">
        <f t="shared" ca="1" si="11"/>
        <v>400</v>
      </c>
      <c r="AQ83" s="21">
        <f t="shared" ca="1" si="12"/>
        <v>0</v>
      </c>
      <c r="AR83" s="21">
        <f t="shared" ca="1" si="12"/>
        <v>10</v>
      </c>
      <c r="AS83" s="21">
        <f t="shared" ca="1" si="12"/>
        <v>1</v>
      </c>
      <c r="AT83" s="21">
        <f t="shared" ca="1" si="12"/>
        <v>2</v>
      </c>
      <c r="AU83" s="21">
        <f t="shared" ca="1" si="12"/>
        <v>0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2016:4:3:7:ZHUDONG</v>
      </c>
      <c r="AP84" s="27">
        <f t="shared" ca="1" si="11"/>
        <v>429</v>
      </c>
      <c r="AQ84" s="21">
        <f t="shared" ca="1" si="12"/>
        <v>0</v>
      </c>
      <c r="AR84" s="21">
        <f t="shared" ca="1" si="12"/>
        <v>11</v>
      </c>
      <c r="AS84" s="21">
        <f t="shared" ca="1" si="12"/>
        <v>7</v>
      </c>
      <c r="AT84" s="21">
        <f t="shared" ca="1" si="12"/>
        <v>6</v>
      </c>
      <c r="AU84" s="21">
        <f t="shared" ca="1" si="12"/>
        <v>3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2016:4:4:7:ZHUDONG</v>
      </c>
      <c r="AP85" s="27">
        <f t="shared" ca="1" si="11"/>
        <v>458</v>
      </c>
      <c r="AQ85" s="21">
        <f t="shared" ca="1" si="12"/>
        <v>1</v>
      </c>
      <c r="AR85" s="21">
        <f t="shared" ca="1" si="12"/>
        <v>9</v>
      </c>
      <c r="AS85" s="21">
        <f t="shared" ca="1" si="12"/>
        <v>5</v>
      </c>
      <c r="AT85" s="21">
        <f t="shared" ca="1" si="12"/>
        <v>4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2016:5:1:7:ZHUDONG</v>
      </c>
      <c r="AP86" s="27">
        <f t="shared" ca="1" si="11"/>
        <v>487</v>
      </c>
      <c r="AQ86" s="21">
        <f t="shared" ca="1" si="12"/>
        <v>0</v>
      </c>
      <c r="AR86" s="21">
        <f t="shared" ca="1" si="12"/>
        <v>10</v>
      </c>
      <c r="AS86" s="21">
        <f t="shared" ca="1" si="12"/>
        <v>2</v>
      </c>
      <c r="AT86" s="21">
        <f t="shared" ca="1" si="12"/>
        <v>11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2016:5:2:7:ZHUDONG</v>
      </c>
      <c r="AP87" s="27">
        <f t="shared" ca="1" si="11"/>
        <v>516</v>
      </c>
      <c r="AQ87" s="21">
        <f t="shared" ca="1" si="12"/>
        <v>0</v>
      </c>
      <c r="AR87" s="21">
        <f t="shared" ca="1" si="12"/>
        <v>9</v>
      </c>
      <c r="AS87" s="21">
        <f t="shared" ca="1" si="12"/>
        <v>6</v>
      </c>
      <c r="AT87" s="21">
        <f t="shared" ca="1" si="12"/>
        <v>11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2016:5:3:7:ZHUDONG</v>
      </c>
      <c r="AP88" s="27">
        <f t="shared" ca="1" si="11"/>
        <v>546</v>
      </c>
      <c r="AQ88" s="21">
        <f t="shared" ca="1" si="12"/>
        <v>0</v>
      </c>
      <c r="AR88" s="21">
        <f t="shared" ca="1" si="12"/>
        <v>11</v>
      </c>
      <c r="AS88" s="21">
        <f t="shared" ca="1" si="12"/>
        <v>6</v>
      </c>
      <c r="AT88" s="21">
        <f t="shared" ca="1" si="12"/>
        <v>6</v>
      </c>
      <c r="AU88" s="21">
        <f t="shared" ca="1" si="12"/>
        <v>1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2063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2283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2284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2016  3</v>
      </c>
    </row>
    <row r="107" spans="23:50" ht="23.25">
      <c r="W107" s="7" t="s">
        <v>1451</v>
      </c>
      <c r="X107" s="42" t="str">
        <f>$X$91</f>
        <v>Zhudong District</v>
      </c>
    </row>
    <row r="108" spans="23:50">
      <c r="X108" s="40" t="str">
        <f>$X$92</f>
        <v>竹東地區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S24"/>
  <sheetViews>
    <sheetView topLeftCell="E1" zoomScaleNormal="100" zoomScaleSheetLayoutView="115" workbookViewId="0">
      <selection activeCell="E37" sqref="E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2049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2285</v>
      </c>
      <c r="E2" s="78" t="str">
        <f>$A$3</f>
        <v>竹北地區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2100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2101</v>
      </c>
      <c r="E5" s="86"/>
      <c r="F5" s="5" t="s">
        <v>792</v>
      </c>
      <c r="G5" s="6"/>
      <c r="H5" s="90">
        <f ca="1">ZHUBEI_DISTRICT_GRAPH!$AC$89</f>
        <v>11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2108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3162</v>
      </c>
      <c r="C12" s="64" t="str">
        <f>CONCATENATE(YEAR,":",MONTH,":",WEEK,":",WEEKDAY,":",$B12)</f>
        <v>2016:5:3:7:ZHUBEI_1_E</v>
      </c>
      <c r="D12" s="64">
        <f>MATCH($C12,REPORT_DATA_BY_COMP!$A:$A,0)</f>
        <v>1745</v>
      </c>
      <c r="E12" s="65" t="str">
        <f>SUBSTITUTE(VLOOKUP($B12,COMP_LIST!$A:$AC,5,FALSE),"EL","")</f>
        <v>E. Hsiao DL / McNeil</v>
      </c>
      <c r="F12" s="4" t="str">
        <f>VLOOKUP($B12,COMP_LIST!$A:$AC,3,FALSE)</f>
        <v>Zhubei 1 E</v>
      </c>
      <c r="G12" s="4" t="str">
        <f>VLOOKUP($B12,COMP_LIST!$A:$AC,4,FALSE)</f>
        <v>竹北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2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6</v>
      </c>
    </row>
    <row r="13" spans="1:19" ht="15" customHeight="1">
      <c r="A13" s="1"/>
      <c r="B13" s="1" t="s">
        <v>2053</v>
      </c>
      <c r="C13" s="64" t="str">
        <f>CONCATENATE(YEAR,":",MONTH,":",WEEK,":",WEEKDAY,":",$B13)</f>
        <v>2016:5:3:7:ZHUBEI_2_E</v>
      </c>
      <c r="D13" s="64">
        <f>MATCH($C13,REPORT_DATA_BY_COMP!$A:$A,0)</f>
        <v>1746</v>
      </c>
      <c r="E13" s="65" t="str">
        <f>SUBSTITUTE(VLOOKUP($B13,COMP_LIST!$A:$AC,5,FALSE),"EL","")</f>
        <v>E. Hawkes / James</v>
      </c>
      <c r="F13" s="4" t="str">
        <f>VLOOKUP($B13,COMP_LIST!$A:$AC,3,FALSE)</f>
        <v>Zhubei 2 E</v>
      </c>
      <c r="G13" s="4" t="str">
        <f>VLOOKUP($B13,COMP_LIST!$A:$AC,4,FALSE)</f>
        <v>竹北 2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5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0</v>
      </c>
      <c r="P13" s="10">
        <f>IFERROR(INDEX(REPORT_DATA_BY_COMP!$A:$AH,$D13,MATCH(P$8,REPORT_DATA_BY_COMP!$A$1:$AH$1,0)), "")</f>
        <v>3</v>
      </c>
      <c r="Q13" s="10">
        <f>IFERROR(INDEX(REPORT_DATA_BY_COMP!$A:$AH,$D13,MATCH(Q$8,REPORT_DATA_BY_COMP!$A$1:$AH$1,0)), "")</f>
        <v>13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18</v>
      </c>
    </row>
    <row r="14" spans="1:19" ht="15" customHeight="1">
      <c r="A14" s="1"/>
      <c r="B14" s="1" t="s">
        <v>2057</v>
      </c>
      <c r="C14" s="64" t="str">
        <f>CONCATENATE(YEAR,":",MONTH,":",WEEK,":",WEEKDAY,":",$B14)</f>
        <v>2016:5:3:7:ZHUBEI_2_S</v>
      </c>
      <c r="D14" s="64">
        <f>MATCH($C14,REPORT_DATA_BY_COMP!$A:$A,0)</f>
        <v>1747</v>
      </c>
      <c r="E14" s="65" t="str">
        <f>SUBSTITUTE(VLOOKUP($B14,COMP_LIST!$A:$AC,5,FALSE),"EL","")</f>
        <v>S. Meyers / Toronto</v>
      </c>
      <c r="F14" s="4" t="str">
        <f>VLOOKUP($B14,COMP_LIST!$A:$AC,3,FALSE)</f>
        <v>Zhubei 2 S</v>
      </c>
      <c r="G14" s="4" t="str">
        <f>VLOOKUP($B14,COMP_LIST!$A:$AC,4,FALSE)</f>
        <v>竹北 2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0</v>
      </c>
      <c r="P14" s="10">
        <f>IFERROR(INDEX(REPORT_DATA_BY_COMP!$A:$AH,$D14,MATCH(P$8,REPORT_DATA_BY_COMP!$A$1:$AH$1,0)), "")</f>
        <v>2</v>
      </c>
      <c r="Q14" s="10">
        <f>IFERROR(INDEX(REPORT_DATA_BY_COMP!$A:$AH,$D14,MATCH(Q$8,REPORT_DATA_BY_COMP!$A$1:$AH$1,0)), "")</f>
        <v>9</v>
      </c>
      <c r="R14" s="10">
        <f>IFERROR(INDEX(REPORT_DATA_BY_COMP!$A:$AH,$D14,MATCH(R$8,REPORT_DATA_BY_COMP!$A$1:$AH$1,0)), "")</f>
        <v>1</v>
      </c>
      <c r="S14" s="10">
        <f>IFERROR(INDEX(REPORT_DATA_BY_COMP!$A:$AH,$D14,MATCH(S$8,REPORT_DATA_BY_COMP!$A$1:$AH$1,0)), "")</f>
        <v>13</v>
      </c>
    </row>
    <row r="15" spans="1:19" ht="15" customHeight="1">
      <c r="A15" s="1"/>
      <c r="B15" s="1" t="s">
        <v>3165</v>
      </c>
      <c r="C15" s="64" t="str">
        <f>CONCATENATE(YEAR,":",MONTH,":",WEEK,":",WEEKDAY,":",$B15)</f>
        <v>2016:5:3:7:ZHUBEI_3_S</v>
      </c>
      <c r="D15" s="64">
        <f>MATCH($C15,REPORT_DATA_BY_COMP!$A:$A,0)</f>
        <v>1748</v>
      </c>
      <c r="E15" s="65" t="str">
        <f>SUBSTITUTE(VLOOKUP($B15,COMP_LIST!$A:$AC,5,FALSE),"EL","")</f>
        <v>S. Harvey / Hughes</v>
      </c>
      <c r="F15" s="4" t="str">
        <f>VLOOKUP($B15,COMP_LIST!$A:$AC,3,FALSE)</f>
        <v>Zhubei 3 S</v>
      </c>
      <c r="G15" s="4" t="str">
        <f>VLOOKUP($B15,COMP_LIST!$A:$AC,4,FALSE)</f>
        <v>竹北 3 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12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5</v>
      </c>
      <c r="K16" s="11">
        <f t="shared" si="0"/>
        <v>6</v>
      </c>
      <c r="L16" s="48">
        <f t="shared" si="0"/>
        <v>0</v>
      </c>
      <c r="M16" s="57">
        <f t="shared" si="0"/>
        <v>0</v>
      </c>
      <c r="N16" s="51">
        <f t="shared" si="0"/>
        <v>14</v>
      </c>
      <c r="O16" s="11">
        <f t="shared" si="0"/>
        <v>2</v>
      </c>
      <c r="P16" s="11">
        <f t="shared" si="0"/>
        <v>21</v>
      </c>
      <c r="Q16" s="11">
        <f t="shared" si="0"/>
        <v>31</v>
      </c>
      <c r="R16" s="11">
        <f t="shared" si="0"/>
        <v>2</v>
      </c>
      <c r="S16" s="11">
        <f t="shared" si="0"/>
        <v>49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2016:5:1:7:ZHUBEI</v>
      </c>
      <c r="D19" s="64">
        <f>MATCH($C19,REPORT_DATA_BY_DISTRICT!$A:$A, 0)</f>
        <v>486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4</v>
      </c>
      <c r="K19" s="10">
        <f>IFERROR(INDEX(REPORT_DATA_BY_DISTRICT!$A:$AH,$D19,MATCH(K$8,REPORT_DATA_BY_DISTRICT!$A$1:$AH$1,0)), "")</f>
        <v>5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14</v>
      </c>
      <c r="O19" s="10">
        <f>IFERROR(INDEX(REPORT_DATA_BY_DISTRICT!$A:$AH,$D19,MATCH(O$8,REPORT_DATA_BY_DISTRICT!$A$1:$AH$1,0)), "")</f>
        <v>9</v>
      </c>
      <c r="P19" s="10">
        <f>IFERROR(INDEX(REPORT_DATA_BY_DISTRICT!$A:$AH,$D19,MATCH(P$8,REPORT_DATA_BY_DISTRICT!$A$1:$AH$1,0)), "")</f>
        <v>27</v>
      </c>
      <c r="Q19" s="10">
        <f>IFERROR(INDEX(REPORT_DATA_BY_DISTRICT!$A:$AH,$D19,MATCH(Q$8,REPORT_DATA_BY_DISTRICT!$A$1:$AH$1,0)), "")</f>
        <v>23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29</v>
      </c>
    </row>
    <row r="20" spans="3:19" ht="15" customHeight="1">
      <c r="C20" s="64" t="str">
        <f>CONCATENATE(YEAR,":",MONTH,":2:",WEEKLY_REPORT_DAY,":", $A$1)</f>
        <v>2016:5:2:7:ZHUBEI</v>
      </c>
      <c r="D20" s="64">
        <f>MATCH($C20,REPORT_DATA_BY_DISTRICT!$A:$A, 0)</f>
        <v>515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4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11</v>
      </c>
      <c r="O20" s="10">
        <f>IFERROR(INDEX(REPORT_DATA_BY_DISTRICT!$A:$AH,$D20,MATCH(O$8,REPORT_DATA_BY_DISTRICT!$A$1:$AH$1,0)), "")</f>
        <v>5</v>
      </c>
      <c r="P20" s="10">
        <f>IFERROR(INDEX(REPORT_DATA_BY_DISTRICT!$A:$AH,$D20,MATCH(P$8,REPORT_DATA_BY_DISTRICT!$A$1:$AH$1,0)), "")</f>
        <v>19</v>
      </c>
      <c r="Q20" s="10">
        <f>IFERROR(INDEX(REPORT_DATA_BY_DISTRICT!$A:$AH,$D20,MATCH(Q$8,REPORT_DATA_BY_DISTRICT!$A$1:$AH$1,0)), "")</f>
        <v>14</v>
      </c>
      <c r="R20" s="10">
        <f>IFERROR(INDEX(REPORT_DATA_BY_DISTRICT!$A:$AH,$D20,MATCH(R$8,REPORT_DATA_BY_DISTRICT!$A$1:$AH$1,0)), "")</f>
        <v>3</v>
      </c>
      <c r="S20" s="10">
        <f>IFERROR(INDEX(REPORT_DATA_BY_DISTRICT!$A:$AH,$D20,MATCH(S$8,REPORT_DATA_BY_DISTRICT!$A$1:$AH$1,0)), "")</f>
        <v>19</v>
      </c>
    </row>
    <row r="21" spans="3:19" ht="15" customHeight="1">
      <c r="C21" s="64" t="str">
        <f>CONCATENATE(YEAR,":",MONTH,":3:",WEEKLY_REPORT_DAY,":", $A$1)</f>
        <v>2016:5:3:7:ZHUBEI</v>
      </c>
      <c r="D21" s="64">
        <f>MATCH($C21,REPORT_DATA_BY_DISTRICT!$A:$A, 0)</f>
        <v>545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5</v>
      </c>
      <c r="K21" s="10">
        <f>IFERROR(INDEX(REPORT_DATA_BY_DISTRICT!$A:$AH,$D21,MATCH(K$8,REPORT_DATA_BY_DISTRICT!$A$1:$AH$1,0)), "")</f>
        <v>6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14</v>
      </c>
      <c r="O21" s="10">
        <f>IFERROR(INDEX(REPORT_DATA_BY_DISTRICT!$A:$AH,$D21,MATCH(O$8,REPORT_DATA_BY_DISTRICT!$A$1:$AH$1,0)), "")</f>
        <v>2</v>
      </c>
      <c r="P21" s="10">
        <f>IFERROR(INDEX(REPORT_DATA_BY_DISTRICT!$A:$AH,$D21,MATCH(P$8,REPORT_DATA_BY_DISTRICT!$A$1:$AH$1,0)), "")</f>
        <v>21</v>
      </c>
      <c r="Q21" s="10">
        <f>IFERROR(INDEX(REPORT_DATA_BY_DISTRICT!$A:$AH,$D21,MATCH(Q$8,REPORT_DATA_BY_DISTRICT!$A$1:$AH$1,0)), "")</f>
        <v>31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49</v>
      </c>
    </row>
    <row r="22" spans="3:19" ht="15" customHeight="1">
      <c r="C22" s="64" t="str">
        <f>CONCATENATE(YEAR,":",MONTH,":4:",WEEKLY_REPORT_DAY,":", $A$1)</f>
        <v>2016:5:4:7:ZHUBEI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2016:5:5:7:ZHUBEI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0</v>
      </c>
      <c r="J24" s="17">
        <f t="shared" si="1"/>
        <v>14</v>
      </c>
      <c r="K24" s="17">
        <f t="shared" si="1"/>
        <v>15</v>
      </c>
      <c r="L24" s="49">
        <f t="shared" si="1"/>
        <v>0</v>
      </c>
      <c r="M24" s="17">
        <f t="shared" si="1"/>
        <v>1</v>
      </c>
      <c r="N24" s="52">
        <f t="shared" si="1"/>
        <v>39</v>
      </c>
      <c r="O24" s="17">
        <f t="shared" si="1"/>
        <v>16</v>
      </c>
      <c r="P24" s="17">
        <f t="shared" si="1"/>
        <v>67</v>
      </c>
      <c r="Q24" s="17">
        <f t="shared" si="1"/>
        <v>68</v>
      </c>
      <c r="R24" s="17">
        <f t="shared" si="1"/>
        <v>7</v>
      </c>
      <c r="S24" s="17">
        <f>SUM(S19:S23)</f>
        <v>97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63" priority="2">
      <formula>J12=""</formula>
    </cfRule>
    <cfRule type="expression" dxfId="62" priority="3">
      <formula>AND(M$10&lt;&gt;"",M12&lt;M$10)</formula>
    </cfRule>
    <cfRule type="expression" dxfId="61" priority="4">
      <formula>AND(M$10&lt;&gt;"",M12&gt;=M$10)</formula>
    </cfRule>
    <cfRule type="expression" dxfId="60" priority="5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W1:AZ109"/>
  <sheetViews>
    <sheetView zoomScale="85" zoomScaleNormal="85" workbookViewId="0">
      <selection activeCell="E37" sqref="E3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2016:2:4:7:ZHUBEI</v>
      </c>
      <c r="AP77" s="27">
        <f t="shared" ref="AP77:AP88" ca="1" si="11">MATCH(AO77,INDIRECT(CONCATENATE($X$93,"$A:$A")),0)</f>
        <v>222</v>
      </c>
      <c r="AQ77" s="21">
        <f t="shared" ref="AQ77:AU88" ca="1" si="12">INDEX(INDIRECT(CONCATENATE($X$93,"$A:$AG")),$AP77,MATCH(AQ$52,INDIRECT(CONCATENATE($X$93,"$A1:$AG1")),0))</f>
        <v>3</v>
      </c>
      <c r="AR77" s="21">
        <f t="shared" ca="1" si="12"/>
        <v>9</v>
      </c>
      <c r="AS77" s="21">
        <f t="shared" ca="1" si="12"/>
        <v>8</v>
      </c>
      <c r="AT77" s="21">
        <f t="shared" ca="1" si="12"/>
        <v>17</v>
      </c>
      <c r="AU77" s="21">
        <f t="shared" ca="1" si="12"/>
        <v>1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2016:3:1:7:ZHUBEI</v>
      </c>
      <c r="AP78" s="27">
        <f t="shared" ca="1" si="11"/>
        <v>253</v>
      </c>
      <c r="AQ78" s="21">
        <f t="shared" ca="1" si="12"/>
        <v>0</v>
      </c>
      <c r="AR78" s="21">
        <f t="shared" ca="1" si="12"/>
        <v>6</v>
      </c>
      <c r="AS78" s="21">
        <f t="shared" ca="1" si="12"/>
        <v>7</v>
      </c>
      <c r="AT78" s="21">
        <f t="shared" ca="1" si="12"/>
        <v>11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>
        <f t="shared" ca="1" si="6"/>
        <v>33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2016:3:2:7:ZHUBEI</v>
      </c>
      <c r="AP79" s="27">
        <f t="shared" ca="1" si="11"/>
        <v>282</v>
      </c>
      <c r="AQ79" s="21">
        <f t="shared" ca="1" si="12"/>
        <v>0</v>
      </c>
      <c r="AR79" s="21">
        <f t="shared" ca="1" si="12"/>
        <v>6</v>
      </c>
      <c r="AS79" s="21">
        <f t="shared" ca="1" si="12"/>
        <v>3</v>
      </c>
      <c r="AT79" s="21">
        <f t="shared" ca="1" si="12"/>
        <v>10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>
        <f t="shared" ca="1" si="3"/>
        <v>129</v>
      </c>
      <c r="AC80" s="21">
        <f t="shared" ca="1" si="4"/>
        <v>3</v>
      </c>
      <c r="AD80" s="21">
        <f t="shared" si="5"/>
        <v>0</v>
      </c>
      <c r="AE80" s="27">
        <f t="shared" ca="1" si="6"/>
        <v>56</v>
      </c>
      <c r="AF80" s="10">
        <f t="shared" ca="1" si="8"/>
        <v>0</v>
      </c>
      <c r="AG80" s="10">
        <f t="shared" ca="1" si="8"/>
        <v>2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2016:3:3:7:ZHUBEI</v>
      </c>
      <c r="AP80" s="27">
        <f t="shared" ca="1" si="11"/>
        <v>312</v>
      </c>
      <c r="AQ80" s="21">
        <f t="shared" ca="1" si="12"/>
        <v>0</v>
      </c>
      <c r="AR80" s="21">
        <f t="shared" ca="1" si="12"/>
        <v>10</v>
      </c>
      <c r="AS80" s="21">
        <f t="shared" ca="1" si="12"/>
        <v>8</v>
      </c>
      <c r="AT80" s="21">
        <f t="shared" ca="1" si="12"/>
        <v>18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>
        <f t="shared" ca="1" si="3"/>
        <v>159</v>
      </c>
      <c r="AC81" s="21">
        <f t="shared" ca="1" si="4"/>
        <v>1</v>
      </c>
      <c r="AD81" s="21">
        <f t="shared" si="5"/>
        <v>0</v>
      </c>
      <c r="AE81" s="27">
        <f t="shared" ca="1" si="6"/>
        <v>70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2016:3:4:7:ZHUBEI</v>
      </c>
      <c r="AP81" s="27">
        <f t="shared" ca="1" si="11"/>
        <v>341</v>
      </c>
      <c r="AQ81" s="21">
        <f t="shared" ca="1" si="12"/>
        <v>1</v>
      </c>
      <c r="AR81" s="21">
        <f t="shared" ca="1" si="12"/>
        <v>8</v>
      </c>
      <c r="AS81" s="21">
        <f t="shared" ca="1" si="12"/>
        <v>8</v>
      </c>
      <c r="AT81" s="21">
        <f t="shared" ca="1" si="12"/>
        <v>16</v>
      </c>
      <c r="AU81" s="21">
        <f t="shared" ca="1" si="12"/>
        <v>1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2016:4:1:7:ZHUBEI</v>
      </c>
      <c r="AP82" s="27">
        <f t="shared" ca="1" si="11"/>
        <v>370</v>
      </c>
      <c r="AQ82" s="21">
        <f t="shared" ca="1" si="12"/>
        <v>0</v>
      </c>
      <c r="AR82" s="21">
        <f t="shared" ca="1" si="12"/>
        <v>17</v>
      </c>
      <c r="AS82" s="21">
        <f t="shared" ca="1" si="12"/>
        <v>3</v>
      </c>
      <c r="AT82" s="21">
        <f t="shared" ca="1" si="12"/>
        <v>19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2016:4:2:7:ZHUBEI</v>
      </c>
      <c r="AP83" s="27">
        <f t="shared" ca="1" si="11"/>
        <v>399</v>
      </c>
      <c r="AQ83" s="21">
        <f t="shared" ca="1" si="12"/>
        <v>0</v>
      </c>
      <c r="AR83" s="21">
        <f t="shared" ca="1" si="12"/>
        <v>16</v>
      </c>
      <c r="AS83" s="21">
        <f t="shared" ca="1" si="12"/>
        <v>3</v>
      </c>
      <c r="AT83" s="21">
        <f t="shared" ca="1" si="12"/>
        <v>9</v>
      </c>
      <c r="AU83" s="21">
        <f t="shared" ca="1" si="12"/>
        <v>2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2016:4:3:7:ZHUBEI</v>
      </c>
      <c r="AP84" s="27">
        <f t="shared" ca="1" si="11"/>
        <v>428</v>
      </c>
      <c r="AQ84" s="21">
        <f t="shared" ca="1" si="12"/>
        <v>3</v>
      </c>
      <c r="AR84" s="21">
        <f t="shared" ca="1" si="12"/>
        <v>3</v>
      </c>
      <c r="AS84" s="21">
        <f t="shared" ca="1" si="12"/>
        <v>3</v>
      </c>
      <c r="AT84" s="21">
        <f t="shared" ca="1" si="12"/>
        <v>18</v>
      </c>
      <c r="AU84" s="21">
        <f t="shared" ca="1" si="12"/>
        <v>0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2016:4:4:7:ZHUBEI</v>
      </c>
      <c r="AP85" s="27">
        <f t="shared" ca="1" si="11"/>
        <v>457</v>
      </c>
      <c r="AQ85" s="21">
        <f t="shared" ca="1" si="12"/>
        <v>0</v>
      </c>
      <c r="AR85" s="21">
        <f t="shared" ca="1" si="12"/>
        <v>7</v>
      </c>
      <c r="AS85" s="21">
        <f t="shared" ca="1" si="12"/>
        <v>5</v>
      </c>
      <c r="AT85" s="21">
        <f t="shared" ca="1" si="12"/>
        <v>19</v>
      </c>
      <c r="AU85" s="21">
        <f t="shared" ca="1" si="12"/>
        <v>0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2016:5:1:7:ZHUBEI</v>
      </c>
      <c r="AP86" s="27">
        <f t="shared" ca="1" si="11"/>
        <v>486</v>
      </c>
      <c r="AQ86" s="21">
        <f t="shared" ca="1" si="12"/>
        <v>1</v>
      </c>
      <c r="AR86" s="21">
        <f t="shared" ca="1" si="12"/>
        <v>14</v>
      </c>
      <c r="AS86" s="21">
        <f t="shared" ca="1" si="12"/>
        <v>9</v>
      </c>
      <c r="AT86" s="21">
        <f t="shared" ca="1" si="12"/>
        <v>23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2016:5:2:7:ZHUBEI</v>
      </c>
      <c r="AP87" s="27">
        <f t="shared" ca="1" si="11"/>
        <v>515</v>
      </c>
      <c r="AQ87" s="21">
        <f t="shared" ca="1" si="12"/>
        <v>0</v>
      </c>
      <c r="AR87" s="21">
        <f t="shared" ca="1" si="12"/>
        <v>11</v>
      </c>
      <c r="AS87" s="21">
        <f t="shared" ca="1" si="12"/>
        <v>5</v>
      </c>
      <c r="AT87" s="21">
        <f t="shared" ca="1" si="12"/>
        <v>14</v>
      </c>
      <c r="AU87" s="21">
        <f t="shared" ca="1" si="12"/>
        <v>3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2016:5:3:7:ZHUBEI</v>
      </c>
      <c r="AP88" s="27">
        <f t="shared" ca="1" si="11"/>
        <v>545</v>
      </c>
      <c r="AQ88" s="21">
        <f t="shared" ca="1" si="12"/>
        <v>0</v>
      </c>
      <c r="AR88" s="21">
        <f t="shared" ca="1" si="12"/>
        <v>14</v>
      </c>
      <c r="AS88" s="21">
        <f t="shared" ca="1" si="12"/>
        <v>2</v>
      </c>
      <c r="AT88" s="21">
        <f t="shared" ca="1" si="12"/>
        <v>31</v>
      </c>
      <c r="AU88" s="21">
        <f t="shared" ca="1" si="12"/>
        <v>2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11</v>
      </c>
      <c r="AD89" s="27"/>
      <c r="AF89" s="7">
        <f t="shared" ref="AF89:AK89" ca="1" si="20">SUM(AF53:AF88)</f>
        <v>0</v>
      </c>
      <c r="AG89" s="7">
        <f t="shared" ca="1" si="20"/>
        <v>2</v>
      </c>
      <c r="AH89" s="7">
        <f t="shared" ca="1" si="20"/>
        <v>0</v>
      </c>
      <c r="AI89" s="7">
        <f t="shared" ca="1" si="20"/>
        <v>4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1456</v>
      </c>
      <c r="X90" s="2" t="s">
        <v>2049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2285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2286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5</v>
      </c>
      <c r="AN100" s="27"/>
    </row>
    <row r="101" spans="23:50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29%</v>
      </c>
      <c r="Y102" s="30">
        <f ca="1">IFERROR(X101/SUM(X100:X101),"0")</f>
        <v>0.2857142857142857</v>
      </c>
      <c r="Z102" s="7" t="str">
        <f ca="1">TEXT(Y102,"00%")</f>
        <v>29%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2016  11</v>
      </c>
    </row>
    <row r="107" spans="23:50" ht="23.25">
      <c r="W107" s="7" t="s">
        <v>1451</v>
      </c>
      <c r="X107" s="42" t="str">
        <f>$X$91</f>
        <v>Zhubei District</v>
      </c>
    </row>
    <row r="108" spans="23:50">
      <c r="X108" s="40" t="str">
        <f>$X$92</f>
        <v>竹北地區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S36"/>
  <sheetViews>
    <sheetView topLeftCell="G1" zoomScaleNormal="100" zoomScaleSheetLayoutView="115" workbookViewId="0">
      <selection activeCell="T7" sqref="T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1762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2109</v>
      </c>
      <c r="E2" s="78" t="str">
        <f>$A$3</f>
        <v>中臺北地帶</v>
      </c>
      <c r="F2" s="26" t="s">
        <v>793</v>
      </c>
      <c r="G2" s="80">
        <f>$A$6</f>
        <v>89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2110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2111</v>
      </c>
      <c r="E4" s="85">
        <f>DATE</f>
        <v>42505</v>
      </c>
      <c r="F4" s="23" t="s">
        <v>791</v>
      </c>
      <c r="G4" s="24"/>
      <c r="H4" s="87">
        <f>ROUND($G$2/12*MONTH,0)</f>
        <v>37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2112</v>
      </c>
      <c r="E5" s="86"/>
      <c r="F5" s="5" t="s">
        <v>792</v>
      </c>
      <c r="G5" s="6"/>
      <c r="H5" s="90">
        <f ca="1">CENTRAL_ZONE_GRAPH!$AC$89</f>
        <v>18</v>
      </c>
      <c r="I5" s="91"/>
      <c r="J5" s="91"/>
      <c r="K5" s="92"/>
      <c r="L5" s="45">
        <f>$M$36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89</v>
      </c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2113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1879</v>
      </c>
      <c r="C12" s="64" t="str">
        <f>CONCATENATE(YEAR,":",MONTH,":",WEEK,":",WEEKDAY,":",$B12)</f>
        <v>2016:5:3:7:JINHUA_ZL</v>
      </c>
      <c r="D12" s="64">
        <f>MATCH($C12,REPORT_DATA_BY_COMP!$A:$A,0)</f>
        <v>1680</v>
      </c>
      <c r="E12" s="65" t="str">
        <f>SUBSTITUTE(VLOOKUP($B12,COMP_LIST!$A:$AC,5,FALSE),"EL","")</f>
        <v>E. Hansen / Zhou ZL</v>
      </c>
      <c r="F12" s="4" t="str">
        <f>VLOOKUP($B12,COMP_LIST!$A:$AC,3,FALSE)</f>
        <v>Jinhua ZL</v>
      </c>
      <c r="G12" s="4" t="str">
        <f>VLOOKUP($B12,COMP_LIST!$A:$AC,4,FALSE)</f>
        <v>金華 ZL</v>
      </c>
      <c r="H12" s="10">
        <f>IFERROR(INDEX(REPORT_DATA_BY_COMP!$A:$AH,$D12,MATCH(H$8,REPORT_DATA_BY_COMP!$A$1:$AH$1,0)), "")</f>
        <v>2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9</v>
      </c>
      <c r="L12" s="47">
        <f>IFERROR(INDEX(REPORT_DATA_BY_COMP!$A:$AH,$D12,MATCH(L$8,REPORT_DATA_BY_COMP!$A$1:$AH$1,0)), "")</f>
        <v>2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21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1839</v>
      </c>
      <c r="C13" s="64" t="str">
        <f>CONCATENATE(YEAR,":",MONTH,":",WEEK,":",WEEKDAY,":",$B13)</f>
        <v>2016:5:3:7:JINHUA_S</v>
      </c>
      <c r="D13" s="64">
        <f>MATCH($C13,REPORT_DATA_BY_COMP!$A:$A,0)</f>
        <v>1679</v>
      </c>
      <c r="E13" s="65" t="str">
        <f>SUBSTITUTE(VLOOKUP($B13,COMP_LIST!$A:$AC,5,FALSE),"EL","")</f>
        <v>S. Wang / Menzie</v>
      </c>
      <c r="F13" s="4" t="str">
        <f>VLOOKUP($B13,COMP_LIST!$A:$AC,3,FALSE)</f>
        <v>Jinhua S</v>
      </c>
      <c r="G13" s="4" t="str">
        <f>VLOOKUP($B13,COMP_LIST!$A:$AC,4,FALSE)</f>
        <v>金華姐妹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16</v>
      </c>
    </row>
    <row r="14" spans="1:19" ht="15" customHeight="1">
      <c r="A14" s="1"/>
      <c r="B14" s="1" t="s">
        <v>1958</v>
      </c>
      <c r="C14" s="64" t="str">
        <f>CONCATENATE(YEAR,":",MONTH,":",WEEK,":",WEEKDAY,":",$B14)</f>
        <v>2016:5:3:7:TOUR_S</v>
      </c>
      <c r="D14" s="64">
        <f>MATCH($C14,REPORT_DATA_BY_COMP!$A:$A,0)</f>
        <v>1716</v>
      </c>
      <c r="E14" s="65" t="str">
        <f>SUBSTITUTE(VLOOKUP($B14,COMP_LIST!$A:$AC,5,FALSE),"EL","")</f>
        <v>S. Guan / Cullen</v>
      </c>
      <c r="F14" s="4" t="str">
        <f>VLOOKUP($B14,COMP_LIST!$A:$AC,3,FALSE)</f>
        <v>Tour S</v>
      </c>
      <c r="G14" s="4" t="str">
        <f>VLOOKUP($B14,COMP_LIST!$A:$AC,4,FALSE)</f>
        <v>導覽姐妹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11</v>
      </c>
    </row>
    <row r="15" spans="1:19" ht="15" customHeight="1">
      <c r="A15" s="1"/>
      <c r="B15" s="1" t="s">
        <v>1882</v>
      </c>
      <c r="C15" s="64" t="str">
        <f>CONCATENATE(YEAR,":",MONTH,":",WEEK,":",WEEKDAY,":",$B15)</f>
        <v>2016:5:3:7:OFFICE_E</v>
      </c>
      <c r="D15" s="64">
        <f>MATCH($C15,REPORT_DATA_BY_COMP!$A:$A,0)</f>
        <v>1691</v>
      </c>
      <c r="E15" s="65" t="str">
        <f>SUBSTITUTE(VLOOKUP($B15,COMP_LIST!$A:$AC,5,FALSE),"EL","")</f>
        <v>E. Elliott OA / Smith RE</v>
      </c>
      <c r="F15" s="4" t="str">
        <f>VLOOKUP($B15,COMP_LIST!$A:$AC,3,FALSE)</f>
        <v>Office E</v>
      </c>
      <c r="G15" s="4" t="str">
        <f>VLOOKUP($B15,COMP_LIST!$A:$AC,4,FALSE)</f>
        <v>辦公室長老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1</v>
      </c>
      <c r="Q15" s="10">
        <f>IFERROR(INDEX(REPORT_DATA_BY_COMP!$A:$AH,$D15,MATCH(Q$8,REPORT_DATA_BY_COMP!$A$1:$AH$1,0)), "")</f>
        <v>3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2</v>
      </c>
      <c r="I16" s="11">
        <f t="shared" si="0"/>
        <v>0</v>
      </c>
      <c r="J16" s="11">
        <f t="shared" si="0"/>
        <v>7</v>
      </c>
      <c r="K16" s="11">
        <f t="shared" si="0"/>
        <v>10</v>
      </c>
      <c r="L16" s="48">
        <f t="shared" si="0"/>
        <v>2</v>
      </c>
      <c r="M16" s="57">
        <f t="shared" si="0"/>
        <v>0</v>
      </c>
      <c r="N16" s="51">
        <f t="shared" si="0"/>
        <v>29</v>
      </c>
      <c r="O16" s="11">
        <f t="shared" si="0"/>
        <v>8</v>
      </c>
      <c r="P16" s="11">
        <f t="shared" si="0"/>
        <v>19</v>
      </c>
      <c r="Q16" s="11">
        <f t="shared" si="0"/>
        <v>15</v>
      </c>
      <c r="R16" s="11">
        <f t="shared" si="0"/>
        <v>0</v>
      </c>
      <c r="S16" s="11">
        <f t="shared" si="0"/>
        <v>38</v>
      </c>
    </row>
    <row r="17" spans="1:19" ht="15" customHeight="1">
      <c r="A17" s="1" t="s">
        <v>2114</v>
      </c>
      <c r="B17" s="1"/>
      <c r="E17" s="5" t="str">
        <f>$A17</f>
        <v>Xin'an 信安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1760</v>
      </c>
      <c r="C18" s="64" t="str">
        <f>CONCATENATE(YEAR,":",MONTH,":",WEEK,":",WEEKDAY,":",$B18)</f>
        <v>2016:5:3:7:ASSISTANTS</v>
      </c>
      <c r="D18" s="64">
        <f>MATCH($C18,REPORT_DATA_BY_COMP!$A:$A,0)</f>
        <v>1659</v>
      </c>
      <c r="E18" s="65" t="str">
        <f>SUBSTITUTE(VLOOKUP($B18,COMP_LIST!$A:$AC,5,FALSE),"EL","")</f>
        <v>E. Roe / Liston AP</v>
      </c>
      <c r="F18" s="4" t="str">
        <f>VLOOKUP($B18,COMP_LIST!$A:$AC,3,FALSE)</f>
        <v>Assistants</v>
      </c>
      <c r="G18" s="4" t="str">
        <f>VLOOKUP($B18,COMP_LIST!$A:$AC,4,FALSE)</f>
        <v>助理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5</v>
      </c>
      <c r="K18" s="10">
        <f>IFERROR(INDEX(REPORT_DATA_BY_COMP!$A:$AH,$D18,MATCH(K$8,REPORT_DATA_BY_COMP!$A$1:$AH$1,0)), "")</f>
        <v>8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18</v>
      </c>
      <c r="O18" s="10">
        <f>IFERROR(INDEX(REPORT_DATA_BY_COMP!$A:$AH,$D18,MATCH(O$8,REPORT_DATA_BY_COMP!$A$1:$AH$1,0)), "")</f>
        <v>4</v>
      </c>
      <c r="P18" s="10">
        <f>IFERROR(INDEX(REPORT_DATA_BY_COMP!$A:$AH,$D18,MATCH(P$8,REPORT_DATA_BY_COMP!$A$1:$AH$1,0)), "")</f>
        <v>8</v>
      </c>
      <c r="Q18" s="10">
        <f>IFERROR(INDEX(REPORT_DATA_BY_COMP!$A:$AH,$D18,MATCH(Q$8,REPORT_DATA_BY_COMP!$A$1:$AH$1,0)), "")</f>
        <v>9</v>
      </c>
      <c r="R18" s="10">
        <f>IFERROR(INDEX(REPORT_DATA_BY_COMP!$A:$AH,$D18,MATCH(R$8,REPORT_DATA_BY_COMP!$A$1:$AH$1,0)), "")</f>
        <v>1</v>
      </c>
      <c r="S18" s="10">
        <f>IFERROR(INDEX(REPORT_DATA_BY_COMP!$A:$AH,$D18,MATCH(S$8,REPORT_DATA_BY_COMP!$A$1:$AH$1,0)), "")</f>
        <v>10</v>
      </c>
    </row>
    <row r="19" spans="1:19" ht="15" customHeight="1">
      <c r="A19" s="1"/>
      <c r="B19" s="1" t="s">
        <v>1966</v>
      </c>
      <c r="C19" s="64" t="str">
        <f>CONCATENATE(YEAR,":",MONTH,":",WEEK,":",WEEKDAY,":",$B19)</f>
        <v>2016:5:3:7:WANDA_E</v>
      </c>
      <c r="D19" s="64">
        <f>MATCH($C19,REPORT_DATA_BY_COMP!$A:$A,0)</f>
        <v>1719</v>
      </c>
      <c r="E19" s="65" t="str">
        <f>SUBSTITUTE(VLOOKUP($B19,COMP_LIST!$A:$AC,5,FALSE),"EL","")</f>
        <v>E. Lin DL / Holloway</v>
      </c>
      <c r="F19" s="4" t="str">
        <f>VLOOKUP($B19,COMP_LIST!$A:$AC,3,FALSE)</f>
        <v>Wanda E</v>
      </c>
      <c r="G19" s="4" t="str">
        <f>VLOOKUP($B19,COMP_LIST!$A:$AC,4,FALSE)</f>
        <v>萬大長老</v>
      </c>
      <c r="H19" s="10">
        <f>IFERROR(INDEX(REPORT_DATA_BY_COMP!$A:$AH,$D19,MATCH(H$8,REPORT_DATA_BY_COMP!$A$1:$AH$1,0)), "")</f>
        <v>1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1</v>
      </c>
      <c r="K19" s="10">
        <f>IFERROR(INDEX(REPORT_DATA_BY_COMP!$A:$AH,$D19,MATCH(K$8,REPORT_DATA_BY_COMP!$A$1:$AH$1,0)), "")</f>
        <v>4</v>
      </c>
      <c r="L19" s="47">
        <f>IFERROR(INDEX(REPORT_DATA_BY_COMP!$A:$AH,$D19,MATCH(L$8,REPORT_DATA_BY_COMP!$A$1:$AH$1,0)), "")</f>
        <v>1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10</v>
      </c>
      <c r="O19" s="10">
        <f>IFERROR(INDEX(REPORT_DATA_BY_COMP!$A:$AH,$D19,MATCH(O$8,REPORT_DATA_BY_COMP!$A$1:$AH$1,0)), "")</f>
        <v>1</v>
      </c>
      <c r="P19" s="10">
        <f>IFERROR(INDEX(REPORT_DATA_BY_COMP!$A:$AH,$D19,MATCH(P$8,REPORT_DATA_BY_COMP!$A$1:$AH$1,0)), "")</f>
        <v>3</v>
      </c>
      <c r="Q19" s="10">
        <f>IFERROR(INDEX(REPORT_DATA_BY_COMP!$A:$AH,$D19,MATCH(Q$8,REPORT_DATA_BY_COMP!$A$1:$AH$1,0)), "")</f>
        <v>5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18</v>
      </c>
    </row>
    <row r="20" spans="1:19" ht="15" customHeight="1">
      <c r="A20" s="1"/>
      <c r="B20" s="1" t="s">
        <v>1968</v>
      </c>
      <c r="C20" s="64" t="str">
        <f>CONCATENATE(YEAR,":",MONTH,":",WEEK,":",WEEKDAY,":",$B20)</f>
        <v>2016:5:3:7:WANDA_S</v>
      </c>
      <c r="D20" s="64">
        <f>MATCH($C20,REPORT_DATA_BY_COMP!$A:$A,0)</f>
        <v>1720</v>
      </c>
      <c r="E20" s="65" t="str">
        <f>SUBSTITUTE(VLOOKUP($B20,COMP_LIST!$A:$AC,5,FALSE),"EL","")</f>
        <v>S. Knapp / Scharman</v>
      </c>
      <c r="F20" s="4" t="str">
        <f>VLOOKUP($B20,COMP_LIST!$A:$AC,3,FALSE)</f>
        <v>Wanda S</v>
      </c>
      <c r="G20" s="4" t="str">
        <f>VLOOKUP($B20,COMP_LIST!$A:$AC,4,FALSE)</f>
        <v>萬大姐妹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1</v>
      </c>
      <c r="K20" s="10">
        <f>IFERROR(INDEX(REPORT_DATA_BY_COMP!$A:$AH,$D20,MATCH(K$8,REPORT_DATA_BY_COMP!$A$1:$AH$1,0)), "")</f>
        <v>2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3</v>
      </c>
      <c r="O20" s="10">
        <f>IFERROR(INDEX(REPORT_DATA_BY_COMP!$A:$AH,$D20,MATCH(O$8,REPORT_DATA_BY_COMP!$A$1:$AH$1,0)), "")</f>
        <v>1</v>
      </c>
      <c r="P20" s="10">
        <f>IFERROR(INDEX(REPORT_DATA_BY_COMP!$A:$AH,$D20,MATCH(P$8,REPORT_DATA_BY_COMP!$A$1:$AH$1,0)), "")</f>
        <v>7</v>
      </c>
      <c r="Q20" s="10">
        <f>IFERROR(INDEX(REPORT_DATA_BY_COMP!$A:$AH,$D20,MATCH(Q$8,REPORT_DATA_BY_COMP!$A$1:$AH$1,0)), "")</f>
        <v>2</v>
      </c>
      <c r="R20" s="10">
        <f>IFERROR(INDEX(REPORT_DATA_BY_COMP!$A:$AH,$D20,MATCH(R$8,REPORT_DATA_BY_COMP!$A$1:$AH$1,0)), "")</f>
        <v>0</v>
      </c>
      <c r="S20" s="10">
        <f>IFERROR(INDEX(REPORT_DATA_BY_COMP!$A:$AH,$D20,MATCH(S$8,REPORT_DATA_BY_COMP!$A$1:$AH$1,0)), "")</f>
        <v>11</v>
      </c>
    </row>
    <row r="21" spans="1:19" ht="15" customHeight="1">
      <c r="A21" s="1"/>
      <c r="B21" s="1" t="s">
        <v>1975</v>
      </c>
      <c r="C21" s="64" t="str">
        <f>CONCATENATE(YEAR,":",MONTH,":",WEEK,":",WEEKDAY,":",$B21)</f>
        <v>2016:5:3:7:XINAN_S</v>
      </c>
      <c r="D21" s="64">
        <f>MATCH($C21,REPORT_DATA_BY_COMP!$A:$A,0)</f>
        <v>1722</v>
      </c>
      <c r="E21" s="65" t="str">
        <f>SUBSTITUTE(VLOOKUP($B21,COMP_LIST!$A:$AC,5,FALSE),"EL","")</f>
        <v>S. Sylvester / Hickman</v>
      </c>
      <c r="F21" s="4" t="str">
        <f>VLOOKUP($B21,COMP_LIST!$A:$AC,3,FALSE)</f>
        <v>Xinan S</v>
      </c>
      <c r="G21" s="4" t="str">
        <f>VLOOKUP($B21,COMP_LIST!$A:$AC,4,FALSE)</f>
        <v>信安姐妹</v>
      </c>
      <c r="H21" s="10">
        <f>IFERROR(INDEX(REPORT_DATA_BY_COMP!$A:$AH,$D21,MATCH(H$8,REPORT_DATA_BY_COMP!$A$1:$AH$1,0)), "")</f>
        <v>2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1</v>
      </c>
      <c r="K21" s="10">
        <f>IFERROR(INDEX(REPORT_DATA_BY_COMP!$A:$AH,$D21,MATCH(K$8,REPORT_DATA_BY_COMP!$A$1:$AH$1,0)), "")</f>
        <v>3</v>
      </c>
      <c r="L21" s="47">
        <f>IFERROR(INDEX(REPORT_DATA_BY_COMP!$A:$AH,$D21,MATCH(L$8,REPORT_DATA_BY_COMP!$A$1:$AH$1,0)), "")</f>
        <v>2</v>
      </c>
      <c r="M21" s="56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8</v>
      </c>
      <c r="O21" s="10">
        <f>IFERROR(INDEX(REPORT_DATA_BY_COMP!$A:$AH,$D21,MATCH(O$8,REPORT_DATA_BY_COMP!$A$1:$AH$1,0)), "")</f>
        <v>4</v>
      </c>
      <c r="P21" s="10">
        <f>IFERROR(INDEX(REPORT_DATA_BY_COMP!$A:$AH,$D21,MATCH(P$8,REPORT_DATA_BY_COMP!$A$1:$AH$1,0)), "")</f>
        <v>11</v>
      </c>
      <c r="Q21" s="10">
        <f>IFERROR(INDEX(REPORT_DATA_BY_COMP!$A:$AH,$D21,MATCH(Q$8,REPORT_DATA_BY_COMP!$A$1:$AH$1,0)), "")</f>
        <v>8</v>
      </c>
      <c r="R21" s="10">
        <f>IFERROR(INDEX(REPORT_DATA_BY_COMP!$A:$AH,$D21,MATCH(R$8,REPORT_DATA_BY_COMP!$A$1:$AH$1,0)), "")</f>
        <v>0</v>
      </c>
      <c r="S21" s="10">
        <f>IFERROR(INDEX(REPORT_DATA_BY_COMP!$A:$AH,$D21,MATCH(S$8,REPORT_DATA_BY_COMP!$A$1:$AH$1,0)), "")</f>
        <v>22</v>
      </c>
    </row>
    <row r="22" spans="1:19" ht="15" customHeight="1">
      <c r="A22" s="1"/>
      <c r="B22" s="1"/>
      <c r="E22" s="8" t="s">
        <v>806</v>
      </c>
      <c r="F22" s="9"/>
      <c r="G22" s="9"/>
      <c r="H22" s="11">
        <f t="shared" ref="H22:R22" si="1">SUM(H18:H21)</f>
        <v>3</v>
      </c>
      <c r="I22" s="11">
        <f t="shared" si="1"/>
        <v>0</v>
      </c>
      <c r="J22" s="11">
        <f t="shared" si="1"/>
        <v>8</v>
      </c>
      <c r="K22" s="11">
        <f t="shared" si="1"/>
        <v>17</v>
      </c>
      <c r="L22" s="48">
        <f t="shared" si="1"/>
        <v>3</v>
      </c>
      <c r="M22" s="71">
        <f t="shared" si="1"/>
        <v>0</v>
      </c>
      <c r="N22" s="51">
        <f t="shared" si="1"/>
        <v>39</v>
      </c>
      <c r="O22" s="11">
        <f t="shared" si="1"/>
        <v>10</v>
      </c>
      <c r="P22" s="11">
        <f t="shared" si="1"/>
        <v>29</v>
      </c>
      <c r="Q22" s="11">
        <f t="shared" si="1"/>
        <v>24</v>
      </c>
      <c r="R22" s="11">
        <f t="shared" si="1"/>
        <v>2</v>
      </c>
      <c r="S22" s="11">
        <f>SUM(S18:S21)</f>
        <v>61</v>
      </c>
    </row>
    <row r="23" spans="1:19" ht="15" customHeight="1">
      <c r="A23" s="1" t="s">
        <v>2115</v>
      </c>
      <c r="B23" s="1"/>
      <c r="E23" s="5" t="str">
        <f>$A23</f>
        <v>Sanchong 三重</v>
      </c>
      <c r="F23" s="6"/>
      <c r="G23" s="6"/>
      <c r="H23" s="6"/>
      <c r="I23" s="6"/>
      <c r="J23" s="6"/>
      <c r="K23" s="6"/>
      <c r="L23" s="6"/>
      <c r="M23" s="60"/>
      <c r="N23" s="6"/>
      <c r="O23" s="6"/>
      <c r="P23" s="6"/>
      <c r="Q23" s="6"/>
      <c r="R23" s="6"/>
      <c r="S23" s="6"/>
    </row>
    <row r="24" spans="1:19" ht="15" customHeight="1">
      <c r="A24" s="1"/>
      <c r="B24" s="1" t="s">
        <v>1885</v>
      </c>
      <c r="C24" s="64" t="str">
        <f>CONCATENATE(YEAR,":",MONTH,":",WEEK,":",WEEKDAY,":",$B24)</f>
        <v>2016:5:3:7:SANCHONG_E</v>
      </c>
      <c r="D24" s="64">
        <f>MATCH($C24,REPORT_DATA_BY_COMP!$A:$A,0)</f>
        <v>1692</v>
      </c>
      <c r="E24" s="65" t="str">
        <f>SUBSTITUTE(VLOOKUP($B24,COMP_LIST!$A:$AC,5,FALSE),"EL","")</f>
        <v>E. Luther / Smith</v>
      </c>
      <c r="F24" s="4" t="str">
        <f>VLOOKUP($B24,COMP_LIST!$A:$AC,3,FALSE)</f>
        <v>Sanchong E</v>
      </c>
      <c r="G24" s="4" t="str">
        <f>VLOOKUP($B24,COMP_LIST!$A:$AC,4,FALSE)</f>
        <v>三重長老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1</v>
      </c>
      <c r="J24" s="10">
        <f>IFERROR(INDEX(REPORT_DATA_BY_COMP!$A:$AH,$D24,MATCH(J$8,REPORT_DATA_BY_COMP!$A$1:$AH$1,0)), "")</f>
        <v>3</v>
      </c>
      <c r="K24" s="10">
        <f>IFERROR(INDEX(REPORT_DATA_BY_COMP!$A:$AH,$D24,MATCH(K$8,REPORT_DATA_BY_COMP!$A$1:$AH$1,0)), "")</f>
        <v>1</v>
      </c>
      <c r="L24" s="47">
        <f>IFERROR(INDEX(REPORT_DATA_BY_COMP!$A:$AH,$D24,MATCH(L$8,REPORT_DATA_BY_COMP!$A$1:$AH$1,0)), "")</f>
        <v>1</v>
      </c>
      <c r="M24" s="59">
        <f>IFERROR(INDEX(REPORT_DATA_BY_COMP!$A:$AH,$D24,MATCH(M$8,REPORT_DATA_BY_COMP!$A$1:$AH$1,0)), "")</f>
        <v>0</v>
      </c>
      <c r="N24" s="50">
        <f>IFERROR(INDEX(REPORT_DATA_BY_COMP!$A:$AH,$D24,MATCH(N$8,REPORT_DATA_BY_COMP!$A$1:$AH$1,0)), "")</f>
        <v>5</v>
      </c>
      <c r="O24" s="10">
        <f>IFERROR(INDEX(REPORT_DATA_BY_COMP!$A:$AH,$D24,MATCH(O$8,REPORT_DATA_BY_COMP!$A$1:$AH$1,0)), "")</f>
        <v>1</v>
      </c>
      <c r="P24" s="10">
        <f>IFERROR(INDEX(REPORT_DATA_BY_COMP!$A:$AH,$D24,MATCH(P$8,REPORT_DATA_BY_COMP!$A$1:$AH$1,0)), "")</f>
        <v>9</v>
      </c>
      <c r="Q24" s="10">
        <f>IFERROR(INDEX(REPORT_DATA_BY_COMP!$A:$AH,$D24,MATCH(Q$8,REPORT_DATA_BY_COMP!$A$1:$AH$1,0)), "")</f>
        <v>8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8</v>
      </c>
    </row>
    <row r="25" spans="1:19" ht="15" customHeight="1">
      <c r="A25" s="1"/>
      <c r="B25" s="1" t="s">
        <v>1888</v>
      </c>
      <c r="C25" s="64" t="str">
        <f>CONCATENATE(YEAR,":",MONTH,":",WEEK,":",WEEKDAY,":",$B25)</f>
        <v>2016:5:3:7:SANCHONG_S</v>
      </c>
      <c r="D25" s="64">
        <f>MATCH($C25,REPORT_DATA_BY_COMP!$A:$A,0)</f>
        <v>1693</v>
      </c>
      <c r="E25" s="65" t="str">
        <f>SUBSTITUTE(VLOOKUP($B25,COMP_LIST!$A:$AC,5,FALSE),"EL","")</f>
        <v>E. Roberts / Wong</v>
      </c>
      <c r="F25" s="4" t="str">
        <f>VLOOKUP($B25,COMP_LIST!$A:$AC,3,FALSE)</f>
        <v>Sanchong S</v>
      </c>
      <c r="G25" s="4" t="str">
        <f>VLOOKUP($B25,COMP_LIST!$A:$AC,4,FALSE)</f>
        <v>三重姐妹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1</v>
      </c>
      <c r="K25" s="10">
        <f>IFERROR(INDEX(REPORT_DATA_BY_COMP!$A:$AH,$D25,MATCH(K$8,REPORT_DATA_BY_COMP!$A$1:$AH$1,0)), "")</f>
        <v>1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2</v>
      </c>
      <c r="O25" s="10">
        <f>IFERROR(INDEX(REPORT_DATA_BY_COMP!$A:$AH,$D25,MATCH(O$8,REPORT_DATA_BY_COMP!$A$1:$AH$1,0)), "")</f>
        <v>2</v>
      </c>
      <c r="P25" s="10">
        <f>IFERROR(INDEX(REPORT_DATA_BY_COMP!$A:$AH,$D25,MATCH(P$8,REPORT_DATA_BY_COMP!$A$1:$AH$1,0)), "")</f>
        <v>6</v>
      </c>
      <c r="Q25" s="10">
        <f>IFERROR(INDEX(REPORT_DATA_BY_COMP!$A:$AH,$D25,MATCH(Q$8,REPORT_DATA_BY_COMP!$A$1:$AH$1,0)), "")</f>
        <v>6</v>
      </c>
      <c r="R25" s="10">
        <f>IFERROR(INDEX(REPORT_DATA_BY_COMP!$A:$AH,$D25,MATCH(R$8,REPORT_DATA_BY_COMP!$A$1:$AH$1,0)), "")</f>
        <v>1</v>
      </c>
      <c r="S25" s="10">
        <f>IFERROR(INDEX(REPORT_DATA_BY_COMP!$A:$AH,$D25,MATCH(S$8,REPORT_DATA_BY_COMP!$A$1:$AH$1,0)), "")</f>
        <v>5</v>
      </c>
    </row>
    <row r="26" spans="1:19" ht="15" customHeight="1">
      <c r="A26" s="1"/>
      <c r="B26" s="1" t="s">
        <v>1853</v>
      </c>
      <c r="C26" s="64" t="str">
        <f>CONCATENATE(YEAR,":",MONTH,":",WEEK,":",WEEKDAY,":",$B26)</f>
        <v>2016:5:3:7:LUZHOU_A_E</v>
      </c>
      <c r="D26" s="64">
        <f>MATCH($C26,REPORT_DATA_BY_COMP!$A:$A,0)</f>
        <v>1684</v>
      </c>
      <c r="E26" s="65" t="str">
        <f>SUBSTITUTE(VLOOKUP($B26,COMP_LIST!$A:$AC,5,FALSE),"EL","")</f>
        <v>E. Loke / Rasmussen</v>
      </c>
      <c r="F26" s="4" t="str">
        <f>VLOOKUP($B26,COMP_LIST!$A:$AC,3,FALSE)</f>
        <v>Luzhou A E</v>
      </c>
      <c r="G26" s="4" t="str">
        <f>VLOOKUP($B26,COMP_LIST!$A:$AC,4,FALSE)</f>
        <v>蘆洲 A 長老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1</v>
      </c>
      <c r="J26" s="10">
        <f>IFERROR(INDEX(REPORT_DATA_BY_COMP!$A:$AH,$D26,MATCH(J$8,REPORT_DATA_BY_COMP!$A$1:$AH$1,0)), "")</f>
        <v>4</v>
      </c>
      <c r="K26" s="10">
        <f>IFERROR(INDEX(REPORT_DATA_BY_COMP!$A:$AH,$D26,MATCH(K$8,REPORT_DATA_BY_COMP!$A$1:$AH$1,0)), "")</f>
        <v>4</v>
      </c>
      <c r="L26" s="47">
        <f>IFERROR(INDEX(REPORT_DATA_BY_COMP!$A:$AH,$D26,MATCH(L$8,REPORT_DATA_BY_COMP!$A$1:$AH$1,0)), "")</f>
        <v>1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9</v>
      </c>
      <c r="O26" s="10">
        <f>IFERROR(INDEX(REPORT_DATA_BY_COMP!$A:$AH,$D26,MATCH(O$8,REPORT_DATA_BY_COMP!$A$1:$AH$1,0)), "")</f>
        <v>4</v>
      </c>
      <c r="P26" s="10">
        <f>IFERROR(INDEX(REPORT_DATA_BY_COMP!$A:$AH,$D26,MATCH(P$8,REPORT_DATA_BY_COMP!$A$1:$AH$1,0)), "")</f>
        <v>14</v>
      </c>
      <c r="Q26" s="10">
        <f>IFERROR(INDEX(REPORT_DATA_BY_COMP!$A:$AH,$D26,MATCH(Q$8,REPORT_DATA_BY_COMP!$A$1:$AH$1,0)), "")</f>
        <v>5</v>
      </c>
      <c r="R26" s="10">
        <f>IFERROR(INDEX(REPORT_DATA_BY_COMP!$A:$AH,$D26,MATCH(R$8,REPORT_DATA_BY_COMP!$A$1:$AH$1,0)), "")</f>
        <v>0</v>
      </c>
      <c r="S26" s="10">
        <f>IFERROR(INDEX(REPORT_DATA_BY_COMP!$A:$AH,$D26,MATCH(S$8,REPORT_DATA_BY_COMP!$A$1:$AH$1,0)), "")</f>
        <v>9</v>
      </c>
    </row>
    <row r="27" spans="1:19" ht="15" customHeight="1">
      <c r="A27" s="1"/>
      <c r="B27" s="1" t="s">
        <v>1858</v>
      </c>
      <c r="C27" s="64" t="str">
        <f>CONCATENATE(YEAR,":",MONTH,":",WEEK,":",WEEKDAY,":",$B27)</f>
        <v>2016:5:3:7:LUZHOU_B_E</v>
      </c>
      <c r="D27" s="64">
        <f>MATCH($C27,REPORT_DATA_BY_COMP!$A:$A,0)</f>
        <v>1685</v>
      </c>
      <c r="E27" s="65" t="str">
        <f>SUBSTITUTE(VLOOKUP($B27,COMP_LIST!$A:$AC,5,FALSE),"EL","")</f>
        <v>E. Anderton  / King DL</v>
      </c>
      <c r="F27" s="4" t="str">
        <f>VLOOKUP($B27,COMP_LIST!$A:$AC,3,FALSE)</f>
        <v>Luzhou B E</v>
      </c>
      <c r="G27" s="4" t="str">
        <f>VLOOKUP($B27,COMP_LIST!$A:$AC,4,FALSE)</f>
        <v>蘆洲 B 長老</v>
      </c>
      <c r="H27" s="10">
        <f>IFERROR(INDEX(REPORT_DATA_BY_COMP!$A:$AH,$D27,MATCH(H$8,REPORT_DATA_BY_COMP!$A$1:$AH$1,0)), "")</f>
        <v>2</v>
      </c>
      <c r="I27" s="10">
        <f>IFERROR(INDEX(REPORT_DATA_BY_COMP!$A:$AH,$D27,MATCH(I$8,REPORT_DATA_BY_COMP!$A$1:$AH$1,0)), "")</f>
        <v>0</v>
      </c>
      <c r="J27" s="10">
        <f>IFERROR(INDEX(REPORT_DATA_BY_COMP!$A:$AH,$D27,MATCH(J$8,REPORT_DATA_BY_COMP!$A$1:$AH$1,0)), "")</f>
        <v>0</v>
      </c>
      <c r="K27" s="10">
        <f>IFERROR(INDEX(REPORT_DATA_BY_COMP!$A:$AH,$D27,MATCH(K$8,REPORT_DATA_BY_COMP!$A$1:$AH$1,0)), "")</f>
        <v>0</v>
      </c>
      <c r="L27" s="47">
        <f>IFERROR(INDEX(REPORT_DATA_BY_COMP!$A:$AH,$D27,MATCH(L$8,REPORT_DATA_BY_COMP!$A$1:$AH$1,0)), "")</f>
        <v>2</v>
      </c>
      <c r="M27" s="56">
        <f>IFERROR(INDEX(REPORT_DATA_BY_COMP!$A:$AH,$D27,MATCH(M$8,REPORT_DATA_BY_COMP!$A$1:$AH$1,0)), "")</f>
        <v>0</v>
      </c>
      <c r="N27" s="50">
        <f>IFERROR(INDEX(REPORT_DATA_BY_COMP!$A:$AH,$D27,MATCH(N$8,REPORT_DATA_BY_COMP!$A$1:$AH$1,0)), "")</f>
        <v>5</v>
      </c>
      <c r="O27" s="10">
        <f>IFERROR(INDEX(REPORT_DATA_BY_COMP!$A:$AH,$D27,MATCH(O$8,REPORT_DATA_BY_COMP!$A$1:$AH$1,0)), "")</f>
        <v>1</v>
      </c>
      <c r="P27" s="10">
        <f>IFERROR(INDEX(REPORT_DATA_BY_COMP!$A:$AH,$D27,MATCH(P$8,REPORT_DATA_BY_COMP!$A$1:$AH$1,0)), "")</f>
        <v>8</v>
      </c>
      <c r="Q27" s="10">
        <f>IFERROR(INDEX(REPORT_DATA_BY_COMP!$A:$AH,$D27,MATCH(Q$8,REPORT_DATA_BY_COMP!$A$1:$AH$1,0)), "")</f>
        <v>4</v>
      </c>
      <c r="R27" s="10">
        <f>IFERROR(INDEX(REPORT_DATA_BY_COMP!$A:$AH,$D27,MATCH(R$8,REPORT_DATA_BY_COMP!$A$1:$AH$1,0)), "")</f>
        <v>0</v>
      </c>
      <c r="S27" s="10">
        <f>IFERROR(INDEX(REPORT_DATA_BY_COMP!$A:$AH,$D27,MATCH(S$8,REPORT_DATA_BY_COMP!$A$1:$AH$1,0)), "")</f>
        <v>2</v>
      </c>
    </row>
    <row r="28" spans="1:19" ht="15" customHeight="1" thickBot="1">
      <c r="A28" s="1"/>
      <c r="B28" s="1"/>
      <c r="E28" s="8" t="s">
        <v>806</v>
      </c>
      <c r="F28" s="9"/>
      <c r="G28" s="9"/>
      <c r="H28" s="11">
        <f t="shared" ref="H28:S28" si="2">SUM(H24:H27)</f>
        <v>2</v>
      </c>
      <c r="I28" s="11">
        <f t="shared" si="2"/>
        <v>2</v>
      </c>
      <c r="J28" s="11">
        <f t="shared" si="2"/>
        <v>8</v>
      </c>
      <c r="K28" s="11">
        <f t="shared" si="2"/>
        <v>6</v>
      </c>
      <c r="L28" s="48">
        <f t="shared" si="2"/>
        <v>4</v>
      </c>
      <c r="M28" s="69">
        <f t="shared" si="2"/>
        <v>0</v>
      </c>
      <c r="N28" s="51">
        <f t="shared" si="2"/>
        <v>21</v>
      </c>
      <c r="O28" s="11">
        <f t="shared" si="2"/>
        <v>8</v>
      </c>
      <c r="P28" s="11">
        <f t="shared" si="2"/>
        <v>37</v>
      </c>
      <c r="Q28" s="11">
        <f t="shared" si="2"/>
        <v>23</v>
      </c>
      <c r="R28" s="11">
        <f t="shared" si="2"/>
        <v>1</v>
      </c>
      <c r="S28" s="11">
        <f t="shared" si="2"/>
        <v>24</v>
      </c>
    </row>
    <row r="29" spans="1:19" ht="15" customHeight="1" thickTop="1">
      <c r="E29" s="31"/>
      <c r="F29" s="22"/>
      <c r="G29" s="22"/>
      <c r="H29" s="22"/>
      <c r="I29" s="22"/>
      <c r="J29" s="22"/>
      <c r="K29" s="22"/>
      <c r="L29" s="22"/>
      <c r="M29" s="70"/>
      <c r="N29" s="22"/>
      <c r="O29" s="22"/>
      <c r="P29" s="22"/>
      <c r="Q29" s="22"/>
      <c r="R29" s="22"/>
      <c r="S29" s="22"/>
    </row>
    <row r="30" spans="1:19" ht="15" customHeight="1">
      <c r="E30" s="12" t="s">
        <v>805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</row>
    <row r="31" spans="1:19" ht="15" customHeight="1">
      <c r="C31" s="64" t="str">
        <f>CONCATENATE(YEAR,":",MONTH,":1:",WEEKLY_REPORT_DAY,":", $A$1)</f>
        <v>2016:5:1:7:CENTRAL</v>
      </c>
      <c r="D31" s="64">
        <f>MATCH($C31,REPORT_DATA_BY_ZONE!$A:$A, 0)</f>
        <v>161</v>
      </c>
      <c r="E31" s="19" t="s">
        <v>783</v>
      </c>
      <c r="F31" s="13"/>
      <c r="G31" s="13"/>
      <c r="H31" s="10">
        <f>IFERROR(INDEX(REPORT_DATA_BY_ZONE!$A:$AH,$D31,MATCH(H$8,REPORT_DATA_BY_ZONE!$A$1:$AH$1,0)), "")</f>
        <v>2</v>
      </c>
      <c r="I31" s="10">
        <f>IFERROR(INDEX(REPORT_DATA_BY_ZONE!$A:$AH,$D31,MATCH(I$8,REPORT_DATA_BY_ZONE!$A$1:$AH$1,0)), "")</f>
        <v>3</v>
      </c>
      <c r="J31" s="10">
        <f>IFERROR(INDEX(REPORT_DATA_BY_ZONE!$A:$AH,$D31,MATCH(J$8,REPORT_DATA_BY_ZONE!$A$1:$AH$1,0)), "")</f>
        <v>28</v>
      </c>
      <c r="K31" s="10">
        <f>IFERROR(INDEX(REPORT_DATA_BY_ZONE!$A:$AH,$D31,MATCH(K$8,REPORT_DATA_BY_ZONE!$A$1:$AH$1,0)), "")</f>
        <v>38</v>
      </c>
      <c r="L31" s="47">
        <f>IFERROR(INDEX(REPORT_DATA_BY_ZONE!$A:$AH,$D31,MATCH(L$8,REPORT_DATA_BY_ZONE!$A$1:$AH$1,0)), "")</f>
        <v>0</v>
      </c>
      <c r="M31" s="10">
        <f>IFERROR(INDEX(REPORT_DATA_BY_ZONE!$A:$AH,$D31,MATCH(M$8,REPORT_DATA_BY_ZONE!$A$1:$AH$1,0)), "")</f>
        <v>0</v>
      </c>
      <c r="N31" s="50">
        <f>IFERROR(INDEX(REPORT_DATA_BY_ZONE!$A:$AH,$D31,MATCH(N$8,REPORT_DATA_BY_ZONE!$A$1:$AH$1,0)), "")</f>
        <v>88</v>
      </c>
      <c r="O31" s="10">
        <f>IFERROR(INDEX(REPORT_DATA_BY_ZONE!$A:$AH,$D31,MATCH(O$8,REPORT_DATA_BY_ZONE!$A$1:$AH$1,0)), "")</f>
        <v>21</v>
      </c>
      <c r="P31" s="10">
        <f>IFERROR(INDEX(REPORT_DATA_BY_ZONE!$A:$AH,$D31,MATCH(P$8,REPORT_DATA_BY_ZONE!$A$1:$AH$1,0)), "")</f>
        <v>89</v>
      </c>
      <c r="Q31" s="10">
        <f>IFERROR(INDEX(REPORT_DATA_BY_ZONE!$A:$AH,$D31,MATCH(Q$8,REPORT_DATA_BY_ZONE!$A$1:$AH$1,0)), "")</f>
        <v>65</v>
      </c>
      <c r="R31" s="10">
        <f>IFERROR(INDEX(REPORT_DATA_BY_ZONE!$A:$AH,$D31,MATCH(R$8,REPORT_DATA_BY_ZONE!$A$1:$AH$1,0)), "")</f>
        <v>1</v>
      </c>
      <c r="S31" s="10">
        <f>IFERROR(INDEX(REPORT_DATA_BY_ZONE!$A:$AH,$D31,MATCH(S$8,REPORT_DATA_BY_ZONE!$A$1:$AH$1,0)), "")</f>
        <v>130</v>
      </c>
    </row>
    <row r="32" spans="1:19" ht="15" customHeight="1">
      <c r="C32" s="64" t="str">
        <f>CONCATENATE(YEAR,":",MONTH,":2:",WEEKLY_REPORT_DAY,":", $A$1)</f>
        <v>2016:5:2:7:CENTRAL</v>
      </c>
      <c r="D32" s="64">
        <f>MATCH($C32,REPORT_DATA_BY_ZONE!$A:$A, 0)</f>
        <v>171</v>
      </c>
      <c r="E32" s="19" t="s">
        <v>782</v>
      </c>
      <c r="F32" s="13"/>
      <c r="G32" s="13"/>
      <c r="H32" s="10">
        <f>IFERROR(INDEX(REPORT_DATA_BY_ZONE!$A:$AH,$D32,MATCH(H$8,REPORT_DATA_BY_ZONE!$A$1:$AH$1,0)), "")</f>
        <v>2</v>
      </c>
      <c r="I32" s="10">
        <f>IFERROR(INDEX(REPORT_DATA_BY_ZONE!$A:$AH,$D32,MATCH(I$8,REPORT_DATA_BY_ZONE!$A$1:$AH$1,0)), "")</f>
        <v>6</v>
      </c>
      <c r="J32" s="10">
        <f>IFERROR(INDEX(REPORT_DATA_BY_ZONE!$A:$AH,$D32,MATCH(J$8,REPORT_DATA_BY_ZONE!$A$1:$AH$1,0)), "")</f>
        <v>24</v>
      </c>
      <c r="K32" s="10">
        <f>IFERROR(INDEX(REPORT_DATA_BY_ZONE!$A:$AH,$D32,MATCH(K$8,REPORT_DATA_BY_ZONE!$A$1:$AH$1,0)), "")</f>
        <v>34</v>
      </c>
      <c r="L32" s="47">
        <f>IFERROR(INDEX(REPORT_DATA_BY_ZONE!$A:$AH,$D32,MATCH(L$8,REPORT_DATA_BY_ZONE!$A$1:$AH$1,0)), "")</f>
        <v>0</v>
      </c>
      <c r="M32" s="10">
        <f>IFERROR(INDEX(REPORT_DATA_BY_ZONE!$A:$AH,$D32,MATCH(M$8,REPORT_DATA_BY_ZONE!$A$1:$AH$1,0)), "")</f>
        <v>0</v>
      </c>
      <c r="N32" s="50">
        <f>IFERROR(INDEX(REPORT_DATA_BY_ZONE!$A:$AH,$D32,MATCH(N$8,REPORT_DATA_BY_ZONE!$A$1:$AH$1,0)), "")</f>
        <v>85</v>
      </c>
      <c r="O32" s="10">
        <f>IFERROR(INDEX(REPORT_DATA_BY_ZONE!$A:$AH,$D32,MATCH(O$8,REPORT_DATA_BY_ZONE!$A$1:$AH$1,0)), "")</f>
        <v>32</v>
      </c>
      <c r="P32" s="10">
        <f>IFERROR(INDEX(REPORT_DATA_BY_ZONE!$A:$AH,$D32,MATCH(P$8,REPORT_DATA_BY_ZONE!$A$1:$AH$1,0)), "")</f>
        <v>87</v>
      </c>
      <c r="Q32" s="10">
        <f>IFERROR(INDEX(REPORT_DATA_BY_ZONE!$A:$AH,$D32,MATCH(Q$8,REPORT_DATA_BY_ZONE!$A$1:$AH$1,0)), "")</f>
        <v>49</v>
      </c>
      <c r="R32" s="10">
        <f>IFERROR(INDEX(REPORT_DATA_BY_ZONE!$A:$AH,$D32,MATCH(R$8,REPORT_DATA_BY_ZONE!$A$1:$AH$1,0)), "")</f>
        <v>5</v>
      </c>
      <c r="S32" s="10">
        <f>IFERROR(INDEX(REPORT_DATA_BY_ZONE!$A:$AH,$D32,MATCH(S$8,REPORT_DATA_BY_ZONE!$A$1:$AH$1,0)), "")</f>
        <v>127</v>
      </c>
    </row>
    <row r="33" spans="3:19" ht="15" customHeight="1">
      <c r="C33" s="64" t="str">
        <f>CONCATENATE(YEAR,":",MONTH,":3:",WEEKLY_REPORT_DAY,":", $A$1)</f>
        <v>2016:5:3:7:CENTRAL</v>
      </c>
      <c r="D33" s="64">
        <f>MATCH($C33,REPORT_DATA_BY_ZONE!$A:$A, 0)</f>
        <v>181</v>
      </c>
      <c r="E33" s="19" t="s">
        <v>784</v>
      </c>
      <c r="F33" s="13"/>
      <c r="G33" s="13"/>
      <c r="H33" s="10">
        <f>IFERROR(INDEX(REPORT_DATA_BY_ZONE!$A:$AH,$D33,MATCH(H$8,REPORT_DATA_BY_ZONE!$A$1:$AH$1,0)), "")</f>
        <v>7</v>
      </c>
      <c r="I33" s="10">
        <f>IFERROR(INDEX(REPORT_DATA_BY_ZONE!$A:$AH,$D33,MATCH(I$8,REPORT_DATA_BY_ZONE!$A$1:$AH$1,0)), "")</f>
        <v>2</v>
      </c>
      <c r="J33" s="10">
        <f>IFERROR(INDEX(REPORT_DATA_BY_ZONE!$A:$AH,$D33,MATCH(J$8,REPORT_DATA_BY_ZONE!$A$1:$AH$1,0)), "")</f>
        <v>23</v>
      </c>
      <c r="K33" s="10">
        <f>IFERROR(INDEX(REPORT_DATA_BY_ZONE!$A:$AH,$D33,MATCH(K$8,REPORT_DATA_BY_ZONE!$A$1:$AH$1,0)), "")</f>
        <v>33</v>
      </c>
      <c r="L33" s="47">
        <f>IFERROR(INDEX(REPORT_DATA_BY_ZONE!$A:$AH,$D33,MATCH(L$8,REPORT_DATA_BY_ZONE!$A$1:$AH$1,0)), "")</f>
        <v>9</v>
      </c>
      <c r="M33" s="10">
        <f>IFERROR(INDEX(REPORT_DATA_BY_ZONE!$A:$AH,$D33,MATCH(M$8,REPORT_DATA_BY_ZONE!$A$1:$AH$1,0)), "")</f>
        <v>0</v>
      </c>
      <c r="N33" s="50">
        <f>IFERROR(INDEX(REPORT_DATA_BY_ZONE!$A:$AH,$D33,MATCH(N$8,REPORT_DATA_BY_ZONE!$A$1:$AH$1,0)), "")</f>
        <v>89</v>
      </c>
      <c r="O33" s="10">
        <f>IFERROR(INDEX(REPORT_DATA_BY_ZONE!$A:$AH,$D33,MATCH(O$8,REPORT_DATA_BY_ZONE!$A$1:$AH$1,0)), "")</f>
        <v>26</v>
      </c>
      <c r="P33" s="10">
        <f>IFERROR(INDEX(REPORT_DATA_BY_ZONE!$A:$AH,$D33,MATCH(P$8,REPORT_DATA_BY_ZONE!$A$1:$AH$1,0)), "")</f>
        <v>85</v>
      </c>
      <c r="Q33" s="10">
        <f>IFERROR(INDEX(REPORT_DATA_BY_ZONE!$A:$AH,$D33,MATCH(Q$8,REPORT_DATA_BY_ZONE!$A$1:$AH$1,0)), "")</f>
        <v>62</v>
      </c>
      <c r="R33" s="10">
        <f>IFERROR(INDEX(REPORT_DATA_BY_ZONE!$A:$AH,$D33,MATCH(R$8,REPORT_DATA_BY_ZONE!$A$1:$AH$1,0)), "")</f>
        <v>3</v>
      </c>
      <c r="S33" s="10">
        <f>IFERROR(INDEX(REPORT_DATA_BY_ZONE!$A:$AH,$D33,MATCH(S$8,REPORT_DATA_BY_ZONE!$A$1:$AH$1,0)), "")</f>
        <v>123</v>
      </c>
    </row>
    <row r="34" spans="3:19" ht="15" customHeight="1">
      <c r="C34" s="64" t="str">
        <f>CONCATENATE(YEAR,":",MONTH,":4:",WEEKLY_REPORT_DAY,":", $A$1)</f>
        <v>2016:5:4:7:CENTRAL</v>
      </c>
      <c r="D34" s="64" t="e">
        <f>MATCH($C34,REPORT_DATA_BY_ZONE!$A:$A, 0)</f>
        <v>#N/A</v>
      </c>
      <c r="E34" s="19" t="s">
        <v>785</v>
      </c>
      <c r="F34" s="13"/>
      <c r="G34" s="13"/>
      <c r="H34" s="10" t="str">
        <f>IFERROR(INDEX(REPORT_DATA_BY_ZONE!$A:$AH,$D34,MATCH(H$8,REPORT_DATA_BY_ZONE!$A$1:$AH$1,0)), "")</f>
        <v/>
      </c>
      <c r="I34" s="10" t="str">
        <f>IFERROR(INDEX(REPORT_DATA_BY_ZONE!$A:$AH,$D34,MATCH(I$8,REPORT_DATA_BY_ZONE!$A$1:$AH$1,0)), "")</f>
        <v/>
      </c>
      <c r="J34" s="10" t="str">
        <f>IFERROR(INDEX(REPORT_DATA_BY_ZONE!$A:$AH,$D34,MATCH(J$8,REPORT_DATA_BY_ZONE!$A$1:$AH$1,0)), "")</f>
        <v/>
      </c>
      <c r="K34" s="10" t="str">
        <f>IFERROR(INDEX(REPORT_DATA_BY_ZONE!$A:$AH,$D34,MATCH(K$8,REPORT_DATA_BY_ZONE!$A$1:$AH$1,0)), "")</f>
        <v/>
      </c>
      <c r="L34" s="47" t="str">
        <f>IFERROR(INDEX(REPORT_DATA_BY_ZONE!$A:$AH,$D34,MATCH(L$8,REPORT_DATA_BY_ZONE!$A$1:$AH$1,0)), "")</f>
        <v/>
      </c>
      <c r="M34" s="10" t="str">
        <f>IFERROR(INDEX(REPORT_DATA_BY_ZONE!$A:$AH,$D34,MATCH(M$8,REPORT_DATA_BY_ZONE!$A$1:$AH$1,0)), "")</f>
        <v/>
      </c>
      <c r="N34" s="50" t="str">
        <f>IFERROR(INDEX(REPORT_DATA_BY_ZONE!$A:$AH,$D34,MATCH(N$8,REPORT_DATA_BY_ZONE!$A$1:$AH$1,0)), "")</f>
        <v/>
      </c>
      <c r="O34" s="10" t="str">
        <f>IFERROR(INDEX(REPORT_DATA_BY_ZONE!$A:$AH,$D34,MATCH(O$8,REPORT_DATA_BY_ZONE!$A$1:$AH$1,0)), "")</f>
        <v/>
      </c>
      <c r="P34" s="10" t="str">
        <f>IFERROR(INDEX(REPORT_DATA_BY_ZONE!$A:$AH,$D34,MATCH(P$8,REPORT_DATA_BY_ZONE!$A$1:$AH$1,0)), "")</f>
        <v/>
      </c>
      <c r="Q34" s="10" t="str">
        <f>IFERROR(INDEX(REPORT_DATA_BY_ZONE!$A:$AH,$D34,MATCH(Q$8,REPORT_DATA_BY_ZONE!$A$1:$AH$1,0)), "")</f>
        <v/>
      </c>
      <c r="R34" s="10" t="str">
        <f>IFERROR(INDEX(REPORT_DATA_BY_ZONE!$A:$AH,$D34,MATCH(R$8,REPORT_DATA_BY_ZONE!$A$1:$AH$1,0)), "")</f>
        <v/>
      </c>
      <c r="S34" s="10" t="str">
        <f>IFERROR(INDEX(REPORT_DATA_BY_ZONE!$A:$AH,$D34,MATCH(S$8,REPORT_DATA_BY_ZONE!$A$1:$AH$1,0)), "")</f>
        <v/>
      </c>
    </row>
    <row r="35" spans="3:19" ht="15" customHeight="1">
      <c r="C35" s="64" t="str">
        <f>CONCATENATE(YEAR,":",MONTH,":5:",WEEKLY_REPORT_DAY,":", $A$1)</f>
        <v>2016:5:5:7:CENTRAL</v>
      </c>
      <c r="D35" s="64" t="e">
        <f>MATCH($C35,REPORT_DATA_BY_ZONE!$A:$A, 0)</f>
        <v>#N/A</v>
      </c>
      <c r="E35" s="19" t="s">
        <v>786</v>
      </c>
      <c r="F35" s="13"/>
      <c r="G35" s="13"/>
      <c r="H35" s="10" t="str">
        <f>IFERROR(INDEX(REPORT_DATA_BY_ZONE!$A:$AH,$D35,MATCH(H$8,REPORT_DATA_BY_ZONE!$A$1:$AH$1,0)), "")</f>
        <v/>
      </c>
      <c r="I35" s="10" t="str">
        <f>IFERROR(INDEX(REPORT_DATA_BY_ZONE!$A:$AH,$D35,MATCH(I$8,REPORT_DATA_BY_ZONE!$A$1:$AH$1,0)), "")</f>
        <v/>
      </c>
      <c r="J35" s="10" t="str">
        <f>IFERROR(INDEX(REPORT_DATA_BY_ZONE!$A:$AH,$D35,MATCH(J$8,REPORT_DATA_BY_ZONE!$A$1:$AH$1,0)), "")</f>
        <v/>
      </c>
      <c r="K35" s="10" t="str">
        <f>IFERROR(INDEX(REPORT_DATA_BY_ZONE!$A:$AH,$D35,MATCH(K$8,REPORT_DATA_BY_ZONE!$A$1:$AH$1,0)), "")</f>
        <v/>
      </c>
      <c r="L35" s="47" t="str">
        <f>IFERROR(INDEX(REPORT_DATA_BY_ZONE!$A:$AH,$D35,MATCH(L$8,REPORT_DATA_BY_ZONE!$A$1:$AH$1,0)), "")</f>
        <v/>
      </c>
      <c r="M35" s="10" t="str">
        <f>IFERROR(INDEX(REPORT_DATA_BY_ZONE!$A:$AH,$D35,MATCH(M$8,REPORT_DATA_BY_ZONE!$A$1:$AH$1,0)), "")</f>
        <v/>
      </c>
      <c r="N35" s="50" t="str">
        <f>IFERROR(INDEX(REPORT_DATA_BY_ZONE!$A:$AH,$D35,MATCH(N$8,REPORT_DATA_BY_ZONE!$A$1:$AH$1,0)), "")</f>
        <v/>
      </c>
      <c r="O35" s="10" t="str">
        <f>IFERROR(INDEX(REPORT_DATA_BY_ZONE!$A:$AH,$D35,MATCH(O$8,REPORT_DATA_BY_ZONE!$A$1:$AH$1,0)), "")</f>
        <v/>
      </c>
      <c r="P35" s="10" t="str">
        <f>IFERROR(INDEX(REPORT_DATA_BY_ZONE!$A:$AH,$D35,MATCH(P$8,REPORT_DATA_BY_ZONE!$A$1:$AH$1,0)), "")</f>
        <v/>
      </c>
      <c r="Q35" s="10" t="str">
        <f>IFERROR(INDEX(REPORT_DATA_BY_ZONE!$A:$AH,$D35,MATCH(Q$8,REPORT_DATA_BY_ZONE!$A$1:$AH$1,0)), "")</f>
        <v/>
      </c>
      <c r="R35" s="10" t="str">
        <f>IFERROR(INDEX(REPORT_DATA_BY_ZONE!$A:$AH,$D35,MATCH(R$8,REPORT_DATA_BY_ZONE!$A$1:$AH$1,0)), "")</f>
        <v/>
      </c>
      <c r="S35" s="10" t="str">
        <f>IFERROR(INDEX(REPORT_DATA_BY_ZONE!$A:$AH,$D35,MATCH(S$8,REPORT_DATA_BY_ZONE!$A$1:$AH$1,0)), "")</f>
        <v/>
      </c>
    </row>
    <row r="36" spans="3:19" ht="15" customHeight="1">
      <c r="E36" s="16" t="s">
        <v>806</v>
      </c>
      <c r="F36" s="14"/>
      <c r="G36" s="14"/>
      <c r="H36" s="17">
        <f>SUM(H31:H35)</f>
        <v>11</v>
      </c>
      <c r="I36" s="17">
        <f t="shared" ref="I36:R36" si="3">SUM(I31:I35)</f>
        <v>11</v>
      </c>
      <c r="J36" s="17">
        <f t="shared" si="3"/>
        <v>75</v>
      </c>
      <c r="K36" s="17">
        <f t="shared" si="3"/>
        <v>105</v>
      </c>
      <c r="L36" s="49">
        <f t="shared" si="3"/>
        <v>9</v>
      </c>
      <c r="M36" s="17">
        <f t="shared" si="3"/>
        <v>0</v>
      </c>
      <c r="N36" s="52">
        <f t="shared" si="3"/>
        <v>262</v>
      </c>
      <c r="O36" s="17">
        <f t="shared" si="3"/>
        <v>79</v>
      </c>
      <c r="P36" s="17">
        <f t="shared" si="3"/>
        <v>261</v>
      </c>
      <c r="Q36" s="17">
        <f t="shared" si="3"/>
        <v>176</v>
      </c>
      <c r="R36" s="17">
        <f t="shared" si="3"/>
        <v>9</v>
      </c>
      <c r="S36" s="17">
        <f>SUM(S31:S35)</f>
        <v>380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 M24:S27">
    <cfRule type="expression" dxfId="59" priority="1">
      <formula>J12=""</formula>
    </cfRule>
    <cfRule type="expression" dxfId="58" priority="2">
      <formula>AND(M$9&lt;&gt;"",M12&gt;=M$9)</formula>
    </cfRule>
    <cfRule type="expression" dxfId="57" priority="3">
      <formula>AND(M$10&lt;&gt;"",M12&lt;M$10)</formula>
    </cfRule>
    <cfRule type="expression" dxfId="5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2016:2:4:7:CENTRAL</v>
      </c>
      <c r="AP77" s="27">
        <f t="shared" ref="AP77:AP88" ca="1" si="12">MATCH(AO77,INDIRECT(CONCATENATE($X$93,"$A:$A")),0)</f>
        <v>68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63</v>
      </c>
      <c r="AS77" s="21">
        <f t="shared" ca="1" si="13"/>
        <v>24</v>
      </c>
      <c r="AT77" s="21">
        <f t="shared" ca="1" si="13"/>
        <v>45</v>
      </c>
      <c r="AU77" s="21">
        <f t="shared" ca="1" si="13"/>
        <v>5</v>
      </c>
      <c r="AV77" s="21">
        <f t="shared" ref="AV77:AV88" si="14">ROUND(1*$X$97/$X$99,0)</f>
        <v>3</v>
      </c>
      <c r="AW77" s="21">
        <f t="shared" ref="AW77:AW88" si="15">6*$X$97</f>
        <v>72</v>
      </c>
      <c r="AX77" s="21">
        <f t="shared" ref="AX77:AX88" si="16">3*$X$97</f>
        <v>36</v>
      </c>
      <c r="AY77" s="21">
        <f t="shared" ref="AY77:AY88" si="17">5*$X$97</f>
        <v>60</v>
      </c>
      <c r="AZ77" s="21">
        <f t="shared" ref="AZ77:AZ88" si="18">1*$X$97</f>
        <v>12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2016:3:1:7:CENTRAL</v>
      </c>
      <c r="AP78" s="27">
        <f t="shared" ca="1" si="12"/>
        <v>79</v>
      </c>
      <c r="AQ78" s="21">
        <f t="shared" ca="1" si="13"/>
        <v>0</v>
      </c>
      <c r="AR78" s="21">
        <f t="shared" ca="1" si="13"/>
        <v>58</v>
      </c>
      <c r="AS78" s="21">
        <f t="shared" ca="1" si="13"/>
        <v>30</v>
      </c>
      <c r="AT78" s="21">
        <f t="shared" ca="1" si="13"/>
        <v>45</v>
      </c>
      <c r="AU78" s="21">
        <f t="shared" ca="1" si="13"/>
        <v>6</v>
      </c>
      <c r="AV78" s="21">
        <f t="shared" si="14"/>
        <v>3</v>
      </c>
      <c r="AW78" s="21">
        <f t="shared" si="15"/>
        <v>72</v>
      </c>
      <c r="AX78" s="21">
        <f t="shared" si="16"/>
        <v>36</v>
      </c>
      <c r="AY78" s="21">
        <f t="shared" si="17"/>
        <v>60</v>
      </c>
      <c r="AZ78" s="21">
        <f t="shared" si="18"/>
        <v>12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2016:3:2:7:CENTRAL</v>
      </c>
      <c r="AP79" s="27">
        <f t="shared" ca="1" si="12"/>
        <v>90</v>
      </c>
      <c r="AQ79" s="21">
        <f t="shared" ca="1" si="13"/>
        <v>1</v>
      </c>
      <c r="AR79" s="21">
        <f t="shared" ca="1" si="13"/>
        <v>78</v>
      </c>
      <c r="AS79" s="21">
        <f t="shared" ca="1" si="13"/>
        <v>21</v>
      </c>
      <c r="AT79" s="21">
        <f t="shared" ca="1" si="13"/>
        <v>71</v>
      </c>
      <c r="AU79" s="21">
        <f t="shared" ca="1" si="13"/>
        <v>4</v>
      </c>
      <c r="AV79" s="21">
        <f t="shared" si="14"/>
        <v>3</v>
      </c>
      <c r="AW79" s="21">
        <f t="shared" si="15"/>
        <v>72</v>
      </c>
      <c r="AX79" s="21">
        <f t="shared" si="16"/>
        <v>36</v>
      </c>
      <c r="AY79" s="21">
        <f t="shared" si="17"/>
        <v>60</v>
      </c>
      <c r="AZ79" s="21">
        <f t="shared" si="18"/>
        <v>12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>
        <f t="shared" ca="1" si="3"/>
        <v>247</v>
      </c>
      <c r="AC80" s="21">
        <f t="shared" ca="1" si="4"/>
        <v>4</v>
      </c>
      <c r="AD80" s="21">
        <f t="shared" si="5"/>
        <v>7</v>
      </c>
      <c r="AE80" s="27">
        <f t="shared" ca="1" si="6"/>
        <v>33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2016:3:3:7:CENTRAL</v>
      </c>
      <c r="AP80" s="27">
        <f t="shared" ca="1" si="12"/>
        <v>100</v>
      </c>
      <c r="AQ80" s="21">
        <f t="shared" ca="1" si="13"/>
        <v>2</v>
      </c>
      <c r="AR80" s="21">
        <f t="shared" ca="1" si="13"/>
        <v>75</v>
      </c>
      <c r="AS80" s="21">
        <f t="shared" ca="1" si="13"/>
        <v>23</v>
      </c>
      <c r="AT80" s="21">
        <f t="shared" ca="1" si="13"/>
        <v>64</v>
      </c>
      <c r="AU80" s="21">
        <f t="shared" ca="1" si="13"/>
        <v>7</v>
      </c>
      <c r="AV80" s="21">
        <f t="shared" si="14"/>
        <v>3</v>
      </c>
      <c r="AW80" s="21">
        <f t="shared" si="15"/>
        <v>72</v>
      </c>
      <c r="AX80" s="21">
        <f t="shared" si="16"/>
        <v>36</v>
      </c>
      <c r="AY80" s="21">
        <f t="shared" si="17"/>
        <v>60</v>
      </c>
      <c r="AZ80" s="21">
        <f t="shared" si="18"/>
        <v>12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>
        <f t="shared" ca="1" si="3"/>
        <v>257</v>
      </c>
      <c r="AC81" s="21">
        <f t="shared" ca="1" si="4"/>
        <v>0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2016:3:4:7:CENTRAL</v>
      </c>
      <c r="AP81" s="27">
        <f t="shared" ca="1" si="12"/>
        <v>111</v>
      </c>
      <c r="AQ81" s="21">
        <f t="shared" ca="1" si="13"/>
        <v>1</v>
      </c>
      <c r="AR81" s="21">
        <f t="shared" ca="1" si="13"/>
        <v>69</v>
      </c>
      <c r="AS81" s="21">
        <f t="shared" ca="1" si="13"/>
        <v>28</v>
      </c>
      <c r="AT81" s="21">
        <f t="shared" ca="1" si="13"/>
        <v>65</v>
      </c>
      <c r="AU81" s="21">
        <f t="shared" ca="1" si="13"/>
        <v>4</v>
      </c>
      <c r="AV81" s="21">
        <f t="shared" si="14"/>
        <v>3</v>
      </c>
      <c r="AW81" s="21">
        <f t="shared" si="15"/>
        <v>72</v>
      </c>
      <c r="AX81" s="21">
        <f t="shared" si="16"/>
        <v>36</v>
      </c>
      <c r="AY81" s="21">
        <f t="shared" si="17"/>
        <v>60</v>
      </c>
      <c r="AZ81" s="21">
        <f t="shared" si="18"/>
        <v>12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2016:4:1:7:CENTRAL</v>
      </c>
      <c r="AP82" s="27">
        <f t="shared" ca="1" si="12"/>
        <v>121</v>
      </c>
      <c r="AQ82" s="21">
        <f t="shared" ca="1" si="13"/>
        <v>0</v>
      </c>
      <c r="AR82" s="21">
        <f t="shared" ca="1" si="13"/>
        <v>55</v>
      </c>
      <c r="AS82" s="21">
        <f t="shared" ca="1" si="13"/>
        <v>22</v>
      </c>
      <c r="AT82" s="21">
        <f t="shared" ca="1" si="13"/>
        <v>52</v>
      </c>
      <c r="AU82" s="21">
        <f t="shared" ca="1" si="13"/>
        <v>9</v>
      </c>
      <c r="AV82" s="21">
        <f t="shared" si="14"/>
        <v>3</v>
      </c>
      <c r="AW82" s="21">
        <f t="shared" si="15"/>
        <v>72</v>
      </c>
      <c r="AX82" s="21">
        <f t="shared" si="16"/>
        <v>36</v>
      </c>
      <c r="AY82" s="21">
        <f t="shared" si="17"/>
        <v>60</v>
      </c>
      <c r="AZ82" s="21">
        <f t="shared" si="18"/>
        <v>12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2016:4:2:7:CENTRAL</v>
      </c>
      <c r="AP83" s="27">
        <f t="shared" ca="1" si="12"/>
        <v>131</v>
      </c>
      <c r="AQ83" s="21">
        <f t="shared" ca="1" si="13"/>
        <v>0</v>
      </c>
      <c r="AR83" s="21">
        <f t="shared" ca="1" si="13"/>
        <v>78</v>
      </c>
      <c r="AS83" s="21">
        <f t="shared" ca="1" si="13"/>
        <v>25</v>
      </c>
      <c r="AT83" s="21">
        <f t="shared" ca="1" si="13"/>
        <v>56</v>
      </c>
      <c r="AU83" s="21">
        <f t="shared" ca="1" si="13"/>
        <v>4</v>
      </c>
      <c r="AV83" s="21">
        <f t="shared" si="14"/>
        <v>3</v>
      </c>
      <c r="AW83" s="21">
        <f t="shared" si="15"/>
        <v>72</v>
      </c>
      <c r="AX83" s="21">
        <f t="shared" si="16"/>
        <v>36</v>
      </c>
      <c r="AY83" s="21">
        <f t="shared" si="17"/>
        <v>60</v>
      </c>
      <c r="AZ83" s="21">
        <f t="shared" si="18"/>
        <v>12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2016:4:3:7:CENTRAL</v>
      </c>
      <c r="AP84" s="27">
        <f t="shared" ca="1" si="12"/>
        <v>141</v>
      </c>
      <c r="AQ84" s="21">
        <f t="shared" ca="1" si="13"/>
        <v>4</v>
      </c>
      <c r="AR84" s="21">
        <f t="shared" ca="1" si="13"/>
        <v>92</v>
      </c>
      <c r="AS84" s="21">
        <f t="shared" ca="1" si="13"/>
        <v>29</v>
      </c>
      <c r="AT84" s="21">
        <f t="shared" ca="1" si="13"/>
        <v>58</v>
      </c>
      <c r="AU84" s="21">
        <f t="shared" ca="1" si="13"/>
        <v>12</v>
      </c>
      <c r="AV84" s="21">
        <f t="shared" si="14"/>
        <v>3</v>
      </c>
      <c r="AW84" s="21">
        <f t="shared" si="15"/>
        <v>72</v>
      </c>
      <c r="AX84" s="21">
        <f t="shared" si="16"/>
        <v>36</v>
      </c>
      <c r="AY84" s="21">
        <f t="shared" si="17"/>
        <v>60</v>
      </c>
      <c r="AZ84" s="21">
        <f t="shared" si="18"/>
        <v>12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2016:4:4:7:CENTRAL</v>
      </c>
      <c r="AP85" s="27">
        <f t="shared" ca="1" si="12"/>
        <v>151</v>
      </c>
      <c r="AQ85" s="21">
        <f t="shared" ca="1" si="13"/>
        <v>0</v>
      </c>
      <c r="AR85" s="21">
        <f t="shared" ca="1" si="13"/>
        <v>90</v>
      </c>
      <c r="AS85" s="21">
        <f t="shared" ca="1" si="13"/>
        <v>26</v>
      </c>
      <c r="AT85" s="21">
        <f t="shared" ca="1" si="13"/>
        <v>68</v>
      </c>
      <c r="AU85" s="21">
        <f t="shared" ca="1" si="13"/>
        <v>2</v>
      </c>
      <c r="AV85" s="21">
        <f t="shared" si="14"/>
        <v>3</v>
      </c>
      <c r="AW85" s="21">
        <f t="shared" si="15"/>
        <v>72</v>
      </c>
      <c r="AX85" s="21">
        <f t="shared" si="16"/>
        <v>36</v>
      </c>
      <c r="AY85" s="21">
        <f t="shared" si="17"/>
        <v>60</v>
      </c>
      <c r="AZ85" s="21">
        <f t="shared" si="18"/>
        <v>12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2016:5:1:7:CENTRAL</v>
      </c>
      <c r="AP86" s="27">
        <f t="shared" ca="1" si="12"/>
        <v>161</v>
      </c>
      <c r="AQ86" s="21">
        <f t="shared" ca="1" si="13"/>
        <v>0</v>
      </c>
      <c r="AR86" s="21">
        <f t="shared" ca="1" si="13"/>
        <v>88</v>
      </c>
      <c r="AS86" s="21">
        <f t="shared" ca="1" si="13"/>
        <v>21</v>
      </c>
      <c r="AT86" s="21">
        <f t="shared" ca="1" si="13"/>
        <v>65</v>
      </c>
      <c r="AU86" s="21">
        <f t="shared" ca="1" si="13"/>
        <v>1</v>
      </c>
      <c r="AV86" s="21">
        <f t="shared" si="14"/>
        <v>3</v>
      </c>
      <c r="AW86" s="21">
        <f t="shared" si="15"/>
        <v>72</v>
      </c>
      <c r="AX86" s="21">
        <f t="shared" si="16"/>
        <v>36</v>
      </c>
      <c r="AY86" s="21">
        <f t="shared" si="17"/>
        <v>60</v>
      </c>
      <c r="AZ86" s="21">
        <f t="shared" si="18"/>
        <v>12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2016:5:2:7:CENTRAL</v>
      </c>
      <c r="AP87" s="27">
        <f t="shared" ca="1" si="12"/>
        <v>171</v>
      </c>
      <c r="AQ87" s="21">
        <f t="shared" ca="1" si="13"/>
        <v>0</v>
      </c>
      <c r="AR87" s="21">
        <f t="shared" ca="1" si="13"/>
        <v>85</v>
      </c>
      <c r="AS87" s="21">
        <f t="shared" ca="1" si="13"/>
        <v>32</v>
      </c>
      <c r="AT87" s="21">
        <f t="shared" ca="1" si="13"/>
        <v>49</v>
      </c>
      <c r="AU87" s="21">
        <f t="shared" ca="1" si="13"/>
        <v>5</v>
      </c>
      <c r="AV87" s="21">
        <f t="shared" si="14"/>
        <v>3</v>
      </c>
      <c r="AW87" s="21">
        <f t="shared" si="15"/>
        <v>72</v>
      </c>
      <c r="AX87" s="21">
        <f t="shared" si="16"/>
        <v>36</v>
      </c>
      <c r="AY87" s="21">
        <f t="shared" si="17"/>
        <v>60</v>
      </c>
      <c r="AZ87" s="21">
        <f t="shared" si="18"/>
        <v>12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2016:5:3:7:CENTRAL</v>
      </c>
      <c r="AP88" s="27">
        <f t="shared" ca="1" si="12"/>
        <v>181</v>
      </c>
      <c r="AQ88" s="21">
        <f t="shared" ca="1" si="13"/>
        <v>0</v>
      </c>
      <c r="AR88" s="21">
        <f t="shared" ca="1" si="13"/>
        <v>89</v>
      </c>
      <c r="AS88" s="21">
        <f t="shared" ca="1" si="13"/>
        <v>26</v>
      </c>
      <c r="AT88" s="21">
        <f t="shared" ca="1" si="13"/>
        <v>62</v>
      </c>
      <c r="AU88" s="21">
        <f t="shared" ca="1" si="13"/>
        <v>3</v>
      </c>
      <c r="AV88" s="21">
        <f t="shared" si="14"/>
        <v>3</v>
      </c>
      <c r="AW88" s="21">
        <f t="shared" si="15"/>
        <v>72</v>
      </c>
      <c r="AX88" s="21">
        <f t="shared" si="16"/>
        <v>36</v>
      </c>
      <c r="AY88" s="21">
        <f t="shared" si="17"/>
        <v>60</v>
      </c>
      <c r="AZ88" s="21">
        <f t="shared" si="18"/>
        <v>12</v>
      </c>
    </row>
    <row r="89" spans="23:52">
      <c r="AC89" s="7">
        <f ca="1">SUMIFS(AC53:AC88, $X53:$X88,YEAR,AC53:AC88,"&lt;&gt;#N/A")</f>
        <v>18</v>
      </c>
      <c r="AD89" s="27"/>
      <c r="AF89" s="7">
        <f t="shared" ref="AF89:AK89" ca="1" si="21">SUM(AF53:AF88)</f>
        <v>9</v>
      </c>
      <c r="AG89" s="7">
        <f t="shared" ca="1" si="21"/>
        <v>0</v>
      </c>
      <c r="AH89" s="7">
        <f t="shared" ca="1" si="21"/>
        <v>1</v>
      </c>
      <c r="AI89" s="7">
        <f t="shared" ca="1" si="21"/>
        <v>8</v>
      </c>
      <c r="AJ89" s="7">
        <f t="shared" ca="1" si="21"/>
        <v>1</v>
      </c>
      <c r="AK89" s="7">
        <f t="shared" ca="1" si="21"/>
        <v>1</v>
      </c>
      <c r="AN89" s="27"/>
    </row>
    <row r="90" spans="23:52">
      <c r="W90" s="7" t="s">
        <v>1456</v>
      </c>
      <c r="X90" s="2" t="s">
        <v>1762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2109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2239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7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10</v>
      </c>
      <c r="AN100" s="27"/>
    </row>
    <row r="101" spans="23:50">
      <c r="W101" s="7" t="s">
        <v>439</v>
      </c>
      <c r="X101" s="7">
        <f ca="1">SUM($AF$89:$AH$89)</f>
        <v>10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89
Actual CDE YTD 年度實際:    18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2014  68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2015  80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2016  18</v>
      </c>
    </row>
    <row r="107" spans="23:50" ht="23.25">
      <c r="W107" s="7" t="s">
        <v>1451</v>
      </c>
      <c r="X107" s="42" t="str">
        <f>$X$91</f>
        <v>Central Zone</v>
      </c>
    </row>
    <row r="108" spans="23:50">
      <c r="X108" s="40" t="str">
        <f>$X$92</f>
        <v>中台北地帶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1841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2287</v>
      </c>
      <c r="E2" s="78" t="str">
        <f>$A$3</f>
        <v>金華地區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2111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2112</v>
      </c>
      <c r="E5" s="86"/>
      <c r="F5" s="5" t="s">
        <v>792</v>
      </c>
      <c r="G5" s="6"/>
      <c r="H5" s="90">
        <f ca="1">JINHUA_DISTRICT_GRAPH!$AC$89</f>
        <v>5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2113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1879</v>
      </c>
      <c r="C12" s="64" t="str">
        <f>CONCATENATE(YEAR,":",MONTH,":",WEEK,":",WEEKDAY,":",$B12)</f>
        <v>2016:5:3:7:JINHUA_ZL</v>
      </c>
      <c r="D12" s="64">
        <f>MATCH($C12,REPORT_DATA_BY_COMP!$A:$A,0)</f>
        <v>1680</v>
      </c>
      <c r="E12" s="65" t="str">
        <f>SUBSTITUTE(VLOOKUP($B12,COMP_LIST!$A:$AC,5,FALSE),"EL","")</f>
        <v>E. Hansen / Zhou ZL</v>
      </c>
      <c r="F12" s="4" t="str">
        <f>VLOOKUP($B12,COMP_LIST!$A:$AC,3,FALSE)</f>
        <v>Jinhua ZL</v>
      </c>
      <c r="G12" s="4" t="str">
        <f>VLOOKUP($B12,COMP_LIST!$A:$AC,4,FALSE)</f>
        <v>金華 ZL</v>
      </c>
      <c r="H12" s="10">
        <f>IFERROR(INDEX(REPORT_DATA_BY_COMP!$A:$AH,$D12,MATCH(H$8,REPORT_DATA_BY_COMP!$A$1:$AH$1,0)), "")</f>
        <v>2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9</v>
      </c>
      <c r="L12" s="47">
        <f>IFERROR(INDEX(REPORT_DATA_BY_COMP!$A:$AH,$D12,MATCH(L$8,REPORT_DATA_BY_COMP!$A$1:$AH$1,0)), "")</f>
        <v>2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21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1839</v>
      </c>
      <c r="C13" s="64" t="str">
        <f>CONCATENATE(YEAR,":",MONTH,":",WEEK,":",WEEKDAY,":",$B13)</f>
        <v>2016:5:3:7:JINHUA_S</v>
      </c>
      <c r="D13" s="64">
        <f>MATCH($C13,REPORT_DATA_BY_COMP!$A:$A,0)</f>
        <v>1679</v>
      </c>
      <c r="E13" s="65" t="str">
        <f>SUBSTITUTE(VLOOKUP($B13,COMP_LIST!$A:$AC,5,FALSE),"EL","")</f>
        <v>S. Wang / Menzie</v>
      </c>
      <c r="F13" s="4" t="str">
        <f>VLOOKUP($B13,COMP_LIST!$A:$AC,3,FALSE)</f>
        <v>Jinhua S</v>
      </c>
      <c r="G13" s="4" t="str">
        <f>VLOOKUP($B13,COMP_LIST!$A:$AC,4,FALSE)</f>
        <v>金華姐妹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4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16</v>
      </c>
    </row>
    <row r="14" spans="1:19" ht="15" customHeight="1">
      <c r="A14" s="1"/>
      <c r="B14" s="1" t="s">
        <v>1958</v>
      </c>
      <c r="C14" s="64" t="str">
        <f>CONCATENATE(YEAR,":",MONTH,":",WEEK,":",WEEKDAY,":",$B14)</f>
        <v>2016:5:3:7:TOUR_S</v>
      </c>
      <c r="D14" s="64">
        <f>MATCH($C14,REPORT_DATA_BY_COMP!$A:$A,0)</f>
        <v>1716</v>
      </c>
      <c r="E14" s="65" t="str">
        <f>SUBSTITUTE(VLOOKUP($B14,COMP_LIST!$A:$AC,5,FALSE),"EL","")</f>
        <v>S. Guan / Cullen</v>
      </c>
      <c r="F14" s="4" t="str">
        <f>VLOOKUP($B14,COMP_LIST!$A:$AC,3,FALSE)</f>
        <v>Tour S</v>
      </c>
      <c r="G14" s="4" t="str">
        <f>VLOOKUP($B14,COMP_LIST!$A:$AC,4,FALSE)</f>
        <v>導覽姐妹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11</v>
      </c>
    </row>
    <row r="15" spans="1:19" ht="15" customHeight="1">
      <c r="A15" s="1"/>
      <c r="B15" s="1" t="s">
        <v>1882</v>
      </c>
      <c r="C15" s="64" t="str">
        <f>CONCATENATE(YEAR,":",MONTH,":",WEEK,":",WEEKDAY,":",$B15)</f>
        <v>2016:5:3:7:OFFICE_E</v>
      </c>
      <c r="D15" s="64">
        <f>MATCH($C15,REPORT_DATA_BY_COMP!$A:$A,0)</f>
        <v>1691</v>
      </c>
      <c r="E15" s="65" t="str">
        <f>SUBSTITUTE(VLOOKUP($B15,COMP_LIST!$A:$AC,5,FALSE),"EL","")</f>
        <v>E. Elliott OA / Smith RE</v>
      </c>
      <c r="F15" s="4" t="str">
        <f>VLOOKUP($B15,COMP_LIST!$A:$AC,3,FALSE)</f>
        <v>Office E</v>
      </c>
      <c r="G15" s="4" t="str">
        <f>VLOOKUP($B15,COMP_LIST!$A:$AC,4,FALSE)</f>
        <v>辦公室長老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2</v>
      </c>
      <c r="O15" s="10">
        <f>IFERROR(INDEX(REPORT_DATA_BY_COMP!$A:$AH,$D15,MATCH(O$8,REPORT_DATA_BY_COMP!$A$1:$AH$1,0)), "")</f>
        <v>0</v>
      </c>
      <c r="P15" s="10">
        <f>IFERROR(INDEX(REPORT_DATA_BY_COMP!$A:$AH,$D15,MATCH(P$8,REPORT_DATA_BY_COMP!$A$1:$AH$1,0)), "")</f>
        <v>1</v>
      </c>
      <c r="Q15" s="10">
        <f>IFERROR(INDEX(REPORT_DATA_BY_COMP!$A:$AH,$D15,MATCH(Q$8,REPORT_DATA_BY_COMP!$A$1:$AH$1,0)), "")</f>
        <v>3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2</v>
      </c>
      <c r="I16" s="11">
        <f t="shared" si="0"/>
        <v>0</v>
      </c>
      <c r="J16" s="11">
        <f t="shared" si="0"/>
        <v>7</v>
      </c>
      <c r="K16" s="11">
        <f t="shared" si="0"/>
        <v>10</v>
      </c>
      <c r="L16" s="48">
        <f t="shared" si="0"/>
        <v>2</v>
      </c>
      <c r="M16" s="57">
        <f t="shared" si="0"/>
        <v>0</v>
      </c>
      <c r="N16" s="51">
        <f t="shared" si="0"/>
        <v>29</v>
      </c>
      <c r="O16" s="11">
        <f t="shared" si="0"/>
        <v>8</v>
      </c>
      <c r="P16" s="11">
        <f t="shared" si="0"/>
        <v>19</v>
      </c>
      <c r="Q16" s="11">
        <f t="shared" si="0"/>
        <v>15</v>
      </c>
      <c r="R16" s="11">
        <f t="shared" si="0"/>
        <v>0</v>
      </c>
      <c r="S16" s="11">
        <f t="shared" si="0"/>
        <v>38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2016:5:1:7:JINHUA</v>
      </c>
      <c r="D19" s="64">
        <f>MATCH($C19,REPORT_DATA_BY_DISTRICT!$A:$A, 0)</f>
        <v>467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8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21</v>
      </c>
      <c r="O19" s="10">
        <f>IFERROR(INDEX(REPORT_DATA_BY_DISTRICT!$A:$AH,$D19,MATCH(O$8,REPORT_DATA_BY_DISTRICT!$A$1:$AH$1,0)), "")</f>
        <v>4</v>
      </c>
      <c r="P19" s="10">
        <f>IFERROR(INDEX(REPORT_DATA_BY_DISTRICT!$A:$AH,$D19,MATCH(P$8,REPORT_DATA_BY_DISTRICT!$A$1:$AH$1,0)), "")</f>
        <v>21</v>
      </c>
      <c r="Q19" s="10">
        <f>IFERROR(INDEX(REPORT_DATA_BY_DISTRICT!$A:$AH,$D19,MATCH(Q$8,REPORT_DATA_BY_DISTRICT!$A$1:$AH$1,0)), "")</f>
        <v>20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54</v>
      </c>
    </row>
    <row r="20" spans="3:19" ht="15" customHeight="1">
      <c r="C20" s="64" t="str">
        <f>CONCATENATE(YEAR,":",MONTH,":2:",WEEKLY_REPORT_DAY,":", $A$1)</f>
        <v>2016:5:2:7:JINHUA</v>
      </c>
      <c r="D20" s="64">
        <f>MATCH($C20,REPORT_DATA_BY_DISTRICT!$A:$A, 0)</f>
        <v>496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22</v>
      </c>
      <c r="O20" s="10">
        <f>IFERROR(INDEX(REPORT_DATA_BY_DISTRICT!$A:$AH,$D20,MATCH(O$8,REPORT_DATA_BY_DISTRICT!$A$1:$AH$1,0)), "")</f>
        <v>4</v>
      </c>
      <c r="P20" s="10">
        <f>IFERROR(INDEX(REPORT_DATA_BY_DISTRICT!$A:$AH,$D20,MATCH(P$8,REPORT_DATA_BY_DISTRICT!$A$1:$AH$1,0)), "")</f>
        <v>18</v>
      </c>
      <c r="Q20" s="10">
        <f>IFERROR(INDEX(REPORT_DATA_BY_DISTRICT!$A:$AH,$D20,MATCH(Q$8,REPORT_DATA_BY_DISTRICT!$A$1:$AH$1,0)), "")</f>
        <v>15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47</v>
      </c>
    </row>
    <row r="21" spans="3:19" ht="15" customHeight="1">
      <c r="C21" s="64" t="str">
        <f>CONCATENATE(YEAR,":",MONTH,":3:",WEEKLY_REPORT_DAY,":", $A$1)</f>
        <v>2016:5:3:7:JINHUA</v>
      </c>
      <c r="D21" s="64">
        <f>MATCH($C21,REPORT_DATA_BY_DISTRICT!$A:$A, 0)</f>
        <v>525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2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10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29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19</v>
      </c>
      <c r="Q21" s="10">
        <f>IFERROR(INDEX(REPORT_DATA_BY_DISTRICT!$A:$AH,$D21,MATCH(Q$8,REPORT_DATA_BY_DISTRICT!$A$1:$AH$1,0)), "")</f>
        <v>15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38</v>
      </c>
    </row>
    <row r="22" spans="3:19" ht="15" customHeight="1">
      <c r="C22" s="64" t="str">
        <f>CONCATENATE(YEAR,":",MONTH,":4:",WEEKLY_REPORT_DAY,":", $A$1)</f>
        <v>2016:5:4:7:JINHUA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2016:5:5:7:JINHUA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4</v>
      </c>
      <c r="I24" s="17">
        <f t="shared" ref="I24:R24" si="1">SUM(I19:I23)</f>
        <v>2</v>
      </c>
      <c r="J24" s="17">
        <f t="shared" si="1"/>
        <v>15</v>
      </c>
      <c r="K24" s="17">
        <f t="shared" si="1"/>
        <v>24</v>
      </c>
      <c r="L24" s="49">
        <f t="shared" si="1"/>
        <v>2</v>
      </c>
      <c r="M24" s="17">
        <f t="shared" si="1"/>
        <v>0</v>
      </c>
      <c r="N24" s="52">
        <f t="shared" si="1"/>
        <v>72</v>
      </c>
      <c r="O24" s="17">
        <f t="shared" si="1"/>
        <v>16</v>
      </c>
      <c r="P24" s="17">
        <f t="shared" si="1"/>
        <v>58</v>
      </c>
      <c r="Q24" s="17">
        <f t="shared" si="1"/>
        <v>50</v>
      </c>
      <c r="R24" s="17">
        <f t="shared" si="1"/>
        <v>0</v>
      </c>
      <c r="S24" s="17">
        <f>SUM(S19:S23)</f>
        <v>139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5" priority="1">
      <formula>J12=""</formula>
    </cfRule>
    <cfRule type="expression" dxfId="54" priority="2">
      <formula>AND(M$9&lt;&gt;"",M12&gt;=M$9)</formula>
    </cfRule>
    <cfRule type="expression" dxfId="53" priority="3">
      <formula>AND(M$10&lt;&gt;"",M12&lt;M$10)</formula>
    </cfRule>
    <cfRule type="expression" dxfId="5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2016:2:4:7:JINHUA</v>
      </c>
      <c r="AP77" s="27">
        <f t="shared" ref="AP77:AP88" ca="1" si="11">MATCH(AO77,INDIRECT(CONCATENATE($X$93,"$A:$A")),0)</f>
        <v>201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20</v>
      </c>
      <c r="AS77" s="21">
        <f t="shared" ca="1" si="12"/>
        <v>5</v>
      </c>
      <c r="AT77" s="21">
        <f t="shared" ca="1" si="12"/>
        <v>8</v>
      </c>
      <c r="AU77" s="21">
        <f t="shared" ca="1" si="12"/>
        <v>2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2016:3:1:7:JINHUA</v>
      </c>
      <c r="AP78" s="27">
        <f t="shared" ca="1" si="11"/>
        <v>232</v>
      </c>
      <c r="AQ78" s="21">
        <f t="shared" ca="1" si="12"/>
        <v>0</v>
      </c>
      <c r="AR78" s="21">
        <f t="shared" ca="1" si="12"/>
        <v>18</v>
      </c>
      <c r="AS78" s="21">
        <f t="shared" ca="1" si="12"/>
        <v>6</v>
      </c>
      <c r="AT78" s="21">
        <f t="shared" ca="1" si="12"/>
        <v>17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21</v>
      </c>
      <c r="AF79" s="10">
        <f t="shared" ca="1" si="8"/>
        <v>0</v>
      </c>
      <c r="AG79" s="10">
        <f t="shared" ca="1" si="8"/>
        <v>0</v>
      </c>
      <c r="AH79" s="10">
        <f t="shared" ca="1" si="8"/>
        <v>1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2016:3:2:7:JINHUA</v>
      </c>
      <c r="AP79" s="27">
        <f t="shared" ca="1" si="11"/>
        <v>263</v>
      </c>
      <c r="AQ79" s="21">
        <f t="shared" ca="1" si="12"/>
        <v>1</v>
      </c>
      <c r="AR79" s="21">
        <f t="shared" ca="1" si="12"/>
        <v>19</v>
      </c>
      <c r="AS79" s="21">
        <f t="shared" ca="1" si="12"/>
        <v>7</v>
      </c>
      <c r="AT79" s="21">
        <f t="shared" ca="1" si="12"/>
        <v>28</v>
      </c>
      <c r="AU79" s="21">
        <f t="shared" ca="1" si="12"/>
        <v>0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>
        <f t="shared" ca="1" si="3"/>
        <v>110</v>
      </c>
      <c r="AC80" s="21">
        <f t="shared" ca="1" si="4"/>
        <v>1</v>
      </c>
      <c r="AD80" s="21">
        <f t="shared" si="5"/>
        <v>0</v>
      </c>
      <c r="AE80" s="27">
        <f t="shared" ca="1" si="6"/>
        <v>40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2016:3:3:7:JINHUA</v>
      </c>
      <c r="AP80" s="27">
        <f t="shared" ca="1" si="11"/>
        <v>292</v>
      </c>
      <c r="AQ80" s="21">
        <f t="shared" ca="1" si="12"/>
        <v>1</v>
      </c>
      <c r="AR80" s="21">
        <f t="shared" ca="1" si="12"/>
        <v>14</v>
      </c>
      <c r="AS80" s="21">
        <f t="shared" ca="1" si="12"/>
        <v>2</v>
      </c>
      <c r="AT80" s="21">
        <f t="shared" ca="1" si="12"/>
        <v>20</v>
      </c>
      <c r="AU80" s="21">
        <f t="shared" ca="1" si="12"/>
        <v>0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>
        <f t="shared" ca="1" si="3"/>
        <v>139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2016:3:4:7:JINHUA</v>
      </c>
      <c r="AP81" s="27">
        <f t="shared" ca="1" si="11"/>
        <v>322</v>
      </c>
      <c r="AQ81" s="21">
        <f t="shared" ca="1" si="12"/>
        <v>0</v>
      </c>
      <c r="AR81" s="21">
        <f t="shared" ca="1" si="12"/>
        <v>20</v>
      </c>
      <c r="AS81" s="21">
        <f t="shared" ca="1" si="12"/>
        <v>4</v>
      </c>
      <c r="AT81" s="21">
        <f t="shared" ca="1" si="12"/>
        <v>22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2016:4:1:7:JINHUA</v>
      </c>
      <c r="AP82" s="27">
        <f t="shared" ca="1" si="11"/>
        <v>351</v>
      </c>
      <c r="AQ82" s="21">
        <f t="shared" ca="1" si="12"/>
        <v>0</v>
      </c>
      <c r="AR82" s="21">
        <f t="shared" ca="1" si="12"/>
        <v>19</v>
      </c>
      <c r="AS82" s="21">
        <f t="shared" ca="1" si="12"/>
        <v>5</v>
      </c>
      <c r="AT82" s="21">
        <f t="shared" ca="1" si="12"/>
        <v>15</v>
      </c>
      <c r="AU82" s="21">
        <f t="shared" ca="1" si="12"/>
        <v>1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2016:4:2:7:JINHUA</v>
      </c>
      <c r="AP83" s="27">
        <f t="shared" ca="1" si="11"/>
        <v>380</v>
      </c>
      <c r="AQ83" s="21">
        <f t="shared" ca="1" si="12"/>
        <v>0</v>
      </c>
      <c r="AR83" s="21">
        <f t="shared" ca="1" si="12"/>
        <v>20</v>
      </c>
      <c r="AS83" s="21">
        <f t="shared" ca="1" si="12"/>
        <v>7</v>
      </c>
      <c r="AT83" s="21">
        <f t="shared" ca="1" si="12"/>
        <v>14</v>
      </c>
      <c r="AU83" s="21">
        <f t="shared" ca="1" si="12"/>
        <v>0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2016:4:3:7:JINHUA</v>
      </c>
      <c r="AP84" s="27">
        <f t="shared" ca="1" si="11"/>
        <v>409</v>
      </c>
      <c r="AQ84" s="21">
        <f t="shared" ca="1" si="12"/>
        <v>1</v>
      </c>
      <c r="AR84" s="21">
        <f t="shared" ca="1" si="12"/>
        <v>21</v>
      </c>
      <c r="AS84" s="21">
        <f t="shared" ca="1" si="12"/>
        <v>5</v>
      </c>
      <c r="AT84" s="21">
        <f t="shared" ca="1" si="12"/>
        <v>18</v>
      </c>
      <c r="AU84" s="21">
        <f t="shared" ca="1" si="12"/>
        <v>1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2016:4:4:7:JINHUA</v>
      </c>
      <c r="AP85" s="27">
        <f t="shared" ca="1" si="11"/>
        <v>438</v>
      </c>
      <c r="AQ85" s="21">
        <f t="shared" ca="1" si="12"/>
        <v>0</v>
      </c>
      <c r="AR85" s="21">
        <f t="shared" ca="1" si="12"/>
        <v>18</v>
      </c>
      <c r="AS85" s="21">
        <f t="shared" ca="1" si="12"/>
        <v>2</v>
      </c>
      <c r="AT85" s="21">
        <f t="shared" ca="1" si="12"/>
        <v>22</v>
      </c>
      <c r="AU85" s="21">
        <f t="shared" ca="1" si="12"/>
        <v>0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2016:5:1:7:JINHUA</v>
      </c>
      <c r="AP86" s="27">
        <f t="shared" ca="1" si="11"/>
        <v>467</v>
      </c>
      <c r="AQ86" s="21">
        <f t="shared" ca="1" si="12"/>
        <v>0</v>
      </c>
      <c r="AR86" s="21">
        <f t="shared" ca="1" si="12"/>
        <v>21</v>
      </c>
      <c r="AS86" s="21">
        <f t="shared" ca="1" si="12"/>
        <v>4</v>
      </c>
      <c r="AT86" s="21">
        <f t="shared" ca="1" si="12"/>
        <v>20</v>
      </c>
      <c r="AU86" s="21">
        <f t="shared" ca="1" si="12"/>
        <v>0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2016:5:2:7:JINHUA</v>
      </c>
      <c r="AP87" s="27">
        <f t="shared" ca="1" si="11"/>
        <v>496</v>
      </c>
      <c r="AQ87" s="21">
        <f t="shared" ca="1" si="12"/>
        <v>0</v>
      </c>
      <c r="AR87" s="21">
        <f t="shared" ca="1" si="12"/>
        <v>22</v>
      </c>
      <c r="AS87" s="21">
        <f t="shared" ca="1" si="12"/>
        <v>4</v>
      </c>
      <c r="AT87" s="21">
        <f t="shared" ca="1" si="12"/>
        <v>15</v>
      </c>
      <c r="AU87" s="21">
        <f t="shared" ca="1" si="12"/>
        <v>0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2016:5:3:7:JINHUA</v>
      </c>
      <c r="AP88" s="27">
        <f t="shared" ca="1" si="11"/>
        <v>525</v>
      </c>
      <c r="AQ88" s="21">
        <f t="shared" ca="1" si="12"/>
        <v>0</v>
      </c>
      <c r="AR88" s="21">
        <f t="shared" ca="1" si="12"/>
        <v>29</v>
      </c>
      <c r="AS88" s="21">
        <f t="shared" ca="1" si="12"/>
        <v>8</v>
      </c>
      <c r="AT88" s="21">
        <f t="shared" ca="1" si="12"/>
        <v>15</v>
      </c>
      <c r="AU88" s="21">
        <f t="shared" ca="1" si="12"/>
        <v>0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2</v>
      </c>
      <c r="AI89" s="7">
        <f t="shared" ca="1" si="20"/>
        <v>1</v>
      </c>
      <c r="AJ89" s="7">
        <f t="shared" ca="1" si="20"/>
        <v>1</v>
      </c>
      <c r="AK89" s="7">
        <f t="shared" ca="1" si="20"/>
        <v>1</v>
      </c>
      <c r="AN89" s="27"/>
    </row>
    <row r="90" spans="23:52">
      <c r="W90" s="7" t="s">
        <v>1456</v>
      </c>
      <c r="X90" s="2" t="s">
        <v>1841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2287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2288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3</v>
      </c>
      <c r="AN100" s="27"/>
    </row>
    <row r="101" spans="23:50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Jinhua District</v>
      </c>
    </row>
    <row r="108" spans="23:50">
      <c r="X108" s="40" t="str">
        <f>$X$92</f>
        <v>金華地區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1761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2289</v>
      </c>
      <c r="E2" s="78" t="str">
        <f>$A$3</f>
        <v>信安地區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2111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2112</v>
      </c>
      <c r="E5" s="86"/>
      <c r="F5" s="5" t="s">
        <v>792</v>
      </c>
      <c r="G5" s="6"/>
      <c r="H5" s="90">
        <f ca="1">XINAN_DISTRICT_GRAPH!$AC$89</f>
        <v>7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2114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1760</v>
      </c>
      <c r="C12" s="64" t="str">
        <f>CONCATENATE(YEAR,":",MONTH,":",WEEK,":",WEEKDAY,":",$B12)</f>
        <v>2016:5:3:7:ASSISTANTS</v>
      </c>
      <c r="D12" s="64">
        <f>MATCH($C12,REPORT_DATA_BY_COMP!$A:$A,0)</f>
        <v>1659</v>
      </c>
      <c r="E12" s="65" t="str">
        <f>SUBSTITUTE(VLOOKUP($B12,COMP_LIST!$A:$AC,5,FALSE),"EL","")</f>
        <v>E. Roe / Liston AP</v>
      </c>
      <c r="F12" s="4" t="str">
        <f>VLOOKUP($B12,COMP_LIST!$A:$AC,3,FALSE)</f>
        <v>Assistants</v>
      </c>
      <c r="G12" s="4" t="str">
        <f>VLOOKUP($B12,COMP_LIST!$A:$AC,4,FALSE)</f>
        <v>助理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5</v>
      </c>
      <c r="K12" s="10">
        <f>IFERROR(INDEX(REPORT_DATA_BY_COMP!$A:$AH,$D12,MATCH(K$8,REPORT_DATA_BY_COMP!$A$1:$AH$1,0)), "")</f>
        <v>8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18</v>
      </c>
      <c r="O12" s="10">
        <f>IFERROR(INDEX(REPORT_DATA_BY_COMP!$A:$AH,$D12,MATCH(O$8,REPORT_DATA_BY_COMP!$A$1:$AH$1,0)), "")</f>
        <v>4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9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1966</v>
      </c>
      <c r="C13" s="64" t="str">
        <f>CONCATENATE(YEAR,":",MONTH,":",WEEK,":",WEEKDAY,":",$B13)</f>
        <v>2016:5:3:7:WANDA_E</v>
      </c>
      <c r="D13" s="64">
        <f>MATCH($C13,REPORT_DATA_BY_COMP!$A:$A,0)</f>
        <v>1719</v>
      </c>
      <c r="E13" s="65" t="str">
        <f>SUBSTITUTE(VLOOKUP($B13,COMP_LIST!$A:$AC,5,FALSE),"EL","")</f>
        <v>E. Lin DL / Holloway</v>
      </c>
      <c r="F13" s="4" t="str">
        <f>VLOOKUP($B13,COMP_LIST!$A:$AC,3,FALSE)</f>
        <v>Wanda E</v>
      </c>
      <c r="G13" s="4" t="str">
        <f>VLOOKUP($B13,COMP_LIST!$A:$AC,4,FALSE)</f>
        <v>萬大長老</v>
      </c>
      <c r="H13" s="10">
        <f>IFERROR(INDEX(REPORT_DATA_BY_COMP!$A:$AH,$D13,MATCH(H$8,REPORT_DATA_BY_COMP!$A$1:$AH$1,0)), "")</f>
        <v>1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4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10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3</v>
      </c>
      <c r="Q13" s="10">
        <f>IFERROR(INDEX(REPORT_DATA_BY_COMP!$A:$AH,$D13,MATCH(Q$8,REPORT_DATA_BY_COMP!$A$1:$AH$1,0)), "")</f>
        <v>5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18</v>
      </c>
    </row>
    <row r="14" spans="1:19" ht="15" customHeight="1">
      <c r="A14" s="1"/>
      <c r="B14" s="1" t="s">
        <v>1968</v>
      </c>
      <c r="C14" s="64" t="str">
        <f>CONCATENATE(YEAR,":",MONTH,":",WEEK,":",WEEKDAY,":",$B14)</f>
        <v>2016:5:3:7:WANDA_S</v>
      </c>
      <c r="D14" s="64">
        <f>MATCH($C14,REPORT_DATA_BY_COMP!$A:$A,0)</f>
        <v>1720</v>
      </c>
      <c r="E14" s="65" t="str">
        <f>SUBSTITUTE(VLOOKUP($B14,COMP_LIST!$A:$AC,5,FALSE),"EL","")</f>
        <v>S. Knapp / Scharman</v>
      </c>
      <c r="F14" s="4" t="str">
        <f>VLOOKUP($B14,COMP_LIST!$A:$AC,3,FALSE)</f>
        <v>Wanda S</v>
      </c>
      <c r="G14" s="4" t="str">
        <f>VLOOKUP($B14,COMP_LIST!$A:$AC,4,FALSE)</f>
        <v>萬大姐妹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3</v>
      </c>
      <c r="O14" s="10">
        <f>IFERROR(INDEX(REPORT_DATA_BY_COMP!$A:$AH,$D14,MATCH(O$8,REPORT_DATA_BY_COMP!$A$1:$AH$1,0)), "")</f>
        <v>1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2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11</v>
      </c>
    </row>
    <row r="15" spans="1:19" ht="15" customHeight="1">
      <c r="A15" s="1"/>
      <c r="B15" s="1" t="s">
        <v>1975</v>
      </c>
      <c r="C15" s="64" t="str">
        <f>CONCATENATE(YEAR,":",MONTH,":",WEEK,":",WEEKDAY,":",$B15)</f>
        <v>2016:5:3:7:XINAN_S</v>
      </c>
      <c r="D15" s="64">
        <f>MATCH($C15,REPORT_DATA_BY_COMP!$A:$A,0)</f>
        <v>1722</v>
      </c>
      <c r="E15" s="65" t="str">
        <f>SUBSTITUTE(VLOOKUP($B15,COMP_LIST!$A:$AC,5,FALSE),"EL","")</f>
        <v>S. Sylvester / Hickman</v>
      </c>
      <c r="F15" s="4" t="str">
        <f>VLOOKUP($B15,COMP_LIST!$A:$AC,3,FALSE)</f>
        <v>Xinan S</v>
      </c>
      <c r="G15" s="4" t="str">
        <f>VLOOKUP($B15,COMP_LIST!$A:$AC,4,FALSE)</f>
        <v>信安姐妹</v>
      </c>
      <c r="H15" s="10">
        <f>IFERROR(INDEX(REPORT_DATA_BY_COMP!$A:$AH,$D15,MATCH(H$8,REPORT_DATA_BY_COMP!$A$1:$AH$1,0)), "")</f>
        <v>2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2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8</v>
      </c>
      <c r="O15" s="10">
        <f>IFERROR(INDEX(REPORT_DATA_BY_COMP!$A:$AH,$D15,MATCH(O$8,REPORT_DATA_BY_COMP!$A$1:$AH$1,0)), "")</f>
        <v>4</v>
      </c>
      <c r="P15" s="10">
        <f>IFERROR(INDEX(REPORT_DATA_BY_COMP!$A:$AH,$D15,MATCH(P$8,REPORT_DATA_BY_COMP!$A$1:$AH$1,0)), "")</f>
        <v>11</v>
      </c>
      <c r="Q15" s="10">
        <f>IFERROR(INDEX(REPORT_DATA_BY_COMP!$A:$AH,$D15,MATCH(Q$8,REPORT_DATA_BY_COMP!$A$1:$AH$1,0)), "")</f>
        <v>8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22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3</v>
      </c>
      <c r="I16" s="11">
        <f t="shared" si="0"/>
        <v>0</v>
      </c>
      <c r="J16" s="11">
        <f t="shared" si="0"/>
        <v>8</v>
      </c>
      <c r="K16" s="11">
        <f t="shared" si="0"/>
        <v>17</v>
      </c>
      <c r="L16" s="48">
        <f t="shared" si="0"/>
        <v>3</v>
      </c>
      <c r="M16" s="57">
        <f t="shared" si="0"/>
        <v>0</v>
      </c>
      <c r="N16" s="51">
        <f t="shared" si="0"/>
        <v>39</v>
      </c>
      <c r="O16" s="11">
        <f t="shared" si="0"/>
        <v>10</v>
      </c>
      <c r="P16" s="11">
        <f t="shared" si="0"/>
        <v>29</v>
      </c>
      <c r="Q16" s="11">
        <f t="shared" si="0"/>
        <v>24</v>
      </c>
      <c r="R16" s="11">
        <f t="shared" si="0"/>
        <v>2</v>
      </c>
      <c r="S16" s="11">
        <f t="shared" si="0"/>
        <v>61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2016:5:1:7:XINAN</v>
      </c>
      <c r="D19" s="64">
        <f>MATCH($C19,REPORT_DATA_BY_DISTRICT!$A:$A, 0)</f>
        <v>478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17</v>
      </c>
      <c r="K19" s="10">
        <f>IFERROR(INDEX(REPORT_DATA_BY_DISTRICT!$A:$AH,$D19,MATCH(K$8,REPORT_DATA_BY_DISTRICT!$A$1:$AH$1,0)), "")</f>
        <v>14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41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34</v>
      </c>
      <c r="Q19" s="10">
        <f>IFERROR(INDEX(REPORT_DATA_BY_DISTRICT!$A:$AH,$D19,MATCH(Q$8,REPORT_DATA_BY_DISTRICT!$A$1:$AH$1,0)), "")</f>
        <v>23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41</v>
      </c>
    </row>
    <row r="20" spans="3:19" ht="15" customHeight="1">
      <c r="C20" s="64" t="str">
        <f>CONCATENATE(YEAR,":",MONTH,":2:",WEEKLY_REPORT_DAY,":", $A$1)</f>
        <v>2016:5:2:7:XINAN</v>
      </c>
      <c r="D20" s="64">
        <f>MATCH($C20,REPORT_DATA_BY_DISTRICT!$A:$A, 0)</f>
        <v>507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3</v>
      </c>
      <c r="J20" s="10">
        <f>IFERROR(INDEX(REPORT_DATA_BY_DISTRICT!$A:$AH,$D20,MATCH(J$8,REPORT_DATA_BY_DISTRICT!$A$1:$AH$1,0)), "")</f>
        <v>9</v>
      </c>
      <c r="K20" s="10">
        <f>IFERROR(INDEX(REPORT_DATA_BY_DISTRICT!$A:$AH,$D20,MATCH(K$8,REPORT_DATA_BY_DISTRICT!$A$1:$AH$1,0)), "")</f>
        <v>18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38</v>
      </c>
      <c r="O20" s="10">
        <f>IFERROR(INDEX(REPORT_DATA_BY_DISTRICT!$A:$AH,$D20,MATCH(O$8,REPORT_DATA_BY_DISTRICT!$A$1:$AH$1,0)), "")</f>
        <v>12</v>
      </c>
      <c r="P20" s="10">
        <f>IFERROR(INDEX(REPORT_DATA_BY_DISTRICT!$A:$AH,$D20,MATCH(P$8,REPORT_DATA_BY_DISTRICT!$A$1:$AH$1,0)), "")</f>
        <v>33</v>
      </c>
      <c r="Q20" s="10">
        <f>IFERROR(INDEX(REPORT_DATA_BY_DISTRICT!$A:$AH,$D20,MATCH(Q$8,REPORT_DATA_BY_DISTRICT!$A$1:$AH$1,0)), "")</f>
        <v>15</v>
      </c>
      <c r="R20" s="10">
        <f>IFERROR(INDEX(REPORT_DATA_BY_DISTRICT!$A:$AH,$D20,MATCH(R$8,REPORT_DATA_BY_DISTRICT!$A$1:$AH$1,0)), "")</f>
        <v>4</v>
      </c>
      <c r="S20" s="10">
        <f>IFERROR(INDEX(REPORT_DATA_BY_DISTRICT!$A:$AH,$D20,MATCH(S$8,REPORT_DATA_BY_DISTRICT!$A$1:$AH$1,0)), "")</f>
        <v>45</v>
      </c>
    </row>
    <row r="21" spans="3:19" ht="15" customHeight="1">
      <c r="C21" s="64" t="str">
        <f>CONCATENATE(YEAR,":",MONTH,":3:",WEEKLY_REPORT_DAY,":", $A$1)</f>
        <v>2016:5:3:7:XINAN</v>
      </c>
      <c r="D21" s="64">
        <f>MATCH($C21,REPORT_DATA_BY_DISTRICT!$A:$A, 0)</f>
        <v>537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3</v>
      </c>
      <c r="I21" s="10">
        <f>IFERROR(INDEX(REPORT_DATA_BY_DISTRICT!$A:$AH,$D21,MATCH(I$8,REPORT_DATA_BY_DISTRICT!$A$1:$AH$1,0)), "")</f>
        <v>0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17</v>
      </c>
      <c r="L21" s="10">
        <f>IFERROR(INDEX(REPORT_DATA_BY_DISTRICT!$A:$AH,$D21,MATCH(L$8,REPORT_DATA_BY_DISTRICT!$A$1:$AH$1,0)), "")</f>
        <v>3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39</v>
      </c>
      <c r="O21" s="10">
        <f>IFERROR(INDEX(REPORT_DATA_BY_DISTRICT!$A:$AH,$D21,MATCH(O$8,REPORT_DATA_BY_DISTRICT!$A$1:$AH$1,0)), "")</f>
        <v>10</v>
      </c>
      <c r="P21" s="10">
        <f>IFERROR(INDEX(REPORT_DATA_BY_DISTRICT!$A:$AH,$D21,MATCH(P$8,REPORT_DATA_BY_DISTRICT!$A$1:$AH$1,0)), "")</f>
        <v>29</v>
      </c>
      <c r="Q21" s="10">
        <f>IFERROR(INDEX(REPORT_DATA_BY_DISTRICT!$A:$AH,$D21,MATCH(Q$8,REPORT_DATA_BY_DISTRICT!$A$1:$AH$1,0)), "")</f>
        <v>24</v>
      </c>
      <c r="R21" s="10">
        <f>IFERROR(INDEX(REPORT_DATA_BY_DISTRICT!$A:$AH,$D21,MATCH(R$8,REPORT_DATA_BY_DISTRICT!$A$1:$AH$1,0)), "")</f>
        <v>2</v>
      </c>
      <c r="S21" s="10">
        <f>IFERROR(INDEX(REPORT_DATA_BY_DISTRICT!$A:$AH,$D21,MATCH(S$8,REPORT_DATA_BY_DISTRICT!$A$1:$AH$1,0)), "")</f>
        <v>61</v>
      </c>
    </row>
    <row r="22" spans="3:19" ht="15" customHeight="1">
      <c r="C22" s="64" t="str">
        <f>CONCATENATE(YEAR,":",MONTH,":4:",WEEKLY_REPORT_DAY,":", $A$1)</f>
        <v>2016:5:4:7:XINAN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2016:5:5:7:XINAN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3</v>
      </c>
      <c r="I24" s="17">
        <f t="shared" ref="I24:R24" si="1">SUM(I19:I23)</f>
        <v>4</v>
      </c>
      <c r="J24" s="17">
        <f t="shared" si="1"/>
        <v>34</v>
      </c>
      <c r="K24" s="17">
        <f t="shared" si="1"/>
        <v>49</v>
      </c>
      <c r="L24" s="49">
        <f t="shared" si="1"/>
        <v>3</v>
      </c>
      <c r="M24" s="17">
        <f t="shared" si="1"/>
        <v>0</v>
      </c>
      <c r="N24" s="52">
        <f t="shared" si="1"/>
        <v>118</v>
      </c>
      <c r="O24" s="17">
        <f t="shared" si="1"/>
        <v>32</v>
      </c>
      <c r="P24" s="17">
        <f t="shared" si="1"/>
        <v>96</v>
      </c>
      <c r="Q24" s="17">
        <f t="shared" si="1"/>
        <v>62</v>
      </c>
      <c r="R24" s="17">
        <f t="shared" si="1"/>
        <v>7</v>
      </c>
      <c r="S24" s="17">
        <f>SUM(S19:S23)</f>
        <v>147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1" priority="2">
      <formula>J12=""</formula>
    </cfRule>
    <cfRule type="expression" dxfId="50" priority="3">
      <formula>AND(M$9&lt;&gt;"",M12&gt;=M$9)</formula>
    </cfRule>
    <cfRule type="expression" dxfId="49" priority="4">
      <formula>AND(M$10&lt;&gt;"",M12&lt;M$10)</formula>
    </cfRule>
    <cfRule type="expression" dxfId="4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2016:2:4:7:XINAN</v>
      </c>
      <c r="AP77" s="27">
        <f t="shared" ref="AP77:AP88" ca="1" si="11">MATCH(AO77,INDIRECT(CONCATENATE($X$93,"$A:$A")),0)</f>
        <v>214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48</v>
      </c>
      <c r="AS77" s="21">
        <f t="shared" ca="1" si="12"/>
        <v>18</v>
      </c>
      <c r="AT77" s="21">
        <f t="shared" ca="1" si="12"/>
        <v>23</v>
      </c>
      <c r="AU77" s="21">
        <f t="shared" ca="1" si="12"/>
        <v>3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2016:3:1:7:XINAN</v>
      </c>
      <c r="AP78" s="27">
        <f t="shared" ca="1" si="11"/>
        <v>245</v>
      </c>
      <c r="AQ78" s="21">
        <f t="shared" ca="1" si="12"/>
        <v>0</v>
      </c>
      <c r="AR78" s="21">
        <f t="shared" ca="1" si="12"/>
        <v>48</v>
      </c>
      <c r="AS78" s="21">
        <f t="shared" ca="1" si="12"/>
        <v>17</v>
      </c>
      <c r="AT78" s="21">
        <f t="shared" ca="1" si="12"/>
        <v>27</v>
      </c>
      <c r="AU78" s="21">
        <f t="shared" ca="1" si="12"/>
        <v>2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2016:3:2:7:XINAN</v>
      </c>
      <c r="AP79" s="27">
        <f t="shared" ca="1" si="11"/>
        <v>274</v>
      </c>
      <c r="AQ79" s="21">
        <f t="shared" ca="1" si="12"/>
        <v>0</v>
      </c>
      <c r="AR79" s="21">
        <f t="shared" ca="1" si="12"/>
        <v>41</v>
      </c>
      <c r="AS79" s="21">
        <f t="shared" ca="1" si="12"/>
        <v>12</v>
      </c>
      <c r="AT79" s="21">
        <f t="shared" ca="1" si="12"/>
        <v>26</v>
      </c>
      <c r="AU79" s="21">
        <f t="shared" ca="1" si="12"/>
        <v>2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>
        <f t="shared" ca="1" si="3"/>
        <v>121</v>
      </c>
      <c r="AC80" s="21">
        <f t="shared" ca="1" si="4"/>
        <v>3</v>
      </c>
      <c r="AD80" s="21">
        <f t="shared" si="5"/>
        <v>0</v>
      </c>
      <c r="AE80" s="27">
        <f t="shared" ca="1" si="6"/>
        <v>48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2016:3:3:7:XINAN</v>
      </c>
      <c r="AP80" s="27">
        <f t="shared" ca="1" si="11"/>
        <v>304</v>
      </c>
      <c r="AQ80" s="21">
        <f t="shared" ca="1" si="12"/>
        <v>1</v>
      </c>
      <c r="AR80" s="21">
        <f t="shared" ca="1" si="12"/>
        <v>36</v>
      </c>
      <c r="AS80" s="21">
        <f t="shared" ca="1" si="12"/>
        <v>14</v>
      </c>
      <c r="AT80" s="21">
        <f t="shared" ca="1" si="12"/>
        <v>28</v>
      </c>
      <c r="AU80" s="21">
        <f t="shared" ca="1" si="12"/>
        <v>6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>
        <f t="shared" ca="1" si="3"/>
        <v>151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2016:3:4:7:XINAN</v>
      </c>
      <c r="AP81" s="27">
        <f t="shared" ca="1" si="11"/>
        <v>333</v>
      </c>
      <c r="AQ81" s="21">
        <f t="shared" ca="1" si="12"/>
        <v>1</v>
      </c>
      <c r="AR81" s="21">
        <f t="shared" ca="1" si="12"/>
        <v>26</v>
      </c>
      <c r="AS81" s="21">
        <f t="shared" ca="1" si="12"/>
        <v>11</v>
      </c>
      <c r="AT81" s="21">
        <f t="shared" ca="1" si="12"/>
        <v>23</v>
      </c>
      <c r="AU81" s="21">
        <f t="shared" ca="1" si="12"/>
        <v>3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2016:4:1:7:XINAN</v>
      </c>
      <c r="AP82" s="27">
        <f t="shared" ca="1" si="11"/>
        <v>362</v>
      </c>
      <c r="AQ82" s="21">
        <f t="shared" ca="1" si="12"/>
        <v>0</v>
      </c>
      <c r="AR82" s="21">
        <f t="shared" ca="1" si="12"/>
        <v>12</v>
      </c>
      <c r="AS82" s="21">
        <f t="shared" ca="1" si="12"/>
        <v>12</v>
      </c>
      <c r="AT82" s="21">
        <f t="shared" ca="1" si="12"/>
        <v>13</v>
      </c>
      <c r="AU82" s="21">
        <f t="shared" ca="1" si="12"/>
        <v>8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2016:4:2:7:XINAN</v>
      </c>
      <c r="AP83" s="27">
        <f t="shared" ca="1" si="11"/>
        <v>391</v>
      </c>
      <c r="AQ83" s="21">
        <f t="shared" ca="1" si="12"/>
        <v>0</v>
      </c>
      <c r="AR83" s="21">
        <f t="shared" ca="1" si="12"/>
        <v>32</v>
      </c>
      <c r="AS83" s="21">
        <f t="shared" ca="1" si="12"/>
        <v>12</v>
      </c>
      <c r="AT83" s="21">
        <f t="shared" ca="1" si="12"/>
        <v>25</v>
      </c>
      <c r="AU83" s="21">
        <f t="shared" ca="1" si="12"/>
        <v>3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2016:4:3:7:XINAN</v>
      </c>
      <c r="AP84" s="27">
        <f t="shared" ca="1" si="11"/>
        <v>420</v>
      </c>
      <c r="AQ84" s="21">
        <f t="shared" ca="1" si="12"/>
        <v>3</v>
      </c>
      <c r="AR84" s="21">
        <f t="shared" ca="1" si="12"/>
        <v>40</v>
      </c>
      <c r="AS84" s="21">
        <f t="shared" ca="1" si="12"/>
        <v>14</v>
      </c>
      <c r="AT84" s="21">
        <f t="shared" ca="1" si="12"/>
        <v>18</v>
      </c>
      <c r="AU84" s="21">
        <f t="shared" ca="1" si="12"/>
        <v>8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2016:4:4:7:XINAN</v>
      </c>
      <c r="AP85" s="27">
        <f t="shared" ca="1" si="11"/>
        <v>449</v>
      </c>
      <c r="AQ85" s="21">
        <f t="shared" ca="1" si="12"/>
        <v>0</v>
      </c>
      <c r="AR85" s="21">
        <f t="shared" ca="1" si="12"/>
        <v>43</v>
      </c>
      <c r="AS85" s="21">
        <f t="shared" ca="1" si="12"/>
        <v>14</v>
      </c>
      <c r="AT85" s="21">
        <f t="shared" ca="1" si="12"/>
        <v>25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2016:5:1:7:XINAN</v>
      </c>
      <c r="AP86" s="27">
        <f t="shared" ca="1" si="11"/>
        <v>478</v>
      </c>
      <c r="AQ86" s="21">
        <f t="shared" ca="1" si="12"/>
        <v>0</v>
      </c>
      <c r="AR86" s="21">
        <f t="shared" ca="1" si="12"/>
        <v>41</v>
      </c>
      <c r="AS86" s="21">
        <f t="shared" ca="1" si="12"/>
        <v>10</v>
      </c>
      <c r="AT86" s="21">
        <f t="shared" ca="1" si="12"/>
        <v>23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2016:5:2:7:XINAN</v>
      </c>
      <c r="AP87" s="27">
        <f t="shared" ca="1" si="11"/>
        <v>507</v>
      </c>
      <c r="AQ87" s="21">
        <f t="shared" ca="1" si="12"/>
        <v>0</v>
      </c>
      <c r="AR87" s="21">
        <f t="shared" ca="1" si="12"/>
        <v>38</v>
      </c>
      <c r="AS87" s="21">
        <f t="shared" ca="1" si="12"/>
        <v>12</v>
      </c>
      <c r="AT87" s="21">
        <f t="shared" ca="1" si="12"/>
        <v>15</v>
      </c>
      <c r="AU87" s="21">
        <f t="shared" ca="1" si="12"/>
        <v>4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2016:5:3:7:XINAN</v>
      </c>
      <c r="AP88" s="27">
        <f t="shared" ca="1" si="11"/>
        <v>537</v>
      </c>
      <c r="AQ88" s="21">
        <f t="shared" ca="1" si="12"/>
        <v>0</v>
      </c>
      <c r="AR88" s="21">
        <f t="shared" ca="1" si="12"/>
        <v>39</v>
      </c>
      <c r="AS88" s="21">
        <f t="shared" ca="1" si="12"/>
        <v>10</v>
      </c>
      <c r="AT88" s="21">
        <f t="shared" ca="1" si="12"/>
        <v>24</v>
      </c>
      <c r="AU88" s="21">
        <f t="shared" ca="1" si="12"/>
        <v>2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1761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2291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2290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2016  7</v>
      </c>
    </row>
    <row r="107" spans="23:50" ht="23.25">
      <c r="W107" s="7" t="s">
        <v>1451</v>
      </c>
      <c r="X107" s="42" t="str">
        <f>$X$91</f>
        <v>Xinan District</v>
      </c>
    </row>
    <row r="108" spans="23:50">
      <c r="X108" s="40" t="str">
        <f>$X$92</f>
        <v>信安地區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1854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2292</v>
      </c>
      <c r="E2" s="78" t="str">
        <f>$A$3</f>
        <v>三重地區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2111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2112</v>
      </c>
      <c r="E5" s="86"/>
      <c r="F5" s="5" t="s">
        <v>792</v>
      </c>
      <c r="G5" s="6"/>
      <c r="H5" s="90">
        <f ca="1">SANCHONG_DISTRICT_GRAPH!$AC$89</f>
        <v>2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2115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1885</v>
      </c>
      <c r="C12" s="64" t="str">
        <f>CONCATENATE(YEAR,":",MONTH,":",WEEK,":",WEEKDAY,":",$B12)</f>
        <v>2016:5:3:7:SANCHONG_E</v>
      </c>
      <c r="D12" s="64">
        <f>MATCH($C12,REPORT_DATA_BY_COMP!$A:$A,0)</f>
        <v>1692</v>
      </c>
      <c r="E12" s="65" t="str">
        <f>SUBSTITUTE(VLOOKUP($B12,COMP_LIST!$A:$AC,5,FALSE),"EL","")</f>
        <v>E. Luther / Smith</v>
      </c>
      <c r="F12" s="4" t="str">
        <f>VLOOKUP($B12,COMP_LIST!$A:$AC,3,FALSE)</f>
        <v>Sanchong E</v>
      </c>
      <c r="G12" s="4" t="str">
        <f>VLOOKUP($B12,COMP_LIST!$A:$AC,4,FALSE)</f>
        <v>三重長老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1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8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8</v>
      </c>
    </row>
    <row r="13" spans="1:19" ht="15" customHeight="1">
      <c r="A13" s="1"/>
      <c r="B13" s="1" t="s">
        <v>1888</v>
      </c>
      <c r="C13" s="64" t="str">
        <f>CONCATENATE(YEAR,":",MONTH,":",WEEK,":",WEEKDAY,":",$B13)</f>
        <v>2016:5:3:7:SANCHONG_S</v>
      </c>
      <c r="D13" s="64">
        <f>MATCH($C13,REPORT_DATA_BY_COMP!$A:$A,0)</f>
        <v>1693</v>
      </c>
      <c r="E13" s="65" t="str">
        <f>SUBSTITUTE(VLOOKUP($B13,COMP_LIST!$A:$AC,5,FALSE),"EL","")</f>
        <v>E. Roberts / Wong</v>
      </c>
      <c r="F13" s="4" t="str">
        <f>VLOOKUP($B13,COMP_LIST!$A:$AC,3,FALSE)</f>
        <v>Sanchong S</v>
      </c>
      <c r="G13" s="4" t="str">
        <f>VLOOKUP($B13,COMP_LIST!$A:$AC,4,FALSE)</f>
        <v>三重姐妹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6</v>
      </c>
      <c r="Q13" s="10">
        <f>IFERROR(INDEX(REPORT_DATA_BY_COMP!$A:$AH,$D13,MATCH(Q$8,REPORT_DATA_BY_COMP!$A$1:$AH$1,0)), "")</f>
        <v>6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5</v>
      </c>
    </row>
    <row r="14" spans="1:19" ht="15" customHeight="1">
      <c r="A14" s="1"/>
      <c r="B14" s="1" t="s">
        <v>1853</v>
      </c>
      <c r="C14" s="64" t="str">
        <f>CONCATENATE(YEAR,":",MONTH,":",WEEK,":",WEEKDAY,":",$B14)</f>
        <v>2016:5:3:7:LUZHOU_A_E</v>
      </c>
      <c r="D14" s="64">
        <f>MATCH($C14,REPORT_DATA_BY_COMP!$A:$A,0)</f>
        <v>1684</v>
      </c>
      <c r="E14" s="65" t="str">
        <f>SUBSTITUTE(VLOOKUP($B14,COMP_LIST!$A:$AC,5,FALSE),"EL","")</f>
        <v>E. Loke / Rasmussen</v>
      </c>
      <c r="F14" s="4" t="str">
        <f>VLOOKUP($B14,COMP_LIST!$A:$AC,3,FALSE)</f>
        <v>Luzhou A E</v>
      </c>
      <c r="G14" s="4" t="str">
        <f>VLOOKUP($B14,COMP_LIST!$A:$AC,4,FALSE)</f>
        <v>蘆洲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4</v>
      </c>
      <c r="K14" s="10">
        <f>IFERROR(INDEX(REPORT_DATA_BY_COMP!$A:$AH,$D14,MATCH(K$8,REPORT_DATA_BY_COMP!$A$1:$AH$1,0)), "")</f>
        <v>4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9</v>
      </c>
      <c r="O14" s="10">
        <f>IFERROR(INDEX(REPORT_DATA_BY_COMP!$A:$AH,$D14,MATCH(O$8,REPORT_DATA_BY_COMP!$A$1:$AH$1,0)), "")</f>
        <v>4</v>
      </c>
      <c r="P14" s="10">
        <f>IFERROR(INDEX(REPORT_DATA_BY_COMP!$A:$AH,$D14,MATCH(P$8,REPORT_DATA_BY_COMP!$A$1:$AH$1,0)), "")</f>
        <v>14</v>
      </c>
      <c r="Q14" s="10">
        <f>IFERROR(INDEX(REPORT_DATA_BY_COMP!$A:$AH,$D14,MATCH(Q$8,REPORT_DATA_BY_COMP!$A$1:$AH$1,0)), "")</f>
        <v>5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9</v>
      </c>
    </row>
    <row r="15" spans="1:19" ht="15" customHeight="1">
      <c r="A15" s="1"/>
      <c r="B15" s="1" t="s">
        <v>1858</v>
      </c>
      <c r="C15" s="64" t="str">
        <f>CONCATENATE(YEAR,":",MONTH,":",WEEK,":",WEEKDAY,":",$B15)</f>
        <v>2016:5:3:7:LUZHOU_B_E</v>
      </c>
      <c r="D15" s="64">
        <f>MATCH($C15,REPORT_DATA_BY_COMP!$A:$A,0)</f>
        <v>1685</v>
      </c>
      <c r="E15" s="65" t="str">
        <f>SUBSTITUTE(VLOOKUP($B15,COMP_LIST!$A:$AC,5,FALSE),"EL","")</f>
        <v>E. Anderton  / King DL</v>
      </c>
      <c r="F15" s="4" t="str">
        <f>VLOOKUP($B15,COMP_LIST!$A:$AC,3,FALSE)</f>
        <v>Luzhou B E</v>
      </c>
      <c r="G15" s="4" t="str">
        <f>VLOOKUP($B15,COMP_LIST!$A:$AC,4,FALSE)</f>
        <v>蘆洲 B 長老</v>
      </c>
      <c r="H15" s="10">
        <f>IFERROR(INDEX(REPORT_DATA_BY_COMP!$A:$AH,$D15,MATCH(H$8,REPORT_DATA_BY_COMP!$A$1:$AH$1,0)), "")</f>
        <v>2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2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8</v>
      </c>
      <c r="Q15" s="10">
        <f>IFERROR(INDEX(REPORT_DATA_BY_COMP!$A:$AH,$D15,MATCH(Q$8,REPORT_DATA_BY_COMP!$A$1:$AH$1,0)), "")</f>
        <v>4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2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2</v>
      </c>
      <c r="I16" s="11">
        <f t="shared" si="0"/>
        <v>2</v>
      </c>
      <c r="J16" s="11">
        <f t="shared" si="0"/>
        <v>8</v>
      </c>
      <c r="K16" s="11">
        <f t="shared" si="0"/>
        <v>6</v>
      </c>
      <c r="L16" s="48">
        <f t="shared" si="0"/>
        <v>4</v>
      </c>
      <c r="M16" s="57">
        <f t="shared" si="0"/>
        <v>0</v>
      </c>
      <c r="N16" s="51">
        <f t="shared" si="0"/>
        <v>21</v>
      </c>
      <c r="O16" s="11">
        <f t="shared" si="0"/>
        <v>8</v>
      </c>
      <c r="P16" s="11">
        <f t="shared" si="0"/>
        <v>37</v>
      </c>
      <c r="Q16" s="11">
        <f t="shared" si="0"/>
        <v>23</v>
      </c>
      <c r="R16" s="11">
        <f t="shared" si="0"/>
        <v>1</v>
      </c>
      <c r="S16" s="11">
        <f t="shared" si="0"/>
        <v>24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2016:5:1:7:SANCHONG</v>
      </c>
      <c r="D19" s="64">
        <f>MATCH($C19,REPORT_DATA_BY_DISTRICT!$A:$A, 0)</f>
        <v>468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8</v>
      </c>
      <c r="K19" s="10">
        <f>IFERROR(INDEX(REPORT_DATA_BY_DISTRICT!$A:$AH,$D19,MATCH(K$8,REPORT_DATA_BY_DISTRICT!$A$1:$AH$1,0)), "")</f>
        <v>16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34</v>
      </c>
      <c r="Q19" s="10">
        <f>IFERROR(INDEX(REPORT_DATA_BY_DISTRICT!$A:$AH,$D19,MATCH(Q$8,REPORT_DATA_BY_DISTRICT!$A$1:$AH$1,0)), "")</f>
        <v>22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35</v>
      </c>
    </row>
    <row r="20" spans="3:19" ht="15" customHeight="1">
      <c r="C20" s="64" t="str">
        <f>CONCATENATE(YEAR,":",MONTH,":2:",WEEKLY_REPORT_DAY,":", $A$1)</f>
        <v>2016:5:2:7:SANCHONG</v>
      </c>
      <c r="D20" s="64">
        <f>MATCH($C20,REPORT_DATA_BY_DISTRICT!$A:$A, 0)</f>
        <v>497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10</v>
      </c>
      <c r="K20" s="10">
        <f>IFERROR(INDEX(REPORT_DATA_BY_DISTRICT!$A:$AH,$D20,MATCH(K$8,REPORT_DATA_BY_DISTRICT!$A$1:$AH$1,0)), "")</f>
        <v>10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25</v>
      </c>
      <c r="O20" s="10">
        <f>IFERROR(INDEX(REPORT_DATA_BY_DISTRICT!$A:$AH,$D20,MATCH(O$8,REPORT_DATA_BY_DISTRICT!$A$1:$AH$1,0)), "")</f>
        <v>16</v>
      </c>
      <c r="P20" s="10">
        <f>IFERROR(INDEX(REPORT_DATA_BY_DISTRICT!$A:$AH,$D20,MATCH(P$8,REPORT_DATA_BY_DISTRICT!$A$1:$AH$1,0)), "")</f>
        <v>36</v>
      </c>
      <c r="Q20" s="10">
        <f>IFERROR(INDEX(REPORT_DATA_BY_DISTRICT!$A:$AH,$D20,MATCH(Q$8,REPORT_DATA_BY_DISTRICT!$A$1:$AH$1,0)), "")</f>
        <v>19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35</v>
      </c>
    </row>
    <row r="21" spans="3:19" ht="15" customHeight="1">
      <c r="C21" s="64" t="str">
        <f>CONCATENATE(YEAR,":",MONTH,":3:",WEEKLY_REPORT_DAY,":", $A$1)</f>
        <v>2016:5:3:7:SANCHONG</v>
      </c>
      <c r="D21" s="64">
        <f>MATCH($C21,REPORT_DATA_BY_DISTRICT!$A:$A, 0)</f>
        <v>526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2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8</v>
      </c>
      <c r="K21" s="10">
        <f>IFERROR(INDEX(REPORT_DATA_BY_DISTRICT!$A:$AH,$D21,MATCH(K$8,REPORT_DATA_BY_DISTRICT!$A$1:$AH$1,0)), "")</f>
        <v>6</v>
      </c>
      <c r="L21" s="10">
        <f>IFERROR(INDEX(REPORT_DATA_BY_DISTRICT!$A:$AH,$D21,MATCH(L$8,REPORT_DATA_BY_DISTRICT!$A$1:$AH$1,0)), "")</f>
        <v>4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21</v>
      </c>
      <c r="O21" s="10">
        <f>IFERROR(INDEX(REPORT_DATA_BY_DISTRICT!$A:$AH,$D21,MATCH(O$8,REPORT_DATA_BY_DISTRICT!$A$1:$AH$1,0)), "")</f>
        <v>8</v>
      </c>
      <c r="P21" s="10">
        <f>IFERROR(INDEX(REPORT_DATA_BY_DISTRICT!$A:$AH,$D21,MATCH(P$8,REPORT_DATA_BY_DISTRICT!$A$1:$AH$1,0)), "")</f>
        <v>37</v>
      </c>
      <c r="Q21" s="10">
        <f>IFERROR(INDEX(REPORT_DATA_BY_DISTRICT!$A:$AH,$D21,MATCH(Q$8,REPORT_DATA_BY_DISTRICT!$A$1:$AH$1,0)), "")</f>
        <v>23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24</v>
      </c>
    </row>
    <row r="22" spans="3:19" ht="15" customHeight="1">
      <c r="C22" s="64" t="str">
        <f>CONCATENATE(YEAR,":",MONTH,":4:",WEEKLY_REPORT_DAY,":", $A$1)</f>
        <v>2016:5:4:7:SANCHONG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2016:5:5:7:SANCHONG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4</v>
      </c>
      <c r="I24" s="17">
        <f t="shared" ref="I24:R24" si="1">SUM(I19:I23)</f>
        <v>5</v>
      </c>
      <c r="J24" s="17">
        <f t="shared" si="1"/>
        <v>26</v>
      </c>
      <c r="K24" s="17">
        <f t="shared" si="1"/>
        <v>32</v>
      </c>
      <c r="L24" s="49">
        <f t="shared" si="1"/>
        <v>4</v>
      </c>
      <c r="M24" s="17">
        <f t="shared" si="1"/>
        <v>0</v>
      </c>
      <c r="N24" s="52">
        <f t="shared" si="1"/>
        <v>72</v>
      </c>
      <c r="O24" s="17">
        <f t="shared" si="1"/>
        <v>31</v>
      </c>
      <c r="P24" s="17">
        <f t="shared" si="1"/>
        <v>107</v>
      </c>
      <c r="Q24" s="17">
        <f t="shared" si="1"/>
        <v>64</v>
      </c>
      <c r="R24" s="17">
        <f t="shared" si="1"/>
        <v>2</v>
      </c>
      <c r="S24" s="17">
        <f>SUM(S19:S23)</f>
        <v>94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7" priority="1">
      <formula>J12=""</formula>
    </cfRule>
    <cfRule type="expression" dxfId="46" priority="2">
      <formula>AND(M$9&lt;&gt;"",M12&gt;=M$9)</formula>
    </cfRule>
    <cfRule type="expression" dxfId="45" priority="3">
      <formula>AND(M$10&lt;&gt;"",M12&lt;M$10)</formula>
    </cfRule>
    <cfRule type="expression" dxfId="4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2016:2:4:7:SANCHONG</v>
      </c>
      <c r="AP77" s="27">
        <f t="shared" ref="AP77:AP88" ca="1" si="11">MATCH(AO77,INDIRECT(CONCATENATE($X$93,"$A:$A")),0)</f>
        <v>203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20</v>
      </c>
      <c r="AS77" s="21">
        <f t="shared" ca="1" si="12"/>
        <v>8</v>
      </c>
      <c r="AT77" s="21">
        <f t="shared" ca="1" si="12"/>
        <v>16</v>
      </c>
      <c r="AU77" s="21">
        <f t="shared" ca="1" si="12"/>
        <v>2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2016:3:1:7:SANCHONG</v>
      </c>
      <c r="AP78" s="27">
        <f t="shared" ca="1" si="11"/>
        <v>234</v>
      </c>
      <c r="AQ78" s="21">
        <f t="shared" ca="1" si="12"/>
        <v>0</v>
      </c>
      <c r="AR78" s="21">
        <f t="shared" ca="1" si="12"/>
        <v>19</v>
      </c>
      <c r="AS78" s="21">
        <f t="shared" ca="1" si="12"/>
        <v>13</v>
      </c>
      <c r="AT78" s="21">
        <f t="shared" ca="1" si="12"/>
        <v>9</v>
      </c>
      <c r="AU78" s="21">
        <f t="shared" ca="1" si="12"/>
        <v>4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2016:3:2:7:SANCHONG</v>
      </c>
      <c r="AP79" s="27">
        <f t="shared" ca="1" si="11"/>
        <v>264</v>
      </c>
      <c r="AQ79" s="21">
        <f t="shared" ca="1" si="12"/>
        <v>0</v>
      </c>
      <c r="AR79" s="21">
        <f t="shared" ca="1" si="12"/>
        <v>18</v>
      </c>
      <c r="AS79" s="21">
        <f t="shared" ca="1" si="12"/>
        <v>2</v>
      </c>
      <c r="AT79" s="21">
        <f t="shared" ca="1" si="12"/>
        <v>17</v>
      </c>
      <c r="AU79" s="21">
        <f t="shared" ca="1" si="12"/>
        <v>2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>
        <f t="shared" ca="1" si="3"/>
        <v>111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2016:3:3:7:SANCHONG</v>
      </c>
      <c r="AP80" s="27">
        <f t="shared" ca="1" si="11"/>
        <v>293</v>
      </c>
      <c r="AQ80" s="21">
        <f t="shared" ca="1" si="12"/>
        <v>0</v>
      </c>
      <c r="AR80" s="21">
        <f t="shared" ca="1" si="12"/>
        <v>25</v>
      </c>
      <c r="AS80" s="21">
        <f t="shared" ca="1" si="12"/>
        <v>7</v>
      </c>
      <c r="AT80" s="21">
        <f t="shared" ca="1" si="12"/>
        <v>16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>
        <f t="shared" ca="1" si="3"/>
        <v>140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2016:3:4:7:SANCHONG</v>
      </c>
      <c r="AP81" s="27">
        <f t="shared" ca="1" si="11"/>
        <v>323</v>
      </c>
      <c r="AQ81" s="21">
        <f t="shared" ca="1" si="12"/>
        <v>0</v>
      </c>
      <c r="AR81" s="21">
        <f t="shared" ca="1" si="12"/>
        <v>23</v>
      </c>
      <c r="AS81" s="21">
        <f t="shared" ca="1" si="12"/>
        <v>13</v>
      </c>
      <c r="AT81" s="21">
        <f t="shared" ca="1" si="12"/>
        <v>20</v>
      </c>
      <c r="AU81" s="21">
        <f t="shared" ca="1" si="12"/>
        <v>1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2016:4:1:7:SANCHONG</v>
      </c>
      <c r="AP82" s="27">
        <f t="shared" ca="1" si="11"/>
        <v>352</v>
      </c>
      <c r="AQ82" s="21">
        <f t="shared" ca="1" si="12"/>
        <v>0</v>
      </c>
      <c r="AR82" s="21">
        <f t="shared" ca="1" si="12"/>
        <v>24</v>
      </c>
      <c r="AS82" s="21">
        <f t="shared" ca="1" si="12"/>
        <v>5</v>
      </c>
      <c r="AT82" s="21">
        <f t="shared" ca="1" si="12"/>
        <v>24</v>
      </c>
      <c r="AU82" s="21">
        <f t="shared" ca="1" si="12"/>
        <v>0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2016:4:2:7:SANCHONG</v>
      </c>
      <c r="AP83" s="27">
        <f t="shared" ca="1" si="11"/>
        <v>381</v>
      </c>
      <c r="AQ83" s="21">
        <f t="shared" ca="1" si="12"/>
        <v>0</v>
      </c>
      <c r="AR83" s="21">
        <f t="shared" ca="1" si="12"/>
        <v>26</v>
      </c>
      <c r="AS83" s="21">
        <f t="shared" ca="1" si="12"/>
        <v>6</v>
      </c>
      <c r="AT83" s="21">
        <f t="shared" ca="1" si="12"/>
        <v>17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2016:4:3:7:SANCHONG</v>
      </c>
      <c r="AP84" s="27">
        <f t="shared" ca="1" si="11"/>
        <v>410</v>
      </c>
      <c r="AQ84" s="21">
        <f t="shared" ca="1" si="12"/>
        <v>0</v>
      </c>
      <c r="AR84" s="21">
        <f t="shared" ca="1" si="12"/>
        <v>31</v>
      </c>
      <c r="AS84" s="21">
        <f t="shared" ca="1" si="12"/>
        <v>10</v>
      </c>
      <c r="AT84" s="21">
        <f t="shared" ca="1" si="12"/>
        <v>22</v>
      </c>
      <c r="AU84" s="21">
        <f t="shared" ca="1" si="12"/>
        <v>3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2016:4:4:7:SANCHONG</v>
      </c>
      <c r="AP85" s="27">
        <f t="shared" ca="1" si="11"/>
        <v>439</v>
      </c>
      <c r="AQ85" s="21">
        <f t="shared" ca="1" si="12"/>
        <v>0</v>
      </c>
      <c r="AR85" s="21">
        <f t="shared" ca="1" si="12"/>
        <v>29</v>
      </c>
      <c r="AS85" s="21">
        <f t="shared" ca="1" si="12"/>
        <v>10</v>
      </c>
      <c r="AT85" s="21">
        <f t="shared" ca="1" si="12"/>
        <v>21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2016:5:1:7:SANCHONG</v>
      </c>
      <c r="AP86" s="27">
        <f t="shared" ca="1" si="11"/>
        <v>468</v>
      </c>
      <c r="AQ86" s="21">
        <f t="shared" ca="1" si="12"/>
        <v>0</v>
      </c>
      <c r="AR86" s="21">
        <f t="shared" ca="1" si="12"/>
        <v>26</v>
      </c>
      <c r="AS86" s="21">
        <f t="shared" ca="1" si="12"/>
        <v>7</v>
      </c>
      <c r="AT86" s="21">
        <f t="shared" ca="1" si="12"/>
        <v>22</v>
      </c>
      <c r="AU86" s="21">
        <f t="shared" ca="1" si="12"/>
        <v>0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2016:5:2:7:SANCHONG</v>
      </c>
      <c r="AP87" s="27">
        <f t="shared" ca="1" si="11"/>
        <v>497</v>
      </c>
      <c r="AQ87" s="21">
        <f t="shared" ca="1" si="12"/>
        <v>0</v>
      </c>
      <c r="AR87" s="21">
        <f t="shared" ca="1" si="12"/>
        <v>25</v>
      </c>
      <c r="AS87" s="21">
        <f t="shared" ca="1" si="12"/>
        <v>16</v>
      </c>
      <c r="AT87" s="21">
        <f t="shared" ca="1" si="12"/>
        <v>19</v>
      </c>
      <c r="AU87" s="21">
        <f t="shared" ca="1" si="12"/>
        <v>1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2016:5:3:7:SANCHONG</v>
      </c>
      <c r="AP88" s="27">
        <f t="shared" ca="1" si="11"/>
        <v>526</v>
      </c>
      <c r="AQ88" s="21">
        <f t="shared" ca="1" si="12"/>
        <v>0</v>
      </c>
      <c r="AR88" s="21">
        <f t="shared" ca="1" si="12"/>
        <v>21</v>
      </c>
      <c r="AS88" s="21">
        <f t="shared" ca="1" si="12"/>
        <v>8</v>
      </c>
      <c r="AT88" s="21">
        <f t="shared" ca="1" si="12"/>
        <v>23</v>
      </c>
      <c r="AU88" s="21">
        <f t="shared" ca="1" si="12"/>
        <v>1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2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1854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2292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2293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2016  2</v>
      </c>
    </row>
    <row r="107" spans="23:50" ht="23.25">
      <c r="W107" s="7" t="s">
        <v>1451</v>
      </c>
      <c r="X107" s="42" t="str">
        <f>$X$91</f>
        <v>Sanchong District</v>
      </c>
    </row>
    <row r="108" spans="23:50">
      <c r="X108" s="40" t="str">
        <f>$X$92</f>
        <v>三重地區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S30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1778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2116</v>
      </c>
      <c r="E2" s="78" t="str">
        <f>$A$3</f>
        <v>北臺北地帶</v>
      </c>
      <c r="F2" s="26" t="s">
        <v>793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2117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2118</v>
      </c>
      <c r="E4" s="85">
        <f>DATE</f>
        <v>42505</v>
      </c>
      <c r="F4" s="23" t="s">
        <v>791</v>
      </c>
      <c r="G4" s="24"/>
      <c r="H4" s="87">
        <f>ROUND($G$2/12*MONTH,0)</f>
        <v>25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2082</v>
      </c>
      <c r="E5" s="86"/>
      <c r="F5" s="5" t="s">
        <v>792</v>
      </c>
      <c r="G5" s="6"/>
      <c r="H5" s="90">
        <f ca="1">NORTH_ZONE_GRAPH!$AC$89</f>
        <v>8</v>
      </c>
      <c r="I5" s="91"/>
      <c r="J5" s="91"/>
      <c r="K5" s="92"/>
      <c r="L5" s="45">
        <f>$M$30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2119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1898</v>
      </c>
      <c r="C12" s="64" t="str">
        <f>CONCATENATE(YEAR,":",MONTH,":",WEEK,":",WEEKDAY,":",$B12)</f>
        <v>2016:5:3:7:SHILIN_ZL</v>
      </c>
      <c r="D12" s="64">
        <f>MATCH($C12,REPORT_DATA_BY_COMP!$A:$A,0)</f>
        <v>1697</v>
      </c>
      <c r="E12" s="65" t="str">
        <f>SUBSTITUTE(VLOOKUP($B12,COMP_LIST!$A:$AC,5,FALSE),"EL","")</f>
        <v>E. Aiono / Hammond ZL</v>
      </c>
      <c r="F12" s="4" t="str">
        <f>VLOOKUP($B12,COMP_LIST!$A:$AC,3,FALSE)</f>
        <v>Shilin ZL</v>
      </c>
      <c r="G12" s="4" t="str">
        <f>VLOOKUP($B12,COMP_LIST!$A:$AC,4,FALSE)</f>
        <v>士林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8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0</v>
      </c>
    </row>
    <row r="13" spans="1:19" ht="15" customHeight="1">
      <c r="A13" s="1"/>
      <c r="B13" s="1" t="s">
        <v>1947</v>
      </c>
      <c r="C13" s="64" t="str">
        <f>CONCATENATE(YEAR,":",MONTH,":",WEEK,":",WEEKDAY,":",$B13)</f>
        <v>2016:5:3:7:TIANMU_A_E</v>
      </c>
      <c r="D13" s="64">
        <f>MATCH($C13,REPORT_DATA_BY_COMP!$A:$A,0)</f>
        <v>1713</v>
      </c>
      <c r="E13" s="65" t="str">
        <f>SUBSTITUTE(VLOOKUP($B13,COMP_LIST!$A:$AC,5,FALSE),"EL","")</f>
        <v>E. Chia DL / Simonson</v>
      </c>
      <c r="F13" s="4" t="str">
        <f>VLOOKUP($B13,COMP_LIST!$A:$AC,3,FALSE)</f>
        <v>Tianmu A E</v>
      </c>
      <c r="G13" s="4" t="str">
        <f>VLOOKUP($B13,COMP_LIST!$A:$AC,4,FALSE)</f>
        <v>天母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9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17</v>
      </c>
      <c r="Q13" s="10">
        <f>IFERROR(INDEX(REPORT_DATA_BY_COMP!$A:$AH,$D13,MATCH(Q$8,REPORT_DATA_BY_COMP!$A$1:$AH$1,0)), "")</f>
        <v>13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1951</v>
      </c>
      <c r="C14" s="64" t="str">
        <f>CONCATENATE(YEAR,":",MONTH,":",WEEK,":",WEEKDAY,":",$B14)</f>
        <v>2016:5:3:7:TIANMU_B_E</v>
      </c>
      <c r="D14" s="64">
        <f>MATCH($C14,REPORT_DATA_BY_COMP!$A:$A,0)</f>
        <v>1714</v>
      </c>
      <c r="E14" s="65" t="str">
        <f>SUBSTITUTE(VLOOKUP($B14,COMP_LIST!$A:$AC,5,FALSE),"EL","")</f>
        <v>E. Huntsman / Johnson</v>
      </c>
      <c r="F14" s="4" t="str">
        <f>VLOOKUP($B14,COMP_LIST!$A:$AC,3,FALSE)</f>
        <v>Tianmu B E</v>
      </c>
      <c r="G14" s="4" t="str">
        <f>VLOOKUP($B14,COMP_LIST!$A:$AC,4,FALSE)</f>
        <v>天母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5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11</v>
      </c>
      <c r="O14" s="10">
        <f>IFERROR(INDEX(REPORT_DATA_BY_COMP!$A:$AH,$D14,MATCH(O$8,REPORT_DATA_BY_COMP!$A$1:$AH$1,0)), "")</f>
        <v>4</v>
      </c>
      <c r="P14" s="10">
        <f>IFERROR(INDEX(REPORT_DATA_BY_COMP!$A:$AH,$D14,MATCH(P$8,REPORT_DATA_BY_COMP!$A$1:$AH$1,0)), "")</f>
        <v>15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11</v>
      </c>
    </row>
    <row r="15" spans="1:19" ht="15" customHeight="1">
      <c r="A15" s="1"/>
      <c r="B15" s="1" t="s">
        <v>1902</v>
      </c>
      <c r="C15" s="64" t="str">
        <f>CONCATENATE(YEAR,":",MONTH,":",WEEK,":",WEEKDAY,":",$B15)</f>
        <v>2016:5:3:7:SHILIN_S</v>
      </c>
      <c r="D15" s="64">
        <f>MATCH($C15,REPORT_DATA_BY_COMP!$A:$A,0)</f>
        <v>1696</v>
      </c>
      <c r="E15" s="65" t="str">
        <f>SUBSTITUTE(VLOOKUP($B15,COMP_LIST!$A:$AC,5,FALSE),"EL","")</f>
        <v>S. Hsiao / Li</v>
      </c>
      <c r="F15" s="4" t="str">
        <f>VLOOKUP($B15,COMP_LIST!$A:$AC,3,FALSE)</f>
        <v>Shilin S</v>
      </c>
      <c r="G15" s="4" t="str">
        <f>VLOOKUP($B15,COMP_LIST!$A:$AC,4,FALSE)</f>
        <v>士林姐妹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0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3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12</v>
      </c>
      <c r="K16" s="11">
        <f t="shared" si="0"/>
        <v>9</v>
      </c>
      <c r="L16" s="48">
        <f t="shared" si="0"/>
        <v>0</v>
      </c>
      <c r="M16" s="57">
        <f t="shared" si="0"/>
        <v>0</v>
      </c>
      <c r="N16" s="51">
        <f t="shared" si="0"/>
        <v>31</v>
      </c>
      <c r="O16" s="11">
        <f t="shared" si="0"/>
        <v>16</v>
      </c>
      <c r="P16" s="11">
        <f t="shared" si="0"/>
        <v>47</v>
      </c>
      <c r="Q16" s="11">
        <f t="shared" si="0"/>
        <v>34</v>
      </c>
      <c r="R16" s="11">
        <f t="shared" si="0"/>
        <v>0</v>
      </c>
      <c r="S16" s="11">
        <f t="shared" si="0"/>
        <v>21</v>
      </c>
    </row>
    <row r="17" spans="1:19" ht="15" customHeight="1">
      <c r="A17" s="1" t="s">
        <v>2120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1776</v>
      </c>
      <c r="C18" s="64" t="str">
        <f>CONCATENATE(YEAR,":",MONTH,":",WEEK,":",WEEKDAY,":",$B18)</f>
        <v>2016:5:3:7:BEITOU_E</v>
      </c>
      <c r="D18" s="64">
        <f>MATCH($C18,REPORT_DATA_BY_COMP!$A:$A,0)</f>
        <v>1663</v>
      </c>
      <c r="E18" s="65" t="str">
        <f>SUBSTITUTE(VLOOKUP($B18,COMP_LIST!$A:$AC,5,FALSE),"EL","")</f>
        <v>E. Dixon DL / Facer</v>
      </c>
      <c r="F18" s="4" t="str">
        <f>VLOOKUP($B18,COMP_LIST!$A:$AC,3,FALSE)</f>
        <v>Beitou E</v>
      </c>
      <c r="G18" s="4" t="str">
        <f>VLOOKUP($B18,COMP_LIST!$A:$AC,4,FALSE)</f>
        <v>北投長老</v>
      </c>
      <c r="H18" s="10">
        <f>IFERROR(INDEX(REPORT_DATA_BY_COMP!$A:$AH,$D18,MATCH(H$8,REPORT_DATA_BY_COMP!$A$1:$AH$1,0)), "")</f>
        <v>1</v>
      </c>
      <c r="I18" s="10">
        <f>IFERROR(INDEX(REPORT_DATA_BY_COMP!$A:$AH,$D18,MATCH(I$8,REPORT_DATA_BY_COMP!$A$1:$AH$1,0)), "")</f>
        <v>1</v>
      </c>
      <c r="J18" s="10">
        <f>IFERROR(INDEX(REPORT_DATA_BY_COMP!$A:$AH,$D18,MATCH(J$8,REPORT_DATA_BY_COMP!$A$1:$AH$1,0)), "")</f>
        <v>1</v>
      </c>
      <c r="K18" s="10">
        <f>IFERROR(INDEX(REPORT_DATA_BY_COMP!$A:$AH,$D18,MATCH(K$8,REPORT_DATA_BY_COMP!$A$1:$AH$1,0)), "")</f>
        <v>1</v>
      </c>
      <c r="L18" s="47">
        <f>IFERROR(INDEX(REPORT_DATA_BY_COMP!$A:$AH,$D18,MATCH(L$8,REPORT_DATA_BY_COMP!$A$1:$AH$1,0)), "")</f>
        <v>1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4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12</v>
      </c>
      <c r="Q18" s="10">
        <f>IFERROR(INDEX(REPORT_DATA_BY_COMP!$A:$AH,$D18,MATCH(Q$8,REPORT_DATA_BY_COMP!$A$1:$AH$1,0)), "")</f>
        <v>4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10</v>
      </c>
    </row>
    <row r="19" spans="1:19" ht="15" customHeight="1">
      <c r="A19" s="1"/>
      <c r="B19" s="1" t="s">
        <v>1781</v>
      </c>
      <c r="C19" s="64" t="str">
        <f>CONCATENATE(YEAR,":",MONTH,":",WEEK,":",WEEKDAY,":",$B19)</f>
        <v>2016:5:3:7:BEITOU_S</v>
      </c>
      <c r="D19" s="64">
        <f>MATCH($C19,REPORT_DATA_BY_COMP!$A:$A,0)</f>
        <v>1664</v>
      </c>
      <c r="E19" s="65" t="str">
        <f>SUBSTITUTE(VLOOKUP($B19,COMP_LIST!$A:$AC,5,FALSE),"EL","")</f>
        <v>S. Juarez / Maxwell STL</v>
      </c>
      <c r="F19" s="4" t="str">
        <f>VLOOKUP($B19,COMP_LIST!$A:$AC,3,FALSE)</f>
        <v>Beitou S</v>
      </c>
      <c r="G19" s="4" t="str">
        <f>VLOOKUP($B19,COMP_LIST!$A:$AC,4,FALSE)</f>
        <v>北頭姐妹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1</v>
      </c>
      <c r="J19" s="10">
        <f>IFERROR(INDEX(REPORT_DATA_BY_COMP!$A:$AH,$D19,MATCH(J$8,REPORT_DATA_BY_COMP!$A$1:$AH$1,0)), "")</f>
        <v>1</v>
      </c>
      <c r="K19" s="10">
        <f>IFERROR(INDEX(REPORT_DATA_BY_COMP!$A:$AH,$D19,MATCH(K$8,REPORT_DATA_BY_COMP!$A$1:$AH$1,0)), "")</f>
        <v>2</v>
      </c>
      <c r="L19" s="47">
        <f>IFERROR(INDEX(REPORT_DATA_BY_COMP!$A:$AH,$D19,MATCH(L$8,REPORT_DATA_BY_COMP!$A$1:$AH$1,0)), "")</f>
        <v>1</v>
      </c>
      <c r="M19" s="56">
        <f>IFERROR(INDEX(REPORT_DATA_BY_COMP!$A:$AH,$D19,MATCH(M$8,REPORT_DATA_BY_COMP!$A$1:$AH$1,0)), "")</f>
        <v>1</v>
      </c>
      <c r="N19" s="50">
        <f>IFERROR(INDEX(REPORT_DATA_BY_COMP!$A:$AH,$D19,MATCH(N$8,REPORT_DATA_BY_COMP!$A$1:$AH$1,0)), "")</f>
        <v>5</v>
      </c>
      <c r="O19" s="10">
        <f>IFERROR(INDEX(REPORT_DATA_BY_COMP!$A:$AH,$D19,MATCH(O$8,REPORT_DATA_BY_COMP!$A$1:$AH$1,0)), "")</f>
        <v>2</v>
      </c>
      <c r="P19" s="10">
        <f>IFERROR(INDEX(REPORT_DATA_BY_COMP!$A:$AH,$D19,MATCH(P$8,REPORT_DATA_BY_COMP!$A$1:$AH$1,0)), "")</f>
        <v>8</v>
      </c>
      <c r="Q19" s="10">
        <f>IFERROR(INDEX(REPORT_DATA_BY_COMP!$A:$AH,$D19,MATCH(Q$8,REPORT_DATA_BY_COMP!$A$1:$AH$1,0)), "")</f>
        <v>8</v>
      </c>
      <c r="R19" s="10">
        <f>IFERROR(INDEX(REPORT_DATA_BY_COMP!$A:$AH,$D19,MATCH(R$8,REPORT_DATA_BY_COMP!$A$1:$AH$1,0)), "")</f>
        <v>1</v>
      </c>
      <c r="S19" s="10">
        <f>IFERROR(INDEX(REPORT_DATA_BY_COMP!$A:$AH,$D19,MATCH(S$8,REPORT_DATA_BY_COMP!$A$1:$AH$1,0)), "")</f>
        <v>10</v>
      </c>
    </row>
    <row r="20" spans="1:19" ht="15" customHeight="1">
      <c r="A20" s="1"/>
      <c r="B20" s="1" t="s">
        <v>1788</v>
      </c>
      <c r="C20" s="64" t="str">
        <f>CONCATENATE(YEAR,":",MONTH,":",WEEK,":",WEEKDAY,":",$B20)</f>
        <v>2016:5:3:7:DANSHUI_A_E</v>
      </c>
      <c r="D20" s="64">
        <f>MATCH($C20,REPORT_DATA_BY_COMP!$A:$A,0)</f>
        <v>1666</v>
      </c>
      <c r="E20" s="65" t="str">
        <f>SUBSTITUTE(VLOOKUP($B20,COMP_LIST!$A:$AC,5,FALSE),"EL","")</f>
        <v>E. Francis / Coletti</v>
      </c>
      <c r="F20" s="4" t="str">
        <f>VLOOKUP($B20,COMP_LIST!$A:$AC,3,FALSE)</f>
        <v>Danshui A E</v>
      </c>
      <c r="G20" s="4" t="str">
        <f>VLOOKUP($B20,COMP_LIST!$A:$AC,4,FALSE)</f>
        <v>淡水 A 長老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1</v>
      </c>
      <c r="K20" s="10">
        <f>IFERROR(INDEX(REPORT_DATA_BY_COMP!$A:$AH,$D20,MATCH(K$8,REPORT_DATA_BY_COMP!$A$1:$AH$1,0)), "")</f>
        <v>0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1</v>
      </c>
      <c r="O20" s="10">
        <f>IFERROR(INDEX(REPORT_DATA_BY_COMP!$A:$AH,$D20,MATCH(O$8,REPORT_DATA_BY_COMP!$A$1:$AH$1,0)), "")</f>
        <v>3</v>
      </c>
      <c r="P20" s="10">
        <f>IFERROR(INDEX(REPORT_DATA_BY_COMP!$A:$AH,$D20,MATCH(P$8,REPORT_DATA_BY_COMP!$A$1:$AH$1,0)), "")</f>
        <v>6</v>
      </c>
      <c r="Q20" s="10">
        <f>IFERROR(INDEX(REPORT_DATA_BY_COMP!$A:$AH,$D20,MATCH(Q$8,REPORT_DATA_BY_COMP!$A$1:$AH$1,0)), "")</f>
        <v>3</v>
      </c>
      <c r="R20" s="10">
        <f>IFERROR(INDEX(REPORT_DATA_BY_COMP!$A:$AH,$D20,MATCH(R$8,REPORT_DATA_BY_COMP!$A$1:$AH$1,0)), "")</f>
        <v>0</v>
      </c>
      <c r="S20" s="10">
        <f>IFERROR(INDEX(REPORT_DATA_BY_COMP!$A:$AH,$D20,MATCH(S$8,REPORT_DATA_BY_COMP!$A$1:$AH$1,0)), "")</f>
        <v>5</v>
      </c>
    </row>
    <row r="21" spans="1:19" ht="15" customHeight="1">
      <c r="A21" s="1"/>
      <c r="B21" s="1" t="s">
        <v>1792</v>
      </c>
      <c r="C21" s="64" t="str">
        <f>CONCATENATE(YEAR,":",MONTH,":",WEEK,":",WEEKDAY,":",$B21)</f>
        <v>2016:5:3:7:DANSHUI_B_E</v>
      </c>
      <c r="D21" s="64">
        <f>MATCH($C21,REPORT_DATA_BY_COMP!$A:$A,0)</f>
        <v>1667</v>
      </c>
      <c r="E21" s="65" t="str">
        <f>SUBSTITUTE(VLOOKUP($B21,COMP_LIST!$A:$AC,5,FALSE),"EL","")</f>
        <v>E. Gray / Peterson</v>
      </c>
      <c r="F21" s="4" t="str">
        <f>VLOOKUP($B21,COMP_LIST!$A:$AC,3,FALSE)</f>
        <v>Danshui B E</v>
      </c>
      <c r="G21" s="4" t="str">
        <f>VLOOKUP($B21,COMP_LIST!$A:$AC,4,FALSE)</f>
        <v>淡水 B 長老</v>
      </c>
      <c r="H21" s="10">
        <f>IFERROR(INDEX(REPORT_DATA_BY_COMP!$A:$AH,$D21,MATCH(H$8,REPORT_DATA_BY_COMP!$A$1:$AH$1,0)), "")</f>
        <v>0</v>
      </c>
      <c r="I21" s="10">
        <f>IFERROR(INDEX(REPORT_DATA_BY_COMP!$A:$AH,$D21,MATCH(I$8,REPORT_DATA_BY_COMP!$A$1:$AH$1,0)), "")</f>
        <v>0</v>
      </c>
      <c r="J21" s="10">
        <f>IFERROR(INDEX(REPORT_DATA_BY_COMP!$A:$AH,$D21,MATCH(J$8,REPORT_DATA_BY_COMP!$A$1:$AH$1,0)), "")</f>
        <v>3</v>
      </c>
      <c r="K21" s="10">
        <f>IFERROR(INDEX(REPORT_DATA_BY_COMP!$A:$AH,$D21,MATCH(K$8,REPORT_DATA_BY_COMP!$A$1:$AH$1,0)), "")</f>
        <v>0</v>
      </c>
      <c r="L21" s="47">
        <f>IFERROR(INDEX(REPORT_DATA_BY_COMP!$A:$AH,$D21,MATCH(L$8,REPORT_DATA_BY_COMP!$A$1:$AH$1,0)), "")</f>
        <v>0</v>
      </c>
      <c r="M21" s="56">
        <f>IFERROR(INDEX(REPORT_DATA_BY_COMP!$A:$AH,$D21,MATCH(M$8,REPORT_DATA_BY_COMP!$A$1:$AH$1,0)), "")</f>
        <v>0</v>
      </c>
      <c r="N21" s="50">
        <f>IFERROR(INDEX(REPORT_DATA_BY_COMP!$A:$AH,$D21,MATCH(N$8,REPORT_DATA_BY_COMP!$A$1:$AH$1,0)), "")</f>
        <v>4</v>
      </c>
      <c r="O21" s="10">
        <f>IFERROR(INDEX(REPORT_DATA_BY_COMP!$A:$AH,$D21,MATCH(O$8,REPORT_DATA_BY_COMP!$A$1:$AH$1,0)), "")</f>
        <v>2</v>
      </c>
      <c r="P21" s="10">
        <f>IFERROR(INDEX(REPORT_DATA_BY_COMP!$A:$AH,$D21,MATCH(P$8,REPORT_DATA_BY_COMP!$A$1:$AH$1,0)), "")</f>
        <v>6</v>
      </c>
      <c r="Q21" s="10">
        <f>IFERROR(INDEX(REPORT_DATA_BY_COMP!$A:$AH,$D21,MATCH(Q$8,REPORT_DATA_BY_COMP!$A$1:$AH$1,0)), "")</f>
        <v>2</v>
      </c>
      <c r="R21" s="10">
        <f>IFERROR(INDEX(REPORT_DATA_BY_COMP!$A:$AH,$D21,MATCH(R$8,REPORT_DATA_BY_COMP!$A$1:$AH$1,0)), "")</f>
        <v>0</v>
      </c>
      <c r="S21" s="10">
        <f>IFERROR(INDEX(REPORT_DATA_BY_COMP!$A:$AH,$D21,MATCH(S$8,REPORT_DATA_BY_COMP!$A$1:$AH$1,0)), "")</f>
        <v>6</v>
      </c>
    </row>
    <row r="22" spans="1:19" ht="15" customHeight="1" thickBot="1">
      <c r="A22" s="1"/>
      <c r="B22" s="1"/>
      <c r="E22" s="8" t="s">
        <v>806</v>
      </c>
      <c r="F22" s="9"/>
      <c r="G22" s="9"/>
      <c r="H22" s="11">
        <f>SUM(H18:H21)</f>
        <v>1</v>
      </c>
      <c r="I22" s="11">
        <f t="shared" ref="I22:S22" si="1">SUM(I18:I21)</f>
        <v>2</v>
      </c>
      <c r="J22" s="11">
        <f t="shared" si="1"/>
        <v>6</v>
      </c>
      <c r="K22" s="11">
        <f t="shared" si="1"/>
        <v>3</v>
      </c>
      <c r="L22" s="48">
        <f t="shared" si="1"/>
        <v>2</v>
      </c>
      <c r="M22" s="58">
        <f t="shared" si="1"/>
        <v>1</v>
      </c>
      <c r="N22" s="51">
        <f t="shared" si="1"/>
        <v>14</v>
      </c>
      <c r="O22" s="11">
        <f t="shared" si="1"/>
        <v>9</v>
      </c>
      <c r="P22" s="11">
        <f t="shared" si="1"/>
        <v>32</v>
      </c>
      <c r="Q22" s="11">
        <f t="shared" si="1"/>
        <v>17</v>
      </c>
      <c r="R22" s="11">
        <f t="shared" si="1"/>
        <v>1</v>
      </c>
      <c r="S22" s="11">
        <f t="shared" si="1"/>
        <v>31</v>
      </c>
    </row>
    <row r="23" spans="1:19" ht="15" customHeight="1" thickTop="1">
      <c r="E23" s="31"/>
      <c r="F23" s="22"/>
      <c r="G23" s="22"/>
      <c r="H23" s="22"/>
      <c r="I23" s="22"/>
      <c r="J23" s="22"/>
      <c r="K23" s="22"/>
      <c r="L23" s="22"/>
      <c r="M23" s="70"/>
      <c r="N23" s="22"/>
      <c r="O23" s="22"/>
      <c r="P23" s="22"/>
      <c r="Q23" s="22"/>
      <c r="R23" s="22"/>
      <c r="S23" s="22"/>
    </row>
    <row r="24" spans="1:19" ht="15" customHeight="1">
      <c r="E24" s="12" t="s">
        <v>805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" customHeight="1">
      <c r="C25" s="64" t="str">
        <f>CONCATENATE(YEAR,":",MONTH,":1:",WEEKLY_REPORT_DAY,":", $A$1)</f>
        <v>2016:5:1:7:NORTH</v>
      </c>
      <c r="D25" s="64">
        <f>MATCH($C25,REPORT_DATA_BY_ZONE!$A:$A, 0)</f>
        <v>164</v>
      </c>
      <c r="E25" s="19" t="s">
        <v>783</v>
      </c>
      <c r="F25" s="13"/>
      <c r="G25" s="13"/>
      <c r="H25" s="10">
        <f>IFERROR(INDEX(REPORT_DATA_BY_ZONE!$A:$AH,$D25,MATCH(H$8,REPORT_DATA_BY_ZONE!$A$1:$AH$1,0)), "")</f>
        <v>2</v>
      </c>
      <c r="I25" s="10">
        <f>IFERROR(INDEX(REPORT_DATA_BY_ZONE!$A:$AH,$D25,MATCH(I$8,REPORT_DATA_BY_ZONE!$A$1:$AH$1,0)), "")</f>
        <v>2</v>
      </c>
      <c r="J25" s="10">
        <f>IFERROR(INDEX(REPORT_DATA_BY_ZONE!$A:$AH,$D25,MATCH(J$8,REPORT_DATA_BY_ZONE!$A$1:$AH$1,0)), "")</f>
        <v>14</v>
      </c>
      <c r="K25" s="10">
        <f>IFERROR(INDEX(REPORT_DATA_BY_ZONE!$A:$AH,$D25,MATCH(K$8,REPORT_DATA_BY_ZONE!$A$1:$AH$1,0)), "")</f>
        <v>20</v>
      </c>
      <c r="L25" s="47">
        <f>IFERROR(INDEX(REPORT_DATA_BY_ZONE!$A:$AH,$D25,MATCH(L$8,REPORT_DATA_BY_ZONE!$A$1:$AH$1,0)), "")</f>
        <v>2</v>
      </c>
      <c r="M25" s="10">
        <f>IFERROR(INDEX(REPORT_DATA_BY_ZONE!$A:$AH,$D25,MATCH(M$8,REPORT_DATA_BY_ZONE!$A$1:$AH$1,0)), "")</f>
        <v>1</v>
      </c>
      <c r="N25" s="50">
        <f>IFERROR(INDEX(REPORT_DATA_BY_ZONE!$A:$AH,$D25,MATCH(N$8,REPORT_DATA_BY_ZONE!$A$1:$AH$1,0)), "")</f>
        <v>48</v>
      </c>
      <c r="O25" s="10">
        <f>IFERROR(INDEX(REPORT_DATA_BY_ZONE!$A:$AH,$D25,MATCH(O$8,REPORT_DATA_BY_ZONE!$A$1:$AH$1,0)), "")</f>
        <v>17</v>
      </c>
      <c r="P25" s="10">
        <f>IFERROR(INDEX(REPORT_DATA_BY_ZONE!$A:$AH,$D25,MATCH(P$8,REPORT_DATA_BY_ZONE!$A$1:$AH$1,0)), "")</f>
        <v>62</v>
      </c>
      <c r="Q25" s="10">
        <f>IFERROR(INDEX(REPORT_DATA_BY_ZONE!$A:$AH,$D25,MATCH(Q$8,REPORT_DATA_BY_ZONE!$A$1:$AH$1,0)), "")</f>
        <v>35</v>
      </c>
      <c r="R25" s="10">
        <f>IFERROR(INDEX(REPORT_DATA_BY_ZONE!$A:$AH,$D25,MATCH(R$8,REPORT_DATA_BY_ZONE!$A$1:$AH$1,0)), "")</f>
        <v>4</v>
      </c>
      <c r="S25" s="10">
        <f>IFERROR(INDEX(REPORT_DATA_BY_ZONE!$A:$AH,$D25,MATCH(S$8,REPORT_DATA_BY_ZONE!$A$1:$AH$1,0)), "")</f>
        <v>71</v>
      </c>
    </row>
    <row r="26" spans="1:19" ht="15" customHeight="1">
      <c r="C26" s="64" t="str">
        <f>CONCATENATE(YEAR,":",MONTH,":2:",WEEKLY_REPORT_DAY,":", $A$1)</f>
        <v>2016:5:2:7:NORTH</v>
      </c>
      <c r="D26" s="64">
        <f>MATCH($C26,REPORT_DATA_BY_ZONE!$A:$A, 0)</f>
        <v>174</v>
      </c>
      <c r="E26" s="19" t="s">
        <v>782</v>
      </c>
      <c r="F26" s="13"/>
      <c r="G26" s="13"/>
      <c r="H26" s="10">
        <f>IFERROR(INDEX(REPORT_DATA_BY_ZONE!$A:$AH,$D26,MATCH(H$8,REPORT_DATA_BY_ZONE!$A$1:$AH$1,0)), "")</f>
        <v>1</v>
      </c>
      <c r="I26" s="10">
        <f>IFERROR(INDEX(REPORT_DATA_BY_ZONE!$A:$AH,$D26,MATCH(I$8,REPORT_DATA_BY_ZONE!$A$1:$AH$1,0)), "")</f>
        <v>3</v>
      </c>
      <c r="J26" s="10">
        <f>IFERROR(INDEX(REPORT_DATA_BY_ZONE!$A:$AH,$D26,MATCH(J$8,REPORT_DATA_BY_ZONE!$A$1:$AH$1,0)), "")</f>
        <v>16</v>
      </c>
      <c r="K26" s="10">
        <f>IFERROR(INDEX(REPORT_DATA_BY_ZONE!$A:$AH,$D26,MATCH(K$8,REPORT_DATA_BY_ZONE!$A$1:$AH$1,0)), "")</f>
        <v>13</v>
      </c>
      <c r="L26" s="47">
        <f>IFERROR(INDEX(REPORT_DATA_BY_ZONE!$A:$AH,$D26,MATCH(L$8,REPORT_DATA_BY_ZONE!$A$1:$AH$1,0)), "")</f>
        <v>1</v>
      </c>
      <c r="M26" s="10">
        <f>IFERROR(INDEX(REPORT_DATA_BY_ZONE!$A:$AH,$D26,MATCH(M$8,REPORT_DATA_BY_ZONE!$A$1:$AH$1,0)), "")</f>
        <v>1</v>
      </c>
      <c r="N26" s="50">
        <f>IFERROR(INDEX(REPORT_DATA_BY_ZONE!$A:$AH,$D26,MATCH(N$8,REPORT_DATA_BY_ZONE!$A$1:$AH$1,0)), "")</f>
        <v>43</v>
      </c>
      <c r="O26" s="10">
        <f>IFERROR(INDEX(REPORT_DATA_BY_ZONE!$A:$AH,$D26,MATCH(O$8,REPORT_DATA_BY_ZONE!$A$1:$AH$1,0)), "")</f>
        <v>21</v>
      </c>
      <c r="P26" s="10">
        <f>IFERROR(INDEX(REPORT_DATA_BY_ZONE!$A:$AH,$D26,MATCH(P$8,REPORT_DATA_BY_ZONE!$A$1:$AH$1,0)), "")</f>
        <v>58</v>
      </c>
      <c r="Q26" s="10">
        <f>IFERROR(INDEX(REPORT_DATA_BY_ZONE!$A:$AH,$D26,MATCH(Q$8,REPORT_DATA_BY_ZONE!$A$1:$AH$1,0)), "")</f>
        <v>51</v>
      </c>
      <c r="R26" s="10">
        <f>IFERROR(INDEX(REPORT_DATA_BY_ZONE!$A:$AH,$D26,MATCH(R$8,REPORT_DATA_BY_ZONE!$A$1:$AH$1,0)), "")</f>
        <v>3</v>
      </c>
      <c r="S26" s="10">
        <f>IFERROR(INDEX(REPORT_DATA_BY_ZONE!$A:$AH,$D26,MATCH(S$8,REPORT_DATA_BY_ZONE!$A$1:$AH$1,0)), "")</f>
        <v>73</v>
      </c>
    </row>
    <row r="27" spans="1:19" ht="15" customHeight="1">
      <c r="C27" s="64" t="str">
        <f>CONCATENATE(YEAR,":",MONTH,":3:",WEEKLY_REPORT_DAY,":", $A$1)</f>
        <v>2016:5:3:7:NORTH</v>
      </c>
      <c r="D27" s="64">
        <f>MATCH($C27,REPORT_DATA_BY_ZONE!$A:$A, 0)</f>
        <v>184</v>
      </c>
      <c r="E27" s="19" t="s">
        <v>784</v>
      </c>
      <c r="F27" s="13"/>
      <c r="G27" s="13"/>
      <c r="H27" s="10">
        <f>IFERROR(INDEX(REPORT_DATA_BY_ZONE!$A:$AH,$D27,MATCH(H$8,REPORT_DATA_BY_ZONE!$A$1:$AH$1,0)), "")</f>
        <v>1</v>
      </c>
      <c r="I27" s="10">
        <f>IFERROR(INDEX(REPORT_DATA_BY_ZONE!$A:$AH,$D27,MATCH(I$8,REPORT_DATA_BY_ZONE!$A$1:$AH$1,0)), "")</f>
        <v>3</v>
      </c>
      <c r="J27" s="10">
        <f>IFERROR(INDEX(REPORT_DATA_BY_ZONE!$A:$AH,$D27,MATCH(J$8,REPORT_DATA_BY_ZONE!$A$1:$AH$1,0)), "")</f>
        <v>18</v>
      </c>
      <c r="K27" s="10">
        <f>IFERROR(INDEX(REPORT_DATA_BY_ZONE!$A:$AH,$D27,MATCH(K$8,REPORT_DATA_BY_ZONE!$A$1:$AH$1,0)), "")</f>
        <v>12</v>
      </c>
      <c r="L27" s="47">
        <f>IFERROR(INDEX(REPORT_DATA_BY_ZONE!$A:$AH,$D27,MATCH(L$8,REPORT_DATA_BY_ZONE!$A$1:$AH$1,0)), "")</f>
        <v>2</v>
      </c>
      <c r="M27" s="10">
        <f>IFERROR(INDEX(REPORT_DATA_BY_ZONE!$A:$AH,$D27,MATCH(M$8,REPORT_DATA_BY_ZONE!$A$1:$AH$1,0)), "")</f>
        <v>1</v>
      </c>
      <c r="N27" s="50">
        <f>IFERROR(INDEX(REPORT_DATA_BY_ZONE!$A:$AH,$D27,MATCH(N$8,REPORT_DATA_BY_ZONE!$A$1:$AH$1,0)), "")</f>
        <v>45</v>
      </c>
      <c r="O27" s="10">
        <f>IFERROR(INDEX(REPORT_DATA_BY_ZONE!$A:$AH,$D27,MATCH(O$8,REPORT_DATA_BY_ZONE!$A$1:$AH$1,0)), "")</f>
        <v>25</v>
      </c>
      <c r="P27" s="10">
        <f>IFERROR(INDEX(REPORT_DATA_BY_ZONE!$A:$AH,$D27,MATCH(P$8,REPORT_DATA_BY_ZONE!$A$1:$AH$1,0)), "")</f>
        <v>79</v>
      </c>
      <c r="Q27" s="10">
        <f>IFERROR(INDEX(REPORT_DATA_BY_ZONE!$A:$AH,$D27,MATCH(Q$8,REPORT_DATA_BY_ZONE!$A$1:$AH$1,0)), "")</f>
        <v>51</v>
      </c>
      <c r="R27" s="10">
        <f>IFERROR(INDEX(REPORT_DATA_BY_ZONE!$A:$AH,$D27,MATCH(R$8,REPORT_DATA_BY_ZONE!$A$1:$AH$1,0)), "")</f>
        <v>1</v>
      </c>
      <c r="S27" s="10">
        <f>IFERROR(INDEX(REPORT_DATA_BY_ZONE!$A:$AH,$D27,MATCH(S$8,REPORT_DATA_BY_ZONE!$A$1:$AH$1,0)), "")</f>
        <v>52</v>
      </c>
    </row>
    <row r="28" spans="1:19" ht="15" customHeight="1">
      <c r="C28" s="64" t="str">
        <f>CONCATENATE(YEAR,":",MONTH,":4:",WEEKLY_REPORT_DAY,":", $A$1)</f>
        <v>2016:5:4:7:NORTH</v>
      </c>
      <c r="D28" s="64" t="e">
        <f>MATCH($C28,REPORT_DATA_BY_ZONE!$A:$A, 0)</f>
        <v>#N/A</v>
      </c>
      <c r="E28" s="19" t="s">
        <v>785</v>
      </c>
      <c r="F28" s="13"/>
      <c r="G28" s="13"/>
      <c r="H28" s="10" t="str">
        <f>IFERROR(INDEX(REPORT_DATA_BY_ZONE!$A:$AH,$D28,MATCH(H$8,REPORT_DATA_BY_ZONE!$A$1:$AH$1,0)), "")</f>
        <v/>
      </c>
      <c r="I28" s="10" t="str">
        <f>IFERROR(INDEX(REPORT_DATA_BY_ZONE!$A:$AH,$D28,MATCH(I$8,REPORT_DATA_BY_ZONE!$A$1:$AH$1,0)), "")</f>
        <v/>
      </c>
      <c r="J28" s="10" t="str">
        <f>IFERROR(INDEX(REPORT_DATA_BY_ZONE!$A:$AH,$D28,MATCH(J$8,REPORT_DATA_BY_ZONE!$A$1:$AH$1,0)), "")</f>
        <v/>
      </c>
      <c r="K28" s="10" t="str">
        <f>IFERROR(INDEX(REPORT_DATA_BY_ZONE!$A:$AH,$D28,MATCH(K$8,REPORT_DATA_BY_ZONE!$A$1:$AH$1,0)), "")</f>
        <v/>
      </c>
      <c r="L28" s="47" t="str">
        <f>IFERROR(INDEX(REPORT_DATA_BY_ZONE!$A:$AH,$D28,MATCH(L$8,REPORT_DATA_BY_ZONE!$A$1:$AH$1,0)), "")</f>
        <v/>
      </c>
      <c r="M28" s="10" t="str">
        <f>IFERROR(INDEX(REPORT_DATA_BY_ZONE!$A:$AH,$D28,MATCH(M$8,REPORT_DATA_BY_ZONE!$A$1:$AH$1,0)), "")</f>
        <v/>
      </c>
      <c r="N28" s="50" t="str">
        <f>IFERROR(INDEX(REPORT_DATA_BY_ZONE!$A:$AH,$D28,MATCH(N$8,REPORT_DATA_BY_ZONE!$A$1:$AH$1,0)), "")</f>
        <v/>
      </c>
      <c r="O28" s="10" t="str">
        <f>IFERROR(INDEX(REPORT_DATA_BY_ZONE!$A:$AH,$D28,MATCH(O$8,REPORT_DATA_BY_ZONE!$A$1:$AH$1,0)), "")</f>
        <v/>
      </c>
      <c r="P28" s="10" t="str">
        <f>IFERROR(INDEX(REPORT_DATA_BY_ZONE!$A:$AH,$D28,MATCH(P$8,REPORT_DATA_BY_ZONE!$A$1:$AH$1,0)), "")</f>
        <v/>
      </c>
      <c r="Q28" s="10" t="str">
        <f>IFERROR(INDEX(REPORT_DATA_BY_ZONE!$A:$AH,$D28,MATCH(Q$8,REPORT_DATA_BY_ZONE!$A$1:$AH$1,0)), "")</f>
        <v/>
      </c>
      <c r="R28" s="10" t="str">
        <f>IFERROR(INDEX(REPORT_DATA_BY_ZONE!$A:$AH,$D28,MATCH(R$8,REPORT_DATA_BY_ZONE!$A$1:$AH$1,0)), "")</f>
        <v/>
      </c>
      <c r="S28" s="10" t="str">
        <f>IFERROR(INDEX(REPORT_DATA_BY_ZONE!$A:$AH,$D28,MATCH(S$8,REPORT_DATA_BY_ZONE!$A$1:$AH$1,0)), "")</f>
        <v/>
      </c>
    </row>
    <row r="29" spans="1:19" ht="15" customHeight="1">
      <c r="C29" s="64" t="str">
        <f>CONCATENATE(YEAR,":",MONTH,":5:",WEEKLY_REPORT_DAY,":", $A$1)</f>
        <v>2016:5:5:7:NORTH</v>
      </c>
      <c r="D29" s="64" t="e">
        <f>MATCH($C29,REPORT_DATA_BY_ZONE!$A:$A, 0)</f>
        <v>#N/A</v>
      </c>
      <c r="E29" s="19" t="s">
        <v>786</v>
      </c>
      <c r="F29" s="13"/>
      <c r="G29" s="13"/>
      <c r="H29" s="10" t="str">
        <f>IFERROR(INDEX(REPORT_DATA_BY_ZONE!$A:$AH,$D29,MATCH(H$8,REPORT_DATA_BY_ZONE!$A$1:$AH$1,0)), "")</f>
        <v/>
      </c>
      <c r="I29" s="10" t="str">
        <f>IFERROR(INDEX(REPORT_DATA_BY_ZONE!$A:$AH,$D29,MATCH(I$8,REPORT_DATA_BY_ZONE!$A$1:$AH$1,0)), "")</f>
        <v/>
      </c>
      <c r="J29" s="10" t="str">
        <f>IFERROR(INDEX(REPORT_DATA_BY_ZONE!$A:$AH,$D29,MATCH(J$8,REPORT_DATA_BY_ZONE!$A$1:$AH$1,0)), "")</f>
        <v/>
      </c>
      <c r="K29" s="10" t="str">
        <f>IFERROR(INDEX(REPORT_DATA_BY_ZONE!$A:$AH,$D29,MATCH(K$8,REPORT_DATA_BY_ZONE!$A$1:$AH$1,0)), "")</f>
        <v/>
      </c>
      <c r="L29" s="47" t="str">
        <f>IFERROR(INDEX(REPORT_DATA_BY_ZONE!$A:$AH,$D29,MATCH(L$8,REPORT_DATA_BY_ZONE!$A$1:$AH$1,0)), "")</f>
        <v/>
      </c>
      <c r="M29" s="10" t="str">
        <f>IFERROR(INDEX(REPORT_DATA_BY_ZONE!$A:$AH,$D29,MATCH(M$8,REPORT_DATA_BY_ZONE!$A$1:$AH$1,0)), "")</f>
        <v/>
      </c>
      <c r="N29" s="50" t="str">
        <f>IFERROR(INDEX(REPORT_DATA_BY_ZONE!$A:$AH,$D29,MATCH(N$8,REPORT_DATA_BY_ZONE!$A$1:$AH$1,0)), "")</f>
        <v/>
      </c>
      <c r="O29" s="10" t="str">
        <f>IFERROR(INDEX(REPORT_DATA_BY_ZONE!$A:$AH,$D29,MATCH(O$8,REPORT_DATA_BY_ZONE!$A$1:$AH$1,0)), "")</f>
        <v/>
      </c>
      <c r="P29" s="10" t="str">
        <f>IFERROR(INDEX(REPORT_DATA_BY_ZONE!$A:$AH,$D29,MATCH(P$8,REPORT_DATA_BY_ZONE!$A$1:$AH$1,0)), "")</f>
        <v/>
      </c>
      <c r="Q29" s="10" t="str">
        <f>IFERROR(INDEX(REPORT_DATA_BY_ZONE!$A:$AH,$D29,MATCH(Q$8,REPORT_DATA_BY_ZONE!$A$1:$AH$1,0)), "")</f>
        <v/>
      </c>
      <c r="R29" s="10" t="str">
        <f>IFERROR(INDEX(REPORT_DATA_BY_ZONE!$A:$AH,$D29,MATCH(R$8,REPORT_DATA_BY_ZONE!$A$1:$AH$1,0)), "")</f>
        <v/>
      </c>
      <c r="S29" s="10" t="str">
        <f>IFERROR(INDEX(REPORT_DATA_BY_ZONE!$A:$AH,$D29,MATCH(S$8,REPORT_DATA_BY_ZONE!$A$1:$AH$1,0)), "")</f>
        <v/>
      </c>
    </row>
    <row r="30" spans="1:19" ht="15" customHeight="1">
      <c r="E30" s="16" t="s">
        <v>806</v>
      </c>
      <c r="F30" s="14"/>
      <c r="G30" s="14"/>
      <c r="H30" s="17">
        <f>SUM(H25:H29)</f>
        <v>4</v>
      </c>
      <c r="I30" s="17">
        <f t="shared" ref="I30:R30" si="2">SUM(I25:I29)</f>
        <v>8</v>
      </c>
      <c r="J30" s="17">
        <f t="shared" si="2"/>
        <v>48</v>
      </c>
      <c r="K30" s="17">
        <f t="shared" si="2"/>
        <v>45</v>
      </c>
      <c r="L30" s="49">
        <f t="shared" si="2"/>
        <v>5</v>
      </c>
      <c r="M30" s="17">
        <f t="shared" si="2"/>
        <v>3</v>
      </c>
      <c r="N30" s="52">
        <f t="shared" si="2"/>
        <v>136</v>
      </c>
      <c r="O30" s="17">
        <f t="shared" si="2"/>
        <v>63</v>
      </c>
      <c r="P30" s="17">
        <f t="shared" si="2"/>
        <v>199</v>
      </c>
      <c r="Q30" s="17">
        <f t="shared" si="2"/>
        <v>137</v>
      </c>
      <c r="R30" s="17">
        <f t="shared" si="2"/>
        <v>8</v>
      </c>
      <c r="S30" s="17">
        <f>SUM(S25:S29)</f>
        <v>196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">
    <cfRule type="expression" dxfId="43" priority="1">
      <formula>J12=""</formula>
    </cfRule>
    <cfRule type="expression" dxfId="42" priority="2">
      <formula>AND(M$9&lt;&gt;"",M12&gt;=M$9)</formula>
    </cfRule>
    <cfRule type="expression" dxfId="41" priority="3">
      <formula>AND(M$10&lt;&gt;"",M12&lt;M$10)</formula>
    </cfRule>
    <cfRule type="expression" dxfId="4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2016:2:4:7:NORTH</v>
      </c>
      <c r="AP77" s="27">
        <f t="shared" ref="AP77:AP88" ca="1" si="12">MATCH(AO77,INDIRECT(CONCATENATE($X$93,"$A:$A")),0)</f>
        <v>71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21</v>
      </c>
      <c r="AS77" s="21">
        <f t="shared" ca="1" si="13"/>
        <v>14</v>
      </c>
      <c r="AT77" s="21">
        <f t="shared" ca="1" si="13"/>
        <v>24</v>
      </c>
      <c r="AU77" s="21">
        <f t="shared" ca="1" si="13"/>
        <v>1</v>
      </c>
      <c r="AV77" s="21">
        <f t="shared" ref="AV77:AV88" si="14">ROUND(1*$X$97/$X$99,0)</f>
        <v>2</v>
      </c>
      <c r="AW77" s="21">
        <f t="shared" ref="AW77:AW88" si="15">6*$X$97</f>
        <v>48</v>
      </c>
      <c r="AX77" s="21">
        <f t="shared" ref="AX77:AX88" si="16">3*$X$97</f>
        <v>24</v>
      </c>
      <c r="AY77" s="21">
        <f t="shared" ref="AY77:AY88" si="17">5*$X$97</f>
        <v>40</v>
      </c>
      <c r="AZ77" s="21">
        <f t="shared" ref="AZ77:AZ88" si="18">1*$X$97</f>
        <v>8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2016:3:1:7:NORTH</v>
      </c>
      <c r="AP78" s="27">
        <f t="shared" ca="1" si="12"/>
        <v>82</v>
      </c>
      <c r="AQ78" s="21">
        <f t="shared" ca="1" si="13"/>
        <v>0</v>
      </c>
      <c r="AR78" s="21">
        <f t="shared" ca="1" si="13"/>
        <v>20</v>
      </c>
      <c r="AS78" s="21">
        <f t="shared" ca="1" si="13"/>
        <v>13</v>
      </c>
      <c r="AT78" s="21">
        <f t="shared" ca="1" si="13"/>
        <v>33</v>
      </c>
      <c r="AU78" s="21">
        <f t="shared" ca="1" si="13"/>
        <v>5</v>
      </c>
      <c r="AV78" s="21">
        <f t="shared" si="14"/>
        <v>2</v>
      </c>
      <c r="AW78" s="21">
        <f t="shared" si="15"/>
        <v>48</v>
      </c>
      <c r="AX78" s="21">
        <f t="shared" si="16"/>
        <v>24</v>
      </c>
      <c r="AY78" s="21">
        <f t="shared" si="17"/>
        <v>40</v>
      </c>
      <c r="AZ78" s="21">
        <f t="shared" si="18"/>
        <v>8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2016:3:2:7:NORTH</v>
      </c>
      <c r="AP79" s="27">
        <f t="shared" ca="1" si="12"/>
        <v>93</v>
      </c>
      <c r="AQ79" s="21">
        <f t="shared" ca="1" si="13"/>
        <v>0</v>
      </c>
      <c r="AR79" s="21">
        <f t="shared" ca="1" si="13"/>
        <v>31</v>
      </c>
      <c r="AS79" s="21">
        <f t="shared" ca="1" si="13"/>
        <v>18</v>
      </c>
      <c r="AT79" s="21">
        <f t="shared" ca="1" si="13"/>
        <v>43</v>
      </c>
      <c r="AU79" s="21">
        <f t="shared" ca="1" si="13"/>
        <v>4</v>
      </c>
      <c r="AV79" s="21">
        <f t="shared" si="14"/>
        <v>2</v>
      </c>
      <c r="AW79" s="21">
        <f t="shared" si="15"/>
        <v>48</v>
      </c>
      <c r="AX79" s="21">
        <f t="shared" si="16"/>
        <v>24</v>
      </c>
      <c r="AY79" s="21">
        <f t="shared" si="17"/>
        <v>40</v>
      </c>
      <c r="AZ79" s="21">
        <f t="shared" si="18"/>
        <v>8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>
        <f t="shared" ca="1" si="3"/>
        <v>250</v>
      </c>
      <c r="AC80" s="21">
        <f t="shared" ca="1" si="4"/>
        <v>1</v>
      </c>
      <c r="AD80" s="21">
        <f t="shared" si="5"/>
        <v>5</v>
      </c>
      <c r="AE80" s="27">
        <f t="shared" ca="1" si="6"/>
        <v>36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2016:3:3:7:NORTH</v>
      </c>
      <c r="AP80" s="27">
        <f t="shared" ca="1" si="12"/>
        <v>103</v>
      </c>
      <c r="AQ80" s="21">
        <f t="shared" ca="1" si="13"/>
        <v>0</v>
      </c>
      <c r="AR80" s="21">
        <f t="shared" ca="1" si="13"/>
        <v>43</v>
      </c>
      <c r="AS80" s="21">
        <f t="shared" ca="1" si="13"/>
        <v>22</v>
      </c>
      <c r="AT80" s="21">
        <f t="shared" ca="1" si="13"/>
        <v>48</v>
      </c>
      <c r="AU80" s="21">
        <f t="shared" ca="1" si="13"/>
        <v>3</v>
      </c>
      <c r="AV80" s="21">
        <f t="shared" si="14"/>
        <v>2</v>
      </c>
      <c r="AW80" s="21">
        <f t="shared" si="15"/>
        <v>48</v>
      </c>
      <c r="AX80" s="21">
        <f t="shared" si="16"/>
        <v>24</v>
      </c>
      <c r="AY80" s="21">
        <f t="shared" si="17"/>
        <v>40</v>
      </c>
      <c r="AZ80" s="21">
        <f t="shared" si="18"/>
        <v>8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>
        <f t="shared" ca="1" si="3"/>
        <v>260</v>
      </c>
      <c r="AC81" s="21">
        <f t="shared" ca="1" si="4"/>
        <v>3</v>
      </c>
      <c r="AD81" s="21">
        <f t="shared" si="5"/>
        <v>5</v>
      </c>
      <c r="AE81" s="27">
        <f t="shared" ca="1" si="6"/>
        <v>45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1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2016:3:4:7:NORTH</v>
      </c>
      <c r="AP81" s="27">
        <f t="shared" ca="1" si="12"/>
        <v>114</v>
      </c>
      <c r="AQ81" s="21">
        <f t="shared" ca="1" si="13"/>
        <v>1</v>
      </c>
      <c r="AR81" s="21">
        <f t="shared" ca="1" si="13"/>
        <v>52</v>
      </c>
      <c r="AS81" s="21">
        <f t="shared" ca="1" si="13"/>
        <v>19</v>
      </c>
      <c r="AT81" s="21">
        <f t="shared" ca="1" si="13"/>
        <v>43</v>
      </c>
      <c r="AU81" s="21">
        <f t="shared" ca="1" si="13"/>
        <v>5</v>
      </c>
      <c r="AV81" s="21">
        <f t="shared" si="14"/>
        <v>2</v>
      </c>
      <c r="AW81" s="21">
        <f t="shared" si="15"/>
        <v>48</v>
      </c>
      <c r="AX81" s="21">
        <f t="shared" si="16"/>
        <v>24</v>
      </c>
      <c r="AY81" s="21">
        <f t="shared" si="17"/>
        <v>40</v>
      </c>
      <c r="AZ81" s="21">
        <f t="shared" si="18"/>
        <v>8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2016:4:1:7:NORTH</v>
      </c>
      <c r="AP82" s="27">
        <f t="shared" ca="1" si="12"/>
        <v>124</v>
      </c>
      <c r="AQ82" s="21">
        <f t="shared" ca="1" si="13"/>
        <v>0</v>
      </c>
      <c r="AR82" s="21">
        <f t="shared" ca="1" si="13"/>
        <v>45</v>
      </c>
      <c r="AS82" s="21">
        <f t="shared" ca="1" si="13"/>
        <v>17</v>
      </c>
      <c r="AT82" s="21">
        <f t="shared" ca="1" si="13"/>
        <v>35</v>
      </c>
      <c r="AU82" s="21">
        <f t="shared" ca="1" si="13"/>
        <v>10</v>
      </c>
      <c r="AV82" s="21">
        <f t="shared" si="14"/>
        <v>2</v>
      </c>
      <c r="AW82" s="21">
        <f t="shared" si="15"/>
        <v>48</v>
      </c>
      <c r="AX82" s="21">
        <f t="shared" si="16"/>
        <v>24</v>
      </c>
      <c r="AY82" s="21">
        <f t="shared" si="17"/>
        <v>40</v>
      </c>
      <c r="AZ82" s="21">
        <f t="shared" si="18"/>
        <v>8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2016:4:2:7:NORTH</v>
      </c>
      <c r="AP83" s="27">
        <f t="shared" ca="1" si="12"/>
        <v>134</v>
      </c>
      <c r="AQ83" s="21">
        <f t="shared" ca="1" si="13"/>
        <v>0</v>
      </c>
      <c r="AR83" s="21">
        <f t="shared" ca="1" si="13"/>
        <v>41</v>
      </c>
      <c r="AS83" s="21">
        <f t="shared" ca="1" si="13"/>
        <v>27</v>
      </c>
      <c r="AT83" s="21">
        <f t="shared" ca="1" si="13"/>
        <v>37</v>
      </c>
      <c r="AU83" s="21">
        <f t="shared" ca="1" si="13"/>
        <v>2</v>
      </c>
      <c r="AV83" s="21">
        <f t="shared" si="14"/>
        <v>2</v>
      </c>
      <c r="AW83" s="21">
        <f t="shared" si="15"/>
        <v>48</v>
      </c>
      <c r="AX83" s="21">
        <f t="shared" si="16"/>
        <v>24</v>
      </c>
      <c r="AY83" s="21">
        <f t="shared" si="17"/>
        <v>40</v>
      </c>
      <c r="AZ83" s="21">
        <f t="shared" si="18"/>
        <v>8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2016:4:3:7:NORTH</v>
      </c>
      <c r="AP84" s="27">
        <f t="shared" ca="1" si="12"/>
        <v>144</v>
      </c>
      <c r="AQ84" s="21">
        <f t="shared" ca="1" si="13"/>
        <v>0</v>
      </c>
      <c r="AR84" s="21">
        <f t="shared" ca="1" si="13"/>
        <v>46</v>
      </c>
      <c r="AS84" s="21">
        <f t="shared" ca="1" si="13"/>
        <v>18</v>
      </c>
      <c r="AT84" s="21">
        <f t="shared" ca="1" si="13"/>
        <v>38</v>
      </c>
      <c r="AU84" s="21">
        <f t="shared" ca="1" si="13"/>
        <v>2</v>
      </c>
      <c r="AV84" s="21">
        <f t="shared" si="14"/>
        <v>2</v>
      </c>
      <c r="AW84" s="21">
        <f t="shared" si="15"/>
        <v>48</v>
      </c>
      <c r="AX84" s="21">
        <f t="shared" si="16"/>
        <v>24</v>
      </c>
      <c r="AY84" s="21">
        <f t="shared" si="17"/>
        <v>40</v>
      </c>
      <c r="AZ84" s="21">
        <f t="shared" si="18"/>
        <v>8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2016:4:4:7:NORTH</v>
      </c>
      <c r="AP85" s="27">
        <f t="shared" ca="1" si="12"/>
        <v>154</v>
      </c>
      <c r="AQ85" s="21">
        <f t="shared" ca="1" si="13"/>
        <v>1</v>
      </c>
      <c r="AR85" s="21">
        <f t="shared" ca="1" si="13"/>
        <v>56</v>
      </c>
      <c r="AS85" s="21">
        <f t="shared" ca="1" si="13"/>
        <v>24</v>
      </c>
      <c r="AT85" s="21">
        <f t="shared" ca="1" si="13"/>
        <v>53</v>
      </c>
      <c r="AU85" s="21">
        <f t="shared" ca="1" si="13"/>
        <v>4</v>
      </c>
      <c r="AV85" s="21">
        <f t="shared" si="14"/>
        <v>2</v>
      </c>
      <c r="AW85" s="21">
        <f t="shared" si="15"/>
        <v>48</v>
      </c>
      <c r="AX85" s="21">
        <f t="shared" si="16"/>
        <v>24</v>
      </c>
      <c r="AY85" s="21">
        <f t="shared" si="17"/>
        <v>40</v>
      </c>
      <c r="AZ85" s="21">
        <f t="shared" si="18"/>
        <v>8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2016:5:1:7:NORTH</v>
      </c>
      <c r="AP86" s="27">
        <f t="shared" ca="1" si="12"/>
        <v>164</v>
      </c>
      <c r="AQ86" s="21">
        <f t="shared" ca="1" si="13"/>
        <v>1</v>
      </c>
      <c r="AR86" s="21">
        <f t="shared" ca="1" si="13"/>
        <v>48</v>
      </c>
      <c r="AS86" s="21">
        <f t="shared" ca="1" si="13"/>
        <v>17</v>
      </c>
      <c r="AT86" s="21">
        <f t="shared" ca="1" si="13"/>
        <v>35</v>
      </c>
      <c r="AU86" s="21">
        <f t="shared" ca="1" si="13"/>
        <v>4</v>
      </c>
      <c r="AV86" s="21">
        <f t="shared" si="14"/>
        <v>2</v>
      </c>
      <c r="AW86" s="21">
        <f t="shared" si="15"/>
        <v>48</v>
      </c>
      <c r="AX86" s="21">
        <f t="shared" si="16"/>
        <v>24</v>
      </c>
      <c r="AY86" s="21">
        <f t="shared" si="17"/>
        <v>40</v>
      </c>
      <c r="AZ86" s="21">
        <f t="shared" si="18"/>
        <v>8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2016:5:2:7:NORTH</v>
      </c>
      <c r="AP87" s="27">
        <f t="shared" ca="1" si="12"/>
        <v>174</v>
      </c>
      <c r="AQ87" s="21">
        <f t="shared" ca="1" si="13"/>
        <v>1</v>
      </c>
      <c r="AR87" s="21">
        <f t="shared" ca="1" si="13"/>
        <v>43</v>
      </c>
      <c r="AS87" s="21">
        <f t="shared" ca="1" si="13"/>
        <v>21</v>
      </c>
      <c r="AT87" s="21">
        <f t="shared" ca="1" si="13"/>
        <v>51</v>
      </c>
      <c r="AU87" s="21">
        <f t="shared" ca="1" si="13"/>
        <v>3</v>
      </c>
      <c r="AV87" s="21">
        <f t="shared" si="14"/>
        <v>2</v>
      </c>
      <c r="AW87" s="21">
        <f t="shared" si="15"/>
        <v>48</v>
      </c>
      <c r="AX87" s="21">
        <f t="shared" si="16"/>
        <v>24</v>
      </c>
      <c r="AY87" s="21">
        <f t="shared" si="17"/>
        <v>40</v>
      </c>
      <c r="AZ87" s="21">
        <f t="shared" si="18"/>
        <v>8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2016:5:3:7:NORTH</v>
      </c>
      <c r="AP88" s="27">
        <f t="shared" ca="1" si="12"/>
        <v>184</v>
      </c>
      <c r="AQ88" s="21">
        <f t="shared" ca="1" si="13"/>
        <v>1</v>
      </c>
      <c r="AR88" s="21">
        <f t="shared" ca="1" si="13"/>
        <v>45</v>
      </c>
      <c r="AS88" s="21">
        <f t="shared" ca="1" si="13"/>
        <v>25</v>
      </c>
      <c r="AT88" s="21">
        <f t="shared" ca="1" si="13"/>
        <v>51</v>
      </c>
      <c r="AU88" s="21">
        <f t="shared" ca="1" si="13"/>
        <v>1</v>
      </c>
      <c r="AV88" s="21">
        <f t="shared" si="14"/>
        <v>2</v>
      </c>
      <c r="AW88" s="21">
        <f t="shared" si="15"/>
        <v>48</v>
      </c>
      <c r="AX88" s="21">
        <f t="shared" si="16"/>
        <v>24</v>
      </c>
      <c r="AY88" s="21">
        <f t="shared" si="17"/>
        <v>40</v>
      </c>
      <c r="AZ88" s="21">
        <f t="shared" si="18"/>
        <v>8</v>
      </c>
    </row>
    <row r="89" spans="23:52">
      <c r="AC89" s="7">
        <f ca="1">SUMIFS(AC53:AC88, $X53:$X88,YEAR,AC53:AC88,"&lt;&gt;#N/A")</f>
        <v>8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1</v>
      </c>
      <c r="AI89" s="7">
        <f t="shared" ca="1" si="21"/>
        <v>7</v>
      </c>
      <c r="AJ89" s="7">
        <f t="shared" ca="1" si="21"/>
        <v>1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1778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2116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2240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5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8</v>
      </c>
      <c r="AN100" s="27"/>
    </row>
    <row r="101" spans="23:50">
      <c r="W101" s="7" t="s">
        <v>439</v>
      </c>
      <c r="X101" s="7">
        <f ca="1">SUM($AF$89:$AH$89)</f>
        <v>4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8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2015  2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2016  8</v>
      </c>
    </row>
    <row r="107" spans="23:50" ht="23.25">
      <c r="W107" s="7" t="s">
        <v>1451</v>
      </c>
      <c r="X107" s="42" t="str">
        <f>$X$91</f>
        <v>North Zone</v>
      </c>
    </row>
    <row r="108" spans="23:50">
      <c r="X108" s="40" t="str">
        <f>$X$92</f>
        <v>北台北地帶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1899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2294</v>
      </c>
      <c r="E2" s="78" t="str">
        <f>$A$3</f>
        <v>士林地區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2118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2082</v>
      </c>
      <c r="E5" s="86"/>
      <c r="F5" s="5" t="s">
        <v>792</v>
      </c>
      <c r="G5" s="6"/>
      <c r="H5" s="90">
        <f ca="1">SHILIN_DISTRICT_GRAPH!$AC$89</f>
        <v>1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2119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1898</v>
      </c>
      <c r="C12" s="64" t="str">
        <f>CONCATENATE(YEAR,":",MONTH,":",WEEK,":",WEEKDAY,":",$B12)</f>
        <v>2016:5:3:7:SHILIN_ZL</v>
      </c>
      <c r="D12" s="64">
        <f>MATCH($C12,REPORT_DATA_BY_COMP!$A:$A,0)</f>
        <v>1697</v>
      </c>
      <c r="E12" s="65" t="str">
        <f>SUBSTITUTE(VLOOKUP($B12,COMP_LIST!$A:$AC,5,FALSE),"EL","")</f>
        <v>E. Aiono / Hammond ZL</v>
      </c>
      <c r="F12" s="4" t="str">
        <f>VLOOKUP($B12,COMP_LIST!$A:$AC,3,FALSE)</f>
        <v>Shilin ZL</v>
      </c>
      <c r="G12" s="4" t="str">
        <f>VLOOKUP($B12,COMP_LIST!$A:$AC,4,FALSE)</f>
        <v>士林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4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11</v>
      </c>
      <c r="O12" s="10">
        <f>IFERROR(INDEX(REPORT_DATA_BY_COMP!$A:$AH,$D12,MATCH(O$8,REPORT_DATA_BY_COMP!$A$1:$AH$1,0)), "")</f>
        <v>8</v>
      </c>
      <c r="P12" s="10">
        <f>IFERROR(INDEX(REPORT_DATA_BY_COMP!$A:$AH,$D12,MATCH(P$8,REPORT_DATA_BY_COMP!$A$1:$AH$1,0)), "")</f>
        <v>8</v>
      </c>
      <c r="Q12" s="10">
        <f>IFERROR(INDEX(REPORT_DATA_BY_COMP!$A:$AH,$D12,MATCH(Q$8,REPORT_DATA_BY_COMP!$A$1:$AH$1,0)), "")</f>
        <v>15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0</v>
      </c>
    </row>
    <row r="13" spans="1:19" ht="15" customHeight="1">
      <c r="A13" s="1"/>
      <c r="B13" s="1" t="s">
        <v>1947</v>
      </c>
      <c r="C13" s="64" t="str">
        <f>CONCATENATE(YEAR,":",MONTH,":",WEEK,":",WEEKDAY,":",$B13)</f>
        <v>2016:5:3:7:TIANMU_A_E</v>
      </c>
      <c r="D13" s="64">
        <f>MATCH($C13,REPORT_DATA_BY_COMP!$A:$A,0)</f>
        <v>1713</v>
      </c>
      <c r="E13" s="65" t="str">
        <f>SUBSTITUTE(VLOOKUP($B13,COMP_LIST!$A:$AC,5,FALSE),"EL","")</f>
        <v>E. Chia DL / Simonson</v>
      </c>
      <c r="F13" s="4" t="str">
        <f>VLOOKUP($B13,COMP_LIST!$A:$AC,3,FALSE)</f>
        <v>Tianmu A E</v>
      </c>
      <c r="G13" s="4" t="str">
        <f>VLOOKUP($B13,COMP_LIST!$A:$AC,4,FALSE)</f>
        <v>天母 A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3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9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17</v>
      </c>
      <c r="Q13" s="10">
        <f>IFERROR(INDEX(REPORT_DATA_BY_COMP!$A:$AH,$D13,MATCH(Q$8,REPORT_DATA_BY_COMP!$A$1:$AH$1,0)), "")</f>
        <v>13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1951</v>
      </c>
      <c r="C14" s="64" t="str">
        <f>CONCATENATE(YEAR,":",MONTH,":",WEEK,":",WEEKDAY,":",$B14)</f>
        <v>2016:5:3:7:TIANMU_B_E</v>
      </c>
      <c r="D14" s="64">
        <f>MATCH($C14,REPORT_DATA_BY_COMP!$A:$A,0)</f>
        <v>1714</v>
      </c>
      <c r="E14" s="65" t="str">
        <f>SUBSTITUTE(VLOOKUP($B14,COMP_LIST!$A:$AC,5,FALSE),"EL","")</f>
        <v>E. Huntsman / Johnson</v>
      </c>
      <c r="F14" s="4" t="str">
        <f>VLOOKUP($B14,COMP_LIST!$A:$AC,3,FALSE)</f>
        <v>Tianmu B E</v>
      </c>
      <c r="G14" s="4" t="str">
        <f>VLOOKUP($B14,COMP_LIST!$A:$AC,4,FALSE)</f>
        <v>天母 B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1</v>
      </c>
      <c r="J14" s="10">
        <f>IFERROR(INDEX(REPORT_DATA_BY_COMP!$A:$AH,$D14,MATCH(J$8,REPORT_DATA_BY_COMP!$A$1:$AH$1,0)), "")</f>
        <v>5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11</v>
      </c>
      <c r="O14" s="10">
        <f>IFERROR(INDEX(REPORT_DATA_BY_COMP!$A:$AH,$D14,MATCH(O$8,REPORT_DATA_BY_COMP!$A$1:$AH$1,0)), "")</f>
        <v>4</v>
      </c>
      <c r="P14" s="10">
        <f>IFERROR(INDEX(REPORT_DATA_BY_COMP!$A:$AH,$D14,MATCH(P$8,REPORT_DATA_BY_COMP!$A$1:$AH$1,0)), "")</f>
        <v>15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11</v>
      </c>
    </row>
    <row r="15" spans="1:19" ht="15" customHeight="1">
      <c r="A15" s="1"/>
      <c r="B15" s="1" t="s">
        <v>1902</v>
      </c>
      <c r="C15" s="64" t="str">
        <f>CONCATENATE(YEAR,":",MONTH,":",WEEK,":",WEEKDAY,":",$B15)</f>
        <v>2016:5:3:7:SHILIN_S</v>
      </c>
      <c r="D15" s="64">
        <f>MATCH($C15,REPORT_DATA_BY_COMP!$A:$A,0)</f>
        <v>1696</v>
      </c>
      <c r="E15" s="65" t="str">
        <f>SUBSTITUTE(VLOOKUP($B15,COMP_LIST!$A:$AC,5,FALSE),"EL","")</f>
        <v>S. Hsiao / Li</v>
      </c>
      <c r="F15" s="4" t="str">
        <f>VLOOKUP($B15,COMP_LIST!$A:$AC,3,FALSE)</f>
        <v>Shilin S</v>
      </c>
      <c r="G15" s="4" t="str">
        <f>VLOOKUP($B15,COMP_LIST!$A:$AC,4,FALSE)</f>
        <v>士林姐妹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0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0</v>
      </c>
      <c r="O15" s="10">
        <f>IFERROR(INDEX(REPORT_DATA_BY_COMP!$A:$AH,$D15,MATCH(O$8,REPORT_DATA_BY_COMP!$A$1:$AH$1,0)), "")</f>
        <v>1</v>
      </c>
      <c r="P15" s="10">
        <f>IFERROR(INDEX(REPORT_DATA_BY_COMP!$A:$AH,$D15,MATCH(P$8,REPORT_DATA_BY_COMP!$A$1:$AH$1,0)), "")</f>
        <v>7</v>
      </c>
      <c r="Q15" s="10">
        <f>IFERROR(INDEX(REPORT_DATA_BY_COMP!$A:$AH,$D15,MATCH(Q$8,REPORT_DATA_BY_COMP!$A$1:$AH$1,0)), "")</f>
        <v>0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3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12</v>
      </c>
      <c r="K16" s="11">
        <f t="shared" si="0"/>
        <v>9</v>
      </c>
      <c r="L16" s="48">
        <f t="shared" si="0"/>
        <v>0</v>
      </c>
      <c r="M16" s="57">
        <f t="shared" si="0"/>
        <v>0</v>
      </c>
      <c r="N16" s="51">
        <f t="shared" si="0"/>
        <v>31</v>
      </c>
      <c r="O16" s="11">
        <f t="shared" si="0"/>
        <v>16</v>
      </c>
      <c r="P16" s="11">
        <f t="shared" si="0"/>
        <v>47</v>
      </c>
      <c r="Q16" s="11">
        <f t="shared" si="0"/>
        <v>34</v>
      </c>
      <c r="R16" s="11">
        <f t="shared" si="0"/>
        <v>0</v>
      </c>
      <c r="S16" s="11">
        <f t="shared" si="0"/>
        <v>21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2016:5:1:7:SHILIN</v>
      </c>
      <c r="D19" s="64">
        <f>MATCH($C19,REPORT_DATA_BY_DISTRICT!$A:$A, 0)</f>
        <v>469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2</v>
      </c>
      <c r="J19" s="10">
        <f>IFERROR(INDEX(REPORT_DATA_BY_DISTRICT!$A:$AH,$D19,MATCH(J$8,REPORT_DATA_BY_DISTRICT!$A$1:$AH$1,0)), "")</f>
        <v>11</v>
      </c>
      <c r="K19" s="10">
        <f>IFERROR(INDEX(REPORT_DATA_BY_DISTRICT!$A:$AH,$D19,MATCH(K$8,REPORT_DATA_BY_DISTRICT!$A$1:$AH$1,0)), "")</f>
        <v>13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33</v>
      </c>
      <c r="O19" s="10">
        <f>IFERROR(INDEX(REPORT_DATA_BY_DISTRICT!$A:$AH,$D19,MATCH(O$8,REPORT_DATA_BY_DISTRICT!$A$1:$AH$1,0)), "")</f>
        <v>13</v>
      </c>
      <c r="P19" s="10">
        <f>IFERROR(INDEX(REPORT_DATA_BY_DISTRICT!$A:$AH,$D19,MATCH(P$8,REPORT_DATA_BY_DISTRICT!$A$1:$AH$1,0)), "")</f>
        <v>29</v>
      </c>
      <c r="Q19" s="10">
        <f>IFERROR(INDEX(REPORT_DATA_BY_DISTRICT!$A:$AH,$D19,MATCH(Q$8,REPORT_DATA_BY_DISTRICT!$A$1:$AH$1,0)), "")</f>
        <v>24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48</v>
      </c>
    </row>
    <row r="20" spans="3:19" ht="15" customHeight="1">
      <c r="C20" s="64" t="str">
        <f>CONCATENATE(YEAR,":",MONTH,":2:",WEEKLY_REPORT_DAY,":", $A$1)</f>
        <v>2016:5:2:7:SHILIN</v>
      </c>
      <c r="D20" s="64">
        <f>MATCH($C20,REPORT_DATA_BY_DISTRICT!$A:$A, 0)</f>
        <v>498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2</v>
      </c>
      <c r="J20" s="10">
        <f>IFERROR(INDEX(REPORT_DATA_BY_DISTRICT!$A:$AH,$D20,MATCH(J$8,REPORT_DATA_BY_DISTRICT!$A$1:$AH$1,0)), "")</f>
        <v>11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27</v>
      </c>
      <c r="O20" s="10">
        <f>IFERROR(INDEX(REPORT_DATA_BY_DISTRICT!$A:$AH,$D20,MATCH(O$8,REPORT_DATA_BY_DISTRICT!$A$1:$AH$1,0)), "")</f>
        <v>9</v>
      </c>
      <c r="P20" s="10">
        <f>IFERROR(INDEX(REPORT_DATA_BY_DISTRICT!$A:$AH,$D20,MATCH(P$8,REPORT_DATA_BY_DISTRICT!$A$1:$AH$1,0)), "")</f>
        <v>29</v>
      </c>
      <c r="Q20" s="10">
        <f>IFERROR(INDEX(REPORT_DATA_BY_DISTRICT!$A:$AH,$D20,MATCH(Q$8,REPORT_DATA_BY_DISTRICT!$A$1:$AH$1,0)), "")</f>
        <v>29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38</v>
      </c>
    </row>
    <row r="21" spans="3:19" ht="15" customHeight="1">
      <c r="C21" s="64" t="str">
        <f>CONCATENATE(YEAR,":",MONTH,":3:",WEEKLY_REPORT_DAY,":", $A$1)</f>
        <v>2016:5:3:7:SHILIN</v>
      </c>
      <c r="D21" s="64">
        <f>MATCH($C21,REPORT_DATA_BY_DISTRICT!$A:$A, 0)</f>
        <v>527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12</v>
      </c>
      <c r="K21" s="10">
        <f>IFERROR(INDEX(REPORT_DATA_BY_DISTRICT!$A:$AH,$D21,MATCH(K$8,REPORT_DATA_BY_DISTRICT!$A$1:$AH$1,0)), "")</f>
        <v>9</v>
      </c>
      <c r="L21" s="10">
        <f>IFERROR(INDEX(REPORT_DATA_BY_DISTRICT!$A:$AH,$D21,MATCH(L$8,REPORT_DATA_BY_DISTRICT!$A$1:$AH$1,0)), "")</f>
        <v>0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31</v>
      </c>
      <c r="O21" s="10">
        <f>IFERROR(INDEX(REPORT_DATA_BY_DISTRICT!$A:$AH,$D21,MATCH(O$8,REPORT_DATA_BY_DISTRICT!$A$1:$AH$1,0)), "")</f>
        <v>16</v>
      </c>
      <c r="P21" s="10">
        <f>IFERROR(INDEX(REPORT_DATA_BY_DISTRICT!$A:$AH,$D21,MATCH(P$8,REPORT_DATA_BY_DISTRICT!$A$1:$AH$1,0)), "")</f>
        <v>47</v>
      </c>
      <c r="Q21" s="10">
        <f>IFERROR(INDEX(REPORT_DATA_BY_DISTRICT!$A:$AH,$D21,MATCH(Q$8,REPORT_DATA_BY_DISTRICT!$A$1:$AH$1,0)), "")</f>
        <v>34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21</v>
      </c>
    </row>
    <row r="22" spans="3:19" ht="15" customHeight="1">
      <c r="C22" s="64" t="str">
        <f>CONCATENATE(YEAR,":",MONTH,":4:",WEEKLY_REPORT_DAY,":", $A$1)</f>
        <v>2016:5:4:7:SHILIN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2016:5:5:7:SHILIN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5</v>
      </c>
      <c r="J24" s="17">
        <f t="shared" si="1"/>
        <v>34</v>
      </c>
      <c r="K24" s="17">
        <f t="shared" si="1"/>
        <v>29</v>
      </c>
      <c r="L24" s="49">
        <f t="shared" si="1"/>
        <v>0</v>
      </c>
      <c r="M24" s="17">
        <f t="shared" si="1"/>
        <v>0</v>
      </c>
      <c r="N24" s="52">
        <f t="shared" si="1"/>
        <v>91</v>
      </c>
      <c r="O24" s="17">
        <f t="shared" si="1"/>
        <v>38</v>
      </c>
      <c r="P24" s="17">
        <f t="shared" si="1"/>
        <v>105</v>
      </c>
      <c r="Q24" s="17">
        <f t="shared" si="1"/>
        <v>87</v>
      </c>
      <c r="R24" s="17">
        <f t="shared" si="1"/>
        <v>4</v>
      </c>
      <c r="S24" s="17">
        <f>SUM(S19:S23)</f>
        <v>107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9" priority="1">
      <formula>J12=""</formula>
    </cfRule>
    <cfRule type="expression" dxfId="38" priority="2">
      <formula>AND(M$9&lt;&gt;"",M12&gt;=M$9)</formula>
    </cfRule>
    <cfRule type="expression" dxfId="37" priority="3">
      <formula>AND(M$10&lt;&gt;"",M12&lt;M$10)</formula>
    </cfRule>
    <cfRule type="expression" dxfId="3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2016:2:4:7:SHILIN</v>
      </c>
      <c r="AP77" s="27">
        <f t="shared" ref="AP77:AP88" ca="1" si="11">MATCH(AO77,INDIRECT(CONCATENATE($X$93,"$A:$A")),0)</f>
        <v>204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1</v>
      </c>
      <c r="AT77" s="21">
        <f t="shared" ca="1" si="12"/>
        <v>6</v>
      </c>
      <c r="AU77" s="21">
        <f t="shared" ca="1" si="12"/>
        <v>1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2016:3:1:7:SHILIN</v>
      </c>
      <c r="AP78" s="27">
        <f t="shared" ca="1" si="11"/>
        <v>235</v>
      </c>
      <c r="AQ78" s="21">
        <f t="shared" ca="1" si="12"/>
        <v>0</v>
      </c>
      <c r="AR78" s="21">
        <f t="shared" ca="1" si="12"/>
        <v>5</v>
      </c>
      <c r="AS78" s="21">
        <f t="shared" ca="1" si="12"/>
        <v>3</v>
      </c>
      <c r="AT78" s="21">
        <f t="shared" ca="1" si="12"/>
        <v>16</v>
      </c>
      <c r="AU78" s="21">
        <f t="shared" ca="1" si="12"/>
        <v>1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2016:3:2:7:SHILIN</v>
      </c>
      <c r="AP79" s="27">
        <f t="shared" ca="1" si="11"/>
        <v>265</v>
      </c>
      <c r="AQ79" s="21">
        <f t="shared" ca="1" si="12"/>
        <v>0</v>
      </c>
      <c r="AR79" s="21">
        <f t="shared" ca="1" si="12"/>
        <v>12</v>
      </c>
      <c r="AS79" s="21">
        <f t="shared" ca="1" si="12"/>
        <v>10</v>
      </c>
      <c r="AT79" s="21">
        <f t="shared" ca="1" si="12"/>
        <v>25</v>
      </c>
      <c r="AU79" s="21">
        <f t="shared" ca="1" si="12"/>
        <v>3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>
        <f t="shared" ca="1" si="3"/>
        <v>112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2016:3:3:7:SHILIN</v>
      </c>
      <c r="AP80" s="27">
        <f t="shared" ca="1" si="11"/>
        <v>294</v>
      </c>
      <c r="AQ80" s="21">
        <f t="shared" ca="1" si="12"/>
        <v>0</v>
      </c>
      <c r="AR80" s="21">
        <f t="shared" ca="1" si="12"/>
        <v>20</v>
      </c>
      <c r="AS80" s="21">
        <f t="shared" ca="1" si="12"/>
        <v>14</v>
      </c>
      <c r="AT80" s="21">
        <f t="shared" ca="1" si="12"/>
        <v>29</v>
      </c>
      <c r="AU80" s="21">
        <f t="shared" ca="1" si="12"/>
        <v>2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>
        <f t="shared" ca="1" si="3"/>
        <v>141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2016:3:4:7:SHILIN</v>
      </c>
      <c r="AP81" s="27">
        <f t="shared" ca="1" si="11"/>
        <v>324</v>
      </c>
      <c r="AQ81" s="21">
        <f t="shared" ca="1" si="12"/>
        <v>0</v>
      </c>
      <c r="AR81" s="21">
        <f t="shared" ca="1" si="12"/>
        <v>29</v>
      </c>
      <c r="AS81" s="21">
        <f t="shared" ca="1" si="12"/>
        <v>9</v>
      </c>
      <c r="AT81" s="21">
        <f t="shared" ca="1" si="12"/>
        <v>23</v>
      </c>
      <c r="AU81" s="21">
        <f t="shared" ca="1" si="12"/>
        <v>4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2016:4:1:7:SHILIN</v>
      </c>
      <c r="AP82" s="27">
        <f t="shared" ca="1" si="11"/>
        <v>353</v>
      </c>
      <c r="AQ82" s="21">
        <f t="shared" ca="1" si="12"/>
        <v>0</v>
      </c>
      <c r="AR82" s="21">
        <f t="shared" ca="1" si="12"/>
        <v>27</v>
      </c>
      <c r="AS82" s="21">
        <f t="shared" ca="1" si="12"/>
        <v>11</v>
      </c>
      <c r="AT82" s="21">
        <f t="shared" ca="1" si="12"/>
        <v>22</v>
      </c>
      <c r="AU82" s="21">
        <f t="shared" ca="1" si="12"/>
        <v>5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2016:4:2:7:SHILIN</v>
      </c>
      <c r="AP83" s="27">
        <f t="shared" ca="1" si="11"/>
        <v>382</v>
      </c>
      <c r="AQ83" s="21">
        <f t="shared" ca="1" si="12"/>
        <v>0</v>
      </c>
      <c r="AR83" s="21">
        <f t="shared" ca="1" si="12"/>
        <v>26</v>
      </c>
      <c r="AS83" s="21">
        <f t="shared" ca="1" si="12"/>
        <v>17</v>
      </c>
      <c r="AT83" s="21">
        <f t="shared" ca="1" si="12"/>
        <v>21</v>
      </c>
      <c r="AU83" s="21">
        <f t="shared" ca="1" si="12"/>
        <v>2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2016:4:3:7:SHILIN</v>
      </c>
      <c r="AP84" s="27">
        <f t="shared" ca="1" si="11"/>
        <v>411</v>
      </c>
      <c r="AQ84" s="21">
        <f t="shared" ca="1" si="12"/>
        <v>0</v>
      </c>
      <c r="AR84" s="21">
        <f t="shared" ca="1" si="12"/>
        <v>30</v>
      </c>
      <c r="AS84" s="21">
        <f t="shared" ca="1" si="12"/>
        <v>11</v>
      </c>
      <c r="AT84" s="21">
        <f t="shared" ca="1" si="12"/>
        <v>24</v>
      </c>
      <c r="AU84" s="21">
        <f t="shared" ca="1" si="12"/>
        <v>2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2016:4:4:7:SHILIN</v>
      </c>
      <c r="AP85" s="27">
        <f t="shared" ca="1" si="11"/>
        <v>440</v>
      </c>
      <c r="AQ85" s="21">
        <f t="shared" ca="1" si="12"/>
        <v>0</v>
      </c>
      <c r="AR85" s="21">
        <f t="shared" ca="1" si="12"/>
        <v>33</v>
      </c>
      <c r="AS85" s="21">
        <f t="shared" ca="1" si="12"/>
        <v>15</v>
      </c>
      <c r="AT85" s="21">
        <f t="shared" ca="1" si="12"/>
        <v>21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2016:5:1:7:SHILIN</v>
      </c>
      <c r="AP86" s="27">
        <f t="shared" ca="1" si="11"/>
        <v>469</v>
      </c>
      <c r="AQ86" s="21">
        <f t="shared" ca="1" si="12"/>
        <v>0</v>
      </c>
      <c r="AR86" s="21">
        <f t="shared" ca="1" si="12"/>
        <v>33</v>
      </c>
      <c r="AS86" s="21">
        <f t="shared" ca="1" si="12"/>
        <v>13</v>
      </c>
      <c r="AT86" s="21">
        <f t="shared" ca="1" si="12"/>
        <v>24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2016:5:2:7:SHILIN</v>
      </c>
      <c r="AP87" s="27">
        <f t="shared" ca="1" si="11"/>
        <v>498</v>
      </c>
      <c r="AQ87" s="21">
        <f t="shared" ca="1" si="12"/>
        <v>0</v>
      </c>
      <c r="AR87" s="21">
        <f t="shared" ca="1" si="12"/>
        <v>27</v>
      </c>
      <c r="AS87" s="21">
        <f t="shared" ca="1" si="12"/>
        <v>9</v>
      </c>
      <c r="AT87" s="21">
        <f t="shared" ca="1" si="12"/>
        <v>29</v>
      </c>
      <c r="AU87" s="21">
        <f t="shared" ca="1" si="12"/>
        <v>2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2016:5:3:7:SHILIN</v>
      </c>
      <c r="AP88" s="27">
        <f t="shared" ca="1" si="11"/>
        <v>527</v>
      </c>
      <c r="AQ88" s="21">
        <f t="shared" ca="1" si="12"/>
        <v>0</v>
      </c>
      <c r="AR88" s="21">
        <f t="shared" ca="1" si="12"/>
        <v>31</v>
      </c>
      <c r="AS88" s="21">
        <f t="shared" ca="1" si="12"/>
        <v>16</v>
      </c>
      <c r="AT88" s="21">
        <f t="shared" ca="1" si="12"/>
        <v>34</v>
      </c>
      <c r="AU88" s="21">
        <f t="shared" ca="1" si="12"/>
        <v>0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1899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2294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2295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</v>
      </c>
    </row>
    <row r="107" spans="23:50" ht="23.25">
      <c r="W107" s="7" t="s">
        <v>1451</v>
      </c>
      <c r="X107" s="42" t="str">
        <f>$X$91</f>
        <v>Shilin District</v>
      </c>
    </row>
    <row r="108" spans="23:50">
      <c r="X108" s="40" t="str">
        <f>$X$92</f>
        <v>士林地區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1777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2296</v>
      </c>
      <c r="E2" s="78" t="str">
        <f>$A$3</f>
        <v>北投地區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2118</v>
      </c>
      <c r="E4" s="85">
        <f>DATE</f>
        <v>42505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2082</v>
      </c>
      <c r="E5" s="86"/>
      <c r="F5" s="5" t="s">
        <v>792</v>
      </c>
      <c r="G5" s="6"/>
      <c r="H5" s="90">
        <f ca="1">BEITOU_DISTRICT_GRAPH!$AC$89</f>
        <v>6</v>
      </c>
      <c r="I5" s="91"/>
      <c r="J5" s="91"/>
      <c r="K5" s="92"/>
      <c r="L5" s="45">
        <f>$M$24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2120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1776</v>
      </c>
      <c r="C12" s="64" t="str">
        <f>CONCATENATE(YEAR,":",MONTH,":",WEEK,":",WEEKDAY,":",$B12)</f>
        <v>2016:5:3:7:BEITOU_E</v>
      </c>
      <c r="D12" s="64">
        <f>MATCH($C12,REPORT_DATA_BY_COMP!$A:$A,0)</f>
        <v>1663</v>
      </c>
      <c r="E12" s="65" t="str">
        <f>SUBSTITUTE(VLOOKUP($B12,COMP_LIST!$A:$AC,5,FALSE),"EL","")</f>
        <v>E. Dixon DL / Facer</v>
      </c>
      <c r="F12" s="4" t="str">
        <f>VLOOKUP($B12,COMP_LIST!$A:$AC,3,FALSE)</f>
        <v>Beitou E</v>
      </c>
      <c r="G12" s="4" t="str">
        <f>VLOOKUP($B12,COMP_LIST!$A:$AC,4,FALSE)</f>
        <v>北投長老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1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4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12</v>
      </c>
      <c r="Q12" s="10">
        <f>IFERROR(INDEX(REPORT_DATA_BY_COMP!$A:$AH,$D12,MATCH(Q$8,REPORT_DATA_BY_COMP!$A$1:$AH$1,0)), "")</f>
        <v>4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10</v>
      </c>
    </row>
    <row r="13" spans="1:19" ht="15" customHeight="1">
      <c r="A13" s="1"/>
      <c r="B13" s="1" t="s">
        <v>1781</v>
      </c>
      <c r="C13" s="64" t="str">
        <f>CONCATENATE(YEAR,":",MONTH,":",WEEK,":",WEEKDAY,":",$B13)</f>
        <v>2016:5:3:7:BEITOU_S</v>
      </c>
      <c r="D13" s="64">
        <f>MATCH($C13,REPORT_DATA_BY_COMP!$A:$A,0)</f>
        <v>1664</v>
      </c>
      <c r="E13" s="65" t="str">
        <f>SUBSTITUTE(VLOOKUP($B13,COMP_LIST!$A:$AC,5,FALSE),"EL","")</f>
        <v>S. Juarez / Maxwell STL</v>
      </c>
      <c r="F13" s="4" t="str">
        <f>VLOOKUP($B13,COMP_LIST!$A:$AC,3,FALSE)</f>
        <v>Beitou S</v>
      </c>
      <c r="G13" s="4" t="str">
        <f>VLOOKUP($B13,COMP_LIST!$A:$AC,4,FALSE)</f>
        <v>北頭姐妹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8</v>
      </c>
      <c r="R13" s="10">
        <f>IFERROR(INDEX(REPORT_DATA_BY_COMP!$A:$AH,$D13,MATCH(R$8,REPORT_DATA_BY_COMP!$A$1:$AH$1,0)), "")</f>
        <v>1</v>
      </c>
      <c r="S13" s="10">
        <f>IFERROR(INDEX(REPORT_DATA_BY_COMP!$A:$AH,$D13,MATCH(S$8,REPORT_DATA_BY_COMP!$A$1:$AH$1,0)), "")</f>
        <v>10</v>
      </c>
    </row>
    <row r="14" spans="1:19" ht="15" customHeight="1">
      <c r="A14" s="1"/>
      <c r="B14" s="1" t="s">
        <v>1788</v>
      </c>
      <c r="C14" s="64" t="str">
        <f>CONCATENATE(YEAR,":",MONTH,":",WEEK,":",WEEKDAY,":",$B14)</f>
        <v>2016:5:3:7:DANSHUI_A_E</v>
      </c>
      <c r="D14" s="64">
        <f>MATCH($C14,REPORT_DATA_BY_COMP!$A:$A,0)</f>
        <v>1666</v>
      </c>
      <c r="E14" s="65" t="str">
        <f>SUBSTITUTE(VLOOKUP($B14,COMP_LIST!$A:$AC,5,FALSE),"EL","")</f>
        <v>E. Francis / Coletti</v>
      </c>
      <c r="F14" s="4" t="str">
        <f>VLOOKUP($B14,COMP_LIST!$A:$AC,3,FALSE)</f>
        <v>Danshui A E</v>
      </c>
      <c r="G14" s="4" t="str">
        <f>VLOOKUP($B14,COMP_LIST!$A:$AC,4,FALSE)</f>
        <v>淡水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0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1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3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5</v>
      </c>
    </row>
    <row r="15" spans="1:19" ht="15" customHeight="1">
      <c r="A15" s="1"/>
      <c r="B15" s="1" t="s">
        <v>1792</v>
      </c>
      <c r="C15" s="64" t="str">
        <f>CONCATENATE(YEAR,":",MONTH,":",WEEK,":",WEEKDAY,":",$B15)</f>
        <v>2016:5:3:7:DANSHUI_B_E</v>
      </c>
      <c r="D15" s="64">
        <f>MATCH($C15,REPORT_DATA_BY_COMP!$A:$A,0)</f>
        <v>1667</v>
      </c>
      <c r="E15" s="65" t="str">
        <f>SUBSTITUTE(VLOOKUP($B15,COMP_LIST!$A:$AC,5,FALSE),"EL","")</f>
        <v>E. Gray / Peterson</v>
      </c>
      <c r="F15" s="4" t="str">
        <f>VLOOKUP($B15,COMP_LIST!$A:$AC,3,FALSE)</f>
        <v>Danshui B E</v>
      </c>
      <c r="G15" s="4" t="str">
        <f>VLOOKUP($B15,COMP_LIST!$A:$AC,4,FALSE)</f>
        <v>淡水 B 長老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3</v>
      </c>
      <c r="K15" s="10">
        <f>IFERROR(INDEX(REPORT_DATA_BY_COMP!$A:$AH,$D15,MATCH(K$8,REPORT_DATA_BY_COMP!$A$1:$AH$1,0)), "")</f>
        <v>0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2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6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1</v>
      </c>
      <c r="I16" s="11">
        <f t="shared" ref="I16:S16" si="0">SUM(I12:I15)</f>
        <v>2</v>
      </c>
      <c r="J16" s="11">
        <f t="shared" si="0"/>
        <v>6</v>
      </c>
      <c r="K16" s="11">
        <f t="shared" si="0"/>
        <v>3</v>
      </c>
      <c r="L16" s="48">
        <f t="shared" si="0"/>
        <v>2</v>
      </c>
      <c r="M16" s="57">
        <f t="shared" si="0"/>
        <v>1</v>
      </c>
      <c r="N16" s="51">
        <f t="shared" si="0"/>
        <v>14</v>
      </c>
      <c r="O16" s="11">
        <f t="shared" si="0"/>
        <v>9</v>
      </c>
      <c r="P16" s="11">
        <f t="shared" si="0"/>
        <v>32</v>
      </c>
      <c r="Q16" s="11">
        <f t="shared" si="0"/>
        <v>17</v>
      </c>
      <c r="R16" s="11">
        <f t="shared" si="0"/>
        <v>1</v>
      </c>
      <c r="S16" s="11">
        <f t="shared" si="0"/>
        <v>31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2016:5:1:7:BEITOU</v>
      </c>
      <c r="D19" s="64">
        <f>MATCH($C19,REPORT_DATA_BY_DISTRICT!$A:$A, 0)</f>
        <v>462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15</v>
      </c>
      <c r="O19" s="10">
        <f>IFERROR(INDEX(REPORT_DATA_BY_DISTRICT!$A:$AH,$D19,MATCH(O$8,REPORT_DATA_BY_DISTRICT!$A$1:$AH$1,0)), "")</f>
        <v>4</v>
      </c>
      <c r="P19" s="10">
        <f>IFERROR(INDEX(REPORT_DATA_BY_DISTRICT!$A:$AH,$D19,MATCH(P$8,REPORT_DATA_BY_DISTRICT!$A$1:$AH$1,0)), "")</f>
        <v>33</v>
      </c>
      <c r="Q19" s="10">
        <f>IFERROR(INDEX(REPORT_DATA_BY_DISTRICT!$A:$AH,$D19,MATCH(Q$8,REPORT_DATA_BY_DISTRICT!$A$1:$AH$1,0)), "")</f>
        <v>11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23</v>
      </c>
    </row>
    <row r="20" spans="3:19" ht="15" customHeight="1">
      <c r="C20" s="64" t="str">
        <f>CONCATENATE(YEAR,":",MONTH,":2:",WEEKLY_REPORT_DAY,":", $A$1)</f>
        <v>2016:5:2:7:BEITOU</v>
      </c>
      <c r="D20" s="64">
        <f>MATCH($C20,REPORT_DATA_BY_DISTRICT!$A:$A, 0)</f>
        <v>491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6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16</v>
      </c>
      <c r="O20" s="10">
        <f>IFERROR(INDEX(REPORT_DATA_BY_DISTRICT!$A:$AH,$D20,MATCH(O$8,REPORT_DATA_BY_DISTRICT!$A$1:$AH$1,0)), "")</f>
        <v>12</v>
      </c>
      <c r="P20" s="10">
        <f>IFERROR(INDEX(REPORT_DATA_BY_DISTRICT!$A:$AH,$D20,MATCH(P$8,REPORT_DATA_BY_DISTRICT!$A$1:$AH$1,0)), "")</f>
        <v>29</v>
      </c>
      <c r="Q20" s="10">
        <f>IFERROR(INDEX(REPORT_DATA_BY_DISTRICT!$A:$AH,$D20,MATCH(Q$8,REPORT_DATA_BY_DISTRICT!$A$1:$AH$1,0)), "")</f>
        <v>22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35</v>
      </c>
    </row>
    <row r="21" spans="3:19" ht="15" customHeight="1">
      <c r="C21" s="64" t="str">
        <f>CONCATENATE(YEAR,":",MONTH,":3:",WEEKLY_REPORT_DAY,":", $A$1)</f>
        <v>2016:5:3:7:BEITOU</v>
      </c>
      <c r="D21" s="64">
        <f>MATCH($C21,REPORT_DATA_BY_DISTRICT!$A:$A, 0)</f>
        <v>520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6</v>
      </c>
      <c r="K21" s="10">
        <f>IFERROR(INDEX(REPORT_DATA_BY_DISTRICT!$A:$AH,$D21,MATCH(K$8,REPORT_DATA_BY_DISTRICT!$A$1:$AH$1,0)), "")</f>
        <v>3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14</v>
      </c>
      <c r="O21" s="10">
        <f>IFERROR(INDEX(REPORT_DATA_BY_DISTRICT!$A:$AH,$D21,MATCH(O$8,REPORT_DATA_BY_DISTRICT!$A$1:$AH$1,0)), "")</f>
        <v>9</v>
      </c>
      <c r="P21" s="10">
        <f>IFERROR(INDEX(REPORT_DATA_BY_DISTRICT!$A:$AH,$D21,MATCH(P$8,REPORT_DATA_BY_DISTRICT!$A$1:$AH$1,0)), "")</f>
        <v>32</v>
      </c>
      <c r="Q21" s="10">
        <f>IFERROR(INDEX(REPORT_DATA_BY_DISTRICT!$A:$AH,$D21,MATCH(Q$8,REPORT_DATA_BY_DISTRICT!$A$1:$AH$1,0)), "")</f>
        <v>17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31</v>
      </c>
    </row>
    <row r="22" spans="3:19" ht="15" customHeight="1">
      <c r="C22" s="64" t="str">
        <f>CONCATENATE(YEAR,":",MONTH,":4:",WEEKLY_REPORT_DAY,":", $A$1)</f>
        <v>2016:5:4:7:BEITOU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2016:5:5:7:BEITOU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3</v>
      </c>
      <c r="I24" s="17">
        <f t="shared" ref="I24:R24" si="1">SUM(I19:I23)</f>
        <v>3</v>
      </c>
      <c r="J24" s="17">
        <f t="shared" si="1"/>
        <v>14</v>
      </c>
      <c r="K24" s="17">
        <f t="shared" si="1"/>
        <v>16</v>
      </c>
      <c r="L24" s="49">
        <f t="shared" si="1"/>
        <v>5</v>
      </c>
      <c r="M24" s="17">
        <f t="shared" si="1"/>
        <v>3</v>
      </c>
      <c r="N24" s="52">
        <f t="shared" si="1"/>
        <v>45</v>
      </c>
      <c r="O24" s="17">
        <f t="shared" si="1"/>
        <v>25</v>
      </c>
      <c r="P24" s="17">
        <f t="shared" si="1"/>
        <v>94</v>
      </c>
      <c r="Q24" s="17">
        <f t="shared" si="1"/>
        <v>50</v>
      </c>
      <c r="R24" s="17">
        <f t="shared" si="1"/>
        <v>4</v>
      </c>
      <c r="S24" s="17">
        <f>SUM(S19:S23)</f>
        <v>89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5" priority="10">
      <formula>J12=""</formula>
    </cfRule>
    <cfRule type="expression" dxfId="34" priority="11">
      <formula>AND(M$9&lt;&gt;"",M12&gt;=M$9)</formula>
    </cfRule>
    <cfRule type="expression" dxfId="33" priority="12">
      <formula>AND(M$10&lt;&gt;"",M12&lt;M$10)</formula>
    </cfRule>
    <cfRule type="expression" dxfId="32" priority="13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2016:2:4:7:BEITOU</v>
      </c>
      <c r="AP77" s="27">
        <f t="shared" ref="AP77:AP88" ca="1" si="11">MATCH(AO77,INDIRECT(CONCATENATE($X$93,"$A:$A")),0)</f>
        <v>196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15</v>
      </c>
      <c r="AS77" s="21">
        <f t="shared" ca="1" si="12"/>
        <v>13</v>
      </c>
      <c r="AT77" s="21">
        <f t="shared" ca="1" si="12"/>
        <v>18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2016:3:1:7:BEITOU</v>
      </c>
      <c r="AP78" s="27">
        <f t="shared" ca="1" si="11"/>
        <v>227</v>
      </c>
      <c r="AQ78" s="21">
        <f t="shared" ca="1" si="12"/>
        <v>0</v>
      </c>
      <c r="AR78" s="21">
        <f t="shared" ca="1" si="12"/>
        <v>15</v>
      </c>
      <c r="AS78" s="21">
        <f t="shared" ca="1" si="12"/>
        <v>10</v>
      </c>
      <c r="AT78" s="21">
        <f t="shared" ca="1" si="12"/>
        <v>17</v>
      </c>
      <c r="AU78" s="21">
        <f t="shared" ca="1" si="12"/>
        <v>4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>
        <f t="shared" ca="1" si="6"/>
        <v>18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2016:3:2:7:BEITOU</v>
      </c>
      <c r="AP79" s="27">
        <f t="shared" ca="1" si="11"/>
        <v>258</v>
      </c>
      <c r="AQ79" s="21">
        <f t="shared" ca="1" si="12"/>
        <v>0</v>
      </c>
      <c r="AR79" s="21">
        <f t="shared" ca="1" si="12"/>
        <v>19</v>
      </c>
      <c r="AS79" s="21">
        <f t="shared" ca="1" si="12"/>
        <v>8</v>
      </c>
      <c r="AT79" s="21">
        <f t="shared" ca="1" si="12"/>
        <v>18</v>
      </c>
      <c r="AU79" s="21">
        <f t="shared" ca="1" si="12"/>
        <v>1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>
        <f t="shared" ca="1" si="3"/>
        <v>105</v>
      </c>
      <c r="AC80" s="21">
        <f t="shared" ca="1" si="4"/>
        <v>1</v>
      </c>
      <c r="AD80" s="21">
        <f t="shared" si="5"/>
        <v>0</v>
      </c>
      <c r="AE80" s="27">
        <f t="shared" ca="1" si="6"/>
        <v>37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2016:3:3:7:BEITOU</v>
      </c>
      <c r="AP80" s="27">
        <f t="shared" ca="1" si="11"/>
        <v>287</v>
      </c>
      <c r="AQ80" s="21">
        <f t="shared" ca="1" si="12"/>
        <v>0</v>
      </c>
      <c r="AR80" s="21">
        <f t="shared" ca="1" si="12"/>
        <v>23</v>
      </c>
      <c r="AS80" s="21">
        <f t="shared" ca="1" si="12"/>
        <v>8</v>
      </c>
      <c r="AT80" s="21">
        <f t="shared" ca="1" si="12"/>
        <v>19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>
        <f t="shared" ca="1" si="3"/>
        <v>134</v>
      </c>
      <c r="AC81" s="21">
        <f t="shared" ca="1" si="4"/>
        <v>3</v>
      </c>
      <c r="AD81" s="21">
        <f t="shared" si="5"/>
        <v>0</v>
      </c>
      <c r="AE81" s="27">
        <f t="shared" ca="1" si="6"/>
        <v>59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1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2016:3:4:7:BEITOU</v>
      </c>
      <c r="AP81" s="27">
        <f t="shared" ca="1" si="11"/>
        <v>317</v>
      </c>
      <c r="AQ81" s="21">
        <f t="shared" ca="1" si="12"/>
        <v>1</v>
      </c>
      <c r="AR81" s="21">
        <f t="shared" ca="1" si="12"/>
        <v>23</v>
      </c>
      <c r="AS81" s="21">
        <f t="shared" ca="1" si="12"/>
        <v>10</v>
      </c>
      <c r="AT81" s="21">
        <f t="shared" ca="1" si="12"/>
        <v>20</v>
      </c>
      <c r="AU81" s="21">
        <f t="shared" ca="1" si="12"/>
        <v>1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2016:4:1:7:BEITOU</v>
      </c>
      <c r="AP82" s="27">
        <f t="shared" ca="1" si="11"/>
        <v>346</v>
      </c>
      <c r="AQ82" s="21">
        <f t="shared" ca="1" si="12"/>
        <v>0</v>
      </c>
      <c r="AR82" s="21">
        <f t="shared" ca="1" si="12"/>
        <v>18</v>
      </c>
      <c r="AS82" s="21">
        <f t="shared" ca="1" si="12"/>
        <v>6</v>
      </c>
      <c r="AT82" s="21">
        <f t="shared" ca="1" si="12"/>
        <v>13</v>
      </c>
      <c r="AU82" s="21">
        <f t="shared" ca="1" si="12"/>
        <v>5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2016:4:2:7:BEITOU</v>
      </c>
      <c r="AP83" s="27">
        <f t="shared" ca="1" si="11"/>
        <v>375</v>
      </c>
      <c r="AQ83" s="21">
        <f t="shared" ca="1" si="12"/>
        <v>0</v>
      </c>
      <c r="AR83" s="21">
        <f t="shared" ca="1" si="12"/>
        <v>15</v>
      </c>
      <c r="AS83" s="21">
        <f t="shared" ca="1" si="12"/>
        <v>10</v>
      </c>
      <c r="AT83" s="21">
        <f t="shared" ca="1" si="12"/>
        <v>16</v>
      </c>
      <c r="AU83" s="21">
        <f t="shared" ca="1" si="12"/>
        <v>0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2016:4:3:7:BEITOU</v>
      </c>
      <c r="AP84" s="27">
        <f t="shared" ca="1" si="11"/>
        <v>404</v>
      </c>
      <c r="AQ84" s="21">
        <f t="shared" ca="1" si="12"/>
        <v>0</v>
      </c>
      <c r="AR84" s="21">
        <f t="shared" ca="1" si="12"/>
        <v>16</v>
      </c>
      <c r="AS84" s="21">
        <f t="shared" ca="1" si="12"/>
        <v>7</v>
      </c>
      <c r="AT84" s="21">
        <f t="shared" ca="1" si="12"/>
        <v>14</v>
      </c>
      <c r="AU84" s="21">
        <f t="shared" ca="1" si="12"/>
        <v>0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2016:4:4:7:BEITOU</v>
      </c>
      <c r="AP85" s="27">
        <f t="shared" ca="1" si="11"/>
        <v>433</v>
      </c>
      <c r="AQ85" s="21">
        <f t="shared" ca="1" si="12"/>
        <v>1</v>
      </c>
      <c r="AR85" s="21">
        <f t="shared" ca="1" si="12"/>
        <v>23</v>
      </c>
      <c r="AS85" s="21">
        <f t="shared" ca="1" si="12"/>
        <v>9</v>
      </c>
      <c r="AT85" s="21">
        <f t="shared" ca="1" si="12"/>
        <v>32</v>
      </c>
      <c r="AU85" s="21">
        <f t="shared" ca="1" si="12"/>
        <v>3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2016:5:1:7:BEITOU</v>
      </c>
      <c r="AP86" s="27">
        <f t="shared" ca="1" si="11"/>
        <v>462</v>
      </c>
      <c r="AQ86" s="21">
        <f t="shared" ca="1" si="12"/>
        <v>1</v>
      </c>
      <c r="AR86" s="21">
        <f t="shared" ca="1" si="12"/>
        <v>15</v>
      </c>
      <c r="AS86" s="21">
        <f t="shared" ca="1" si="12"/>
        <v>4</v>
      </c>
      <c r="AT86" s="21">
        <f t="shared" ca="1" si="12"/>
        <v>11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2016:5:2:7:BEITOU</v>
      </c>
      <c r="AP87" s="27">
        <f t="shared" ca="1" si="11"/>
        <v>491</v>
      </c>
      <c r="AQ87" s="21">
        <f t="shared" ca="1" si="12"/>
        <v>1</v>
      </c>
      <c r="AR87" s="21">
        <f t="shared" ca="1" si="12"/>
        <v>16</v>
      </c>
      <c r="AS87" s="21">
        <f t="shared" ca="1" si="12"/>
        <v>12</v>
      </c>
      <c r="AT87" s="21">
        <f t="shared" ca="1" si="12"/>
        <v>22</v>
      </c>
      <c r="AU87" s="21">
        <f t="shared" ca="1" si="12"/>
        <v>1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2016:5:3:7:BEITOU</v>
      </c>
      <c r="AP88" s="27">
        <f t="shared" ca="1" si="11"/>
        <v>520</v>
      </c>
      <c r="AQ88" s="21">
        <f t="shared" ca="1" si="12"/>
        <v>1</v>
      </c>
      <c r="AR88" s="21">
        <f t="shared" ca="1" si="12"/>
        <v>14</v>
      </c>
      <c r="AS88" s="21">
        <f t="shared" ca="1" si="12"/>
        <v>9</v>
      </c>
      <c r="AT88" s="21">
        <f t="shared" ca="1" si="12"/>
        <v>17</v>
      </c>
      <c r="AU88" s="21">
        <f t="shared" ca="1" si="12"/>
        <v>1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4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1777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2296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2297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5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17%</v>
      </c>
      <c r="Y102" s="30">
        <f ca="1">IFERROR(X101/SUM(X100:X101),"0")</f>
        <v>0.16666666666666666</v>
      </c>
      <c r="Z102" s="7" t="str">
        <f ca="1">TEXT(Y102,"00%")</f>
        <v>17%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2016  6</v>
      </c>
    </row>
    <row r="107" spans="23:50" ht="23.25">
      <c r="W107" s="7" t="s">
        <v>1451</v>
      </c>
      <c r="X107" s="42" t="str">
        <f>$X$91</f>
        <v>Beitou District</v>
      </c>
    </row>
    <row r="108" spans="23:50">
      <c r="X108" s="40" t="str">
        <f>$X$92</f>
        <v>北投地區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S35"/>
  <sheetViews>
    <sheetView topLeftCell="F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1756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2121</v>
      </c>
      <c r="E2" s="78" t="str">
        <f>$A$3</f>
        <v>南臺北地帶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2122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2123</v>
      </c>
      <c r="E4" s="85">
        <f>DATE</f>
        <v>42505</v>
      </c>
      <c r="F4" s="23" t="s">
        <v>791</v>
      </c>
      <c r="G4" s="24"/>
      <c r="H4" s="87">
        <f>ROUND($G$2/12*MONTH,0)</f>
        <v>50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2124</v>
      </c>
      <c r="E5" s="86"/>
      <c r="F5" s="5" t="s">
        <v>792</v>
      </c>
      <c r="G5" s="6"/>
      <c r="H5" s="90">
        <f ca="1">SOUTH_ZONE_GRAPH!$AC$89</f>
        <v>19</v>
      </c>
      <c r="I5" s="91"/>
      <c r="J5" s="91"/>
      <c r="K5" s="92"/>
      <c r="L5" s="45">
        <f>$M$35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2125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1832</v>
      </c>
      <c r="C12" s="64" t="str">
        <f>CONCATENATE(YEAR,":",MONTH,":",WEEK,":",WEEKDAY,":",$B12)</f>
        <v>2016:5:3:7:JINGXIN_ZL</v>
      </c>
      <c r="D12" s="64">
        <f>MATCH($C12,REPORT_DATA_BY_COMP!$A:$A,0)</f>
        <v>1678</v>
      </c>
      <c r="E12" s="65" t="str">
        <f>SUBSTITUTE(VLOOKUP($B12,COMP_LIST!$A:$AC,5,FALSE),"EL","")</f>
        <v>E. Robinson / Christensen ZL</v>
      </c>
      <c r="F12" s="4" t="str">
        <f>VLOOKUP($B12,COMP_LIST!$A:$AC,3,FALSE)</f>
        <v>Jingxin ZL</v>
      </c>
      <c r="G12" s="4" t="str">
        <f>VLOOKUP($B12,COMP_LIST!$A:$AC,4,FALSE)</f>
        <v xml:space="preserve">景新 ZL 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11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1837</v>
      </c>
      <c r="C13" s="64" t="str">
        <f>CONCATENATE(YEAR,":",MONTH,":",WEEK,":",WEEKDAY,":",$B13)</f>
        <v>2016:5:3:7:JINGXIN_S</v>
      </c>
      <c r="D13" s="64">
        <f>MATCH($C13,REPORT_DATA_BY_COMP!$A:$A,0)</f>
        <v>1677</v>
      </c>
      <c r="E13" s="65" t="str">
        <f>SUBSTITUTE(VLOOKUP($B13,COMP_LIST!$A:$AC,5,FALSE),"EL","")</f>
        <v>S. Huntington / Erickson</v>
      </c>
      <c r="F13" s="4" t="str">
        <f>VLOOKUP($B13,COMP_LIST!$A:$AC,3,FALSE)</f>
        <v>Jingxin S</v>
      </c>
      <c r="G13" s="4" t="str">
        <f>VLOOKUP($B13,COMP_LIST!$A:$AC,4,FALSE)</f>
        <v>景新姐妹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1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12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2016:5:3:7:MUZHA_E</v>
      </c>
      <c r="D14" s="64">
        <f>MATCH($C14,REPORT_DATA_BY_COMP!$A:$A,0)</f>
        <v>1687</v>
      </c>
      <c r="E14" s="65" t="str">
        <f>SUBSTITUTE(VLOOKUP($B14,COMP_LIST!$A:$AC,5,FALSE),"EL","")</f>
        <v>E. Dung DL / Sessions</v>
      </c>
      <c r="F14" s="4" t="str">
        <f>VLOOKUP($B14,COMP_LIST!$A:$AC,3,FALSE)</f>
        <v>Muzha E</v>
      </c>
      <c r="G14" s="4" t="str">
        <f>VLOOKUP($B14,COMP_LIST!$A:$AC,4,FALSE)</f>
        <v>木柵長老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1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11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2</v>
      </c>
    </row>
    <row r="15" spans="1:19" ht="15" customHeight="1">
      <c r="A15" s="1"/>
      <c r="B15" s="1" t="s">
        <v>1870</v>
      </c>
      <c r="C15" s="64" t="str">
        <f>CONCATENATE(YEAR,":",MONTH,":",WEEK,":",WEEKDAY,":",$B15)</f>
        <v>2016:5:3:7:MUZHA_S</v>
      </c>
      <c r="D15" s="64">
        <f>MATCH($C15,REPORT_DATA_BY_COMP!$A:$A,0)</f>
        <v>1688</v>
      </c>
      <c r="E15" s="65" t="str">
        <f>SUBSTITUTE(VLOOKUP($B15,COMP_LIST!$A:$AC,5,FALSE),"EL","")</f>
        <v>S. Everett / Huang</v>
      </c>
      <c r="F15" s="4" t="str">
        <f>VLOOKUP($B15,COMP_LIST!$A:$AC,3,FALSE)</f>
        <v>Muzha S</v>
      </c>
      <c r="G15" s="4" t="str">
        <f>VLOOKUP($B15,COMP_LIST!$A:$AC,4,FALSE)</f>
        <v>木柵姐妹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4</v>
      </c>
      <c r="P15" s="10">
        <f>IFERROR(INDEX(REPORT_DATA_BY_COMP!$A:$AH,$D15,MATCH(P$8,REPORT_DATA_BY_COMP!$A$1:$AH$1,0)), "")</f>
        <v>9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2</v>
      </c>
      <c r="J16" s="11">
        <f t="shared" si="0"/>
        <v>7</v>
      </c>
      <c r="K16" s="11">
        <f t="shared" si="0"/>
        <v>8</v>
      </c>
      <c r="L16" s="48">
        <f t="shared" si="0"/>
        <v>2</v>
      </c>
      <c r="M16" s="57">
        <f t="shared" si="0"/>
        <v>0</v>
      </c>
      <c r="N16" s="51">
        <f t="shared" si="0"/>
        <v>24</v>
      </c>
      <c r="O16" s="11">
        <f t="shared" si="0"/>
        <v>12</v>
      </c>
      <c r="P16" s="11">
        <f t="shared" si="0"/>
        <v>41</v>
      </c>
      <c r="Q16" s="11">
        <f t="shared" si="0"/>
        <v>24</v>
      </c>
      <c r="R16" s="11">
        <f t="shared" si="0"/>
        <v>0</v>
      </c>
      <c r="S16" s="11">
        <f t="shared" si="0"/>
        <v>32</v>
      </c>
    </row>
    <row r="17" spans="1:19" ht="15" customHeight="1">
      <c r="A17" s="1" t="s">
        <v>2126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1980</v>
      </c>
      <c r="C18" s="64" t="str">
        <f>CONCATENATE(YEAR,":",MONTH,":",WEEK,":",WEEKDAY,":",$B18)</f>
        <v>2016:5:3:7:XINDIAN_E</v>
      </c>
      <c r="D18" s="64">
        <f>MATCH($C18,REPORT_DATA_BY_COMP!$A:$A,0)</f>
        <v>1724</v>
      </c>
      <c r="E18" s="65" t="str">
        <f>SUBSTITUTE(VLOOKUP($B18,COMP_LIST!$A:$AC,5,FALSE),"EL","")</f>
        <v>E. Sumsion / Mertz</v>
      </c>
      <c r="F18" s="4" t="str">
        <f>VLOOKUP($B18,COMP_LIST!$A:$AC,3,FALSE)</f>
        <v>Xindian E</v>
      </c>
      <c r="G18" s="4" t="str">
        <f>VLOOKUP($B18,COMP_LIST!$A:$AC,4,FALSE)</f>
        <v>新店長老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2</v>
      </c>
      <c r="K18" s="10">
        <f>IFERROR(INDEX(REPORT_DATA_BY_COMP!$A:$AH,$D18,MATCH(K$8,REPORT_DATA_BY_COMP!$A$1:$AH$1,0)), "")</f>
        <v>4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6</v>
      </c>
      <c r="O18" s="10">
        <f>IFERROR(INDEX(REPORT_DATA_BY_COMP!$A:$AH,$D18,MATCH(O$8,REPORT_DATA_BY_COMP!$A$1:$AH$1,0)), "")</f>
        <v>6</v>
      </c>
      <c r="P18" s="10">
        <f>IFERROR(INDEX(REPORT_DATA_BY_COMP!$A:$AH,$D18,MATCH(P$8,REPORT_DATA_BY_COMP!$A$1:$AH$1,0)), "")</f>
        <v>14</v>
      </c>
      <c r="Q18" s="10">
        <f>IFERROR(INDEX(REPORT_DATA_BY_COMP!$A:$AH,$D18,MATCH(Q$8,REPORT_DATA_BY_COMP!$A$1:$AH$1,0)), "")</f>
        <v>9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7</v>
      </c>
    </row>
    <row r="19" spans="1:19" ht="15" customHeight="1">
      <c r="A19" s="1"/>
      <c r="B19" s="1" t="s">
        <v>1754</v>
      </c>
      <c r="C19" s="64" t="str">
        <f>CONCATENATE(YEAR,":",MONTH,":",WEEK,":",WEEKDAY,":",$B19)</f>
        <v>2016:5:3:7:ANKANG_E</v>
      </c>
      <c r="D19" s="64">
        <f>MATCH($C19,REPORT_DATA_BY_COMP!$A:$A,0)</f>
        <v>1658</v>
      </c>
      <c r="E19" s="65" t="str">
        <f>SUBSTITUTE(VLOOKUP($B19,COMP_LIST!$A:$AC,5,FALSE),"EL","")</f>
        <v>E. Griffin / Clegg</v>
      </c>
      <c r="F19" s="4" t="str">
        <f>VLOOKUP($B19,COMP_LIST!$A:$AC,3,FALSE)</f>
        <v>Ankang E</v>
      </c>
      <c r="G19" s="4" t="str">
        <f>VLOOKUP($B19,COMP_LIST!$A:$AC,4,FALSE)</f>
        <v>安康長老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1</v>
      </c>
      <c r="J19" s="10">
        <f>IFERROR(INDEX(REPORT_DATA_BY_COMP!$A:$AH,$D19,MATCH(J$8,REPORT_DATA_BY_COMP!$A$1:$AH$1,0)), "")</f>
        <v>2</v>
      </c>
      <c r="K19" s="10">
        <f>IFERROR(INDEX(REPORT_DATA_BY_COMP!$A:$AH,$D19,MATCH(K$8,REPORT_DATA_BY_COMP!$A$1:$AH$1,0)), "")</f>
        <v>1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5</v>
      </c>
      <c r="O19" s="10">
        <f>IFERROR(INDEX(REPORT_DATA_BY_COMP!$A:$AH,$D19,MATCH(O$8,REPORT_DATA_BY_COMP!$A$1:$AH$1,0)), "")</f>
        <v>2</v>
      </c>
      <c r="P19" s="10">
        <f>IFERROR(INDEX(REPORT_DATA_BY_COMP!$A:$AH,$D19,MATCH(P$8,REPORT_DATA_BY_COMP!$A$1:$AH$1,0)), "")</f>
        <v>16</v>
      </c>
      <c r="Q19" s="10">
        <f>IFERROR(INDEX(REPORT_DATA_BY_COMP!$A:$AH,$D19,MATCH(Q$8,REPORT_DATA_BY_COMP!$A$1:$AH$1,0)), "")</f>
        <v>4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6</v>
      </c>
    </row>
    <row r="20" spans="1:19" ht="15" customHeight="1">
      <c r="A20" s="1"/>
      <c r="B20" s="1" t="s">
        <v>1983</v>
      </c>
      <c r="C20" s="64" t="str">
        <f>CONCATENATE(YEAR,":",MONTH,":",WEEK,":",WEEKDAY,":",$B20)</f>
        <v>2016:5:3:7:XINDIAN_S</v>
      </c>
      <c r="D20" s="64">
        <f>MATCH($C20,REPORT_DATA_BY_COMP!$A:$A,0)</f>
        <v>1725</v>
      </c>
      <c r="E20" s="65" t="str">
        <f>SUBSTITUTE(VLOOKUP($B20,COMP_LIST!$A:$AC,5,FALSE),"EL","")</f>
        <v>S. Nau / Xie</v>
      </c>
      <c r="F20" s="4" t="str">
        <f>VLOOKUP($B20,COMP_LIST!$A:$AC,3,FALSE)</f>
        <v>Xindian S</v>
      </c>
      <c r="G20" s="4" t="str">
        <f>VLOOKUP($B20,COMP_LIST!$A:$AC,4,FALSE)</f>
        <v>新店姐妹</v>
      </c>
      <c r="H20" s="10">
        <f>IFERROR(INDEX(REPORT_DATA_BY_COMP!$A:$AH,$D20,MATCH(H$8,REPORT_DATA_BY_COMP!$A$1:$AH$1,0)), "")</f>
        <v>0</v>
      </c>
      <c r="I20" s="10">
        <f>IFERROR(INDEX(REPORT_DATA_BY_COMP!$A:$AH,$D20,MATCH(I$8,REPORT_DATA_BY_COMP!$A$1:$AH$1,0)), "")</f>
        <v>0</v>
      </c>
      <c r="J20" s="10">
        <f>IFERROR(INDEX(REPORT_DATA_BY_COMP!$A:$AH,$D20,MATCH(J$8,REPORT_DATA_BY_COMP!$A$1:$AH$1,0)), "")</f>
        <v>1</v>
      </c>
      <c r="K20" s="10">
        <f>IFERROR(INDEX(REPORT_DATA_BY_COMP!$A:$AH,$D20,MATCH(K$8,REPORT_DATA_BY_COMP!$A$1:$AH$1,0)), "")</f>
        <v>2</v>
      </c>
      <c r="L20" s="47">
        <f>IFERROR(INDEX(REPORT_DATA_BY_COMP!$A:$AH,$D20,MATCH(L$8,REPORT_DATA_BY_COMP!$A$1:$AH$1,0)), "")</f>
        <v>0</v>
      </c>
      <c r="M20" s="56">
        <f>IFERROR(INDEX(REPORT_DATA_BY_COMP!$A:$AH,$D20,MATCH(M$8,REPORT_DATA_BY_COMP!$A$1:$AH$1,0)), "")</f>
        <v>0</v>
      </c>
      <c r="N20" s="50">
        <f>IFERROR(INDEX(REPORT_DATA_BY_COMP!$A:$AH,$D20,MATCH(N$8,REPORT_DATA_BY_COMP!$A$1:$AH$1,0)), "")</f>
        <v>4</v>
      </c>
      <c r="O20" s="10">
        <f>IFERROR(INDEX(REPORT_DATA_BY_COMP!$A:$AH,$D20,MATCH(O$8,REPORT_DATA_BY_COMP!$A$1:$AH$1,0)), "")</f>
        <v>2</v>
      </c>
      <c r="P20" s="10">
        <f>IFERROR(INDEX(REPORT_DATA_BY_COMP!$A:$AH,$D20,MATCH(P$8,REPORT_DATA_BY_COMP!$A$1:$AH$1,0)), "")</f>
        <v>8</v>
      </c>
      <c r="Q20" s="10">
        <f>IFERROR(INDEX(REPORT_DATA_BY_COMP!$A:$AH,$D20,MATCH(Q$8,REPORT_DATA_BY_COMP!$A$1:$AH$1,0)), "")</f>
        <v>4</v>
      </c>
      <c r="R20" s="10">
        <f>IFERROR(INDEX(REPORT_DATA_BY_COMP!$A:$AH,$D20,MATCH(R$8,REPORT_DATA_BY_COMP!$A$1:$AH$1,0)), "")</f>
        <v>0</v>
      </c>
      <c r="S20" s="10">
        <f>IFERROR(INDEX(REPORT_DATA_BY_COMP!$A:$AH,$D20,MATCH(S$8,REPORT_DATA_BY_COMP!$A$1:$AH$1,0)), "")</f>
        <v>10</v>
      </c>
    </row>
    <row r="21" spans="1:19" ht="15" customHeight="1">
      <c r="A21" s="1"/>
      <c r="B21" s="1"/>
      <c r="E21" s="8" t="s">
        <v>806</v>
      </c>
      <c r="F21" s="9"/>
      <c r="G21" s="9"/>
      <c r="H21" s="11">
        <f>SUM(H18:H20)</f>
        <v>0</v>
      </c>
      <c r="I21" s="11">
        <f t="shared" ref="I21:S21" si="1">SUM(I18:I20)</f>
        <v>1</v>
      </c>
      <c r="J21" s="11">
        <f t="shared" si="1"/>
        <v>5</v>
      </c>
      <c r="K21" s="11">
        <f t="shared" si="1"/>
        <v>7</v>
      </c>
      <c r="L21" s="11">
        <f t="shared" si="1"/>
        <v>0</v>
      </c>
      <c r="M21" s="57">
        <f t="shared" si="1"/>
        <v>0</v>
      </c>
      <c r="N21" s="11">
        <f t="shared" si="1"/>
        <v>15</v>
      </c>
      <c r="O21" s="11">
        <f t="shared" si="1"/>
        <v>10</v>
      </c>
      <c r="P21" s="11">
        <f t="shared" si="1"/>
        <v>38</v>
      </c>
      <c r="Q21" s="11">
        <f t="shared" si="1"/>
        <v>17</v>
      </c>
      <c r="R21" s="11">
        <f t="shared" si="1"/>
        <v>0</v>
      </c>
      <c r="S21" s="11">
        <f t="shared" si="1"/>
        <v>23</v>
      </c>
    </row>
    <row r="22" spans="1:19" ht="15" customHeight="1">
      <c r="A22" s="1" t="s">
        <v>2127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2030</v>
      </c>
      <c r="C23" s="64" t="str">
        <f>CONCATENATE(YEAR,":",MONTH,":",WEEK,":",WEEKDAY,":",$B23)</f>
        <v>2016:5:3:7:ZHONGHE_1_E</v>
      </c>
      <c r="D23" s="64">
        <f>MATCH($C23,REPORT_DATA_BY_COMP!$A:$A,0)</f>
        <v>1739</v>
      </c>
      <c r="E23" s="65" t="str">
        <f>SUBSTITUTE(VLOOKUP($B23,COMP_LIST!$A:$AC,5,FALSE),"EL","")</f>
        <v>E. Anderson / Van de Merwe</v>
      </c>
      <c r="F23" s="4" t="str">
        <f>VLOOKUP($B23,COMP_LIST!$A:$AC,3,FALSE)</f>
        <v>Zhonghe 1 E</v>
      </c>
      <c r="G23" s="4" t="str">
        <f>VLOOKUP($B23,COMP_LIST!$A:$AC,4,FALSE)</f>
        <v>中和 1 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3</v>
      </c>
      <c r="K23" s="10">
        <f>IFERROR(INDEX(REPORT_DATA_BY_COMP!$A:$AH,$D23,MATCH(K$8,REPORT_DATA_BY_COMP!$A$1:$AH$1,0)), "")</f>
        <v>0</v>
      </c>
      <c r="L23" s="47">
        <f>IFERROR(INDEX(REPORT_DATA_BY_COMP!$A:$AH,$D23,MATCH(L$8,REPORT_DATA_BY_COMP!$A$1:$AH$1,0)), "")</f>
        <v>0</v>
      </c>
      <c r="M23" s="59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5</v>
      </c>
      <c r="O23" s="10">
        <f>IFERROR(INDEX(REPORT_DATA_BY_COMP!$A:$AH,$D23,MATCH(O$8,REPORT_DATA_BY_COMP!$A$1:$AH$1,0)), "")</f>
        <v>3</v>
      </c>
      <c r="P23" s="10">
        <f>IFERROR(INDEX(REPORT_DATA_BY_COMP!$A:$AH,$D23,MATCH(P$8,REPORT_DATA_BY_COMP!$A$1:$AH$1,0)), "")</f>
        <v>7</v>
      </c>
      <c r="Q23" s="10">
        <f>IFERROR(INDEX(REPORT_DATA_BY_COMP!$A:$AH,$D23,MATCH(Q$8,REPORT_DATA_BY_COMP!$A$1:$AH$1,0)), "")</f>
        <v>7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7</v>
      </c>
    </row>
    <row r="24" spans="1:19" ht="15" customHeight="1">
      <c r="A24" s="1"/>
      <c r="B24" s="1" t="s">
        <v>2035</v>
      </c>
      <c r="C24" s="64" t="str">
        <f>CONCATENATE(YEAR,":",MONTH,":",WEEK,":",WEEKDAY,":",$B24)</f>
        <v>2016:5:3:7:ZHONGHE_2_E</v>
      </c>
      <c r="D24" s="64">
        <f>MATCH($C24,REPORT_DATA_BY_COMP!$A:$A,0)</f>
        <v>1740</v>
      </c>
      <c r="E24" s="65" t="str">
        <f>SUBSTITUTE(VLOOKUP($B24,COMP_LIST!$A:$AC,5,FALSE),"EL","")</f>
        <v>E. Hamilton DL / Rushton</v>
      </c>
      <c r="F24" s="4" t="str">
        <f>VLOOKUP($B24,COMP_LIST!$A:$AC,3,FALSE)</f>
        <v>Zhonghe 2 E</v>
      </c>
      <c r="G24" s="4" t="str">
        <f>VLOOKUP($B24,COMP_LIST!$A:$AC,4,FALSE)</f>
        <v>中和 2 長老</v>
      </c>
      <c r="H24" s="10">
        <f>IFERROR(INDEX(REPORT_DATA_BY_COMP!$A:$AH,$D24,MATCH(H$8,REPORT_DATA_BY_COMP!$A$1:$AH$1,0)), "")</f>
        <v>0</v>
      </c>
      <c r="I24" s="10">
        <f>IFERROR(INDEX(REPORT_DATA_BY_COMP!$A:$AH,$D24,MATCH(I$8,REPORT_DATA_BY_COMP!$A$1:$AH$1,0)), "")</f>
        <v>0</v>
      </c>
      <c r="J24" s="10">
        <f>IFERROR(INDEX(REPORT_DATA_BY_COMP!$A:$AH,$D24,MATCH(J$8,REPORT_DATA_BY_COMP!$A$1:$AH$1,0)), "")</f>
        <v>1</v>
      </c>
      <c r="K24" s="10">
        <f>IFERROR(INDEX(REPORT_DATA_BY_COMP!$A:$AH,$D24,MATCH(K$8,REPORT_DATA_BY_COMP!$A$1:$AH$1,0)), "")</f>
        <v>3</v>
      </c>
      <c r="L24" s="47">
        <f>IFERROR(INDEX(REPORT_DATA_BY_COMP!$A:$AH,$D24,MATCH(L$8,REPORT_DATA_BY_COMP!$A$1:$AH$1,0)), "")</f>
        <v>1</v>
      </c>
      <c r="M24" s="56">
        <f>IFERROR(INDEX(REPORT_DATA_BY_COMP!$A:$AH,$D24,MATCH(M$8,REPORT_DATA_BY_COMP!$A$1:$AH$1,0)), "")</f>
        <v>1</v>
      </c>
      <c r="N24" s="50">
        <f>IFERROR(INDEX(REPORT_DATA_BY_COMP!$A:$AH,$D24,MATCH(N$8,REPORT_DATA_BY_COMP!$A$1:$AH$1,0)), "")</f>
        <v>7</v>
      </c>
      <c r="O24" s="10">
        <f>IFERROR(INDEX(REPORT_DATA_BY_COMP!$A:$AH,$D24,MATCH(O$8,REPORT_DATA_BY_COMP!$A$1:$AH$1,0)), "")</f>
        <v>3</v>
      </c>
      <c r="P24" s="10">
        <f>IFERROR(INDEX(REPORT_DATA_BY_COMP!$A:$AH,$D24,MATCH(P$8,REPORT_DATA_BY_COMP!$A$1:$AH$1,0)), "")</f>
        <v>7</v>
      </c>
      <c r="Q24" s="10">
        <f>IFERROR(INDEX(REPORT_DATA_BY_COMP!$A:$AH,$D24,MATCH(Q$8,REPORT_DATA_BY_COMP!$A$1:$AH$1,0)), "")</f>
        <v>3</v>
      </c>
      <c r="R24" s="10">
        <f>IFERROR(INDEX(REPORT_DATA_BY_COMP!$A:$AH,$D24,MATCH(R$8,REPORT_DATA_BY_COMP!$A$1:$AH$1,0)), "")</f>
        <v>0</v>
      </c>
      <c r="S24" s="10">
        <f>IFERROR(INDEX(REPORT_DATA_BY_COMP!$A:$AH,$D24,MATCH(S$8,REPORT_DATA_BY_COMP!$A$1:$AH$1,0)), "")</f>
        <v>3</v>
      </c>
    </row>
    <row r="25" spans="1:19" ht="15" customHeight="1">
      <c r="A25" s="1"/>
      <c r="B25" s="1" t="s">
        <v>2039</v>
      </c>
      <c r="C25" s="64" t="str">
        <f>CONCATENATE(YEAR,":",MONTH,":",WEEK,":",WEEKDAY,":",$B25)</f>
        <v>2016:5:3:7:ZHONGHE_2_S</v>
      </c>
      <c r="D25" s="64">
        <f>MATCH($C25,REPORT_DATA_BY_COMP!$A:$A,0)</f>
        <v>1741</v>
      </c>
      <c r="E25" s="65" t="str">
        <f>SUBSTITUTE(VLOOKUP($B25,COMP_LIST!$A:$AC,5,FALSE),"EL","")</f>
        <v>S. Westover / Goo</v>
      </c>
      <c r="F25" s="4" t="str">
        <f>VLOOKUP($B25,COMP_LIST!$A:$AC,3,FALSE)</f>
        <v>Zhonghe 2 S</v>
      </c>
      <c r="G25" s="4" t="str">
        <f>VLOOKUP($B25,COMP_LIST!$A:$AC,4,FALSE)</f>
        <v>中和 2 姐妹</v>
      </c>
      <c r="H25" s="10">
        <f>IFERROR(INDEX(REPORT_DATA_BY_COMP!$A:$AH,$D25,MATCH(H$8,REPORT_DATA_BY_COMP!$A$1:$AH$1,0)), "")</f>
        <v>0</v>
      </c>
      <c r="I25" s="10">
        <f>IFERROR(INDEX(REPORT_DATA_BY_COMP!$A:$AH,$D25,MATCH(I$8,REPORT_DATA_BY_COMP!$A$1:$AH$1,0)), "")</f>
        <v>0</v>
      </c>
      <c r="J25" s="10">
        <f>IFERROR(INDEX(REPORT_DATA_BY_COMP!$A:$AH,$D25,MATCH(J$8,REPORT_DATA_BY_COMP!$A$1:$AH$1,0)), "")</f>
        <v>0</v>
      </c>
      <c r="K25" s="10">
        <f>IFERROR(INDEX(REPORT_DATA_BY_COMP!$A:$AH,$D25,MATCH(K$8,REPORT_DATA_BY_COMP!$A$1:$AH$1,0)), "")</f>
        <v>1</v>
      </c>
      <c r="L25" s="47">
        <f>IFERROR(INDEX(REPORT_DATA_BY_COMP!$A:$AH,$D25,MATCH(L$8,REPORT_DATA_BY_COMP!$A$1:$AH$1,0)), "")</f>
        <v>0</v>
      </c>
      <c r="M25" s="56">
        <f>IFERROR(INDEX(REPORT_DATA_BY_COMP!$A:$AH,$D25,MATCH(M$8,REPORT_DATA_BY_COMP!$A$1:$AH$1,0)), "")</f>
        <v>0</v>
      </c>
      <c r="N25" s="50">
        <f>IFERROR(INDEX(REPORT_DATA_BY_COMP!$A:$AH,$D25,MATCH(N$8,REPORT_DATA_BY_COMP!$A$1:$AH$1,0)), "")</f>
        <v>5</v>
      </c>
      <c r="O25" s="10">
        <f>IFERROR(INDEX(REPORT_DATA_BY_COMP!$A:$AH,$D25,MATCH(O$8,REPORT_DATA_BY_COMP!$A$1:$AH$1,0)), "")</f>
        <v>3</v>
      </c>
      <c r="P25" s="10">
        <f>IFERROR(INDEX(REPORT_DATA_BY_COMP!$A:$AH,$D25,MATCH(P$8,REPORT_DATA_BY_COMP!$A$1:$AH$1,0)), "")</f>
        <v>7</v>
      </c>
      <c r="Q25" s="10">
        <f>IFERROR(INDEX(REPORT_DATA_BY_COMP!$A:$AH,$D25,MATCH(Q$8,REPORT_DATA_BY_COMP!$A$1:$AH$1,0)), "")</f>
        <v>6</v>
      </c>
      <c r="R25" s="10">
        <f>IFERROR(INDEX(REPORT_DATA_BY_COMP!$A:$AH,$D25,MATCH(R$8,REPORT_DATA_BY_COMP!$A$1:$AH$1,0)), "")</f>
        <v>0</v>
      </c>
      <c r="S25" s="10">
        <f>IFERROR(INDEX(REPORT_DATA_BY_COMP!$A:$AH,$D25,MATCH(S$8,REPORT_DATA_BY_COMP!$A$1:$AH$1,0)), "")</f>
        <v>4</v>
      </c>
    </row>
    <row r="26" spans="1:19" ht="15" customHeight="1">
      <c r="A26" s="1"/>
      <c r="B26" s="1" t="s">
        <v>2019</v>
      </c>
      <c r="C26" s="64" t="str">
        <f>CONCATENATE(YEAR,":",MONTH,":",WEEK,":",WEEKDAY,":",$B26)</f>
        <v>2016:5:3:7:YONGHE_S</v>
      </c>
      <c r="D26" s="64">
        <f>MATCH($C26,REPORT_DATA_BY_COMP!$A:$A,0)</f>
        <v>1736</v>
      </c>
      <c r="E26" s="65" t="str">
        <f>SUBSTITUTE(VLOOKUP($B26,COMP_LIST!$A:$AC,5,FALSE),"EL","")</f>
        <v>S. Beeston / Coleman STL</v>
      </c>
      <c r="F26" s="4" t="str">
        <f>VLOOKUP($B26,COMP_LIST!$A:$AC,3,FALSE)</f>
        <v>Yonghe S</v>
      </c>
      <c r="G26" s="4" t="str">
        <f>VLOOKUP($B26,COMP_LIST!$A:$AC,4,FALSE)</f>
        <v>永和姐妹</v>
      </c>
      <c r="H26" s="10">
        <f>IFERROR(INDEX(REPORT_DATA_BY_COMP!$A:$AH,$D26,MATCH(H$8,REPORT_DATA_BY_COMP!$A$1:$AH$1,0)), "")</f>
        <v>0</v>
      </c>
      <c r="I26" s="10">
        <f>IFERROR(INDEX(REPORT_DATA_BY_COMP!$A:$AH,$D26,MATCH(I$8,REPORT_DATA_BY_COMP!$A$1:$AH$1,0)), "")</f>
        <v>1</v>
      </c>
      <c r="J26" s="10">
        <f>IFERROR(INDEX(REPORT_DATA_BY_COMP!$A:$AH,$D26,MATCH(J$8,REPORT_DATA_BY_COMP!$A$1:$AH$1,0)), "")</f>
        <v>2</v>
      </c>
      <c r="K26" s="10">
        <f>IFERROR(INDEX(REPORT_DATA_BY_COMP!$A:$AH,$D26,MATCH(K$8,REPORT_DATA_BY_COMP!$A$1:$AH$1,0)), "")</f>
        <v>1</v>
      </c>
      <c r="L26" s="47">
        <f>IFERROR(INDEX(REPORT_DATA_BY_COMP!$A:$AH,$D26,MATCH(L$8,REPORT_DATA_BY_COMP!$A$1:$AH$1,0)), "")</f>
        <v>1</v>
      </c>
      <c r="M26" s="56">
        <f>IFERROR(INDEX(REPORT_DATA_BY_COMP!$A:$AH,$D26,MATCH(M$8,REPORT_DATA_BY_COMP!$A$1:$AH$1,0)), "")</f>
        <v>0</v>
      </c>
      <c r="N26" s="50">
        <f>IFERROR(INDEX(REPORT_DATA_BY_COMP!$A:$AH,$D26,MATCH(N$8,REPORT_DATA_BY_COMP!$A$1:$AH$1,0)), "")</f>
        <v>6</v>
      </c>
      <c r="O26" s="10">
        <f>IFERROR(INDEX(REPORT_DATA_BY_COMP!$A:$AH,$D26,MATCH(O$8,REPORT_DATA_BY_COMP!$A$1:$AH$1,0)), "")</f>
        <v>2</v>
      </c>
      <c r="P26" s="10">
        <f>IFERROR(INDEX(REPORT_DATA_BY_COMP!$A:$AH,$D26,MATCH(P$8,REPORT_DATA_BY_COMP!$A$1:$AH$1,0)), "")</f>
        <v>6</v>
      </c>
      <c r="Q26" s="10">
        <f>IFERROR(INDEX(REPORT_DATA_BY_COMP!$A:$AH,$D26,MATCH(Q$8,REPORT_DATA_BY_COMP!$A$1:$AH$1,0)), "")</f>
        <v>8</v>
      </c>
      <c r="R26" s="10">
        <f>IFERROR(INDEX(REPORT_DATA_BY_COMP!$A:$AH,$D26,MATCH(R$8,REPORT_DATA_BY_COMP!$A$1:$AH$1,0)), "")</f>
        <v>1</v>
      </c>
      <c r="S26" s="10">
        <f>IFERROR(INDEX(REPORT_DATA_BY_COMP!$A:$AH,$D26,MATCH(S$8,REPORT_DATA_BY_COMP!$A$1:$AH$1,0)), "")</f>
        <v>15</v>
      </c>
    </row>
    <row r="27" spans="1:19" ht="15" customHeight="1" thickBot="1">
      <c r="A27" s="1"/>
      <c r="B27" s="1"/>
      <c r="E27" s="8" t="s">
        <v>806</v>
      </c>
      <c r="F27" s="9"/>
      <c r="G27" s="9"/>
      <c r="H27" s="11">
        <f t="shared" ref="H27:S27" si="2">SUM(H23:H26)</f>
        <v>0</v>
      </c>
      <c r="I27" s="11">
        <f t="shared" si="2"/>
        <v>1</v>
      </c>
      <c r="J27" s="11">
        <f t="shared" si="2"/>
        <v>6</v>
      </c>
      <c r="K27" s="11">
        <f t="shared" si="2"/>
        <v>5</v>
      </c>
      <c r="L27" s="48">
        <f t="shared" si="2"/>
        <v>2</v>
      </c>
      <c r="M27" s="69">
        <f t="shared" si="2"/>
        <v>1</v>
      </c>
      <c r="N27" s="51">
        <f t="shared" si="2"/>
        <v>23</v>
      </c>
      <c r="O27" s="11">
        <f t="shared" si="2"/>
        <v>11</v>
      </c>
      <c r="P27" s="11">
        <f t="shared" si="2"/>
        <v>27</v>
      </c>
      <c r="Q27" s="11">
        <f t="shared" si="2"/>
        <v>24</v>
      </c>
      <c r="R27" s="11">
        <f t="shared" si="2"/>
        <v>1</v>
      </c>
      <c r="S27" s="11">
        <f t="shared" si="2"/>
        <v>29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805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2016:5:1:7:SOUTH</v>
      </c>
      <c r="D30" s="64">
        <f>MATCH($C30,REPORT_DATA_BY_ZONE!$A:$A, 0)</f>
        <v>165</v>
      </c>
      <c r="E30" s="19" t="s">
        <v>783</v>
      </c>
      <c r="F30" s="13"/>
      <c r="G30" s="13"/>
      <c r="H30" s="10">
        <f>IFERROR(INDEX(REPORT_DATA_BY_ZONE!$A:$AH,$D30,MATCH(H$8,REPORT_DATA_BY_ZONE!$A$1:$AH$1,0)), "")</f>
        <v>1</v>
      </c>
      <c r="I30" s="10">
        <f>IFERROR(INDEX(REPORT_DATA_BY_ZONE!$A:$AH,$D30,MATCH(I$8,REPORT_DATA_BY_ZONE!$A$1:$AH$1,0)), "")</f>
        <v>2</v>
      </c>
      <c r="J30" s="10">
        <f>IFERROR(INDEX(REPORT_DATA_BY_ZONE!$A:$AH,$D30,MATCH(J$8,REPORT_DATA_BY_ZONE!$A$1:$AH$1,0)), "")</f>
        <v>16</v>
      </c>
      <c r="K30" s="10">
        <f>IFERROR(INDEX(REPORT_DATA_BY_ZONE!$A:$AH,$D30,MATCH(K$8,REPORT_DATA_BY_ZONE!$A$1:$AH$1,0)), "")</f>
        <v>20</v>
      </c>
      <c r="L30" s="47">
        <f>IFERROR(INDEX(REPORT_DATA_BY_ZONE!$A:$AH,$D30,MATCH(L$8,REPORT_DATA_BY_ZONE!$A$1:$AH$1,0)), "")</f>
        <v>2</v>
      </c>
      <c r="M30" s="10">
        <f>IFERROR(INDEX(REPORT_DATA_BY_ZONE!$A:$AH,$D30,MATCH(M$8,REPORT_DATA_BY_ZONE!$A$1:$AH$1,0)), "")</f>
        <v>1</v>
      </c>
      <c r="N30" s="50">
        <f>IFERROR(INDEX(REPORT_DATA_BY_ZONE!$A:$AH,$D30,MATCH(N$8,REPORT_DATA_BY_ZONE!$A$1:$AH$1,0)), "")</f>
        <v>71</v>
      </c>
      <c r="O30" s="10">
        <f>IFERROR(INDEX(REPORT_DATA_BY_ZONE!$A:$AH,$D30,MATCH(O$8,REPORT_DATA_BY_ZONE!$A$1:$AH$1,0)), "")</f>
        <v>23</v>
      </c>
      <c r="P30" s="10">
        <f>IFERROR(INDEX(REPORT_DATA_BY_ZONE!$A:$AH,$D30,MATCH(P$8,REPORT_DATA_BY_ZONE!$A$1:$AH$1,0)), "")</f>
        <v>91</v>
      </c>
      <c r="Q30" s="10">
        <f>IFERROR(INDEX(REPORT_DATA_BY_ZONE!$A:$AH,$D30,MATCH(Q$8,REPORT_DATA_BY_ZONE!$A$1:$AH$1,0)), "")</f>
        <v>77</v>
      </c>
      <c r="R30" s="10">
        <f>IFERROR(INDEX(REPORT_DATA_BY_ZONE!$A:$AH,$D30,MATCH(R$8,REPORT_DATA_BY_ZONE!$A$1:$AH$1,0)), "")</f>
        <v>6</v>
      </c>
      <c r="S30" s="10">
        <f>IFERROR(INDEX(REPORT_DATA_BY_ZONE!$A:$AH,$D30,MATCH(S$8,REPORT_DATA_BY_ZONE!$A$1:$AH$1,0)), "")</f>
        <v>105</v>
      </c>
    </row>
    <row r="31" spans="1:19" ht="15" customHeight="1">
      <c r="C31" s="64" t="str">
        <f>CONCATENATE(YEAR,":",MONTH,":2:",WEEKLY_REPORT_DAY,":", $A$1)</f>
        <v>2016:5:2:7:SOUTH</v>
      </c>
      <c r="D31" s="64">
        <f>MATCH($C31,REPORT_DATA_BY_ZONE!$A:$A, 0)</f>
        <v>175</v>
      </c>
      <c r="E31" s="19" t="s">
        <v>782</v>
      </c>
      <c r="F31" s="13"/>
      <c r="G31" s="13"/>
      <c r="H31" s="10">
        <f>IFERROR(INDEX(REPORT_DATA_BY_ZONE!$A:$AH,$D31,MATCH(H$8,REPORT_DATA_BY_ZONE!$A$1:$AH$1,0)), "")</f>
        <v>0</v>
      </c>
      <c r="I31" s="10">
        <f>IFERROR(INDEX(REPORT_DATA_BY_ZONE!$A:$AH,$D31,MATCH(I$8,REPORT_DATA_BY_ZONE!$A$1:$AH$1,0)), "")</f>
        <v>3</v>
      </c>
      <c r="J31" s="10">
        <f>IFERROR(INDEX(REPORT_DATA_BY_ZONE!$A:$AH,$D31,MATCH(J$8,REPORT_DATA_BY_ZONE!$A$1:$AH$1,0)), "")</f>
        <v>17</v>
      </c>
      <c r="K31" s="10">
        <f>IFERROR(INDEX(REPORT_DATA_BY_ZONE!$A:$AH,$D31,MATCH(K$8,REPORT_DATA_BY_ZONE!$A$1:$AH$1,0)), "")</f>
        <v>24</v>
      </c>
      <c r="L31" s="47">
        <f>IFERROR(INDEX(REPORT_DATA_BY_ZONE!$A:$AH,$D31,MATCH(L$8,REPORT_DATA_BY_ZONE!$A$1:$AH$1,0)), "")</f>
        <v>2</v>
      </c>
      <c r="M31" s="10">
        <f>IFERROR(INDEX(REPORT_DATA_BY_ZONE!$A:$AH,$D31,MATCH(M$8,REPORT_DATA_BY_ZONE!$A$1:$AH$1,0)), "")</f>
        <v>1</v>
      </c>
      <c r="N31" s="50">
        <f>IFERROR(INDEX(REPORT_DATA_BY_ZONE!$A:$AH,$D31,MATCH(N$8,REPORT_DATA_BY_ZONE!$A$1:$AH$1,0)), "")</f>
        <v>66</v>
      </c>
      <c r="O31" s="10">
        <f>IFERROR(INDEX(REPORT_DATA_BY_ZONE!$A:$AH,$D31,MATCH(O$8,REPORT_DATA_BY_ZONE!$A$1:$AH$1,0)), "")</f>
        <v>19</v>
      </c>
      <c r="P31" s="10">
        <f>IFERROR(INDEX(REPORT_DATA_BY_ZONE!$A:$AH,$D31,MATCH(P$8,REPORT_DATA_BY_ZONE!$A$1:$AH$1,0)), "")</f>
        <v>99</v>
      </c>
      <c r="Q31" s="10">
        <f>IFERROR(INDEX(REPORT_DATA_BY_ZONE!$A:$AH,$D31,MATCH(Q$8,REPORT_DATA_BY_ZONE!$A$1:$AH$1,0)), "")</f>
        <v>71</v>
      </c>
      <c r="R31" s="10">
        <f>IFERROR(INDEX(REPORT_DATA_BY_ZONE!$A:$AH,$D31,MATCH(R$8,REPORT_DATA_BY_ZONE!$A$1:$AH$1,0)), "")</f>
        <v>5</v>
      </c>
      <c r="S31" s="10">
        <f>IFERROR(INDEX(REPORT_DATA_BY_ZONE!$A:$AH,$D31,MATCH(S$8,REPORT_DATA_BY_ZONE!$A$1:$AH$1,0)), "")</f>
        <v>91</v>
      </c>
    </row>
    <row r="32" spans="1:19" ht="15" customHeight="1">
      <c r="C32" s="64" t="str">
        <f>CONCATENATE(YEAR,":",MONTH,":3:",WEEKLY_REPORT_DAY,":", $A$1)</f>
        <v>2016:5:3:7:SOUTH</v>
      </c>
      <c r="D32" s="64">
        <f>MATCH($C32,REPORT_DATA_BY_ZONE!$A:$A, 0)</f>
        <v>185</v>
      </c>
      <c r="E32" s="19" t="s">
        <v>784</v>
      </c>
      <c r="F32" s="13"/>
      <c r="G32" s="13"/>
      <c r="H32" s="10">
        <f>IFERROR(INDEX(REPORT_DATA_BY_ZONE!$A:$AH,$D32,MATCH(H$8,REPORT_DATA_BY_ZONE!$A$1:$AH$1,0)), "")</f>
        <v>0</v>
      </c>
      <c r="I32" s="10">
        <f>IFERROR(INDEX(REPORT_DATA_BY_ZONE!$A:$AH,$D32,MATCH(I$8,REPORT_DATA_BY_ZONE!$A$1:$AH$1,0)), "")</f>
        <v>4</v>
      </c>
      <c r="J32" s="10">
        <f>IFERROR(INDEX(REPORT_DATA_BY_ZONE!$A:$AH,$D32,MATCH(J$8,REPORT_DATA_BY_ZONE!$A$1:$AH$1,0)), "")</f>
        <v>18</v>
      </c>
      <c r="K32" s="10">
        <f>IFERROR(INDEX(REPORT_DATA_BY_ZONE!$A:$AH,$D32,MATCH(K$8,REPORT_DATA_BY_ZONE!$A$1:$AH$1,0)), "")</f>
        <v>20</v>
      </c>
      <c r="L32" s="47">
        <f>IFERROR(INDEX(REPORT_DATA_BY_ZONE!$A:$AH,$D32,MATCH(L$8,REPORT_DATA_BY_ZONE!$A$1:$AH$1,0)), "")</f>
        <v>4</v>
      </c>
      <c r="M32" s="10">
        <f>IFERROR(INDEX(REPORT_DATA_BY_ZONE!$A:$AH,$D32,MATCH(M$8,REPORT_DATA_BY_ZONE!$A$1:$AH$1,0)), "")</f>
        <v>1</v>
      </c>
      <c r="N32" s="50">
        <f>IFERROR(INDEX(REPORT_DATA_BY_ZONE!$A:$AH,$D32,MATCH(N$8,REPORT_DATA_BY_ZONE!$A$1:$AH$1,0)), "")</f>
        <v>62</v>
      </c>
      <c r="O32" s="10">
        <f>IFERROR(INDEX(REPORT_DATA_BY_ZONE!$A:$AH,$D32,MATCH(O$8,REPORT_DATA_BY_ZONE!$A$1:$AH$1,0)), "")</f>
        <v>33</v>
      </c>
      <c r="P32" s="10">
        <f>IFERROR(INDEX(REPORT_DATA_BY_ZONE!$A:$AH,$D32,MATCH(P$8,REPORT_DATA_BY_ZONE!$A$1:$AH$1,0)), "")</f>
        <v>106</v>
      </c>
      <c r="Q32" s="10">
        <f>IFERROR(INDEX(REPORT_DATA_BY_ZONE!$A:$AH,$D32,MATCH(Q$8,REPORT_DATA_BY_ZONE!$A$1:$AH$1,0)), "")</f>
        <v>65</v>
      </c>
      <c r="R32" s="10">
        <f>IFERROR(INDEX(REPORT_DATA_BY_ZONE!$A:$AH,$D32,MATCH(R$8,REPORT_DATA_BY_ZONE!$A$1:$AH$1,0)), "")</f>
        <v>1</v>
      </c>
      <c r="S32" s="10">
        <f>IFERROR(INDEX(REPORT_DATA_BY_ZONE!$A:$AH,$D32,MATCH(S$8,REPORT_DATA_BY_ZONE!$A$1:$AH$1,0)), "")</f>
        <v>84</v>
      </c>
    </row>
    <row r="33" spans="3:19" ht="15" customHeight="1">
      <c r="C33" s="64" t="str">
        <f>CONCATENATE(YEAR,":",MONTH,":4:",WEEKLY_REPORT_DAY,":", $A$1)</f>
        <v>2016:5:4:7:SOUTH</v>
      </c>
      <c r="D33" s="64" t="e">
        <f>MATCH($C33,REPORT_DATA_BY_ZONE!$A:$A, 0)</f>
        <v>#N/A</v>
      </c>
      <c r="E33" s="19" t="s">
        <v>785</v>
      </c>
      <c r="F33" s="13"/>
      <c r="G33" s="13"/>
      <c r="H33" s="10" t="str">
        <f>IFERROR(INDEX(REPORT_DATA_BY_ZONE!$A:$AH,$D33,MATCH(H$8,REPORT_DATA_BY_ZONE!$A$1:$AH$1,0)), "")</f>
        <v/>
      </c>
      <c r="I33" s="10" t="str">
        <f>IFERROR(INDEX(REPORT_DATA_BY_ZONE!$A:$AH,$D33,MATCH(I$8,REPORT_DATA_BY_ZONE!$A$1:$AH$1,0)), "")</f>
        <v/>
      </c>
      <c r="J33" s="10" t="str">
        <f>IFERROR(INDEX(REPORT_DATA_BY_ZONE!$A:$AH,$D33,MATCH(J$8,REPORT_DATA_BY_ZONE!$A$1:$AH$1,0)), "")</f>
        <v/>
      </c>
      <c r="K33" s="10" t="str">
        <f>IFERROR(INDEX(REPORT_DATA_BY_ZONE!$A:$AH,$D33,MATCH(K$8,REPORT_DATA_BY_ZONE!$A$1:$AH$1,0)), "")</f>
        <v/>
      </c>
      <c r="L33" s="47" t="str">
        <f>IFERROR(INDEX(REPORT_DATA_BY_ZONE!$A:$AH,$D33,MATCH(L$8,REPORT_DATA_BY_ZONE!$A$1:$AH$1,0)), "")</f>
        <v/>
      </c>
      <c r="M33" s="10" t="str">
        <f>IFERROR(INDEX(REPORT_DATA_BY_ZONE!$A:$AH,$D33,MATCH(M$8,REPORT_DATA_BY_ZONE!$A$1:$AH$1,0)), "")</f>
        <v/>
      </c>
      <c r="N33" s="50" t="str">
        <f>IFERROR(INDEX(REPORT_DATA_BY_ZONE!$A:$AH,$D33,MATCH(N$8,REPORT_DATA_BY_ZONE!$A$1:$AH$1,0)), "")</f>
        <v/>
      </c>
      <c r="O33" s="10" t="str">
        <f>IFERROR(INDEX(REPORT_DATA_BY_ZONE!$A:$AH,$D33,MATCH(O$8,REPORT_DATA_BY_ZONE!$A$1:$AH$1,0)), "")</f>
        <v/>
      </c>
      <c r="P33" s="10" t="str">
        <f>IFERROR(INDEX(REPORT_DATA_BY_ZONE!$A:$AH,$D33,MATCH(P$8,REPORT_DATA_BY_ZONE!$A$1:$AH$1,0)), "")</f>
        <v/>
      </c>
      <c r="Q33" s="10" t="str">
        <f>IFERROR(INDEX(REPORT_DATA_BY_ZONE!$A:$AH,$D33,MATCH(Q$8,REPORT_DATA_BY_ZONE!$A$1:$AH$1,0)), "")</f>
        <v/>
      </c>
      <c r="R33" s="10" t="str">
        <f>IFERROR(INDEX(REPORT_DATA_BY_ZONE!$A:$AH,$D33,MATCH(R$8,REPORT_DATA_BY_ZONE!$A$1:$AH$1,0)), "")</f>
        <v/>
      </c>
      <c r="S33" s="10" t="str">
        <f>IFERROR(INDEX(REPORT_DATA_BY_ZONE!$A:$AH,$D33,MATCH(S$8,REPORT_DATA_BY_ZONE!$A$1:$AH$1,0)), "")</f>
        <v/>
      </c>
    </row>
    <row r="34" spans="3:19" ht="15" customHeight="1">
      <c r="C34" s="64" t="str">
        <f>CONCATENATE(YEAR,":",MONTH,":5:",WEEKLY_REPORT_DAY,":", $A$1)</f>
        <v>2016:5:5:7:SOUTH</v>
      </c>
      <c r="D34" s="64" t="e">
        <f>MATCH($C34,REPORT_DATA_BY_ZONE!$A:$A, 0)</f>
        <v>#N/A</v>
      </c>
      <c r="E34" s="19" t="s">
        <v>786</v>
      </c>
      <c r="F34" s="13"/>
      <c r="G34" s="13"/>
      <c r="H34" s="10" t="str">
        <f>IFERROR(INDEX(REPORT_DATA_BY_ZONE!$A:$AH,$D34,MATCH(H$8,REPORT_DATA_BY_ZONE!$A$1:$AH$1,0)), "")</f>
        <v/>
      </c>
      <c r="I34" s="10" t="str">
        <f>IFERROR(INDEX(REPORT_DATA_BY_ZONE!$A:$AH,$D34,MATCH(I$8,REPORT_DATA_BY_ZONE!$A$1:$AH$1,0)), "")</f>
        <v/>
      </c>
      <c r="J34" s="10" t="str">
        <f>IFERROR(INDEX(REPORT_DATA_BY_ZONE!$A:$AH,$D34,MATCH(J$8,REPORT_DATA_BY_ZONE!$A$1:$AH$1,0)), "")</f>
        <v/>
      </c>
      <c r="K34" s="10" t="str">
        <f>IFERROR(INDEX(REPORT_DATA_BY_ZONE!$A:$AH,$D34,MATCH(K$8,REPORT_DATA_BY_ZONE!$A$1:$AH$1,0)), "")</f>
        <v/>
      </c>
      <c r="L34" s="47" t="str">
        <f>IFERROR(INDEX(REPORT_DATA_BY_ZONE!$A:$AH,$D34,MATCH(L$8,REPORT_DATA_BY_ZONE!$A$1:$AH$1,0)), "")</f>
        <v/>
      </c>
      <c r="M34" s="10" t="str">
        <f>IFERROR(INDEX(REPORT_DATA_BY_ZONE!$A:$AH,$D34,MATCH(M$8,REPORT_DATA_BY_ZONE!$A$1:$AH$1,0)), "")</f>
        <v/>
      </c>
      <c r="N34" s="50" t="str">
        <f>IFERROR(INDEX(REPORT_DATA_BY_ZONE!$A:$AH,$D34,MATCH(N$8,REPORT_DATA_BY_ZONE!$A$1:$AH$1,0)), "")</f>
        <v/>
      </c>
      <c r="O34" s="10" t="str">
        <f>IFERROR(INDEX(REPORT_DATA_BY_ZONE!$A:$AH,$D34,MATCH(O$8,REPORT_DATA_BY_ZONE!$A$1:$AH$1,0)), "")</f>
        <v/>
      </c>
      <c r="P34" s="10" t="str">
        <f>IFERROR(INDEX(REPORT_DATA_BY_ZONE!$A:$AH,$D34,MATCH(P$8,REPORT_DATA_BY_ZONE!$A$1:$AH$1,0)), "")</f>
        <v/>
      </c>
      <c r="Q34" s="10" t="str">
        <f>IFERROR(INDEX(REPORT_DATA_BY_ZONE!$A:$AH,$D34,MATCH(Q$8,REPORT_DATA_BY_ZONE!$A$1:$AH$1,0)), "")</f>
        <v/>
      </c>
      <c r="R34" s="10" t="str">
        <f>IFERROR(INDEX(REPORT_DATA_BY_ZONE!$A:$AH,$D34,MATCH(R$8,REPORT_DATA_BY_ZONE!$A$1:$AH$1,0)), "")</f>
        <v/>
      </c>
      <c r="S34" s="10" t="str">
        <f>IFERROR(INDEX(REPORT_DATA_BY_ZONE!$A:$AH,$D34,MATCH(S$8,REPORT_DATA_BY_ZONE!$A$1:$AH$1,0)), "")</f>
        <v/>
      </c>
    </row>
    <row r="35" spans="3:19" ht="15" customHeight="1">
      <c r="E35" s="16" t="s">
        <v>806</v>
      </c>
      <c r="F35" s="14"/>
      <c r="G35" s="14"/>
      <c r="H35" s="17">
        <f>SUM(H30:H34)</f>
        <v>1</v>
      </c>
      <c r="I35" s="17">
        <f t="shared" ref="I35:R35" si="3">SUM(I30:I34)</f>
        <v>9</v>
      </c>
      <c r="J35" s="17">
        <f t="shared" si="3"/>
        <v>51</v>
      </c>
      <c r="K35" s="17">
        <f t="shared" si="3"/>
        <v>64</v>
      </c>
      <c r="L35" s="49">
        <f t="shared" si="3"/>
        <v>8</v>
      </c>
      <c r="M35" s="17">
        <f t="shared" si="3"/>
        <v>3</v>
      </c>
      <c r="N35" s="52">
        <f t="shared" si="3"/>
        <v>199</v>
      </c>
      <c r="O35" s="17">
        <f t="shared" si="3"/>
        <v>75</v>
      </c>
      <c r="P35" s="17">
        <f t="shared" si="3"/>
        <v>296</v>
      </c>
      <c r="Q35" s="17">
        <f t="shared" si="3"/>
        <v>213</v>
      </c>
      <c r="R35" s="17">
        <f t="shared" si="3"/>
        <v>12</v>
      </c>
      <c r="S35" s="17">
        <f>SUM(S30:S34)</f>
        <v>280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0 M23:S26">
    <cfRule type="expression" dxfId="31" priority="1">
      <formula>J12=""</formula>
    </cfRule>
    <cfRule type="expression" dxfId="30" priority="2">
      <formula>AND(M$9&lt;&gt;"",M12&gt;=M$9)</formula>
    </cfRule>
    <cfRule type="expression" dxfId="29" priority="3">
      <formula>AND(M$10&lt;&gt;"",M12&lt;M$10)</formula>
    </cfRule>
    <cfRule type="expression" dxfId="2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2016:2:4:7:SOUTH</v>
      </c>
      <c r="AP77" s="27">
        <f t="shared" ref="AP77:AP88" ca="1" si="12">MATCH(AO77,INDIRECT(CONCATENATE($X$93,"$A:$A")),0)</f>
        <v>73</v>
      </c>
      <c r="AQ77" s="21">
        <f t="shared" ref="AQ77:AU88" ca="1" si="13">INDEX(INDIRECT(CONCATENATE($X$93,"$A:$AG")),$AP77,MATCH(AQ$52,INDIRECT(CONCATENATE($X$93,"$A1:$AG1")),0))</f>
        <v>3</v>
      </c>
      <c r="AR77" s="21">
        <f t="shared" ca="1" si="13"/>
        <v>74</v>
      </c>
      <c r="AS77" s="21">
        <f t="shared" ca="1" si="13"/>
        <v>36</v>
      </c>
      <c r="AT77" s="21">
        <f t="shared" ca="1" si="13"/>
        <v>67</v>
      </c>
      <c r="AU77" s="21">
        <f t="shared" ca="1" si="13"/>
        <v>9</v>
      </c>
      <c r="AV77" s="21">
        <f t="shared" ref="AV77:AV88" si="14">ROUND(1*$X$97/$X$99,0)</f>
        <v>3</v>
      </c>
      <c r="AW77" s="21">
        <f t="shared" ref="AW77:AW88" si="15">6*$X$97</f>
        <v>66</v>
      </c>
      <c r="AX77" s="21">
        <f t="shared" ref="AX77:AX88" si="16">3*$X$97</f>
        <v>33</v>
      </c>
      <c r="AY77" s="21">
        <f t="shared" ref="AY77:AY88" si="17">5*$X$97</f>
        <v>55</v>
      </c>
      <c r="AZ77" s="21">
        <f t="shared" ref="AZ77:AZ88" si="18">1*$X$97</f>
        <v>11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2016:3:1:7:SOUTH</v>
      </c>
      <c r="AP78" s="27">
        <f t="shared" ca="1" si="12"/>
        <v>84</v>
      </c>
      <c r="AQ78" s="21">
        <f t="shared" ca="1" si="13"/>
        <v>3</v>
      </c>
      <c r="AR78" s="21">
        <f t="shared" ca="1" si="13"/>
        <v>68</v>
      </c>
      <c r="AS78" s="21">
        <f t="shared" ca="1" si="13"/>
        <v>35</v>
      </c>
      <c r="AT78" s="21">
        <f t="shared" ca="1" si="13"/>
        <v>64</v>
      </c>
      <c r="AU78" s="21">
        <f t="shared" ca="1" si="13"/>
        <v>5</v>
      </c>
      <c r="AV78" s="21">
        <f t="shared" si="14"/>
        <v>3</v>
      </c>
      <c r="AW78" s="21">
        <f t="shared" si="15"/>
        <v>66</v>
      </c>
      <c r="AX78" s="21">
        <f t="shared" si="16"/>
        <v>33</v>
      </c>
      <c r="AY78" s="21">
        <f t="shared" si="17"/>
        <v>55</v>
      </c>
      <c r="AZ78" s="21">
        <f t="shared" si="18"/>
        <v>11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2016:3:2:7:SOUTH</v>
      </c>
      <c r="AP79" s="27">
        <f t="shared" ca="1" si="12"/>
        <v>94</v>
      </c>
      <c r="AQ79" s="21">
        <f t="shared" ca="1" si="13"/>
        <v>0</v>
      </c>
      <c r="AR79" s="21">
        <f t="shared" ca="1" si="13"/>
        <v>63</v>
      </c>
      <c r="AS79" s="21">
        <f t="shared" ca="1" si="13"/>
        <v>31</v>
      </c>
      <c r="AT79" s="21">
        <f t="shared" ca="1" si="13"/>
        <v>56</v>
      </c>
      <c r="AU79" s="21">
        <f t="shared" ca="1" si="13"/>
        <v>5</v>
      </c>
      <c r="AV79" s="21">
        <f t="shared" si="14"/>
        <v>3</v>
      </c>
      <c r="AW79" s="21">
        <f t="shared" si="15"/>
        <v>66</v>
      </c>
      <c r="AX79" s="21">
        <f t="shared" si="16"/>
        <v>33</v>
      </c>
      <c r="AY79" s="21">
        <f t="shared" si="17"/>
        <v>55</v>
      </c>
      <c r="AZ79" s="21">
        <f t="shared" si="18"/>
        <v>11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>
        <f t="shared" ca="1" si="3"/>
        <v>251</v>
      </c>
      <c r="AC80" s="21">
        <f t="shared" ca="1" si="4"/>
        <v>3</v>
      </c>
      <c r="AD80" s="21">
        <f t="shared" si="5"/>
        <v>10</v>
      </c>
      <c r="AE80" s="27">
        <f t="shared" ca="1" si="6"/>
        <v>37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2016:3:3:7:SOUTH</v>
      </c>
      <c r="AP80" s="27">
        <f t="shared" ca="1" si="12"/>
        <v>104</v>
      </c>
      <c r="AQ80" s="21">
        <f t="shared" ca="1" si="13"/>
        <v>0</v>
      </c>
      <c r="AR80" s="21">
        <f t="shared" ca="1" si="13"/>
        <v>61</v>
      </c>
      <c r="AS80" s="21">
        <f t="shared" ca="1" si="13"/>
        <v>21</v>
      </c>
      <c r="AT80" s="21">
        <f t="shared" ca="1" si="13"/>
        <v>59</v>
      </c>
      <c r="AU80" s="21">
        <f t="shared" ca="1" si="13"/>
        <v>3</v>
      </c>
      <c r="AV80" s="21">
        <f t="shared" si="14"/>
        <v>3</v>
      </c>
      <c r="AW80" s="21">
        <f t="shared" si="15"/>
        <v>66</v>
      </c>
      <c r="AX80" s="21">
        <f t="shared" si="16"/>
        <v>33</v>
      </c>
      <c r="AY80" s="21">
        <f t="shared" si="17"/>
        <v>55</v>
      </c>
      <c r="AZ80" s="21">
        <f t="shared" si="18"/>
        <v>11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>
        <f t="shared" ca="1" si="3"/>
        <v>261</v>
      </c>
      <c r="AC81" s="21">
        <f t="shared" ca="1" si="4"/>
        <v>3</v>
      </c>
      <c r="AD81" s="21">
        <f t="shared" si="5"/>
        <v>10</v>
      </c>
      <c r="AE81" s="27">
        <f t="shared" ca="1" si="6"/>
        <v>46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2016:3:4:7:SOUTH</v>
      </c>
      <c r="AP81" s="27">
        <f t="shared" ca="1" si="12"/>
        <v>115</v>
      </c>
      <c r="AQ81" s="21">
        <f t="shared" ca="1" si="13"/>
        <v>3</v>
      </c>
      <c r="AR81" s="21">
        <f t="shared" ca="1" si="13"/>
        <v>62</v>
      </c>
      <c r="AS81" s="21">
        <f t="shared" ca="1" si="13"/>
        <v>28</v>
      </c>
      <c r="AT81" s="21">
        <f t="shared" ca="1" si="13"/>
        <v>36</v>
      </c>
      <c r="AU81" s="21">
        <f t="shared" ca="1" si="13"/>
        <v>6</v>
      </c>
      <c r="AV81" s="21">
        <f t="shared" si="14"/>
        <v>3</v>
      </c>
      <c r="AW81" s="21">
        <f t="shared" si="15"/>
        <v>66</v>
      </c>
      <c r="AX81" s="21">
        <f t="shared" si="16"/>
        <v>33</v>
      </c>
      <c r="AY81" s="21">
        <f t="shared" si="17"/>
        <v>55</v>
      </c>
      <c r="AZ81" s="21">
        <f t="shared" si="18"/>
        <v>11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10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2016:4:1:7:SOUTH</v>
      </c>
      <c r="AP82" s="27">
        <f t="shared" ca="1" si="12"/>
        <v>125</v>
      </c>
      <c r="AQ82" s="21">
        <f t="shared" ca="1" si="13"/>
        <v>1</v>
      </c>
      <c r="AR82" s="21">
        <f t="shared" ca="1" si="13"/>
        <v>61</v>
      </c>
      <c r="AS82" s="21">
        <f t="shared" ca="1" si="13"/>
        <v>21</v>
      </c>
      <c r="AT82" s="21">
        <f t="shared" ca="1" si="13"/>
        <v>65</v>
      </c>
      <c r="AU82" s="21">
        <f t="shared" ca="1" si="13"/>
        <v>4</v>
      </c>
      <c r="AV82" s="21">
        <f t="shared" si="14"/>
        <v>3</v>
      </c>
      <c r="AW82" s="21">
        <f t="shared" si="15"/>
        <v>66</v>
      </c>
      <c r="AX82" s="21">
        <f t="shared" si="16"/>
        <v>33</v>
      </c>
      <c r="AY82" s="21">
        <f t="shared" si="17"/>
        <v>55</v>
      </c>
      <c r="AZ82" s="21">
        <f t="shared" si="18"/>
        <v>11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2016:4:2:7:SOUTH</v>
      </c>
      <c r="AP83" s="27">
        <f t="shared" ca="1" si="12"/>
        <v>135</v>
      </c>
      <c r="AQ83" s="21">
        <f t="shared" ca="1" si="13"/>
        <v>1</v>
      </c>
      <c r="AR83" s="21">
        <f t="shared" ca="1" si="13"/>
        <v>61</v>
      </c>
      <c r="AS83" s="21">
        <f t="shared" ca="1" si="13"/>
        <v>26</v>
      </c>
      <c r="AT83" s="21">
        <f t="shared" ca="1" si="13"/>
        <v>54</v>
      </c>
      <c r="AU83" s="21">
        <f t="shared" ca="1" si="13"/>
        <v>7</v>
      </c>
      <c r="AV83" s="21">
        <f t="shared" si="14"/>
        <v>3</v>
      </c>
      <c r="AW83" s="21">
        <f t="shared" si="15"/>
        <v>66</v>
      </c>
      <c r="AX83" s="21">
        <f t="shared" si="16"/>
        <v>33</v>
      </c>
      <c r="AY83" s="21">
        <f t="shared" si="17"/>
        <v>55</v>
      </c>
      <c r="AZ83" s="21">
        <f t="shared" si="18"/>
        <v>11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2016:4:3:7:SOUTH</v>
      </c>
      <c r="AP84" s="27">
        <f t="shared" ca="1" si="12"/>
        <v>145</v>
      </c>
      <c r="AQ84" s="21">
        <f t="shared" ca="1" si="13"/>
        <v>1</v>
      </c>
      <c r="AR84" s="21">
        <f t="shared" ca="1" si="13"/>
        <v>61</v>
      </c>
      <c r="AS84" s="21">
        <f t="shared" ca="1" si="13"/>
        <v>22</v>
      </c>
      <c r="AT84" s="21">
        <f t="shared" ca="1" si="13"/>
        <v>73</v>
      </c>
      <c r="AU84" s="21">
        <f t="shared" ca="1" si="13"/>
        <v>6</v>
      </c>
      <c r="AV84" s="21">
        <f t="shared" si="14"/>
        <v>3</v>
      </c>
      <c r="AW84" s="21">
        <f t="shared" si="15"/>
        <v>66</v>
      </c>
      <c r="AX84" s="21">
        <f t="shared" si="16"/>
        <v>33</v>
      </c>
      <c r="AY84" s="21">
        <f t="shared" si="17"/>
        <v>55</v>
      </c>
      <c r="AZ84" s="21">
        <f t="shared" si="18"/>
        <v>11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2016:4:4:7:SOUTH</v>
      </c>
      <c r="AP85" s="27">
        <f t="shared" ca="1" si="12"/>
        <v>155</v>
      </c>
      <c r="AQ85" s="21">
        <f t="shared" ca="1" si="13"/>
        <v>0</v>
      </c>
      <c r="AR85" s="21">
        <f t="shared" ca="1" si="13"/>
        <v>63</v>
      </c>
      <c r="AS85" s="21">
        <f t="shared" ca="1" si="13"/>
        <v>21</v>
      </c>
      <c r="AT85" s="21">
        <f t="shared" ca="1" si="13"/>
        <v>66</v>
      </c>
      <c r="AU85" s="21">
        <f t="shared" ca="1" si="13"/>
        <v>5</v>
      </c>
      <c r="AV85" s="21">
        <f t="shared" si="14"/>
        <v>3</v>
      </c>
      <c r="AW85" s="21">
        <f t="shared" si="15"/>
        <v>66</v>
      </c>
      <c r="AX85" s="21">
        <f t="shared" si="16"/>
        <v>33</v>
      </c>
      <c r="AY85" s="21">
        <f t="shared" si="17"/>
        <v>55</v>
      </c>
      <c r="AZ85" s="21">
        <f t="shared" si="18"/>
        <v>11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2016:5:1:7:SOUTH</v>
      </c>
      <c r="AP86" s="27">
        <f t="shared" ca="1" si="12"/>
        <v>165</v>
      </c>
      <c r="AQ86" s="21">
        <f t="shared" ca="1" si="13"/>
        <v>1</v>
      </c>
      <c r="AR86" s="21">
        <f t="shared" ca="1" si="13"/>
        <v>71</v>
      </c>
      <c r="AS86" s="21">
        <f t="shared" ca="1" si="13"/>
        <v>23</v>
      </c>
      <c r="AT86" s="21">
        <f t="shared" ca="1" si="13"/>
        <v>77</v>
      </c>
      <c r="AU86" s="21">
        <f t="shared" ca="1" si="13"/>
        <v>6</v>
      </c>
      <c r="AV86" s="21">
        <f t="shared" si="14"/>
        <v>3</v>
      </c>
      <c r="AW86" s="21">
        <f t="shared" si="15"/>
        <v>66</v>
      </c>
      <c r="AX86" s="21">
        <f t="shared" si="16"/>
        <v>33</v>
      </c>
      <c r="AY86" s="21">
        <f t="shared" si="17"/>
        <v>55</v>
      </c>
      <c r="AZ86" s="21">
        <f t="shared" si="18"/>
        <v>11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2016:5:2:7:SOUTH</v>
      </c>
      <c r="AP87" s="27">
        <f t="shared" ca="1" si="12"/>
        <v>175</v>
      </c>
      <c r="AQ87" s="21">
        <f t="shared" ca="1" si="13"/>
        <v>1</v>
      </c>
      <c r="AR87" s="21">
        <f t="shared" ca="1" si="13"/>
        <v>66</v>
      </c>
      <c r="AS87" s="21">
        <f t="shared" ca="1" si="13"/>
        <v>19</v>
      </c>
      <c r="AT87" s="21">
        <f t="shared" ca="1" si="13"/>
        <v>71</v>
      </c>
      <c r="AU87" s="21">
        <f t="shared" ca="1" si="13"/>
        <v>5</v>
      </c>
      <c r="AV87" s="21">
        <f t="shared" si="14"/>
        <v>3</v>
      </c>
      <c r="AW87" s="21">
        <f t="shared" si="15"/>
        <v>66</v>
      </c>
      <c r="AX87" s="21">
        <f t="shared" si="16"/>
        <v>33</v>
      </c>
      <c r="AY87" s="21">
        <f t="shared" si="17"/>
        <v>55</v>
      </c>
      <c r="AZ87" s="21">
        <f t="shared" si="18"/>
        <v>11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2016:5:3:7:SOUTH</v>
      </c>
      <c r="AP88" s="27">
        <f t="shared" ca="1" si="12"/>
        <v>185</v>
      </c>
      <c r="AQ88" s="21">
        <f t="shared" ca="1" si="13"/>
        <v>1</v>
      </c>
      <c r="AR88" s="21">
        <f t="shared" ca="1" si="13"/>
        <v>62</v>
      </c>
      <c r="AS88" s="21">
        <f t="shared" ca="1" si="13"/>
        <v>33</v>
      </c>
      <c r="AT88" s="21">
        <f t="shared" ca="1" si="13"/>
        <v>65</v>
      </c>
      <c r="AU88" s="21">
        <f t="shared" ca="1" si="13"/>
        <v>1</v>
      </c>
      <c r="AV88" s="21">
        <f t="shared" si="14"/>
        <v>3</v>
      </c>
      <c r="AW88" s="21">
        <f t="shared" si="15"/>
        <v>66</v>
      </c>
      <c r="AX88" s="21">
        <f t="shared" si="16"/>
        <v>33</v>
      </c>
      <c r="AY88" s="21">
        <f t="shared" si="17"/>
        <v>55</v>
      </c>
      <c r="AZ88" s="21">
        <f t="shared" si="18"/>
        <v>11</v>
      </c>
    </row>
    <row r="89" spans="23:52">
      <c r="AC89" s="7">
        <f ca="1">SUMIFS(AC53:AC88, $X53:$X88,YEAR,AC53:AC88,"&lt;&gt;#N/A")</f>
        <v>19</v>
      </c>
      <c r="AD89" s="27"/>
      <c r="AF89" s="7">
        <f t="shared" ref="AF89:AK89" ca="1" si="21">SUM(AF53:AF88)</f>
        <v>7</v>
      </c>
      <c r="AG89" s="7">
        <f t="shared" ca="1" si="21"/>
        <v>0</v>
      </c>
      <c r="AH89" s="7">
        <f t="shared" ca="1" si="21"/>
        <v>0</v>
      </c>
      <c r="AI89" s="7">
        <f t="shared" ca="1" si="21"/>
        <v>13</v>
      </c>
      <c r="AJ89" s="7">
        <f t="shared" ca="1" si="21"/>
        <v>3</v>
      </c>
      <c r="AK89" s="7">
        <f t="shared" ca="1" si="21"/>
        <v>0</v>
      </c>
      <c r="AN89" s="27"/>
    </row>
    <row r="90" spans="23:52">
      <c r="W90" s="7" t="s">
        <v>1456</v>
      </c>
      <c r="X90" s="2" t="s">
        <v>1756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2121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2241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10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16</v>
      </c>
      <c r="AN100" s="27"/>
    </row>
    <row r="101" spans="23:50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30%</v>
      </c>
      <c r="Y102" s="30">
        <f ca="1">IFERROR(X101/SUM(X100:X101),"0")</f>
        <v>0.30434782608695654</v>
      </c>
      <c r="Z102" s="7" t="str">
        <f ca="1">TEXT(Y102,"00%")</f>
        <v>30%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120
Actual CDE YTD 年度實際:    19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2015  39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2016  19</v>
      </c>
    </row>
    <row r="107" spans="23:50" ht="23.25">
      <c r="W107" s="7" t="s">
        <v>1451</v>
      </c>
      <c r="X107" s="42" t="str">
        <f>$X$91</f>
        <v>South Zone</v>
      </c>
    </row>
    <row r="108" spans="23:50">
      <c r="X108" s="40" t="str">
        <f>$X$92</f>
        <v>南台北地帶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1834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2298</v>
      </c>
      <c r="E2" s="78" t="str">
        <f>$A$3</f>
        <v>景新地區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2123</v>
      </c>
      <c r="E4" s="85">
        <f>DATE</f>
        <v>42505</v>
      </c>
      <c r="F4" s="23" t="s">
        <v>791</v>
      </c>
      <c r="G4" s="24"/>
      <c r="H4" s="87">
        <f>ROUND($G$2/12*MONTH,0)</f>
        <v>50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2124</v>
      </c>
      <c r="E5" s="86"/>
      <c r="F5" s="5" t="s">
        <v>792</v>
      </c>
      <c r="G5" s="6"/>
      <c r="H5" s="90">
        <f ca="1">JINGXIN_DISTRICT_GRAPH!$AC$89</f>
        <v>16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2125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1832</v>
      </c>
      <c r="C12" s="64" t="str">
        <f>CONCATENATE(YEAR,":",MONTH,":",WEEK,":",WEEKDAY,":",$B12)</f>
        <v>2016:5:3:7:JINGXIN_ZL</v>
      </c>
      <c r="D12" s="64">
        <f>MATCH($C12,REPORT_DATA_BY_COMP!$A:$A,0)</f>
        <v>1678</v>
      </c>
      <c r="E12" s="65" t="str">
        <f>SUBSTITUTE(VLOOKUP($B12,COMP_LIST!$A:$AC,5,FALSE),"EL","")</f>
        <v>E. Robinson / Christensen ZL</v>
      </c>
      <c r="F12" s="4" t="str">
        <f>VLOOKUP($B12,COMP_LIST!$A:$AC,3,FALSE)</f>
        <v>Jingxin ZL</v>
      </c>
      <c r="G12" s="4" t="str">
        <f>VLOOKUP($B12,COMP_LIST!$A:$AC,4,FALSE)</f>
        <v xml:space="preserve">景新 ZL 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1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10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9</v>
      </c>
      <c r="Q12" s="10">
        <f>IFERROR(INDEX(REPORT_DATA_BY_COMP!$A:$AH,$D12,MATCH(Q$8,REPORT_DATA_BY_COMP!$A$1:$AH$1,0)), "")</f>
        <v>11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12</v>
      </c>
    </row>
    <row r="13" spans="1:19" ht="15" customHeight="1">
      <c r="A13" s="1"/>
      <c r="B13" s="1" t="s">
        <v>1837</v>
      </c>
      <c r="C13" s="64" t="str">
        <f>CONCATENATE(YEAR,":",MONTH,":",WEEK,":",WEEKDAY,":",$B13)</f>
        <v>2016:5:3:7:JINGXIN_S</v>
      </c>
      <c r="D13" s="64">
        <f>MATCH($C13,REPORT_DATA_BY_COMP!$A:$A,0)</f>
        <v>1677</v>
      </c>
      <c r="E13" s="65" t="str">
        <f>SUBSTITUTE(VLOOKUP($B13,COMP_LIST!$A:$AC,5,FALSE),"EL","")</f>
        <v>S. Huntington / Erickson</v>
      </c>
      <c r="F13" s="4" t="str">
        <f>VLOOKUP($B13,COMP_LIST!$A:$AC,3,FALSE)</f>
        <v>Jingxin S</v>
      </c>
      <c r="G13" s="4" t="str">
        <f>VLOOKUP($B13,COMP_LIST!$A:$AC,4,FALSE)</f>
        <v>景新姐妹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4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12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2016:5:3:7:MUZHA_E</v>
      </c>
      <c r="D14" s="64">
        <f>MATCH($C14,REPORT_DATA_BY_COMP!$A:$A,0)</f>
        <v>1687</v>
      </c>
      <c r="E14" s="65" t="str">
        <f>SUBSTITUTE(VLOOKUP($B14,COMP_LIST!$A:$AC,5,FALSE),"EL","")</f>
        <v>E. Dung DL / Sessions</v>
      </c>
      <c r="F14" s="4" t="str">
        <f>VLOOKUP($B14,COMP_LIST!$A:$AC,3,FALSE)</f>
        <v>Muzha E</v>
      </c>
      <c r="G14" s="4" t="str">
        <f>VLOOKUP($B14,COMP_LIST!$A:$AC,4,FALSE)</f>
        <v>木柵長老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2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1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6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11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2</v>
      </c>
    </row>
    <row r="15" spans="1:19" ht="15" customHeight="1">
      <c r="A15" s="1"/>
      <c r="B15" s="1" t="s">
        <v>1870</v>
      </c>
      <c r="C15" s="64" t="str">
        <f>CONCATENATE(YEAR,":",MONTH,":",WEEK,":",WEEKDAY,":",$B15)</f>
        <v>2016:5:3:7:MUZHA_S</v>
      </c>
      <c r="D15" s="64">
        <f>MATCH($C15,REPORT_DATA_BY_COMP!$A:$A,0)</f>
        <v>1688</v>
      </c>
      <c r="E15" s="65" t="str">
        <f>SUBSTITUTE(VLOOKUP($B15,COMP_LIST!$A:$AC,5,FALSE),"EL","")</f>
        <v>S. Everett / Huang</v>
      </c>
      <c r="F15" s="4" t="str">
        <f>VLOOKUP($B15,COMP_LIST!$A:$AC,3,FALSE)</f>
        <v>Muzha S</v>
      </c>
      <c r="G15" s="4" t="str">
        <f>VLOOKUP($B15,COMP_LIST!$A:$AC,4,FALSE)</f>
        <v>木柵姐妹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1</v>
      </c>
      <c r="K15" s="10">
        <f>IFERROR(INDEX(REPORT_DATA_BY_COMP!$A:$AH,$D15,MATCH(K$8,REPORT_DATA_BY_COMP!$A$1:$AH$1,0)), "")</f>
        <v>3</v>
      </c>
      <c r="L15" s="47">
        <f>IFERROR(INDEX(REPORT_DATA_BY_COMP!$A:$AH,$D15,MATCH(L$8,REPORT_DATA_BY_COMP!$A$1:$AH$1,0)), "")</f>
        <v>0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4</v>
      </c>
      <c r="O15" s="10">
        <f>IFERROR(INDEX(REPORT_DATA_BY_COMP!$A:$AH,$D15,MATCH(O$8,REPORT_DATA_BY_COMP!$A$1:$AH$1,0)), "")</f>
        <v>4</v>
      </c>
      <c r="P15" s="10">
        <f>IFERROR(INDEX(REPORT_DATA_BY_COMP!$A:$AH,$D15,MATCH(P$8,REPORT_DATA_BY_COMP!$A$1:$AH$1,0)), "")</f>
        <v>9</v>
      </c>
      <c r="Q15" s="10">
        <f>IFERROR(INDEX(REPORT_DATA_BY_COMP!$A:$AH,$D15,MATCH(Q$8,REPORT_DATA_BY_COMP!$A$1:$AH$1,0)), "")</f>
        <v>5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11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2</v>
      </c>
      <c r="J16" s="11">
        <f t="shared" si="0"/>
        <v>7</v>
      </c>
      <c r="K16" s="11">
        <f t="shared" si="0"/>
        <v>8</v>
      </c>
      <c r="L16" s="48">
        <f t="shared" si="0"/>
        <v>2</v>
      </c>
      <c r="M16" s="57">
        <f t="shared" si="0"/>
        <v>0</v>
      </c>
      <c r="N16" s="51">
        <f t="shared" si="0"/>
        <v>24</v>
      </c>
      <c r="O16" s="11">
        <f t="shared" si="0"/>
        <v>12</v>
      </c>
      <c r="P16" s="11">
        <f t="shared" si="0"/>
        <v>41</v>
      </c>
      <c r="Q16" s="11">
        <f t="shared" si="0"/>
        <v>24</v>
      </c>
      <c r="R16" s="11">
        <f t="shared" si="0"/>
        <v>0</v>
      </c>
      <c r="S16" s="11">
        <f t="shared" si="0"/>
        <v>32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2016:5:1:7:JINGXIN</v>
      </c>
      <c r="D19" s="64">
        <f>MATCH($C19,REPORT_DATA_BY_DISTRICT!$A:$A, 0)</f>
        <v>466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1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10</v>
      </c>
      <c r="P19" s="10">
        <f>IFERROR(INDEX(REPORT_DATA_BY_DISTRICT!$A:$AH,$D19,MATCH(P$8,REPORT_DATA_BY_DISTRICT!$A$1:$AH$1,0)), "")</f>
        <v>41</v>
      </c>
      <c r="Q19" s="10">
        <f>IFERROR(INDEX(REPORT_DATA_BY_DISTRICT!$A:$AH,$D19,MATCH(Q$8,REPORT_DATA_BY_DISTRICT!$A$1:$AH$1,0)), "")</f>
        <v>36</v>
      </c>
      <c r="R19" s="10">
        <f>IFERROR(INDEX(REPORT_DATA_BY_DISTRICT!$A:$AH,$D19,MATCH(R$8,REPORT_DATA_BY_DISTRICT!$A$1:$AH$1,0)), "")</f>
        <v>1</v>
      </c>
      <c r="S19" s="10">
        <f>IFERROR(INDEX(REPORT_DATA_BY_DISTRICT!$A:$AH,$D19,MATCH(S$8,REPORT_DATA_BY_DISTRICT!$A$1:$AH$1,0)), "")</f>
        <v>47</v>
      </c>
    </row>
    <row r="20" spans="3:19" ht="15" customHeight="1">
      <c r="C20" s="64" t="str">
        <f>CONCATENATE(YEAR,":",MONTH,":2:",WEEKLY_REPORT_DAY,":", $A$1)</f>
        <v>2016:5:2:7:JINGXIN</v>
      </c>
      <c r="D20" s="64">
        <f>MATCH($C20,REPORT_DATA_BY_DISTRICT!$A:$A, 0)</f>
        <v>495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3</v>
      </c>
      <c r="J20" s="10">
        <f>IFERROR(INDEX(REPORT_DATA_BY_DISTRICT!$A:$AH,$D20,MATCH(J$8,REPORT_DATA_BY_DISTRICT!$A$1:$AH$1,0)), "")</f>
        <v>7</v>
      </c>
      <c r="K20" s="10">
        <f>IFERROR(INDEX(REPORT_DATA_BY_DISTRICT!$A:$AH,$D20,MATCH(K$8,REPORT_DATA_BY_DISTRICT!$A$1:$AH$1,0)), "")</f>
        <v>12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31</v>
      </c>
      <c r="O20" s="10">
        <f>IFERROR(INDEX(REPORT_DATA_BY_DISTRICT!$A:$AH,$D20,MATCH(O$8,REPORT_DATA_BY_DISTRICT!$A$1:$AH$1,0)), "")</f>
        <v>9</v>
      </c>
      <c r="P20" s="10">
        <f>IFERROR(INDEX(REPORT_DATA_BY_DISTRICT!$A:$AH,$D20,MATCH(P$8,REPORT_DATA_BY_DISTRICT!$A$1:$AH$1,0)), "")</f>
        <v>49</v>
      </c>
      <c r="Q20" s="10">
        <f>IFERROR(INDEX(REPORT_DATA_BY_DISTRICT!$A:$AH,$D20,MATCH(Q$8,REPORT_DATA_BY_DISTRICT!$A$1:$AH$1,0)), "")</f>
        <v>36</v>
      </c>
      <c r="R20" s="10">
        <f>IFERROR(INDEX(REPORT_DATA_BY_DISTRICT!$A:$AH,$D20,MATCH(R$8,REPORT_DATA_BY_DISTRICT!$A$1:$AH$1,0)), "")</f>
        <v>1</v>
      </c>
      <c r="S20" s="10">
        <f>IFERROR(INDEX(REPORT_DATA_BY_DISTRICT!$A:$AH,$D20,MATCH(S$8,REPORT_DATA_BY_DISTRICT!$A$1:$AH$1,0)), "")</f>
        <v>38</v>
      </c>
    </row>
    <row r="21" spans="3:19" ht="15" customHeight="1">
      <c r="C21" s="64" t="str">
        <f>CONCATENATE(YEAR,":",MONTH,":3:",WEEKLY_REPORT_DAY,":", $A$1)</f>
        <v>2016:5:3:7:JINGXIN</v>
      </c>
      <c r="D21" s="64">
        <f>MATCH($C21,REPORT_DATA_BY_DISTRICT!$A:$A, 0)</f>
        <v>524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2</v>
      </c>
      <c r="J21" s="10">
        <f>IFERROR(INDEX(REPORT_DATA_BY_DISTRICT!$A:$AH,$D21,MATCH(J$8,REPORT_DATA_BY_DISTRICT!$A$1:$AH$1,0)), "")</f>
        <v>7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24</v>
      </c>
      <c r="O21" s="10">
        <f>IFERROR(INDEX(REPORT_DATA_BY_DISTRICT!$A:$AH,$D21,MATCH(O$8,REPORT_DATA_BY_DISTRICT!$A$1:$AH$1,0)), "")</f>
        <v>12</v>
      </c>
      <c r="P21" s="10">
        <f>IFERROR(INDEX(REPORT_DATA_BY_DISTRICT!$A:$AH,$D21,MATCH(P$8,REPORT_DATA_BY_DISTRICT!$A$1:$AH$1,0)), "")</f>
        <v>41</v>
      </c>
      <c r="Q21" s="10">
        <f>IFERROR(INDEX(REPORT_DATA_BY_DISTRICT!$A:$AH,$D21,MATCH(Q$8,REPORT_DATA_BY_DISTRICT!$A$1:$AH$1,0)), "")</f>
        <v>24</v>
      </c>
      <c r="R21" s="10">
        <f>IFERROR(INDEX(REPORT_DATA_BY_DISTRICT!$A:$AH,$D21,MATCH(R$8,REPORT_DATA_BY_DISTRICT!$A$1:$AH$1,0)), "")</f>
        <v>0</v>
      </c>
      <c r="S21" s="10">
        <f>IFERROR(INDEX(REPORT_DATA_BY_DISTRICT!$A:$AH,$D21,MATCH(S$8,REPORT_DATA_BY_DISTRICT!$A$1:$AH$1,0)), "")</f>
        <v>32</v>
      </c>
    </row>
    <row r="22" spans="3:19" ht="15" customHeight="1">
      <c r="C22" s="64" t="str">
        <f>CONCATENATE(YEAR,":",MONTH,":4:",WEEKLY_REPORT_DAY,":", $A$1)</f>
        <v>2016:5:4:7:JINGXIN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2016:5:5:7:JINGXIN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6</v>
      </c>
      <c r="J24" s="17">
        <f t="shared" si="1"/>
        <v>21</v>
      </c>
      <c r="K24" s="17">
        <f t="shared" si="1"/>
        <v>27</v>
      </c>
      <c r="L24" s="49">
        <f t="shared" si="1"/>
        <v>3</v>
      </c>
      <c r="M24" s="17">
        <f t="shared" si="1"/>
        <v>1</v>
      </c>
      <c r="N24" s="52">
        <f t="shared" si="1"/>
        <v>81</v>
      </c>
      <c r="O24" s="17">
        <f t="shared" si="1"/>
        <v>31</v>
      </c>
      <c r="P24" s="17">
        <f t="shared" si="1"/>
        <v>131</v>
      </c>
      <c r="Q24" s="17">
        <f t="shared" si="1"/>
        <v>96</v>
      </c>
      <c r="R24" s="17">
        <f t="shared" si="1"/>
        <v>2</v>
      </c>
      <c r="S24" s="17">
        <f>SUM(S19:S23)</f>
        <v>117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7" priority="1">
      <formula>J12=""</formula>
    </cfRule>
    <cfRule type="expression" dxfId="26" priority="2">
      <formula>AND(M$9&lt;&gt;"",M12&gt;=M$9)</formula>
    </cfRule>
    <cfRule type="expression" dxfId="25" priority="3">
      <formula>AND(M$10&lt;&gt;"",M12&lt;M$10)</formula>
    </cfRule>
    <cfRule type="expression" dxfId="2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2016:2:4:7:JINGXIN</v>
      </c>
      <c r="AP77" s="27">
        <f t="shared" ref="AP77:AP88" ca="1" si="11">MATCH(AO77,INDIRECT(CONCATENATE($X$93,"$A:$A")),0)</f>
        <v>200</v>
      </c>
      <c r="AQ77" s="21">
        <f t="shared" ref="AQ77:AU88" ca="1" si="12">INDEX(INDIRECT(CONCATENATE($X$93,"$A:$AG")),$AP77,MATCH(AQ$52,INDIRECT(CONCATENATE($X$93,"$A1:$AG1")),0))</f>
        <v>2</v>
      </c>
      <c r="AR77" s="21">
        <f t="shared" ca="1" si="12"/>
        <v>25</v>
      </c>
      <c r="AS77" s="21">
        <f t="shared" ca="1" si="12"/>
        <v>9</v>
      </c>
      <c r="AT77" s="21">
        <f t="shared" ca="1" si="12"/>
        <v>27</v>
      </c>
      <c r="AU77" s="21">
        <f t="shared" ca="1" si="12"/>
        <v>0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2016:3:1:7:JINGXIN</v>
      </c>
      <c r="AP78" s="27">
        <f t="shared" ca="1" si="11"/>
        <v>231</v>
      </c>
      <c r="AQ78" s="21">
        <f t="shared" ca="1" si="12"/>
        <v>2</v>
      </c>
      <c r="AR78" s="21">
        <f t="shared" ca="1" si="12"/>
        <v>20</v>
      </c>
      <c r="AS78" s="21">
        <f t="shared" ca="1" si="12"/>
        <v>12</v>
      </c>
      <c r="AT78" s="21">
        <f t="shared" ca="1" si="12"/>
        <v>20</v>
      </c>
      <c r="AU78" s="21">
        <f t="shared" ca="1" si="12"/>
        <v>0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3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2016:3:2:7:JINGXIN</v>
      </c>
      <c r="AP79" s="27">
        <f t="shared" ca="1" si="11"/>
        <v>262</v>
      </c>
      <c r="AQ79" s="21">
        <f t="shared" ca="1" si="12"/>
        <v>0</v>
      </c>
      <c r="AR79" s="21">
        <f t="shared" ca="1" si="12"/>
        <v>20</v>
      </c>
      <c r="AS79" s="21">
        <f t="shared" ca="1" si="12"/>
        <v>11</v>
      </c>
      <c r="AT79" s="21">
        <f t="shared" ca="1" si="12"/>
        <v>26</v>
      </c>
      <c r="AU79" s="21">
        <f t="shared" ca="1" si="12"/>
        <v>1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>
        <f t="shared" ca="1" si="3"/>
        <v>109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2016:3:3:7:JINGXIN</v>
      </c>
      <c r="AP80" s="27">
        <f t="shared" ca="1" si="11"/>
        <v>291</v>
      </c>
      <c r="AQ80" s="21">
        <f t="shared" ca="1" si="12"/>
        <v>0</v>
      </c>
      <c r="AR80" s="21">
        <f t="shared" ca="1" si="12"/>
        <v>26</v>
      </c>
      <c r="AS80" s="21">
        <f t="shared" ca="1" si="12"/>
        <v>8</v>
      </c>
      <c r="AT80" s="21">
        <f t="shared" ca="1" si="12"/>
        <v>28</v>
      </c>
      <c r="AU80" s="21">
        <f t="shared" ca="1" si="12"/>
        <v>2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>
        <f t="shared" ca="1" si="3"/>
        <v>138</v>
      </c>
      <c r="AC81" s="21">
        <f t="shared" ca="1" si="4"/>
        <v>1</v>
      </c>
      <c r="AD81" s="21">
        <f t="shared" si="5"/>
        <v>0</v>
      </c>
      <c r="AE81" s="27">
        <f t="shared" ca="1" si="6"/>
        <v>61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2016:3:4:7:JINGXIN</v>
      </c>
      <c r="AP81" s="27">
        <f t="shared" ca="1" si="11"/>
        <v>321</v>
      </c>
      <c r="AQ81" s="21">
        <f t="shared" ca="1" si="12"/>
        <v>2</v>
      </c>
      <c r="AR81" s="21">
        <f t="shared" ca="1" si="12"/>
        <v>23</v>
      </c>
      <c r="AS81" s="21">
        <f t="shared" ca="1" si="12"/>
        <v>10</v>
      </c>
      <c r="AT81" s="21">
        <f t="shared" ca="1" si="12"/>
        <v>14</v>
      </c>
      <c r="AU81" s="21">
        <f t="shared" ca="1" si="12"/>
        <v>2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2016:4:1:7:JINGXIN</v>
      </c>
      <c r="AP82" s="27">
        <f t="shared" ca="1" si="11"/>
        <v>350</v>
      </c>
      <c r="AQ82" s="21">
        <f t="shared" ca="1" si="12"/>
        <v>0</v>
      </c>
      <c r="AR82" s="21">
        <f t="shared" ca="1" si="12"/>
        <v>26</v>
      </c>
      <c r="AS82" s="21">
        <f t="shared" ca="1" si="12"/>
        <v>7</v>
      </c>
      <c r="AT82" s="21">
        <f t="shared" ca="1" si="12"/>
        <v>29</v>
      </c>
      <c r="AU82" s="21">
        <f t="shared" ca="1" si="12"/>
        <v>1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2016:4:2:7:JINGXIN</v>
      </c>
      <c r="AP83" s="27">
        <f t="shared" ca="1" si="11"/>
        <v>379</v>
      </c>
      <c r="AQ83" s="21">
        <f t="shared" ca="1" si="12"/>
        <v>0</v>
      </c>
      <c r="AR83" s="21">
        <f t="shared" ca="1" si="12"/>
        <v>27</v>
      </c>
      <c r="AS83" s="21">
        <f t="shared" ca="1" si="12"/>
        <v>10</v>
      </c>
      <c r="AT83" s="21">
        <f t="shared" ca="1" si="12"/>
        <v>20</v>
      </c>
      <c r="AU83" s="21">
        <f t="shared" ca="1" si="12"/>
        <v>2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2016:4:3:7:JINGXIN</v>
      </c>
      <c r="AP84" s="27">
        <f t="shared" ca="1" si="11"/>
        <v>408</v>
      </c>
      <c r="AQ84" s="21">
        <f t="shared" ca="1" si="12"/>
        <v>0</v>
      </c>
      <c r="AR84" s="21">
        <f t="shared" ca="1" si="12"/>
        <v>20</v>
      </c>
      <c r="AS84" s="21">
        <f t="shared" ca="1" si="12"/>
        <v>9</v>
      </c>
      <c r="AT84" s="21">
        <f t="shared" ca="1" si="12"/>
        <v>28</v>
      </c>
      <c r="AU84" s="21">
        <f t="shared" ca="1" si="12"/>
        <v>1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2016:4:4:7:JINGXIN</v>
      </c>
      <c r="AP85" s="27">
        <f t="shared" ca="1" si="11"/>
        <v>437</v>
      </c>
      <c r="AQ85" s="21">
        <f t="shared" ca="1" si="12"/>
        <v>0</v>
      </c>
      <c r="AR85" s="21">
        <f t="shared" ca="1" si="12"/>
        <v>22</v>
      </c>
      <c r="AS85" s="21">
        <f t="shared" ca="1" si="12"/>
        <v>10</v>
      </c>
      <c r="AT85" s="21">
        <f t="shared" ca="1" si="12"/>
        <v>27</v>
      </c>
      <c r="AU85" s="21">
        <f t="shared" ca="1" si="12"/>
        <v>2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2016:5:1:7:JINGXIN</v>
      </c>
      <c r="AP86" s="27">
        <f t="shared" ca="1" si="11"/>
        <v>466</v>
      </c>
      <c r="AQ86" s="21">
        <f t="shared" ca="1" si="12"/>
        <v>1</v>
      </c>
      <c r="AR86" s="21">
        <f t="shared" ca="1" si="12"/>
        <v>26</v>
      </c>
      <c r="AS86" s="21">
        <f t="shared" ca="1" si="12"/>
        <v>10</v>
      </c>
      <c r="AT86" s="21">
        <f t="shared" ca="1" si="12"/>
        <v>36</v>
      </c>
      <c r="AU86" s="21">
        <f t="shared" ca="1" si="12"/>
        <v>1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2016:5:2:7:JINGXIN</v>
      </c>
      <c r="AP87" s="27">
        <f t="shared" ca="1" si="11"/>
        <v>495</v>
      </c>
      <c r="AQ87" s="21">
        <f t="shared" ca="1" si="12"/>
        <v>0</v>
      </c>
      <c r="AR87" s="21">
        <f t="shared" ca="1" si="12"/>
        <v>31</v>
      </c>
      <c r="AS87" s="21">
        <f t="shared" ca="1" si="12"/>
        <v>9</v>
      </c>
      <c r="AT87" s="21">
        <f t="shared" ca="1" si="12"/>
        <v>36</v>
      </c>
      <c r="AU87" s="21">
        <f t="shared" ca="1" si="12"/>
        <v>1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2016:5:3:7:JINGXIN</v>
      </c>
      <c r="AP88" s="27">
        <f t="shared" ca="1" si="11"/>
        <v>524</v>
      </c>
      <c r="AQ88" s="21">
        <f t="shared" ca="1" si="12"/>
        <v>0</v>
      </c>
      <c r="AR88" s="21">
        <f t="shared" ca="1" si="12"/>
        <v>24</v>
      </c>
      <c r="AS88" s="21">
        <f t="shared" ca="1" si="12"/>
        <v>12</v>
      </c>
      <c r="AT88" s="21">
        <f t="shared" ca="1" si="12"/>
        <v>24</v>
      </c>
      <c r="AU88" s="21">
        <f t="shared" ca="1" si="12"/>
        <v>0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16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5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1834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2298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2299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5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16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2016  16</v>
      </c>
    </row>
    <row r="107" spans="23:50" ht="23.25">
      <c r="W107" s="7" t="s">
        <v>1451</v>
      </c>
      <c r="X107" s="42" t="str">
        <f>$X$91</f>
        <v>Jingxin District</v>
      </c>
    </row>
    <row r="108" spans="23:50">
      <c r="X108" s="40" t="str">
        <f>$X$92</f>
        <v>景新地區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1755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2300</v>
      </c>
      <c r="E2" s="78" t="str">
        <f>$A$3</f>
        <v>新店地區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2123</v>
      </c>
      <c r="E4" s="85">
        <f>DATE</f>
        <v>42505</v>
      </c>
      <c r="F4" s="23" t="s">
        <v>791</v>
      </c>
      <c r="G4" s="24"/>
      <c r="H4" s="87">
        <f>ROUND($G$2/12*MONTH,0)</f>
        <v>50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2124</v>
      </c>
      <c r="E5" s="86"/>
      <c r="F5" s="5" t="s">
        <v>792</v>
      </c>
      <c r="G5" s="6"/>
      <c r="H5" s="90">
        <f ca="1">XINDIAN_DISTRICT_GRAPH!$AC$89</f>
        <v>4</v>
      </c>
      <c r="I5" s="91"/>
      <c r="J5" s="91"/>
      <c r="K5" s="92"/>
      <c r="L5" s="45">
        <f>$M$23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2126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1980</v>
      </c>
      <c r="C12" s="64" t="str">
        <f>CONCATENATE(YEAR,":",MONTH,":",WEEK,":",WEEKDAY,":",$B12)</f>
        <v>2016:5:3:7:XINDIAN_E</v>
      </c>
      <c r="D12" s="64">
        <f>MATCH($C12,REPORT_DATA_BY_COMP!$A:$A,0)</f>
        <v>1724</v>
      </c>
      <c r="E12" s="65" t="str">
        <f>SUBSTITUTE(VLOOKUP($B12,COMP_LIST!$A:$AC,5,FALSE),"EL","")</f>
        <v>E. Sumsion / Mertz</v>
      </c>
      <c r="F12" s="4" t="str">
        <f>VLOOKUP($B12,COMP_LIST!$A:$AC,3,FALSE)</f>
        <v>Xindian E</v>
      </c>
      <c r="G12" s="4" t="str">
        <f>VLOOKUP($B12,COMP_LIST!$A:$AC,4,FALSE)</f>
        <v>新店長老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2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6</v>
      </c>
      <c r="P12" s="10">
        <f>IFERROR(INDEX(REPORT_DATA_BY_COMP!$A:$AH,$D12,MATCH(P$8,REPORT_DATA_BY_COMP!$A$1:$AH$1,0)), "")</f>
        <v>14</v>
      </c>
      <c r="Q12" s="10">
        <f>IFERROR(INDEX(REPORT_DATA_BY_COMP!$A:$AH,$D12,MATCH(Q$8,REPORT_DATA_BY_COMP!$A$1:$AH$1,0)), "")</f>
        <v>9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1754</v>
      </c>
      <c r="C13" s="64" t="str">
        <f>CONCATENATE(YEAR,":",MONTH,":",WEEK,":",WEEKDAY,":",$B13)</f>
        <v>2016:5:3:7:ANKANG_E</v>
      </c>
      <c r="D13" s="64">
        <f>MATCH($C13,REPORT_DATA_BY_COMP!$A:$A,0)</f>
        <v>1658</v>
      </c>
      <c r="E13" s="65" t="str">
        <f>SUBSTITUTE(VLOOKUP($B13,COMP_LIST!$A:$AC,5,FALSE),"EL","")</f>
        <v>E. Griffin / Clegg</v>
      </c>
      <c r="F13" s="4" t="str">
        <f>VLOOKUP($B13,COMP_LIST!$A:$AC,3,FALSE)</f>
        <v>Ankang E</v>
      </c>
      <c r="G13" s="4" t="str">
        <f>VLOOKUP($B13,COMP_LIST!$A:$AC,4,FALSE)</f>
        <v>安康長老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2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16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6</v>
      </c>
    </row>
    <row r="14" spans="1:19" ht="15" customHeight="1">
      <c r="A14" s="1"/>
      <c r="B14" s="1" t="s">
        <v>1983</v>
      </c>
      <c r="C14" s="64" t="str">
        <f>CONCATENATE(YEAR,":",MONTH,":",WEEK,":",WEEKDAY,":",$B14)</f>
        <v>2016:5:3:7:XINDIAN_S</v>
      </c>
      <c r="D14" s="64">
        <f>MATCH($C14,REPORT_DATA_BY_COMP!$A:$A,0)</f>
        <v>1725</v>
      </c>
      <c r="E14" s="65" t="str">
        <f>SUBSTITUTE(VLOOKUP($B14,COMP_LIST!$A:$AC,5,FALSE),"EL","")</f>
        <v>S. Nau / Xie</v>
      </c>
      <c r="F14" s="4" t="str">
        <f>VLOOKUP($B14,COMP_LIST!$A:$AC,3,FALSE)</f>
        <v>Xindian S</v>
      </c>
      <c r="G14" s="4" t="str">
        <f>VLOOKUP($B14,COMP_LIST!$A:$AC,4,FALSE)</f>
        <v>新店姐妹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2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2</v>
      </c>
      <c r="P14" s="10">
        <f>IFERROR(INDEX(REPORT_DATA_BY_COMP!$A:$AH,$D14,MATCH(P$8,REPORT_DATA_BY_COMP!$A$1:$AH$1,0)), "")</f>
        <v>8</v>
      </c>
      <c r="Q14" s="10">
        <f>IFERROR(INDEX(REPORT_DATA_BY_COMP!$A:$AH,$D14,MATCH(Q$8,REPORT_DATA_BY_COMP!$A$1:$AH$1,0)), "")</f>
        <v>4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10</v>
      </c>
    </row>
    <row r="15" spans="1:19" ht="15" customHeight="1">
      <c r="A15" s="1"/>
      <c r="B15" s="1"/>
      <c r="E15" s="8" t="s">
        <v>806</v>
      </c>
      <c r="F15" s="9"/>
      <c r="G15" s="9"/>
      <c r="H15" s="11">
        <f t="shared" ref="H15:S15" si="0">SUM(H12:H14)</f>
        <v>0</v>
      </c>
      <c r="I15" s="11">
        <f t="shared" si="0"/>
        <v>1</v>
      </c>
      <c r="J15" s="11">
        <f t="shared" si="0"/>
        <v>5</v>
      </c>
      <c r="K15" s="11">
        <f t="shared" si="0"/>
        <v>7</v>
      </c>
      <c r="L15" s="48">
        <f t="shared" si="0"/>
        <v>0</v>
      </c>
      <c r="M15" s="57">
        <f t="shared" si="0"/>
        <v>0</v>
      </c>
      <c r="N15" s="51">
        <f t="shared" si="0"/>
        <v>15</v>
      </c>
      <c r="O15" s="11">
        <f t="shared" si="0"/>
        <v>10</v>
      </c>
      <c r="P15" s="11">
        <f t="shared" si="0"/>
        <v>38</v>
      </c>
      <c r="Q15" s="11">
        <f t="shared" si="0"/>
        <v>17</v>
      </c>
      <c r="R15" s="11">
        <f t="shared" si="0"/>
        <v>0</v>
      </c>
      <c r="S15" s="11">
        <f t="shared" si="0"/>
        <v>23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2245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2016:5:1:7:XINDIAN</v>
      </c>
      <c r="D18" s="64">
        <f>MATCH($C18,REPORT_DATA_BY_DISTRICT!$A:$A, 0)</f>
        <v>479</v>
      </c>
      <c r="E18" s="19" t="s">
        <v>783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6</v>
      </c>
      <c r="K18" s="10">
        <f>IFERROR(INDEX(REPORT_DATA_BY_DISTRICT!$A:$AH,$D18,MATCH(K$8,REPORT_DATA_BY_DISTRICT!$A$1:$AH$1,0)), "")</f>
        <v>6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19</v>
      </c>
      <c r="O18" s="10">
        <f>IFERROR(INDEX(REPORT_DATA_BY_DISTRICT!$A:$AH,$D18,MATCH(O$8,REPORT_DATA_BY_DISTRICT!$A$1:$AH$1,0)), "")</f>
        <v>6</v>
      </c>
      <c r="P18" s="10">
        <f>IFERROR(INDEX(REPORT_DATA_BY_DISTRICT!$A:$AH,$D18,MATCH(P$8,REPORT_DATA_BY_DISTRICT!$A$1:$AH$1,0)), "")</f>
        <v>23</v>
      </c>
      <c r="Q18" s="10">
        <f>IFERROR(INDEX(REPORT_DATA_BY_DISTRICT!$A:$AH,$D18,MATCH(Q$8,REPORT_DATA_BY_DISTRICT!$A$1:$AH$1,0)), "")</f>
        <v>21</v>
      </c>
      <c r="R18" s="10">
        <f>IFERROR(INDEX(REPORT_DATA_BY_DISTRICT!$A:$AH,$D18,MATCH(R$8,REPORT_DATA_BY_DISTRICT!$A$1:$AH$1,0)), "")</f>
        <v>2</v>
      </c>
      <c r="S18" s="10">
        <f>IFERROR(INDEX(REPORT_DATA_BY_DISTRICT!$A:$AH,$D18,MATCH(S$8,REPORT_DATA_BY_DISTRICT!$A$1:$AH$1,0)), "")</f>
        <v>35</v>
      </c>
    </row>
    <row r="19" spans="3:19" ht="15" customHeight="1">
      <c r="C19" s="64" t="str">
        <f>CONCATENATE(YEAR,":",MONTH,":2:",WEEKLY_REPORT_DAY,":", $A$1)</f>
        <v>2016:5:2:7:XINDIAN</v>
      </c>
      <c r="D19" s="64">
        <f>MATCH($C19,REPORT_DATA_BY_DISTRICT!$A:$A, 0)</f>
        <v>508</v>
      </c>
      <c r="E19" s="19" t="s">
        <v>782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6</v>
      </c>
      <c r="K19" s="10">
        <f>IFERROR(INDEX(REPORT_DATA_BY_DISTRICT!$A:$AH,$D19,MATCH(K$8,REPORT_DATA_BY_DISTRICT!$A$1:$AH$1,0)), "")</f>
        <v>4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16</v>
      </c>
      <c r="O19" s="10">
        <f>IFERROR(INDEX(REPORT_DATA_BY_DISTRICT!$A:$AH,$D19,MATCH(O$8,REPORT_DATA_BY_DISTRICT!$A$1:$AH$1,0)), "")</f>
        <v>3</v>
      </c>
      <c r="P19" s="10">
        <f>IFERROR(INDEX(REPORT_DATA_BY_DISTRICT!$A:$AH,$D19,MATCH(P$8,REPORT_DATA_BY_DISTRICT!$A$1:$AH$1,0)), "")</f>
        <v>21</v>
      </c>
      <c r="Q19" s="10">
        <f>IFERROR(INDEX(REPORT_DATA_BY_DISTRICT!$A:$AH,$D19,MATCH(Q$8,REPORT_DATA_BY_DISTRICT!$A$1:$AH$1,0)), "")</f>
        <v>19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30</v>
      </c>
    </row>
    <row r="20" spans="3:19" ht="15" customHeight="1">
      <c r="C20" s="64" t="str">
        <f>CONCATENATE(YEAR,":",MONTH,":3:",WEEKLY_REPORT_DAY,":", $A$1)</f>
        <v>2016:5:3:7:XINDIAN</v>
      </c>
      <c r="D20" s="64">
        <f>MATCH($C20,REPORT_DATA_BY_DISTRICT!$A:$A, 0)</f>
        <v>538</v>
      </c>
      <c r="E20" s="19" t="s">
        <v>784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1</v>
      </c>
      <c r="J20" s="10">
        <f>IFERROR(INDEX(REPORT_DATA_BY_DISTRICT!$A:$AH,$D20,MATCH(J$8,REPORT_DATA_BY_DISTRICT!$A$1:$AH$1,0)), "")</f>
        <v>5</v>
      </c>
      <c r="K20" s="10">
        <f>IFERROR(INDEX(REPORT_DATA_BY_DISTRICT!$A:$AH,$D20,MATCH(K$8,REPORT_DATA_BY_DISTRICT!$A$1:$AH$1,0)), "")</f>
        <v>7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15</v>
      </c>
      <c r="O20" s="10">
        <f>IFERROR(INDEX(REPORT_DATA_BY_DISTRICT!$A:$AH,$D20,MATCH(O$8,REPORT_DATA_BY_DISTRICT!$A$1:$AH$1,0)), "")</f>
        <v>10</v>
      </c>
      <c r="P20" s="10">
        <f>IFERROR(INDEX(REPORT_DATA_BY_DISTRICT!$A:$AH,$D20,MATCH(P$8,REPORT_DATA_BY_DISTRICT!$A$1:$AH$1,0)), "")</f>
        <v>38</v>
      </c>
      <c r="Q20" s="10">
        <f>IFERROR(INDEX(REPORT_DATA_BY_DISTRICT!$A:$AH,$D20,MATCH(Q$8,REPORT_DATA_BY_DISTRICT!$A$1:$AH$1,0)), "")</f>
        <v>17</v>
      </c>
      <c r="R20" s="10">
        <f>IFERROR(INDEX(REPORT_DATA_BY_DISTRICT!$A:$AH,$D20,MATCH(R$8,REPORT_DATA_BY_DISTRICT!$A$1:$AH$1,0)), "")</f>
        <v>0</v>
      </c>
      <c r="S20" s="10">
        <f>IFERROR(INDEX(REPORT_DATA_BY_DISTRICT!$A:$AH,$D20,MATCH(S$8,REPORT_DATA_BY_DISTRICT!$A$1:$AH$1,0)), "")</f>
        <v>23</v>
      </c>
    </row>
    <row r="21" spans="3:19" ht="15" customHeight="1">
      <c r="C21" s="64" t="str">
        <f>CONCATENATE(YEAR,":",MONTH,":4:",WEEKLY_REPORT_DAY,":", $A$1)</f>
        <v>2016:5:4:7:XINDIAN</v>
      </c>
      <c r="D21" s="64" t="e">
        <f>MATCH($C21,REPORT_DATA_BY_DISTRICT!$A:$A, 0)</f>
        <v>#N/A</v>
      </c>
      <c r="E21" s="19" t="s">
        <v>785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C22" s="64" t="str">
        <f>CONCATENATE(YEAR,":",MONTH,":5:",WEEKLY_REPORT_DAY,":", $A$1)</f>
        <v>2016:5:5:7:XINDIAN</v>
      </c>
      <c r="D22" s="64" t="e">
        <f>MATCH($C22,REPORT_DATA_BY_DISTRICT!$A:$A, 0)</f>
        <v>#N/A</v>
      </c>
      <c r="E22" s="19" t="s">
        <v>786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E23" s="16" t="s">
        <v>806</v>
      </c>
      <c r="F23" s="14"/>
      <c r="G23" s="14"/>
      <c r="H23" s="17">
        <f>SUM(H18:H22)</f>
        <v>0</v>
      </c>
      <c r="I23" s="17">
        <f t="shared" ref="I23:R23" si="1">SUM(I18:I22)</f>
        <v>1</v>
      </c>
      <c r="J23" s="17">
        <f t="shared" si="1"/>
        <v>17</v>
      </c>
      <c r="K23" s="17">
        <f t="shared" si="1"/>
        <v>17</v>
      </c>
      <c r="L23" s="49">
        <f t="shared" si="1"/>
        <v>0</v>
      </c>
      <c r="M23" s="17">
        <f t="shared" si="1"/>
        <v>0</v>
      </c>
      <c r="N23" s="52">
        <f t="shared" si="1"/>
        <v>50</v>
      </c>
      <c r="O23" s="17">
        <f t="shared" si="1"/>
        <v>19</v>
      </c>
      <c r="P23" s="17">
        <f t="shared" si="1"/>
        <v>82</v>
      </c>
      <c r="Q23" s="17">
        <f t="shared" si="1"/>
        <v>57</v>
      </c>
      <c r="R23" s="17">
        <f t="shared" si="1"/>
        <v>4</v>
      </c>
      <c r="S23" s="17">
        <f>SUM(S18:S22)</f>
        <v>88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23" priority="1">
      <formula>J12=""</formula>
    </cfRule>
    <cfRule type="expression" dxfId="22" priority="2">
      <formula>AND(M$9&lt;&gt;"",M12&gt;=M$9)</formula>
    </cfRule>
    <cfRule type="expression" dxfId="21" priority="3">
      <formula>AND(M$10&lt;&gt;"",M12&lt;M$10)</formula>
    </cfRule>
    <cfRule type="expression" dxfId="2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2016:2:4:7:XINDIAN</v>
      </c>
      <c r="AP77" s="27">
        <f t="shared" ref="AP77:AP88" ca="1" si="11">MATCH(AO77,INDIRECT(CONCATENATE($X$93,"$A:$A")),0)</f>
        <v>215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16</v>
      </c>
      <c r="AS77" s="21">
        <f t="shared" ca="1" si="12"/>
        <v>11</v>
      </c>
      <c r="AT77" s="21">
        <f t="shared" ca="1" si="12"/>
        <v>11</v>
      </c>
      <c r="AU77" s="21">
        <f t="shared" ca="1" si="12"/>
        <v>3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2016:3:1:7:XINDIAN</v>
      </c>
      <c r="AP78" s="27">
        <f t="shared" ca="1" si="11"/>
        <v>246</v>
      </c>
      <c r="AQ78" s="21">
        <f t="shared" ca="1" si="12"/>
        <v>0</v>
      </c>
      <c r="AR78" s="21">
        <f t="shared" ca="1" si="12"/>
        <v>14</v>
      </c>
      <c r="AS78" s="21">
        <f t="shared" ca="1" si="12"/>
        <v>10</v>
      </c>
      <c r="AT78" s="21">
        <f t="shared" ca="1" si="12"/>
        <v>18</v>
      </c>
      <c r="AU78" s="21">
        <f t="shared" ca="1" si="12"/>
        <v>0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>
        <f t="shared" ca="1" si="6"/>
        <v>28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2016:3:2:7:XINDIAN</v>
      </c>
      <c r="AP79" s="27">
        <f t="shared" ca="1" si="11"/>
        <v>275</v>
      </c>
      <c r="AQ79" s="21">
        <f t="shared" ca="1" si="12"/>
        <v>0</v>
      </c>
      <c r="AR79" s="21">
        <f t="shared" ca="1" si="12"/>
        <v>12</v>
      </c>
      <c r="AS79" s="21">
        <f t="shared" ca="1" si="12"/>
        <v>10</v>
      </c>
      <c r="AT79" s="21">
        <f t="shared" ca="1" si="12"/>
        <v>15</v>
      </c>
      <c r="AU79" s="21">
        <f t="shared" ca="1" si="12"/>
        <v>2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>
        <f t="shared" ca="1" si="3"/>
        <v>122</v>
      </c>
      <c r="AC80" s="21">
        <f t="shared" ca="1" si="4"/>
        <v>1</v>
      </c>
      <c r="AD80" s="21">
        <f t="shared" si="5"/>
        <v>0</v>
      </c>
      <c r="AE80" s="27">
        <f t="shared" ca="1" si="6"/>
        <v>49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2016:3:3:7:XINDIAN</v>
      </c>
      <c r="AP80" s="27">
        <f t="shared" ca="1" si="11"/>
        <v>305</v>
      </c>
      <c r="AQ80" s="21">
        <f t="shared" ca="1" si="12"/>
        <v>0</v>
      </c>
      <c r="AR80" s="21">
        <f t="shared" ca="1" si="12"/>
        <v>10</v>
      </c>
      <c r="AS80" s="21">
        <f t="shared" ca="1" si="12"/>
        <v>3</v>
      </c>
      <c r="AT80" s="21">
        <f t="shared" ca="1" si="12"/>
        <v>9</v>
      </c>
      <c r="AU80" s="21">
        <f t="shared" ca="1" si="12"/>
        <v>1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>
        <f t="shared" ca="1" si="3"/>
        <v>152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2016:3:4:7:XINDIAN</v>
      </c>
      <c r="AP81" s="27">
        <f t="shared" ca="1" si="11"/>
        <v>334</v>
      </c>
      <c r="AQ81" s="21">
        <f t="shared" ca="1" si="12"/>
        <v>1</v>
      </c>
      <c r="AR81" s="21">
        <f t="shared" ca="1" si="12"/>
        <v>14</v>
      </c>
      <c r="AS81" s="21">
        <f t="shared" ca="1" si="12"/>
        <v>7</v>
      </c>
      <c r="AT81" s="21">
        <f t="shared" ca="1" si="12"/>
        <v>7</v>
      </c>
      <c r="AU81" s="21">
        <f t="shared" ca="1" si="12"/>
        <v>4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2016:4:1:7:XINDIAN</v>
      </c>
      <c r="AP82" s="27">
        <f t="shared" ca="1" si="11"/>
        <v>363</v>
      </c>
      <c r="AQ82" s="21">
        <f t="shared" ca="1" si="12"/>
        <v>0</v>
      </c>
      <c r="AR82" s="21">
        <f t="shared" ca="1" si="12"/>
        <v>12</v>
      </c>
      <c r="AS82" s="21">
        <f t="shared" ca="1" si="12"/>
        <v>3</v>
      </c>
      <c r="AT82" s="21">
        <f t="shared" ca="1" si="12"/>
        <v>14</v>
      </c>
      <c r="AU82" s="21">
        <f t="shared" ca="1" si="12"/>
        <v>1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2016:4:2:7:XINDIAN</v>
      </c>
      <c r="AP83" s="27">
        <f t="shared" ca="1" si="11"/>
        <v>392</v>
      </c>
      <c r="AQ83" s="21">
        <f t="shared" ca="1" si="12"/>
        <v>0</v>
      </c>
      <c r="AR83" s="21">
        <f t="shared" ca="1" si="12"/>
        <v>14</v>
      </c>
      <c r="AS83" s="21">
        <f t="shared" ca="1" si="12"/>
        <v>5</v>
      </c>
      <c r="AT83" s="21">
        <f t="shared" ca="1" si="12"/>
        <v>17</v>
      </c>
      <c r="AU83" s="21">
        <f t="shared" ca="1" si="12"/>
        <v>3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2016:4:3:7:XINDIAN</v>
      </c>
      <c r="AP84" s="27">
        <f t="shared" ca="1" si="11"/>
        <v>421</v>
      </c>
      <c r="AQ84" s="21">
        <f t="shared" ca="1" si="12"/>
        <v>1</v>
      </c>
      <c r="AR84" s="21">
        <f t="shared" ca="1" si="12"/>
        <v>14</v>
      </c>
      <c r="AS84" s="21">
        <f t="shared" ca="1" si="12"/>
        <v>4</v>
      </c>
      <c r="AT84" s="21">
        <f t="shared" ca="1" si="12"/>
        <v>21</v>
      </c>
      <c r="AU84" s="21">
        <f t="shared" ca="1" si="12"/>
        <v>3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2016:4:4:7:XINDIAN</v>
      </c>
      <c r="AP85" s="27">
        <f t="shared" ca="1" si="11"/>
        <v>450</v>
      </c>
      <c r="AQ85" s="21">
        <f t="shared" ca="1" si="12"/>
        <v>0</v>
      </c>
      <c r="AR85" s="21">
        <f t="shared" ca="1" si="12"/>
        <v>12</v>
      </c>
      <c r="AS85" s="21">
        <f t="shared" ca="1" si="12"/>
        <v>3</v>
      </c>
      <c r="AT85" s="21">
        <f t="shared" ca="1" si="12"/>
        <v>16</v>
      </c>
      <c r="AU85" s="21">
        <f t="shared" ca="1" si="12"/>
        <v>2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2016:5:1:7:XINDIAN</v>
      </c>
      <c r="AP86" s="27">
        <f t="shared" ca="1" si="11"/>
        <v>479</v>
      </c>
      <c r="AQ86" s="21">
        <f t="shared" ca="1" si="12"/>
        <v>0</v>
      </c>
      <c r="AR86" s="21">
        <f t="shared" ca="1" si="12"/>
        <v>19</v>
      </c>
      <c r="AS86" s="21">
        <f t="shared" ca="1" si="12"/>
        <v>6</v>
      </c>
      <c r="AT86" s="21">
        <f t="shared" ca="1" si="12"/>
        <v>21</v>
      </c>
      <c r="AU86" s="21">
        <f t="shared" ca="1" si="12"/>
        <v>2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2016:5:2:7:XINDIAN</v>
      </c>
      <c r="AP87" s="27">
        <f t="shared" ca="1" si="11"/>
        <v>508</v>
      </c>
      <c r="AQ87" s="21">
        <f t="shared" ca="1" si="12"/>
        <v>0</v>
      </c>
      <c r="AR87" s="21">
        <f t="shared" ca="1" si="12"/>
        <v>16</v>
      </c>
      <c r="AS87" s="21">
        <f t="shared" ca="1" si="12"/>
        <v>3</v>
      </c>
      <c r="AT87" s="21">
        <f t="shared" ca="1" si="12"/>
        <v>19</v>
      </c>
      <c r="AU87" s="21">
        <f t="shared" ca="1" si="12"/>
        <v>2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2016:5:3:7:XINDIAN</v>
      </c>
      <c r="AP88" s="27">
        <f t="shared" ca="1" si="11"/>
        <v>538</v>
      </c>
      <c r="AQ88" s="21">
        <f t="shared" ca="1" si="12"/>
        <v>0</v>
      </c>
      <c r="AR88" s="21">
        <f t="shared" ca="1" si="12"/>
        <v>15</v>
      </c>
      <c r="AS88" s="21">
        <f t="shared" ca="1" si="12"/>
        <v>10</v>
      </c>
      <c r="AT88" s="21">
        <f t="shared" ca="1" si="12"/>
        <v>17</v>
      </c>
      <c r="AU88" s="21">
        <f t="shared" ca="1" si="12"/>
        <v>0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1755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2300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2301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2016  4</v>
      </c>
    </row>
    <row r="107" spans="23:50" ht="23.25">
      <c r="W107" s="7" t="s">
        <v>1451</v>
      </c>
      <c r="X107" s="42" t="str">
        <f>$X$91</f>
        <v>Xindian District</v>
      </c>
    </row>
    <row r="108" spans="23:50">
      <c r="X108" s="40" t="str">
        <f>$X$92</f>
        <v>新店地區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S24"/>
  <sheetViews>
    <sheetView topLeftCell="E1" zoomScaleNormal="100" zoomScaleSheetLayoutView="115" workbookViewId="0">
      <selection activeCell="H27" sqref="H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2020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2302</v>
      </c>
      <c r="E2" s="78" t="str">
        <f>$A$3</f>
        <v>雙和地區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2123</v>
      </c>
      <c r="E4" s="85">
        <f>DATE</f>
        <v>42505</v>
      </c>
      <c r="F4" s="23" t="s">
        <v>791</v>
      </c>
      <c r="G4" s="24"/>
      <c r="H4" s="87">
        <f>ROUND($G$2/12*MONTH,0)</f>
        <v>50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2124</v>
      </c>
      <c r="E5" s="86"/>
      <c r="F5" s="5" t="s">
        <v>792</v>
      </c>
      <c r="G5" s="6"/>
      <c r="H5" s="90">
        <f ca="1">SHUANGHE_DISTRICT_GRAPH!$AC$89</f>
        <v>7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2127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2030</v>
      </c>
      <c r="C12" s="64" t="str">
        <f>CONCATENATE(YEAR,":",MONTH,":",WEEK,":",WEEKDAY,":",$B12)</f>
        <v>2016:5:3:7:ZHONGHE_1_E</v>
      </c>
      <c r="D12" s="64">
        <f>MATCH($C12,REPORT_DATA_BY_COMP!$A:$A,0)</f>
        <v>1739</v>
      </c>
      <c r="E12" s="65" t="str">
        <f>SUBSTITUTE(VLOOKUP($B12,COMP_LIST!$A:$AC,5,FALSE),"EL","")</f>
        <v>E. Anderson / Van de Merwe</v>
      </c>
      <c r="F12" s="4" t="str">
        <f>VLOOKUP($B12,COMP_LIST!$A:$AC,3,FALSE)</f>
        <v>Zhonghe 1 E</v>
      </c>
      <c r="G12" s="4" t="str">
        <f>VLOOKUP($B12,COMP_LIST!$A:$AC,4,FALSE)</f>
        <v>中和 1 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3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7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7</v>
      </c>
    </row>
    <row r="13" spans="1:19" ht="15" customHeight="1">
      <c r="A13" s="1"/>
      <c r="B13" s="1" t="s">
        <v>2035</v>
      </c>
      <c r="C13" s="64" t="str">
        <f>CONCATENATE(YEAR,":",MONTH,":",WEEK,":",WEEKDAY,":",$B13)</f>
        <v>2016:5:3:7:ZHONGHE_2_E</v>
      </c>
      <c r="D13" s="64">
        <f>MATCH($C13,REPORT_DATA_BY_COMP!$A:$A,0)</f>
        <v>1740</v>
      </c>
      <c r="E13" s="65" t="str">
        <f>SUBSTITUTE(VLOOKUP($B13,COMP_LIST!$A:$AC,5,FALSE),"EL","")</f>
        <v>E. Hamilton DL / Rushton</v>
      </c>
      <c r="F13" s="4" t="str">
        <f>VLOOKUP($B13,COMP_LIST!$A:$AC,3,FALSE)</f>
        <v>Zhonghe 2 E</v>
      </c>
      <c r="G13" s="4" t="str">
        <f>VLOOKUP($B13,COMP_LIST!$A:$AC,4,FALSE)</f>
        <v>中和 2 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3</v>
      </c>
      <c r="L13" s="47">
        <f>IFERROR(INDEX(REPORT_DATA_BY_COMP!$A:$AH,$D13,MATCH(L$8,REPORT_DATA_BY_COMP!$A$1:$AH$1,0)), "")</f>
        <v>1</v>
      </c>
      <c r="M13" s="59">
        <f>IFERROR(INDEX(REPORT_DATA_BY_COMP!$A:$AH,$D13,MATCH(M$8,REPORT_DATA_BY_COMP!$A$1:$AH$1,0)), "")</f>
        <v>1</v>
      </c>
      <c r="N13" s="50">
        <f>IFERROR(INDEX(REPORT_DATA_BY_COMP!$A:$AH,$D13,MATCH(N$8,REPORT_DATA_BY_COMP!$A$1:$AH$1,0)), "")</f>
        <v>7</v>
      </c>
      <c r="O13" s="10">
        <f>IFERROR(INDEX(REPORT_DATA_BY_COMP!$A:$AH,$D13,MATCH(O$8,REPORT_DATA_BY_COMP!$A$1:$AH$1,0)), "")</f>
        <v>3</v>
      </c>
      <c r="P13" s="10">
        <f>IFERROR(INDEX(REPORT_DATA_BY_COMP!$A:$AH,$D13,MATCH(P$8,REPORT_DATA_BY_COMP!$A$1:$AH$1,0)), "")</f>
        <v>7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3</v>
      </c>
    </row>
    <row r="14" spans="1:19" ht="15" customHeight="1">
      <c r="A14" s="1"/>
      <c r="B14" s="1" t="s">
        <v>2039</v>
      </c>
      <c r="C14" s="64" t="str">
        <f>CONCATENATE(YEAR,":",MONTH,":",WEEK,":",WEEKDAY,":",$B14)</f>
        <v>2016:5:3:7:ZHONGHE_2_S</v>
      </c>
      <c r="D14" s="64">
        <f>MATCH($C14,REPORT_DATA_BY_COMP!$A:$A,0)</f>
        <v>1741</v>
      </c>
      <c r="E14" s="65" t="str">
        <f>SUBSTITUTE(VLOOKUP($B14,COMP_LIST!$A:$AC,5,FALSE),"EL","")</f>
        <v>S. Westover / Goo</v>
      </c>
      <c r="F14" s="4" t="str">
        <f>VLOOKUP($B14,COMP_LIST!$A:$AC,3,FALSE)</f>
        <v>Zhonghe 2 S</v>
      </c>
      <c r="G14" s="4" t="str">
        <f>VLOOKUP($B14,COMP_LIST!$A:$AC,4,FALSE)</f>
        <v>中和 2 姐妹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0</v>
      </c>
      <c r="K14" s="10">
        <f>IFERROR(INDEX(REPORT_DATA_BY_COMP!$A:$AH,$D14,MATCH(K$8,REPORT_DATA_BY_COMP!$A$1:$AH$1,0)), "")</f>
        <v>1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5</v>
      </c>
      <c r="O14" s="10">
        <f>IFERROR(INDEX(REPORT_DATA_BY_COMP!$A:$AH,$D14,MATCH(O$8,REPORT_DATA_BY_COMP!$A$1:$AH$1,0)), "")</f>
        <v>3</v>
      </c>
      <c r="P14" s="10">
        <f>IFERROR(INDEX(REPORT_DATA_BY_COMP!$A:$AH,$D14,MATCH(P$8,REPORT_DATA_BY_COMP!$A$1:$AH$1,0)), "")</f>
        <v>7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0</v>
      </c>
      <c r="S14" s="10">
        <f>IFERROR(INDEX(REPORT_DATA_BY_COMP!$A:$AH,$D14,MATCH(S$8,REPORT_DATA_BY_COMP!$A$1:$AH$1,0)), "")</f>
        <v>4</v>
      </c>
    </row>
    <row r="15" spans="1:19" ht="15" customHeight="1">
      <c r="A15" s="1"/>
      <c r="B15" s="1" t="s">
        <v>2019</v>
      </c>
      <c r="C15" s="64" t="str">
        <f>CONCATENATE(YEAR,":",MONTH,":",WEEK,":",WEEKDAY,":",$B15)</f>
        <v>2016:5:3:7:YONGHE_S</v>
      </c>
      <c r="D15" s="64">
        <f>MATCH($C15,REPORT_DATA_BY_COMP!$A:$A,0)</f>
        <v>1736</v>
      </c>
      <c r="E15" s="65" t="str">
        <f>SUBSTITUTE(VLOOKUP($B15,COMP_LIST!$A:$AC,5,FALSE),"EL","")</f>
        <v>S. Beeston / Coleman STL</v>
      </c>
      <c r="F15" s="4" t="str">
        <f>VLOOKUP($B15,COMP_LIST!$A:$AC,3,FALSE)</f>
        <v>Yonghe S</v>
      </c>
      <c r="G15" s="4" t="str">
        <f>VLOOKUP($B15,COMP_LIST!$A:$AC,4,FALSE)</f>
        <v>永和姐妹</v>
      </c>
      <c r="H15" s="10">
        <f>IFERROR(INDEX(REPORT_DATA_BY_COMP!$A:$AH,$D15,MATCH(H$8,REPORT_DATA_BY_COMP!$A$1:$AH$1,0)), "")</f>
        <v>0</v>
      </c>
      <c r="I15" s="10">
        <f>IFERROR(INDEX(REPORT_DATA_BY_COMP!$A:$AH,$D15,MATCH(I$8,REPORT_DATA_BY_COMP!$A$1:$AH$1,0)), "")</f>
        <v>1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1</v>
      </c>
      <c r="L15" s="47">
        <f>IFERROR(INDEX(REPORT_DATA_BY_COMP!$A:$AH,$D15,MATCH(L$8,REPORT_DATA_BY_COMP!$A$1:$AH$1,0)), "")</f>
        <v>1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6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6</v>
      </c>
      <c r="Q15" s="10">
        <f>IFERROR(INDEX(REPORT_DATA_BY_COMP!$A:$AH,$D15,MATCH(Q$8,REPORT_DATA_BY_COMP!$A$1:$AH$1,0)), "")</f>
        <v>8</v>
      </c>
      <c r="R15" s="10">
        <f>IFERROR(INDEX(REPORT_DATA_BY_COMP!$A:$AH,$D15,MATCH(R$8,REPORT_DATA_BY_COMP!$A$1:$AH$1,0)), "")</f>
        <v>1</v>
      </c>
      <c r="S15" s="10">
        <f>IFERROR(INDEX(REPORT_DATA_BY_COMP!$A:$AH,$D15,MATCH(S$8,REPORT_DATA_BY_COMP!$A$1:$AH$1,0)), "")</f>
        <v>15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6</v>
      </c>
      <c r="K16" s="11">
        <f t="shared" si="0"/>
        <v>5</v>
      </c>
      <c r="L16" s="48">
        <f t="shared" si="0"/>
        <v>2</v>
      </c>
      <c r="M16" s="57">
        <f t="shared" si="0"/>
        <v>1</v>
      </c>
      <c r="N16" s="51">
        <f t="shared" si="0"/>
        <v>23</v>
      </c>
      <c r="O16" s="11">
        <f t="shared" si="0"/>
        <v>11</v>
      </c>
      <c r="P16" s="11">
        <f t="shared" si="0"/>
        <v>27</v>
      </c>
      <c r="Q16" s="11">
        <f t="shared" si="0"/>
        <v>24</v>
      </c>
      <c r="R16" s="11">
        <f t="shared" si="0"/>
        <v>1</v>
      </c>
      <c r="S16" s="11">
        <f t="shared" si="0"/>
        <v>29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2016:5:1:7:SHUANGHE</v>
      </c>
      <c r="D19" s="64">
        <f>MATCH($C19,REPORT_DATA_BY_DISTRICT!$A:$A, 0)</f>
        <v>470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3</v>
      </c>
      <c r="K19" s="10">
        <f>IFERROR(INDEX(REPORT_DATA_BY_DISTRICT!$A:$AH,$D19,MATCH(K$8,REPORT_DATA_BY_DISTRICT!$A$1:$AH$1,0)), "")</f>
        <v>7</v>
      </c>
      <c r="L19" s="10">
        <f>IFERROR(INDEX(REPORT_DATA_BY_DISTRICT!$A:$AH,$D19,MATCH(L$8,REPORT_DATA_BY_DISTRICT!$A$1:$AH$1,0)), "")</f>
        <v>2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26</v>
      </c>
      <c r="O19" s="10">
        <f>IFERROR(INDEX(REPORT_DATA_BY_DISTRICT!$A:$AH,$D19,MATCH(O$8,REPORT_DATA_BY_DISTRICT!$A$1:$AH$1,0)), "")</f>
        <v>7</v>
      </c>
      <c r="P19" s="10">
        <f>IFERROR(INDEX(REPORT_DATA_BY_DISTRICT!$A:$AH,$D19,MATCH(P$8,REPORT_DATA_BY_DISTRICT!$A$1:$AH$1,0)), "")</f>
        <v>27</v>
      </c>
      <c r="Q19" s="10">
        <f>IFERROR(INDEX(REPORT_DATA_BY_DISTRICT!$A:$AH,$D19,MATCH(Q$8,REPORT_DATA_BY_DISTRICT!$A$1:$AH$1,0)), "")</f>
        <v>20</v>
      </c>
      <c r="R19" s="10">
        <f>IFERROR(INDEX(REPORT_DATA_BY_DISTRICT!$A:$AH,$D19,MATCH(R$8,REPORT_DATA_BY_DISTRICT!$A$1:$AH$1,0)), "")</f>
        <v>3</v>
      </c>
      <c r="S19" s="10">
        <f>IFERROR(INDEX(REPORT_DATA_BY_DISTRICT!$A:$AH,$D19,MATCH(S$8,REPORT_DATA_BY_DISTRICT!$A$1:$AH$1,0)), "")</f>
        <v>23</v>
      </c>
    </row>
    <row r="20" spans="3:19" ht="15" customHeight="1">
      <c r="C20" s="64" t="str">
        <f>CONCATENATE(YEAR,":",MONTH,":2:",WEEKLY_REPORT_DAY,":", $A$1)</f>
        <v>2016:5:2:7:SHUANGHE</v>
      </c>
      <c r="D20" s="64">
        <f>MATCH($C20,REPORT_DATA_BY_DISTRICT!$A:$A, 0)</f>
        <v>499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0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4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1</v>
      </c>
      <c r="M20" s="10">
        <f>IFERROR(INDEX(REPORT_DATA_BY_DISTRICT!$A:$AH,$D20,MATCH(M$8,REPORT_DATA_BY_DISTRICT!$A$1:$AH$1,0)), "")</f>
        <v>1</v>
      </c>
      <c r="N20" s="10">
        <f>IFERROR(INDEX(REPORT_DATA_BY_DISTRICT!$A:$AH,$D20,MATCH(N$8,REPORT_DATA_BY_DISTRICT!$A$1:$AH$1,0)), "")</f>
        <v>19</v>
      </c>
      <c r="O20" s="10">
        <f>IFERROR(INDEX(REPORT_DATA_BY_DISTRICT!$A:$AH,$D20,MATCH(O$8,REPORT_DATA_BY_DISTRICT!$A$1:$AH$1,0)), "")</f>
        <v>7</v>
      </c>
      <c r="P20" s="10">
        <f>IFERROR(INDEX(REPORT_DATA_BY_DISTRICT!$A:$AH,$D20,MATCH(P$8,REPORT_DATA_BY_DISTRICT!$A$1:$AH$1,0)), "")</f>
        <v>29</v>
      </c>
      <c r="Q20" s="10">
        <f>IFERROR(INDEX(REPORT_DATA_BY_DISTRICT!$A:$AH,$D20,MATCH(Q$8,REPORT_DATA_BY_DISTRICT!$A$1:$AH$1,0)), "")</f>
        <v>16</v>
      </c>
      <c r="R20" s="10">
        <f>IFERROR(INDEX(REPORT_DATA_BY_DISTRICT!$A:$AH,$D20,MATCH(R$8,REPORT_DATA_BY_DISTRICT!$A$1:$AH$1,0)), "")</f>
        <v>2</v>
      </c>
      <c r="S20" s="10">
        <f>IFERROR(INDEX(REPORT_DATA_BY_DISTRICT!$A:$AH,$D20,MATCH(S$8,REPORT_DATA_BY_DISTRICT!$A$1:$AH$1,0)), "")</f>
        <v>23</v>
      </c>
    </row>
    <row r="21" spans="3:19" ht="15" customHeight="1">
      <c r="C21" s="64" t="str">
        <f>CONCATENATE(YEAR,":",MONTH,":3:",WEEKLY_REPORT_DAY,":", $A$1)</f>
        <v>2016:5:3:7:SHUANGHE</v>
      </c>
      <c r="D21" s="64">
        <f>MATCH($C21,REPORT_DATA_BY_DISTRICT!$A:$A, 0)</f>
        <v>528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0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6</v>
      </c>
      <c r="K21" s="10">
        <f>IFERROR(INDEX(REPORT_DATA_BY_DISTRICT!$A:$AH,$D21,MATCH(K$8,REPORT_DATA_BY_DISTRICT!$A$1:$AH$1,0)), "")</f>
        <v>5</v>
      </c>
      <c r="L21" s="10">
        <f>IFERROR(INDEX(REPORT_DATA_BY_DISTRICT!$A:$AH,$D21,MATCH(L$8,REPORT_DATA_BY_DISTRICT!$A$1:$AH$1,0)), "")</f>
        <v>2</v>
      </c>
      <c r="M21" s="10">
        <f>IFERROR(INDEX(REPORT_DATA_BY_DISTRICT!$A:$AH,$D21,MATCH(M$8,REPORT_DATA_BY_DISTRICT!$A$1:$AH$1,0)), "")</f>
        <v>1</v>
      </c>
      <c r="N21" s="10">
        <f>IFERROR(INDEX(REPORT_DATA_BY_DISTRICT!$A:$AH,$D21,MATCH(N$8,REPORT_DATA_BY_DISTRICT!$A$1:$AH$1,0)), "")</f>
        <v>23</v>
      </c>
      <c r="O21" s="10">
        <f>IFERROR(INDEX(REPORT_DATA_BY_DISTRICT!$A:$AH,$D21,MATCH(O$8,REPORT_DATA_BY_DISTRICT!$A$1:$AH$1,0)), "")</f>
        <v>11</v>
      </c>
      <c r="P21" s="10">
        <f>IFERROR(INDEX(REPORT_DATA_BY_DISTRICT!$A:$AH,$D21,MATCH(P$8,REPORT_DATA_BY_DISTRICT!$A$1:$AH$1,0)), "")</f>
        <v>27</v>
      </c>
      <c r="Q21" s="10">
        <f>IFERROR(INDEX(REPORT_DATA_BY_DISTRICT!$A:$AH,$D21,MATCH(Q$8,REPORT_DATA_BY_DISTRICT!$A$1:$AH$1,0)), "")</f>
        <v>24</v>
      </c>
      <c r="R21" s="10">
        <f>IFERROR(INDEX(REPORT_DATA_BY_DISTRICT!$A:$AH,$D21,MATCH(R$8,REPORT_DATA_BY_DISTRICT!$A$1:$AH$1,0)), "")</f>
        <v>1</v>
      </c>
      <c r="S21" s="10">
        <f>IFERROR(INDEX(REPORT_DATA_BY_DISTRICT!$A:$AH,$D21,MATCH(S$8,REPORT_DATA_BY_DISTRICT!$A$1:$AH$1,0)), "")</f>
        <v>29</v>
      </c>
    </row>
    <row r="22" spans="3:19" ht="15" customHeight="1">
      <c r="C22" s="64" t="str">
        <f>CONCATENATE(YEAR,":",MONTH,":4:",WEEKLY_REPORT_DAY,":", $A$1)</f>
        <v>2016:5:4:7:SHUANGHE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2016:5:5:7:SHUANGHE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2</v>
      </c>
      <c r="J24" s="17">
        <f t="shared" si="1"/>
        <v>13</v>
      </c>
      <c r="K24" s="17">
        <f t="shared" si="1"/>
        <v>20</v>
      </c>
      <c r="L24" s="49">
        <f t="shared" si="1"/>
        <v>5</v>
      </c>
      <c r="M24" s="17">
        <f t="shared" si="1"/>
        <v>2</v>
      </c>
      <c r="N24" s="52">
        <f t="shared" si="1"/>
        <v>68</v>
      </c>
      <c r="O24" s="17">
        <f t="shared" si="1"/>
        <v>25</v>
      </c>
      <c r="P24" s="17">
        <f t="shared" si="1"/>
        <v>83</v>
      </c>
      <c r="Q24" s="17">
        <f t="shared" si="1"/>
        <v>60</v>
      </c>
      <c r="R24" s="17">
        <f t="shared" si="1"/>
        <v>6</v>
      </c>
      <c r="S24" s="17">
        <f>SUM(S19:S23)</f>
        <v>75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9" priority="1">
      <formula>J12=""</formula>
    </cfRule>
    <cfRule type="expression" dxfId="18" priority="2">
      <formula>AND(M$9&lt;&gt;"",M12&gt;=M$9)</formula>
    </cfRule>
    <cfRule type="expression" dxfId="17" priority="3">
      <formula>AND(M$10&lt;&gt;"",M12&lt;M$10)</formula>
    </cfRule>
    <cfRule type="expression" dxfId="1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W1:AZ109"/>
  <sheetViews>
    <sheetView zoomScale="85" zoomScaleNormal="85" workbookViewId="0">
      <selection activeCell="F19" sqref="F19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2016:2:4:7:SHUANGHE</v>
      </c>
      <c r="AP77" s="27">
        <f t="shared" ref="AP77:AP88" ca="1" si="11">MATCH(AO77,INDIRECT(CONCATENATE($X$93,"$A:$A")),0)</f>
        <v>205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33</v>
      </c>
      <c r="AS77" s="21">
        <f t="shared" ca="1" si="12"/>
        <v>16</v>
      </c>
      <c r="AT77" s="21">
        <f t="shared" ca="1" si="12"/>
        <v>29</v>
      </c>
      <c r="AU77" s="21">
        <f t="shared" ca="1" si="12"/>
        <v>6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2016:3:1:7:SHUANGHE</v>
      </c>
      <c r="AP78" s="27">
        <f t="shared" ca="1" si="11"/>
        <v>236</v>
      </c>
      <c r="AQ78" s="21">
        <f t="shared" ca="1" si="12"/>
        <v>1</v>
      </c>
      <c r="AR78" s="21">
        <f t="shared" ca="1" si="12"/>
        <v>34</v>
      </c>
      <c r="AS78" s="21">
        <f t="shared" ca="1" si="12"/>
        <v>13</v>
      </c>
      <c r="AT78" s="21">
        <f t="shared" ca="1" si="12"/>
        <v>26</v>
      </c>
      <c r="AU78" s="21">
        <f t="shared" ca="1" si="12"/>
        <v>5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2016:3:2:7:SHUANGHE</v>
      </c>
      <c r="AP79" s="27">
        <f t="shared" ca="1" si="11"/>
        <v>266</v>
      </c>
      <c r="AQ79" s="21">
        <f t="shared" ca="1" si="12"/>
        <v>0</v>
      </c>
      <c r="AR79" s="21">
        <f t="shared" ca="1" si="12"/>
        <v>31</v>
      </c>
      <c r="AS79" s="21">
        <f t="shared" ca="1" si="12"/>
        <v>10</v>
      </c>
      <c r="AT79" s="21">
        <f t="shared" ca="1" si="12"/>
        <v>15</v>
      </c>
      <c r="AU79" s="21">
        <f t="shared" ca="1" si="12"/>
        <v>2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>
        <f t="shared" ca="1" si="3"/>
        <v>113</v>
      </c>
      <c r="AC80" s="21">
        <f t="shared" ca="1" si="4"/>
        <v>2</v>
      </c>
      <c r="AD80" s="21">
        <f t="shared" si="5"/>
        <v>0</v>
      </c>
      <c r="AE80" s="27">
        <f t="shared" ca="1" si="6"/>
        <v>41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2016:3:3:7:SHUANGHE</v>
      </c>
      <c r="AP80" s="27">
        <f t="shared" ca="1" si="11"/>
        <v>295</v>
      </c>
      <c r="AQ80" s="21">
        <f t="shared" ca="1" si="12"/>
        <v>0</v>
      </c>
      <c r="AR80" s="21">
        <f t="shared" ca="1" si="12"/>
        <v>25</v>
      </c>
      <c r="AS80" s="21">
        <f t="shared" ca="1" si="12"/>
        <v>10</v>
      </c>
      <c r="AT80" s="21">
        <f t="shared" ca="1" si="12"/>
        <v>22</v>
      </c>
      <c r="AU80" s="21">
        <f t="shared" ca="1" si="12"/>
        <v>0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>
        <f t="shared" ca="1" si="3"/>
        <v>142</v>
      </c>
      <c r="AC81" s="21">
        <f t="shared" ca="1" si="4"/>
        <v>2</v>
      </c>
      <c r="AD81" s="21">
        <f t="shared" si="5"/>
        <v>0</v>
      </c>
      <c r="AE81" s="27">
        <f t="shared" ca="1" si="6"/>
        <v>62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2016:3:4:7:SHUANGHE</v>
      </c>
      <c r="AP81" s="27">
        <f t="shared" ca="1" si="11"/>
        <v>325</v>
      </c>
      <c r="AQ81" s="21">
        <f t="shared" ca="1" si="12"/>
        <v>0</v>
      </c>
      <c r="AR81" s="21">
        <f t="shared" ca="1" si="12"/>
        <v>25</v>
      </c>
      <c r="AS81" s="21">
        <f t="shared" ca="1" si="12"/>
        <v>11</v>
      </c>
      <c r="AT81" s="21">
        <f t="shared" ca="1" si="12"/>
        <v>15</v>
      </c>
      <c r="AU81" s="21">
        <f t="shared" ca="1" si="12"/>
        <v>0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2016:4:1:7:SHUANGHE</v>
      </c>
      <c r="AP82" s="27">
        <f t="shared" ca="1" si="11"/>
        <v>354</v>
      </c>
      <c r="AQ82" s="21">
        <f t="shared" ca="1" si="12"/>
        <v>1</v>
      </c>
      <c r="AR82" s="21">
        <f t="shared" ca="1" si="12"/>
        <v>23</v>
      </c>
      <c r="AS82" s="21">
        <f t="shared" ca="1" si="12"/>
        <v>11</v>
      </c>
      <c r="AT82" s="21">
        <f t="shared" ca="1" si="12"/>
        <v>22</v>
      </c>
      <c r="AU82" s="21">
        <f t="shared" ca="1" si="12"/>
        <v>2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2016:4:2:7:SHUANGHE</v>
      </c>
      <c r="AP83" s="27">
        <f t="shared" ca="1" si="11"/>
        <v>383</v>
      </c>
      <c r="AQ83" s="21">
        <f t="shared" ca="1" si="12"/>
        <v>1</v>
      </c>
      <c r="AR83" s="21">
        <f t="shared" ca="1" si="12"/>
        <v>20</v>
      </c>
      <c r="AS83" s="21">
        <f t="shared" ca="1" si="12"/>
        <v>11</v>
      </c>
      <c r="AT83" s="21">
        <f t="shared" ca="1" si="12"/>
        <v>17</v>
      </c>
      <c r="AU83" s="21">
        <f t="shared" ca="1" si="12"/>
        <v>2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2016:4:3:7:SHUANGHE</v>
      </c>
      <c r="AP84" s="27">
        <f t="shared" ca="1" si="11"/>
        <v>412</v>
      </c>
      <c r="AQ84" s="21">
        <f t="shared" ca="1" si="12"/>
        <v>0</v>
      </c>
      <c r="AR84" s="21">
        <f t="shared" ca="1" si="12"/>
        <v>27</v>
      </c>
      <c r="AS84" s="21">
        <f t="shared" ca="1" si="12"/>
        <v>9</v>
      </c>
      <c r="AT84" s="21">
        <f t="shared" ca="1" si="12"/>
        <v>24</v>
      </c>
      <c r="AU84" s="21">
        <f t="shared" ca="1" si="12"/>
        <v>2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2016:4:4:7:SHUANGHE</v>
      </c>
      <c r="AP85" s="27">
        <f t="shared" ca="1" si="11"/>
        <v>441</v>
      </c>
      <c r="AQ85" s="21">
        <f t="shared" ca="1" si="12"/>
        <v>0</v>
      </c>
      <c r="AR85" s="21">
        <f t="shared" ca="1" si="12"/>
        <v>29</v>
      </c>
      <c r="AS85" s="21">
        <f t="shared" ca="1" si="12"/>
        <v>8</v>
      </c>
      <c r="AT85" s="21">
        <f t="shared" ca="1" si="12"/>
        <v>23</v>
      </c>
      <c r="AU85" s="21">
        <f t="shared" ca="1" si="12"/>
        <v>1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2016:5:1:7:SHUANGHE</v>
      </c>
      <c r="AP86" s="27">
        <f t="shared" ca="1" si="11"/>
        <v>470</v>
      </c>
      <c r="AQ86" s="21">
        <f t="shared" ca="1" si="12"/>
        <v>0</v>
      </c>
      <c r="AR86" s="21">
        <f t="shared" ca="1" si="12"/>
        <v>26</v>
      </c>
      <c r="AS86" s="21">
        <f t="shared" ca="1" si="12"/>
        <v>7</v>
      </c>
      <c r="AT86" s="21">
        <f t="shared" ca="1" si="12"/>
        <v>20</v>
      </c>
      <c r="AU86" s="21">
        <f t="shared" ca="1" si="12"/>
        <v>3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2016:5:2:7:SHUANGHE</v>
      </c>
      <c r="AP87" s="27">
        <f t="shared" ca="1" si="11"/>
        <v>499</v>
      </c>
      <c r="AQ87" s="21">
        <f t="shared" ca="1" si="12"/>
        <v>1</v>
      </c>
      <c r="AR87" s="21">
        <f t="shared" ca="1" si="12"/>
        <v>19</v>
      </c>
      <c r="AS87" s="21">
        <f t="shared" ca="1" si="12"/>
        <v>7</v>
      </c>
      <c r="AT87" s="21">
        <f t="shared" ca="1" si="12"/>
        <v>16</v>
      </c>
      <c r="AU87" s="21">
        <f t="shared" ca="1" si="12"/>
        <v>2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2016:5:3:7:SHUANGHE</v>
      </c>
      <c r="AP88" s="27">
        <f t="shared" ca="1" si="11"/>
        <v>528</v>
      </c>
      <c r="AQ88" s="21">
        <f t="shared" ca="1" si="12"/>
        <v>1</v>
      </c>
      <c r="AR88" s="21">
        <f t="shared" ca="1" si="12"/>
        <v>23</v>
      </c>
      <c r="AS88" s="21">
        <f t="shared" ca="1" si="12"/>
        <v>11</v>
      </c>
      <c r="AT88" s="21">
        <f t="shared" ca="1" si="12"/>
        <v>24</v>
      </c>
      <c r="AU88" s="21">
        <f t="shared" ca="1" si="12"/>
        <v>1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7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1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1456</v>
      </c>
      <c r="X90" s="2" t="s">
        <v>2020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2302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2303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2016  7</v>
      </c>
    </row>
    <row r="107" spans="23:50" ht="23.25">
      <c r="W107" s="7" t="s">
        <v>1451</v>
      </c>
      <c r="X107" s="42" t="str">
        <f>$X$91</f>
        <v>Shuanghe District</v>
      </c>
    </row>
    <row r="108" spans="23:50">
      <c r="X108" s="40" t="str">
        <f>$X$92</f>
        <v>雙和地區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S32"/>
  <sheetViews>
    <sheetView topLeftCell="E4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1772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2128</v>
      </c>
      <c r="E2" s="78" t="str">
        <f>$A$3</f>
        <v>西臺北地帶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2129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2130</v>
      </c>
      <c r="E4" s="85">
        <f>DATE</f>
        <v>42505</v>
      </c>
      <c r="F4" s="23" t="s">
        <v>791</v>
      </c>
      <c r="G4" s="24"/>
      <c r="H4" s="87">
        <f>ROUND($G$2/12*MONTH,0)</f>
        <v>35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2131</v>
      </c>
      <c r="E5" s="86"/>
      <c r="F5" s="5" t="s">
        <v>792</v>
      </c>
      <c r="G5" s="6"/>
      <c r="H5" s="90">
        <f ca="1">WEST_ZONE_GRAPH!$AC$89</f>
        <v>17</v>
      </c>
      <c r="I5" s="91"/>
      <c r="J5" s="91"/>
      <c r="K5" s="92"/>
      <c r="L5" s="45">
        <f>$M$32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2132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1960</v>
      </c>
      <c r="C12" s="64" t="str">
        <f>CONCATENATE(YEAR,":",MONTH,":",WEEK,":",WEEKDAY,":",$B12)</f>
        <v>2016:5:3:7:TUCHENG_ZL</v>
      </c>
      <c r="D12" s="64">
        <f>MATCH($C12,REPORT_DATA_BY_COMP!$A:$A,0)</f>
        <v>1718</v>
      </c>
      <c r="E12" s="65" t="str">
        <f>SUBSTITUTE(VLOOKUP($B12,COMP_LIST!$A:$AC,5,FALSE),"EL","")</f>
        <v>E. Ribar / Stephens ZL</v>
      </c>
      <c r="F12" s="4" t="str">
        <f>VLOOKUP($B12,COMP_LIST!$A:$AC,3,FALSE)</f>
        <v>Tucheng ZL</v>
      </c>
      <c r="G12" s="4" t="str">
        <f>VLOOKUP($B12,COMP_LIST!$A:$AC,4,FALSE)</f>
        <v>土城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5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9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18</v>
      </c>
      <c r="Q12" s="10">
        <f>IFERROR(INDEX(REPORT_DATA_BY_COMP!$A:$AH,$D12,MATCH(Q$8,REPORT_DATA_BY_COMP!$A$1:$AH$1,0)), "")</f>
        <v>12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15</v>
      </c>
    </row>
    <row r="13" spans="1:19" ht="15" customHeight="1">
      <c r="A13" s="1"/>
      <c r="B13" s="1" t="s">
        <v>1963</v>
      </c>
      <c r="C13" s="64" t="str">
        <f>CONCATENATE(YEAR,":",MONTH,":",WEEK,":",WEEKDAY,":",$B13)</f>
        <v>2016:5:3:7:TUCHENG_S</v>
      </c>
      <c r="D13" s="64">
        <f>MATCH($C13,REPORT_DATA_BY_COMP!$A:$A,0)</f>
        <v>1717</v>
      </c>
      <c r="E13" s="65" t="str">
        <f>SUBSTITUTE(VLOOKUP($B13,COMP_LIST!$A:$AC,5,FALSE),"EL","")</f>
        <v>S. Johnson / Davis</v>
      </c>
      <c r="F13" s="4" t="str">
        <f>VLOOKUP($B13,COMP_LIST!$A:$AC,3,FALSE)</f>
        <v>Tucheng S</v>
      </c>
      <c r="G13" s="4" t="str">
        <f>VLOOKUP($B13,COMP_LIST!$A:$AC,4,FALSE)</f>
        <v>土城姐妹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6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 t="s">
        <v>1890</v>
      </c>
      <c r="C14" s="64" t="str">
        <f>CONCATENATE(YEAR,":",MONTH,":",WEEK,":",WEEKDAY,":",$B14)</f>
        <v>2016:5:3:7:SANXIA_A_E</v>
      </c>
      <c r="D14" s="64">
        <f>MATCH($C14,REPORT_DATA_BY_COMP!$A:$A,0)</f>
        <v>1694</v>
      </c>
      <c r="E14" s="65" t="str">
        <f>SUBSTITUTE(VLOOKUP($B14,COMP_LIST!$A:$AC,5,FALSE),"EL","")</f>
        <v>E. Richards DL / Budd</v>
      </c>
      <c r="F14" s="4" t="str">
        <f>VLOOKUP($B14,COMP_LIST!$A:$AC,3,FALSE)</f>
        <v>Sanxia A E</v>
      </c>
      <c r="G14" s="4" t="str">
        <f>VLOOKUP($B14,COMP_LIST!$A:$AC,4,FALSE)</f>
        <v>三峽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6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4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4</v>
      </c>
      <c r="S14" s="10">
        <f>IFERROR(INDEX(REPORT_DATA_BY_COMP!$A:$AH,$D14,MATCH(S$8,REPORT_DATA_BY_COMP!$A$1:$AH$1,0)), "")</f>
        <v>11</v>
      </c>
    </row>
    <row r="15" spans="1:19" ht="15" customHeight="1">
      <c r="A15" s="1"/>
      <c r="B15" s="1" t="s">
        <v>1896</v>
      </c>
      <c r="C15" s="64" t="str">
        <f>CONCATENATE(YEAR,":",MONTH,":",WEEK,":",WEEKDAY,":",$B15)</f>
        <v>2016:5:3:7:SANXIA_B_E</v>
      </c>
      <c r="D15" s="64">
        <f>MATCH($C15,REPORT_DATA_BY_COMP!$A:$A,0)</f>
        <v>1695</v>
      </c>
      <c r="E15" s="65" t="str">
        <f>SUBSTITUTE(VLOOKUP($B15,COMP_LIST!$A:$AC,5,FALSE),"EL","")</f>
        <v>E. Ploeg / Reintjes</v>
      </c>
      <c r="F15" s="4" t="str">
        <f>VLOOKUP($B15,COMP_LIST!$A:$AC,3,FALSE)</f>
        <v>Sanxia B E</v>
      </c>
      <c r="G15" s="4" t="str">
        <f>VLOOKUP($B15,COMP_LIST!$A:$AC,4,FALSE)</f>
        <v>三峽 B 長老</v>
      </c>
      <c r="H15" s="10">
        <f>IFERROR(INDEX(REPORT_DATA_BY_COMP!$A:$AH,$D15,MATCH(H$8,REPORT_DATA_BY_COMP!$A$1:$AH$1,0)), "")</f>
        <v>1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1</v>
      </c>
      <c r="M15" s="56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11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4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1</v>
      </c>
      <c r="I16" s="11">
        <f t="shared" si="0"/>
        <v>1</v>
      </c>
      <c r="J16" s="11">
        <f t="shared" si="0"/>
        <v>9</v>
      </c>
      <c r="K16" s="11">
        <f t="shared" si="0"/>
        <v>8</v>
      </c>
      <c r="L16" s="48">
        <f t="shared" si="0"/>
        <v>1</v>
      </c>
      <c r="M16" s="57">
        <f t="shared" si="0"/>
        <v>0</v>
      </c>
      <c r="N16" s="51">
        <f t="shared" si="0"/>
        <v>19</v>
      </c>
      <c r="O16" s="11">
        <f t="shared" si="0"/>
        <v>15</v>
      </c>
      <c r="P16" s="11">
        <f t="shared" si="0"/>
        <v>44</v>
      </c>
      <c r="Q16" s="11">
        <f t="shared" si="0"/>
        <v>27</v>
      </c>
      <c r="R16" s="11">
        <f t="shared" si="0"/>
        <v>5</v>
      </c>
      <c r="S16" s="11">
        <f t="shared" si="0"/>
        <v>32</v>
      </c>
    </row>
    <row r="17" spans="1:19" ht="15" customHeight="1">
      <c r="A17" s="1" t="s">
        <v>2133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1783</v>
      </c>
      <c r="C18" s="64" t="str">
        <f>CONCATENATE(YEAR,":",MONTH,":",WEEK,":",WEEKDAY,":",$B18)</f>
        <v>2016:5:3:7:DANFENG_E</v>
      </c>
      <c r="D18" s="64">
        <f>MATCH($C18,REPORT_DATA_BY_COMP!$A:$A,0)</f>
        <v>1665</v>
      </c>
      <c r="E18" s="65" t="str">
        <f>SUBSTITUTE(VLOOKUP($B18,COMP_LIST!$A:$AC,5,FALSE),"EL","")</f>
        <v>E. Jackson DL / Okeson</v>
      </c>
      <c r="F18" s="4" t="str">
        <f>VLOOKUP($B18,COMP_LIST!$A:$AC,3,FALSE)</f>
        <v>Danfeng E</v>
      </c>
      <c r="G18" s="4" t="str">
        <f>VLOOKUP($B18,COMP_LIST!$A:$AC,4,FALSE)</f>
        <v>丹鳳長老</v>
      </c>
      <c r="H18" s="10">
        <f>IFERROR(INDEX(REPORT_DATA_BY_COMP!$A:$AH,$D18,MATCH(H$8,REPORT_DATA_BY_COMP!$A$1:$AH$1,0)), "")</f>
        <v>0</v>
      </c>
      <c r="I18" s="10">
        <f>IFERROR(INDEX(REPORT_DATA_BY_COMP!$A:$AH,$D18,MATCH(I$8,REPORT_DATA_BY_COMP!$A$1:$AH$1,0)), "")</f>
        <v>0</v>
      </c>
      <c r="J18" s="10">
        <f>IFERROR(INDEX(REPORT_DATA_BY_COMP!$A:$AH,$D18,MATCH(J$8,REPORT_DATA_BY_COMP!$A$1:$AH$1,0)), "")</f>
        <v>3</v>
      </c>
      <c r="K18" s="10">
        <f>IFERROR(INDEX(REPORT_DATA_BY_COMP!$A:$AH,$D18,MATCH(K$8,REPORT_DATA_BY_COMP!$A$1:$AH$1,0)), "")</f>
        <v>0</v>
      </c>
      <c r="L18" s="47">
        <f>IFERROR(INDEX(REPORT_DATA_BY_COMP!$A:$AH,$D18,MATCH(L$8,REPORT_DATA_BY_COMP!$A$1:$AH$1,0)), "")</f>
        <v>0</v>
      </c>
      <c r="M18" s="56">
        <f>IFERROR(INDEX(REPORT_DATA_BY_COMP!$A:$AH,$D18,MATCH(M$8,REPORT_DATA_BY_COMP!$A$1:$AH$1,0)), "")</f>
        <v>0</v>
      </c>
      <c r="N18" s="50">
        <f>IFERROR(INDEX(REPORT_DATA_BY_COMP!$A:$AH,$D18,MATCH(N$8,REPORT_DATA_BY_COMP!$A$1:$AH$1,0)), "")</f>
        <v>5</v>
      </c>
      <c r="O18" s="10">
        <f>IFERROR(INDEX(REPORT_DATA_BY_COMP!$A:$AH,$D18,MATCH(O$8,REPORT_DATA_BY_COMP!$A$1:$AH$1,0)), "")</f>
        <v>2</v>
      </c>
      <c r="P18" s="10">
        <f>IFERROR(INDEX(REPORT_DATA_BY_COMP!$A:$AH,$D18,MATCH(P$8,REPORT_DATA_BY_COMP!$A$1:$AH$1,0)), "")</f>
        <v>7</v>
      </c>
      <c r="Q18" s="10">
        <f>IFERROR(INDEX(REPORT_DATA_BY_COMP!$A:$AH,$D18,MATCH(Q$8,REPORT_DATA_BY_COMP!$A$1:$AH$1,0)), "")</f>
        <v>12</v>
      </c>
      <c r="R18" s="10">
        <f>IFERROR(INDEX(REPORT_DATA_BY_COMP!$A:$AH,$D18,MATCH(R$8,REPORT_DATA_BY_COMP!$A$1:$AH$1,0)), "")</f>
        <v>0</v>
      </c>
      <c r="S18" s="10">
        <f>IFERROR(INDEX(REPORT_DATA_BY_COMP!$A:$AH,$D18,MATCH(S$8,REPORT_DATA_BY_COMP!$A$1:$AH$1,0)), "")</f>
        <v>13</v>
      </c>
    </row>
    <row r="19" spans="1:19" ht="15" customHeight="1">
      <c r="A19" s="1"/>
      <c r="B19" s="1" t="s">
        <v>1905</v>
      </c>
      <c r="C19" s="64" t="str">
        <f>CONCATENATE(YEAR,":",MONTH,":",WEEK,":",WEEKDAY,":",$B19)</f>
        <v>2016:5:3:7:SIYUAN_E</v>
      </c>
      <c r="D19" s="64">
        <f>MATCH($C19,REPORT_DATA_BY_COMP!$A:$A,0)</f>
        <v>1698</v>
      </c>
      <c r="E19" s="65" t="str">
        <f>SUBSTITUTE(VLOOKUP($B19,COMP_LIST!$A:$AC,5,FALSE),"EL","")</f>
        <v>E. Tang / Heaps</v>
      </c>
      <c r="F19" s="4" t="str">
        <f>VLOOKUP($B19,COMP_LIST!$A:$AC,3,FALSE)</f>
        <v>Siyuan E</v>
      </c>
      <c r="G19" s="4" t="str">
        <f>VLOOKUP($B19,COMP_LIST!$A:$AC,4,FALSE)</f>
        <v>思源長老</v>
      </c>
      <c r="H19" s="10">
        <f>IFERROR(INDEX(REPORT_DATA_BY_COMP!$A:$AH,$D19,MATCH(H$8,REPORT_DATA_BY_COMP!$A$1:$AH$1,0)), "")</f>
        <v>0</v>
      </c>
      <c r="I19" s="10">
        <f>IFERROR(INDEX(REPORT_DATA_BY_COMP!$A:$AH,$D19,MATCH(I$8,REPORT_DATA_BY_COMP!$A$1:$AH$1,0)), "")</f>
        <v>0</v>
      </c>
      <c r="J19" s="10">
        <f>IFERROR(INDEX(REPORT_DATA_BY_COMP!$A:$AH,$D19,MATCH(J$8,REPORT_DATA_BY_COMP!$A$1:$AH$1,0)), "")</f>
        <v>4</v>
      </c>
      <c r="K19" s="10">
        <f>IFERROR(INDEX(REPORT_DATA_BY_COMP!$A:$AH,$D19,MATCH(K$8,REPORT_DATA_BY_COMP!$A$1:$AH$1,0)), "")</f>
        <v>1</v>
      </c>
      <c r="L19" s="47">
        <f>IFERROR(INDEX(REPORT_DATA_BY_COMP!$A:$AH,$D19,MATCH(L$8,REPORT_DATA_BY_COMP!$A$1:$AH$1,0)), "")</f>
        <v>0</v>
      </c>
      <c r="M19" s="56">
        <f>IFERROR(INDEX(REPORT_DATA_BY_COMP!$A:$AH,$D19,MATCH(M$8,REPORT_DATA_BY_COMP!$A$1:$AH$1,0)), "")</f>
        <v>0</v>
      </c>
      <c r="N19" s="50">
        <f>IFERROR(INDEX(REPORT_DATA_BY_COMP!$A:$AH,$D19,MATCH(N$8,REPORT_DATA_BY_COMP!$A$1:$AH$1,0)), "")</f>
        <v>5</v>
      </c>
      <c r="O19" s="10">
        <f>IFERROR(INDEX(REPORT_DATA_BY_COMP!$A:$AH,$D19,MATCH(O$8,REPORT_DATA_BY_COMP!$A$1:$AH$1,0)), "")</f>
        <v>2</v>
      </c>
      <c r="P19" s="10">
        <f>IFERROR(INDEX(REPORT_DATA_BY_COMP!$A:$AH,$D19,MATCH(P$8,REPORT_DATA_BY_COMP!$A$1:$AH$1,0)), "")</f>
        <v>8</v>
      </c>
      <c r="Q19" s="10">
        <f>IFERROR(INDEX(REPORT_DATA_BY_COMP!$A:$AH,$D19,MATCH(Q$8,REPORT_DATA_BY_COMP!$A$1:$AH$1,0)), "")</f>
        <v>4</v>
      </c>
      <c r="R19" s="10">
        <f>IFERROR(INDEX(REPORT_DATA_BY_COMP!$A:$AH,$D19,MATCH(R$8,REPORT_DATA_BY_COMP!$A$1:$AH$1,0)), "")</f>
        <v>0</v>
      </c>
      <c r="S19" s="10">
        <f>IFERROR(INDEX(REPORT_DATA_BY_COMP!$A:$AH,$D19,MATCH(S$8,REPORT_DATA_BY_COMP!$A$1:$AH$1,0)), "")</f>
        <v>7</v>
      </c>
    </row>
    <row r="20" spans="1:19" ht="15" customHeight="1">
      <c r="A20" s="1"/>
      <c r="B20" s="1"/>
      <c r="E20" s="8" t="s">
        <v>806</v>
      </c>
      <c r="F20" s="9"/>
      <c r="G20" s="9"/>
      <c r="H20" s="11">
        <f>SUM(H18:H19)</f>
        <v>0</v>
      </c>
      <c r="I20" s="11">
        <f t="shared" ref="I20:S20" si="1">SUM(I18:I19)</f>
        <v>0</v>
      </c>
      <c r="J20" s="11">
        <f t="shared" si="1"/>
        <v>7</v>
      </c>
      <c r="K20" s="11">
        <f t="shared" si="1"/>
        <v>1</v>
      </c>
      <c r="L20" s="48">
        <f t="shared" si="1"/>
        <v>0</v>
      </c>
      <c r="M20" s="57">
        <f t="shared" si="1"/>
        <v>0</v>
      </c>
      <c r="N20" s="51">
        <f t="shared" si="1"/>
        <v>10</v>
      </c>
      <c r="O20" s="11">
        <f t="shared" si="1"/>
        <v>4</v>
      </c>
      <c r="P20" s="11">
        <f t="shared" si="1"/>
        <v>15</v>
      </c>
      <c r="Q20" s="11">
        <f t="shared" si="1"/>
        <v>16</v>
      </c>
      <c r="R20" s="11">
        <f t="shared" si="1"/>
        <v>0</v>
      </c>
      <c r="S20" s="11">
        <f t="shared" si="1"/>
        <v>20</v>
      </c>
    </row>
    <row r="21" spans="1:19" ht="15" customHeight="1">
      <c r="A21" s="1" t="s">
        <v>2134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1978</v>
      </c>
      <c r="C22" s="64" t="str">
        <f>CONCATENATE(YEAR,":",MONTH,":",WEEK,":",WEEKDAY,":",$B22)</f>
        <v>2016:5:3:7:XINBAN_E</v>
      </c>
      <c r="D22" s="64">
        <f>MATCH($C22,REPORT_DATA_BY_COMP!$A:$A,0)</f>
        <v>1723</v>
      </c>
      <c r="E22" s="65" t="str">
        <f>SUBSTITUTE(VLOOKUP($B22,COMP_LIST!$A:$AC,5,FALSE),"EL","")</f>
        <v>E. Robbins DL / Robinson</v>
      </c>
      <c r="F22" s="4" t="str">
        <f>VLOOKUP($B22,COMP_LIST!$A:$AC,3,FALSE)</f>
        <v>Xinban E</v>
      </c>
      <c r="G22" s="4" t="str">
        <f>VLOOKUP($B22,COMP_LIST!$A:$AC,4,FALSE)</f>
        <v>新板長老</v>
      </c>
      <c r="H22" s="10">
        <f>IFERROR(INDEX(REPORT_DATA_BY_COMP!$A:$AH,$D22,MATCH(H$8,REPORT_DATA_BY_COMP!$A$1:$AH$1,0)), "")</f>
        <v>1</v>
      </c>
      <c r="I22" s="10">
        <f>IFERROR(INDEX(REPORT_DATA_BY_COMP!$A:$AH,$D22,MATCH(I$8,REPORT_DATA_BY_COMP!$A$1:$AH$1,0)), "")</f>
        <v>0</v>
      </c>
      <c r="J22" s="10">
        <f>IFERROR(INDEX(REPORT_DATA_BY_COMP!$A:$AH,$D22,MATCH(J$8,REPORT_DATA_BY_COMP!$A$1:$AH$1,0)), "")</f>
        <v>1</v>
      </c>
      <c r="K22" s="10">
        <f>IFERROR(INDEX(REPORT_DATA_BY_COMP!$A:$AH,$D22,MATCH(K$8,REPORT_DATA_BY_COMP!$A$1:$AH$1,0)), "")</f>
        <v>4</v>
      </c>
      <c r="L22" s="47">
        <f>IFERROR(INDEX(REPORT_DATA_BY_COMP!$A:$AH,$D22,MATCH(L$8,REPORT_DATA_BY_COMP!$A$1:$AH$1,0)), "")</f>
        <v>1</v>
      </c>
      <c r="M22" s="59">
        <f>IFERROR(INDEX(REPORT_DATA_BY_COMP!$A:$AH,$D22,MATCH(M$8,REPORT_DATA_BY_COMP!$A$1:$AH$1,0)), "")</f>
        <v>0</v>
      </c>
      <c r="N22" s="50">
        <f>IFERROR(INDEX(REPORT_DATA_BY_COMP!$A:$AH,$D22,MATCH(N$8,REPORT_DATA_BY_COMP!$A$1:$AH$1,0)), "")</f>
        <v>6</v>
      </c>
      <c r="O22" s="10">
        <f>IFERROR(INDEX(REPORT_DATA_BY_COMP!$A:$AH,$D22,MATCH(O$8,REPORT_DATA_BY_COMP!$A$1:$AH$1,0)), "")</f>
        <v>2</v>
      </c>
      <c r="P22" s="10">
        <f>IFERROR(INDEX(REPORT_DATA_BY_COMP!$A:$AH,$D22,MATCH(P$8,REPORT_DATA_BY_COMP!$A$1:$AH$1,0)), "")</f>
        <v>10</v>
      </c>
      <c r="Q22" s="10">
        <f>IFERROR(INDEX(REPORT_DATA_BY_COMP!$A:$AH,$D22,MATCH(Q$8,REPORT_DATA_BY_COMP!$A$1:$AH$1,0)), "")</f>
        <v>3</v>
      </c>
      <c r="R22" s="10">
        <f>IFERROR(INDEX(REPORT_DATA_BY_COMP!$A:$AH,$D22,MATCH(R$8,REPORT_DATA_BY_COMP!$A$1:$AH$1,0)), "")</f>
        <v>0</v>
      </c>
      <c r="S22" s="10">
        <f>IFERROR(INDEX(REPORT_DATA_BY_COMP!$A:$AH,$D22,MATCH(S$8,REPORT_DATA_BY_COMP!$A$1:$AH$1,0)), "")</f>
        <v>4</v>
      </c>
    </row>
    <row r="23" spans="1:19" ht="15" customHeight="1">
      <c r="A23" s="1"/>
      <c r="B23" s="1" t="s">
        <v>1985</v>
      </c>
      <c r="C23" s="64" t="str">
        <f>CONCATENATE(YEAR,":",MONTH,":",WEEK,":",WEEKDAY,":",$B23)</f>
        <v>2016:5:3:7:XINPU_E</v>
      </c>
      <c r="D23" s="64">
        <f>MATCH($C23,REPORT_DATA_BY_COMP!$A:$A,0)</f>
        <v>1726</v>
      </c>
      <c r="E23" s="65" t="str">
        <f>SUBSTITUTE(VLOOKUP($B23,COMP_LIST!$A:$AC,5,FALSE),"EL","")</f>
        <v>E. Stevenson / Bagley</v>
      </c>
      <c r="F23" s="4" t="str">
        <f>VLOOKUP($B23,COMP_LIST!$A:$AC,3,FALSE)</f>
        <v>Xinpu E</v>
      </c>
      <c r="G23" s="4" t="str">
        <f>VLOOKUP($B23,COMP_LIST!$A:$AC,4,FALSE)</f>
        <v>新埔長老</v>
      </c>
      <c r="H23" s="10">
        <f>IFERROR(INDEX(REPORT_DATA_BY_COMP!$A:$AH,$D23,MATCH(H$8,REPORT_DATA_BY_COMP!$A$1:$AH$1,0)), "")</f>
        <v>0</v>
      </c>
      <c r="I23" s="10">
        <f>IFERROR(INDEX(REPORT_DATA_BY_COMP!$A:$AH,$D23,MATCH(I$8,REPORT_DATA_BY_COMP!$A$1:$AH$1,0)), "")</f>
        <v>0</v>
      </c>
      <c r="J23" s="10">
        <f>IFERROR(INDEX(REPORT_DATA_BY_COMP!$A:$AH,$D23,MATCH(J$8,REPORT_DATA_BY_COMP!$A$1:$AH$1,0)), "")</f>
        <v>0</v>
      </c>
      <c r="K23" s="10">
        <f>IFERROR(INDEX(REPORT_DATA_BY_COMP!$A:$AH,$D23,MATCH(K$8,REPORT_DATA_BY_COMP!$A$1:$AH$1,0)), "")</f>
        <v>2</v>
      </c>
      <c r="L23" s="47">
        <f>IFERROR(INDEX(REPORT_DATA_BY_COMP!$A:$AH,$D23,MATCH(L$8,REPORT_DATA_BY_COMP!$A$1:$AH$1,0)), "")</f>
        <v>0</v>
      </c>
      <c r="M23" s="56">
        <f>IFERROR(INDEX(REPORT_DATA_BY_COMP!$A:$AH,$D23,MATCH(M$8,REPORT_DATA_BY_COMP!$A$1:$AH$1,0)), "")</f>
        <v>0</v>
      </c>
      <c r="N23" s="50">
        <f>IFERROR(INDEX(REPORT_DATA_BY_COMP!$A:$AH,$D23,MATCH(N$8,REPORT_DATA_BY_COMP!$A$1:$AH$1,0)), "")</f>
        <v>6</v>
      </c>
      <c r="O23" s="10">
        <f>IFERROR(INDEX(REPORT_DATA_BY_COMP!$A:$AH,$D23,MATCH(O$8,REPORT_DATA_BY_COMP!$A$1:$AH$1,0)), "")</f>
        <v>1</v>
      </c>
      <c r="P23" s="10">
        <f>IFERROR(INDEX(REPORT_DATA_BY_COMP!$A:$AH,$D23,MATCH(P$8,REPORT_DATA_BY_COMP!$A$1:$AH$1,0)), "")</f>
        <v>3</v>
      </c>
      <c r="Q23" s="10">
        <f>IFERROR(INDEX(REPORT_DATA_BY_COMP!$A:$AH,$D23,MATCH(Q$8,REPORT_DATA_BY_COMP!$A$1:$AH$1,0)), "")</f>
        <v>2</v>
      </c>
      <c r="R23" s="10">
        <f>IFERROR(INDEX(REPORT_DATA_BY_COMP!$A:$AH,$D23,MATCH(R$8,REPORT_DATA_BY_COMP!$A$1:$AH$1,0)), "")</f>
        <v>0</v>
      </c>
      <c r="S23" s="10">
        <f>IFERROR(INDEX(REPORT_DATA_BY_COMP!$A:$AH,$D23,MATCH(S$8,REPORT_DATA_BY_COMP!$A$1:$AH$1,0)), "")</f>
        <v>2</v>
      </c>
    </row>
    <row r="24" spans="1:19" ht="15" customHeight="1" thickBot="1">
      <c r="A24" s="1"/>
      <c r="B24" s="1"/>
      <c r="E24" s="8" t="s">
        <v>806</v>
      </c>
      <c r="F24" s="9"/>
      <c r="G24" s="9"/>
      <c r="H24" s="11">
        <f t="shared" ref="H24:S24" si="2">SUM(H22:H23)</f>
        <v>1</v>
      </c>
      <c r="I24" s="11">
        <f t="shared" si="2"/>
        <v>0</v>
      </c>
      <c r="J24" s="11">
        <f t="shared" si="2"/>
        <v>1</v>
      </c>
      <c r="K24" s="11">
        <f t="shared" si="2"/>
        <v>6</v>
      </c>
      <c r="L24" s="48">
        <f t="shared" si="2"/>
        <v>1</v>
      </c>
      <c r="M24" s="69">
        <f t="shared" si="2"/>
        <v>0</v>
      </c>
      <c r="N24" s="51">
        <f t="shared" si="2"/>
        <v>12</v>
      </c>
      <c r="O24" s="11">
        <f t="shared" si="2"/>
        <v>3</v>
      </c>
      <c r="P24" s="11">
        <f t="shared" si="2"/>
        <v>13</v>
      </c>
      <c r="Q24" s="11">
        <f t="shared" si="2"/>
        <v>5</v>
      </c>
      <c r="R24" s="11">
        <f t="shared" si="2"/>
        <v>0</v>
      </c>
      <c r="S24" s="11">
        <f t="shared" si="2"/>
        <v>6</v>
      </c>
    </row>
    <row r="25" spans="1:19" ht="15" customHeight="1" thickTop="1">
      <c r="E25" s="31"/>
      <c r="F25" s="22"/>
      <c r="G25" s="22"/>
      <c r="H25" s="22"/>
      <c r="I25" s="22"/>
      <c r="J25" s="22"/>
      <c r="K25" s="22"/>
      <c r="L25" s="22"/>
      <c r="M25" s="70"/>
      <c r="N25" s="22"/>
      <c r="O25" s="22"/>
      <c r="P25" s="22"/>
      <c r="Q25" s="22"/>
      <c r="R25" s="22"/>
      <c r="S25" s="22"/>
    </row>
    <row r="26" spans="1:19" ht="15" customHeight="1">
      <c r="E26" s="12" t="s">
        <v>805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</row>
    <row r="27" spans="1:19" ht="15" customHeight="1">
      <c r="C27" s="64" t="str">
        <f>CONCATENATE(YEAR,":",MONTH,":1:",WEEKLY_REPORT_DAY,":", $A$1)</f>
        <v>2016:5:1:7:WEST</v>
      </c>
      <c r="D27" s="64">
        <f>MATCH($C27,REPORT_DATA_BY_ZONE!$A:$A, 0)</f>
        <v>168</v>
      </c>
      <c r="E27" s="19" t="s">
        <v>783</v>
      </c>
      <c r="F27" s="13"/>
      <c r="G27" s="13"/>
      <c r="H27" s="10">
        <f>IFERROR(INDEX(REPORT_DATA_BY_ZONE!$A:$AH,$D27,MATCH(H$8,REPORT_DATA_BY_ZONE!$A$1:$AH$1,0)), "")</f>
        <v>0</v>
      </c>
      <c r="I27" s="10">
        <f>IFERROR(INDEX(REPORT_DATA_BY_ZONE!$A:$AH,$D27,MATCH(I$8,REPORT_DATA_BY_ZONE!$A$1:$AH$1,0)), "")</f>
        <v>1</v>
      </c>
      <c r="J27" s="10">
        <f>IFERROR(INDEX(REPORT_DATA_BY_ZONE!$A:$AH,$D27,MATCH(J$8,REPORT_DATA_BY_ZONE!$A$1:$AH$1,0)), "")</f>
        <v>18</v>
      </c>
      <c r="K27" s="10">
        <f>IFERROR(INDEX(REPORT_DATA_BY_ZONE!$A:$AH,$D27,MATCH(K$8,REPORT_DATA_BY_ZONE!$A$1:$AH$1,0)), "")</f>
        <v>23</v>
      </c>
      <c r="L27" s="47">
        <f>IFERROR(INDEX(REPORT_DATA_BY_ZONE!$A:$AH,$D27,MATCH(L$8,REPORT_DATA_BY_ZONE!$A$1:$AH$1,0)), "")</f>
        <v>0</v>
      </c>
      <c r="M27" s="10">
        <f>IFERROR(INDEX(REPORT_DATA_BY_ZONE!$A:$AH,$D27,MATCH(M$8,REPORT_DATA_BY_ZONE!$A$1:$AH$1,0)), "")</f>
        <v>0</v>
      </c>
      <c r="N27" s="50">
        <f>IFERROR(INDEX(REPORT_DATA_BY_ZONE!$A:$AH,$D27,MATCH(N$8,REPORT_DATA_BY_ZONE!$A$1:$AH$1,0)), "")</f>
        <v>58</v>
      </c>
      <c r="O27" s="10">
        <f>IFERROR(INDEX(REPORT_DATA_BY_ZONE!$A:$AH,$D27,MATCH(O$8,REPORT_DATA_BY_ZONE!$A$1:$AH$1,0)), "")</f>
        <v>20</v>
      </c>
      <c r="P27" s="10">
        <f>IFERROR(INDEX(REPORT_DATA_BY_ZONE!$A:$AH,$D27,MATCH(P$8,REPORT_DATA_BY_ZONE!$A$1:$AH$1,0)), "")</f>
        <v>65</v>
      </c>
      <c r="Q27" s="10">
        <f>IFERROR(INDEX(REPORT_DATA_BY_ZONE!$A:$AH,$D27,MATCH(Q$8,REPORT_DATA_BY_ZONE!$A$1:$AH$1,0)), "")</f>
        <v>41</v>
      </c>
      <c r="R27" s="10">
        <f>IFERROR(INDEX(REPORT_DATA_BY_ZONE!$A:$AH,$D27,MATCH(R$8,REPORT_DATA_BY_ZONE!$A$1:$AH$1,0)), "")</f>
        <v>2</v>
      </c>
      <c r="S27" s="10">
        <f>IFERROR(INDEX(REPORT_DATA_BY_ZONE!$A:$AH,$D27,MATCH(S$8,REPORT_DATA_BY_ZONE!$A$1:$AH$1,0)), "")</f>
        <v>68</v>
      </c>
    </row>
    <row r="28" spans="1:19" ht="15" customHeight="1">
      <c r="C28" s="64" t="str">
        <f>CONCATENATE(YEAR,":",MONTH,":2:",WEEKLY_REPORT_DAY,":", $A$1)</f>
        <v>2016:5:2:7:WEST</v>
      </c>
      <c r="D28" s="64">
        <f>MATCH($C28,REPORT_DATA_BY_ZONE!$A:$A, 0)</f>
        <v>178</v>
      </c>
      <c r="E28" s="19" t="s">
        <v>782</v>
      </c>
      <c r="F28" s="13"/>
      <c r="G28" s="13"/>
      <c r="H28" s="10">
        <f>IFERROR(INDEX(REPORT_DATA_BY_ZONE!$A:$AH,$D28,MATCH(H$8,REPORT_DATA_BY_ZONE!$A$1:$AH$1,0)), "")</f>
        <v>1</v>
      </c>
      <c r="I28" s="10">
        <f>IFERROR(INDEX(REPORT_DATA_BY_ZONE!$A:$AH,$D28,MATCH(I$8,REPORT_DATA_BY_ZONE!$A$1:$AH$1,0)), "")</f>
        <v>0</v>
      </c>
      <c r="J28" s="10">
        <f>IFERROR(INDEX(REPORT_DATA_BY_ZONE!$A:$AH,$D28,MATCH(J$8,REPORT_DATA_BY_ZONE!$A$1:$AH$1,0)), "")</f>
        <v>19</v>
      </c>
      <c r="K28" s="10">
        <f>IFERROR(INDEX(REPORT_DATA_BY_ZONE!$A:$AH,$D28,MATCH(K$8,REPORT_DATA_BY_ZONE!$A$1:$AH$1,0)), "")</f>
        <v>15</v>
      </c>
      <c r="L28" s="47">
        <f>IFERROR(INDEX(REPORT_DATA_BY_ZONE!$A:$AH,$D28,MATCH(L$8,REPORT_DATA_BY_ZONE!$A$1:$AH$1,0)), "")</f>
        <v>0</v>
      </c>
      <c r="M28" s="10">
        <f>IFERROR(INDEX(REPORT_DATA_BY_ZONE!$A:$AH,$D28,MATCH(M$8,REPORT_DATA_BY_ZONE!$A$1:$AH$1,0)), "")</f>
        <v>0</v>
      </c>
      <c r="N28" s="50">
        <f>IFERROR(INDEX(REPORT_DATA_BY_ZONE!$A:$AH,$D28,MATCH(N$8,REPORT_DATA_BY_ZONE!$A$1:$AH$1,0)), "")</f>
        <v>49</v>
      </c>
      <c r="O28" s="10">
        <f>IFERROR(INDEX(REPORT_DATA_BY_ZONE!$A:$AH,$D28,MATCH(O$8,REPORT_DATA_BY_ZONE!$A$1:$AH$1,0)), "")</f>
        <v>22</v>
      </c>
      <c r="P28" s="10">
        <f>IFERROR(INDEX(REPORT_DATA_BY_ZONE!$A:$AH,$D28,MATCH(P$8,REPORT_DATA_BY_ZONE!$A$1:$AH$1,0)), "")</f>
        <v>68</v>
      </c>
      <c r="Q28" s="10">
        <f>IFERROR(INDEX(REPORT_DATA_BY_ZONE!$A:$AH,$D28,MATCH(Q$8,REPORT_DATA_BY_ZONE!$A$1:$AH$1,0)), "")</f>
        <v>49</v>
      </c>
      <c r="R28" s="10">
        <f>IFERROR(INDEX(REPORT_DATA_BY_ZONE!$A:$AH,$D28,MATCH(R$8,REPORT_DATA_BY_ZONE!$A$1:$AH$1,0)), "")</f>
        <v>4</v>
      </c>
      <c r="S28" s="10">
        <f>IFERROR(INDEX(REPORT_DATA_BY_ZONE!$A:$AH,$D28,MATCH(S$8,REPORT_DATA_BY_ZONE!$A$1:$AH$1,0)), "")</f>
        <v>70</v>
      </c>
    </row>
    <row r="29" spans="1:19" ht="15" customHeight="1">
      <c r="C29" s="64" t="str">
        <f>CONCATENATE(YEAR,":",MONTH,":3:",WEEKLY_REPORT_DAY,":", $A$1)</f>
        <v>2016:5:3:7:WEST</v>
      </c>
      <c r="D29" s="64">
        <f>MATCH($C29,REPORT_DATA_BY_ZONE!$A:$A, 0)</f>
        <v>189</v>
      </c>
      <c r="E29" s="19" t="s">
        <v>784</v>
      </c>
      <c r="F29" s="13"/>
      <c r="G29" s="13"/>
      <c r="H29" s="10">
        <f>IFERROR(INDEX(REPORT_DATA_BY_ZONE!$A:$AH,$D29,MATCH(H$8,REPORT_DATA_BY_ZONE!$A$1:$AH$1,0)), "")</f>
        <v>2</v>
      </c>
      <c r="I29" s="10">
        <f>IFERROR(INDEX(REPORT_DATA_BY_ZONE!$A:$AH,$D29,MATCH(I$8,REPORT_DATA_BY_ZONE!$A$1:$AH$1,0)), "")</f>
        <v>1</v>
      </c>
      <c r="J29" s="10">
        <f>IFERROR(INDEX(REPORT_DATA_BY_ZONE!$A:$AH,$D29,MATCH(J$8,REPORT_DATA_BY_ZONE!$A$1:$AH$1,0)), "")</f>
        <v>17</v>
      </c>
      <c r="K29" s="10">
        <f>IFERROR(INDEX(REPORT_DATA_BY_ZONE!$A:$AH,$D29,MATCH(K$8,REPORT_DATA_BY_ZONE!$A$1:$AH$1,0)), "")</f>
        <v>15</v>
      </c>
      <c r="L29" s="47">
        <f>IFERROR(INDEX(REPORT_DATA_BY_ZONE!$A:$AH,$D29,MATCH(L$8,REPORT_DATA_BY_ZONE!$A$1:$AH$1,0)), "")</f>
        <v>2</v>
      </c>
      <c r="M29" s="10">
        <f>IFERROR(INDEX(REPORT_DATA_BY_ZONE!$A:$AH,$D29,MATCH(M$8,REPORT_DATA_BY_ZONE!$A$1:$AH$1,0)), "")</f>
        <v>0</v>
      </c>
      <c r="N29" s="50">
        <f>IFERROR(INDEX(REPORT_DATA_BY_ZONE!$A:$AH,$D29,MATCH(N$8,REPORT_DATA_BY_ZONE!$A$1:$AH$1,0)), "")</f>
        <v>41</v>
      </c>
      <c r="O29" s="10">
        <f>IFERROR(INDEX(REPORT_DATA_BY_ZONE!$A:$AH,$D29,MATCH(O$8,REPORT_DATA_BY_ZONE!$A$1:$AH$1,0)), "")</f>
        <v>22</v>
      </c>
      <c r="P29" s="10">
        <f>IFERROR(INDEX(REPORT_DATA_BY_ZONE!$A:$AH,$D29,MATCH(P$8,REPORT_DATA_BY_ZONE!$A$1:$AH$1,0)), "")</f>
        <v>72</v>
      </c>
      <c r="Q29" s="10">
        <f>IFERROR(INDEX(REPORT_DATA_BY_ZONE!$A:$AH,$D29,MATCH(Q$8,REPORT_DATA_BY_ZONE!$A$1:$AH$1,0)), "")</f>
        <v>48</v>
      </c>
      <c r="R29" s="10">
        <f>IFERROR(INDEX(REPORT_DATA_BY_ZONE!$A:$AH,$D29,MATCH(R$8,REPORT_DATA_BY_ZONE!$A$1:$AH$1,0)), "")</f>
        <v>5</v>
      </c>
      <c r="S29" s="10">
        <f>IFERROR(INDEX(REPORT_DATA_BY_ZONE!$A:$AH,$D29,MATCH(S$8,REPORT_DATA_BY_ZONE!$A$1:$AH$1,0)), "")</f>
        <v>58</v>
      </c>
    </row>
    <row r="30" spans="1:19" ht="15" customHeight="1">
      <c r="C30" s="64" t="str">
        <f>CONCATENATE(YEAR,":",MONTH,":4:",WEEKLY_REPORT_DAY,":", $A$1)</f>
        <v>2016:5:4:7:WEST</v>
      </c>
      <c r="D30" s="64" t="e">
        <f>MATCH($C30,REPORT_DATA_BY_ZONE!$A:$A, 0)</f>
        <v>#N/A</v>
      </c>
      <c r="E30" s="19" t="s">
        <v>785</v>
      </c>
      <c r="F30" s="13"/>
      <c r="G30" s="13"/>
      <c r="H30" s="10" t="str">
        <f>IFERROR(INDEX(REPORT_DATA_BY_ZONE!$A:$AH,$D30,MATCH(H$8,REPORT_DATA_BY_ZONE!$A$1:$AH$1,0)), "")</f>
        <v/>
      </c>
      <c r="I30" s="10" t="str">
        <f>IFERROR(INDEX(REPORT_DATA_BY_ZONE!$A:$AH,$D30,MATCH(I$8,REPORT_DATA_BY_ZONE!$A$1:$AH$1,0)), "")</f>
        <v/>
      </c>
      <c r="J30" s="10" t="str">
        <f>IFERROR(INDEX(REPORT_DATA_BY_ZONE!$A:$AH,$D30,MATCH(J$8,REPORT_DATA_BY_ZONE!$A$1:$AH$1,0)), "")</f>
        <v/>
      </c>
      <c r="K30" s="10" t="str">
        <f>IFERROR(INDEX(REPORT_DATA_BY_ZONE!$A:$AH,$D30,MATCH(K$8,REPORT_DATA_BY_ZONE!$A$1:$AH$1,0)), "")</f>
        <v/>
      </c>
      <c r="L30" s="47" t="str">
        <f>IFERROR(INDEX(REPORT_DATA_BY_ZONE!$A:$AH,$D30,MATCH(L$8,REPORT_DATA_BY_ZONE!$A$1:$AH$1,0)), "")</f>
        <v/>
      </c>
      <c r="M30" s="10" t="str">
        <f>IFERROR(INDEX(REPORT_DATA_BY_ZONE!$A:$AH,$D30,MATCH(M$8,REPORT_DATA_BY_ZONE!$A$1:$AH$1,0)), "")</f>
        <v/>
      </c>
      <c r="N30" s="50" t="str">
        <f>IFERROR(INDEX(REPORT_DATA_BY_ZONE!$A:$AH,$D30,MATCH(N$8,REPORT_DATA_BY_ZONE!$A$1:$AH$1,0)), "")</f>
        <v/>
      </c>
      <c r="O30" s="10" t="str">
        <f>IFERROR(INDEX(REPORT_DATA_BY_ZONE!$A:$AH,$D30,MATCH(O$8,REPORT_DATA_BY_ZONE!$A$1:$AH$1,0)), "")</f>
        <v/>
      </c>
      <c r="P30" s="10" t="str">
        <f>IFERROR(INDEX(REPORT_DATA_BY_ZONE!$A:$AH,$D30,MATCH(P$8,REPORT_DATA_BY_ZONE!$A$1:$AH$1,0)), "")</f>
        <v/>
      </c>
      <c r="Q30" s="10" t="str">
        <f>IFERROR(INDEX(REPORT_DATA_BY_ZONE!$A:$AH,$D30,MATCH(Q$8,REPORT_DATA_BY_ZONE!$A$1:$AH$1,0)), "")</f>
        <v/>
      </c>
      <c r="R30" s="10" t="str">
        <f>IFERROR(INDEX(REPORT_DATA_BY_ZONE!$A:$AH,$D30,MATCH(R$8,REPORT_DATA_BY_ZONE!$A$1:$AH$1,0)), "")</f>
        <v/>
      </c>
      <c r="S30" s="10" t="str">
        <f>IFERROR(INDEX(REPORT_DATA_BY_ZONE!$A:$AH,$D30,MATCH(S$8,REPORT_DATA_BY_ZONE!$A$1:$AH$1,0)), "")</f>
        <v/>
      </c>
    </row>
    <row r="31" spans="1:19" ht="15" customHeight="1">
      <c r="C31" s="64" t="str">
        <f>CONCATENATE(YEAR,":",MONTH,":5:",WEEKLY_REPORT_DAY,":", $A$1)</f>
        <v>2016:5:5:7:WEST</v>
      </c>
      <c r="D31" s="64" t="e">
        <f>MATCH($C31,REPORT_DATA_BY_ZONE!$A:$A, 0)</f>
        <v>#N/A</v>
      </c>
      <c r="E31" s="19" t="s">
        <v>786</v>
      </c>
      <c r="F31" s="13"/>
      <c r="G31" s="13"/>
      <c r="H31" s="10" t="str">
        <f>IFERROR(INDEX(REPORT_DATA_BY_ZONE!$A:$AH,$D31,MATCH(H$8,REPORT_DATA_BY_ZONE!$A$1:$AH$1,0)), "")</f>
        <v/>
      </c>
      <c r="I31" s="10" t="str">
        <f>IFERROR(INDEX(REPORT_DATA_BY_ZONE!$A:$AH,$D31,MATCH(I$8,REPORT_DATA_BY_ZONE!$A$1:$AH$1,0)), "")</f>
        <v/>
      </c>
      <c r="J31" s="10" t="str">
        <f>IFERROR(INDEX(REPORT_DATA_BY_ZONE!$A:$AH,$D31,MATCH(J$8,REPORT_DATA_BY_ZONE!$A$1:$AH$1,0)), "")</f>
        <v/>
      </c>
      <c r="K31" s="10" t="str">
        <f>IFERROR(INDEX(REPORT_DATA_BY_ZONE!$A:$AH,$D31,MATCH(K$8,REPORT_DATA_BY_ZONE!$A$1:$AH$1,0)), "")</f>
        <v/>
      </c>
      <c r="L31" s="47" t="str">
        <f>IFERROR(INDEX(REPORT_DATA_BY_ZONE!$A:$AH,$D31,MATCH(L$8,REPORT_DATA_BY_ZONE!$A$1:$AH$1,0)), "")</f>
        <v/>
      </c>
      <c r="M31" s="10" t="str">
        <f>IFERROR(INDEX(REPORT_DATA_BY_ZONE!$A:$AH,$D31,MATCH(M$8,REPORT_DATA_BY_ZONE!$A$1:$AH$1,0)), "")</f>
        <v/>
      </c>
      <c r="N31" s="50" t="str">
        <f>IFERROR(INDEX(REPORT_DATA_BY_ZONE!$A:$AH,$D31,MATCH(N$8,REPORT_DATA_BY_ZONE!$A$1:$AH$1,0)), "")</f>
        <v/>
      </c>
      <c r="O31" s="10" t="str">
        <f>IFERROR(INDEX(REPORT_DATA_BY_ZONE!$A:$AH,$D31,MATCH(O$8,REPORT_DATA_BY_ZONE!$A$1:$AH$1,0)), "")</f>
        <v/>
      </c>
      <c r="P31" s="10" t="str">
        <f>IFERROR(INDEX(REPORT_DATA_BY_ZONE!$A:$AH,$D31,MATCH(P$8,REPORT_DATA_BY_ZONE!$A$1:$AH$1,0)), "")</f>
        <v/>
      </c>
      <c r="Q31" s="10" t="str">
        <f>IFERROR(INDEX(REPORT_DATA_BY_ZONE!$A:$AH,$D31,MATCH(Q$8,REPORT_DATA_BY_ZONE!$A$1:$AH$1,0)), "")</f>
        <v/>
      </c>
      <c r="R31" s="10" t="str">
        <f>IFERROR(INDEX(REPORT_DATA_BY_ZONE!$A:$AH,$D31,MATCH(R$8,REPORT_DATA_BY_ZONE!$A$1:$AH$1,0)), "")</f>
        <v/>
      </c>
      <c r="S31" s="10" t="str">
        <f>IFERROR(INDEX(REPORT_DATA_BY_ZONE!$A:$AH,$D31,MATCH(S$8,REPORT_DATA_BY_ZONE!$A$1:$AH$1,0)), "")</f>
        <v/>
      </c>
    </row>
    <row r="32" spans="1:19" ht="15" customHeight="1">
      <c r="E32" s="16" t="s">
        <v>806</v>
      </c>
      <c r="F32" s="14"/>
      <c r="G32" s="14"/>
      <c r="H32" s="17">
        <f>SUM(H27:H31)</f>
        <v>3</v>
      </c>
      <c r="I32" s="17">
        <f t="shared" ref="I32:R32" si="3">SUM(I27:I31)</f>
        <v>2</v>
      </c>
      <c r="J32" s="17">
        <f t="shared" si="3"/>
        <v>54</v>
      </c>
      <c r="K32" s="17">
        <f t="shared" si="3"/>
        <v>53</v>
      </c>
      <c r="L32" s="49">
        <f t="shared" si="3"/>
        <v>2</v>
      </c>
      <c r="M32" s="17">
        <f t="shared" si="3"/>
        <v>0</v>
      </c>
      <c r="N32" s="52">
        <f t="shared" si="3"/>
        <v>148</v>
      </c>
      <c r="O32" s="17">
        <f t="shared" si="3"/>
        <v>64</v>
      </c>
      <c r="P32" s="17">
        <f t="shared" si="3"/>
        <v>205</v>
      </c>
      <c r="Q32" s="17">
        <f t="shared" si="3"/>
        <v>138</v>
      </c>
      <c r="R32" s="17">
        <f t="shared" si="3"/>
        <v>11</v>
      </c>
      <c r="S32" s="17">
        <f>SUM(S27:S31)</f>
        <v>196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3">
    <cfRule type="expression" dxfId="15" priority="13">
      <formula>J12=""</formula>
    </cfRule>
    <cfRule type="expression" dxfId="14" priority="14">
      <formula>AND(M$9&lt;&gt;"",M12&gt;=M$9)</formula>
    </cfRule>
    <cfRule type="expression" dxfId="13" priority="15">
      <formula>AND(M$10&lt;&gt;"",M12&lt;M$10)</formula>
    </cfRule>
    <cfRule type="expression" dxfId="12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pageSetUpPr fitToPage="1"/>
  </sheetPr>
  <dimension ref="W1:AZ109"/>
  <sheetViews>
    <sheetView zoomScale="85" zoomScaleNormal="85" workbookViewId="0">
      <selection activeCell="I23" sqref="I2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42428</v>
      </c>
      <c r="AN77" s="27">
        <f>INT((DAY($AM77)-1)/7)+1</f>
        <v>4</v>
      </c>
      <c r="AO77" s="28" t="str">
        <f t="shared" ref="AO77:AO88" si="11">CONCATENATE(YEAR(AM77),":",MONTH(AM77),":",AN77,":",WEEKLY_REPORT_DAY,":", $X$90)</f>
        <v>2016:2:4:7:WEST</v>
      </c>
      <c r="AP77" s="27">
        <f t="shared" ref="AP77:AP88" ca="1" si="12">MATCH(AO77,INDIRECT(CONCATENATE($X$93,"$A:$A")),0)</f>
        <v>76</v>
      </c>
      <c r="AQ77" s="21">
        <f t="shared" ref="AQ77:AU88" ca="1" si="13">INDEX(INDIRECT(CONCATENATE($X$93,"$A:$AG")),$AP77,MATCH(AQ$52,INDIRECT(CONCATENATE($X$93,"$A1:$AG1")),0))</f>
        <v>1</v>
      </c>
      <c r="AR77" s="21">
        <f t="shared" ca="1" si="13"/>
        <v>60</v>
      </c>
      <c r="AS77" s="21">
        <f t="shared" ca="1" si="13"/>
        <v>23</v>
      </c>
      <c r="AT77" s="21">
        <f t="shared" ca="1" si="13"/>
        <v>38</v>
      </c>
      <c r="AU77" s="21">
        <f t="shared" ca="1" si="13"/>
        <v>8</v>
      </c>
      <c r="AV77" s="21">
        <f t="shared" ref="AV77:AV88" si="14">ROUND(1*$X$97/$X$99,0)</f>
        <v>2</v>
      </c>
      <c r="AW77" s="21">
        <f t="shared" ref="AW77:AW88" si="15">6*$X$97</f>
        <v>54</v>
      </c>
      <c r="AX77" s="21">
        <f t="shared" ref="AX77:AX88" si="16">3*$X$97</f>
        <v>27</v>
      </c>
      <c r="AY77" s="21">
        <f t="shared" ref="AY77:AY88" si="17">5*$X$97</f>
        <v>45</v>
      </c>
      <c r="AZ77" s="21">
        <f t="shared" ref="AZ77:AZ88" si="18">1*$X$97</f>
        <v>9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42435</v>
      </c>
      <c r="AN78" s="27">
        <f t="shared" ref="AN78:AN88" si="19">INT((DAY($AM78)-1)/7)+1</f>
        <v>1</v>
      </c>
      <c r="AO78" s="28" t="str">
        <f t="shared" si="11"/>
        <v>2016:3:1:7:WEST</v>
      </c>
      <c r="AP78" s="27">
        <f t="shared" ca="1" si="12"/>
        <v>87</v>
      </c>
      <c r="AQ78" s="21">
        <f t="shared" ca="1" si="13"/>
        <v>0</v>
      </c>
      <c r="AR78" s="21">
        <f t="shared" ca="1" si="13"/>
        <v>57</v>
      </c>
      <c r="AS78" s="21">
        <f t="shared" ca="1" si="13"/>
        <v>15</v>
      </c>
      <c r="AT78" s="21">
        <f t="shared" ca="1" si="13"/>
        <v>41</v>
      </c>
      <c r="AU78" s="21">
        <f t="shared" ca="1" si="13"/>
        <v>6</v>
      </c>
      <c r="AV78" s="21">
        <f t="shared" si="14"/>
        <v>2</v>
      </c>
      <c r="AW78" s="21">
        <f t="shared" si="15"/>
        <v>54</v>
      </c>
      <c r="AX78" s="21">
        <f t="shared" si="16"/>
        <v>27</v>
      </c>
      <c r="AY78" s="21">
        <f t="shared" si="17"/>
        <v>45</v>
      </c>
      <c r="AZ78" s="21">
        <f t="shared" si="18"/>
        <v>9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42442</v>
      </c>
      <c r="AN79" s="27">
        <f t="shared" si="19"/>
        <v>2</v>
      </c>
      <c r="AO79" s="28" t="str">
        <f t="shared" si="11"/>
        <v>2016:3:2:7:WEST</v>
      </c>
      <c r="AP79" s="27">
        <f t="shared" ca="1" si="12"/>
        <v>97</v>
      </c>
      <c r="AQ79" s="21">
        <f t="shared" ca="1" si="13"/>
        <v>1</v>
      </c>
      <c r="AR79" s="21">
        <f t="shared" ca="1" si="13"/>
        <v>43</v>
      </c>
      <c r="AS79" s="21">
        <f t="shared" ca="1" si="13"/>
        <v>16</v>
      </c>
      <c r="AT79" s="21">
        <f t="shared" ca="1" si="13"/>
        <v>43</v>
      </c>
      <c r="AU79" s="21">
        <f t="shared" ca="1" si="13"/>
        <v>5</v>
      </c>
      <c r="AV79" s="21">
        <f t="shared" si="14"/>
        <v>2</v>
      </c>
      <c r="AW79" s="21">
        <f t="shared" si="15"/>
        <v>54</v>
      </c>
      <c r="AX79" s="21">
        <f t="shared" si="16"/>
        <v>27</v>
      </c>
      <c r="AY79" s="21">
        <f t="shared" si="17"/>
        <v>45</v>
      </c>
      <c r="AZ79" s="21">
        <f t="shared" si="18"/>
        <v>9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>
        <f t="shared" ca="1" si="3"/>
        <v>254</v>
      </c>
      <c r="AC80" s="21">
        <f t="shared" ca="1" si="4"/>
        <v>5</v>
      </c>
      <c r="AD80" s="21">
        <f t="shared" si="5"/>
        <v>7</v>
      </c>
      <c r="AE80" s="27">
        <f t="shared" ca="1" si="6"/>
        <v>40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3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42449</v>
      </c>
      <c r="AN80" s="27">
        <f t="shared" si="19"/>
        <v>3</v>
      </c>
      <c r="AO80" s="28" t="str">
        <f t="shared" si="11"/>
        <v>2016:3:3:7:WEST</v>
      </c>
      <c r="AP80" s="27">
        <f t="shared" ca="1" si="12"/>
        <v>108</v>
      </c>
      <c r="AQ80" s="21">
        <f t="shared" ca="1" si="13"/>
        <v>0</v>
      </c>
      <c r="AR80" s="21">
        <f t="shared" ca="1" si="13"/>
        <v>54</v>
      </c>
      <c r="AS80" s="21">
        <f t="shared" ca="1" si="13"/>
        <v>26</v>
      </c>
      <c r="AT80" s="21">
        <f t="shared" ca="1" si="13"/>
        <v>57</v>
      </c>
      <c r="AU80" s="21">
        <f t="shared" ca="1" si="13"/>
        <v>5</v>
      </c>
      <c r="AV80" s="21">
        <f t="shared" si="14"/>
        <v>2</v>
      </c>
      <c r="AW80" s="21">
        <f t="shared" si="15"/>
        <v>54</v>
      </c>
      <c r="AX80" s="21">
        <f t="shared" si="16"/>
        <v>27</v>
      </c>
      <c r="AY80" s="21">
        <f t="shared" si="17"/>
        <v>45</v>
      </c>
      <c r="AZ80" s="21">
        <f t="shared" si="18"/>
        <v>9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>
        <f t="shared" ca="1" si="3"/>
        <v>265</v>
      </c>
      <c r="AC81" s="21">
        <f t="shared" ca="1" si="4"/>
        <v>0</v>
      </c>
      <c r="AD81" s="21">
        <f t="shared" si="5"/>
        <v>7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42456</v>
      </c>
      <c r="AN81" s="27">
        <f t="shared" si="19"/>
        <v>4</v>
      </c>
      <c r="AO81" s="28" t="str">
        <f t="shared" si="11"/>
        <v>2016:3:4:7:WEST</v>
      </c>
      <c r="AP81" s="27">
        <f t="shared" ca="1" si="12"/>
        <v>118</v>
      </c>
      <c r="AQ81" s="21">
        <f t="shared" ca="1" si="13"/>
        <v>0</v>
      </c>
      <c r="AR81" s="21">
        <f t="shared" ca="1" si="13"/>
        <v>54</v>
      </c>
      <c r="AS81" s="21">
        <f t="shared" ca="1" si="13"/>
        <v>23</v>
      </c>
      <c r="AT81" s="21">
        <f t="shared" ca="1" si="13"/>
        <v>43</v>
      </c>
      <c r="AU81" s="21">
        <f t="shared" ca="1" si="13"/>
        <v>7</v>
      </c>
      <c r="AV81" s="21">
        <f t="shared" si="14"/>
        <v>2</v>
      </c>
      <c r="AW81" s="21">
        <f t="shared" si="15"/>
        <v>54</v>
      </c>
      <c r="AX81" s="21">
        <f t="shared" si="16"/>
        <v>27</v>
      </c>
      <c r="AY81" s="21">
        <f t="shared" si="17"/>
        <v>45</v>
      </c>
      <c r="AZ81" s="21">
        <f t="shared" si="18"/>
        <v>9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42463</v>
      </c>
      <c r="AN82" s="27">
        <f t="shared" si="19"/>
        <v>1</v>
      </c>
      <c r="AO82" s="28" t="str">
        <f t="shared" si="11"/>
        <v>2016:4:1:7:WEST</v>
      </c>
      <c r="AP82" s="27">
        <f t="shared" ca="1" si="12"/>
        <v>128</v>
      </c>
      <c r="AQ82" s="21">
        <f t="shared" ca="1" si="13"/>
        <v>2</v>
      </c>
      <c r="AR82" s="21">
        <f t="shared" ca="1" si="13"/>
        <v>51</v>
      </c>
      <c r="AS82" s="21">
        <f t="shared" ca="1" si="13"/>
        <v>15</v>
      </c>
      <c r="AT82" s="21">
        <f t="shared" ca="1" si="13"/>
        <v>53</v>
      </c>
      <c r="AU82" s="21">
        <f t="shared" ca="1" si="13"/>
        <v>5</v>
      </c>
      <c r="AV82" s="21">
        <f t="shared" si="14"/>
        <v>2</v>
      </c>
      <c r="AW82" s="21">
        <f t="shared" si="15"/>
        <v>54</v>
      </c>
      <c r="AX82" s="21">
        <f t="shared" si="16"/>
        <v>27</v>
      </c>
      <c r="AY82" s="21">
        <f t="shared" si="17"/>
        <v>45</v>
      </c>
      <c r="AZ82" s="21">
        <f t="shared" si="18"/>
        <v>9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42470</v>
      </c>
      <c r="AN83" s="27">
        <f t="shared" si="19"/>
        <v>2</v>
      </c>
      <c r="AO83" s="28" t="str">
        <f t="shared" si="11"/>
        <v>2016:4:2:7:WEST</v>
      </c>
      <c r="AP83" s="27">
        <f t="shared" ca="1" si="12"/>
        <v>138</v>
      </c>
      <c r="AQ83" s="21">
        <f t="shared" ca="1" si="13"/>
        <v>0</v>
      </c>
      <c r="AR83" s="21">
        <f t="shared" ca="1" si="13"/>
        <v>45</v>
      </c>
      <c r="AS83" s="21">
        <f t="shared" ca="1" si="13"/>
        <v>20</v>
      </c>
      <c r="AT83" s="21">
        <f t="shared" ca="1" si="13"/>
        <v>44</v>
      </c>
      <c r="AU83" s="21">
        <f t="shared" ca="1" si="13"/>
        <v>2</v>
      </c>
      <c r="AV83" s="21">
        <f t="shared" si="14"/>
        <v>2</v>
      </c>
      <c r="AW83" s="21">
        <f t="shared" si="15"/>
        <v>54</v>
      </c>
      <c r="AX83" s="21">
        <f t="shared" si="16"/>
        <v>27</v>
      </c>
      <c r="AY83" s="21">
        <f t="shared" si="17"/>
        <v>45</v>
      </c>
      <c r="AZ83" s="21">
        <f t="shared" si="18"/>
        <v>9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42477</v>
      </c>
      <c r="AN84" s="27">
        <f t="shared" si="19"/>
        <v>3</v>
      </c>
      <c r="AO84" s="28" t="str">
        <f t="shared" si="11"/>
        <v>2016:4:3:7:WEST</v>
      </c>
      <c r="AP84" s="27">
        <f t="shared" ca="1" si="12"/>
        <v>148</v>
      </c>
      <c r="AQ84" s="21">
        <f t="shared" ca="1" si="13"/>
        <v>1</v>
      </c>
      <c r="AR84" s="21">
        <f t="shared" ca="1" si="13"/>
        <v>54</v>
      </c>
      <c r="AS84" s="21">
        <f t="shared" ca="1" si="13"/>
        <v>13</v>
      </c>
      <c r="AT84" s="21">
        <f t="shared" ca="1" si="13"/>
        <v>49</v>
      </c>
      <c r="AU84" s="21">
        <f t="shared" ca="1" si="13"/>
        <v>3</v>
      </c>
      <c r="AV84" s="21">
        <f t="shared" si="14"/>
        <v>2</v>
      </c>
      <c r="AW84" s="21">
        <f t="shared" si="15"/>
        <v>54</v>
      </c>
      <c r="AX84" s="21">
        <f t="shared" si="16"/>
        <v>27</v>
      </c>
      <c r="AY84" s="21">
        <f t="shared" si="17"/>
        <v>45</v>
      </c>
      <c r="AZ84" s="21">
        <f t="shared" si="18"/>
        <v>9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42484</v>
      </c>
      <c r="AN85" s="27">
        <f t="shared" si="19"/>
        <v>4</v>
      </c>
      <c r="AO85" s="28" t="str">
        <f t="shared" si="11"/>
        <v>2016:4:4:7:WEST</v>
      </c>
      <c r="AP85" s="27">
        <f t="shared" ca="1" si="12"/>
        <v>158</v>
      </c>
      <c r="AQ85" s="21">
        <f t="shared" ca="1" si="13"/>
        <v>2</v>
      </c>
      <c r="AR85" s="21">
        <f t="shared" ca="1" si="13"/>
        <v>51</v>
      </c>
      <c r="AS85" s="21">
        <f t="shared" ca="1" si="13"/>
        <v>19</v>
      </c>
      <c r="AT85" s="21">
        <f t="shared" ca="1" si="13"/>
        <v>46</v>
      </c>
      <c r="AU85" s="21">
        <f t="shared" ca="1" si="13"/>
        <v>6</v>
      </c>
      <c r="AV85" s="21">
        <f t="shared" si="14"/>
        <v>2</v>
      </c>
      <c r="AW85" s="21">
        <f t="shared" si="15"/>
        <v>54</v>
      </c>
      <c r="AX85" s="21">
        <f t="shared" si="16"/>
        <v>27</v>
      </c>
      <c r="AY85" s="21">
        <f t="shared" si="17"/>
        <v>45</v>
      </c>
      <c r="AZ85" s="21">
        <f t="shared" si="18"/>
        <v>9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42491</v>
      </c>
      <c r="AN86" s="27">
        <f t="shared" si="19"/>
        <v>1</v>
      </c>
      <c r="AO86" s="28" t="str">
        <f t="shared" si="11"/>
        <v>2016:5:1:7:WEST</v>
      </c>
      <c r="AP86" s="27">
        <f t="shared" ca="1" si="12"/>
        <v>168</v>
      </c>
      <c r="AQ86" s="21">
        <f t="shared" ca="1" si="13"/>
        <v>0</v>
      </c>
      <c r="AR86" s="21">
        <f t="shared" ca="1" si="13"/>
        <v>58</v>
      </c>
      <c r="AS86" s="21">
        <f t="shared" ca="1" si="13"/>
        <v>20</v>
      </c>
      <c r="AT86" s="21">
        <f t="shared" ca="1" si="13"/>
        <v>41</v>
      </c>
      <c r="AU86" s="21">
        <f t="shared" ca="1" si="13"/>
        <v>2</v>
      </c>
      <c r="AV86" s="21">
        <f t="shared" si="14"/>
        <v>2</v>
      </c>
      <c r="AW86" s="21">
        <f t="shared" si="15"/>
        <v>54</v>
      </c>
      <c r="AX86" s="21">
        <f t="shared" si="16"/>
        <v>27</v>
      </c>
      <c r="AY86" s="21">
        <f t="shared" si="17"/>
        <v>45</v>
      </c>
      <c r="AZ86" s="21">
        <f t="shared" si="18"/>
        <v>9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42498</v>
      </c>
      <c r="AN87" s="27">
        <f t="shared" si="19"/>
        <v>2</v>
      </c>
      <c r="AO87" s="28" t="str">
        <f t="shared" si="11"/>
        <v>2016:5:2:7:WEST</v>
      </c>
      <c r="AP87" s="27">
        <f t="shared" ca="1" si="12"/>
        <v>178</v>
      </c>
      <c r="AQ87" s="21">
        <f t="shared" ca="1" si="13"/>
        <v>0</v>
      </c>
      <c r="AR87" s="21">
        <f t="shared" ca="1" si="13"/>
        <v>49</v>
      </c>
      <c r="AS87" s="21">
        <f t="shared" ca="1" si="13"/>
        <v>22</v>
      </c>
      <c r="AT87" s="21">
        <f t="shared" ca="1" si="13"/>
        <v>49</v>
      </c>
      <c r="AU87" s="21">
        <f t="shared" ca="1" si="13"/>
        <v>4</v>
      </c>
      <c r="AV87" s="21">
        <f t="shared" si="14"/>
        <v>2</v>
      </c>
      <c r="AW87" s="21">
        <f t="shared" si="15"/>
        <v>54</v>
      </c>
      <c r="AX87" s="21">
        <f t="shared" si="16"/>
        <v>27</v>
      </c>
      <c r="AY87" s="21">
        <f t="shared" si="17"/>
        <v>45</v>
      </c>
      <c r="AZ87" s="21">
        <f t="shared" si="18"/>
        <v>9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42505</v>
      </c>
      <c r="AN88" s="27">
        <f t="shared" si="19"/>
        <v>3</v>
      </c>
      <c r="AO88" s="28" t="str">
        <f t="shared" si="11"/>
        <v>2016:5:3:7:WEST</v>
      </c>
      <c r="AP88" s="27">
        <f t="shared" ca="1" si="12"/>
        <v>189</v>
      </c>
      <c r="AQ88" s="21">
        <f t="shared" ca="1" si="13"/>
        <v>0</v>
      </c>
      <c r="AR88" s="21">
        <f t="shared" ca="1" si="13"/>
        <v>41</v>
      </c>
      <c r="AS88" s="21">
        <f t="shared" ca="1" si="13"/>
        <v>22</v>
      </c>
      <c r="AT88" s="21">
        <f t="shared" ca="1" si="13"/>
        <v>48</v>
      </c>
      <c r="AU88" s="21">
        <f t="shared" ca="1" si="13"/>
        <v>5</v>
      </c>
      <c r="AV88" s="21">
        <f t="shared" si="14"/>
        <v>2</v>
      </c>
      <c r="AW88" s="21">
        <f t="shared" si="15"/>
        <v>54</v>
      </c>
      <c r="AX88" s="21">
        <f t="shared" si="16"/>
        <v>27</v>
      </c>
      <c r="AY88" s="21">
        <f t="shared" si="17"/>
        <v>45</v>
      </c>
      <c r="AZ88" s="21">
        <f t="shared" si="18"/>
        <v>9</v>
      </c>
    </row>
    <row r="89" spans="23:52">
      <c r="AC89" s="7">
        <f ca="1">SUMIFS(AC53:AC88, $X53:$X88,YEAR,AC53:AC88,"&lt;&gt;#N/A")</f>
        <v>17</v>
      </c>
      <c r="AD89" s="27"/>
      <c r="AF89" s="7">
        <f t="shared" ref="AF89:AK89" ca="1" si="21">SUM(AF53:AF88)</f>
        <v>4</v>
      </c>
      <c r="AG89" s="7">
        <f t="shared" ca="1" si="21"/>
        <v>0</v>
      </c>
      <c r="AH89" s="7">
        <f t="shared" ca="1" si="21"/>
        <v>0</v>
      </c>
      <c r="AI89" s="7">
        <f t="shared" ca="1" si="21"/>
        <v>11</v>
      </c>
      <c r="AJ89" s="7">
        <f t="shared" ca="1" si="21"/>
        <v>2</v>
      </c>
      <c r="AK89" s="7">
        <f t="shared" ca="1" si="21"/>
        <v>1</v>
      </c>
      <c r="AN89" s="27"/>
    </row>
    <row r="90" spans="23:52">
      <c r="W90" s="7" t="s">
        <v>1456</v>
      </c>
      <c r="X90" s="2" t="s">
        <v>1772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2128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2242</v>
      </c>
      <c r="AD92" s="27"/>
      <c r="AN92" s="27"/>
    </row>
    <row r="93" spans="23:52">
      <c r="W93" s="7" t="s">
        <v>815</v>
      </c>
      <c r="X93" s="2" t="s">
        <v>818</v>
      </c>
      <c r="Y93" s="27"/>
      <c r="Z93" s="27"/>
      <c r="AD93" s="27"/>
      <c r="AN93" s="27"/>
    </row>
    <row r="94" spans="23:52">
      <c r="W94" s="7" t="s">
        <v>816</v>
      </c>
      <c r="X94" s="2" t="s">
        <v>817</v>
      </c>
      <c r="Y94" s="27"/>
      <c r="Z94" s="27"/>
      <c r="AD94" s="27"/>
      <c r="AN94" s="27"/>
    </row>
    <row r="95" spans="23:52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7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14</v>
      </c>
      <c r="AN100" s="27"/>
    </row>
    <row r="101" spans="23:50">
      <c r="W101" s="7" t="s">
        <v>439</v>
      </c>
      <c r="X101" s="7">
        <f ca="1">SUM($AF$89:$AH$89)</f>
        <v>4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22%</v>
      </c>
      <c r="Y102" s="30">
        <f ca="1">IFERROR(X101/SUM(X100:X101),"0")</f>
        <v>0.22222222222222221</v>
      </c>
      <c r="Z102" s="7" t="str">
        <f ca="1">TEXT(Y102,"00%")</f>
        <v>22%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85
Actual CDE YTD 年度實際:    17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2014  92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2015  49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2016  17</v>
      </c>
    </row>
    <row r="107" spans="23:50" ht="23.25">
      <c r="W107" s="7" t="s">
        <v>1451</v>
      </c>
      <c r="X107" s="42" t="str">
        <f>$X$91</f>
        <v>West Zone</v>
      </c>
    </row>
    <row r="108" spans="23:50">
      <c r="X108" s="40" t="str">
        <f>$X$92</f>
        <v>西台北地帶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S24"/>
  <sheetViews>
    <sheetView topLeftCell="E1" zoomScaleNormal="100" zoomScaleSheetLayoutView="115" workbookViewId="0">
      <selection activeCell="U37" sqref="U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1892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2304</v>
      </c>
      <c r="E2" s="78" t="str">
        <f>$A$3</f>
        <v>土城地區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2130</v>
      </c>
      <c r="E4" s="85">
        <f>DATE</f>
        <v>42505</v>
      </c>
      <c r="F4" s="23" t="s">
        <v>791</v>
      </c>
      <c r="G4" s="24"/>
      <c r="H4" s="87">
        <f>ROUND($G$2/12*MONTH,0)</f>
        <v>35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2131</v>
      </c>
      <c r="E5" s="86"/>
      <c r="F5" s="5" t="s">
        <v>792</v>
      </c>
      <c r="G5" s="6"/>
      <c r="H5" s="90">
        <f ca="1">TUCHENG_DISTRICT_GRAPH!$AC$89</f>
        <v>5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2132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1960</v>
      </c>
      <c r="C12" s="64" t="str">
        <f>CONCATENATE(YEAR,":",MONTH,":",WEEK,":",WEEKDAY,":",$B12)</f>
        <v>2016:5:3:7:TUCHENG_ZL</v>
      </c>
      <c r="D12" s="64">
        <f>MATCH($C12,REPORT_DATA_BY_COMP!$A:$A,0)</f>
        <v>1718</v>
      </c>
      <c r="E12" s="65" t="str">
        <f>SUBSTITUTE(VLOOKUP($B12,COMP_LIST!$A:$AC,5,FALSE),"EL","")</f>
        <v>E. Ribar / Stephens ZL</v>
      </c>
      <c r="F12" s="4" t="str">
        <f>VLOOKUP($B12,COMP_LIST!$A:$AC,3,FALSE)</f>
        <v>Tucheng ZL</v>
      </c>
      <c r="G12" s="4" t="str">
        <f>VLOOKUP($B12,COMP_LIST!$A:$AC,4,FALSE)</f>
        <v>土城 ZL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5</v>
      </c>
      <c r="K12" s="10">
        <f>IFERROR(INDEX(REPORT_DATA_BY_COMP!$A:$AH,$D12,MATCH(K$8,REPORT_DATA_BY_COMP!$A$1:$AH$1,0)), "")</f>
        <v>3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8</v>
      </c>
      <c r="O12" s="10">
        <f>IFERROR(INDEX(REPORT_DATA_BY_COMP!$A:$AH,$D12,MATCH(O$8,REPORT_DATA_BY_COMP!$A$1:$AH$1,0)), "")</f>
        <v>5</v>
      </c>
      <c r="P12" s="10">
        <f>IFERROR(INDEX(REPORT_DATA_BY_COMP!$A:$AH,$D12,MATCH(P$8,REPORT_DATA_BY_COMP!$A$1:$AH$1,0)), "")</f>
        <v>18</v>
      </c>
      <c r="Q12" s="10">
        <f>IFERROR(INDEX(REPORT_DATA_BY_COMP!$A:$AH,$D12,MATCH(Q$8,REPORT_DATA_BY_COMP!$A$1:$AH$1,0)), "")</f>
        <v>12</v>
      </c>
      <c r="R12" s="10">
        <f>IFERROR(INDEX(REPORT_DATA_BY_COMP!$A:$AH,$D12,MATCH(R$8,REPORT_DATA_BY_COMP!$A$1:$AH$1,0)), "")</f>
        <v>1</v>
      </c>
      <c r="S12" s="10">
        <f>IFERROR(INDEX(REPORT_DATA_BY_COMP!$A:$AH,$D12,MATCH(S$8,REPORT_DATA_BY_COMP!$A$1:$AH$1,0)), "")</f>
        <v>15</v>
      </c>
    </row>
    <row r="13" spans="1:19" ht="15" customHeight="1">
      <c r="A13" s="1"/>
      <c r="B13" s="1" t="s">
        <v>1963</v>
      </c>
      <c r="C13" s="64" t="str">
        <f>CONCATENATE(YEAR,":",MONTH,":",WEEK,":",WEEKDAY,":",$B13)</f>
        <v>2016:5:3:7:TUCHENG_S</v>
      </c>
      <c r="D13" s="64">
        <f>MATCH($C13,REPORT_DATA_BY_COMP!$A:$A,0)</f>
        <v>1717</v>
      </c>
      <c r="E13" s="65" t="str">
        <f>SUBSTITUTE(VLOOKUP($B13,COMP_LIST!$A:$AC,5,FALSE),"EL","")</f>
        <v>S. Johnson / Davis</v>
      </c>
      <c r="F13" s="4" t="str">
        <f>VLOOKUP($B13,COMP_LIST!$A:$AC,3,FALSE)</f>
        <v>Tucheng S</v>
      </c>
      <c r="G13" s="4" t="str">
        <f>VLOOKUP($B13,COMP_LIST!$A:$AC,4,FALSE)</f>
        <v>土城姐妹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1</v>
      </c>
      <c r="J13" s="10">
        <f>IFERROR(INDEX(REPORT_DATA_BY_COMP!$A:$AH,$D13,MATCH(J$8,REPORT_DATA_BY_COMP!$A$1:$AH$1,0)), "")</f>
        <v>1</v>
      </c>
      <c r="K13" s="10">
        <f>IFERROR(INDEX(REPORT_DATA_BY_COMP!$A:$AH,$D13,MATCH(K$8,REPORT_DATA_BY_COMP!$A$1:$AH$1,0)), "")</f>
        <v>0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2</v>
      </c>
      <c r="O13" s="10">
        <f>IFERROR(INDEX(REPORT_DATA_BY_COMP!$A:$AH,$D13,MATCH(O$8,REPORT_DATA_BY_COMP!$A$1:$AH$1,0)), "")</f>
        <v>4</v>
      </c>
      <c r="P13" s="10">
        <f>IFERROR(INDEX(REPORT_DATA_BY_COMP!$A:$AH,$D13,MATCH(P$8,REPORT_DATA_BY_COMP!$A$1:$AH$1,0)), "")</f>
        <v>9</v>
      </c>
      <c r="Q13" s="10">
        <f>IFERROR(INDEX(REPORT_DATA_BY_COMP!$A:$AH,$D13,MATCH(Q$8,REPORT_DATA_BY_COMP!$A$1:$AH$1,0)), "")</f>
        <v>3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 t="s">
        <v>1890</v>
      </c>
      <c r="C14" s="64" t="str">
        <f>CONCATENATE(YEAR,":",MONTH,":",WEEK,":",WEEKDAY,":",$B14)</f>
        <v>2016:5:3:7:SANXIA_A_E</v>
      </c>
      <c r="D14" s="64">
        <f>MATCH($C14,REPORT_DATA_BY_COMP!$A:$A,0)</f>
        <v>1694</v>
      </c>
      <c r="E14" s="65" t="str">
        <f>SUBSTITUTE(VLOOKUP($B14,COMP_LIST!$A:$AC,5,FALSE),"EL","")</f>
        <v>E. Richards DL / Budd</v>
      </c>
      <c r="F14" s="4" t="str">
        <f>VLOOKUP($B14,COMP_LIST!$A:$AC,3,FALSE)</f>
        <v>Sanxia A E</v>
      </c>
      <c r="G14" s="4" t="str">
        <f>VLOOKUP($B14,COMP_LIST!$A:$AC,4,FALSE)</f>
        <v>三峽 A 長老</v>
      </c>
      <c r="H14" s="10">
        <f>IFERROR(INDEX(REPORT_DATA_BY_COMP!$A:$AH,$D14,MATCH(H$8,REPORT_DATA_BY_COMP!$A$1:$AH$1,0)), "")</f>
        <v>0</v>
      </c>
      <c r="I14" s="10">
        <f>IFERROR(INDEX(REPORT_DATA_BY_COMP!$A:$AH,$D14,MATCH(I$8,REPORT_DATA_BY_COMP!$A$1:$AH$1,0)), "")</f>
        <v>0</v>
      </c>
      <c r="J14" s="10">
        <f>IFERROR(INDEX(REPORT_DATA_BY_COMP!$A:$AH,$D14,MATCH(J$8,REPORT_DATA_BY_COMP!$A$1:$AH$1,0)), "")</f>
        <v>1</v>
      </c>
      <c r="K14" s="10">
        <f>IFERROR(INDEX(REPORT_DATA_BY_COMP!$A:$AH,$D14,MATCH(K$8,REPORT_DATA_BY_COMP!$A$1:$AH$1,0)), "")</f>
        <v>3</v>
      </c>
      <c r="L14" s="47">
        <f>IFERROR(INDEX(REPORT_DATA_BY_COMP!$A:$AH,$D14,MATCH(L$8,REPORT_DATA_BY_COMP!$A$1:$AH$1,0)), "")</f>
        <v>0</v>
      </c>
      <c r="M14" s="59">
        <f>IFERROR(INDEX(REPORT_DATA_BY_COMP!$A:$AH,$D14,MATCH(M$8,REPORT_DATA_BY_COMP!$A$1:$AH$1,0)), "")</f>
        <v>0</v>
      </c>
      <c r="N14" s="50">
        <f>IFERROR(INDEX(REPORT_DATA_BY_COMP!$A:$AH,$D14,MATCH(N$8,REPORT_DATA_BY_COMP!$A$1:$AH$1,0)), "")</f>
        <v>4</v>
      </c>
      <c r="O14" s="10">
        <f>IFERROR(INDEX(REPORT_DATA_BY_COMP!$A:$AH,$D14,MATCH(O$8,REPORT_DATA_BY_COMP!$A$1:$AH$1,0)), "")</f>
        <v>4</v>
      </c>
      <c r="P14" s="10">
        <f>IFERROR(INDEX(REPORT_DATA_BY_COMP!$A:$AH,$D14,MATCH(P$8,REPORT_DATA_BY_COMP!$A$1:$AH$1,0)), "")</f>
        <v>6</v>
      </c>
      <c r="Q14" s="10">
        <f>IFERROR(INDEX(REPORT_DATA_BY_COMP!$A:$AH,$D14,MATCH(Q$8,REPORT_DATA_BY_COMP!$A$1:$AH$1,0)), "")</f>
        <v>6</v>
      </c>
      <c r="R14" s="10">
        <f>IFERROR(INDEX(REPORT_DATA_BY_COMP!$A:$AH,$D14,MATCH(R$8,REPORT_DATA_BY_COMP!$A$1:$AH$1,0)), "")</f>
        <v>4</v>
      </c>
      <c r="S14" s="10">
        <f>IFERROR(INDEX(REPORT_DATA_BY_COMP!$A:$AH,$D14,MATCH(S$8,REPORT_DATA_BY_COMP!$A$1:$AH$1,0)), "")</f>
        <v>11</v>
      </c>
    </row>
    <row r="15" spans="1:19" ht="15" customHeight="1">
      <c r="A15" s="1"/>
      <c r="B15" s="1" t="s">
        <v>1896</v>
      </c>
      <c r="C15" s="64" t="str">
        <f>CONCATENATE(YEAR,":",MONTH,":",WEEK,":",WEEKDAY,":",$B15)</f>
        <v>2016:5:3:7:SANXIA_B_E</v>
      </c>
      <c r="D15" s="64">
        <f>MATCH($C15,REPORT_DATA_BY_COMP!$A:$A,0)</f>
        <v>1695</v>
      </c>
      <c r="E15" s="65" t="str">
        <f>SUBSTITUTE(VLOOKUP($B15,COMP_LIST!$A:$AC,5,FALSE),"EL","")</f>
        <v>E. Ploeg / Reintjes</v>
      </c>
      <c r="F15" s="4" t="str">
        <f>VLOOKUP($B15,COMP_LIST!$A:$AC,3,FALSE)</f>
        <v>Sanxia B E</v>
      </c>
      <c r="G15" s="4" t="str">
        <f>VLOOKUP($B15,COMP_LIST!$A:$AC,4,FALSE)</f>
        <v>三峽 B 長老</v>
      </c>
      <c r="H15" s="10">
        <f>IFERROR(INDEX(REPORT_DATA_BY_COMP!$A:$AH,$D15,MATCH(H$8,REPORT_DATA_BY_COMP!$A$1:$AH$1,0)), "")</f>
        <v>1</v>
      </c>
      <c r="I15" s="10">
        <f>IFERROR(INDEX(REPORT_DATA_BY_COMP!$A:$AH,$D15,MATCH(I$8,REPORT_DATA_BY_COMP!$A$1:$AH$1,0)), "")</f>
        <v>0</v>
      </c>
      <c r="J15" s="10">
        <f>IFERROR(INDEX(REPORT_DATA_BY_COMP!$A:$AH,$D15,MATCH(J$8,REPORT_DATA_BY_COMP!$A$1:$AH$1,0)), "")</f>
        <v>2</v>
      </c>
      <c r="K15" s="10">
        <f>IFERROR(INDEX(REPORT_DATA_BY_COMP!$A:$AH,$D15,MATCH(K$8,REPORT_DATA_BY_COMP!$A$1:$AH$1,0)), "")</f>
        <v>2</v>
      </c>
      <c r="L15" s="47">
        <f>IFERROR(INDEX(REPORT_DATA_BY_COMP!$A:$AH,$D15,MATCH(L$8,REPORT_DATA_BY_COMP!$A$1:$AH$1,0)), "")</f>
        <v>1</v>
      </c>
      <c r="M15" s="59">
        <f>IFERROR(INDEX(REPORT_DATA_BY_COMP!$A:$AH,$D15,MATCH(M$8,REPORT_DATA_BY_COMP!$A$1:$AH$1,0)), "")</f>
        <v>0</v>
      </c>
      <c r="N15" s="50">
        <f>IFERROR(INDEX(REPORT_DATA_BY_COMP!$A:$AH,$D15,MATCH(N$8,REPORT_DATA_BY_COMP!$A$1:$AH$1,0)), "")</f>
        <v>5</v>
      </c>
      <c r="O15" s="10">
        <f>IFERROR(INDEX(REPORT_DATA_BY_COMP!$A:$AH,$D15,MATCH(O$8,REPORT_DATA_BY_COMP!$A$1:$AH$1,0)), "")</f>
        <v>2</v>
      </c>
      <c r="P15" s="10">
        <f>IFERROR(INDEX(REPORT_DATA_BY_COMP!$A:$AH,$D15,MATCH(P$8,REPORT_DATA_BY_COMP!$A$1:$AH$1,0)), "")</f>
        <v>11</v>
      </c>
      <c r="Q15" s="10">
        <f>IFERROR(INDEX(REPORT_DATA_BY_COMP!$A:$AH,$D15,MATCH(Q$8,REPORT_DATA_BY_COMP!$A$1:$AH$1,0)), "")</f>
        <v>6</v>
      </c>
      <c r="R15" s="10">
        <f>IFERROR(INDEX(REPORT_DATA_BY_COMP!$A:$AH,$D15,MATCH(R$8,REPORT_DATA_BY_COMP!$A$1:$AH$1,0)), "")</f>
        <v>0</v>
      </c>
      <c r="S15" s="10">
        <f>IFERROR(INDEX(REPORT_DATA_BY_COMP!$A:$AH,$D15,MATCH(S$8,REPORT_DATA_BY_COMP!$A$1:$AH$1,0)), "")</f>
        <v>4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1</v>
      </c>
      <c r="I16" s="11">
        <f t="shared" si="0"/>
        <v>1</v>
      </c>
      <c r="J16" s="11">
        <f t="shared" si="0"/>
        <v>9</v>
      </c>
      <c r="K16" s="11">
        <f t="shared" si="0"/>
        <v>8</v>
      </c>
      <c r="L16" s="48">
        <f t="shared" si="0"/>
        <v>1</v>
      </c>
      <c r="M16" s="57">
        <f t="shared" si="0"/>
        <v>0</v>
      </c>
      <c r="N16" s="51">
        <f t="shared" si="0"/>
        <v>19</v>
      </c>
      <c r="O16" s="11">
        <f t="shared" si="0"/>
        <v>15</v>
      </c>
      <c r="P16" s="11">
        <f t="shared" si="0"/>
        <v>44</v>
      </c>
      <c r="Q16" s="11">
        <f t="shared" si="0"/>
        <v>27</v>
      </c>
      <c r="R16" s="11">
        <f t="shared" si="0"/>
        <v>5</v>
      </c>
      <c r="S16" s="11">
        <f t="shared" si="0"/>
        <v>32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2245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2016:5:1:7:TUCHENG</v>
      </c>
      <c r="D19" s="64">
        <f>MATCH($C19,REPORT_DATA_BY_DISTRICT!$A:$A, 0)</f>
        <v>477</v>
      </c>
      <c r="E19" s="19" t="s">
        <v>783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1</v>
      </c>
      <c r="J19" s="10">
        <f>IFERROR(INDEX(REPORT_DATA_BY_DISTRICT!$A:$AH,$D19,MATCH(J$8,REPORT_DATA_BY_DISTRICT!$A$1:$AH$1,0)), "")</f>
        <v>12</v>
      </c>
      <c r="K19" s="10">
        <f>IFERROR(INDEX(REPORT_DATA_BY_DISTRICT!$A:$AH,$D19,MATCH(K$8,REPORT_DATA_BY_DISTRICT!$A$1:$AH$1,0)), "")</f>
        <v>16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43</v>
      </c>
      <c r="O19" s="10">
        <f>IFERROR(INDEX(REPORT_DATA_BY_DISTRICT!$A:$AH,$D19,MATCH(O$8,REPORT_DATA_BY_DISTRICT!$A$1:$AH$1,0)), "")</f>
        <v>8</v>
      </c>
      <c r="P19" s="10">
        <f>IFERROR(INDEX(REPORT_DATA_BY_DISTRICT!$A:$AH,$D19,MATCH(P$8,REPORT_DATA_BY_DISTRICT!$A$1:$AH$1,0)), "")</f>
        <v>36</v>
      </c>
      <c r="Q19" s="10">
        <f>IFERROR(INDEX(REPORT_DATA_BY_DISTRICT!$A:$AH,$D19,MATCH(Q$8,REPORT_DATA_BY_DISTRICT!$A$1:$AH$1,0)), "")</f>
        <v>23</v>
      </c>
      <c r="R19" s="10">
        <f>IFERROR(INDEX(REPORT_DATA_BY_DISTRICT!$A:$AH,$D19,MATCH(R$8,REPORT_DATA_BY_DISTRICT!$A$1:$AH$1,0)), "")</f>
        <v>2</v>
      </c>
      <c r="S19" s="10">
        <f>IFERROR(INDEX(REPORT_DATA_BY_DISTRICT!$A:$AH,$D19,MATCH(S$8,REPORT_DATA_BY_DISTRICT!$A$1:$AH$1,0)), "")</f>
        <v>31</v>
      </c>
    </row>
    <row r="20" spans="3:19" ht="15" customHeight="1">
      <c r="C20" s="64" t="str">
        <f>CONCATENATE(YEAR,":",MONTH,":2:",WEEKLY_REPORT_DAY,":", $A$1)</f>
        <v>2016:5:2:7:TUCHENG</v>
      </c>
      <c r="D20" s="64">
        <f>MATCH($C20,REPORT_DATA_BY_DISTRICT!$A:$A, 0)</f>
        <v>506</v>
      </c>
      <c r="E20" s="19" t="s">
        <v>782</v>
      </c>
      <c r="F20" s="13"/>
      <c r="G20" s="13"/>
      <c r="H20" s="10">
        <f>IFERROR(INDEX(REPORT_DATA_BY_DISTRICT!$A:$AH,$D20,MATCH(H$8,REPORT_DATA_BY_DISTRICT!$A$1:$AH$1,0)), "")</f>
        <v>1</v>
      </c>
      <c r="I20" s="10">
        <f>IFERROR(INDEX(REPORT_DATA_BY_DISTRICT!$A:$AH,$D20,MATCH(I$8,REPORT_DATA_BY_DISTRICT!$A$1:$AH$1,0)), "")</f>
        <v>0</v>
      </c>
      <c r="J20" s="10">
        <f>IFERROR(INDEX(REPORT_DATA_BY_DISTRICT!$A:$AH,$D20,MATCH(J$8,REPORT_DATA_BY_DISTRICT!$A$1:$AH$1,0)), "")</f>
        <v>11</v>
      </c>
      <c r="K20" s="10">
        <f>IFERROR(INDEX(REPORT_DATA_BY_DISTRICT!$A:$AH,$D20,MATCH(K$8,REPORT_DATA_BY_DISTRICT!$A$1:$AH$1,0)), "")</f>
        <v>8</v>
      </c>
      <c r="L20" s="10">
        <f>IFERROR(INDEX(REPORT_DATA_BY_DISTRICT!$A:$AH,$D20,MATCH(L$8,REPORT_DATA_BY_DISTRICT!$A$1:$AH$1,0)), "")</f>
        <v>0</v>
      </c>
      <c r="M20" s="10">
        <f>IFERROR(INDEX(REPORT_DATA_BY_DISTRICT!$A:$AH,$D20,MATCH(M$8,REPORT_DATA_BY_DISTRICT!$A$1:$AH$1,0)), "")</f>
        <v>0</v>
      </c>
      <c r="N20" s="10">
        <f>IFERROR(INDEX(REPORT_DATA_BY_DISTRICT!$A:$AH,$D20,MATCH(N$8,REPORT_DATA_BY_DISTRICT!$A$1:$AH$1,0)), "")</f>
        <v>24</v>
      </c>
      <c r="O20" s="10">
        <f>IFERROR(INDEX(REPORT_DATA_BY_DISTRICT!$A:$AH,$D20,MATCH(O$8,REPORT_DATA_BY_DISTRICT!$A$1:$AH$1,0)), "")</f>
        <v>8</v>
      </c>
      <c r="P20" s="10">
        <f>IFERROR(INDEX(REPORT_DATA_BY_DISTRICT!$A:$AH,$D20,MATCH(P$8,REPORT_DATA_BY_DISTRICT!$A$1:$AH$1,0)), "")</f>
        <v>36</v>
      </c>
      <c r="Q20" s="10">
        <f>IFERROR(INDEX(REPORT_DATA_BY_DISTRICT!$A:$AH,$D20,MATCH(Q$8,REPORT_DATA_BY_DISTRICT!$A$1:$AH$1,0)), "")</f>
        <v>26</v>
      </c>
      <c r="R20" s="10">
        <f>IFERROR(INDEX(REPORT_DATA_BY_DISTRICT!$A:$AH,$D20,MATCH(R$8,REPORT_DATA_BY_DISTRICT!$A$1:$AH$1,0)), "")</f>
        <v>4</v>
      </c>
      <c r="S20" s="10">
        <f>IFERROR(INDEX(REPORT_DATA_BY_DISTRICT!$A:$AH,$D20,MATCH(S$8,REPORT_DATA_BY_DISTRICT!$A$1:$AH$1,0)), "")</f>
        <v>44</v>
      </c>
    </row>
    <row r="21" spans="3:19" ht="15" customHeight="1">
      <c r="C21" s="64" t="str">
        <f>CONCATENATE(YEAR,":",MONTH,":3:",WEEKLY_REPORT_DAY,":", $A$1)</f>
        <v>2016:5:3:7:TUCHENG</v>
      </c>
      <c r="D21" s="64">
        <f>MATCH($C21,REPORT_DATA_BY_DISTRICT!$A:$A, 0)</f>
        <v>535</v>
      </c>
      <c r="E21" s="19" t="s">
        <v>784</v>
      </c>
      <c r="F21" s="13"/>
      <c r="G21" s="13"/>
      <c r="H21" s="10">
        <f>IFERROR(INDEX(REPORT_DATA_BY_DISTRICT!$A:$AH,$D21,MATCH(H$8,REPORT_DATA_BY_DISTRICT!$A$1:$AH$1,0)), "")</f>
        <v>1</v>
      </c>
      <c r="I21" s="10">
        <f>IFERROR(INDEX(REPORT_DATA_BY_DISTRICT!$A:$AH,$D21,MATCH(I$8,REPORT_DATA_BY_DISTRICT!$A$1:$AH$1,0)), "")</f>
        <v>1</v>
      </c>
      <c r="J21" s="10">
        <f>IFERROR(INDEX(REPORT_DATA_BY_DISTRICT!$A:$AH,$D21,MATCH(J$8,REPORT_DATA_BY_DISTRICT!$A$1:$AH$1,0)), "")</f>
        <v>9</v>
      </c>
      <c r="K21" s="10">
        <f>IFERROR(INDEX(REPORT_DATA_BY_DISTRICT!$A:$AH,$D21,MATCH(K$8,REPORT_DATA_BY_DISTRICT!$A$1:$AH$1,0)), "")</f>
        <v>8</v>
      </c>
      <c r="L21" s="10">
        <f>IFERROR(INDEX(REPORT_DATA_BY_DISTRICT!$A:$AH,$D21,MATCH(L$8,REPORT_DATA_BY_DISTRICT!$A$1:$AH$1,0)), "")</f>
        <v>1</v>
      </c>
      <c r="M21" s="10">
        <f>IFERROR(INDEX(REPORT_DATA_BY_DISTRICT!$A:$AH,$D21,MATCH(M$8,REPORT_DATA_BY_DISTRICT!$A$1:$AH$1,0)), "")</f>
        <v>0</v>
      </c>
      <c r="N21" s="10">
        <f>IFERROR(INDEX(REPORT_DATA_BY_DISTRICT!$A:$AH,$D21,MATCH(N$8,REPORT_DATA_BY_DISTRICT!$A$1:$AH$1,0)), "")</f>
        <v>19</v>
      </c>
      <c r="O21" s="10">
        <f>IFERROR(INDEX(REPORT_DATA_BY_DISTRICT!$A:$AH,$D21,MATCH(O$8,REPORT_DATA_BY_DISTRICT!$A$1:$AH$1,0)), "")</f>
        <v>15</v>
      </c>
      <c r="P21" s="10">
        <f>IFERROR(INDEX(REPORT_DATA_BY_DISTRICT!$A:$AH,$D21,MATCH(P$8,REPORT_DATA_BY_DISTRICT!$A$1:$AH$1,0)), "")</f>
        <v>44</v>
      </c>
      <c r="Q21" s="10">
        <f>IFERROR(INDEX(REPORT_DATA_BY_DISTRICT!$A:$AH,$D21,MATCH(Q$8,REPORT_DATA_BY_DISTRICT!$A$1:$AH$1,0)), "")</f>
        <v>27</v>
      </c>
      <c r="R21" s="10">
        <f>IFERROR(INDEX(REPORT_DATA_BY_DISTRICT!$A:$AH,$D21,MATCH(R$8,REPORT_DATA_BY_DISTRICT!$A$1:$AH$1,0)), "")</f>
        <v>5</v>
      </c>
      <c r="S21" s="10">
        <f>IFERROR(INDEX(REPORT_DATA_BY_DISTRICT!$A:$AH,$D21,MATCH(S$8,REPORT_DATA_BY_DISTRICT!$A$1:$AH$1,0)), "")</f>
        <v>32</v>
      </c>
    </row>
    <row r="22" spans="3:19" ht="15" customHeight="1">
      <c r="C22" s="64" t="str">
        <f>CONCATENATE(YEAR,":",MONTH,":4:",WEEKLY_REPORT_DAY,":", $A$1)</f>
        <v>2016:5:4:7:TUCHENG</v>
      </c>
      <c r="D22" s="64" t="e">
        <f>MATCH($C22,REPORT_DATA_BY_DISTRICT!$A:$A, 0)</f>
        <v>#N/A</v>
      </c>
      <c r="E22" s="19" t="s">
        <v>785</v>
      </c>
      <c r="F22" s="13"/>
      <c r="G22" s="13"/>
      <c r="H22" s="10" t="str">
        <f>IFERROR(INDEX(REPORT_DATA_BY_DISTRICT!$A:$AH,$D22,MATCH(H$8,REPORT_DATA_BY_DISTRICT!$A$1:$AH$1,0)), "")</f>
        <v/>
      </c>
      <c r="I22" s="10" t="str">
        <f>IFERROR(INDEX(REPORT_DATA_BY_DISTRICT!$A:$AH,$D22,MATCH(I$8,REPORT_DATA_BY_DISTRICT!$A$1:$AH$1,0)), "")</f>
        <v/>
      </c>
      <c r="J22" s="10" t="str">
        <f>IFERROR(INDEX(REPORT_DATA_BY_DISTRICT!$A:$AH,$D22,MATCH(J$8,REPORT_DATA_BY_DISTRICT!$A$1:$AH$1,0)), "")</f>
        <v/>
      </c>
      <c r="K22" s="10" t="str">
        <f>IFERROR(INDEX(REPORT_DATA_BY_DISTRICT!$A:$AH,$D22,MATCH(K$8,REPORT_DATA_BY_DISTRICT!$A$1:$AH$1,0)), "")</f>
        <v/>
      </c>
      <c r="L22" s="10" t="str">
        <f>IFERROR(INDEX(REPORT_DATA_BY_DISTRICT!$A:$AH,$D22,MATCH(L$8,REPORT_DATA_BY_DISTRICT!$A$1:$AH$1,0)), "")</f>
        <v/>
      </c>
      <c r="M22" s="10" t="str">
        <f>IFERROR(INDEX(REPORT_DATA_BY_DISTRICT!$A:$AH,$D22,MATCH(M$8,REPORT_DATA_BY_DISTRICT!$A$1:$AH$1,0)), "")</f>
        <v/>
      </c>
      <c r="N22" s="10" t="str">
        <f>IFERROR(INDEX(REPORT_DATA_BY_DISTRICT!$A:$AH,$D22,MATCH(N$8,REPORT_DATA_BY_DISTRICT!$A$1:$AH$1,0)), "")</f>
        <v/>
      </c>
      <c r="O22" s="10" t="str">
        <f>IFERROR(INDEX(REPORT_DATA_BY_DISTRICT!$A:$AH,$D22,MATCH(O$8,REPORT_DATA_BY_DISTRICT!$A$1:$AH$1,0)), "")</f>
        <v/>
      </c>
      <c r="P22" s="10" t="str">
        <f>IFERROR(INDEX(REPORT_DATA_BY_DISTRICT!$A:$AH,$D22,MATCH(P$8,REPORT_DATA_BY_DISTRICT!$A$1:$AH$1,0)), "")</f>
        <v/>
      </c>
      <c r="Q22" s="10" t="str">
        <f>IFERROR(INDEX(REPORT_DATA_BY_DISTRICT!$A:$AH,$D22,MATCH(Q$8,REPORT_DATA_BY_DISTRICT!$A$1:$AH$1,0)), "")</f>
        <v/>
      </c>
      <c r="R22" s="10" t="str">
        <f>IFERROR(INDEX(REPORT_DATA_BY_DISTRICT!$A:$AH,$D22,MATCH(R$8,REPORT_DATA_BY_DISTRICT!$A$1:$AH$1,0)), "")</f>
        <v/>
      </c>
      <c r="S22" s="10" t="str">
        <f>IFERROR(INDEX(REPORT_DATA_BY_DISTRICT!$A:$AH,$D22,MATCH(S$8,REPORT_DATA_BY_DISTRICT!$A$1:$AH$1,0)), "")</f>
        <v/>
      </c>
    </row>
    <row r="23" spans="3:19" ht="15" customHeight="1">
      <c r="C23" s="64" t="str">
        <f>CONCATENATE(YEAR,":",MONTH,":5:",WEEKLY_REPORT_DAY,":", $A$1)</f>
        <v>2016:5:5:7:TUCHENG</v>
      </c>
      <c r="D23" s="64" t="e">
        <f>MATCH($C23,REPORT_DATA_BY_DISTRICT!$A:$A, 0)</f>
        <v>#N/A</v>
      </c>
      <c r="E23" s="19" t="s">
        <v>786</v>
      </c>
      <c r="F23" s="13"/>
      <c r="G23" s="13"/>
      <c r="H23" s="10" t="str">
        <f>IFERROR(INDEX(REPORT_DATA_BY_DISTRICT!$A:$AH,$D23,MATCH(H$8,REPORT_DATA_BY_DISTRICT!$A$1:$AH$1,0)), "")</f>
        <v/>
      </c>
      <c r="I23" s="10" t="str">
        <f>IFERROR(INDEX(REPORT_DATA_BY_DISTRICT!$A:$AH,$D23,MATCH(I$8,REPORT_DATA_BY_DISTRICT!$A$1:$AH$1,0)), "")</f>
        <v/>
      </c>
      <c r="J23" s="10" t="str">
        <f>IFERROR(INDEX(REPORT_DATA_BY_DISTRICT!$A:$AH,$D23,MATCH(J$8,REPORT_DATA_BY_DISTRICT!$A$1:$AH$1,0)), "")</f>
        <v/>
      </c>
      <c r="K23" s="10" t="str">
        <f>IFERROR(INDEX(REPORT_DATA_BY_DISTRICT!$A:$AH,$D23,MATCH(K$8,REPORT_DATA_BY_DISTRICT!$A$1:$AH$1,0)), "")</f>
        <v/>
      </c>
      <c r="L23" s="10" t="str">
        <f>IFERROR(INDEX(REPORT_DATA_BY_DISTRICT!$A:$AH,$D23,MATCH(L$8,REPORT_DATA_BY_DISTRICT!$A$1:$AH$1,0)), "")</f>
        <v/>
      </c>
      <c r="M23" s="10" t="str">
        <f>IFERROR(INDEX(REPORT_DATA_BY_DISTRICT!$A:$AH,$D23,MATCH(M$8,REPORT_DATA_BY_DISTRICT!$A$1:$AH$1,0)), "")</f>
        <v/>
      </c>
      <c r="N23" s="10" t="str">
        <f>IFERROR(INDEX(REPORT_DATA_BY_DISTRICT!$A:$AH,$D23,MATCH(N$8,REPORT_DATA_BY_DISTRICT!$A$1:$AH$1,0)), "")</f>
        <v/>
      </c>
      <c r="O23" s="10" t="str">
        <f>IFERROR(INDEX(REPORT_DATA_BY_DISTRICT!$A:$AH,$D23,MATCH(O$8,REPORT_DATA_BY_DISTRICT!$A$1:$AH$1,0)), "")</f>
        <v/>
      </c>
      <c r="P23" s="10" t="str">
        <f>IFERROR(INDEX(REPORT_DATA_BY_DISTRICT!$A:$AH,$D23,MATCH(P$8,REPORT_DATA_BY_DISTRICT!$A$1:$AH$1,0)), "")</f>
        <v/>
      </c>
      <c r="Q23" s="10" t="str">
        <f>IFERROR(INDEX(REPORT_DATA_BY_DISTRICT!$A:$AH,$D23,MATCH(Q$8,REPORT_DATA_BY_DISTRICT!$A$1:$AH$1,0)), "")</f>
        <v/>
      </c>
      <c r="R23" s="10" t="str">
        <f>IFERROR(INDEX(REPORT_DATA_BY_DISTRICT!$A:$AH,$D23,MATCH(R$8,REPORT_DATA_BY_DISTRICT!$A$1:$AH$1,0)), "")</f>
        <v/>
      </c>
      <c r="S23" s="10" t="str">
        <f>IFERROR(INDEX(REPORT_DATA_BY_DISTRICT!$A:$AH,$D23,MATCH(S$8,REPORT_DATA_BY_DISTRICT!$A$1:$AH$1,0)), "")</f>
        <v/>
      </c>
    </row>
    <row r="24" spans="3:19" ht="15" customHeight="1">
      <c r="E24" s="16" t="s">
        <v>806</v>
      </c>
      <c r="F24" s="14"/>
      <c r="G24" s="14"/>
      <c r="H24" s="17">
        <f>SUM(H19:H23)</f>
        <v>2</v>
      </c>
      <c r="I24" s="17">
        <f t="shared" ref="I24:R24" si="1">SUM(I19:I23)</f>
        <v>2</v>
      </c>
      <c r="J24" s="17">
        <f t="shared" si="1"/>
        <v>32</v>
      </c>
      <c r="K24" s="17">
        <f t="shared" si="1"/>
        <v>32</v>
      </c>
      <c r="L24" s="49">
        <f t="shared" si="1"/>
        <v>1</v>
      </c>
      <c r="M24" s="17">
        <f t="shared" si="1"/>
        <v>0</v>
      </c>
      <c r="N24" s="52">
        <f t="shared" si="1"/>
        <v>86</v>
      </c>
      <c r="O24" s="17">
        <f t="shared" si="1"/>
        <v>31</v>
      </c>
      <c r="P24" s="17">
        <f t="shared" si="1"/>
        <v>116</v>
      </c>
      <c r="Q24" s="17">
        <f t="shared" si="1"/>
        <v>76</v>
      </c>
      <c r="R24" s="17">
        <f t="shared" si="1"/>
        <v>11</v>
      </c>
      <c r="S24" s="17">
        <f>SUM(S19:S23)</f>
        <v>107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1" priority="1">
      <formula>J12=""</formula>
    </cfRule>
    <cfRule type="expression" dxfId="10" priority="2">
      <formula>AND(M$9&lt;&gt;"",M12&gt;=M$9)</formula>
    </cfRule>
    <cfRule type="expression" dxfId="9" priority="3">
      <formula>AND(M$10&lt;&gt;"",M12&lt;M$10)</formula>
    </cfRule>
    <cfRule type="expression" dxfId="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pageSetUpPr fitToPage="1"/>
  </sheetPr>
  <dimension ref="W1:AZ109"/>
  <sheetViews>
    <sheetView zoomScale="85" zoomScaleNormal="85" workbookViewId="0">
      <selection activeCell="U37" sqref="U3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2016:2:4:7:TUCHENG</v>
      </c>
      <c r="AP77" s="27">
        <f t="shared" ref="AP77:AP88" ca="1" si="11">MATCH(AO77,INDIRECT(CONCATENATE($X$93,"$A:$A")),0)</f>
        <v>212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26</v>
      </c>
      <c r="AS77" s="21">
        <f t="shared" ca="1" si="12"/>
        <v>7</v>
      </c>
      <c r="AT77" s="21">
        <f t="shared" ca="1" si="12"/>
        <v>20</v>
      </c>
      <c r="AU77" s="21">
        <f t="shared" ca="1" si="12"/>
        <v>1</v>
      </c>
      <c r="AV77" s="21">
        <f t="shared" ref="AV77:AV88" si="13">ROUND(1*$X$97/$X$99,0)</f>
        <v>1</v>
      </c>
      <c r="AW77" s="21">
        <f t="shared" ref="AW77:AW88" si="14">6*$X$97</f>
        <v>24</v>
      </c>
      <c r="AX77" s="21">
        <f t="shared" ref="AX77:AX88" si="15">3*$X$97</f>
        <v>12</v>
      </c>
      <c r="AY77" s="21">
        <f t="shared" ref="AY77:AY88" si="16">5*$X$97</f>
        <v>20</v>
      </c>
      <c r="AZ77" s="21">
        <f t="shared" ref="AZ77:AZ88" si="17">1*$X$97</f>
        <v>4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2016:3:1:7:TUCHENG</v>
      </c>
      <c r="AP78" s="27">
        <f t="shared" ca="1" si="11"/>
        <v>243</v>
      </c>
      <c r="AQ78" s="21">
        <f t="shared" ca="1" si="12"/>
        <v>0</v>
      </c>
      <c r="AR78" s="21">
        <f t="shared" ca="1" si="12"/>
        <v>24</v>
      </c>
      <c r="AS78" s="21">
        <f t="shared" ca="1" si="12"/>
        <v>8</v>
      </c>
      <c r="AT78" s="21">
        <f t="shared" ca="1" si="12"/>
        <v>21</v>
      </c>
      <c r="AU78" s="21">
        <f t="shared" ca="1" si="12"/>
        <v>3</v>
      </c>
      <c r="AV78" s="21">
        <f t="shared" si="13"/>
        <v>1</v>
      </c>
      <c r="AW78" s="21">
        <f t="shared" si="14"/>
        <v>24</v>
      </c>
      <c r="AX78" s="21">
        <f t="shared" si="15"/>
        <v>12</v>
      </c>
      <c r="AY78" s="21">
        <f t="shared" si="16"/>
        <v>20</v>
      </c>
      <c r="AZ78" s="21">
        <f t="shared" si="17"/>
        <v>4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2016:3:2:7:TUCHENG</v>
      </c>
      <c r="AP79" s="27">
        <f t="shared" ca="1" si="11"/>
        <v>273</v>
      </c>
      <c r="AQ79" s="21">
        <f t="shared" ca="1" si="12"/>
        <v>0</v>
      </c>
      <c r="AR79" s="21">
        <f t="shared" ca="1" si="12"/>
        <v>22</v>
      </c>
      <c r="AS79" s="21">
        <f t="shared" ca="1" si="12"/>
        <v>8</v>
      </c>
      <c r="AT79" s="21">
        <f t="shared" ca="1" si="12"/>
        <v>23</v>
      </c>
      <c r="AU79" s="21">
        <f t="shared" ca="1" si="12"/>
        <v>2</v>
      </c>
      <c r="AV79" s="21">
        <f t="shared" si="13"/>
        <v>1</v>
      </c>
      <c r="AW79" s="21">
        <f t="shared" si="14"/>
        <v>24</v>
      </c>
      <c r="AX79" s="21">
        <f t="shared" si="15"/>
        <v>12</v>
      </c>
      <c r="AY79" s="21">
        <f t="shared" si="16"/>
        <v>20</v>
      </c>
      <c r="AZ79" s="21">
        <f t="shared" si="17"/>
        <v>4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>
        <f t="shared" ca="1" si="3"/>
        <v>120</v>
      </c>
      <c r="AC80" s="21">
        <f t="shared" ca="1" si="4"/>
        <v>3</v>
      </c>
      <c r="AD80" s="21">
        <f t="shared" si="5"/>
        <v>0</v>
      </c>
      <c r="AE80" s="27">
        <f t="shared" ca="1" si="6"/>
        <v>47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2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2016:3:3:7:TUCHENG</v>
      </c>
      <c r="AP80" s="27">
        <f t="shared" ca="1" si="11"/>
        <v>302</v>
      </c>
      <c r="AQ80" s="21">
        <f t="shared" ca="1" si="12"/>
        <v>0</v>
      </c>
      <c r="AR80" s="21">
        <f t="shared" ca="1" si="12"/>
        <v>28</v>
      </c>
      <c r="AS80" s="21">
        <f t="shared" ca="1" si="12"/>
        <v>8</v>
      </c>
      <c r="AT80" s="21">
        <f t="shared" ca="1" si="12"/>
        <v>31</v>
      </c>
      <c r="AU80" s="21">
        <f t="shared" ca="1" si="12"/>
        <v>1</v>
      </c>
      <c r="AV80" s="21">
        <f t="shared" si="13"/>
        <v>1</v>
      </c>
      <c r="AW80" s="21">
        <f t="shared" si="14"/>
        <v>24</v>
      </c>
      <c r="AX80" s="21">
        <f t="shared" si="15"/>
        <v>12</v>
      </c>
      <c r="AY80" s="21">
        <f t="shared" si="16"/>
        <v>20</v>
      </c>
      <c r="AZ80" s="21">
        <f t="shared" si="17"/>
        <v>4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>
        <f t="shared" ca="1" si="3"/>
        <v>149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2016:3:4:7:TUCHENG</v>
      </c>
      <c r="AP81" s="27">
        <f t="shared" ca="1" si="11"/>
        <v>332</v>
      </c>
      <c r="AQ81" s="21">
        <f t="shared" ca="1" si="12"/>
        <v>0</v>
      </c>
      <c r="AR81" s="21">
        <f t="shared" ca="1" si="12"/>
        <v>36</v>
      </c>
      <c r="AS81" s="21">
        <f t="shared" ca="1" si="12"/>
        <v>9</v>
      </c>
      <c r="AT81" s="21">
        <f t="shared" ca="1" si="12"/>
        <v>18</v>
      </c>
      <c r="AU81" s="21">
        <f t="shared" ca="1" si="12"/>
        <v>3</v>
      </c>
      <c r="AV81" s="21">
        <f t="shared" si="13"/>
        <v>1</v>
      </c>
      <c r="AW81" s="21">
        <f t="shared" si="14"/>
        <v>24</v>
      </c>
      <c r="AX81" s="21">
        <f t="shared" si="15"/>
        <v>12</v>
      </c>
      <c r="AY81" s="21">
        <f t="shared" si="16"/>
        <v>20</v>
      </c>
      <c r="AZ81" s="21">
        <f t="shared" si="17"/>
        <v>4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2016:4:1:7:TUCHENG</v>
      </c>
      <c r="AP82" s="27">
        <f t="shared" ca="1" si="11"/>
        <v>361</v>
      </c>
      <c r="AQ82" s="21">
        <f t="shared" ca="1" si="12"/>
        <v>0</v>
      </c>
      <c r="AR82" s="21">
        <f t="shared" ca="1" si="12"/>
        <v>31</v>
      </c>
      <c r="AS82" s="21">
        <f t="shared" ca="1" si="12"/>
        <v>10</v>
      </c>
      <c r="AT82" s="21">
        <f t="shared" ca="1" si="12"/>
        <v>22</v>
      </c>
      <c r="AU82" s="21">
        <f t="shared" ca="1" si="12"/>
        <v>4</v>
      </c>
      <c r="AV82" s="21">
        <f t="shared" si="13"/>
        <v>1</v>
      </c>
      <c r="AW82" s="21">
        <f t="shared" si="14"/>
        <v>24</v>
      </c>
      <c r="AX82" s="21">
        <f t="shared" si="15"/>
        <v>12</v>
      </c>
      <c r="AY82" s="21">
        <f t="shared" si="16"/>
        <v>20</v>
      </c>
      <c r="AZ82" s="21">
        <f t="shared" si="17"/>
        <v>4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2016:4:2:7:TUCHENG</v>
      </c>
      <c r="AP83" s="27">
        <f t="shared" ca="1" si="11"/>
        <v>390</v>
      </c>
      <c r="AQ83" s="21">
        <f t="shared" ca="1" si="12"/>
        <v>0</v>
      </c>
      <c r="AR83" s="21">
        <f t="shared" ca="1" si="12"/>
        <v>31</v>
      </c>
      <c r="AS83" s="21">
        <f t="shared" ca="1" si="12"/>
        <v>10</v>
      </c>
      <c r="AT83" s="21">
        <f t="shared" ca="1" si="12"/>
        <v>20</v>
      </c>
      <c r="AU83" s="21">
        <f t="shared" ca="1" si="12"/>
        <v>1</v>
      </c>
      <c r="AV83" s="21">
        <f t="shared" si="13"/>
        <v>1</v>
      </c>
      <c r="AW83" s="21">
        <f t="shared" si="14"/>
        <v>24</v>
      </c>
      <c r="AX83" s="21">
        <f t="shared" si="15"/>
        <v>12</v>
      </c>
      <c r="AY83" s="21">
        <f t="shared" si="16"/>
        <v>20</v>
      </c>
      <c r="AZ83" s="21">
        <f t="shared" si="17"/>
        <v>4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2016:4:3:7:TUCHENG</v>
      </c>
      <c r="AP84" s="27">
        <f t="shared" ca="1" si="11"/>
        <v>419</v>
      </c>
      <c r="AQ84" s="21">
        <f t="shared" ca="1" si="12"/>
        <v>1</v>
      </c>
      <c r="AR84" s="21">
        <f t="shared" ca="1" si="12"/>
        <v>31</v>
      </c>
      <c r="AS84" s="21">
        <f t="shared" ca="1" si="12"/>
        <v>7</v>
      </c>
      <c r="AT84" s="21">
        <f t="shared" ca="1" si="12"/>
        <v>18</v>
      </c>
      <c r="AU84" s="21">
        <f t="shared" ca="1" si="12"/>
        <v>3</v>
      </c>
      <c r="AV84" s="21">
        <f t="shared" si="13"/>
        <v>1</v>
      </c>
      <c r="AW84" s="21">
        <f t="shared" si="14"/>
        <v>24</v>
      </c>
      <c r="AX84" s="21">
        <f t="shared" si="15"/>
        <v>12</v>
      </c>
      <c r="AY84" s="21">
        <f t="shared" si="16"/>
        <v>20</v>
      </c>
      <c r="AZ84" s="21">
        <f t="shared" si="17"/>
        <v>4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2016:4:4:7:TUCHENG</v>
      </c>
      <c r="AP85" s="27">
        <f t="shared" ca="1" si="11"/>
        <v>448</v>
      </c>
      <c r="AQ85" s="21">
        <f t="shared" ca="1" si="12"/>
        <v>2</v>
      </c>
      <c r="AR85" s="21">
        <f t="shared" ca="1" si="12"/>
        <v>34</v>
      </c>
      <c r="AS85" s="21">
        <f t="shared" ca="1" si="12"/>
        <v>8</v>
      </c>
      <c r="AT85" s="21">
        <f t="shared" ca="1" si="12"/>
        <v>22</v>
      </c>
      <c r="AU85" s="21">
        <f t="shared" ca="1" si="12"/>
        <v>6</v>
      </c>
      <c r="AV85" s="21">
        <f t="shared" si="13"/>
        <v>1</v>
      </c>
      <c r="AW85" s="21">
        <f t="shared" si="14"/>
        <v>24</v>
      </c>
      <c r="AX85" s="21">
        <f t="shared" si="15"/>
        <v>12</v>
      </c>
      <c r="AY85" s="21">
        <f t="shared" si="16"/>
        <v>20</v>
      </c>
      <c r="AZ85" s="21">
        <f t="shared" si="17"/>
        <v>4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2016:5:1:7:TUCHENG</v>
      </c>
      <c r="AP86" s="27">
        <f t="shared" ca="1" si="11"/>
        <v>477</v>
      </c>
      <c r="AQ86" s="21">
        <f t="shared" ca="1" si="12"/>
        <v>0</v>
      </c>
      <c r="AR86" s="21">
        <f t="shared" ca="1" si="12"/>
        <v>43</v>
      </c>
      <c r="AS86" s="21">
        <f t="shared" ca="1" si="12"/>
        <v>8</v>
      </c>
      <c r="AT86" s="21">
        <f t="shared" ca="1" si="12"/>
        <v>23</v>
      </c>
      <c r="AU86" s="21">
        <f t="shared" ca="1" si="12"/>
        <v>2</v>
      </c>
      <c r="AV86" s="21">
        <f t="shared" si="13"/>
        <v>1</v>
      </c>
      <c r="AW86" s="21">
        <f t="shared" si="14"/>
        <v>24</v>
      </c>
      <c r="AX86" s="21">
        <f t="shared" si="15"/>
        <v>12</v>
      </c>
      <c r="AY86" s="21">
        <f t="shared" si="16"/>
        <v>20</v>
      </c>
      <c r="AZ86" s="21">
        <f t="shared" si="17"/>
        <v>4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2016:5:2:7:TUCHENG</v>
      </c>
      <c r="AP87" s="27">
        <f t="shared" ca="1" si="11"/>
        <v>506</v>
      </c>
      <c r="AQ87" s="21">
        <f t="shared" ca="1" si="12"/>
        <v>0</v>
      </c>
      <c r="AR87" s="21">
        <f t="shared" ca="1" si="12"/>
        <v>24</v>
      </c>
      <c r="AS87" s="21">
        <f t="shared" ca="1" si="12"/>
        <v>8</v>
      </c>
      <c r="AT87" s="21">
        <f t="shared" ca="1" si="12"/>
        <v>26</v>
      </c>
      <c r="AU87" s="21">
        <f t="shared" ca="1" si="12"/>
        <v>4</v>
      </c>
      <c r="AV87" s="21">
        <f t="shared" si="13"/>
        <v>1</v>
      </c>
      <c r="AW87" s="21">
        <f t="shared" si="14"/>
        <v>24</v>
      </c>
      <c r="AX87" s="21">
        <f t="shared" si="15"/>
        <v>12</v>
      </c>
      <c r="AY87" s="21">
        <f t="shared" si="16"/>
        <v>20</v>
      </c>
      <c r="AZ87" s="21">
        <f t="shared" si="17"/>
        <v>4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2016:5:3:7:TUCHENG</v>
      </c>
      <c r="AP88" s="27">
        <f t="shared" ca="1" si="11"/>
        <v>535</v>
      </c>
      <c r="AQ88" s="21">
        <f t="shared" ca="1" si="12"/>
        <v>0</v>
      </c>
      <c r="AR88" s="21">
        <f t="shared" ca="1" si="12"/>
        <v>19</v>
      </c>
      <c r="AS88" s="21">
        <f t="shared" ca="1" si="12"/>
        <v>15</v>
      </c>
      <c r="AT88" s="21">
        <f t="shared" ca="1" si="12"/>
        <v>27</v>
      </c>
      <c r="AU88" s="21">
        <f t="shared" ca="1" si="12"/>
        <v>5</v>
      </c>
      <c r="AV88" s="21">
        <f t="shared" si="13"/>
        <v>1</v>
      </c>
      <c r="AW88" s="21">
        <f t="shared" si="14"/>
        <v>24</v>
      </c>
      <c r="AX88" s="21">
        <f t="shared" si="15"/>
        <v>12</v>
      </c>
      <c r="AY88" s="21">
        <f t="shared" si="16"/>
        <v>20</v>
      </c>
      <c r="AZ88" s="21">
        <f t="shared" si="17"/>
        <v>4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1892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2304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2305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3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Tucheng District</v>
      </c>
    </row>
    <row r="108" spans="23:50">
      <c r="X108" s="40" t="str">
        <f>$X$92</f>
        <v>土城地區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S22"/>
  <sheetViews>
    <sheetView topLeftCell="E1" zoomScaleNormal="100" zoomScaleSheetLayoutView="115" workbookViewId="0">
      <selection activeCell="M26" sqref="M2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1784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2306</v>
      </c>
      <c r="E2" s="78" t="str">
        <f>$A$3</f>
        <v>新莊地區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2130</v>
      </c>
      <c r="E4" s="85">
        <f>DATE</f>
        <v>42505</v>
      </c>
      <c r="F4" s="23" t="s">
        <v>791</v>
      </c>
      <c r="G4" s="24"/>
      <c r="H4" s="87">
        <f>ROUND($G$2/12*MONTH,0)</f>
        <v>35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2131</v>
      </c>
      <c r="E5" s="86"/>
      <c r="F5" s="5" t="s">
        <v>792</v>
      </c>
      <c r="G5" s="6"/>
      <c r="H5" s="90">
        <f ca="1">XINZHUANG_DISTRICT_GRAPH!$AC$89</f>
        <v>4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2133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1783</v>
      </c>
      <c r="C12" s="64" t="str">
        <f>CONCATENATE(YEAR,":",MONTH,":",WEEK,":",WEEKDAY,":",$B12)</f>
        <v>2016:5:3:7:DANFENG_E</v>
      </c>
      <c r="D12" s="64">
        <f>MATCH($C12,REPORT_DATA_BY_COMP!$A:$A,0)</f>
        <v>1665</v>
      </c>
      <c r="E12" s="65" t="str">
        <f>SUBSTITUTE(VLOOKUP($B12,COMP_LIST!$A:$AC,5,FALSE),"EL","")</f>
        <v>E. Jackson DL / Okeson</v>
      </c>
      <c r="F12" s="4" t="str">
        <f>VLOOKUP($B12,COMP_LIST!$A:$AC,3,FALSE)</f>
        <v>Danfeng E</v>
      </c>
      <c r="G12" s="4" t="str">
        <f>VLOOKUP($B12,COMP_LIST!$A:$AC,4,FALSE)</f>
        <v>丹鳳長老</v>
      </c>
      <c r="H12" s="10">
        <f>IFERROR(INDEX(REPORT_DATA_BY_COMP!$A:$AH,$D12,MATCH(H$8,REPORT_DATA_BY_COMP!$A$1:$AH$1,0)), "")</f>
        <v>0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3</v>
      </c>
      <c r="K12" s="10">
        <f>IFERROR(INDEX(REPORT_DATA_BY_COMP!$A:$AH,$D12,MATCH(K$8,REPORT_DATA_BY_COMP!$A$1:$AH$1,0)), "")</f>
        <v>0</v>
      </c>
      <c r="L12" s="47">
        <f>IFERROR(INDEX(REPORT_DATA_BY_COMP!$A:$AH,$D12,MATCH(L$8,REPORT_DATA_BY_COMP!$A$1:$AH$1,0)), "")</f>
        <v>0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5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7</v>
      </c>
      <c r="Q12" s="10">
        <f>IFERROR(INDEX(REPORT_DATA_BY_COMP!$A:$AH,$D12,MATCH(Q$8,REPORT_DATA_BY_COMP!$A$1:$AH$1,0)), "")</f>
        <v>12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13</v>
      </c>
    </row>
    <row r="13" spans="1:19" ht="15" customHeight="1">
      <c r="A13" s="1"/>
      <c r="B13" s="1" t="s">
        <v>1905</v>
      </c>
      <c r="C13" s="64" t="str">
        <f>CONCATENATE(YEAR,":",MONTH,":",WEEK,":",WEEKDAY,":",$B13)</f>
        <v>2016:5:3:7:SIYUAN_E</v>
      </c>
      <c r="D13" s="64">
        <f>MATCH($C13,REPORT_DATA_BY_COMP!$A:$A,0)</f>
        <v>1698</v>
      </c>
      <c r="E13" s="65" t="str">
        <f>SUBSTITUTE(VLOOKUP($B13,COMP_LIST!$A:$AC,5,FALSE),"EL","")</f>
        <v>E. Tang / Heaps</v>
      </c>
      <c r="F13" s="4" t="str">
        <f>VLOOKUP($B13,COMP_LIST!$A:$AC,3,FALSE)</f>
        <v>Siyuan E</v>
      </c>
      <c r="G13" s="4" t="str">
        <f>VLOOKUP($B13,COMP_LIST!$A:$AC,4,FALSE)</f>
        <v>思源長老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4</v>
      </c>
      <c r="K13" s="10">
        <f>IFERROR(INDEX(REPORT_DATA_BY_COMP!$A:$AH,$D13,MATCH(K$8,REPORT_DATA_BY_COMP!$A$1:$AH$1,0)), "")</f>
        <v>1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5</v>
      </c>
      <c r="O13" s="10">
        <f>IFERROR(INDEX(REPORT_DATA_BY_COMP!$A:$AH,$D13,MATCH(O$8,REPORT_DATA_BY_COMP!$A$1:$AH$1,0)), "")</f>
        <v>2</v>
      </c>
      <c r="P13" s="10">
        <f>IFERROR(INDEX(REPORT_DATA_BY_COMP!$A:$AH,$D13,MATCH(P$8,REPORT_DATA_BY_COMP!$A$1:$AH$1,0)), "")</f>
        <v>8</v>
      </c>
      <c r="Q13" s="10">
        <f>IFERROR(INDEX(REPORT_DATA_BY_COMP!$A:$AH,$D13,MATCH(Q$8,REPORT_DATA_BY_COMP!$A$1:$AH$1,0)), "")</f>
        <v>4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7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7</v>
      </c>
      <c r="K14" s="11">
        <f t="shared" si="0"/>
        <v>1</v>
      </c>
      <c r="L14" s="48">
        <f t="shared" si="0"/>
        <v>0</v>
      </c>
      <c r="M14" s="57">
        <f t="shared" si="0"/>
        <v>0</v>
      </c>
      <c r="N14" s="51">
        <f t="shared" si="0"/>
        <v>10</v>
      </c>
      <c r="O14" s="11">
        <f t="shared" si="0"/>
        <v>4</v>
      </c>
      <c r="P14" s="11">
        <f t="shared" si="0"/>
        <v>15</v>
      </c>
      <c r="Q14" s="11">
        <f t="shared" si="0"/>
        <v>16</v>
      </c>
      <c r="R14" s="11">
        <f t="shared" si="0"/>
        <v>0</v>
      </c>
      <c r="S14" s="11">
        <f t="shared" si="0"/>
        <v>20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2245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2016:5:1:7:XINZHUANG</v>
      </c>
      <c r="D17" s="64">
        <f>MATCH($C17,REPORT_DATA_BY_DISTRICT!$A:$A, 0)</f>
        <v>481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4</v>
      </c>
      <c r="K17" s="10">
        <f>IFERROR(INDEX(REPORT_DATA_BY_DISTRICT!$A:$AH,$D17,MATCH(K$8,REPORT_DATA_BY_DISTRICT!$A$1:$AH$1,0)), "")</f>
        <v>2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6</v>
      </c>
      <c r="O17" s="10">
        <f>IFERROR(INDEX(REPORT_DATA_BY_DISTRICT!$A:$AH,$D17,MATCH(O$8,REPORT_DATA_BY_DISTRICT!$A$1:$AH$1,0)), "")</f>
        <v>4</v>
      </c>
      <c r="P17" s="10">
        <f>IFERROR(INDEX(REPORT_DATA_BY_DISTRICT!$A:$AH,$D17,MATCH(P$8,REPORT_DATA_BY_DISTRICT!$A$1:$AH$1,0)), "")</f>
        <v>16</v>
      </c>
      <c r="Q17" s="10">
        <f>IFERROR(INDEX(REPORT_DATA_BY_DISTRICT!$A:$AH,$D17,MATCH(Q$8,REPORT_DATA_BY_DISTRICT!$A$1:$AH$1,0)), "")</f>
        <v>12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26</v>
      </c>
    </row>
    <row r="18" spans="3:19" ht="15" customHeight="1">
      <c r="C18" s="64" t="str">
        <f>CONCATENATE(YEAR,":",MONTH,":2:",WEEKLY_REPORT_DAY,":", $A$1)</f>
        <v>2016:5:2:7:XINZHUANG</v>
      </c>
      <c r="D18" s="64">
        <f>MATCH($C18,REPORT_DATA_BY_DISTRICT!$A:$A, 0)</f>
        <v>510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8</v>
      </c>
      <c r="K18" s="10">
        <f>IFERROR(INDEX(REPORT_DATA_BY_DISTRICT!$A:$AH,$D18,MATCH(K$8,REPORT_DATA_BY_DISTRICT!$A$1:$AH$1,0)), "")</f>
        <v>1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16</v>
      </c>
      <c r="O18" s="10">
        <f>IFERROR(INDEX(REPORT_DATA_BY_DISTRICT!$A:$AH,$D18,MATCH(O$8,REPORT_DATA_BY_DISTRICT!$A$1:$AH$1,0)), "")</f>
        <v>8</v>
      </c>
      <c r="P18" s="10">
        <f>IFERROR(INDEX(REPORT_DATA_BY_DISTRICT!$A:$AH,$D18,MATCH(P$8,REPORT_DATA_BY_DISTRICT!$A$1:$AH$1,0)), "")</f>
        <v>18</v>
      </c>
      <c r="Q18" s="10">
        <f>IFERROR(INDEX(REPORT_DATA_BY_DISTRICT!$A:$AH,$D18,MATCH(Q$8,REPORT_DATA_BY_DISTRICT!$A$1:$AH$1,0)), "")</f>
        <v>14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22</v>
      </c>
    </row>
    <row r="19" spans="3:19" ht="15" customHeight="1">
      <c r="C19" s="64" t="str">
        <f>CONCATENATE(YEAR,":",MONTH,":3:",WEEKLY_REPORT_DAY,":", $A$1)</f>
        <v>2016:5:3:7:XINZHUANG</v>
      </c>
      <c r="D19" s="64">
        <f>MATCH($C19,REPORT_DATA_BY_DISTRICT!$A:$A, 0)</f>
        <v>540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0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7</v>
      </c>
      <c r="K19" s="10">
        <f>IFERROR(INDEX(REPORT_DATA_BY_DISTRICT!$A:$AH,$D19,MATCH(K$8,REPORT_DATA_BY_DISTRICT!$A$1:$AH$1,0)), "")</f>
        <v>1</v>
      </c>
      <c r="L19" s="10">
        <f>IFERROR(INDEX(REPORT_DATA_BY_DISTRICT!$A:$AH,$D19,MATCH(L$8,REPORT_DATA_BY_DISTRICT!$A$1:$AH$1,0)), "")</f>
        <v>0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10</v>
      </c>
      <c r="O19" s="10">
        <f>IFERROR(INDEX(REPORT_DATA_BY_DISTRICT!$A:$AH,$D19,MATCH(O$8,REPORT_DATA_BY_DISTRICT!$A$1:$AH$1,0)), "")</f>
        <v>4</v>
      </c>
      <c r="P19" s="10">
        <f>IFERROR(INDEX(REPORT_DATA_BY_DISTRICT!$A:$AH,$D19,MATCH(P$8,REPORT_DATA_BY_DISTRICT!$A$1:$AH$1,0)), "")</f>
        <v>15</v>
      </c>
      <c r="Q19" s="10">
        <f>IFERROR(INDEX(REPORT_DATA_BY_DISTRICT!$A:$AH,$D19,MATCH(Q$8,REPORT_DATA_BY_DISTRICT!$A$1:$AH$1,0)), "")</f>
        <v>16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20</v>
      </c>
    </row>
    <row r="20" spans="3:19" ht="15" customHeight="1">
      <c r="C20" s="64" t="str">
        <f>CONCATENATE(YEAR,":",MONTH,":4:",WEEKLY_REPORT_DAY,":", $A$1)</f>
        <v>2016:5:4:7:XINZHUANG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2016:5:5:7:XINZHUANG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19</v>
      </c>
      <c r="K22" s="17">
        <f t="shared" si="1"/>
        <v>4</v>
      </c>
      <c r="L22" s="49">
        <f t="shared" si="1"/>
        <v>0</v>
      </c>
      <c r="M22" s="17">
        <f t="shared" si="1"/>
        <v>0</v>
      </c>
      <c r="N22" s="52">
        <f t="shared" si="1"/>
        <v>32</v>
      </c>
      <c r="O22" s="17">
        <f t="shared" si="1"/>
        <v>16</v>
      </c>
      <c r="P22" s="17">
        <f t="shared" si="1"/>
        <v>49</v>
      </c>
      <c r="Q22" s="17">
        <f t="shared" si="1"/>
        <v>42</v>
      </c>
      <c r="R22" s="17">
        <f t="shared" si="1"/>
        <v>0</v>
      </c>
      <c r="S22" s="17">
        <f>SUM(S17:S21)</f>
        <v>68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" priority="1">
      <formula>J12=""</formula>
    </cfRule>
    <cfRule type="expression" dxfId="6" priority="2">
      <formula>AND(M$9&lt;&gt;"",M12&gt;=M$9)</formula>
    </cfRule>
    <cfRule type="expression" dxfId="5" priority="3">
      <formula>AND(M$10&lt;&gt;"",M12&lt;M$10)</formula>
    </cfRule>
    <cfRule type="expression" dxfId="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pageSetUpPr fitToPage="1"/>
  </sheetPr>
  <dimension ref="W1:AZ109"/>
  <sheetViews>
    <sheetView zoomScale="85" zoomScaleNormal="85" workbookViewId="0">
      <selection activeCell="U37" sqref="U3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2016:2:4:7:XINZHUANG</v>
      </c>
      <c r="AP77" s="27">
        <f t="shared" ref="AP77:AP88" ca="1" si="11">MATCH(AO77,INDIRECT(CONCATENATE($X$93,"$A:$A")),0)</f>
        <v>217</v>
      </c>
      <c r="AQ77" s="21">
        <f t="shared" ref="AQ77:AU88" ca="1" si="12">INDEX(INDIRECT(CONCATENATE($X$93,"$A:$AG")),$AP77,MATCH(AQ$52,INDIRECT(CONCATENATE($X$93,"$A1:$AG1")),0))</f>
        <v>0</v>
      </c>
      <c r="AR77" s="21">
        <f t="shared" ca="1" si="12"/>
        <v>11</v>
      </c>
      <c r="AS77" s="21">
        <f t="shared" ca="1" si="12"/>
        <v>6</v>
      </c>
      <c r="AT77" s="21">
        <f t="shared" ca="1" si="12"/>
        <v>7</v>
      </c>
      <c r="AU77" s="21">
        <f t="shared" ca="1" si="12"/>
        <v>2</v>
      </c>
      <c r="AV77" s="21">
        <f t="shared" ref="AV77:AV88" si="13">ROUND(1*$X$97/$X$99,0)</f>
        <v>1</v>
      </c>
      <c r="AW77" s="21">
        <f t="shared" ref="AW77:AW88" si="14">6*$X$97</f>
        <v>12</v>
      </c>
      <c r="AX77" s="21">
        <f t="shared" ref="AX77:AX88" si="15">3*$X$97</f>
        <v>6</v>
      </c>
      <c r="AY77" s="21">
        <f t="shared" ref="AY77:AY88" si="16">5*$X$97</f>
        <v>10</v>
      </c>
      <c r="AZ77" s="21">
        <f t="shared" ref="AZ77:AZ88" si="17">1*$X$97</f>
        <v>2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2016:3:1:7:XINZHUANG</v>
      </c>
      <c r="AP78" s="27">
        <f t="shared" ca="1" si="11"/>
        <v>248</v>
      </c>
      <c r="AQ78" s="21">
        <f t="shared" ca="1" si="12"/>
        <v>0</v>
      </c>
      <c r="AR78" s="21">
        <f t="shared" ca="1" si="12"/>
        <v>9</v>
      </c>
      <c r="AS78" s="21">
        <f t="shared" ca="1" si="12"/>
        <v>2</v>
      </c>
      <c r="AT78" s="21">
        <f t="shared" ca="1" si="12"/>
        <v>8</v>
      </c>
      <c r="AU78" s="21">
        <f t="shared" ca="1" si="12"/>
        <v>0</v>
      </c>
      <c r="AV78" s="21">
        <f t="shared" si="13"/>
        <v>1</v>
      </c>
      <c r="AW78" s="21">
        <f t="shared" si="14"/>
        <v>12</v>
      </c>
      <c r="AX78" s="21">
        <f t="shared" si="15"/>
        <v>6</v>
      </c>
      <c r="AY78" s="21">
        <f t="shared" si="16"/>
        <v>10</v>
      </c>
      <c r="AZ78" s="21">
        <f t="shared" si="17"/>
        <v>2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2016:3:2:7:XINZHUANG</v>
      </c>
      <c r="AP79" s="27">
        <f t="shared" ca="1" si="11"/>
        <v>277</v>
      </c>
      <c r="AQ79" s="21">
        <f t="shared" ca="1" si="12"/>
        <v>1</v>
      </c>
      <c r="AR79" s="21">
        <f t="shared" ca="1" si="12"/>
        <v>7</v>
      </c>
      <c r="AS79" s="21">
        <f t="shared" ca="1" si="12"/>
        <v>2</v>
      </c>
      <c r="AT79" s="21">
        <f t="shared" ca="1" si="12"/>
        <v>6</v>
      </c>
      <c r="AU79" s="21">
        <f t="shared" ca="1" si="12"/>
        <v>3</v>
      </c>
      <c r="AV79" s="21">
        <f t="shared" si="13"/>
        <v>1</v>
      </c>
      <c r="AW79" s="21">
        <f t="shared" si="14"/>
        <v>12</v>
      </c>
      <c r="AX79" s="21">
        <f t="shared" si="15"/>
        <v>6</v>
      </c>
      <c r="AY79" s="21">
        <f t="shared" si="16"/>
        <v>10</v>
      </c>
      <c r="AZ79" s="21">
        <f t="shared" si="17"/>
        <v>2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>
        <f t="shared" ca="1" si="3"/>
        <v>124</v>
      </c>
      <c r="AC80" s="21">
        <f t="shared" ca="1" si="4"/>
        <v>1</v>
      </c>
      <c r="AD80" s="21">
        <f t="shared" si="5"/>
        <v>0</v>
      </c>
      <c r="AE80" s="27">
        <f t="shared" ca="1" si="6"/>
        <v>51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2016:3:3:7:XINZHUANG</v>
      </c>
      <c r="AP80" s="27">
        <f t="shared" ca="1" si="11"/>
        <v>307</v>
      </c>
      <c r="AQ80" s="21">
        <f t="shared" ca="1" si="12"/>
        <v>0</v>
      </c>
      <c r="AR80" s="21">
        <f t="shared" ca="1" si="12"/>
        <v>14</v>
      </c>
      <c r="AS80" s="21">
        <f t="shared" ca="1" si="12"/>
        <v>9</v>
      </c>
      <c r="AT80" s="21">
        <f t="shared" ca="1" si="12"/>
        <v>13</v>
      </c>
      <c r="AU80" s="21">
        <f t="shared" ca="1" si="12"/>
        <v>3</v>
      </c>
      <c r="AV80" s="21">
        <f t="shared" si="13"/>
        <v>1</v>
      </c>
      <c r="AW80" s="21">
        <f t="shared" si="14"/>
        <v>12</v>
      </c>
      <c r="AX80" s="21">
        <f t="shared" si="15"/>
        <v>6</v>
      </c>
      <c r="AY80" s="21">
        <f t="shared" si="16"/>
        <v>10</v>
      </c>
      <c r="AZ80" s="21">
        <f t="shared" si="17"/>
        <v>2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>
        <f t="shared" ca="1" si="3"/>
        <v>154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2016:3:4:7:XINZHUANG</v>
      </c>
      <c r="AP81" s="27">
        <f t="shared" ca="1" si="11"/>
        <v>336</v>
      </c>
      <c r="AQ81" s="21">
        <f t="shared" ca="1" si="12"/>
        <v>0</v>
      </c>
      <c r="AR81" s="21">
        <f t="shared" ca="1" si="12"/>
        <v>10</v>
      </c>
      <c r="AS81" s="21">
        <f t="shared" ca="1" si="12"/>
        <v>8</v>
      </c>
      <c r="AT81" s="21">
        <f t="shared" ca="1" si="12"/>
        <v>4</v>
      </c>
      <c r="AU81" s="21">
        <f t="shared" ca="1" si="12"/>
        <v>1</v>
      </c>
      <c r="AV81" s="21">
        <f t="shared" si="13"/>
        <v>1</v>
      </c>
      <c r="AW81" s="21">
        <f t="shared" si="14"/>
        <v>12</v>
      </c>
      <c r="AX81" s="21">
        <f t="shared" si="15"/>
        <v>6</v>
      </c>
      <c r="AY81" s="21">
        <f t="shared" si="16"/>
        <v>10</v>
      </c>
      <c r="AZ81" s="21">
        <f t="shared" si="17"/>
        <v>2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2016:4:1:7:XINZHUANG</v>
      </c>
      <c r="AP82" s="27">
        <f t="shared" ca="1" si="11"/>
        <v>365</v>
      </c>
      <c r="AQ82" s="21">
        <f t="shared" ca="1" si="12"/>
        <v>1</v>
      </c>
      <c r="AR82" s="21">
        <f t="shared" ca="1" si="12"/>
        <v>13</v>
      </c>
      <c r="AS82" s="21">
        <f t="shared" ca="1" si="12"/>
        <v>5</v>
      </c>
      <c r="AT82" s="21">
        <f t="shared" ca="1" si="12"/>
        <v>14</v>
      </c>
      <c r="AU82" s="21">
        <f t="shared" ca="1" si="12"/>
        <v>1</v>
      </c>
      <c r="AV82" s="21">
        <f t="shared" si="13"/>
        <v>1</v>
      </c>
      <c r="AW82" s="21">
        <f t="shared" si="14"/>
        <v>12</v>
      </c>
      <c r="AX82" s="21">
        <f t="shared" si="15"/>
        <v>6</v>
      </c>
      <c r="AY82" s="21">
        <f t="shared" si="16"/>
        <v>10</v>
      </c>
      <c r="AZ82" s="21">
        <f t="shared" si="17"/>
        <v>2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2016:4:2:7:XINZHUANG</v>
      </c>
      <c r="AP83" s="27">
        <f t="shared" ca="1" si="11"/>
        <v>394</v>
      </c>
      <c r="AQ83" s="21">
        <f t="shared" ca="1" si="12"/>
        <v>0</v>
      </c>
      <c r="AR83" s="21">
        <f t="shared" ca="1" si="12"/>
        <v>10</v>
      </c>
      <c r="AS83" s="21">
        <f t="shared" ca="1" si="12"/>
        <v>4</v>
      </c>
      <c r="AT83" s="21">
        <f t="shared" ca="1" si="12"/>
        <v>12</v>
      </c>
      <c r="AU83" s="21">
        <f t="shared" ca="1" si="12"/>
        <v>1</v>
      </c>
      <c r="AV83" s="21">
        <f t="shared" si="13"/>
        <v>1</v>
      </c>
      <c r="AW83" s="21">
        <f t="shared" si="14"/>
        <v>12</v>
      </c>
      <c r="AX83" s="21">
        <f t="shared" si="15"/>
        <v>6</v>
      </c>
      <c r="AY83" s="21">
        <f t="shared" si="16"/>
        <v>10</v>
      </c>
      <c r="AZ83" s="21">
        <f t="shared" si="17"/>
        <v>2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2016:4:3:7:XINZHUANG</v>
      </c>
      <c r="AP84" s="27">
        <f t="shared" ca="1" si="11"/>
        <v>423</v>
      </c>
      <c r="AQ84" s="21">
        <f t="shared" ca="1" si="12"/>
        <v>0</v>
      </c>
      <c r="AR84" s="21">
        <f t="shared" ca="1" si="12"/>
        <v>11</v>
      </c>
      <c r="AS84" s="21">
        <f t="shared" ca="1" si="12"/>
        <v>2</v>
      </c>
      <c r="AT84" s="21">
        <f t="shared" ca="1" si="12"/>
        <v>8</v>
      </c>
      <c r="AU84" s="21">
        <f t="shared" ca="1" si="12"/>
        <v>0</v>
      </c>
      <c r="AV84" s="21">
        <f t="shared" si="13"/>
        <v>1</v>
      </c>
      <c r="AW84" s="21">
        <f t="shared" si="14"/>
        <v>12</v>
      </c>
      <c r="AX84" s="21">
        <f t="shared" si="15"/>
        <v>6</v>
      </c>
      <c r="AY84" s="21">
        <f t="shared" si="16"/>
        <v>10</v>
      </c>
      <c r="AZ84" s="21">
        <f t="shared" si="17"/>
        <v>2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2016:4:4:7:XINZHUANG</v>
      </c>
      <c r="AP85" s="27">
        <f t="shared" ca="1" si="11"/>
        <v>452</v>
      </c>
      <c r="AQ85" s="21">
        <f t="shared" ca="1" si="12"/>
        <v>0</v>
      </c>
      <c r="AR85" s="21">
        <f t="shared" ca="1" si="12"/>
        <v>11</v>
      </c>
      <c r="AS85" s="21">
        <f t="shared" ca="1" si="12"/>
        <v>7</v>
      </c>
      <c r="AT85" s="21">
        <f t="shared" ca="1" si="12"/>
        <v>18</v>
      </c>
      <c r="AU85" s="21">
        <f t="shared" ca="1" si="12"/>
        <v>0</v>
      </c>
      <c r="AV85" s="21">
        <f t="shared" si="13"/>
        <v>1</v>
      </c>
      <c r="AW85" s="21">
        <f t="shared" si="14"/>
        <v>12</v>
      </c>
      <c r="AX85" s="21">
        <f t="shared" si="15"/>
        <v>6</v>
      </c>
      <c r="AY85" s="21">
        <f t="shared" si="16"/>
        <v>10</v>
      </c>
      <c r="AZ85" s="21">
        <f t="shared" si="17"/>
        <v>2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2016:5:1:7:XINZHUANG</v>
      </c>
      <c r="AP86" s="27">
        <f t="shared" ca="1" si="11"/>
        <v>481</v>
      </c>
      <c r="AQ86" s="21">
        <f t="shared" ca="1" si="12"/>
        <v>0</v>
      </c>
      <c r="AR86" s="21">
        <f t="shared" ca="1" si="12"/>
        <v>6</v>
      </c>
      <c r="AS86" s="21">
        <f t="shared" ca="1" si="12"/>
        <v>4</v>
      </c>
      <c r="AT86" s="21">
        <f t="shared" ca="1" si="12"/>
        <v>12</v>
      </c>
      <c r="AU86" s="21">
        <f t="shared" ca="1" si="12"/>
        <v>0</v>
      </c>
      <c r="AV86" s="21">
        <f t="shared" si="13"/>
        <v>1</v>
      </c>
      <c r="AW86" s="21">
        <f t="shared" si="14"/>
        <v>12</v>
      </c>
      <c r="AX86" s="21">
        <f t="shared" si="15"/>
        <v>6</v>
      </c>
      <c r="AY86" s="21">
        <f t="shared" si="16"/>
        <v>10</v>
      </c>
      <c r="AZ86" s="21">
        <f t="shared" si="17"/>
        <v>2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2016:5:2:7:XINZHUANG</v>
      </c>
      <c r="AP87" s="27">
        <f t="shared" ca="1" si="11"/>
        <v>510</v>
      </c>
      <c r="AQ87" s="21">
        <f t="shared" ca="1" si="12"/>
        <v>0</v>
      </c>
      <c r="AR87" s="21">
        <f t="shared" ca="1" si="12"/>
        <v>16</v>
      </c>
      <c r="AS87" s="21">
        <f t="shared" ca="1" si="12"/>
        <v>8</v>
      </c>
      <c r="AT87" s="21">
        <f t="shared" ca="1" si="12"/>
        <v>14</v>
      </c>
      <c r="AU87" s="21">
        <f t="shared" ca="1" si="12"/>
        <v>0</v>
      </c>
      <c r="AV87" s="21">
        <f t="shared" si="13"/>
        <v>1</v>
      </c>
      <c r="AW87" s="21">
        <f t="shared" si="14"/>
        <v>12</v>
      </c>
      <c r="AX87" s="21">
        <f t="shared" si="15"/>
        <v>6</v>
      </c>
      <c r="AY87" s="21">
        <f t="shared" si="16"/>
        <v>10</v>
      </c>
      <c r="AZ87" s="21">
        <f t="shared" si="17"/>
        <v>2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2016:5:3:7:XINZHUANG</v>
      </c>
      <c r="AP88" s="27">
        <f t="shared" ca="1" si="11"/>
        <v>540</v>
      </c>
      <c r="AQ88" s="21">
        <f t="shared" ca="1" si="12"/>
        <v>0</v>
      </c>
      <c r="AR88" s="21">
        <f t="shared" ca="1" si="12"/>
        <v>10</v>
      </c>
      <c r="AS88" s="21">
        <f t="shared" ca="1" si="12"/>
        <v>4</v>
      </c>
      <c r="AT88" s="21">
        <f t="shared" ca="1" si="12"/>
        <v>16</v>
      </c>
      <c r="AU88" s="21">
        <f t="shared" ca="1" si="12"/>
        <v>0</v>
      </c>
      <c r="AV88" s="21">
        <f t="shared" si="13"/>
        <v>1</v>
      </c>
      <c r="AW88" s="21">
        <f t="shared" si="14"/>
        <v>12</v>
      </c>
      <c r="AX88" s="21">
        <f t="shared" si="15"/>
        <v>6</v>
      </c>
      <c r="AY88" s="21">
        <f t="shared" si="16"/>
        <v>10</v>
      </c>
      <c r="AZ88" s="21">
        <f t="shared" si="17"/>
        <v>2</v>
      </c>
    </row>
    <row r="89" spans="23:52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1784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2306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2307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2</v>
      </c>
      <c r="AN100" s="27"/>
    </row>
    <row r="101" spans="23:50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2016  4</v>
      </c>
    </row>
    <row r="107" spans="23:50" ht="23.25">
      <c r="W107" s="7" t="s">
        <v>1451</v>
      </c>
      <c r="X107" s="42" t="str">
        <f>$X$91</f>
        <v>Xinzhuang District</v>
      </c>
    </row>
    <row r="108" spans="23:50">
      <c r="X108" s="40" t="str">
        <f>$X$92</f>
        <v>新莊地區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S22"/>
  <sheetViews>
    <sheetView topLeftCell="E1" zoomScaleNormal="100" zoomScaleSheetLayoutView="115" workbookViewId="0">
      <selection activeCell="U37" sqref="U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1771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2308</v>
      </c>
      <c r="E2" s="78" t="str">
        <f>$A$3</f>
        <v>板橋地區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2130</v>
      </c>
      <c r="E4" s="85">
        <f>DATE</f>
        <v>42505</v>
      </c>
      <c r="F4" s="23" t="s">
        <v>791</v>
      </c>
      <c r="G4" s="24"/>
      <c r="H4" s="87">
        <f>ROUND($G$2/12*MONTH,0)</f>
        <v>35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2131</v>
      </c>
      <c r="E5" s="86"/>
      <c r="F5" s="5" t="s">
        <v>792</v>
      </c>
      <c r="G5" s="6"/>
      <c r="H5" s="90">
        <f ca="1">BANQIAO_DISTRICT_GRAPH!$AC$89</f>
        <v>5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2134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1978</v>
      </c>
      <c r="C12" s="64" t="str">
        <f>CONCATENATE(YEAR,":",MONTH,":",WEEK,":",WEEKDAY,":",$B12)</f>
        <v>2016:5:3:7:XINBAN_E</v>
      </c>
      <c r="D12" s="64">
        <f>MATCH($C12,REPORT_DATA_BY_COMP!$A:$A,0)</f>
        <v>1723</v>
      </c>
      <c r="E12" s="65" t="str">
        <f>SUBSTITUTE(VLOOKUP($B12,COMP_LIST!$A:$AC,5,FALSE),"EL","")</f>
        <v>E. Robbins DL / Robinson</v>
      </c>
      <c r="F12" s="4" t="str">
        <f>VLOOKUP($B12,COMP_LIST!$A:$AC,3,FALSE)</f>
        <v>Xinban E</v>
      </c>
      <c r="G12" s="4" t="str">
        <f>VLOOKUP($B12,COMP_LIST!$A:$AC,4,FALSE)</f>
        <v>新板長老</v>
      </c>
      <c r="H12" s="10">
        <f>IFERROR(INDEX(REPORT_DATA_BY_COMP!$A:$AH,$D12,MATCH(H$8,REPORT_DATA_BY_COMP!$A$1:$AH$1,0)), "")</f>
        <v>1</v>
      </c>
      <c r="I12" s="10">
        <f>IFERROR(INDEX(REPORT_DATA_BY_COMP!$A:$AH,$D12,MATCH(I$8,REPORT_DATA_BY_COMP!$A$1:$AH$1,0)), "")</f>
        <v>0</v>
      </c>
      <c r="J12" s="10">
        <f>IFERROR(INDEX(REPORT_DATA_BY_COMP!$A:$AH,$D12,MATCH(J$8,REPORT_DATA_BY_COMP!$A$1:$AH$1,0)), "")</f>
        <v>1</v>
      </c>
      <c r="K12" s="10">
        <f>IFERROR(INDEX(REPORT_DATA_BY_COMP!$A:$AH,$D12,MATCH(K$8,REPORT_DATA_BY_COMP!$A$1:$AH$1,0)), "")</f>
        <v>4</v>
      </c>
      <c r="L12" s="47">
        <f>IFERROR(INDEX(REPORT_DATA_BY_COMP!$A:$AH,$D12,MATCH(L$8,REPORT_DATA_BY_COMP!$A$1:$AH$1,0)), "")</f>
        <v>1</v>
      </c>
      <c r="M12" s="56">
        <f>IFERROR(INDEX(REPORT_DATA_BY_COMP!$A:$AH,$D12,MATCH(M$8,REPORT_DATA_BY_COMP!$A$1:$AH$1,0)), "")</f>
        <v>0</v>
      </c>
      <c r="N12" s="50">
        <f>IFERROR(INDEX(REPORT_DATA_BY_COMP!$A:$AH,$D12,MATCH(N$8,REPORT_DATA_BY_COMP!$A$1:$AH$1,0)), "")</f>
        <v>6</v>
      </c>
      <c r="O12" s="10">
        <f>IFERROR(INDEX(REPORT_DATA_BY_COMP!$A:$AH,$D12,MATCH(O$8,REPORT_DATA_BY_COMP!$A$1:$AH$1,0)), "")</f>
        <v>2</v>
      </c>
      <c r="P12" s="10">
        <f>IFERROR(INDEX(REPORT_DATA_BY_COMP!$A:$AH,$D12,MATCH(P$8,REPORT_DATA_BY_COMP!$A$1:$AH$1,0)), "")</f>
        <v>10</v>
      </c>
      <c r="Q12" s="10">
        <f>IFERROR(INDEX(REPORT_DATA_BY_COMP!$A:$AH,$D12,MATCH(Q$8,REPORT_DATA_BY_COMP!$A$1:$AH$1,0)), "")</f>
        <v>3</v>
      </c>
      <c r="R12" s="10">
        <f>IFERROR(INDEX(REPORT_DATA_BY_COMP!$A:$AH,$D12,MATCH(R$8,REPORT_DATA_BY_COMP!$A$1:$AH$1,0)), "")</f>
        <v>0</v>
      </c>
      <c r="S12" s="10">
        <f>IFERROR(INDEX(REPORT_DATA_BY_COMP!$A:$AH,$D12,MATCH(S$8,REPORT_DATA_BY_COMP!$A$1:$AH$1,0)), "")</f>
        <v>4</v>
      </c>
    </row>
    <row r="13" spans="1:19" ht="15" customHeight="1">
      <c r="A13" s="1"/>
      <c r="B13" s="1" t="s">
        <v>1985</v>
      </c>
      <c r="C13" s="64" t="str">
        <f>CONCATENATE(YEAR,":",MONTH,":",WEEK,":",WEEKDAY,":",$B13)</f>
        <v>2016:5:3:7:XINPU_E</v>
      </c>
      <c r="D13" s="64">
        <f>MATCH($C13,REPORT_DATA_BY_COMP!$A:$A,0)</f>
        <v>1726</v>
      </c>
      <c r="E13" s="65" t="str">
        <f>SUBSTITUTE(VLOOKUP($B13,COMP_LIST!$A:$AC,5,FALSE),"EL","")</f>
        <v>E. Stevenson / Bagley</v>
      </c>
      <c r="F13" s="4" t="str">
        <f>VLOOKUP($B13,COMP_LIST!$A:$AC,3,FALSE)</f>
        <v>Xinpu E</v>
      </c>
      <c r="G13" s="4" t="str">
        <f>VLOOKUP($B13,COMP_LIST!$A:$AC,4,FALSE)</f>
        <v>新埔長老</v>
      </c>
      <c r="H13" s="10">
        <f>IFERROR(INDEX(REPORT_DATA_BY_COMP!$A:$AH,$D13,MATCH(H$8,REPORT_DATA_BY_COMP!$A$1:$AH$1,0)), "")</f>
        <v>0</v>
      </c>
      <c r="I13" s="10">
        <f>IFERROR(INDEX(REPORT_DATA_BY_COMP!$A:$AH,$D13,MATCH(I$8,REPORT_DATA_BY_COMP!$A$1:$AH$1,0)), "")</f>
        <v>0</v>
      </c>
      <c r="J13" s="10">
        <f>IFERROR(INDEX(REPORT_DATA_BY_COMP!$A:$AH,$D13,MATCH(J$8,REPORT_DATA_BY_COMP!$A$1:$AH$1,0)), "")</f>
        <v>0</v>
      </c>
      <c r="K13" s="10">
        <f>IFERROR(INDEX(REPORT_DATA_BY_COMP!$A:$AH,$D13,MATCH(K$8,REPORT_DATA_BY_COMP!$A$1:$AH$1,0)), "")</f>
        <v>2</v>
      </c>
      <c r="L13" s="47">
        <f>IFERROR(INDEX(REPORT_DATA_BY_COMP!$A:$AH,$D13,MATCH(L$8,REPORT_DATA_BY_COMP!$A$1:$AH$1,0)), "")</f>
        <v>0</v>
      </c>
      <c r="M13" s="59">
        <f>IFERROR(INDEX(REPORT_DATA_BY_COMP!$A:$AH,$D13,MATCH(M$8,REPORT_DATA_BY_COMP!$A$1:$AH$1,0)), "")</f>
        <v>0</v>
      </c>
      <c r="N13" s="50">
        <f>IFERROR(INDEX(REPORT_DATA_BY_COMP!$A:$AH,$D13,MATCH(N$8,REPORT_DATA_BY_COMP!$A$1:$AH$1,0)), "")</f>
        <v>6</v>
      </c>
      <c r="O13" s="10">
        <f>IFERROR(INDEX(REPORT_DATA_BY_COMP!$A:$AH,$D13,MATCH(O$8,REPORT_DATA_BY_COMP!$A$1:$AH$1,0)), "")</f>
        <v>1</v>
      </c>
      <c r="P13" s="10">
        <f>IFERROR(INDEX(REPORT_DATA_BY_COMP!$A:$AH,$D13,MATCH(P$8,REPORT_DATA_BY_COMP!$A$1:$AH$1,0)), "")</f>
        <v>3</v>
      </c>
      <c r="Q13" s="10">
        <f>IFERROR(INDEX(REPORT_DATA_BY_COMP!$A:$AH,$D13,MATCH(Q$8,REPORT_DATA_BY_COMP!$A$1:$AH$1,0)), "")</f>
        <v>2</v>
      </c>
      <c r="R13" s="10">
        <f>IFERROR(INDEX(REPORT_DATA_BY_COMP!$A:$AH,$D13,MATCH(R$8,REPORT_DATA_BY_COMP!$A$1:$AH$1,0)), "")</f>
        <v>0</v>
      </c>
      <c r="S13" s="10">
        <f>IFERROR(INDEX(REPORT_DATA_BY_COMP!$A:$AH,$D13,MATCH(S$8,REPORT_DATA_BY_COMP!$A$1:$AH$1,0)), "")</f>
        <v>2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1</v>
      </c>
      <c r="I14" s="11">
        <f t="shared" si="0"/>
        <v>0</v>
      </c>
      <c r="J14" s="11">
        <f t="shared" si="0"/>
        <v>1</v>
      </c>
      <c r="K14" s="11">
        <f t="shared" si="0"/>
        <v>6</v>
      </c>
      <c r="L14" s="48">
        <f t="shared" si="0"/>
        <v>1</v>
      </c>
      <c r="M14" s="57">
        <f t="shared" si="0"/>
        <v>0</v>
      </c>
      <c r="N14" s="51">
        <f t="shared" si="0"/>
        <v>12</v>
      </c>
      <c r="O14" s="11">
        <f t="shared" si="0"/>
        <v>3</v>
      </c>
      <c r="P14" s="11">
        <f t="shared" si="0"/>
        <v>13</v>
      </c>
      <c r="Q14" s="11">
        <f t="shared" si="0"/>
        <v>5</v>
      </c>
      <c r="R14" s="11">
        <f t="shared" si="0"/>
        <v>0</v>
      </c>
      <c r="S14" s="11">
        <f t="shared" si="0"/>
        <v>6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2245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2016:5:1:7:BANQIAO</v>
      </c>
      <c r="D17" s="64">
        <f>MATCH($C17,REPORT_DATA_BY_DISTRICT!$A:$A, 0)</f>
        <v>461</v>
      </c>
      <c r="E17" s="19" t="s">
        <v>783</v>
      </c>
      <c r="F17" s="13"/>
      <c r="G17" s="13"/>
      <c r="H17" s="10">
        <f>IFERROR(INDEX(REPORT_DATA_BY_DISTRICT!$A:$AH,$D17,MATCH(H$8,REPORT_DATA_BY_DISTRICT!$A$1:$AH$1,0)), "")</f>
        <v>0</v>
      </c>
      <c r="I17" s="10">
        <f>IFERROR(INDEX(REPORT_DATA_BY_DISTRICT!$A:$AH,$D17,MATCH(I$8,REPORT_DATA_BY_DISTRICT!$A$1:$AH$1,0)), "")</f>
        <v>0</v>
      </c>
      <c r="J17" s="10">
        <f>IFERROR(INDEX(REPORT_DATA_BY_DISTRICT!$A:$AH,$D17,MATCH(J$8,REPORT_DATA_BY_DISTRICT!$A$1:$AH$1,0)), "")</f>
        <v>2</v>
      </c>
      <c r="K17" s="10">
        <f>IFERROR(INDEX(REPORT_DATA_BY_DISTRICT!$A:$AH,$D17,MATCH(K$8,REPORT_DATA_BY_DISTRICT!$A$1:$AH$1,0)), "")</f>
        <v>5</v>
      </c>
      <c r="L17" s="10">
        <f>IFERROR(INDEX(REPORT_DATA_BY_DISTRICT!$A:$AH,$D17,MATCH(L$8,REPORT_DATA_BY_DISTRICT!$A$1:$AH$1,0)), "")</f>
        <v>0</v>
      </c>
      <c r="M17" s="10">
        <f>IFERROR(INDEX(REPORT_DATA_BY_DISTRICT!$A:$AH,$D17,MATCH(M$8,REPORT_DATA_BY_DISTRICT!$A$1:$AH$1,0)), "")</f>
        <v>0</v>
      </c>
      <c r="N17" s="10">
        <f>IFERROR(INDEX(REPORT_DATA_BY_DISTRICT!$A:$AH,$D17,MATCH(N$8,REPORT_DATA_BY_DISTRICT!$A$1:$AH$1,0)), "")</f>
        <v>9</v>
      </c>
      <c r="O17" s="10">
        <f>IFERROR(INDEX(REPORT_DATA_BY_DISTRICT!$A:$AH,$D17,MATCH(O$8,REPORT_DATA_BY_DISTRICT!$A$1:$AH$1,0)), "")</f>
        <v>8</v>
      </c>
      <c r="P17" s="10">
        <f>IFERROR(INDEX(REPORT_DATA_BY_DISTRICT!$A:$AH,$D17,MATCH(P$8,REPORT_DATA_BY_DISTRICT!$A$1:$AH$1,0)), "")</f>
        <v>13</v>
      </c>
      <c r="Q17" s="10">
        <f>IFERROR(INDEX(REPORT_DATA_BY_DISTRICT!$A:$AH,$D17,MATCH(Q$8,REPORT_DATA_BY_DISTRICT!$A$1:$AH$1,0)), "")</f>
        <v>6</v>
      </c>
      <c r="R17" s="10">
        <f>IFERROR(INDEX(REPORT_DATA_BY_DISTRICT!$A:$AH,$D17,MATCH(R$8,REPORT_DATA_BY_DISTRICT!$A$1:$AH$1,0)), "")</f>
        <v>0</v>
      </c>
      <c r="S17" s="10">
        <f>IFERROR(INDEX(REPORT_DATA_BY_DISTRICT!$A:$AH,$D17,MATCH(S$8,REPORT_DATA_BY_DISTRICT!$A$1:$AH$1,0)), "")</f>
        <v>11</v>
      </c>
    </row>
    <row r="18" spans="3:19" ht="15" customHeight="1">
      <c r="C18" s="64" t="str">
        <f>CONCATENATE(YEAR,":",MONTH,":2:",WEEKLY_REPORT_DAY,":", $A$1)</f>
        <v>2016:5:2:7:BANQIAO</v>
      </c>
      <c r="D18" s="64">
        <f>MATCH($C18,REPORT_DATA_BY_DISTRICT!$A:$A, 0)</f>
        <v>490</v>
      </c>
      <c r="E18" s="19" t="s">
        <v>782</v>
      </c>
      <c r="F18" s="13"/>
      <c r="G18" s="13"/>
      <c r="H18" s="10">
        <f>IFERROR(INDEX(REPORT_DATA_BY_DISTRICT!$A:$AH,$D18,MATCH(H$8,REPORT_DATA_BY_DISTRICT!$A$1:$AH$1,0)), "")</f>
        <v>0</v>
      </c>
      <c r="I18" s="10">
        <f>IFERROR(INDEX(REPORT_DATA_BY_DISTRICT!$A:$AH,$D18,MATCH(I$8,REPORT_DATA_BY_DISTRICT!$A$1:$AH$1,0)), "")</f>
        <v>0</v>
      </c>
      <c r="J18" s="10">
        <f>IFERROR(INDEX(REPORT_DATA_BY_DISTRICT!$A:$AH,$D18,MATCH(J$8,REPORT_DATA_BY_DISTRICT!$A$1:$AH$1,0)), "")</f>
        <v>0</v>
      </c>
      <c r="K18" s="10">
        <f>IFERROR(INDEX(REPORT_DATA_BY_DISTRICT!$A:$AH,$D18,MATCH(K$8,REPORT_DATA_BY_DISTRICT!$A$1:$AH$1,0)), "")</f>
        <v>6</v>
      </c>
      <c r="L18" s="10">
        <f>IFERROR(INDEX(REPORT_DATA_BY_DISTRICT!$A:$AH,$D18,MATCH(L$8,REPORT_DATA_BY_DISTRICT!$A$1:$AH$1,0)), "")</f>
        <v>0</v>
      </c>
      <c r="M18" s="10">
        <f>IFERROR(INDEX(REPORT_DATA_BY_DISTRICT!$A:$AH,$D18,MATCH(M$8,REPORT_DATA_BY_DISTRICT!$A$1:$AH$1,0)), "")</f>
        <v>0</v>
      </c>
      <c r="N18" s="10">
        <f>IFERROR(INDEX(REPORT_DATA_BY_DISTRICT!$A:$AH,$D18,MATCH(N$8,REPORT_DATA_BY_DISTRICT!$A$1:$AH$1,0)), "")</f>
        <v>9</v>
      </c>
      <c r="O18" s="10">
        <f>IFERROR(INDEX(REPORT_DATA_BY_DISTRICT!$A:$AH,$D18,MATCH(O$8,REPORT_DATA_BY_DISTRICT!$A$1:$AH$1,0)), "")</f>
        <v>6</v>
      </c>
      <c r="P18" s="10">
        <f>IFERROR(INDEX(REPORT_DATA_BY_DISTRICT!$A:$AH,$D18,MATCH(P$8,REPORT_DATA_BY_DISTRICT!$A$1:$AH$1,0)), "")</f>
        <v>14</v>
      </c>
      <c r="Q18" s="10">
        <f>IFERROR(INDEX(REPORT_DATA_BY_DISTRICT!$A:$AH,$D18,MATCH(Q$8,REPORT_DATA_BY_DISTRICT!$A$1:$AH$1,0)), "")</f>
        <v>9</v>
      </c>
      <c r="R18" s="10">
        <f>IFERROR(INDEX(REPORT_DATA_BY_DISTRICT!$A:$AH,$D18,MATCH(R$8,REPORT_DATA_BY_DISTRICT!$A$1:$AH$1,0)), "")</f>
        <v>0</v>
      </c>
      <c r="S18" s="10">
        <f>IFERROR(INDEX(REPORT_DATA_BY_DISTRICT!$A:$AH,$D18,MATCH(S$8,REPORT_DATA_BY_DISTRICT!$A$1:$AH$1,0)), "")</f>
        <v>4</v>
      </c>
    </row>
    <row r="19" spans="3:19" ht="15" customHeight="1">
      <c r="C19" s="64" t="str">
        <f>CONCATENATE(YEAR,":",MONTH,":3:",WEEKLY_REPORT_DAY,":", $A$1)</f>
        <v>2016:5:3:7:BANQIAO</v>
      </c>
      <c r="D19" s="64">
        <f>MATCH($C19,REPORT_DATA_BY_DISTRICT!$A:$A, 0)</f>
        <v>519</v>
      </c>
      <c r="E19" s="19" t="s">
        <v>784</v>
      </c>
      <c r="F19" s="13"/>
      <c r="G19" s="13"/>
      <c r="H19" s="10">
        <f>IFERROR(INDEX(REPORT_DATA_BY_DISTRICT!$A:$AH,$D19,MATCH(H$8,REPORT_DATA_BY_DISTRICT!$A$1:$AH$1,0)), "")</f>
        <v>1</v>
      </c>
      <c r="I19" s="10">
        <f>IFERROR(INDEX(REPORT_DATA_BY_DISTRICT!$A:$AH,$D19,MATCH(I$8,REPORT_DATA_BY_DISTRICT!$A$1:$AH$1,0)), "")</f>
        <v>0</v>
      </c>
      <c r="J19" s="10">
        <f>IFERROR(INDEX(REPORT_DATA_BY_DISTRICT!$A:$AH,$D19,MATCH(J$8,REPORT_DATA_BY_DISTRICT!$A$1:$AH$1,0)), "")</f>
        <v>1</v>
      </c>
      <c r="K19" s="10">
        <f>IFERROR(INDEX(REPORT_DATA_BY_DISTRICT!$A:$AH,$D19,MATCH(K$8,REPORT_DATA_BY_DISTRICT!$A$1:$AH$1,0)), "")</f>
        <v>6</v>
      </c>
      <c r="L19" s="10">
        <f>IFERROR(INDEX(REPORT_DATA_BY_DISTRICT!$A:$AH,$D19,MATCH(L$8,REPORT_DATA_BY_DISTRICT!$A$1:$AH$1,0)), "")</f>
        <v>1</v>
      </c>
      <c r="M19" s="10">
        <f>IFERROR(INDEX(REPORT_DATA_BY_DISTRICT!$A:$AH,$D19,MATCH(M$8,REPORT_DATA_BY_DISTRICT!$A$1:$AH$1,0)), "")</f>
        <v>0</v>
      </c>
      <c r="N19" s="10">
        <f>IFERROR(INDEX(REPORT_DATA_BY_DISTRICT!$A:$AH,$D19,MATCH(N$8,REPORT_DATA_BY_DISTRICT!$A$1:$AH$1,0)), "")</f>
        <v>12</v>
      </c>
      <c r="O19" s="10">
        <f>IFERROR(INDEX(REPORT_DATA_BY_DISTRICT!$A:$AH,$D19,MATCH(O$8,REPORT_DATA_BY_DISTRICT!$A$1:$AH$1,0)), "")</f>
        <v>3</v>
      </c>
      <c r="P19" s="10">
        <f>IFERROR(INDEX(REPORT_DATA_BY_DISTRICT!$A:$AH,$D19,MATCH(P$8,REPORT_DATA_BY_DISTRICT!$A$1:$AH$1,0)), "")</f>
        <v>13</v>
      </c>
      <c r="Q19" s="10">
        <f>IFERROR(INDEX(REPORT_DATA_BY_DISTRICT!$A:$AH,$D19,MATCH(Q$8,REPORT_DATA_BY_DISTRICT!$A$1:$AH$1,0)), "")</f>
        <v>5</v>
      </c>
      <c r="R19" s="10">
        <f>IFERROR(INDEX(REPORT_DATA_BY_DISTRICT!$A:$AH,$D19,MATCH(R$8,REPORT_DATA_BY_DISTRICT!$A$1:$AH$1,0)), "")</f>
        <v>0</v>
      </c>
      <c r="S19" s="10">
        <f>IFERROR(INDEX(REPORT_DATA_BY_DISTRICT!$A:$AH,$D19,MATCH(S$8,REPORT_DATA_BY_DISTRICT!$A$1:$AH$1,0)), "")</f>
        <v>6</v>
      </c>
    </row>
    <row r="20" spans="3:19" ht="15" customHeight="1">
      <c r="C20" s="64" t="str">
        <f>CONCATENATE(YEAR,":",MONTH,":4:",WEEKLY_REPORT_DAY,":", $A$1)</f>
        <v>2016:5:4:7:BANQIAO</v>
      </c>
      <c r="D20" s="64" t="e">
        <f>MATCH($C20,REPORT_DATA_BY_DISTRICT!$A:$A, 0)</f>
        <v>#N/A</v>
      </c>
      <c r="E20" s="19" t="s">
        <v>785</v>
      </c>
      <c r="F20" s="13"/>
      <c r="G20" s="13"/>
      <c r="H20" s="10" t="str">
        <f>IFERROR(INDEX(REPORT_DATA_BY_DISTRICT!$A:$AH,$D20,MATCH(H$8,REPORT_DATA_BY_DISTRICT!$A$1:$AH$1,0)), "")</f>
        <v/>
      </c>
      <c r="I20" s="10" t="str">
        <f>IFERROR(INDEX(REPORT_DATA_BY_DISTRICT!$A:$AH,$D20,MATCH(I$8,REPORT_DATA_BY_DISTRICT!$A$1:$AH$1,0)), "")</f>
        <v/>
      </c>
      <c r="J20" s="10" t="str">
        <f>IFERROR(INDEX(REPORT_DATA_BY_DISTRICT!$A:$AH,$D20,MATCH(J$8,REPORT_DATA_BY_DISTRICT!$A$1:$AH$1,0)), "")</f>
        <v/>
      </c>
      <c r="K20" s="10" t="str">
        <f>IFERROR(INDEX(REPORT_DATA_BY_DISTRICT!$A:$AH,$D20,MATCH(K$8,REPORT_DATA_BY_DISTRICT!$A$1:$AH$1,0)), "")</f>
        <v/>
      </c>
      <c r="L20" s="10" t="str">
        <f>IFERROR(INDEX(REPORT_DATA_BY_DISTRICT!$A:$AH,$D20,MATCH(L$8,REPORT_DATA_BY_DISTRICT!$A$1:$AH$1,0)), "")</f>
        <v/>
      </c>
      <c r="M20" s="10" t="str">
        <f>IFERROR(INDEX(REPORT_DATA_BY_DISTRICT!$A:$AH,$D20,MATCH(M$8,REPORT_DATA_BY_DISTRICT!$A$1:$AH$1,0)), "")</f>
        <v/>
      </c>
      <c r="N20" s="10" t="str">
        <f>IFERROR(INDEX(REPORT_DATA_BY_DISTRICT!$A:$AH,$D20,MATCH(N$8,REPORT_DATA_BY_DISTRICT!$A$1:$AH$1,0)), "")</f>
        <v/>
      </c>
      <c r="O20" s="10" t="str">
        <f>IFERROR(INDEX(REPORT_DATA_BY_DISTRICT!$A:$AH,$D20,MATCH(O$8,REPORT_DATA_BY_DISTRICT!$A$1:$AH$1,0)), "")</f>
        <v/>
      </c>
      <c r="P20" s="10" t="str">
        <f>IFERROR(INDEX(REPORT_DATA_BY_DISTRICT!$A:$AH,$D20,MATCH(P$8,REPORT_DATA_BY_DISTRICT!$A$1:$AH$1,0)), "")</f>
        <v/>
      </c>
      <c r="Q20" s="10" t="str">
        <f>IFERROR(INDEX(REPORT_DATA_BY_DISTRICT!$A:$AH,$D20,MATCH(Q$8,REPORT_DATA_BY_DISTRICT!$A$1:$AH$1,0)), "")</f>
        <v/>
      </c>
      <c r="R20" s="10" t="str">
        <f>IFERROR(INDEX(REPORT_DATA_BY_DISTRICT!$A:$AH,$D20,MATCH(R$8,REPORT_DATA_BY_DISTRICT!$A$1:$AH$1,0)), "")</f>
        <v/>
      </c>
      <c r="S20" s="10" t="str">
        <f>IFERROR(INDEX(REPORT_DATA_BY_DISTRICT!$A:$AH,$D20,MATCH(S$8,REPORT_DATA_BY_DISTRICT!$A$1:$AH$1,0)), "")</f>
        <v/>
      </c>
    </row>
    <row r="21" spans="3:19" ht="15" customHeight="1">
      <c r="C21" s="64" t="str">
        <f>CONCATENATE(YEAR,":",MONTH,":5:",WEEKLY_REPORT_DAY,":", $A$1)</f>
        <v>2016:5:5:7:BANQIAO</v>
      </c>
      <c r="D21" s="64" t="e">
        <f>MATCH($C21,REPORT_DATA_BY_DISTRICT!$A:$A, 0)</f>
        <v>#N/A</v>
      </c>
      <c r="E21" s="19" t="s">
        <v>786</v>
      </c>
      <c r="F21" s="13"/>
      <c r="G21" s="13"/>
      <c r="H21" s="10" t="str">
        <f>IFERROR(INDEX(REPORT_DATA_BY_DISTRICT!$A:$AH,$D21,MATCH(H$8,REPORT_DATA_BY_DISTRICT!$A$1:$AH$1,0)), "")</f>
        <v/>
      </c>
      <c r="I21" s="10" t="str">
        <f>IFERROR(INDEX(REPORT_DATA_BY_DISTRICT!$A:$AH,$D21,MATCH(I$8,REPORT_DATA_BY_DISTRICT!$A$1:$AH$1,0)), "")</f>
        <v/>
      </c>
      <c r="J21" s="10" t="str">
        <f>IFERROR(INDEX(REPORT_DATA_BY_DISTRICT!$A:$AH,$D21,MATCH(J$8,REPORT_DATA_BY_DISTRICT!$A$1:$AH$1,0)), "")</f>
        <v/>
      </c>
      <c r="K21" s="10" t="str">
        <f>IFERROR(INDEX(REPORT_DATA_BY_DISTRICT!$A:$AH,$D21,MATCH(K$8,REPORT_DATA_BY_DISTRICT!$A$1:$AH$1,0)), "")</f>
        <v/>
      </c>
      <c r="L21" s="10" t="str">
        <f>IFERROR(INDEX(REPORT_DATA_BY_DISTRICT!$A:$AH,$D21,MATCH(L$8,REPORT_DATA_BY_DISTRICT!$A$1:$AH$1,0)), "")</f>
        <v/>
      </c>
      <c r="M21" s="10" t="str">
        <f>IFERROR(INDEX(REPORT_DATA_BY_DISTRICT!$A:$AH,$D21,MATCH(M$8,REPORT_DATA_BY_DISTRICT!$A$1:$AH$1,0)), "")</f>
        <v/>
      </c>
      <c r="N21" s="10" t="str">
        <f>IFERROR(INDEX(REPORT_DATA_BY_DISTRICT!$A:$AH,$D21,MATCH(N$8,REPORT_DATA_BY_DISTRICT!$A$1:$AH$1,0)), "")</f>
        <v/>
      </c>
      <c r="O21" s="10" t="str">
        <f>IFERROR(INDEX(REPORT_DATA_BY_DISTRICT!$A:$AH,$D21,MATCH(O$8,REPORT_DATA_BY_DISTRICT!$A$1:$AH$1,0)), "")</f>
        <v/>
      </c>
      <c r="P21" s="10" t="str">
        <f>IFERROR(INDEX(REPORT_DATA_BY_DISTRICT!$A:$AH,$D21,MATCH(P$8,REPORT_DATA_BY_DISTRICT!$A$1:$AH$1,0)), "")</f>
        <v/>
      </c>
      <c r="Q21" s="10" t="str">
        <f>IFERROR(INDEX(REPORT_DATA_BY_DISTRICT!$A:$AH,$D21,MATCH(Q$8,REPORT_DATA_BY_DISTRICT!$A$1:$AH$1,0)), "")</f>
        <v/>
      </c>
      <c r="R21" s="10" t="str">
        <f>IFERROR(INDEX(REPORT_DATA_BY_DISTRICT!$A:$AH,$D21,MATCH(R$8,REPORT_DATA_BY_DISTRICT!$A$1:$AH$1,0)), "")</f>
        <v/>
      </c>
      <c r="S21" s="10" t="str">
        <f>IFERROR(INDEX(REPORT_DATA_BY_DISTRICT!$A:$AH,$D21,MATCH(S$8,REPORT_DATA_BY_DISTRICT!$A$1:$AH$1,0)), "")</f>
        <v/>
      </c>
    </row>
    <row r="22" spans="3:19" ht="15" customHeight="1">
      <c r="E22" s="16" t="s">
        <v>806</v>
      </c>
      <c r="F22" s="14"/>
      <c r="G22" s="14"/>
      <c r="H22" s="17">
        <f>SUM(H17:H21)</f>
        <v>1</v>
      </c>
      <c r="I22" s="17">
        <f t="shared" ref="I22:R22" si="1">SUM(I17:I21)</f>
        <v>0</v>
      </c>
      <c r="J22" s="17">
        <f t="shared" si="1"/>
        <v>3</v>
      </c>
      <c r="K22" s="17">
        <f t="shared" si="1"/>
        <v>17</v>
      </c>
      <c r="L22" s="49">
        <f t="shared" si="1"/>
        <v>1</v>
      </c>
      <c r="M22" s="17">
        <f t="shared" si="1"/>
        <v>0</v>
      </c>
      <c r="N22" s="52">
        <f t="shared" si="1"/>
        <v>30</v>
      </c>
      <c r="O22" s="17">
        <f t="shared" si="1"/>
        <v>17</v>
      </c>
      <c r="P22" s="17">
        <f t="shared" si="1"/>
        <v>40</v>
      </c>
      <c r="Q22" s="17">
        <f t="shared" si="1"/>
        <v>20</v>
      </c>
      <c r="R22" s="17">
        <f t="shared" si="1"/>
        <v>0</v>
      </c>
      <c r="S22" s="17">
        <f>SUM(S17:S21)</f>
        <v>21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3" priority="1">
      <formula>J12=""</formula>
    </cfRule>
    <cfRule type="expression" dxfId="2" priority="2">
      <formula>AND(M$9&lt;&gt;"",M12&gt;=M$9)</formula>
    </cfRule>
    <cfRule type="expression" dxfId="1" priority="3">
      <formula>AND(M$10&lt;&gt;"",M12&lt;M$10)</formula>
    </cfRule>
    <cfRule type="expression" dxfId="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pageSetUpPr fitToPage="1"/>
  </sheetPr>
  <dimension ref="W1:AZ109"/>
  <sheetViews>
    <sheetView zoomScale="85" zoomScaleNormal="85" workbookViewId="0">
      <selection activeCell="U37" sqref="U37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42578125" style="7" bestFit="1" customWidth="1"/>
    <col min="49" max="49" width="9.42578125" style="7" bestFit="1" customWidth="1"/>
    <col min="50" max="50" width="10.28515625" style="7" bestFit="1" customWidth="1"/>
    <col min="51" max="51" width="18" style="7" bestFit="1" customWidth="1"/>
    <col min="52" max="52" width="16.5703125" style="7" bestFit="1" customWidth="1"/>
    <col min="53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2" ht="15" customHeight="1"/>
    <row r="50" spans="23:52" ht="15" customHeight="1"/>
    <row r="51" spans="23:52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</row>
    <row r="52" spans="23:52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44</v>
      </c>
      <c r="AW52" s="27" t="s">
        <v>45</v>
      </c>
      <c r="AX52" s="27" t="s">
        <v>46</v>
      </c>
      <c r="AY52" s="27" t="s">
        <v>47</v>
      </c>
      <c r="AZ52" s="27" t="s">
        <v>48</v>
      </c>
    </row>
    <row r="53" spans="23:52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</row>
    <row r="54" spans="23:52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</row>
    <row r="55" spans="23:52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</row>
    <row r="56" spans="23:52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</row>
    <row r="57" spans="23:52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</row>
    <row r="58" spans="23:52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</row>
    <row r="59" spans="23:52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</row>
    <row r="60" spans="23:52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</row>
    <row r="61" spans="23:52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</row>
    <row r="62" spans="23:52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</row>
    <row r="63" spans="23:52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</row>
    <row r="64" spans="23:52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</row>
    <row r="65" spans="23:52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</row>
    <row r="66" spans="23:52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</row>
    <row r="67" spans="23:52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</row>
    <row r="68" spans="23:52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</row>
    <row r="69" spans="23:52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</row>
    <row r="70" spans="23:52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</row>
    <row r="71" spans="23:52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</row>
    <row r="72" spans="23:52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</row>
    <row r="73" spans="23:52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</row>
    <row r="74" spans="23:52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</row>
    <row r="75" spans="23:52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</row>
    <row r="76" spans="23:52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</row>
    <row r="77" spans="23:52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42428</v>
      </c>
      <c r="AN77" s="27">
        <f>INT((DAY($AM77)-1)/7)+1</f>
        <v>4</v>
      </c>
      <c r="AO77" s="28" t="str">
        <f t="shared" ref="AO77:AO88" si="10">CONCATENATE(YEAR(AM77),":",MONTH(AM77),":",AN77,":",WEEKLY_REPORT_DAY,":", $X$90)</f>
        <v>2016:2:4:7:BANQIAO</v>
      </c>
      <c r="AP77" s="27">
        <f t="shared" ref="AP77:AP88" ca="1" si="11">MATCH(AO77,INDIRECT(CONCATENATE($X$93,"$A:$A")),0)</f>
        <v>195</v>
      </c>
      <c r="AQ77" s="21">
        <f t="shared" ref="AQ77:AU88" ca="1" si="12">INDEX(INDIRECT(CONCATENATE($X$93,"$A:$AG")),$AP77,MATCH(AQ$52,INDIRECT(CONCATENATE($X$93,"$A1:$AG1")),0))</f>
        <v>1</v>
      </c>
      <c r="AR77" s="21">
        <f t="shared" ca="1" si="12"/>
        <v>23</v>
      </c>
      <c r="AS77" s="21">
        <f t="shared" ca="1" si="12"/>
        <v>10</v>
      </c>
      <c r="AT77" s="21">
        <f t="shared" ca="1" si="12"/>
        <v>11</v>
      </c>
      <c r="AU77" s="21">
        <f t="shared" ca="1" si="12"/>
        <v>5</v>
      </c>
      <c r="AV77" s="21">
        <f t="shared" ref="AV77:AV88" si="13">ROUND(1*$X$97/$X$99,0)</f>
        <v>1</v>
      </c>
      <c r="AW77" s="21">
        <f t="shared" ref="AW77:AW88" si="14">6*$X$97</f>
        <v>18</v>
      </c>
      <c r="AX77" s="21">
        <f t="shared" ref="AX77:AX88" si="15">3*$X$97</f>
        <v>9</v>
      </c>
      <c r="AY77" s="21">
        <f t="shared" ref="AY77:AY88" si="16">5*$X$97</f>
        <v>15</v>
      </c>
      <c r="AZ77" s="21">
        <f t="shared" ref="AZ77:AZ88" si="17">1*$X$97</f>
        <v>3</v>
      </c>
    </row>
    <row r="78" spans="23:52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42435</v>
      </c>
      <c r="AN78" s="27">
        <f t="shared" ref="AN78:AN88" si="18">INT((DAY($AM78)-1)/7)+1</f>
        <v>1</v>
      </c>
      <c r="AO78" s="28" t="str">
        <f t="shared" si="10"/>
        <v>2016:3:1:7:BANQIAO</v>
      </c>
      <c r="AP78" s="27">
        <f t="shared" ca="1" si="11"/>
        <v>226</v>
      </c>
      <c r="AQ78" s="21">
        <f t="shared" ca="1" si="12"/>
        <v>0</v>
      </c>
      <c r="AR78" s="21">
        <f t="shared" ca="1" si="12"/>
        <v>24</v>
      </c>
      <c r="AS78" s="21">
        <f t="shared" ca="1" si="12"/>
        <v>5</v>
      </c>
      <c r="AT78" s="21">
        <f t="shared" ca="1" si="12"/>
        <v>12</v>
      </c>
      <c r="AU78" s="21">
        <f t="shared" ca="1" si="12"/>
        <v>3</v>
      </c>
      <c r="AV78" s="21">
        <f t="shared" si="13"/>
        <v>1</v>
      </c>
      <c r="AW78" s="21">
        <f t="shared" si="14"/>
        <v>18</v>
      </c>
      <c r="AX78" s="21">
        <f t="shared" si="15"/>
        <v>9</v>
      </c>
      <c r="AY78" s="21">
        <f t="shared" si="16"/>
        <v>15</v>
      </c>
      <c r="AZ78" s="21">
        <f t="shared" si="17"/>
        <v>3</v>
      </c>
    </row>
    <row r="79" spans="23:52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42442</v>
      </c>
      <c r="AN79" s="27">
        <f t="shared" si="18"/>
        <v>2</v>
      </c>
      <c r="AO79" s="28" t="str">
        <f t="shared" si="10"/>
        <v>2016:3:2:7:BANQIAO</v>
      </c>
      <c r="AP79" s="27">
        <f t="shared" ca="1" si="11"/>
        <v>257</v>
      </c>
      <c r="AQ79" s="21">
        <f t="shared" ca="1" si="12"/>
        <v>0</v>
      </c>
      <c r="AR79" s="21">
        <f t="shared" ca="1" si="12"/>
        <v>14</v>
      </c>
      <c r="AS79" s="21">
        <f t="shared" ca="1" si="12"/>
        <v>6</v>
      </c>
      <c r="AT79" s="21">
        <f t="shared" ca="1" si="12"/>
        <v>14</v>
      </c>
      <c r="AU79" s="21">
        <f t="shared" ca="1" si="12"/>
        <v>0</v>
      </c>
      <c r="AV79" s="21">
        <f t="shared" si="13"/>
        <v>1</v>
      </c>
      <c r="AW79" s="21">
        <f t="shared" si="14"/>
        <v>18</v>
      </c>
      <c r="AX79" s="21">
        <f t="shared" si="15"/>
        <v>9</v>
      </c>
      <c r="AY79" s="21">
        <f t="shared" si="16"/>
        <v>15</v>
      </c>
      <c r="AZ79" s="21">
        <f t="shared" si="17"/>
        <v>3</v>
      </c>
    </row>
    <row r="80" spans="23:52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>
        <f t="shared" ca="1" si="3"/>
        <v>104</v>
      </c>
      <c r="AC80" s="21">
        <f t="shared" ca="1" si="4"/>
        <v>1</v>
      </c>
      <c r="AD80" s="21">
        <f t="shared" si="5"/>
        <v>0</v>
      </c>
      <c r="AE80" s="27">
        <f t="shared" ca="1" si="6"/>
        <v>36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42449</v>
      </c>
      <c r="AN80" s="27">
        <f t="shared" si="18"/>
        <v>3</v>
      </c>
      <c r="AO80" s="28" t="str">
        <f t="shared" si="10"/>
        <v>2016:3:3:7:BANQIAO</v>
      </c>
      <c r="AP80" s="27">
        <f t="shared" ca="1" si="11"/>
        <v>286</v>
      </c>
      <c r="AQ80" s="21">
        <f t="shared" ca="1" si="12"/>
        <v>0</v>
      </c>
      <c r="AR80" s="21">
        <f t="shared" ca="1" si="12"/>
        <v>12</v>
      </c>
      <c r="AS80" s="21">
        <f t="shared" ca="1" si="12"/>
        <v>9</v>
      </c>
      <c r="AT80" s="21">
        <f t="shared" ca="1" si="12"/>
        <v>13</v>
      </c>
      <c r="AU80" s="21">
        <f t="shared" ca="1" si="12"/>
        <v>1</v>
      </c>
      <c r="AV80" s="21">
        <f t="shared" si="13"/>
        <v>1</v>
      </c>
      <c r="AW80" s="21">
        <f t="shared" si="14"/>
        <v>18</v>
      </c>
      <c r="AX80" s="21">
        <f t="shared" si="15"/>
        <v>9</v>
      </c>
      <c r="AY80" s="21">
        <f t="shared" si="16"/>
        <v>15</v>
      </c>
      <c r="AZ80" s="21">
        <f t="shared" si="17"/>
        <v>3</v>
      </c>
    </row>
    <row r="81" spans="23:52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>
        <f t="shared" ca="1" si="3"/>
        <v>133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42456</v>
      </c>
      <c r="AN81" s="27">
        <f t="shared" si="18"/>
        <v>4</v>
      </c>
      <c r="AO81" s="28" t="str">
        <f t="shared" si="10"/>
        <v>2016:3:4:7:BANQIAO</v>
      </c>
      <c r="AP81" s="27">
        <f t="shared" ca="1" si="11"/>
        <v>316</v>
      </c>
      <c r="AQ81" s="21">
        <f t="shared" ca="1" si="12"/>
        <v>0</v>
      </c>
      <c r="AR81" s="21">
        <f t="shared" ca="1" si="12"/>
        <v>8</v>
      </c>
      <c r="AS81" s="21">
        <f t="shared" ca="1" si="12"/>
        <v>6</v>
      </c>
      <c r="AT81" s="21">
        <f t="shared" ca="1" si="12"/>
        <v>21</v>
      </c>
      <c r="AU81" s="21">
        <f t="shared" ca="1" si="12"/>
        <v>3</v>
      </c>
      <c r="AV81" s="21">
        <f t="shared" si="13"/>
        <v>1</v>
      </c>
      <c r="AW81" s="21">
        <f t="shared" si="14"/>
        <v>18</v>
      </c>
      <c r="AX81" s="21">
        <f t="shared" si="15"/>
        <v>9</v>
      </c>
      <c r="AY81" s="21">
        <f t="shared" si="16"/>
        <v>15</v>
      </c>
      <c r="AZ81" s="21">
        <f t="shared" si="17"/>
        <v>3</v>
      </c>
    </row>
    <row r="82" spans="23:52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42463</v>
      </c>
      <c r="AN82" s="27">
        <f t="shared" si="18"/>
        <v>1</v>
      </c>
      <c r="AO82" s="28" t="str">
        <f t="shared" si="10"/>
        <v>2016:4:1:7:BANQIAO</v>
      </c>
      <c r="AP82" s="27">
        <f t="shared" ca="1" si="11"/>
        <v>345</v>
      </c>
      <c r="AQ82" s="21">
        <f t="shared" ca="1" si="12"/>
        <v>1</v>
      </c>
      <c r="AR82" s="21">
        <f t="shared" ca="1" si="12"/>
        <v>7</v>
      </c>
      <c r="AS82" s="21">
        <f t="shared" ca="1" si="12"/>
        <v>0</v>
      </c>
      <c r="AT82" s="21">
        <f t="shared" ca="1" si="12"/>
        <v>17</v>
      </c>
      <c r="AU82" s="21">
        <f t="shared" ca="1" si="12"/>
        <v>0</v>
      </c>
      <c r="AV82" s="21">
        <f t="shared" si="13"/>
        <v>1</v>
      </c>
      <c r="AW82" s="21">
        <f t="shared" si="14"/>
        <v>18</v>
      </c>
      <c r="AX82" s="21">
        <f t="shared" si="15"/>
        <v>9</v>
      </c>
      <c r="AY82" s="21">
        <f t="shared" si="16"/>
        <v>15</v>
      </c>
      <c r="AZ82" s="21">
        <f t="shared" si="17"/>
        <v>3</v>
      </c>
    </row>
    <row r="83" spans="23:52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42470</v>
      </c>
      <c r="AN83" s="27">
        <f t="shared" si="18"/>
        <v>2</v>
      </c>
      <c r="AO83" s="28" t="str">
        <f t="shared" si="10"/>
        <v>2016:4:2:7:BANQIAO</v>
      </c>
      <c r="AP83" s="27">
        <f t="shared" ca="1" si="11"/>
        <v>374</v>
      </c>
      <c r="AQ83" s="21">
        <f t="shared" ca="1" si="12"/>
        <v>0</v>
      </c>
      <c r="AR83" s="21">
        <f t="shared" ca="1" si="12"/>
        <v>4</v>
      </c>
      <c r="AS83" s="21">
        <f t="shared" ca="1" si="12"/>
        <v>6</v>
      </c>
      <c r="AT83" s="21">
        <f t="shared" ca="1" si="12"/>
        <v>12</v>
      </c>
      <c r="AU83" s="21">
        <f t="shared" ca="1" si="12"/>
        <v>0</v>
      </c>
      <c r="AV83" s="21">
        <f t="shared" si="13"/>
        <v>1</v>
      </c>
      <c r="AW83" s="21">
        <f t="shared" si="14"/>
        <v>18</v>
      </c>
      <c r="AX83" s="21">
        <f t="shared" si="15"/>
        <v>9</v>
      </c>
      <c r="AY83" s="21">
        <f t="shared" si="16"/>
        <v>15</v>
      </c>
      <c r="AZ83" s="21">
        <f t="shared" si="17"/>
        <v>3</v>
      </c>
    </row>
    <row r="84" spans="23:52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42477</v>
      </c>
      <c r="AN84" s="27">
        <f t="shared" si="18"/>
        <v>3</v>
      </c>
      <c r="AO84" s="28" t="str">
        <f t="shared" si="10"/>
        <v>2016:4:3:7:BANQIAO</v>
      </c>
      <c r="AP84" s="27">
        <f t="shared" ca="1" si="11"/>
        <v>403</v>
      </c>
      <c r="AQ84" s="21">
        <f t="shared" ca="1" si="12"/>
        <v>0</v>
      </c>
      <c r="AR84" s="21">
        <f t="shared" ca="1" si="12"/>
        <v>12</v>
      </c>
      <c r="AS84" s="21">
        <f t="shared" ca="1" si="12"/>
        <v>4</v>
      </c>
      <c r="AT84" s="21">
        <f t="shared" ca="1" si="12"/>
        <v>23</v>
      </c>
      <c r="AU84" s="21">
        <f t="shared" ca="1" si="12"/>
        <v>0</v>
      </c>
      <c r="AV84" s="21">
        <f t="shared" si="13"/>
        <v>1</v>
      </c>
      <c r="AW84" s="21">
        <f t="shared" si="14"/>
        <v>18</v>
      </c>
      <c r="AX84" s="21">
        <f t="shared" si="15"/>
        <v>9</v>
      </c>
      <c r="AY84" s="21">
        <f t="shared" si="16"/>
        <v>15</v>
      </c>
      <c r="AZ84" s="21">
        <f t="shared" si="17"/>
        <v>3</v>
      </c>
    </row>
    <row r="85" spans="23:52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42484</v>
      </c>
      <c r="AN85" s="27">
        <f t="shared" si="18"/>
        <v>4</v>
      </c>
      <c r="AO85" s="28" t="str">
        <f t="shared" si="10"/>
        <v>2016:4:4:7:BANQIAO</v>
      </c>
      <c r="AP85" s="27">
        <f t="shared" ca="1" si="11"/>
        <v>432</v>
      </c>
      <c r="AQ85" s="21">
        <f t="shared" ca="1" si="12"/>
        <v>0</v>
      </c>
      <c r="AR85" s="21">
        <f t="shared" ca="1" si="12"/>
        <v>6</v>
      </c>
      <c r="AS85" s="21">
        <f t="shared" ca="1" si="12"/>
        <v>4</v>
      </c>
      <c r="AT85" s="21">
        <f t="shared" ca="1" si="12"/>
        <v>6</v>
      </c>
      <c r="AU85" s="21">
        <f t="shared" ca="1" si="12"/>
        <v>0</v>
      </c>
      <c r="AV85" s="21">
        <f t="shared" si="13"/>
        <v>1</v>
      </c>
      <c r="AW85" s="21">
        <f t="shared" si="14"/>
        <v>18</v>
      </c>
      <c r="AX85" s="21">
        <f t="shared" si="15"/>
        <v>9</v>
      </c>
      <c r="AY85" s="21">
        <f t="shared" si="16"/>
        <v>15</v>
      </c>
      <c r="AZ85" s="21">
        <f t="shared" si="17"/>
        <v>3</v>
      </c>
    </row>
    <row r="86" spans="23:52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42491</v>
      </c>
      <c r="AN86" s="27">
        <f t="shared" si="18"/>
        <v>1</v>
      </c>
      <c r="AO86" s="28" t="str">
        <f t="shared" si="10"/>
        <v>2016:5:1:7:BANQIAO</v>
      </c>
      <c r="AP86" s="27">
        <f t="shared" ca="1" si="11"/>
        <v>461</v>
      </c>
      <c r="AQ86" s="21">
        <f t="shared" ca="1" si="12"/>
        <v>0</v>
      </c>
      <c r="AR86" s="21">
        <f t="shared" ca="1" si="12"/>
        <v>9</v>
      </c>
      <c r="AS86" s="21">
        <f t="shared" ca="1" si="12"/>
        <v>8</v>
      </c>
      <c r="AT86" s="21">
        <f t="shared" ca="1" si="12"/>
        <v>6</v>
      </c>
      <c r="AU86" s="21">
        <f t="shared" ca="1" si="12"/>
        <v>0</v>
      </c>
      <c r="AV86" s="21">
        <f t="shared" si="13"/>
        <v>1</v>
      </c>
      <c r="AW86" s="21">
        <f t="shared" si="14"/>
        <v>18</v>
      </c>
      <c r="AX86" s="21">
        <f t="shared" si="15"/>
        <v>9</v>
      </c>
      <c r="AY86" s="21">
        <f t="shared" si="16"/>
        <v>15</v>
      </c>
      <c r="AZ86" s="21">
        <f t="shared" si="17"/>
        <v>3</v>
      </c>
    </row>
    <row r="87" spans="23:52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42498</v>
      </c>
      <c r="AN87" s="27">
        <f t="shared" si="18"/>
        <v>2</v>
      </c>
      <c r="AO87" s="28" t="str">
        <f t="shared" si="10"/>
        <v>2016:5:2:7:BANQIAO</v>
      </c>
      <c r="AP87" s="27">
        <f t="shared" ca="1" si="11"/>
        <v>490</v>
      </c>
      <c r="AQ87" s="21">
        <f t="shared" ca="1" si="12"/>
        <v>0</v>
      </c>
      <c r="AR87" s="21">
        <f t="shared" ca="1" si="12"/>
        <v>9</v>
      </c>
      <c r="AS87" s="21">
        <f t="shared" ca="1" si="12"/>
        <v>6</v>
      </c>
      <c r="AT87" s="21">
        <f t="shared" ca="1" si="12"/>
        <v>9</v>
      </c>
      <c r="AU87" s="21">
        <f t="shared" ca="1" si="12"/>
        <v>0</v>
      </c>
      <c r="AV87" s="21">
        <f t="shared" si="13"/>
        <v>1</v>
      </c>
      <c r="AW87" s="21">
        <f t="shared" si="14"/>
        <v>18</v>
      </c>
      <c r="AX87" s="21">
        <f t="shared" si="15"/>
        <v>9</v>
      </c>
      <c r="AY87" s="21">
        <f t="shared" si="16"/>
        <v>15</v>
      </c>
      <c r="AZ87" s="21">
        <f t="shared" si="17"/>
        <v>3</v>
      </c>
    </row>
    <row r="88" spans="23:52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42505</v>
      </c>
      <c r="AN88" s="27">
        <f t="shared" si="18"/>
        <v>3</v>
      </c>
      <c r="AO88" s="28" t="str">
        <f t="shared" si="10"/>
        <v>2016:5:3:7:BANQIAO</v>
      </c>
      <c r="AP88" s="27">
        <f t="shared" ca="1" si="11"/>
        <v>519</v>
      </c>
      <c r="AQ88" s="21">
        <f t="shared" ca="1" si="12"/>
        <v>0</v>
      </c>
      <c r="AR88" s="21">
        <f t="shared" ca="1" si="12"/>
        <v>12</v>
      </c>
      <c r="AS88" s="21">
        <f t="shared" ca="1" si="12"/>
        <v>3</v>
      </c>
      <c r="AT88" s="21">
        <f t="shared" ca="1" si="12"/>
        <v>5</v>
      </c>
      <c r="AU88" s="21">
        <f t="shared" ca="1" si="12"/>
        <v>0</v>
      </c>
      <c r="AV88" s="21">
        <f t="shared" si="13"/>
        <v>1</v>
      </c>
      <c r="AW88" s="21">
        <f t="shared" si="14"/>
        <v>18</v>
      </c>
      <c r="AX88" s="21">
        <f t="shared" si="15"/>
        <v>9</v>
      </c>
      <c r="AY88" s="21">
        <f t="shared" si="16"/>
        <v>15</v>
      </c>
      <c r="AZ88" s="21">
        <f t="shared" si="17"/>
        <v>3</v>
      </c>
    </row>
    <row r="89" spans="23:52">
      <c r="AC89" s="7">
        <f ca="1">SUMIFS(AC53:AC88, $X53:$X88,YEAR,AC53:AC88,"&lt;&gt;#N/A")</f>
        <v>5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2">
      <c r="W90" s="7" t="s">
        <v>1456</v>
      </c>
      <c r="X90" s="2" t="s">
        <v>1771</v>
      </c>
      <c r="AD90" s="27"/>
      <c r="AE90" s="27"/>
      <c r="AH90" s="27"/>
      <c r="AI90" s="27"/>
      <c r="AJ90" s="27"/>
      <c r="AK90" s="27"/>
      <c r="AM90" s="28"/>
      <c r="AN90" s="27"/>
    </row>
    <row r="91" spans="23:52">
      <c r="W91" s="39" t="s">
        <v>2235</v>
      </c>
      <c r="X91" s="1" t="s">
        <v>2308</v>
      </c>
      <c r="AD91" s="27"/>
      <c r="AE91" s="27"/>
      <c r="AH91" s="27"/>
      <c r="AI91" s="27"/>
      <c r="AJ91" s="27"/>
      <c r="AK91" s="27"/>
      <c r="AM91" s="28"/>
      <c r="AN91" s="27"/>
    </row>
    <row r="92" spans="23:52">
      <c r="W92" s="7" t="s">
        <v>2236</v>
      </c>
      <c r="X92" s="1" t="s">
        <v>2309</v>
      </c>
      <c r="AD92" s="27"/>
      <c r="AN92" s="27"/>
    </row>
    <row r="93" spans="23:52">
      <c r="W93" s="7" t="s">
        <v>815</v>
      </c>
      <c r="X93" s="2" t="s">
        <v>2246</v>
      </c>
      <c r="Y93" s="27"/>
      <c r="Z93" s="27"/>
      <c r="AD93" s="27"/>
      <c r="AN93" s="27"/>
    </row>
    <row r="94" spans="23:52">
      <c r="W94" s="7" t="s">
        <v>816</v>
      </c>
      <c r="X94" s="2" t="s">
        <v>2247</v>
      </c>
      <c r="Y94" s="27"/>
      <c r="Z94" s="27"/>
      <c r="AD94" s="27"/>
      <c r="AN94" s="27"/>
    </row>
    <row r="95" spans="23:52">
      <c r="W95" s="39" t="s">
        <v>819</v>
      </c>
      <c r="X95" s="2" t="s">
        <v>2248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2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0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0">
      <c r="W98" s="7" t="s">
        <v>808</v>
      </c>
      <c r="X98" s="7">
        <f>ROUND($X$96/12,0)</f>
        <v>0</v>
      </c>
      <c r="AN98" s="27"/>
    </row>
    <row r="99" spans="23:50">
      <c r="W99" s="7" t="s">
        <v>807</v>
      </c>
      <c r="X99" s="7">
        <v>4</v>
      </c>
      <c r="AN99" s="27"/>
    </row>
    <row r="100" spans="23:50">
      <c r="W100" s="7" t="s">
        <v>438</v>
      </c>
      <c r="X100" s="7">
        <f ca="1">SUM($AI$89:$AK$89)</f>
        <v>0</v>
      </c>
      <c r="AN100" s="27"/>
    </row>
    <row r="101" spans="23:50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X101" s="29"/>
    </row>
    <row r="102" spans="23:50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0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0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0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0">
      <c r="W106" s="7" t="s">
        <v>1452</v>
      </c>
      <c r="X106" s="7" t="str">
        <f ca="1">CONCATENATE($X$77,"  ",SUMIF($AC$77:$AC$88,"&lt;&gt;#N/A"))</f>
        <v>2016  5</v>
      </c>
    </row>
    <row r="107" spans="23:50" ht="23.25">
      <c r="W107" s="7" t="s">
        <v>1451</v>
      </c>
      <c r="X107" s="42" t="str">
        <f>$X$91</f>
        <v>Banqiao District</v>
      </c>
    </row>
    <row r="108" spans="23:50">
      <c r="X108" s="40" t="str">
        <f>$X$92</f>
        <v>板橋地區</v>
      </c>
    </row>
    <row r="109" spans="23:50">
      <c r="X109" s="41">
        <f>DATE</f>
        <v>42505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92</vt:i4>
      </vt:variant>
      <vt:variant>
        <vt:lpstr>Named Ranges</vt:lpstr>
      </vt:variant>
      <vt:variant>
        <vt:i4>57</vt:i4>
      </vt:variant>
    </vt:vector>
  </HeadingPairs>
  <TitlesOfParts>
    <vt:vector size="149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COMP_LIST</vt:lpstr>
      <vt:lpstr>CONTROLS</vt:lpstr>
      <vt:lpstr>MISSION</vt:lpstr>
      <vt:lpstr>MISSION_GRAPH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2016-04-24T14:33:07Z</cp:lastPrinted>
  <dcterms:created xsi:type="dcterms:W3CDTF">2016-01-05T05:01:49Z</dcterms:created>
  <dcterms:modified xsi:type="dcterms:W3CDTF">2016-05-17T04:51:20Z</dcterms:modified>
</cp:coreProperties>
</file>