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6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7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9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0.xml" ContentType="application/vnd.openxmlformats-officedocument.drawingml.chartshape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1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2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3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4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5.xml" ContentType="application/vnd.openxmlformats-officedocument.drawingml.chartshapes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6.xml" ContentType="application/vnd.openxmlformats-officedocument.drawingml.chartshapes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7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8.xml" ContentType="application/vnd.openxmlformats-officedocument.drawingml.chartshapes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9.xml" ContentType="application/vnd.openxmlformats-officedocument.drawingml.chartshapes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30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1.xml" ContentType="application/vnd.openxmlformats-officedocument.drawingml.chartshapes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2.xml" ContentType="application/vnd.openxmlformats-officedocument.drawingml.chartshapes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3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4.xml" ContentType="application/vnd.openxmlformats-officedocument.drawingml.chartshapes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5.xml" ContentType="application/vnd.openxmlformats-officedocument.drawingml.chartshapes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19353\Documents\projects\automated_reporting\report\Debug\report_history\20160214\"/>
    </mc:Choice>
  </mc:AlternateContent>
  <bookViews>
    <workbookView xWindow="7965" yWindow="-120" windowWidth="10815" windowHeight="7995" tabRatio="881" firstSheet="11" activeTab="17"/>
  </bookViews>
  <sheets>
    <sheet name="CONTROLS" sheetId="4" r:id="rId1"/>
    <sheet name="REPORT_DATA_BY_COMP" sheetId="24" r:id="rId2"/>
    <sheet name="REPORT_DATA_BY_ZONE" sheetId="25" r:id="rId3"/>
    <sheet name="REPORT_DATA_BY_ZONE_MONTH" sheetId="43" r:id="rId4"/>
    <sheet name="BAPTISM_SOURCE_ZONE_MONTH" sheetId="48" r:id="rId5"/>
    <sheet name="MISSION_TOTALS" sheetId="80" r:id="rId6"/>
    <sheet name="OFFICE" sheetId="81" r:id="rId7"/>
    <sheet name="OFFICE_GRAPH" sheetId="82" r:id="rId8"/>
    <sheet name="OFFICE_GRAPH_DATA" sheetId="83" r:id="rId9"/>
    <sheet name="TAOYUAN" sheetId="84" r:id="rId10"/>
    <sheet name="TAOYUAN_GRAPH" sheetId="85" r:id="rId11"/>
    <sheet name="TAOYUAN_GRAPH_DATA" sheetId="86" r:id="rId12"/>
    <sheet name="TAOYUAN_GRAPH_SPECIAL" sheetId="114" r:id="rId13"/>
    <sheet name="TAOYUAN_GRAPH_DATA_SPECIAL" sheetId="115" r:id="rId14"/>
    <sheet name="EAST" sheetId="87" r:id="rId15"/>
    <sheet name="EAST_GRAPH" sheetId="88" r:id="rId16"/>
    <sheet name="EAST_GRAPH_DATA" sheetId="89" r:id="rId17"/>
    <sheet name="HUALIAN" sheetId="90" r:id="rId18"/>
    <sheet name="HUALIAN_GRAPH" sheetId="91" r:id="rId19"/>
    <sheet name="HUALIAN_GRAPH_DATA" sheetId="92" r:id="rId20"/>
    <sheet name="TAIDONG" sheetId="93" r:id="rId21"/>
    <sheet name="TAIDONG_GRAPH" sheetId="94" r:id="rId22"/>
    <sheet name="TAIDONG_GRAPH_DATA" sheetId="95" r:id="rId23"/>
    <sheet name="ZHUNAN" sheetId="96" r:id="rId24"/>
    <sheet name="ZHUNAN_GRAPH" sheetId="97" r:id="rId25"/>
    <sheet name="ZHUNAN_GRAPH_DATA" sheetId="98" r:id="rId26"/>
    <sheet name="XINZHU" sheetId="99" r:id="rId27"/>
    <sheet name="XINZHU_GRAPH" sheetId="100" r:id="rId28"/>
    <sheet name="XINZHU_GRAPH_DATA" sheetId="101" r:id="rId29"/>
    <sheet name="CENTRAL" sheetId="102" r:id="rId30"/>
    <sheet name="CENTRAL_GRAPH" sheetId="103" r:id="rId31"/>
    <sheet name="CENTRAL_GRAPH_DATA" sheetId="104" r:id="rId32"/>
    <sheet name="NORTH" sheetId="105" r:id="rId33"/>
    <sheet name="NORTH_GRAPH" sheetId="106" r:id="rId34"/>
    <sheet name="NORTH_GRAPH_DATA" sheetId="107" r:id="rId35"/>
    <sheet name="SOUTH" sheetId="108" r:id="rId36"/>
    <sheet name="SOUTH_GRAPH" sheetId="109" r:id="rId37"/>
    <sheet name="SOUTH_GRAPH_DATA" sheetId="110" r:id="rId38"/>
    <sheet name="WEST" sheetId="111" r:id="rId39"/>
    <sheet name="WEST_GRAPH" sheetId="112" r:id="rId40"/>
    <sheet name="WEST_GRAPH_DATA" sheetId="113" r:id="rId41"/>
  </sheets>
  <definedNames>
    <definedName name="baptism_source_zone_month" localSheetId="4">BAPTISM_SOURCE_ZONE_MONTH!$A$1:$H$12</definedName>
    <definedName name="DATE">CONTROLS!$B$1</definedName>
    <definedName name="DAY">CONTROLS!$D$4</definedName>
    <definedName name="MONTH">CONTROLS!$D$2</definedName>
    <definedName name="report_data" localSheetId="1">REPORT_DATA_BY_COMP!$A$1:$R$489</definedName>
    <definedName name="report_data_by_zone" localSheetId="2">REPORT_DATA_BY_ZONE!$A$1:$R$56</definedName>
    <definedName name="report_data_zone_month" localSheetId="3">REPORT_DATA_BY_ZONE_MONTH!$A$1:$R$234</definedName>
    <definedName name="WEEK">CONTROLS!$D$3</definedName>
    <definedName name="WEEKLY_REPORT_DAY">CONTROLS!$B$2</definedName>
    <definedName name="YEAR">CONTROLS!$D$1</definedName>
  </definedNames>
  <calcPr calcId="152511"/>
</workbook>
</file>

<file path=xl/calcChain.xml><?xml version="1.0" encoding="utf-8"?>
<calcChain xmlns="http://schemas.openxmlformats.org/spreadsheetml/2006/main">
  <c r="G27" i="115" l="1"/>
  <c r="C27" i="115"/>
  <c r="D27" i="115" s="1"/>
  <c r="C4" i="115"/>
  <c r="C5" i="115"/>
  <c r="C6" i="115"/>
  <c r="C7" i="115"/>
  <c r="C8" i="115"/>
  <c r="C9" i="115"/>
  <c r="C10" i="115"/>
  <c r="C11" i="115"/>
  <c r="C12" i="115"/>
  <c r="C13" i="115"/>
  <c r="C14" i="115"/>
  <c r="C15" i="115"/>
  <c r="C16" i="115"/>
  <c r="C17" i="115"/>
  <c r="D17" i="115" s="1"/>
  <c r="C18" i="115"/>
  <c r="D18" i="115" s="1"/>
  <c r="C19" i="115"/>
  <c r="D19" i="115" s="1"/>
  <c r="C20" i="115"/>
  <c r="C21" i="115"/>
  <c r="D21" i="115" s="1"/>
  <c r="C22" i="115"/>
  <c r="D22" i="115" s="1"/>
  <c r="C23" i="115"/>
  <c r="D23" i="115" s="1"/>
  <c r="C24" i="115"/>
  <c r="C25" i="115"/>
  <c r="D25" i="115" s="1"/>
  <c r="C26" i="115"/>
  <c r="D26" i="115" s="1"/>
  <c r="C3" i="115"/>
  <c r="G26" i="115"/>
  <c r="G25" i="115"/>
  <c r="G24" i="115"/>
  <c r="D24" i="115"/>
  <c r="G23" i="115"/>
  <c r="G22" i="115"/>
  <c r="G21" i="115"/>
  <c r="G20" i="115"/>
  <c r="D20" i="115"/>
  <c r="G19" i="115"/>
  <c r="G18" i="115"/>
  <c r="G17" i="115"/>
  <c r="G16" i="115"/>
  <c r="D16" i="115"/>
  <c r="B40" i="115"/>
  <c r="B39" i="115"/>
  <c r="B38" i="115"/>
  <c r="B37" i="115"/>
  <c r="C36" i="115"/>
  <c r="B31" i="115"/>
  <c r="G15" i="115"/>
  <c r="G14" i="115"/>
  <c r="G13" i="115"/>
  <c r="G12" i="115"/>
  <c r="G11" i="115"/>
  <c r="G10" i="115"/>
  <c r="G9" i="115"/>
  <c r="G8" i="115"/>
  <c r="G7" i="115"/>
  <c r="G6" i="115"/>
  <c r="G5" i="115"/>
  <c r="G4" i="115"/>
  <c r="G3" i="115"/>
  <c r="E27" i="115" l="1"/>
  <c r="E26" i="115"/>
  <c r="E25" i="115"/>
  <c r="E24" i="115"/>
  <c r="E23" i="115"/>
  <c r="E22" i="115"/>
  <c r="E21" i="115"/>
  <c r="E20" i="115"/>
  <c r="E19" i="115"/>
  <c r="E18" i="115"/>
  <c r="E17" i="115"/>
  <c r="E16" i="115"/>
  <c r="B27" i="89"/>
  <c r="B26" i="89"/>
  <c r="B25" i="89"/>
  <c r="B24" i="89"/>
  <c r="B27" i="92"/>
  <c r="B26" i="92"/>
  <c r="B25" i="92"/>
  <c r="B24" i="92"/>
  <c r="B27" i="95"/>
  <c r="B26" i="95"/>
  <c r="B25" i="95"/>
  <c r="B24" i="95"/>
  <c r="B27" i="98"/>
  <c r="B26" i="98"/>
  <c r="B25" i="98"/>
  <c r="B24" i="98"/>
  <c r="B27" i="101"/>
  <c r="B26" i="101"/>
  <c r="B25" i="101"/>
  <c r="B24" i="101"/>
  <c r="B27" i="104"/>
  <c r="B26" i="104"/>
  <c r="B25" i="104"/>
  <c r="B24" i="104"/>
  <c r="B27" i="107"/>
  <c r="B26" i="107"/>
  <c r="B25" i="107"/>
  <c r="B24" i="107"/>
  <c r="B28" i="110"/>
  <c r="B27" i="110"/>
  <c r="B26" i="110"/>
  <c r="B25" i="110"/>
  <c r="B24" i="110"/>
  <c r="B27" i="113"/>
  <c r="B26" i="113"/>
  <c r="B25" i="113"/>
  <c r="B24" i="113"/>
  <c r="B27" i="83"/>
  <c r="B26" i="83"/>
  <c r="B25" i="83"/>
  <c r="B24" i="83"/>
  <c r="C23" i="113"/>
  <c r="B18" i="113"/>
  <c r="U15" i="113" s="1"/>
  <c r="O15" i="113"/>
  <c r="O14" i="113"/>
  <c r="O13" i="113"/>
  <c r="O12" i="113"/>
  <c r="O11" i="113"/>
  <c r="O10" i="113"/>
  <c r="O9" i="113"/>
  <c r="O8" i="113"/>
  <c r="O7" i="113"/>
  <c r="O6" i="113"/>
  <c r="O5" i="113"/>
  <c r="O4" i="113"/>
  <c r="O3" i="113"/>
  <c r="K4" i="111"/>
  <c r="B4" i="111"/>
  <c r="B28" i="113" s="1"/>
  <c r="C23" i="110"/>
  <c r="B18" i="110"/>
  <c r="U15" i="110" s="1"/>
  <c r="W15" i="110"/>
  <c r="O15" i="110"/>
  <c r="O14" i="110"/>
  <c r="O13" i="110"/>
  <c r="O12" i="110"/>
  <c r="O11" i="110"/>
  <c r="S10" i="110"/>
  <c r="O10" i="110"/>
  <c r="O9" i="110"/>
  <c r="W8" i="110"/>
  <c r="O8" i="110"/>
  <c r="Q7" i="110"/>
  <c r="O7" i="110"/>
  <c r="Q6" i="110"/>
  <c r="O6" i="110"/>
  <c r="O5" i="110"/>
  <c r="W4" i="110"/>
  <c r="O4" i="110"/>
  <c r="W3" i="110"/>
  <c r="Q3" i="110"/>
  <c r="O3" i="110"/>
  <c r="K4" i="108"/>
  <c r="B4" i="108"/>
  <c r="C23" i="107"/>
  <c r="B18" i="107"/>
  <c r="U15" i="107" s="1"/>
  <c r="O15" i="107"/>
  <c r="O14" i="107"/>
  <c r="O13" i="107"/>
  <c r="O12" i="107"/>
  <c r="O11" i="107"/>
  <c r="O10" i="107"/>
  <c r="O9" i="107"/>
  <c r="O8" i="107"/>
  <c r="O7" i="107"/>
  <c r="O6" i="107"/>
  <c r="O5" i="107"/>
  <c r="O4" i="107"/>
  <c r="O3" i="107"/>
  <c r="K4" i="105"/>
  <c r="B4" i="105"/>
  <c r="B28" i="107" s="1"/>
  <c r="C23" i="104"/>
  <c r="B18" i="104"/>
  <c r="W15" i="104" s="1"/>
  <c r="S15" i="104"/>
  <c r="O15" i="104"/>
  <c r="O14" i="104"/>
  <c r="U13" i="104"/>
  <c r="O13" i="104"/>
  <c r="O12" i="104"/>
  <c r="S11" i="104"/>
  <c r="O11" i="104"/>
  <c r="O10" i="104"/>
  <c r="U9" i="104"/>
  <c r="O9" i="104"/>
  <c r="O8" i="104"/>
  <c r="S7" i="104"/>
  <c r="O7" i="104"/>
  <c r="O6" i="104"/>
  <c r="U5" i="104"/>
  <c r="O5" i="104"/>
  <c r="O4" i="104"/>
  <c r="Q3" i="104"/>
  <c r="O3" i="104"/>
  <c r="K4" i="102"/>
  <c r="B4" i="102"/>
  <c r="B28" i="104" s="1"/>
  <c r="C23" i="101"/>
  <c r="B18" i="101"/>
  <c r="U15" i="101" s="1"/>
  <c r="O15" i="101"/>
  <c r="O14" i="101"/>
  <c r="O13" i="101"/>
  <c r="O12" i="101"/>
  <c r="O11" i="101"/>
  <c r="O10" i="101"/>
  <c r="Q9" i="101"/>
  <c r="O9" i="101"/>
  <c r="O8" i="101"/>
  <c r="O7" i="101"/>
  <c r="Q6" i="101"/>
  <c r="O6" i="101"/>
  <c r="O5" i="101"/>
  <c r="O4" i="101"/>
  <c r="O3" i="101"/>
  <c r="K4" i="99"/>
  <c r="B4" i="99"/>
  <c r="B28" i="101" s="1"/>
  <c r="C23" i="98"/>
  <c r="B18" i="98"/>
  <c r="U15" i="98" s="1"/>
  <c r="O15" i="98"/>
  <c r="O14" i="98"/>
  <c r="O13" i="98"/>
  <c r="Q12" i="98"/>
  <c r="O12" i="98"/>
  <c r="S11" i="98"/>
  <c r="O11" i="98"/>
  <c r="U10" i="98"/>
  <c r="O10" i="98"/>
  <c r="W9" i="98"/>
  <c r="O9" i="98"/>
  <c r="Q8" i="98"/>
  <c r="O8" i="98"/>
  <c r="S7" i="98"/>
  <c r="O7" i="98"/>
  <c r="U6" i="98"/>
  <c r="O6" i="98"/>
  <c r="W5" i="98"/>
  <c r="O5" i="98"/>
  <c r="S4" i="98"/>
  <c r="O4" i="98"/>
  <c r="O3" i="98"/>
  <c r="K4" i="96"/>
  <c r="B4" i="96"/>
  <c r="B28" i="98" s="1"/>
  <c r="C23" i="95"/>
  <c r="B18" i="95"/>
  <c r="W15" i="95" s="1"/>
  <c r="O15" i="95"/>
  <c r="O14" i="95"/>
  <c r="O13" i="95"/>
  <c r="O12" i="95"/>
  <c r="O11" i="95"/>
  <c r="O10" i="95"/>
  <c r="O9" i="95"/>
  <c r="O8" i="95"/>
  <c r="O7" i="95"/>
  <c r="O6" i="95"/>
  <c r="O5" i="95"/>
  <c r="O4" i="95"/>
  <c r="O3" i="95"/>
  <c r="K4" i="93"/>
  <c r="B4" i="93"/>
  <c r="B28" i="95" s="1"/>
  <c r="C23" i="92"/>
  <c r="B18" i="92"/>
  <c r="U15" i="92" s="1"/>
  <c r="O15" i="92"/>
  <c r="O14" i="92"/>
  <c r="O13" i="92"/>
  <c r="O12" i="92"/>
  <c r="O11" i="92"/>
  <c r="O10" i="92"/>
  <c r="O9" i="92"/>
  <c r="O8" i="92"/>
  <c r="O7" i="92"/>
  <c r="O6" i="92"/>
  <c r="O5" i="92"/>
  <c r="O4" i="92"/>
  <c r="O3" i="92"/>
  <c r="K4" i="90"/>
  <c r="B4" i="90"/>
  <c r="B28" i="92" s="1"/>
  <c r="C23" i="89"/>
  <c r="B18" i="89"/>
  <c r="O15" i="89"/>
  <c r="O14" i="89"/>
  <c r="O13" i="89"/>
  <c r="O12" i="89"/>
  <c r="O11" i="89"/>
  <c r="O10" i="89"/>
  <c r="O9" i="89"/>
  <c r="O8" i="89"/>
  <c r="O7" i="89"/>
  <c r="O6" i="89"/>
  <c r="O5" i="89"/>
  <c r="O4" i="89"/>
  <c r="O3" i="89"/>
  <c r="K4" i="87"/>
  <c r="B4" i="87"/>
  <c r="B27" i="86"/>
  <c r="B26" i="86"/>
  <c r="B25" i="86"/>
  <c r="B24" i="86"/>
  <c r="C23" i="86"/>
  <c r="B18" i="86"/>
  <c r="U15" i="86" s="1"/>
  <c r="O15" i="86"/>
  <c r="O14" i="86"/>
  <c r="O13" i="86"/>
  <c r="O12" i="86"/>
  <c r="O11" i="86"/>
  <c r="O10" i="86"/>
  <c r="O9" i="86"/>
  <c r="O8" i="86"/>
  <c r="O7" i="86"/>
  <c r="O6" i="86"/>
  <c r="O5" i="86"/>
  <c r="O4" i="86"/>
  <c r="O3" i="86"/>
  <c r="K4" i="84"/>
  <c r="B4" i="84"/>
  <c r="W4" i="83"/>
  <c r="W5" i="83"/>
  <c r="W6" i="83"/>
  <c r="W7" i="83"/>
  <c r="W8" i="83"/>
  <c r="W9" i="83"/>
  <c r="W10" i="83"/>
  <c r="W11" i="83"/>
  <c r="W12" i="83"/>
  <c r="W13" i="83"/>
  <c r="W14" i="83"/>
  <c r="W15" i="83"/>
  <c r="W3" i="83"/>
  <c r="U4" i="83"/>
  <c r="U5" i="83"/>
  <c r="U6" i="83"/>
  <c r="U7" i="83"/>
  <c r="U8" i="83"/>
  <c r="U9" i="83"/>
  <c r="U10" i="83"/>
  <c r="U11" i="83"/>
  <c r="U12" i="83"/>
  <c r="U13" i="83"/>
  <c r="U14" i="83"/>
  <c r="U15" i="83"/>
  <c r="U3" i="83"/>
  <c r="S4" i="83"/>
  <c r="S5" i="83"/>
  <c r="S6" i="83"/>
  <c r="S7" i="83"/>
  <c r="S8" i="83"/>
  <c r="S9" i="83"/>
  <c r="S10" i="83"/>
  <c r="S11" i="83"/>
  <c r="S12" i="83"/>
  <c r="S13" i="83"/>
  <c r="S14" i="83"/>
  <c r="S15" i="83"/>
  <c r="S3" i="83"/>
  <c r="Q3" i="83"/>
  <c r="Q4" i="83"/>
  <c r="Q5" i="83"/>
  <c r="Q6" i="83"/>
  <c r="Q7" i="83"/>
  <c r="Q8" i="83"/>
  <c r="Q9" i="83"/>
  <c r="Q10" i="83"/>
  <c r="Q11" i="83"/>
  <c r="Q12" i="83"/>
  <c r="Q13" i="83"/>
  <c r="Q14" i="83"/>
  <c r="Q15" i="83"/>
  <c r="O4" i="83"/>
  <c r="O5" i="83"/>
  <c r="O6" i="83"/>
  <c r="O7" i="83"/>
  <c r="O8" i="83"/>
  <c r="O9" i="83"/>
  <c r="O10" i="83"/>
  <c r="O11" i="83"/>
  <c r="O12" i="83"/>
  <c r="O13" i="83"/>
  <c r="O14" i="83"/>
  <c r="O15" i="83"/>
  <c r="O3" i="83"/>
  <c r="B18" i="83"/>
  <c r="C23" i="83"/>
  <c r="H4" i="80"/>
  <c r="K4" i="81"/>
  <c r="B4" i="81"/>
  <c r="B28" i="83" s="1"/>
  <c r="F27" i="115" l="1"/>
  <c r="F26" i="115"/>
  <c r="F25" i="115"/>
  <c r="F24" i="115"/>
  <c r="F23" i="115"/>
  <c r="F22" i="115"/>
  <c r="F21" i="115"/>
  <c r="F20" i="115"/>
  <c r="F19" i="115"/>
  <c r="F18" i="115"/>
  <c r="F17" i="115"/>
  <c r="F16" i="115"/>
  <c r="B28" i="86"/>
  <c r="B41" i="115"/>
  <c r="B28" i="89"/>
  <c r="W8" i="113"/>
  <c r="W12" i="113"/>
  <c r="W4" i="113"/>
  <c r="S6" i="113"/>
  <c r="U10" i="113"/>
  <c r="Q3" i="113"/>
  <c r="U5" i="113"/>
  <c r="Q7" i="113"/>
  <c r="U9" i="113"/>
  <c r="S11" i="113"/>
  <c r="U3" i="113"/>
  <c r="S4" i="113"/>
  <c r="Q5" i="113"/>
  <c r="W6" i="113"/>
  <c r="U7" i="113"/>
  <c r="S8" i="113"/>
  <c r="Q9" i="113"/>
  <c r="S13" i="113"/>
  <c r="W3" i="113"/>
  <c r="U4" i="113"/>
  <c r="S5" i="113"/>
  <c r="Q6" i="113"/>
  <c r="W7" i="113"/>
  <c r="U8" i="113"/>
  <c r="S9" i="113"/>
  <c r="S10" i="113"/>
  <c r="Q11" i="113"/>
  <c r="S12" i="113"/>
  <c r="W13" i="113"/>
  <c r="S15" i="113"/>
  <c r="S3" i="113"/>
  <c r="Q4" i="113"/>
  <c r="W5" i="113"/>
  <c r="U6" i="113"/>
  <c r="S7" i="113"/>
  <c r="Q8" i="113"/>
  <c r="W9" i="113"/>
  <c r="W10" i="113"/>
  <c r="U11" i="113"/>
  <c r="W14" i="113"/>
  <c r="Q10" i="113"/>
  <c r="W11" i="113"/>
  <c r="S14" i="113"/>
  <c r="W15" i="113"/>
  <c r="Q12" i="113"/>
  <c r="U12" i="113"/>
  <c r="Q13" i="113"/>
  <c r="U13" i="113"/>
  <c r="Q14" i="113"/>
  <c r="U14" i="113"/>
  <c r="Q15" i="113"/>
  <c r="W7" i="110"/>
  <c r="W11" i="110"/>
  <c r="S14" i="110"/>
  <c r="U4" i="110"/>
  <c r="U5" i="110"/>
  <c r="U8" i="110"/>
  <c r="U9" i="110"/>
  <c r="S13" i="110"/>
  <c r="S5" i="110"/>
  <c r="S6" i="110"/>
  <c r="S9" i="110"/>
  <c r="W10" i="110"/>
  <c r="W14" i="110"/>
  <c r="U3" i="110"/>
  <c r="S4" i="110"/>
  <c r="Q5" i="110"/>
  <c r="W6" i="110"/>
  <c r="U7" i="110"/>
  <c r="S8" i="110"/>
  <c r="Q9" i="110"/>
  <c r="S11" i="110"/>
  <c r="W12" i="110"/>
  <c r="S15" i="110"/>
  <c r="S3" i="110"/>
  <c r="Q4" i="110"/>
  <c r="W5" i="110"/>
  <c r="U6" i="110"/>
  <c r="S7" i="110"/>
  <c r="Q8" i="110"/>
  <c r="W9" i="110"/>
  <c r="S12" i="110"/>
  <c r="W13" i="110"/>
  <c r="Q10" i="110"/>
  <c r="U10" i="110"/>
  <c r="Q11" i="110"/>
  <c r="U11" i="110"/>
  <c r="Q12" i="110"/>
  <c r="U12" i="110"/>
  <c r="Q13" i="110"/>
  <c r="U13" i="110"/>
  <c r="Q14" i="110"/>
  <c r="U14" i="110"/>
  <c r="Q15" i="110"/>
  <c r="U7" i="107"/>
  <c r="U10" i="107"/>
  <c r="U3" i="107"/>
  <c r="U6" i="107"/>
  <c r="U11" i="107"/>
  <c r="U14" i="107"/>
  <c r="Q5" i="107"/>
  <c r="W6" i="107"/>
  <c r="Q9" i="107"/>
  <c r="W10" i="107"/>
  <c r="Q13" i="107"/>
  <c r="W14" i="107"/>
  <c r="Q4" i="107"/>
  <c r="W5" i="107"/>
  <c r="Q8" i="107"/>
  <c r="W9" i="107"/>
  <c r="Q12" i="107"/>
  <c r="W13" i="107"/>
  <c r="S3" i="107"/>
  <c r="S4" i="107"/>
  <c r="S7" i="107"/>
  <c r="S8" i="107"/>
  <c r="S11" i="107"/>
  <c r="S12" i="107"/>
  <c r="W15" i="107"/>
  <c r="Q3" i="107"/>
  <c r="W4" i="107"/>
  <c r="U5" i="107"/>
  <c r="S6" i="107"/>
  <c r="Q7" i="107"/>
  <c r="W8" i="107"/>
  <c r="U9" i="107"/>
  <c r="S10" i="107"/>
  <c r="Q11" i="107"/>
  <c r="W12" i="107"/>
  <c r="U13" i="107"/>
  <c r="S14" i="107"/>
  <c r="S15" i="107"/>
  <c r="W3" i="107"/>
  <c r="U4" i="107"/>
  <c r="S5" i="107"/>
  <c r="Q6" i="107"/>
  <c r="W7" i="107"/>
  <c r="U8" i="107"/>
  <c r="S9" i="107"/>
  <c r="Q10" i="107"/>
  <c r="W11" i="107"/>
  <c r="U12" i="107"/>
  <c r="S13" i="107"/>
  <c r="Q14" i="107"/>
  <c r="Q15" i="107"/>
  <c r="W4" i="104"/>
  <c r="U6" i="104"/>
  <c r="S8" i="104"/>
  <c r="U10" i="104"/>
  <c r="S12" i="104"/>
  <c r="U14" i="104"/>
  <c r="S3" i="104"/>
  <c r="Q4" i="104"/>
  <c r="W5" i="104"/>
  <c r="W6" i="104"/>
  <c r="U7" i="104"/>
  <c r="W8" i="104"/>
  <c r="W9" i="104"/>
  <c r="W10" i="104"/>
  <c r="U11" i="104"/>
  <c r="W12" i="104"/>
  <c r="W13" i="104"/>
  <c r="W14" i="104"/>
  <c r="U15" i="104"/>
  <c r="U3" i="104"/>
  <c r="S4" i="104"/>
  <c r="Q5" i="104"/>
  <c r="W3" i="104"/>
  <c r="U4" i="104"/>
  <c r="S5" i="104"/>
  <c r="S6" i="104"/>
  <c r="Q7" i="104"/>
  <c r="Q8" i="104"/>
  <c r="Q9" i="104"/>
  <c r="S10" i="104"/>
  <c r="Q11" i="104"/>
  <c r="Q12" i="104"/>
  <c r="Q13" i="104"/>
  <c r="S14" i="104"/>
  <c r="Q15" i="104"/>
  <c r="Q6" i="104"/>
  <c r="W7" i="104"/>
  <c r="U8" i="104"/>
  <c r="S9" i="104"/>
  <c r="Q10" i="104"/>
  <c r="W11" i="104"/>
  <c r="U12" i="104"/>
  <c r="S13" i="104"/>
  <c r="Q14" i="104"/>
  <c r="Q5" i="101"/>
  <c r="Q10" i="101"/>
  <c r="U6" i="101"/>
  <c r="U10" i="101"/>
  <c r="U3" i="101"/>
  <c r="U7" i="101"/>
  <c r="U11" i="101"/>
  <c r="Q3" i="101"/>
  <c r="U4" i="101"/>
  <c r="Q7" i="101"/>
  <c r="U8" i="101"/>
  <c r="Q11" i="101"/>
  <c r="Q4" i="101"/>
  <c r="U5" i="101"/>
  <c r="Q8" i="101"/>
  <c r="U9" i="101"/>
  <c r="S3" i="101"/>
  <c r="W3" i="101"/>
  <c r="S4" i="101"/>
  <c r="W4" i="101"/>
  <c r="S5" i="101"/>
  <c r="W5" i="101"/>
  <c r="S6" i="101"/>
  <c r="W6" i="101"/>
  <c r="S7" i="101"/>
  <c r="W7" i="101"/>
  <c r="S8" i="101"/>
  <c r="W8" i="101"/>
  <c r="S9" i="101"/>
  <c r="W9" i="101"/>
  <c r="S10" i="101"/>
  <c r="W10" i="101"/>
  <c r="S11" i="101"/>
  <c r="W11" i="101"/>
  <c r="S12" i="101"/>
  <c r="W12" i="101"/>
  <c r="S13" i="101"/>
  <c r="W13" i="101"/>
  <c r="S14" i="101"/>
  <c r="W14" i="101"/>
  <c r="S15" i="101"/>
  <c r="W15" i="101"/>
  <c r="Q12" i="101"/>
  <c r="U12" i="101"/>
  <c r="Q13" i="101"/>
  <c r="U13" i="101"/>
  <c r="Q14" i="101"/>
  <c r="U14" i="101"/>
  <c r="Q15" i="101"/>
  <c r="S3" i="98"/>
  <c r="W15" i="98"/>
  <c r="Q4" i="98"/>
  <c r="S14" i="98"/>
  <c r="U3" i="98"/>
  <c r="Q5" i="98"/>
  <c r="W6" i="98"/>
  <c r="U7" i="98"/>
  <c r="S8" i="98"/>
  <c r="Q9" i="98"/>
  <c r="W10" i="98"/>
  <c r="U11" i="98"/>
  <c r="S12" i="98"/>
  <c r="S13" i="98"/>
  <c r="W14" i="98"/>
  <c r="Q3" i="98"/>
  <c r="W4" i="98"/>
  <c r="U5" i="98"/>
  <c r="S6" i="98"/>
  <c r="Q7" i="98"/>
  <c r="W8" i="98"/>
  <c r="U9" i="98"/>
  <c r="S10" i="98"/>
  <c r="Q11" i="98"/>
  <c r="W12" i="98"/>
  <c r="S15" i="98"/>
  <c r="W3" i="98"/>
  <c r="U4" i="98"/>
  <c r="S5" i="98"/>
  <c r="Q6" i="98"/>
  <c r="W7" i="98"/>
  <c r="U8" i="98"/>
  <c r="S9" i="98"/>
  <c r="Q10" i="98"/>
  <c r="W11" i="98"/>
  <c r="U12" i="98"/>
  <c r="W13" i="98"/>
  <c r="Q13" i="98"/>
  <c r="U13" i="98"/>
  <c r="Q14" i="98"/>
  <c r="U14" i="98"/>
  <c r="Q15" i="98"/>
  <c r="W13" i="95"/>
  <c r="W5" i="95"/>
  <c r="U3" i="95"/>
  <c r="U15" i="95"/>
  <c r="S7" i="95"/>
  <c r="W9" i="95"/>
  <c r="S11" i="95"/>
  <c r="U10" i="95"/>
  <c r="S3" i="95"/>
  <c r="Q4" i="95"/>
  <c r="U6" i="95"/>
  <c r="Q8" i="95"/>
  <c r="Q12" i="95"/>
  <c r="U14" i="95"/>
  <c r="S4" i="95"/>
  <c r="Q5" i="95"/>
  <c r="W6" i="95"/>
  <c r="U7" i="95"/>
  <c r="S8" i="95"/>
  <c r="Q9" i="95"/>
  <c r="W10" i="95"/>
  <c r="U11" i="95"/>
  <c r="S12" i="95"/>
  <c r="Q13" i="95"/>
  <c r="W14" i="95"/>
  <c r="W3" i="95"/>
  <c r="U4" i="95"/>
  <c r="Q6" i="95"/>
  <c r="W7" i="95"/>
  <c r="S9" i="95"/>
  <c r="U12" i="95"/>
  <c r="Q3" i="95"/>
  <c r="W4" i="95"/>
  <c r="U5" i="95"/>
  <c r="S6" i="95"/>
  <c r="Q7" i="95"/>
  <c r="W8" i="95"/>
  <c r="U9" i="95"/>
  <c r="S10" i="95"/>
  <c r="Q11" i="95"/>
  <c r="W12" i="95"/>
  <c r="U13" i="95"/>
  <c r="S14" i="95"/>
  <c r="Q15" i="95"/>
  <c r="S5" i="95"/>
  <c r="U8" i="95"/>
  <c r="Q10" i="95"/>
  <c r="W11" i="95"/>
  <c r="S13" i="95"/>
  <c r="Q14" i="95"/>
  <c r="S15" i="95"/>
  <c r="Q5" i="92"/>
  <c r="W6" i="92"/>
  <c r="U7" i="92"/>
  <c r="S8" i="92"/>
  <c r="Q9" i="92"/>
  <c r="W3" i="92"/>
  <c r="U4" i="92"/>
  <c r="S5" i="92"/>
  <c r="Q6" i="92"/>
  <c r="W7" i="92"/>
  <c r="U8" i="92"/>
  <c r="S9" i="92"/>
  <c r="U3" i="92"/>
  <c r="S4" i="92"/>
  <c r="Q3" i="92"/>
  <c r="W4" i="92"/>
  <c r="U5" i="92"/>
  <c r="S6" i="92"/>
  <c r="Q7" i="92"/>
  <c r="W8" i="92"/>
  <c r="U9" i="92"/>
  <c r="S3" i="92"/>
  <c r="Q4" i="92"/>
  <c r="W5" i="92"/>
  <c r="U6" i="92"/>
  <c r="S7" i="92"/>
  <c r="Q8" i="92"/>
  <c r="W9" i="92"/>
  <c r="S10" i="92"/>
  <c r="W10" i="92"/>
  <c r="S11" i="92"/>
  <c r="W11" i="92"/>
  <c r="S12" i="92"/>
  <c r="W12" i="92"/>
  <c r="S13" i="92"/>
  <c r="W13" i="92"/>
  <c r="S14" i="92"/>
  <c r="W14" i="92"/>
  <c r="S15" i="92"/>
  <c r="W15" i="92"/>
  <c r="Q10" i="92"/>
  <c r="U10" i="92"/>
  <c r="Q11" i="92"/>
  <c r="U11" i="92"/>
  <c r="Q12" i="92"/>
  <c r="U12" i="92"/>
  <c r="Q13" i="92"/>
  <c r="U13" i="92"/>
  <c r="Q14" i="92"/>
  <c r="U14" i="92"/>
  <c r="Q15" i="92"/>
  <c r="U15" i="89"/>
  <c r="Q15" i="89"/>
  <c r="U14" i="89"/>
  <c r="Q14" i="89"/>
  <c r="U13" i="89"/>
  <c r="Q13" i="89"/>
  <c r="U12" i="89"/>
  <c r="Q12" i="89"/>
  <c r="U11" i="89"/>
  <c r="Q11" i="89"/>
  <c r="U10" i="89"/>
  <c r="Q10" i="89"/>
  <c r="U9" i="89"/>
  <c r="Q9" i="89"/>
  <c r="U8" i="89"/>
  <c r="Q8" i="89"/>
  <c r="U7" i="89"/>
  <c r="Q7" i="89"/>
  <c r="U6" i="89"/>
  <c r="Q6" i="89"/>
  <c r="U5" i="89"/>
  <c r="Q5" i="89"/>
  <c r="U4" i="89"/>
  <c r="Q4" i="89"/>
  <c r="U3" i="89"/>
  <c r="Q3" i="89"/>
  <c r="W15" i="89"/>
  <c r="S15" i="89"/>
  <c r="W14" i="89"/>
  <c r="S14" i="89"/>
  <c r="W13" i="89"/>
  <c r="S13" i="89"/>
  <c r="W12" i="89"/>
  <c r="S12" i="89"/>
  <c r="W11" i="89"/>
  <c r="S11" i="89"/>
  <c r="W10" i="89"/>
  <c r="S10" i="89"/>
  <c r="W9" i="89"/>
  <c r="S9" i="89"/>
  <c r="W8" i="89"/>
  <c r="S8" i="89"/>
  <c r="W7" i="89"/>
  <c r="S7" i="89"/>
  <c r="W6" i="89"/>
  <c r="S6" i="89"/>
  <c r="W5" i="89"/>
  <c r="S5" i="89"/>
  <c r="W4" i="89"/>
  <c r="S4" i="89"/>
  <c r="W3" i="89"/>
  <c r="S3" i="89"/>
  <c r="Q3" i="86"/>
  <c r="W4" i="86"/>
  <c r="S7" i="86"/>
  <c r="W8" i="86"/>
  <c r="S11" i="86"/>
  <c r="W12" i="86"/>
  <c r="S15" i="86"/>
  <c r="S3" i="86"/>
  <c r="Q4" i="86"/>
  <c r="S6" i="86"/>
  <c r="W7" i="86"/>
  <c r="S10" i="86"/>
  <c r="W11" i="86"/>
  <c r="S14" i="86"/>
  <c r="W15" i="86"/>
  <c r="U3" i="86"/>
  <c r="S4" i="86"/>
  <c r="S5" i="86"/>
  <c r="W6" i="86"/>
  <c r="S9" i="86"/>
  <c r="W10" i="86"/>
  <c r="S13" i="86"/>
  <c r="W14" i="86"/>
  <c r="W3" i="86"/>
  <c r="U4" i="86"/>
  <c r="W5" i="86"/>
  <c r="S8" i="86"/>
  <c r="W9" i="86"/>
  <c r="S12" i="86"/>
  <c r="W13" i="86"/>
  <c r="Q5" i="86"/>
  <c r="U5" i="86"/>
  <c r="Q6" i="86"/>
  <c r="U6" i="86"/>
  <c r="Q7" i="86"/>
  <c r="U7" i="86"/>
  <c r="Q8" i="86"/>
  <c r="U8" i="86"/>
  <c r="Q9" i="86"/>
  <c r="U9" i="86"/>
  <c r="Q10" i="86"/>
  <c r="U10" i="86"/>
  <c r="Q11" i="86"/>
  <c r="U11" i="86"/>
  <c r="Q12" i="86"/>
  <c r="U12" i="86"/>
  <c r="Q13" i="86"/>
  <c r="U13" i="86"/>
  <c r="Q14" i="86"/>
  <c r="U14" i="86"/>
  <c r="Q15" i="86"/>
  <c r="A4" i="80" l="1"/>
  <c r="D3" i="4" l="1"/>
  <c r="D2" i="4" l="1"/>
  <c r="D4" i="4"/>
  <c r="D1" i="4"/>
  <c r="E14" i="111" l="1"/>
  <c r="F14" i="111" s="1"/>
  <c r="D14" i="115"/>
  <c r="D13" i="115"/>
  <c r="D12" i="115"/>
  <c r="D15" i="115"/>
  <c r="D11" i="115"/>
  <c r="D10" i="115"/>
  <c r="D9" i="115"/>
  <c r="D4" i="115"/>
  <c r="D7" i="115"/>
  <c r="D5" i="115"/>
  <c r="D3" i="115"/>
  <c r="D8" i="115"/>
  <c r="D6" i="115"/>
  <c r="B15" i="113"/>
  <c r="C15" i="113" s="1"/>
  <c r="D15" i="113" s="1"/>
  <c r="B14" i="113"/>
  <c r="C14" i="113" s="1"/>
  <c r="D14" i="113" s="1"/>
  <c r="B13" i="113"/>
  <c r="C13" i="113" s="1"/>
  <c r="D13" i="113" s="1"/>
  <c r="B12" i="113"/>
  <c r="C12" i="113" s="1"/>
  <c r="D12" i="113" s="1"/>
  <c r="B11" i="113"/>
  <c r="C11" i="113" s="1"/>
  <c r="D11" i="113" s="1"/>
  <c r="B10" i="113"/>
  <c r="C10" i="113" s="1"/>
  <c r="D10" i="113" s="1"/>
  <c r="B9" i="113"/>
  <c r="C9" i="113" s="1"/>
  <c r="D9" i="113" s="1"/>
  <c r="B8" i="113"/>
  <c r="C8" i="113" s="1"/>
  <c r="D8" i="113" s="1"/>
  <c r="B7" i="113"/>
  <c r="C7" i="113" s="1"/>
  <c r="D7" i="113" s="1"/>
  <c r="B6" i="113"/>
  <c r="C6" i="113" s="1"/>
  <c r="D6" i="113" s="1"/>
  <c r="B4" i="113"/>
  <c r="C4" i="113" s="1"/>
  <c r="D4" i="113" s="1"/>
  <c r="B5" i="113"/>
  <c r="C5" i="113" s="1"/>
  <c r="D5" i="113" s="1"/>
  <c r="B3" i="113"/>
  <c r="C3" i="113" s="1"/>
  <c r="D3" i="113" s="1"/>
  <c r="G4" i="111"/>
  <c r="Z14" i="113"/>
  <c r="AA14" i="113" s="1"/>
  <c r="AB14" i="113" s="1"/>
  <c r="Z13" i="113"/>
  <c r="AA13" i="113" s="1"/>
  <c r="AB13" i="113" s="1"/>
  <c r="Z12" i="113"/>
  <c r="AA12" i="113" s="1"/>
  <c r="AB12" i="113" s="1"/>
  <c r="Z11" i="113"/>
  <c r="AA11" i="113" s="1"/>
  <c r="AB11" i="113" s="1"/>
  <c r="Z10" i="113"/>
  <c r="AA10" i="113" s="1"/>
  <c r="AB10" i="113" s="1"/>
  <c r="Z9" i="113"/>
  <c r="AA9" i="113" s="1"/>
  <c r="AB9" i="113" s="1"/>
  <c r="Z8" i="113"/>
  <c r="AA8" i="113" s="1"/>
  <c r="AB8" i="113" s="1"/>
  <c r="Z7" i="113"/>
  <c r="AA7" i="113" s="1"/>
  <c r="AB7" i="113" s="1"/>
  <c r="Z6" i="113"/>
  <c r="AA6" i="113" s="1"/>
  <c r="AB6" i="113" s="1"/>
  <c r="Z4" i="113"/>
  <c r="AA4" i="113" s="1"/>
  <c r="AB4" i="113" s="1"/>
  <c r="E32" i="111"/>
  <c r="F32" i="111" s="1"/>
  <c r="E30" i="111"/>
  <c r="F30" i="111" s="1"/>
  <c r="E28" i="111"/>
  <c r="F28" i="111" s="1"/>
  <c r="E23" i="111"/>
  <c r="F23" i="111" s="1"/>
  <c r="Z5" i="113"/>
  <c r="AA5" i="113" s="1"/>
  <c r="AB5" i="113" s="1"/>
  <c r="Z3" i="113"/>
  <c r="AA3" i="113" s="1"/>
  <c r="AB3" i="113" s="1"/>
  <c r="E31" i="111"/>
  <c r="F31" i="111" s="1"/>
  <c r="E29" i="111"/>
  <c r="F29" i="111" s="1"/>
  <c r="E24" i="111"/>
  <c r="F24" i="111" s="1"/>
  <c r="E22" i="111"/>
  <c r="F22" i="111" s="1"/>
  <c r="E17" i="111"/>
  <c r="F17" i="111" s="1"/>
  <c r="E12" i="111"/>
  <c r="F12" i="111" s="1"/>
  <c r="E10" i="111"/>
  <c r="F10" i="111" s="1"/>
  <c r="E16" i="108"/>
  <c r="F16" i="108" s="1"/>
  <c r="E21" i="111"/>
  <c r="F21" i="111" s="1"/>
  <c r="E18" i="108"/>
  <c r="F18" i="108" s="1"/>
  <c r="E17" i="108"/>
  <c r="F17" i="108" s="1"/>
  <c r="E18" i="111"/>
  <c r="F18" i="111" s="1"/>
  <c r="E11" i="111"/>
  <c r="F11" i="111" s="1"/>
  <c r="E13" i="108"/>
  <c r="F13" i="108" s="1"/>
  <c r="E13" i="111"/>
  <c r="F13" i="111" s="1"/>
  <c r="Z14" i="110"/>
  <c r="AA14" i="110" s="1"/>
  <c r="AB14" i="110" s="1"/>
  <c r="Z13" i="110"/>
  <c r="AA13" i="110" s="1"/>
  <c r="AB13" i="110" s="1"/>
  <c r="Z12" i="110"/>
  <c r="AA12" i="110" s="1"/>
  <c r="AB12" i="110" s="1"/>
  <c r="Z11" i="110"/>
  <c r="AA11" i="110" s="1"/>
  <c r="AB11" i="110" s="1"/>
  <c r="Z10" i="110"/>
  <c r="AA10" i="110" s="1"/>
  <c r="AB10" i="110" s="1"/>
  <c r="Z9" i="110"/>
  <c r="AA9" i="110" s="1"/>
  <c r="AB9" i="110" s="1"/>
  <c r="Z8" i="110"/>
  <c r="AA8" i="110" s="1"/>
  <c r="AB8" i="110" s="1"/>
  <c r="Z6" i="110"/>
  <c r="AA6" i="110" s="1"/>
  <c r="AB6" i="110" s="1"/>
  <c r="Z4" i="110"/>
  <c r="AA4" i="110" s="1"/>
  <c r="AB4" i="110" s="1"/>
  <c r="E32" i="108"/>
  <c r="F32" i="108" s="1"/>
  <c r="E30" i="108"/>
  <c r="F30" i="108" s="1"/>
  <c r="E28" i="108"/>
  <c r="F28" i="108" s="1"/>
  <c r="E23" i="108"/>
  <c r="F23" i="108" s="1"/>
  <c r="E31" i="108"/>
  <c r="F31" i="108" s="1"/>
  <c r="E29" i="108"/>
  <c r="F29" i="108" s="1"/>
  <c r="E24" i="108"/>
  <c r="F24" i="108" s="1"/>
  <c r="E22" i="108"/>
  <c r="F22" i="108" s="1"/>
  <c r="E12" i="108"/>
  <c r="F12" i="108" s="1"/>
  <c r="E10" i="108"/>
  <c r="F10" i="108" s="1"/>
  <c r="Z3" i="110"/>
  <c r="AA3" i="110" s="1"/>
  <c r="AB3" i="110" s="1"/>
  <c r="E21" i="108"/>
  <c r="F21" i="108" s="1"/>
  <c r="Z7" i="110"/>
  <c r="AA7" i="110" s="1"/>
  <c r="AB7" i="110" s="1"/>
  <c r="Z5" i="110"/>
  <c r="AA5" i="110" s="1"/>
  <c r="AB5" i="110" s="1"/>
  <c r="E11" i="108"/>
  <c r="F11" i="108" s="1"/>
  <c r="B14" i="110"/>
  <c r="C14" i="110" s="1"/>
  <c r="D14" i="110" s="1"/>
  <c r="B12" i="110"/>
  <c r="C12" i="110" s="1"/>
  <c r="D12" i="110" s="1"/>
  <c r="B10" i="110"/>
  <c r="C10" i="110" s="1"/>
  <c r="D10" i="110" s="1"/>
  <c r="B8" i="110"/>
  <c r="C8" i="110" s="1"/>
  <c r="D8" i="110" s="1"/>
  <c r="B6" i="110"/>
  <c r="C6" i="110" s="1"/>
  <c r="D6" i="110" s="1"/>
  <c r="B4" i="110"/>
  <c r="C4" i="110" s="1"/>
  <c r="D4" i="110" s="1"/>
  <c r="B15" i="110"/>
  <c r="C15" i="110" s="1"/>
  <c r="D15" i="110" s="1"/>
  <c r="B13" i="110"/>
  <c r="C13" i="110" s="1"/>
  <c r="D13" i="110" s="1"/>
  <c r="B11" i="110"/>
  <c r="C11" i="110" s="1"/>
  <c r="D11" i="110" s="1"/>
  <c r="B9" i="110"/>
  <c r="C9" i="110" s="1"/>
  <c r="D9" i="110" s="1"/>
  <c r="B7" i="110"/>
  <c r="C7" i="110" s="1"/>
  <c r="D7" i="110" s="1"/>
  <c r="B5" i="110"/>
  <c r="C5" i="110" s="1"/>
  <c r="D5" i="110" s="1"/>
  <c r="B3" i="110"/>
  <c r="C3" i="110" s="1"/>
  <c r="D3" i="110" s="1"/>
  <c r="G4" i="108"/>
  <c r="Z14" i="107"/>
  <c r="AA14" i="107" s="1"/>
  <c r="AB14" i="107" s="1"/>
  <c r="Z13" i="107"/>
  <c r="AA13" i="107" s="1"/>
  <c r="AB13" i="107" s="1"/>
  <c r="Z12" i="107"/>
  <c r="AA12" i="107" s="1"/>
  <c r="AB12" i="107" s="1"/>
  <c r="Z11" i="107"/>
  <c r="AA11" i="107" s="1"/>
  <c r="AB11" i="107" s="1"/>
  <c r="Z10" i="107"/>
  <c r="AA10" i="107" s="1"/>
  <c r="AB10" i="107" s="1"/>
  <c r="Z9" i="107"/>
  <c r="AA9" i="107" s="1"/>
  <c r="AB9" i="107" s="1"/>
  <c r="Z8" i="107"/>
  <c r="AA8" i="107" s="1"/>
  <c r="AB8" i="107" s="1"/>
  <c r="Z7" i="107"/>
  <c r="AA7" i="107" s="1"/>
  <c r="AB7" i="107" s="1"/>
  <c r="Z6" i="107"/>
  <c r="AA6" i="107" s="1"/>
  <c r="AB6" i="107" s="1"/>
  <c r="Z4" i="107"/>
  <c r="AA4" i="107" s="1"/>
  <c r="AB4" i="107" s="1"/>
  <c r="E26" i="105"/>
  <c r="F26" i="105" s="1"/>
  <c r="E24" i="105"/>
  <c r="F24" i="105" s="1"/>
  <c r="E22" i="105"/>
  <c r="F22" i="105" s="1"/>
  <c r="E17" i="105"/>
  <c r="F17" i="105" s="1"/>
  <c r="E15" i="105"/>
  <c r="F15" i="105" s="1"/>
  <c r="E12" i="105"/>
  <c r="F12" i="105" s="1"/>
  <c r="Z5" i="107"/>
  <c r="AA5" i="107" s="1"/>
  <c r="AB5" i="107" s="1"/>
  <c r="Z3" i="107"/>
  <c r="AA3" i="107" s="1"/>
  <c r="AB3" i="107" s="1"/>
  <c r="E25" i="105"/>
  <c r="F25" i="105" s="1"/>
  <c r="E23" i="105"/>
  <c r="F23" i="105" s="1"/>
  <c r="E18" i="105"/>
  <c r="F18" i="105" s="1"/>
  <c r="E14" i="102"/>
  <c r="F14" i="102" s="1"/>
  <c r="E10" i="105"/>
  <c r="F10" i="105" s="1"/>
  <c r="E15" i="102"/>
  <c r="F15" i="102" s="1"/>
  <c r="E11" i="105"/>
  <c r="F11" i="105" s="1"/>
  <c r="E16" i="105"/>
  <c r="F16" i="105" s="1"/>
  <c r="B15" i="107"/>
  <c r="C15" i="107" s="1"/>
  <c r="D15" i="107" s="1"/>
  <c r="B14" i="107"/>
  <c r="C14" i="107" s="1"/>
  <c r="D14" i="107" s="1"/>
  <c r="B13" i="107"/>
  <c r="C13" i="107" s="1"/>
  <c r="D13" i="107" s="1"/>
  <c r="B12" i="107"/>
  <c r="C12" i="107" s="1"/>
  <c r="D12" i="107" s="1"/>
  <c r="B11" i="107"/>
  <c r="C11" i="107" s="1"/>
  <c r="D11" i="107" s="1"/>
  <c r="B10" i="107"/>
  <c r="C10" i="107" s="1"/>
  <c r="D10" i="107" s="1"/>
  <c r="B9" i="107"/>
  <c r="C9" i="107" s="1"/>
  <c r="D9" i="107" s="1"/>
  <c r="B8" i="107"/>
  <c r="C8" i="107" s="1"/>
  <c r="D8" i="107" s="1"/>
  <c r="B7" i="107"/>
  <c r="C7" i="107" s="1"/>
  <c r="D7" i="107" s="1"/>
  <c r="B6" i="107"/>
  <c r="C6" i="107" s="1"/>
  <c r="D6" i="107" s="1"/>
  <c r="B4" i="107"/>
  <c r="C4" i="107" s="1"/>
  <c r="D4" i="107" s="1"/>
  <c r="B5" i="107"/>
  <c r="C5" i="107" s="1"/>
  <c r="D5" i="107" s="1"/>
  <c r="B3" i="107"/>
  <c r="C3" i="107" s="1"/>
  <c r="D3" i="107" s="1"/>
  <c r="G4" i="105"/>
  <c r="Z14" i="104"/>
  <c r="AA14" i="104" s="1"/>
  <c r="AB14" i="104" s="1"/>
  <c r="Z13" i="104"/>
  <c r="AA13" i="104" s="1"/>
  <c r="AB13" i="104" s="1"/>
  <c r="Z12" i="104"/>
  <c r="AA12" i="104" s="1"/>
  <c r="AB12" i="104" s="1"/>
  <c r="Z11" i="104"/>
  <c r="AA11" i="104" s="1"/>
  <c r="AB11" i="104" s="1"/>
  <c r="Z10" i="104"/>
  <c r="AA10" i="104" s="1"/>
  <c r="AB10" i="104" s="1"/>
  <c r="Z9" i="104"/>
  <c r="AA9" i="104" s="1"/>
  <c r="AB9" i="104" s="1"/>
  <c r="Z8" i="104"/>
  <c r="AA8" i="104" s="1"/>
  <c r="AB8" i="104" s="1"/>
  <c r="Z7" i="104"/>
  <c r="AA7" i="104" s="1"/>
  <c r="AB7" i="104" s="1"/>
  <c r="Z6" i="104"/>
  <c r="AA6" i="104" s="1"/>
  <c r="AB6" i="104" s="1"/>
  <c r="Z5" i="104"/>
  <c r="AA5" i="104" s="1"/>
  <c r="AB5" i="104" s="1"/>
  <c r="Z4" i="104"/>
  <c r="AA4" i="104" s="1"/>
  <c r="AB4" i="104" s="1"/>
  <c r="E29" i="102"/>
  <c r="F29" i="102" s="1"/>
  <c r="E27" i="102"/>
  <c r="F27" i="102" s="1"/>
  <c r="E25" i="102"/>
  <c r="F25" i="102" s="1"/>
  <c r="E20" i="102"/>
  <c r="F20" i="102" s="1"/>
  <c r="E18" i="102"/>
  <c r="F18" i="102" s="1"/>
  <c r="E12" i="102"/>
  <c r="F12" i="102" s="1"/>
  <c r="Z3" i="104"/>
  <c r="AA3" i="104" s="1"/>
  <c r="AB3" i="104" s="1"/>
  <c r="E28" i="102"/>
  <c r="F28" i="102" s="1"/>
  <c r="E26" i="102"/>
  <c r="F26" i="102" s="1"/>
  <c r="E21" i="102"/>
  <c r="F21" i="102" s="1"/>
  <c r="E19" i="102"/>
  <c r="F19" i="102" s="1"/>
  <c r="E13" i="102"/>
  <c r="F13" i="102" s="1"/>
  <c r="E11" i="102"/>
  <c r="F11" i="102" s="1"/>
  <c r="E10" i="102"/>
  <c r="F10" i="102" s="1"/>
  <c r="E13" i="99"/>
  <c r="F13" i="99" s="1"/>
  <c r="E12" i="99"/>
  <c r="F12" i="99" s="1"/>
  <c r="E23" i="99"/>
  <c r="F23" i="99" s="1"/>
  <c r="E22" i="99"/>
  <c r="F22" i="99" s="1"/>
  <c r="B15" i="104"/>
  <c r="C15" i="104" s="1"/>
  <c r="D15" i="104" s="1"/>
  <c r="B14" i="104"/>
  <c r="C14" i="104" s="1"/>
  <c r="D14" i="104" s="1"/>
  <c r="B13" i="104"/>
  <c r="C13" i="104" s="1"/>
  <c r="D13" i="104" s="1"/>
  <c r="B12" i="104"/>
  <c r="C12" i="104" s="1"/>
  <c r="D12" i="104" s="1"/>
  <c r="B11" i="104"/>
  <c r="C11" i="104" s="1"/>
  <c r="D11" i="104" s="1"/>
  <c r="B10" i="104"/>
  <c r="C10" i="104" s="1"/>
  <c r="D10" i="104" s="1"/>
  <c r="B9" i="104"/>
  <c r="C9" i="104" s="1"/>
  <c r="D9" i="104" s="1"/>
  <c r="B8" i="104"/>
  <c r="C8" i="104" s="1"/>
  <c r="D8" i="104" s="1"/>
  <c r="B7" i="104"/>
  <c r="C7" i="104" s="1"/>
  <c r="D7" i="104" s="1"/>
  <c r="B6" i="104"/>
  <c r="C6" i="104" s="1"/>
  <c r="D6" i="104" s="1"/>
  <c r="B5" i="104"/>
  <c r="C5" i="104" s="1"/>
  <c r="D5" i="104" s="1"/>
  <c r="B4" i="104"/>
  <c r="C4" i="104" s="1"/>
  <c r="D4" i="104" s="1"/>
  <c r="B3" i="104"/>
  <c r="C3" i="104" s="1"/>
  <c r="D3" i="104" s="1"/>
  <c r="G4" i="102"/>
  <c r="Z14" i="101"/>
  <c r="AA14" i="101" s="1"/>
  <c r="AB14" i="101" s="1"/>
  <c r="E30" i="99"/>
  <c r="F30" i="99" s="1"/>
  <c r="Z11" i="101"/>
  <c r="AA11" i="101" s="1"/>
  <c r="AB11" i="101" s="1"/>
  <c r="Z7" i="101"/>
  <c r="AA7" i="101" s="1"/>
  <c r="AB7" i="101" s="1"/>
  <c r="Z12" i="101"/>
  <c r="AA12" i="101" s="1"/>
  <c r="AB12" i="101" s="1"/>
  <c r="Z10" i="101"/>
  <c r="AA10" i="101" s="1"/>
  <c r="AB10" i="101" s="1"/>
  <c r="Z6" i="101"/>
  <c r="AA6" i="101" s="1"/>
  <c r="AB6" i="101" s="1"/>
  <c r="Z4" i="101"/>
  <c r="AA4" i="101" s="1"/>
  <c r="AB4" i="101" s="1"/>
  <c r="E31" i="99"/>
  <c r="F31" i="99" s="1"/>
  <c r="E27" i="99"/>
  <c r="F27" i="99" s="1"/>
  <c r="E12" i="96"/>
  <c r="F12" i="96" s="1"/>
  <c r="Z13" i="101"/>
  <c r="AA13" i="101" s="1"/>
  <c r="AB13" i="101" s="1"/>
  <c r="Z9" i="101"/>
  <c r="AA9" i="101" s="1"/>
  <c r="AB9" i="101" s="1"/>
  <c r="Z8" i="101"/>
  <c r="AA8" i="101" s="1"/>
  <c r="AB8" i="101" s="1"/>
  <c r="E29" i="99"/>
  <c r="F29" i="99" s="1"/>
  <c r="E21" i="99"/>
  <c r="F21" i="99" s="1"/>
  <c r="E16" i="99"/>
  <c r="F16" i="99" s="1"/>
  <c r="E10" i="99"/>
  <c r="F10" i="99" s="1"/>
  <c r="E11" i="99"/>
  <c r="F11" i="99" s="1"/>
  <c r="Z5" i="101"/>
  <c r="AA5" i="101" s="1"/>
  <c r="AB5" i="101" s="1"/>
  <c r="E28" i="99"/>
  <c r="F28" i="99" s="1"/>
  <c r="Z3" i="101"/>
  <c r="AA3" i="101" s="1"/>
  <c r="AB3" i="101" s="1"/>
  <c r="E20" i="99"/>
  <c r="F20" i="99" s="1"/>
  <c r="E17" i="99"/>
  <c r="F17" i="99" s="1"/>
  <c r="E13" i="96"/>
  <c r="F13" i="96" s="1"/>
  <c r="B15" i="101"/>
  <c r="C15" i="101" s="1"/>
  <c r="D15" i="101" s="1"/>
  <c r="B14" i="101"/>
  <c r="C14" i="101" s="1"/>
  <c r="D14" i="101" s="1"/>
  <c r="B13" i="101"/>
  <c r="C13" i="101" s="1"/>
  <c r="D13" i="101" s="1"/>
  <c r="B12" i="101"/>
  <c r="C12" i="101" s="1"/>
  <c r="D12" i="101" s="1"/>
  <c r="B11" i="101"/>
  <c r="C11" i="101" s="1"/>
  <c r="D11" i="101" s="1"/>
  <c r="B10" i="101"/>
  <c r="C10" i="101" s="1"/>
  <c r="D10" i="101" s="1"/>
  <c r="B9" i="101"/>
  <c r="C9" i="101" s="1"/>
  <c r="D9" i="101" s="1"/>
  <c r="B8" i="101"/>
  <c r="C8" i="101" s="1"/>
  <c r="D8" i="101" s="1"/>
  <c r="B7" i="101"/>
  <c r="C7" i="101" s="1"/>
  <c r="D7" i="101" s="1"/>
  <c r="B6" i="101"/>
  <c r="C6" i="101" s="1"/>
  <c r="D6" i="101" s="1"/>
  <c r="B5" i="101"/>
  <c r="C5" i="101" s="1"/>
  <c r="D5" i="101" s="1"/>
  <c r="B4" i="101"/>
  <c r="C4" i="101" s="1"/>
  <c r="D4" i="101" s="1"/>
  <c r="B3" i="101"/>
  <c r="C3" i="101" s="1"/>
  <c r="D3" i="101" s="1"/>
  <c r="G4" i="99"/>
  <c r="Z14" i="98"/>
  <c r="AA14" i="98" s="1"/>
  <c r="AB14" i="98" s="1"/>
  <c r="Z13" i="98"/>
  <c r="AA13" i="98" s="1"/>
  <c r="AB13" i="98" s="1"/>
  <c r="Z12" i="98"/>
  <c r="AA12" i="98" s="1"/>
  <c r="AB12" i="98" s="1"/>
  <c r="Z11" i="98"/>
  <c r="AA11" i="98" s="1"/>
  <c r="AB11" i="98" s="1"/>
  <c r="Z10" i="98"/>
  <c r="AA10" i="98" s="1"/>
  <c r="AB10" i="98" s="1"/>
  <c r="Z9" i="98"/>
  <c r="AA9" i="98" s="1"/>
  <c r="AB9" i="98" s="1"/>
  <c r="Z8" i="98"/>
  <c r="AA8" i="98" s="1"/>
  <c r="AB8" i="98" s="1"/>
  <c r="Z7" i="98"/>
  <c r="AA7" i="98" s="1"/>
  <c r="AB7" i="98" s="1"/>
  <c r="Z6" i="98"/>
  <c r="AA6" i="98" s="1"/>
  <c r="AB6" i="98" s="1"/>
  <c r="Z4" i="98"/>
  <c r="AA4" i="98" s="1"/>
  <c r="AB4" i="98" s="1"/>
  <c r="E26" i="96"/>
  <c r="F26" i="96" s="1"/>
  <c r="E24" i="96"/>
  <c r="F24" i="96" s="1"/>
  <c r="E22" i="96"/>
  <c r="F22" i="96" s="1"/>
  <c r="E17" i="96"/>
  <c r="F17" i="96" s="1"/>
  <c r="E11" i="96"/>
  <c r="F11" i="96" s="1"/>
  <c r="E20" i="93"/>
  <c r="F20" i="93" s="1"/>
  <c r="E19" i="93"/>
  <c r="F19" i="93" s="1"/>
  <c r="Z5" i="98"/>
  <c r="AA5" i="98" s="1"/>
  <c r="AB5" i="98" s="1"/>
  <c r="Z3" i="98"/>
  <c r="AA3" i="98" s="1"/>
  <c r="AB3" i="98" s="1"/>
  <c r="E25" i="96"/>
  <c r="F25" i="96" s="1"/>
  <c r="E23" i="96"/>
  <c r="F23" i="96" s="1"/>
  <c r="E10" i="96"/>
  <c r="F10" i="96" s="1"/>
  <c r="E11" i="93"/>
  <c r="F11" i="93" s="1"/>
  <c r="E18" i="96"/>
  <c r="F18" i="96" s="1"/>
  <c r="E16" i="96"/>
  <c r="F16" i="96" s="1"/>
  <c r="B15" i="98"/>
  <c r="C15" i="98" s="1"/>
  <c r="D15" i="98" s="1"/>
  <c r="B14" i="98"/>
  <c r="C14" i="98" s="1"/>
  <c r="D14" i="98" s="1"/>
  <c r="B13" i="98"/>
  <c r="C13" i="98" s="1"/>
  <c r="D13" i="98" s="1"/>
  <c r="B12" i="98"/>
  <c r="C12" i="98" s="1"/>
  <c r="D12" i="98" s="1"/>
  <c r="B11" i="98"/>
  <c r="C11" i="98" s="1"/>
  <c r="D11" i="98" s="1"/>
  <c r="B10" i="98"/>
  <c r="C10" i="98" s="1"/>
  <c r="D10" i="98" s="1"/>
  <c r="B9" i="98"/>
  <c r="C9" i="98" s="1"/>
  <c r="D9" i="98" s="1"/>
  <c r="B8" i="98"/>
  <c r="C8" i="98" s="1"/>
  <c r="D8" i="98" s="1"/>
  <c r="B7" i="98"/>
  <c r="C7" i="98" s="1"/>
  <c r="D7" i="98" s="1"/>
  <c r="B6" i="98"/>
  <c r="C6" i="98" s="1"/>
  <c r="D6" i="98" s="1"/>
  <c r="B4" i="98"/>
  <c r="C4" i="98" s="1"/>
  <c r="D4" i="98" s="1"/>
  <c r="B5" i="98"/>
  <c r="C5" i="98" s="1"/>
  <c r="D5" i="98" s="1"/>
  <c r="B3" i="98"/>
  <c r="C3" i="98" s="1"/>
  <c r="D3" i="98" s="1"/>
  <c r="G4" i="96"/>
  <c r="Z14" i="95"/>
  <c r="AA14" i="95" s="1"/>
  <c r="AB14" i="95" s="1"/>
  <c r="Z13" i="95"/>
  <c r="AA13" i="95" s="1"/>
  <c r="AB13" i="95" s="1"/>
  <c r="Z12" i="95"/>
  <c r="AA12" i="95" s="1"/>
  <c r="AB12" i="95" s="1"/>
  <c r="Z11" i="95"/>
  <c r="AA11" i="95" s="1"/>
  <c r="AB11" i="95" s="1"/>
  <c r="Z10" i="95"/>
  <c r="AA10" i="95" s="1"/>
  <c r="AB10" i="95" s="1"/>
  <c r="Z9" i="95"/>
  <c r="AA9" i="95" s="1"/>
  <c r="AB9" i="95" s="1"/>
  <c r="Z8" i="95"/>
  <c r="AA8" i="95" s="1"/>
  <c r="AB8" i="95" s="1"/>
  <c r="Z7" i="95"/>
  <c r="AA7" i="95" s="1"/>
  <c r="AB7" i="95" s="1"/>
  <c r="Z6" i="95"/>
  <c r="AA6" i="95" s="1"/>
  <c r="AB6" i="95" s="1"/>
  <c r="Z5" i="95"/>
  <c r="AA5" i="95" s="1"/>
  <c r="AB5" i="95" s="1"/>
  <c r="Z4" i="95"/>
  <c r="AA4" i="95" s="1"/>
  <c r="AB4" i="95" s="1"/>
  <c r="Z3" i="95"/>
  <c r="AA3" i="95" s="1"/>
  <c r="AB3" i="95" s="1"/>
  <c r="E27" i="93"/>
  <c r="F27" i="93" s="1"/>
  <c r="E26" i="93"/>
  <c r="F26" i="93" s="1"/>
  <c r="E16" i="93"/>
  <c r="F16" i="93" s="1"/>
  <c r="E25" i="93"/>
  <c r="F25" i="93" s="1"/>
  <c r="E14" i="93"/>
  <c r="F14" i="93" s="1"/>
  <c r="E10" i="93"/>
  <c r="F10" i="93" s="1"/>
  <c r="E28" i="93"/>
  <c r="F28" i="93" s="1"/>
  <c r="E15" i="93"/>
  <c r="F15" i="93" s="1"/>
  <c r="E24" i="93"/>
  <c r="F24" i="93" s="1"/>
  <c r="B15" i="95"/>
  <c r="C15" i="95" s="1"/>
  <c r="D15" i="95" s="1"/>
  <c r="B14" i="95"/>
  <c r="C14" i="95" s="1"/>
  <c r="D14" i="95" s="1"/>
  <c r="B13" i="95"/>
  <c r="C13" i="95" s="1"/>
  <c r="D13" i="95" s="1"/>
  <c r="B12" i="95"/>
  <c r="C12" i="95" s="1"/>
  <c r="D12" i="95" s="1"/>
  <c r="B11" i="95"/>
  <c r="C11" i="95" s="1"/>
  <c r="D11" i="95" s="1"/>
  <c r="B10" i="95"/>
  <c r="C10" i="95" s="1"/>
  <c r="D10" i="95" s="1"/>
  <c r="B9" i="95"/>
  <c r="C9" i="95" s="1"/>
  <c r="D9" i="95" s="1"/>
  <c r="B8" i="95"/>
  <c r="C8" i="95" s="1"/>
  <c r="D8" i="95" s="1"/>
  <c r="B7" i="95"/>
  <c r="C7" i="95" s="1"/>
  <c r="D7" i="95" s="1"/>
  <c r="B6" i="95"/>
  <c r="C6" i="95" s="1"/>
  <c r="D6" i="95" s="1"/>
  <c r="B5" i="95"/>
  <c r="C5" i="95" s="1"/>
  <c r="D5" i="95" s="1"/>
  <c r="B4" i="95"/>
  <c r="C4" i="95" s="1"/>
  <c r="D4" i="95" s="1"/>
  <c r="B3" i="95"/>
  <c r="C3" i="95" s="1"/>
  <c r="D3" i="95" s="1"/>
  <c r="G4" i="93"/>
  <c r="Z14" i="92"/>
  <c r="AA14" i="92" s="1"/>
  <c r="AB14" i="92" s="1"/>
  <c r="Z13" i="92"/>
  <c r="AA13" i="92" s="1"/>
  <c r="AB13" i="92" s="1"/>
  <c r="Z12" i="92"/>
  <c r="AA12" i="92" s="1"/>
  <c r="AB12" i="92" s="1"/>
  <c r="Z11" i="92"/>
  <c r="AA11" i="92" s="1"/>
  <c r="AB11" i="92" s="1"/>
  <c r="Z10" i="92"/>
  <c r="AA10" i="92" s="1"/>
  <c r="AB10" i="92" s="1"/>
  <c r="Z9" i="92"/>
  <c r="AA9" i="92" s="1"/>
  <c r="AB9" i="92" s="1"/>
  <c r="Z8" i="92"/>
  <c r="AA8" i="92" s="1"/>
  <c r="AB8" i="92" s="1"/>
  <c r="Z5" i="92"/>
  <c r="AA5" i="92" s="1"/>
  <c r="AB5" i="92" s="1"/>
  <c r="E24" i="90"/>
  <c r="F24" i="90" s="1"/>
  <c r="E22" i="90"/>
  <c r="F22" i="90" s="1"/>
  <c r="Z6" i="92"/>
  <c r="AA6" i="92" s="1"/>
  <c r="AB6" i="92" s="1"/>
  <c r="Z4" i="92"/>
  <c r="AA4" i="92" s="1"/>
  <c r="AB4" i="92" s="1"/>
  <c r="Z3" i="92"/>
  <c r="AA3" i="92" s="1"/>
  <c r="AB3" i="92" s="1"/>
  <c r="E25" i="90"/>
  <c r="F25" i="90" s="1"/>
  <c r="E15" i="90"/>
  <c r="F15" i="90" s="1"/>
  <c r="E23" i="90"/>
  <c r="F23" i="90" s="1"/>
  <c r="Z7" i="92"/>
  <c r="AA7" i="92" s="1"/>
  <c r="AB7" i="92" s="1"/>
  <c r="E21" i="90"/>
  <c r="F21" i="90" s="1"/>
  <c r="E17" i="90"/>
  <c r="F17" i="90" s="1"/>
  <c r="E16" i="90"/>
  <c r="F16" i="90" s="1"/>
  <c r="E12" i="90"/>
  <c r="F12" i="90" s="1"/>
  <c r="E10" i="90"/>
  <c r="F10" i="90" s="1"/>
  <c r="E11" i="90"/>
  <c r="F11" i="90" s="1"/>
  <c r="E28" i="87"/>
  <c r="F28" i="87" s="1"/>
  <c r="B15" i="92"/>
  <c r="C15" i="92" s="1"/>
  <c r="D15" i="92" s="1"/>
  <c r="B14" i="92"/>
  <c r="C14" i="92" s="1"/>
  <c r="D14" i="92" s="1"/>
  <c r="B13" i="92"/>
  <c r="C13" i="92" s="1"/>
  <c r="D13" i="92" s="1"/>
  <c r="B12" i="92"/>
  <c r="C12" i="92" s="1"/>
  <c r="D12" i="92" s="1"/>
  <c r="B11" i="92"/>
  <c r="C11" i="92" s="1"/>
  <c r="D11" i="92" s="1"/>
  <c r="B10" i="92"/>
  <c r="C10" i="92" s="1"/>
  <c r="D10" i="92" s="1"/>
  <c r="B9" i="92"/>
  <c r="C9" i="92" s="1"/>
  <c r="D9" i="92" s="1"/>
  <c r="B8" i="92"/>
  <c r="C8" i="92" s="1"/>
  <c r="D8" i="92" s="1"/>
  <c r="B7" i="92"/>
  <c r="C7" i="92" s="1"/>
  <c r="D7" i="92" s="1"/>
  <c r="B6" i="92"/>
  <c r="C6" i="92" s="1"/>
  <c r="D6" i="92" s="1"/>
  <c r="B5" i="92"/>
  <c r="C5" i="92" s="1"/>
  <c r="D5" i="92" s="1"/>
  <c r="B4" i="92"/>
  <c r="C4" i="92" s="1"/>
  <c r="D4" i="92" s="1"/>
  <c r="B3" i="92"/>
  <c r="C3" i="92" s="1"/>
  <c r="D3" i="92" s="1"/>
  <c r="G4" i="90"/>
  <c r="Z12" i="89"/>
  <c r="AA12" i="89" s="1"/>
  <c r="AB12" i="89" s="1"/>
  <c r="Z8" i="89"/>
  <c r="AA8" i="89" s="1"/>
  <c r="AB8" i="89" s="1"/>
  <c r="Z4" i="89"/>
  <c r="AA4" i="89" s="1"/>
  <c r="AB4" i="89" s="1"/>
  <c r="Z13" i="89"/>
  <c r="AA13" i="89" s="1"/>
  <c r="AB13" i="89" s="1"/>
  <c r="Z9" i="89"/>
  <c r="AA9" i="89" s="1"/>
  <c r="AB9" i="89" s="1"/>
  <c r="Z5" i="89"/>
  <c r="AA5" i="89" s="1"/>
  <c r="AB5" i="89" s="1"/>
  <c r="E36" i="87"/>
  <c r="F36" i="87" s="1"/>
  <c r="E34" i="87"/>
  <c r="F34" i="87" s="1"/>
  <c r="E32" i="87"/>
  <c r="F32" i="87" s="1"/>
  <c r="E26" i="87"/>
  <c r="F26" i="87" s="1"/>
  <c r="Z14" i="89"/>
  <c r="AA14" i="89" s="1"/>
  <c r="AB14" i="89" s="1"/>
  <c r="Z10" i="89"/>
  <c r="AA10" i="89" s="1"/>
  <c r="AB10" i="89" s="1"/>
  <c r="Z6" i="89"/>
  <c r="AA6" i="89" s="1"/>
  <c r="AB6" i="89" s="1"/>
  <c r="Z11" i="89"/>
  <c r="AA11" i="89" s="1"/>
  <c r="AB11" i="89" s="1"/>
  <c r="Z7" i="89"/>
  <c r="AA7" i="89" s="1"/>
  <c r="AB7" i="89" s="1"/>
  <c r="Z3" i="89"/>
  <c r="AA3" i="89" s="1"/>
  <c r="AB3" i="89" s="1"/>
  <c r="E35" i="87"/>
  <c r="F35" i="87" s="1"/>
  <c r="E27" i="87"/>
  <c r="F27" i="87" s="1"/>
  <c r="E21" i="87"/>
  <c r="F21" i="87" s="1"/>
  <c r="E16" i="87"/>
  <c r="F16" i="87" s="1"/>
  <c r="E12" i="87"/>
  <c r="F12" i="87" s="1"/>
  <c r="E10" i="87"/>
  <c r="F10" i="87" s="1"/>
  <c r="E30" i="84"/>
  <c r="F30" i="84" s="1"/>
  <c r="E24" i="84"/>
  <c r="F24" i="84" s="1"/>
  <c r="E17" i="84"/>
  <c r="F17" i="84" s="1"/>
  <c r="E29" i="84"/>
  <c r="F29" i="84" s="1"/>
  <c r="E23" i="84"/>
  <c r="F23" i="84" s="1"/>
  <c r="E16" i="84"/>
  <c r="F16" i="84" s="1"/>
  <c r="E33" i="87"/>
  <c r="F33" i="87" s="1"/>
  <c r="E20" i="87"/>
  <c r="F20" i="87" s="1"/>
  <c r="E25" i="87"/>
  <c r="F25" i="87" s="1"/>
  <c r="E17" i="87"/>
  <c r="F17" i="87" s="1"/>
  <c r="E13" i="87"/>
  <c r="F13" i="87" s="1"/>
  <c r="E11" i="87"/>
  <c r="F11" i="87" s="1"/>
  <c r="E20" i="84"/>
  <c r="F20" i="84" s="1"/>
  <c r="E26" i="84"/>
  <c r="F26" i="84" s="1"/>
  <c r="E19" i="84"/>
  <c r="F19" i="84" s="1"/>
  <c r="E13" i="84"/>
  <c r="F13" i="84" s="1"/>
  <c r="E22" i="87"/>
  <c r="F22" i="87" s="1"/>
  <c r="E12" i="84"/>
  <c r="F12" i="84" s="1"/>
  <c r="E18" i="84"/>
  <c r="F18" i="84" s="1"/>
  <c r="E31" i="84"/>
  <c r="F31" i="84" s="1"/>
  <c r="E25" i="84"/>
  <c r="F25" i="84" s="1"/>
  <c r="B15" i="89"/>
  <c r="C15" i="89" s="1"/>
  <c r="D15" i="89" s="1"/>
  <c r="B14" i="89"/>
  <c r="C14" i="89" s="1"/>
  <c r="D14" i="89" s="1"/>
  <c r="B13" i="89"/>
  <c r="C13" i="89" s="1"/>
  <c r="D13" i="89" s="1"/>
  <c r="B12" i="89"/>
  <c r="C12" i="89" s="1"/>
  <c r="D12" i="89" s="1"/>
  <c r="B11" i="89"/>
  <c r="C11" i="89" s="1"/>
  <c r="D11" i="89" s="1"/>
  <c r="B10" i="89"/>
  <c r="C10" i="89" s="1"/>
  <c r="D10" i="89" s="1"/>
  <c r="B9" i="89"/>
  <c r="C9" i="89" s="1"/>
  <c r="D9" i="89" s="1"/>
  <c r="B8" i="89"/>
  <c r="C8" i="89" s="1"/>
  <c r="D8" i="89" s="1"/>
  <c r="B7" i="89"/>
  <c r="C7" i="89" s="1"/>
  <c r="D7" i="89" s="1"/>
  <c r="B6" i="89"/>
  <c r="C6" i="89" s="1"/>
  <c r="D6" i="89" s="1"/>
  <c r="B5" i="89"/>
  <c r="C5" i="89" s="1"/>
  <c r="D5" i="89" s="1"/>
  <c r="B4" i="89"/>
  <c r="C4" i="89" s="1"/>
  <c r="D4" i="89" s="1"/>
  <c r="B3" i="89"/>
  <c r="C3" i="89" s="1"/>
  <c r="D3" i="89" s="1"/>
  <c r="G4" i="87"/>
  <c r="Z14" i="86"/>
  <c r="AA14" i="86" s="1"/>
  <c r="AB14" i="86" s="1"/>
  <c r="Z13" i="86"/>
  <c r="AA13" i="86" s="1"/>
  <c r="AB13" i="86" s="1"/>
  <c r="Z11" i="86"/>
  <c r="AA11" i="86" s="1"/>
  <c r="AB11" i="86" s="1"/>
  <c r="Z9" i="86"/>
  <c r="AA9" i="86" s="1"/>
  <c r="AB9" i="86" s="1"/>
  <c r="Z7" i="86"/>
  <c r="AA7" i="86" s="1"/>
  <c r="AB7" i="86" s="1"/>
  <c r="Z5" i="86"/>
  <c r="AA5" i="86" s="1"/>
  <c r="AB5" i="86" s="1"/>
  <c r="E38" i="84"/>
  <c r="F38" i="84" s="1"/>
  <c r="E36" i="84"/>
  <c r="F36" i="84" s="1"/>
  <c r="E11" i="84"/>
  <c r="F11" i="84" s="1"/>
  <c r="Z3" i="83"/>
  <c r="AA3" i="83" s="1"/>
  <c r="AB3" i="83" s="1"/>
  <c r="Z10" i="86"/>
  <c r="AA10" i="86" s="1"/>
  <c r="AB10" i="86" s="1"/>
  <c r="Z6" i="86"/>
  <c r="AA6" i="86" s="1"/>
  <c r="AB6" i="86" s="1"/>
  <c r="Z3" i="86"/>
  <c r="AA3" i="86" s="1"/>
  <c r="AB3" i="86" s="1"/>
  <c r="E39" i="84"/>
  <c r="F39" i="84" s="1"/>
  <c r="Z6" i="83"/>
  <c r="Z10" i="83"/>
  <c r="AA10" i="83" s="1"/>
  <c r="AB10" i="83" s="1"/>
  <c r="Z14" i="83"/>
  <c r="AA14" i="83" s="1"/>
  <c r="AB14" i="83" s="1"/>
  <c r="E37" i="84"/>
  <c r="F37" i="84" s="1"/>
  <c r="Z7" i="83"/>
  <c r="AA7" i="83" s="1"/>
  <c r="AB7" i="83" s="1"/>
  <c r="Z12" i="86"/>
  <c r="AA12" i="86" s="1"/>
  <c r="AB12" i="86" s="1"/>
  <c r="Z8" i="86"/>
  <c r="AA8" i="86" s="1"/>
  <c r="AB8" i="86" s="1"/>
  <c r="Z4" i="86"/>
  <c r="AA4" i="86" s="1"/>
  <c r="AB4" i="86" s="1"/>
  <c r="E35" i="84"/>
  <c r="F35" i="84" s="1"/>
  <c r="Z4" i="83"/>
  <c r="AA4" i="83" s="1"/>
  <c r="AB4" i="83" s="1"/>
  <c r="Z8" i="83"/>
  <c r="AA8" i="83" s="1"/>
  <c r="AB8" i="83" s="1"/>
  <c r="Z12" i="83"/>
  <c r="E10" i="84"/>
  <c r="F10" i="84" s="1"/>
  <c r="Z5" i="83"/>
  <c r="AA5" i="83" s="1"/>
  <c r="AB5" i="83" s="1"/>
  <c r="Z9" i="83"/>
  <c r="AA9" i="83" s="1"/>
  <c r="AB9" i="83" s="1"/>
  <c r="Z13" i="83"/>
  <c r="AA13" i="83" s="1"/>
  <c r="AB13" i="83" s="1"/>
  <c r="Z11" i="83"/>
  <c r="B15" i="86"/>
  <c r="C15" i="86" s="1"/>
  <c r="D15" i="86" s="1"/>
  <c r="B14" i="86"/>
  <c r="C14" i="86" s="1"/>
  <c r="D14" i="86" s="1"/>
  <c r="B13" i="86"/>
  <c r="C13" i="86" s="1"/>
  <c r="D13" i="86" s="1"/>
  <c r="B11" i="86"/>
  <c r="C11" i="86" s="1"/>
  <c r="D11" i="86" s="1"/>
  <c r="B9" i="86"/>
  <c r="C9" i="86" s="1"/>
  <c r="D9" i="86" s="1"/>
  <c r="B7" i="86"/>
  <c r="C7" i="86" s="1"/>
  <c r="D7" i="86" s="1"/>
  <c r="B5" i="86"/>
  <c r="C5" i="86" s="1"/>
  <c r="D5" i="86" s="1"/>
  <c r="B4" i="86"/>
  <c r="C4" i="86" s="1"/>
  <c r="D4" i="86" s="1"/>
  <c r="B3" i="86"/>
  <c r="C3" i="86" s="1"/>
  <c r="D3" i="86" s="1"/>
  <c r="B12" i="86"/>
  <c r="C12" i="86" s="1"/>
  <c r="D12" i="86" s="1"/>
  <c r="B8" i="86"/>
  <c r="C8" i="86" s="1"/>
  <c r="D8" i="86" s="1"/>
  <c r="B10" i="86"/>
  <c r="C10" i="86" s="1"/>
  <c r="D10" i="86" s="1"/>
  <c r="B6" i="86"/>
  <c r="C6" i="86" s="1"/>
  <c r="D6" i="86" s="1"/>
  <c r="G4" i="84"/>
  <c r="AA12" i="83"/>
  <c r="AB12" i="83" s="1"/>
  <c r="E17" i="81"/>
  <c r="F17" i="81" s="1"/>
  <c r="E11" i="81"/>
  <c r="F11" i="81" s="1"/>
  <c r="AA6" i="83"/>
  <c r="AB6" i="83" s="1"/>
  <c r="E19" i="81"/>
  <c r="F19" i="81" s="1"/>
  <c r="E15" i="81"/>
  <c r="F15" i="81" s="1"/>
  <c r="E16" i="81"/>
  <c r="F16" i="81" s="1"/>
  <c r="AA11" i="83"/>
  <c r="AB11" i="83" s="1"/>
  <c r="E10" i="81"/>
  <c r="F10" i="81" s="1"/>
  <c r="E18" i="81"/>
  <c r="F18" i="81" s="1"/>
  <c r="B12" i="83"/>
  <c r="C12" i="83" s="1"/>
  <c r="D12" i="83" s="1"/>
  <c r="B8" i="83"/>
  <c r="C8" i="83" s="1"/>
  <c r="D8" i="83" s="1"/>
  <c r="B4" i="83"/>
  <c r="C4" i="83" s="1"/>
  <c r="D4" i="83" s="1"/>
  <c r="B14" i="83"/>
  <c r="C14" i="83" s="1"/>
  <c r="D14" i="83" s="1"/>
  <c r="B10" i="83"/>
  <c r="C10" i="83" s="1"/>
  <c r="D10" i="83" s="1"/>
  <c r="B6" i="83"/>
  <c r="C6" i="83" s="1"/>
  <c r="D6" i="83" s="1"/>
  <c r="B15" i="83"/>
  <c r="C15" i="83" s="1"/>
  <c r="D15" i="83" s="1"/>
  <c r="B9" i="83"/>
  <c r="C9" i="83" s="1"/>
  <c r="D9" i="83" s="1"/>
  <c r="G4" i="81"/>
  <c r="B7" i="83"/>
  <c r="C7" i="83" s="1"/>
  <c r="D7" i="83" s="1"/>
  <c r="B11" i="83"/>
  <c r="C11" i="83" s="1"/>
  <c r="D11" i="83" s="1"/>
  <c r="B3" i="83"/>
  <c r="C3" i="83" s="1"/>
  <c r="D3" i="83" s="1"/>
  <c r="E3" i="83" s="1"/>
  <c r="B13" i="83"/>
  <c r="C13" i="83" s="1"/>
  <c r="D13" i="83" s="1"/>
  <c r="B5" i="83"/>
  <c r="C5" i="83" s="1"/>
  <c r="D5" i="83" s="1"/>
  <c r="D4" i="80"/>
  <c r="V70" i="80"/>
  <c r="W70" i="80" s="1"/>
  <c r="V67" i="80"/>
  <c r="W67" i="80" s="1"/>
  <c r="V63" i="80"/>
  <c r="W63" i="80" s="1"/>
  <c r="V59" i="80"/>
  <c r="W59" i="80" s="1"/>
  <c r="V57" i="80"/>
  <c r="W57" i="80" s="1"/>
  <c r="V50" i="80"/>
  <c r="W50" i="80" s="1"/>
  <c r="V47" i="80"/>
  <c r="W47" i="80" s="1"/>
  <c r="V43" i="80"/>
  <c r="W43" i="80" s="1"/>
  <c r="V41" i="80"/>
  <c r="W41" i="80" s="1"/>
  <c r="V38" i="80"/>
  <c r="W38" i="80" s="1"/>
  <c r="V37" i="80"/>
  <c r="W37" i="80" s="1"/>
  <c r="V35" i="80"/>
  <c r="W35" i="80" s="1"/>
  <c r="V34" i="80"/>
  <c r="W34" i="80" s="1"/>
  <c r="V30" i="80"/>
  <c r="W30" i="80" s="1"/>
  <c r="V26" i="80"/>
  <c r="W26" i="80" s="1"/>
  <c r="V22" i="80"/>
  <c r="W22" i="80" s="1"/>
  <c r="V20" i="80"/>
  <c r="W20" i="80" s="1"/>
  <c r="V69" i="80"/>
  <c r="W69" i="80" s="1"/>
  <c r="V62" i="80"/>
  <c r="W62" i="80" s="1"/>
  <c r="V56" i="80"/>
  <c r="W56" i="80" s="1"/>
  <c r="V53" i="80"/>
  <c r="W53" i="80" s="1"/>
  <c r="V46" i="80"/>
  <c r="W46" i="80" s="1"/>
  <c r="V40" i="80"/>
  <c r="W40" i="80" s="1"/>
  <c r="V33" i="80"/>
  <c r="W33" i="80" s="1"/>
  <c r="V25" i="80"/>
  <c r="W25" i="80" s="1"/>
  <c r="V19" i="80"/>
  <c r="W19" i="80" s="1"/>
  <c r="V65" i="80"/>
  <c r="W65" i="80" s="1"/>
  <c r="V58" i="80"/>
  <c r="W58" i="80" s="1"/>
  <c r="V52" i="80"/>
  <c r="W52" i="80" s="1"/>
  <c r="V45" i="80"/>
  <c r="W45" i="80" s="1"/>
  <c r="V42" i="80"/>
  <c r="W42" i="80" s="1"/>
  <c r="V28" i="80"/>
  <c r="W28" i="80" s="1"/>
  <c r="V71" i="80"/>
  <c r="W71" i="80" s="1"/>
  <c r="V68" i="80"/>
  <c r="W68" i="80" s="1"/>
  <c r="V64" i="80"/>
  <c r="W64" i="80" s="1"/>
  <c r="V60" i="80"/>
  <c r="W60" i="80" s="1"/>
  <c r="V54" i="80"/>
  <c r="W54" i="80" s="1"/>
  <c r="V51" i="80"/>
  <c r="W51" i="80" s="1"/>
  <c r="V48" i="80"/>
  <c r="W48" i="80" s="1"/>
  <c r="V44" i="80"/>
  <c r="W44" i="80" s="1"/>
  <c r="V36" i="80"/>
  <c r="W36" i="80" s="1"/>
  <c r="V31" i="80"/>
  <c r="W31" i="80" s="1"/>
  <c r="V27" i="80"/>
  <c r="W27" i="80" s="1"/>
  <c r="V23" i="80"/>
  <c r="W23" i="80" s="1"/>
  <c r="V17" i="80"/>
  <c r="W17" i="80" s="1"/>
  <c r="V66" i="80"/>
  <c r="W66" i="80" s="1"/>
  <c r="V49" i="80"/>
  <c r="W49" i="80" s="1"/>
  <c r="V29" i="80"/>
  <c r="W29" i="80" s="1"/>
  <c r="V21" i="80"/>
  <c r="W21" i="80" s="1"/>
  <c r="V61" i="80"/>
  <c r="W61" i="80" s="1"/>
  <c r="V55" i="80"/>
  <c r="W55" i="80" s="1"/>
  <c r="V39" i="80"/>
  <c r="W39" i="80" s="1"/>
  <c r="V32" i="80"/>
  <c r="W32" i="80" s="1"/>
  <c r="V24" i="80"/>
  <c r="W24" i="80" s="1"/>
  <c r="V18" i="80"/>
  <c r="W18" i="80" s="1"/>
  <c r="E3" i="115" l="1"/>
  <c r="E9" i="115"/>
  <c r="E12" i="115"/>
  <c r="E5" i="115"/>
  <c r="E10" i="115"/>
  <c r="E13" i="115"/>
  <c r="E6" i="115"/>
  <c r="E7" i="115"/>
  <c r="E11" i="115"/>
  <c r="E14" i="115"/>
  <c r="E8" i="115"/>
  <c r="E4" i="115"/>
  <c r="E15" i="115"/>
  <c r="R14" i="111"/>
  <c r="U14" i="111"/>
  <c r="P14" i="111"/>
  <c r="K14" i="111"/>
  <c r="V14" i="111"/>
  <c r="O14" i="111"/>
  <c r="N14" i="111"/>
  <c r="Q14" i="111"/>
  <c r="H14" i="111"/>
  <c r="G14" i="111"/>
  <c r="L14" i="111"/>
  <c r="J14" i="111"/>
  <c r="M14" i="111"/>
  <c r="S14" i="111"/>
  <c r="T14" i="111"/>
  <c r="I14" i="111"/>
  <c r="S11" i="111"/>
  <c r="O11" i="111"/>
  <c r="K11" i="111"/>
  <c r="G11" i="111"/>
  <c r="R11" i="111"/>
  <c r="M11" i="111"/>
  <c r="H11" i="111"/>
  <c r="V11" i="111"/>
  <c r="Q11" i="111"/>
  <c r="L11" i="111"/>
  <c r="U11" i="111"/>
  <c r="P11" i="111"/>
  <c r="J11" i="111"/>
  <c r="T11" i="111"/>
  <c r="N11" i="111"/>
  <c r="I11" i="111"/>
  <c r="V21" i="111"/>
  <c r="R21" i="111"/>
  <c r="N21" i="111"/>
  <c r="J21" i="111"/>
  <c r="U21" i="111"/>
  <c r="Q21" i="111"/>
  <c r="M21" i="111"/>
  <c r="T21" i="111"/>
  <c r="P21" i="111"/>
  <c r="L21" i="111"/>
  <c r="H21" i="111"/>
  <c r="S21" i="111"/>
  <c r="O21" i="111"/>
  <c r="K21" i="111"/>
  <c r="G21" i="111"/>
  <c r="I21" i="111"/>
  <c r="T17" i="111"/>
  <c r="P17" i="111"/>
  <c r="L17" i="111"/>
  <c r="H17" i="111"/>
  <c r="V17" i="111"/>
  <c r="R17" i="111"/>
  <c r="N17" i="111"/>
  <c r="J17" i="111"/>
  <c r="U17" i="111"/>
  <c r="Q17" i="111"/>
  <c r="M17" i="111"/>
  <c r="I17" i="111"/>
  <c r="K17" i="111"/>
  <c r="G17" i="111"/>
  <c r="S17" i="111"/>
  <c r="O17" i="111"/>
  <c r="T29" i="111"/>
  <c r="P29" i="111"/>
  <c r="L29" i="111"/>
  <c r="H29" i="111"/>
  <c r="S29" i="111"/>
  <c r="O29" i="111"/>
  <c r="K29" i="111"/>
  <c r="G29" i="111"/>
  <c r="V29" i="111"/>
  <c r="R29" i="111"/>
  <c r="N29" i="111"/>
  <c r="J29" i="111"/>
  <c r="U29" i="111"/>
  <c r="Q29" i="111"/>
  <c r="M29" i="111"/>
  <c r="I29" i="111"/>
  <c r="V23" i="111"/>
  <c r="R23" i="111"/>
  <c r="N23" i="111"/>
  <c r="J23" i="111"/>
  <c r="U23" i="111"/>
  <c r="Q23" i="111"/>
  <c r="M23" i="111"/>
  <c r="I23" i="111"/>
  <c r="T23" i="111"/>
  <c r="P23" i="111"/>
  <c r="L23" i="111"/>
  <c r="H23" i="111"/>
  <c r="S23" i="111"/>
  <c r="O23" i="111"/>
  <c r="K23" i="111"/>
  <c r="G23" i="111"/>
  <c r="M5" i="113"/>
  <c r="E5" i="113"/>
  <c r="M8" i="113"/>
  <c r="E8" i="113"/>
  <c r="M12" i="113"/>
  <c r="E12" i="113"/>
  <c r="V18" i="111"/>
  <c r="R18" i="111"/>
  <c r="N18" i="111"/>
  <c r="J18" i="111"/>
  <c r="T18" i="111"/>
  <c r="P18" i="111"/>
  <c r="L18" i="111"/>
  <c r="H18" i="111"/>
  <c r="S18" i="111"/>
  <c r="O18" i="111"/>
  <c r="K18" i="111"/>
  <c r="G18" i="111"/>
  <c r="I18" i="111"/>
  <c r="U18" i="111"/>
  <c r="Q18" i="111"/>
  <c r="M18" i="111"/>
  <c r="H16" i="108"/>
  <c r="J16" i="108"/>
  <c r="I16" i="108"/>
  <c r="G16" i="108"/>
  <c r="T16" i="108"/>
  <c r="V16" i="108"/>
  <c r="U16" i="108"/>
  <c r="S16" i="108"/>
  <c r="P16" i="108"/>
  <c r="R16" i="108"/>
  <c r="Q16" i="108"/>
  <c r="O16" i="108"/>
  <c r="L16" i="108"/>
  <c r="N16" i="108"/>
  <c r="M16" i="108"/>
  <c r="K16" i="108"/>
  <c r="T31" i="111"/>
  <c r="P31" i="111"/>
  <c r="L31" i="111"/>
  <c r="H31" i="111"/>
  <c r="S31" i="111"/>
  <c r="O31" i="111"/>
  <c r="K31" i="111"/>
  <c r="G31" i="111"/>
  <c r="V31" i="111"/>
  <c r="R31" i="111"/>
  <c r="N31" i="111"/>
  <c r="J31" i="111"/>
  <c r="U31" i="111"/>
  <c r="Q31" i="111"/>
  <c r="M31" i="111"/>
  <c r="I31" i="111"/>
  <c r="V28" i="111"/>
  <c r="R28" i="111"/>
  <c r="N28" i="111"/>
  <c r="J28" i="111"/>
  <c r="U28" i="111"/>
  <c r="Q28" i="111"/>
  <c r="M28" i="111"/>
  <c r="I28" i="111"/>
  <c r="T28" i="111"/>
  <c r="P28" i="111"/>
  <c r="L28" i="111"/>
  <c r="H28" i="111"/>
  <c r="S28" i="111"/>
  <c r="O28" i="111"/>
  <c r="K28" i="111"/>
  <c r="G28" i="111"/>
  <c r="M4" i="113"/>
  <c r="E4" i="113"/>
  <c r="M9" i="113"/>
  <c r="E9" i="113"/>
  <c r="M13" i="113"/>
  <c r="E13" i="113"/>
  <c r="V13" i="111"/>
  <c r="R13" i="111"/>
  <c r="N13" i="111"/>
  <c r="J13" i="111"/>
  <c r="S13" i="111"/>
  <c r="O13" i="111"/>
  <c r="K13" i="111"/>
  <c r="G13" i="111"/>
  <c r="T13" i="111"/>
  <c r="L13" i="111"/>
  <c r="Q13" i="111"/>
  <c r="I13" i="111"/>
  <c r="P13" i="111"/>
  <c r="H13" i="111"/>
  <c r="U13" i="111"/>
  <c r="M13" i="111"/>
  <c r="J17" i="108"/>
  <c r="H17" i="108"/>
  <c r="I17" i="108"/>
  <c r="G17" i="108"/>
  <c r="V17" i="108"/>
  <c r="T17" i="108"/>
  <c r="U17" i="108"/>
  <c r="S17" i="108"/>
  <c r="R17" i="108"/>
  <c r="P17" i="108"/>
  <c r="Q17" i="108"/>
  <c r="O17" i="108"/>
  <c r="N17" i="108"/>
  <c r="L17" i="108"/>
  <c r="M17" i="108"/>
  <c r="K17" i="108"/>
  <c r="U10" i="111"/>
  <c r="Q10" i="111"/>
  <c r="M10" i="111"/>
  <c r="I10" i="111"/>
  <c r="T10" i="111"/>
  <c r="O10" i="111"/>
  <c r="J10" i="111"/>
  <c r="S10" i="111"/>
  <c r="H10" i="111"/>
  <c r="R10" i="111"/>
  <c r="L10" i="111"/>
  <c r="G10" i="111"/>
  <c r="V10" i="111"/>
  <c r="P10" i="111"/>
  <c r="K10" i="111"/>
  <c r="N10" i="111"/>
  <c r="T22" i="111"/>
  <c r="P22" i="111"/>
  <c r="L22" i="111"/>
  <c r="H22" i="111"/>
  <c r="S22" i="111"/>
  <c r="O22" i="111"/>
  <c r="K22" i="111"/>
  <c r="G22" i="111"/>
  <c r="V22" i="111"/>
  <c r="R22" i="111"/>
  <c r="N22" i="111"/>
  <c r="J22" i="111"/>
  <c r="U22" i="111"/>
  <c r="Q22" i="111"/>
  <c r="M22" i="111"/>
  <c r="I22" i="111"/>
  <c r="AB16" i="113"/>
  <c r="G5" i="111" s="1"/>
  <c r="D23" i="113" s="1"/>
  <c r="B23" i="113" s="1"/>
  <c r="V30" i="111"/>
  <c r="R30" i="111"/>
  <c r="N30" i="111"/>
  <c r="J30" i="111"/>
  <c r="U30" i="111"/>
  <c r="Q30" i="111"/>
  <c r="M30" i="111"/>
  <c r="I30" i="111"/>
  <c r="T30" i="111"/>
  <c r="P30" i="111"/>
  <c r="L30" i="111"/>
  <c r="H30" i="111"/>
  <c r="S30" i="111"/>
  <c r="O30" i="111"/>
  <c r="K30" i="111"/>
  <c r="G30" i="111"/>
  <c r="M6" i="113"/>
  <c r="E6" i="113"/>
  <c r="M10" i="113"/>
  <c r="E10" i="113"/>
  <c r="M14" i="113"/>
  <c r="E14" i="113"/>
  <c r="J13" i="108"/>
  <c r="Q13" i="108"/>
  <c r="S13" i="108"/>
  <c r="P13" i="108"/>
  <c r="V13" i="108"/>
  <c r="T13" i="108"/>
  <c r="M13" i="108"/>
  <c r="O13" i="108"/>
  <c r="R13" i="108"/>
  <c r="H13" i="108"/>
  <c r="I13" i="108"/>
  <c r="K13" i="108"/>
  <c r="N13" i="108"/>
  <c r="U13" i="108"/>
  <c r="L13" i="108"/>
  <c r="G13" i="108"/>
  <c r="H18" i="108"/>
  <c r="J18" i="108"/>
  <c r="G18" i="108"/>
  <c r="I18" i="108"/>
  <c r="T18" i="108"/>
  <c r="V18" i="108"/>
  <c r="S18" i="108"/>
  <c r="U18" i="108"/>
  <c r="P18" i="108"/>
  <c r="R18" i="108"/>
  <c r="O18" i="108"/>
  <c r="Q18" i="108"/>
  <c r="L18" i="108"/>
  <c r="N18" i="108"/>
  <c r="K18" i="108"/>
  <c r="M18" i="108"/>
  <c r="U12" i="111"/>
  <c r="Q12" i="111"/>
  <c r="M12" i="111"/>
  <c r="I12" i="111"/>
  <c r="V12" i="111"/>
  <c r="P12" i="111"/>
  <c r="K12" i="111"/>
  <c r="O12" i="111"/>
  <c r="T12" i="111"/>
  <c r="J12" i="111"/>
  <c r="S12" i="111"/>
  <c r="N12" i="111"/>
  <c r="H12" i="111"/>
  <c r="R12" i="111"/>
  <c r="L12" i="111"/>
  <c r="G12" i="111"/>
  <c r="T24" i="111"/>
  <c r="P24" i="111"/>
  <c r="L24" i="111"/>
  <c r="H24" i="111"/>
  <c r="S24" i="111"/>
  <c r="O24" i="111"/>
  <c r="K24" i="111"/>
  <c r="G24" i="111"/>
  <c r="V24" i="111"/>
  <c r="R24" i="111"/>
  <c r="N24" i="111"/>
  <c r="J24" i="111"/>
  <c r="U24" i="111"/>
  <c r="Q24" i="111"/>
  <c r="M24" i="111"/>
  <c r="I24" i="111"/>
  <c r="V32" i="111"/>
  <c r="R32" i="111"/>
  <c r="N32" i="111"/>
  <c r="J32" i="111"/>
  <c r="U32" i="111"/>
  <c r="Q32" i="111"/>
  <c r="M32" i="111"/>
  <c r="I32" i="111"/>
  <c r="T32" i="111"/>
  <c r="P32" i="111"/>
  <c r="L32" i="111"/>
  <c r="H32" i="111"/>
  <c r="S32" i="111"/>
  <c r="O32" i="111"/>
  <c r="K32" i="111"/>
  <c r="G32" i="111"/>
  <c r="M3" i="113"/>
  <c r="E3" i="113"/>
  <c r="M7" i="113"/>
  <c r="E7" i="113"/>
  <c r="M11" i="113"/>
  <c r="E11" i="113"/>
  <c r="M15" i="113"/>
  <c r="E15" i="113"/>
  <c r="M5" i="110"/>
  <c r="E5" i="110"/>
  <c r="M13" i="110"/>
  <c r="E13" i="110"/>
  <c r="M8" i="110"/>
  <c r="E8" i="110"/>
  <c r="V11" i="108"/>
  <c r="R11" i="108"/>
  <c r="N11" i="108"/>
  <c r="J11" i="108"/>
  <c r="S11" i="108"/>
  <c r="O11" i="108"/>
  <c r="K11" i="108"/>
  <c r="G11" i="108"/>
  <c r="Q11" i="108"/>
  <c r="I11" i="108"/>
  <c r="M11" i="108"/>
  <c r="P11" i="108"/>
  <c r="H11" i="108"/>
  <c r="T11" i="108"/>
  <c r="L11" i="108"/>
  <c r="U11" i="108"/>
  <c r="AB16" i="110"/>
  <c r="G5" i="108" s="1"/>
  <c r="D23" i="110" s="1"/>
  <c r="B23" i="110" s="1"/>
  <c r="T24" i="108"/>
  <c r="P24" i="108"/>
  <c r="L24" i="108"/>
  <c r="H24" i="108"/>
  <c r="S24" i="108"/>
  <c r="O24" i="108"/>
  <c r="K24" i="108"/>
  <c r="G24" i="108"/>
  <c r="U24" i="108"/>
  <c r="Q24" i="108"/>
  <c r="M24" i="108"/>
  <c r="I24" i="108"/>
  <c r="V24" i="108"/>
  <c r="N24" i="108"/>
  <c r="R24" i="108"/>
  <c r="J24" i="108"/>
  <c r="V28" i="108"/>
  <c r="R28" i="108"/>
  <c r="N28" i="108"/>
  <c r="J28" i="108"/>
  <c r="U28" i="108"/>
  <c r="Q28" i="108"/>
  <c r="M28" i="108"/>
  <c r="I28" i="108"/>
  <c r="S28" i="108"/>
  <c r="O28" i="108"/>
  <c r="K28" i="108"/>
  <c r="G28" i="108"/>
  <c r="T28" i="108"/>
  <c r="P28" i="108"/>
  <c r="H28" i="108"/>
  <c r="L28" i="108"/>
  <c r="M7" i="110"/>
  <c r="E7" i="110"/>
  <c r="M15" i="110"/>
  <c r="E15" i="110"/>
  <c r="M10" i="110"/>
  <c r="E10" i="110"/>
  <c r="T10" i="108"/>
  <c r="P10" i="108"/>
  <c r="L10" i="108"/>
  <c r="H10" i="108"/>
  <c r="U10" i="108"/>
  <c r="Q10" i="108"/>
  <c r="M10" i="108"/>
  <c r="I10" i="108"/>
  <c r="S10" i="108"/>
  <c r="K10" i="108"/>
  <c r="R10" i="108"/>
  <c r="J10" i="108"/>
  <c r="V10" i="108"/>
  <c r="N10" i="108"/>
  <c r="O10" i="108"/>
  <c r="G10" i="108"/>
  <c r="T29" i="108"/>
  <c r="P29" i="108"/>
  <c r="L29" i="108"/>
  <c r="H29" i="108"/>
  <c r="S29" i="108"/>
  <c r="O29" i="108"/>
  <c r="K29" i="108"/>
  <c r="G29" i="108"/>
  <c r="U29" i="108"/>
  <c r="Q29" i="108"/>
  <c r="M29" i="108"/>
  <c r="I29" i="108"/>
  <c r="R29" i="108"/>
  <c r="J29" i="108"/>
  <c r="N29" i="108"/>
  <c r="V29" i="108"/>
  <c r="V30" i="108"/>
  <c r="R30" i="108"/>
  <c r="N30" i="108"/>
  <c r="J30" i="108"/>
  <c r="U30" i="108"/>
  <c r="Q30" i="108"/>
  <c r="M30" i="108"/>
  <c r="I30" i="108"/>
  <c r="S30" i="108"/>
  <c r="O30" i="108"/>
  <c r="K30" i="108"/>
  <c r="G30" i="108"/>
  <c r="P30" i="108"/>
  <c r="L30" i="108"/>
  <c r="H30" i="108"/>
  <c r="T30" i="108"/>
  <c r="M9" i="110"/>
  <c r="E9" i="110"/>
  <c r="M4" i="110"/>
  <c r="E4" i="110"/>
  <c r="M12" i="110"/>
  <c r="E12" i="110"/>
  <c r="T12" i="108"/>
  <c r="P12" i="108"/>
  <c r="L12" i="108"/>
  <c r="H12" i="108"/>
  <c r="U12" i="108"/>
  <c r="Q12" i="108"/>
  <c r="M12" i="108"/>
  <c r="I12" i="108"/>
  <c r="O12" i="108"/>
  <c r="G12" i="108"/>
  <c r="V12" i="108"/>
  <c r="N12" i="108"/>
  <c r="K12" i="108"/>
  <c r="R12" i="108"/>
  <c r="J12" i="108"/>
  <c r="S12" i="108"/>
  <c r="T31" i="108"/>
  <c r="P31" i="108"/>
  <c r="L31" i="108"/>
  <c r="H31" i="108"/>
  <c r="S31" i="108"/>
  <c r="O31" i="108"/>
  <c r="K31" i="108"/>
  <c r="G31" i="108"/>
  <c r="U31" i="108"/>
  <c r="Q31" i="108"/>
  <c r="M31" i="108"/>
  <c r="I31" i="108"/>
  <c r="N31" i="108"/>
  <c r="J31" i="108"/>
  <c r="V31" i="108"/>
  <c r="R31" i="108"/>
  <c r="V32" i="108"/>
  <c r="R32" i="108"/>
  <c r="N32" i="108"/>
  <c r="J32" i="108"/>
  <c r="U32" i="108"/>
  <c r="Q32" i="108"/>
  <c r="M32" i="108"/>
  <c r="I32" i="108"/>
  <c r="S32" i="108"/>
  <c r="O32" i="108"/>
  <c r="K32" i="108"/>
  <c r="G32" i="108"/>
  <c r="L32" i="108"/>
  <c r="T32" i="108"/>
  <c r="H32" i="108"/>
  <c r="P32" i="108"/>
  <c r="M3" i="110"/>
  <c r="E3" i="110"/>
  <c r="M11" i="110"/>
  <c r="E11" i="110"/>
  <c r="M6" i="110"/>
  <c r="E6" i="110"/>
  <c r="M14" i="110"/>
  <c r="E14" i="110"/>
  <c r="V21" i="108"/>
  <c r="R21" i="108"/>
  <c r="N21" i="108"/>
  <c r="J21" i="108"/>
  <c r="S21" i="108"/>
  <c r="O21" i="108"/>
  <c r="K21" i="108"/>
  <c r="G21" i="108"/>
  <c r="U21" i="108"/>
  <c r="M21" i="108"/>
  <c r="Q21" i="108"/>
  <c r="T21" i="108"/>
  <c r="L21" i="108"/>
  <c r="I21" i="108"/>
  <c r="P21" i="108"/>
  <c r="H21" i="108"/>
  <c r="T22" i="108"/>
  <c r="P22" i="108"/>
  <c r="L22" i="108"/>
  <c r="H22" i="108"/>
  <c r="S22" i="108"/>
  <c r="O22" i="108"/>
  <c r="U22" i="108"/>
  <c r="Q22" i="108"/>
  <c r="M22" i="108"/>
  <c r="I22" i="108"/>
  <c r="K22" i="108"/>
  <c r="V22" i="108"/>
  <c r="J22" i="108"/>
  <c r="G22" i="108"/>
  <c r="N22" i="108"/>
  <c r="R22" i="108"/>
  <c r="V23" i="108"/>
  <c r="R23" i="108"/>
  <c r="N23" i="108"/>
  <c r="J23" i="108"/>
  <c r="U23" i="108"/>
  <c r="Q23" i="108"/>
  <c r="M23" i="108"/>
  <c r="I23" i="108"/>
  <c r="S23" i="108"/>
  <c r="O23" i="108"/>
  <c r="K23" i="108"/>
  <c r="G23" i="108"/>
  <c r="H23" i="108"/>
  <c r="P23" i="108"/>
  <c r="T23" i="108"/>
  <c r="L23" i="108"/>
  <c r="AB16" i="107"/>
  <c r="G5" i="105" s="1"/>
  <c r="D23" i="107" s="1"/>
  <c r="B23" i="107" s="1"/>
  <c r="M4" i="107"/>
  <c r="E4" i="107"/>
  <c r="M9" i="107"/>
  <c r="E9" i="107"/>
  <c r="M13" i="107"/>
  <c r="E13" i="107"/>
  <c r="S16" i="105"/>
  <c r="O16" i="105"/>
  <c r="K16" i="105"/>
  <c r="G16" i="105"/>
  <c r="T16" i="105"/>
  <c r="P16" i="105"/>
  <c r="L16" i="105"/>
  <c r="H16" i="105"/>
  <c r="R16" i="105"/>
  <c r="J16" i="105"/>
  <c r="Q16" i="105"/>
  <c r="I16" i="105"/>
  <c r="V16" i="105"/>
  <c r="N16" i="105"/>
  <c r="U16" i="105"/>
  <c r="M16" i="105"/>
  <c r="U10" i="105"/>
  <c r="Q10" i="105"/>
  <c r="V10" i="105"/>
  <c r="R10" i="105"/>
  <c r="N10" i="105"/>
  <c r="J10" i="105"/>
  <c r="P10" i="105"/>
  <c r="K10" i="105"/>
  <c r="O10" i="105"/>
  <c r="I10" i="105"/>
  <c r="M10" i="105"/>
  <c r="T10" i="105"/>
  <c r="H10" i="105"/>
  <c r="S10" i="105"/>
  <c r="L10" i="105"/>
  <c r="G10" i="105"/>
  <c r="S25" i="105"/>
  <c r="O25" i="105"/>
  <c r="K25" i="105"/>
  <c r="G25" i="105"/>
  <c r="V25" i="105"/>
  <c r="R25" i="105"/>
  <c r="N25" i="105"/>
  <c r="J25" i="105"/>
  <c r="U25" i="105"/>
  <c r="Q25" i="105"/>
  <c r="M25" i="105"/>
  <c r="I25" i="105"/>
  <c r="T25" i="105"/>
  <c r="P25" i="105"/>
  <c r="L25" i="105"/>
  <c r="H25" i="105"/>
  <c r="U24" i="105"/>
  <c r="Q24" i="105"/>
  <c r="M24" i="105"/>
  <c r="I24" i="105"/>
  <c r="T24" i="105"/>
  <c r="P24" i="105"/>
  <c r="L24" i="105"/>
  <c r="H24" i="105"/>
  <c r="S24" i="105"/>
  <c r="O24" i="105"/>
  <c r="K24" i="105"/>
  <c r="G24" i="105"/>
  <c r="V24" i="105"/>
  <c r="R24" i="105"/>
  <c r="N24" i="105"/>
  <c r="J24" i="105"/>
  <c r="T14" i="102"/>
  <c r="S14" i="102"/>
  <c r="V14" i="102"/>
  <c r="U14" i="102"/>
  <c r="P14" i="102"/>
  <c r="O14" i="102"/>
  <c r="R14" i="102"/>
  <c r="Q14" i="102"/>
  <c r="L14" i="102"/>
  <c r="K14" i="102"/>
  <c r="N14" i="102"/>
  <c r="M14" i="102"/>
  <c r="H14" i="102"/>
  <c r="G14" i="102"/>
  <c r="J14" i="102"/>
  <c r="I14" i="102"/>
  <c r="U15" i="105"/>
  <c r="Q15" i="105"/>
  <c r="M15" i="105"/>
  <c r="I15" i="105"/>
  <c r="V15" i="105"/>
  <c r="R15" i="105"/>
  <c r="N15" i="105"/>
  <c r="J15" i="105"/>
  <c r="T15" i="105"/>
  <c r="L15" i="105"/>
  <c r="S15" i="105"/>
  <c r="K15" i="105"/>
  <c r="P15" i="105"/>
  <c r="H15" i="105"/>
  <c r="O15" i="105"/>
  <c r="G15" i="105"/>
  <c r="U26" i="105"/>
  <c r="Q26" i="105"/>
  <c r="M26" i="105"/>
  <c r="I26" i="105"/>
  <c r="T26" i="105"/>
  <c r="P26" i="105"/>
  <c r="L26" i="105"/>
  <c r="H26" i="105"/>
  <c r="S26" i="105"/>
  <c r="O26" i="105"/>
  <c r="K26" i="105"/>
  <c r="G26" i="105"/>
  <c r="V26" i="105"/>
  <c r="R26" i="105"/>
  <c r="N26" i="105"/>
  <c r="J26" i="105"/>
  <c r="M6" i="107"/>
  <c r="E6" i="107"/>
  <c r="M10" i="107"/>
  <c r="E10" i="107"/>
  <c r="M14" i="107"/>
  <c r="E14" i="107"/>
  <c r="S11" i="105"/>
  <c r="O11" i="105"/>
  <c r="K11" i="105"/>
  <c r="G11" i="105"/>
  <c r="T11" i="105"/>
  <c r="P11" i="105"/>
  <c r="L11" i="105"/>
  <c r="H11" i="105"/>
  <c r="V11" i="105"/>
  <c r="N11" i="105"/>
  <c r="U11" i="105"/>
  <c r="M11" i="105"/>
  <c r="R11" i="105"/>
  <c r="J11" i="105"/>
  <c r="Q11" i="105"/>
  <c r="I11" i="105"/>
  <c r="M3" i="107"/>
  <c r="E3" i="107"/>
  <c r="M7" i="107"/>
  <c r="E7" i="107"/>
  <c r="M11" i="107"/>
  <c r="E11" i="107"/>
  <c r="M15" i="107"/>
  <c r="E15" i="107"/>
  <c r="S18" i="105"/>
  <c r="O18" i="105"/>
  <c r="K18" i="105"/>
  <c r="G18" i="105"/>
  <c r="V18" i="105"/>
  <c r="R18" i="105"/>
  <c r="N18" i="105"/>
  <c r="J18" i="105"/>
  <c r="U18" i="105"/>
  <c r="Q18" i="105"/>
  <c r="M18" i="105"/>
  <c r="I18" i="105"/>
  <c r="T18" i="105"/>
  <c r="P18" i="105"/>
  <c r="L18" i="105"/>
  <c r="H18" i="105"/>
  <c r="U17" i="105"/>
  <c r="Q17" i="105"/>
  <c r="M17" i="105"/>
  <c r="I17" i="105"/>
  <c r="T17" i="105"/>
  <c r="S17" i="105"/>
  <c r="O17" i="105"/>
  <c r="V17" i="105"/>
  <c r="R17" i="105"/>
  <c r="N17" i="105"/>
  <c r="J17" i="105"/>
  <c r="H17" i="105"/>
  <c r="P17" i="105"/>
  <c r="G17" i="105"/>
  <c r="L17" i="105"/>
  <c r="K17" i="105"/>
  <c r="M5" i="107"/>
  <c r="E5" i="107"/>
  <c r="M8" i="107"/>
  <c r="E8" i="107"/>
  <c r="M12" i="107"/>
  <c r="E12" i="107"/>
  <c r="V15" i="102"/>
  <c r="U15" i="102"/>
  <c r="T15" i="102"/>
  <c r="S15" i="102"/>
  <c r="R15" i="102"/>
  <c r="Q15" i="102"/>
  <c r="P15" i="102"/>
  <c r="O15" i="102"/>
  <c r="N15" i="102"/>
  <c r="M15" i="102"/>
  <c r="L15" i="102"/>
  <c r="K15" i="102"/>
  <c r="J15" i="102"/>
  <c r="I15" i="102"/>
  <c r="H15" i="102"/>
  <c r="G15" i="102"/>
  <c r="S23" i="105"/>
  <c r="O23" i="105"/>
  <c r="K23" i="105"/>
  <c r="G23" i="105"/>
  <c r="V23" i="105"/>
  <c r="R23" i="105"/>
  <c r="N23" i="105"/>
  <c r="J23" i="105"/>
  <c r="U23" i="105"/>
  <c r="Q23" i="105"/>
  <c r="M23" i="105"/>
  <c r="I23" i="105"/>
  <c r="T23" i="105"/>
  <c r="P23" i="105"/>
  <c r="L23" i="105"/>
  <c r="H23" i="105"/>
  <c r="U12" i="105"/>
  <c r="Q12" i="105"/>
  <c r="M12" i="105"/>
  <c r="I12" i="105"/>
  <c r="V12" i="105"/>
  <c r="R12" i="105"/>
  <c r="N12" i="105"/>
  <c r="J12" i="105"/>
  <c r="T12" i="105"/>
  <c r="L12" i="105"/>
  <c r="S12" i="105"/>
  <c r="K12" i="105"/>
  <c r="H12" i="105"/>
  <c r="O12" i="105"/>
  <c r="G12" i="105"/>
  <c r="P12" i="105"/>
  <c r="U22" i="105"/>
  <c r="U27" i="105" s="1"/>
  <c r="Q22" i="105"/>
  <c r="Q27" i="105" s="1"/>
  <c r="M22" i="105"/>
  <c r="M27" i="105" s="1"/>
  <c r="I22" i="105"/>
  <c r="I27" i="105" s="1"/>
  <c r="T22" i="105"/>
  <c r="T27" i="105" s="1"/>
  <c r="P22" i="105"/>
  <c r="P27" i="105" s="1"/>
  <c r="L22" i="105"/>
  <c r="L27" i="105" s="1"/>
  <c r="K5" i="105" s="1"/>
  <c r="H22" i="105"/>
  <c r="H27" i="105" s="1"/>
  <c r="S22" i="105"/>
  <c r="S27" i="105" s="1"/>
  <c r="O22" i="105"/>
  <c r="O27" i="105" s="1"/>
  <c r="K22" i="105"/>
  <c r="K27" i="105" s="1"/>
  <c r="G22" i="105"/>
  <c r="G27" i="105" s="1"/>
  <c r="V22" i="105"/>
  <c r="V27" i="105" s="1"/>
  <c r="R22" i="105"/>
  <c r="R27" i="105" s="1"/>
  <c r="N22" i="105"/>
  <c r="N27" i="105" s="1"/>
  <c r="J22" i="105"/>
  <c r="J27" i="105" s="1"/>
  <c r="AB16" i="104"/>
  <c r="G5" i="102" s="1"/>
  <c r="D23" i="104" s="1"/>
  <c r="B23" i="104" s="1"/>
  <c r="E3" i="104"/>
  <c r="M3" i="104"/>
  <c r="M7" i="104"/>
  <c r="E7" i="104"/>
  <c r="M11" i="104"/>
  <c r="E11" i="104"/>
  <c r="M15" i="104"/>
  <c r="E15" i="104"/>
  <c r="R13" i="99"/>
  <c r="U13" i="99"/>
  <c r="T13" i="99"/>
  <c r="K13" i="99"/>
  <c r="J13" i="99"/>
  <c r="P13" i="99"/>
  <c r="N13" i="99"/>
  <c r="Q13" i="99"/>
  <c r="H13" i="99"/>
  <c r="G13" i="99"/>
  <c r="M13" i="99"/>
  <c r="V13" i="99"/>
  <c r="L13" i="99"/>
  <c r="I13" i="99"/>
  <c r="O13" i="99"/>
  <c r="S13" i="99"/>
  <c r="T28" i="102"/>
  <c r="P28" i="102"/>
  <c r="L28" i="102"/>
  <c r="H28" i="102"/>
  <c r="S28" i="102"/>
  <c r="O28" i="102"/>
  <c r="K28" i="102"/>
  <c r="G28" i="102"/>
  <c r="V28" i="102"/>
  <c r="R28" i="102"/>
  <c r="N28" i="102"/>
  <c r="J28" i="102"/>
  <c r="U28" i="102"/>
  <c r="Q28" i="102"/>
  <c r="M28" i="102"/>
  <c r="I28" i="102"/>
  <c r="V18" i="102"/>
  <c r="R18" i="102"/>
  <c r="N18" i="102"/>
  <c r="J18" i="102"/>
  <c r="U18" i="102"/>
  <c r="Q18" i="102"/>
  <c r="M18" i="102"/>
  <c r="I18" i="102"/>
  <c r="S18" i="102"/>
  <c r="O18" i="102"/>
  <c r="K18" i="102"/>
  <c r="G18" i="102"/>
  <c r="H18" i="102"/>
  <c r="P18" i="102"/>
  <c r="L18" i="102"/>
  <c r="T18" i="102"/>
  <c r="V29" i="102"/>
  <c r="R29" i="102"/>
  <c r="N29" i="102"/>
  <c r="J29" i="102"/>
  <c r="U29" i="102"/>
  <c r="Q29" i="102"/>
  <c r="M29" i="102"/>
  <c r="I29" i="102"/>
  <c r="T29" i="102"/>
  <c r="P29" i="102"/>
  <c r="L29" i="102"/>
  <c r="H29" i="102"/>
  <c r="S29" i="102"/>
  <c r="O29" i="102"/>
  <c r="K29" i="102"/>
  <c r="G29" i="102"/>
  <c r="M4" i="104"/>
  <c r="E4" i="104"/>
  <c r="M8" i="104"/>
  <c r="E8" i="104"/>
  <c r="M12" i="104"/>
  <c r="E12" i="104"/>
  <c r="T22" i="99"/>
  <c r="N22" i="99"/>
  <c r="M22" i="99"/>
  <c r="K22" i="99"/>
  <c r="L22" i="99"/>
  <c r="R22" i="99"/>
  <c r="Q22" i="99"/>
  <c r="O22" i="99"/>
  <c r="P22" i="99"/>
  <c r="U22" i="99"/>
  <c r="J22" i="99"/>
  <c r="I22" i="99"/>
  <c r="G22" i="99"/>
  <c r="H22" i="99"/>
  <c r="V22" i="99"/>
  <c r="S22" i="99"/>
  <c r="U10" i="102"/>
  <c r="Q10" i="102"/>
  <c r="M10" i="102"/>
  <c r="I10" i="102"/>
  <c r="S10" i="102"/>
  <c r="O10" i="102"/>
  <c r="K10" i="102"/>
  <c r="G10" i="102"/>
  <c r="T10" i="102"/>
  <c r="L10" i="102"/>
  <c r="R10" i="102"/>
  <c r="P10" i="102"/>
  <c r="H10" i="102"/>
  <c r="V10" i="102"/>
  <c r="N10" i="102"/>
  <c r="J10" i="102"/>
  <c r="T19" i="102"/>
  <c r="P19" i="102"/>
  <c r="L19" i="102"/>
  <c r="H19" i="102"/>
  <c r="S19" i="102"/>
  <c r="O19" i="102"/>
  <c r="K19" i="102"/>
  <c r="G19" i="102"/>
  <c r="U19" i="102"/>
  <c r="Q19" i="102"/>
  <c r="M19" i="102"/>
  <c r="I19" i="102"/>
  <c r="V19" i="102"/>
  <c r="N19" i="102"/>
  <c r="J19" i="102"/>
  <c r="R19" i="102"/>
  <c r="V20" i="102"/>
  <c r="R20" i="102"/>
  <c r="N20" i="102"/>
  <c r="J20" i="102"/>
  <c r="U20" i="102"/>
  <c r="Q20" i="102"/>
  <c r="M20" i="102"/>
  <c r="I20" i="102"/>
  <c r="S20" i="102"/>
  <c r="O20" i="102"/>
  <c r="K20" i="102"/>
  <c r="G20" i="102"/>
  <c r="T20" i="102"/>
  <c r="L20" i="102"/>
  <c r="H20" i="102"/>
  <c r="P20" i="102"/>
  <c r="M5" i="104"/>
  <c r="E5" i="104"/>
  <c r="M9" i="104"/>
  <c r="E9" i="104"/>
  <c r="M13" i="104"/>
  <c r="E13" i="104"/>
  <c r="R23" i="99"/>
  <c r="Q23" i="99"/>
  <c r="O23" i="99"/>
  <c r="P23" i="99"/>
  <c r="I23" i="99"/>
  <c r="H23" i="99"/>
  <c r="N23" i="99"/>
  <c r="M23" i="99"/>
  <c r="K23" i="99"/>
  <c r="L23" i="99"/>
  <c r="G23" i="99"/>
  <c r="V23" i="99"/>
  <c r="U23" i="99"/>
  <c r="S23" i="99"/>
  <c r="T23" i="99"/>
  <c r="J23" i="99"/>
  <c r="S11" i="102"/>
  <c r="O11" i="102"/>
  <c r="K11" i="102"/>
  <c r="G11" i="102"/>
  <c r="U11" i="102"/>
  <c r="Q11" i="102"/>
  <c r="M11" i="102"/>
  <c r="I11" i="102"/>
  <c r="R11" i="102"/>
  <c r="J11" i="102"/>
  <c r="V11" i="102"/>
  <c r="N11" i="102"/>
  <c r="T11" i="102"/>
  <c r="L11" i="102"/>
  <c r="P11" i="102"/>
  <c r="H11" i="102"/>
  <c r="T21" i="102"/>
  <c r="P21" i="102"/>
  <c r="L21" i="102"/>
  <c r="H21" i="102"/>
  <c r="S21" i="102"/>
  <c r="O21" i="102"/>
  <c r="K21" i="102"/>
  <c r="G21" i="102"/>
  <c r="V21" i="102"/>
  <c r="R21" i="102"/>
  <c r="N21" i="102"/>
  <c r="J21" i="102"/>
  <c r="U21" i="102"/>
  <c r="Q21" i="102"/>
  <c r="M21" i="102"/>
  <c r="I21" i="102"/>
  <c r="U12" i="102"/>
  <c r="Q12" i="102"/>
  <c r="M12" i="102"/>
  <c r="I12" i="102"/>
  <c r="S12" i="102"/>
  <c r="O12" i="102"/>
  <c r="K12" i="102"/>
  <c r="G12" i="102"/>
  <c r="P12" i="102"/>
  <c r="H12" i="102"/>
  <c r="V12" i="102"/>
  <c r="T12" i="102"/>
  <c r="L12" i="102"/>
  <c r="R12" i="102"/>
  <c r="J12" i="102"/>
  <c r="N12" i="102"/>
  <c r="V25" i="102"/>
  <c r="R25" i="102"/>
  <c r="N25" i="102"/>
  <c r="J25" i="102"/>
  <c r="U25" i="102"/>
  <c r="Q25" i="102"/>
  <c r="M25" i="102"/>
  <c r="I25" i="102"/>
  <c r="T25" i="102"/>
  <c r="P25" i="102"/>
  <c r="L25" i="102"/>
  <c r="H25" i="102"/>
  <c r="S25" i="102"/>
  <c r="O25" i="102"/>
  <c r="K25" i="102"/>
  <c r="G25" i="102"/>
  <c r="M6" i="104"/>
  <c r="E6" i="104"/>
  <c r="M10" i="104"/>
  <c r="E10" i="104"/>
  <c r="M14" i="104"/>
  <c r="E14" i="104"/>
  <c r="T12" i="99"/>
  <c r="V12" i="99"/>
  <c r="Q12" i="99"/>
  <c r="K12" i="99"/>
  <c r="H12" i="99"/>
  <c r="U12" i="99"/>
  <c r="O12" i="99"/>
  <c r="L12" i="99"/>
  <c r="N12" i="99"/>
  <c r="P12" i="99"/>
  <c r="J12" i="99"/>
  <c r="M12" i="99"/>
  <c r="G12" i="99"/>
  <c r="R12" i="99"/>
  <c r="I12" i="99"/>
  <c r="S12" i="99"/>
  <c r="S13" i="102"/>
  <c r="O13" i="102"/>
  <c r="K13" i="102"/>
  <c r="G13" i="102"/>
  <c r="U13" i="102"/>
  <c r="Q13" i="102"/>
  <c r="M13" i="102"/>
  <c r="I13" i="102"/>
  <c r="V13" i="102"/>
  <c r="N13" i="102"/>
  <c r="R13" i="102"/>
  <c r="J13" i="102"/>
  <c r="P13" i="102"/>
  <c r="H13" i="102"/>
  <c r="T13" i="102"/>
  <c r="L13" i="102"/>
  <c r="T26" i="102"/>
  <c r="P26" i="102"/>
  <c r="L26" i="102"/>
  <c r="H26" i="102"/>
  <c r="S26" i="102"/>
  <c r="O26" i="102"/>
  <c r="K26" i="102"/>
  <c r="G26" i="102"/>
  <c r="V26" i="102"/>
  <c r="R26" i="102"/>
  <c r="N26" i="102"/>
  <c r="J26" i="102"/>
  <c r="U26" i="102"/>
  <c r="Q26" i="102"/>
  <c r="M26" i="102"/>
  <c r="I26" i="102"/>
  <c r="V27" i="102"/>
  <c r="R27" i="102"/>
  <c r="N27" i="102"/>
  <c r="J27" i="102"/>
  <c r="U27" i="102"/>
  <c r="Q27" i="102"/>
  <c r="M27" i="102"/>
  <c r="I27" i="102"/>
  <c r="T27" i="102"/>
  <c r="P27" i="102"/>
  <c r="L27" i="102"/>
  <c r="H27" i="102"/>
  <c r="S27" i="102"/>
  <c r="O27" i="102"/>
  <c r="K27" i="102"/>
  <c r="G27" i="102"/>
  <c r="AB16" i="101"/>
  <c r="G5" i="99" s="1"/>
  <c r="D23" i="101" s="1"/>
  <c r="B23" i="101" s="1"/>
  <c r="E7" i="101"/>
  <c r="M7" i="101"/>
  <c r="S29" i="99"/>
  <c r="O29" i="99"/>
  <c r="K29" i="99"/>
  <c r="R29" i="99"/>
  <c r="M29" i="99"/>
  <c r="H29" i="99"/>
  <c r="T29" i="99"/>
  <c r="L29" i="99"/>
  <c r="Q29" i="99"/>
  <c r="J29" i="99"/>
  <c r="V29" i="99"/>
  <c r="P29" i="99"/>
  <c r="I29" i="99"/>
  <c r="U29" i="99"/>
  <c r="N29" i="99"/>
  <c r="G29" i="99"/>
  <c r="M6" i="101"/>
  <c r="E6" i="101"/>
  <c r="M10" i="101"/>
  <c r="E10" i="101"/>
  <c r="M14" i="101"/>
  <c r="E14" i="101"/>
  <c r="T20" i="99"/>
  <c r="P20" i="99"/>
  <c r="L20" i="99"/>
  <c r="H20" i="99"/>
  <c r="S20" i="99"/>
  <c r="N20" i="99"/>
  <c r="I20" i="99"/>
  <c r="R20" i="99"/>
  <c r="M20" i="99"/>
  <c r="G20" i="99"/>
  <c r="V20" i="99"/>
  <c r="Q20" i="99"/>
  <c r="K20" i="99"/>
  <c r="U20" i="99"/>
  <c r="O20" i="99"/>
  <c r="J20" i="99"/>
  <c r="T11" i="99"/>
  <c r="P11" i="99"/>
  <c r="L11" i="99"/>
  <c r="H11" i="99"/>
  <c r="S11" i="99"/>
  <c r="O11" i="99"/>
  <c r="K11" i="99"/>
  <c r="G11" i="99"/>
  <c r="U11" i="99"/>
  <c r="M11" i="99"/>
  <c r="V11" i="99"/>
  <c r="R11" i="99"/>
  <c r="N11" i="99"/>
  <c r="J11" i="99"/>
  <c r="Q11" i="99"/>
  <c r="I11" i="99"/>
  <c r="V21" i="99"/>
  <c r="R21" i="99"/>
  <c r="N21" i="99"/>
  <c r="J21" i="99"/>
  <c r="Q21" i="99"/>
  <c r="L21" i="99"/>
  <c r="G21" i="99"/>
  <c r="U21" i="99"/>
  <c r="P21" i="99"/>
  <c r="K21" i="99"/>
  <c r="T21" i="99"/>
  <c r="O21" i="99"/>
  <c r="I21" i="99"/>
  <c r="S21" i="99"/>
  <c r="M21" i="99"/>
  <c r="H21" i="99"/>
  <c r="V10" i="99"/>
  <c r="R10" i="99"/>
  <c r="N10" i="99"/>
  <c r="J10" i="99"/>
  <c r="U10" i="99"/>
  <c r="Q10" i="99"/>
  <c r="M10" i="99"/>
  <c r="I10" i="99"/>
  <c r="T10" i="99"/>
  <c r="P10" i="99"/>
  <c r="L10" i="99"/>
  <c r="H10" i="99"/>
  <c r="S10" i="99"/>
  <c r="G10" i="99"/>
  <c r="O10" i="99"/>
  <c r="K10" i="99"/>
  <c r="E4" i="101"/>
  <c r="M4" i="101"/>
  <c r="E8" i="101"/>
  <c r="M8" i="101"/>
  <c r="M12" i="101"/>
  <c r="E12" i="101"/>
  <c r="J13" i="96"/>
  <c r="I13" i="96"/>
  <c r="H13" i="96"/>
  <c r="G13" i="96"/>
  <c r="V13" i="96"/>
  <c r="U13" i="96"/>
  <c r="T13" i="96"/>
  <c r="S13" i="96"/>
  <c r="Q13" i="96"/>
  <c r="O13" i="96"/>
  <c r="N13" i="96"/>
  <c r="M13" i="96"/>
  <c r="L13" i="96"/>
  <c r="K13" i="96"/>
  <c r="R13" i="96"/>
  <c r="P13" i="96"/>
  <c r="V28" i="99"/>
  <c r="R28" i="99"/>
  <c r="N28" i="99"/>
  <c r="J28" i="99"/>
  <c r="S28" i="99"/>
  <c r="M28" i="99"/>
  <c r="H28" i="99"/>
  <c r="Q28" i="99"/>
  <c r="L28" i="99"/>
  <c r="G28" i="99"/>
  <c r="U28" i="99"/>
  <c r="P28" i="99"/>
  <c r="K28" i="99"/>
  <c r="T28" i="99"/>
  <c r="O28" i="99"/>
  <c r="I28" i="99"/>
  <c r="V16" i="99"/>
  <c r="R16" i="99"/>
  <c r="N16" i="99"/>
  <c r="J16" i="99"/>
  <c r="U16" i="99"/>
  <c r="Q16" i="99"/>
  <c r="M16" i="99"/>
  <c r="I16" i="99"/>
  <c r="K16" i="99"/>
  <c r="T16" i="99"/>
  <c r="P16" i="99"/>
  <c r="L16" i="99"/>
  <c r="H16" i="99"/>
  <c r="S16" i="99"/>
  <c r="O16" i="99"/>
  <c r="G16" i="99"/>
  <c r="T27" i="99"/>
  <c r="P27" i="99"/>
  <c r="L27" i="99"/>
  <c r="H27" i="99"/>
  <c r="U27" i="99"/>
  <c r="O27" i="99"/>
  <c r="J27" i="99"/>
  <c r="S27" i="99"/>
  <c r="N27" i="99"/>
  <c r="I27" i="99"/>
  <c r="R27" i="99"/>
  <c r="M27" i="99"/>
  <c r="G27" i="99"/>
  <c r="V27" i="99"/>
  <c r="Q27" i="99"/>
  <c r="K27" i="99"/>
  <c r="U30" i="99"/>
  <c r="Q30" i="99"/>
  <c r="M30" i="99"/>
  <c r="I30" i="99"/>
  <c r="V30" i="99"/>
  <c r="P30" i="99"/>
  <c r="K30" i="99"/>
  <c r="O30" i="99"/>
  <c r="H30" i="99"/>
  <c r="T30" i="99"/>
  <c r="N30" i="99"/>
  <c r="G30" i="99"/>
  <c r="S30" i="99"/>
  <c r="L30" i="99"/>
  <c r="R30" i="99"/>
  <c r="J30" i="99"/>
  <c r="M3" i="101"/>
  <c r="E3" i="101"/>
  <c r="M11" i="101"/>
  <c r="E11" i="101"/>
  <c r="M15" i="101"/>
  <c r="E15" i="101"/>
  <c r="H12" i="96"/>
  <c r="G12" i="96"/>
  <c r="J12" i="96"/>
  <c r="I12" i="96"/>
  <c r="P12" i="96"/>
  <c r="T12" i="96"/>
  <c r="S12" i="96"/>
  <c r="V12" i="96"/>
  <c r="U12" i="96"/>
  <c r="R12" i="96"/>
  <c r="L12" i="96"/>
  <c r="K12" i="96"/>
  <c r="N12" i="96"/>
  <c r="M12" i="96"/>
  <c r="O12" i="96"/>
  <c r="Q12" i="96"/>
  <c r="M5" i="101"/>
  <c r="E5" i="101"/>
  <c r="E9" i="101"/>
  <c r="M9" i="101"/>
  <c r="M13" i="101"/>
  <c r="E13" i="101"/>
  <c r="T17" i="99"/>
  <c r="P17" i="99"/>
  <c r="L17" i="99"/>
  <c r="H17" i="99"/>
  <c r="S17" i="99"/>
  <c r="O17" i="99"/>
  <c r="K17" i="99"/>
  <c r="G17" i="99"/>
  <c r="V17" i="99"/>
  <c r="R17" i="99"/>
  <c r="N17" i="99"/>
  <c r="J17" i="99"/>
  <c r="U17" i="99"/>
  <c r="Q17" i="99"/>
  <c r="M17" i="99"/>
  <c r="I17" i="99"/>
  <c r="S31" i="99"/>
  <c r="O31" i="99"/>
  <c r="K31" i="99"/>
  <c r="G31" i="99"/>
  <c r="T31" i="99"/>
  <c r="N31" i="99"/>
  <c r="I31" i="99"/>
  <c r="R31" i="99"/>
  <c r="L31" i="99"/>
  <c r="Q31" i="99"/>
  <c r="J31" i="99"/>
  <c r="V31" i="99"/>
  <c r="P31" i="99"/>
  <c r="H31" i="99"/>
  <c r="U31" i="99"/>
  <c r="M31" i="99"/>
  <c r="M3" i="98"/>
  <c r="E3" i="98"/>
  <c r="M7" i="98"/>
  <c r="E7" i="98"/>
  <c r="M11" i="98"/>
  <c r="E11" i="98"/>
  <c r="M15" i="98"/>
  <c r="E15" i="98"/>
  <c r="Q11" i="93"/>
  <c r="N11" i="93"/>
  <c r="H11" i="93"/>
  <c r="G11" i="93"/>
  <c r="U11" i="93"/>
  <c r="R11" i="93"/>
  <c r="L11" i="93"/>
  <c r="S11" i="93"/>
  <c r="I11" i="93"/>
  <c r="O11" i="93"/>
  <c r="V11" i="93"/>
  <c r="P11" i="93"/>
  <c r="M11" i="93"/>
  <c r="J11" i="93"/>
  <c r="K11" i="93"/>
  <c r="T11" i="93"/>
  <c r="AB16" i="98"/>
  <c r="G5" i="96" s="1"/>
  <c r="D23" i="98" s="1"/>
  <c r="B23" i="98" s="1"/>
  <c r="U11" i="96"/>
  <c r="Q11" i="96"/>
  <c r="M11" i="96"/>
  <c r="I11" i="96"/>
  <c r="T11" i="96"/>
  <c r="P11" i="96"/>
  <c r="L11" i="96"/>
  <c r="H11" i="96"/>
  <c r="V11" i="96"/>
  <c r="R11" i="96"/>
  <c r="N11" i="96"/>
  <c r="J11" i="96"/>
  <c r="S11" i="96"/>
  <c r="O11" i="96"/>
  <c r="K11" i="96"/>
  <c r="G11" i="96"/>
  <c r="U24" i="96"/>
  <c r="Q24" i="96"/>
  <c r="M24" i="96"/>
  <c r="I24" i="96"/>
  <c r="T24" i="96"/>
  <c r="P24" i="96"/>
  <c r="L24" i="96"/>
  <c r="H24" i="96"/>
  <c r="S24" i="96"/>
  <c r="K24" i="96"/>
  <c r="V24" i="96"/>
  <c r="R24" i="96"/>
  <c r="N24" i="96"/>
  <c r="J24" i="96"/>
  <c r="O24" i="96"/>
  <c r="G24" i="96"/>
  <c r="M5" i="98"/>
  <c r="E5" i="98"/>
  <c r="M8" i="98"/>
  <c r="E8" i="98"/>
  <c r="M12" i="98"/>
  <c r="E12" i="98"/>
  <c r="S16" i="96"/>
  <c r="O16" i="96"/>
  <c r="K16" i="96"/>
  <c r="G16" i="96"/>
  <c r="V16" i="96"/>
  <c r="R16" i="96"/>
  <c r="N16" i="96"/>
  <c r="J16" i="96"/>
  <c r="T16" i="96"/>
  <c r="P16" i="96"/>
  <c r="L16" i="96"/>
  <c r="H16" i="96"/>
  <c r="U16" i="96"/>
  <c r="Q16" i="96"/>
  <c r="M16" i="96"/>
  <c r="I16" i="96"/>
  <c r="S10" i="96"/>
  <c r="O10" i="96"/>
  <c r="K10" i="96"/>
  <c r="G10" i="96"/>
  <c r="V10" i="96"/>
  <c r="R10" i="96"/>
  <c r="N10" i="96"/>
  <c r="J10" i="96"/>
  <c r="T10" i="96"/>
  <c r="P10" i="96"/>
  <c r="L10" i="96"/>
  <c r="H10" i="96"/>
  <c r="U10" i="96"/>
  <c r="Q10" i="96"/>
  <c r="M10" i="96"/>
  <c r="I10" i="96"/>
  <c r="U17" i="96"/>
  <c r="Q17" i="96"/>
  <c r="M17" i="96"/>
  <c r="I17" i="96"/>
  <c r="T17" i="96"/>
  <c r="P17" i="96"/>
  <c r="L17" i="96"/>
  <c r="H17" i="96"/>
  <c r="V17" i="96"/>
  <c r="R17" i="96"/>
  <c r="N17" i="96"/>
  <c r="J17" i="96"/>
  <c r="O17" i="96"/>
  <c r="K17" i="96"/>
  <c r="G17" i="96"/>
  <c r="S17" i="96"/>
  <c r="U26" i="96"/>
  <c r="V26" i="96"/>
  <c r="Q26" i="96"/>
  <c r="M26" i="96"/>
  <c r="I26" i="96"/>
  <c r="T26" i="96"/>
  <c r="P26" i="96"/>
  <c r="L26" i="96"/>
  <c r="H26" i="96"/>
  <c r="S26" i="96"/>
  <c r="K26" i="96"/>
  <c r="R26" i="96"/>
  <c r="N26" i="96"/>
  <c r="J26" i="96"/>
  <c r="O26" i="96"/>
  <c r="G26" i="96"/>
  <c r="M4" i="98"/>
  <c r="E4" i="98"/>
  <c r="M9" i="98"/>
  <c r="E9" i="98"/>
  <c r="M13" i="98"/>
  <c r="E13" i="98"/>
  <c r="S18" i="96"/>
  <c r="O18" i="96"/>
  <c r="K18" i="96"/>
  <c r="G18" i="96"/>
  <c r="V18" i="96"/>
  <c r="R18" i="96"/>
  <c r="N18" i="96"/>
  <c r="J18" i="96"/>
  <c r="T18" i="96"/>
  <c r="P18" i="96"/>
  <c r="L18" i="96"/>
  <c r="H18" i="96"/>
  <c r="Q18" i="96"/>
  <c r="M18" i="96"/>
  <c r="I18" i="96"/>
  <c r="U18" i="96"/>
  <c r="S23" i="96"/>
  <c r="O23" i="96"/>
  <c r="K23" i="96"/>
  <c r="G23" i="96"/>
  <c r="V23" i="96"/>
  <c r="R23" i="96"/>
  <c r="N23" i="96"/>
  <c r="J23" i="96"/>
  <c r="U23" i="96"/>
  <c r="T23" i="96"/>
  <c r="P23" i="96"/>
  <c r="L23" i="96"/>
  <c r="H23" i="96"/>
  <c r="Q23" i="96"/>
  <c r="M23" i="96"/>
  <c r="I23" i="96"/>
  <c r="T19" i="93"/>
  <c r="Q19" i="93"/>
  <c r="R19" i="93"/>
  <c r="K19" i="93"/>
  <c r="L19" i="93"/>
  <c r="U19" i="93"/>
  <c r="V19" i="93"/>
  <c r="O19" i="93"/>
  <c r="P19" i="93"/>
  <c r="I19" i="93"/>
  <c r="J19" i="93"/>
  <c r="S19" i="93"/>
  <c r="M19" i="93"/>
  <c r="N19" i="93"/>
  <c r="G19" i="93"/>
  <c r="H19" i="93"/>
  <c r="M6" i="98"/>
  <c r="E6" i="98"/>
  <c r="M10" i="98"/>
  <c r="E10" i="98"/>
  <c r="M14" i="98"/>
  <c r="E14" i="98"/>
  <c r="S25" i="96"/>
  <c r="O25" i="96"/>
  <c r="K25" i="96"/>
  <c r="G25" i="96"/>
  <c r="V25" i="96"/>
  <c r="R25" i="96"/>
  <c r="N25" i="96"/>
  <c r="J25" i="96"/>
  <c r="Q25" i="96"/>
  <c r="I25" i="96"/>
  <c r="T25" i="96"/>
  <c r="P25" i="96"/>
  <c r="L25" i="96"/>
  <c r="H25" i="96"/>
  <c r="U25" i="96"/>
  <c r="M25" i="96"/>
  <c r="R20" i="93"/>
  <c r="Q20" i="93"/>
  <c r="P20" i="93"/>
  <c r="O20" i="93"/>
  <c r="N20" i="93"/>
  <c r="M20" i="93"/>
  <c r="L20" i="93"/>
  <c r="K20" i="93"/>
  <c r="J20" i="93"/>
  <c r="I20" i="93"/>
  <c r="H20" i="93"/>
  <c r="G20" i="93"/>
  <c r="V20" i="93"/>
  <c r="U20" i="93"/>
  <c r="T20" i="93"/>
  <c r="T21" i="93" s="1"/>
  <c r="S20" i="93"/>
  <c r="U22" i="96"/>
  <c r="Q22" i="96"/>
  <c r="M22" i="96"/>
  <c r="I22" i="96"/>
  <c r="T22" i="96"/>
  <c r="P22" i="96"/>
  <c r="L22" i="96"/>
  <c r="H22" i="96"/>
  <c r="V22" i="96"/>
  <c r="R22" i="96"/>
  <c r="N22" i="96"/>
  <c r="J22" i="96"/>
  <c r="K22" i="96"/>
  <c r="G22" i="96"/>
  <c r="S22" i="96"/>
  <c r="O22" i="96"/>
  <c r="M8" i="95"/>
  <c r="E8" i="95"/>
  <c r="E3" i="95"/>
  <c r="M3" i="95"/>
  <c r="E7" i="95"/>
  <c r="M7" i="95"/>
  <c r="M11" i="95"/>
  <c r="E11" i="95"/>
  <c r="M15" i="95"/>
  <c r="E15" i="95"/>
  <c r="S28" i="93"/>
  <c r="O28" i="93"/>
  <c r="K28" i="93"/>
  <c r="G28" i="93"/>
  <c r="V28" i="93"/>
  <c r="Q28" i="93"/>
  <c r="L28" i="93"/>
  <c r="T28" i="93"/>
  <c r="N28" i="93"/>
  <c r="I28" i="93"/>
  <c r="R28" i="93"/>
  <c r="H28" i="93"/>
  <c r="M28" i="93"/>
  <c r="P28" i="93"/>
  <c r="U28" i="93"/>
  <c r="J28" i="93"/>
  <c r="AB16" i="95"/>
  <c r="G5" i="93" s="1"/>
  <c r="D23" i="95" s="1"/>
  <c r="B23" i="95" s="1"/>
  <c r="V10" i="93"/>
  <c r="R10" i="93"/>
  <c r="N10" i="93"/>
  <c r="J10" i="93"/>
  <c r="J12" i="93" s="1"/>
  <c r="T10" i="93"/>
  <c r="P10" i="93"/>
  <c r="P12" i="93" s="1"/>
  <c r="L10" i="93"/>
  <c r="O10" i="93"/>
  <c r="O12" i="93" s="1"/>
  <c r="H10" i="93"/>
  <c r="H12" i="93" s="1"/>
  <c r="K10" i="93"/>
  <c r="U10" i="93"/>
  <c r="M10" i="93"/>
  <c r="G10" i="93"/>
  <c r="S10" i="93"/>
  <c r="S12" i="93" s="1"/>
  <c r="Q10" i="93"/>
  <c r="Q12" i="93" s="1"/>
  <c r="I10" i="93"/>
  <c r="E5" i="95"/>
  <c r="M5" i="95"/>
  <c r="E9" i="95"/>
  <c r="M9" i="95"/>
  <c r="M13" i="95"/>
  <c r="E13" i="95"/>
  <c r="V24" i="93"/>
  <c r="R24" i="93"/>
  <c r="N24" i="93"/>
  <c r="J24" i="93"/>
  <c r="T24" i="93"/>
  <c r="P24" i="93"/>
  <c r="L24" i="93"/>
  <c r="H24" i="93"/>
  <c r="S24" i="93"/>
  <c r="K24" i="93"/>
  <c r="Q24" i="93"/>
  <c r="I24" i="93"/>
  <c r="O24" i="93"/>
  <c r="G24" i="93"/>
  <c r="U24" i="93"/>
  <c r="M24" i="93"/>
  <c r="T14" i="93"/>
  <c r="P14" i="93"/>
  <c r="L14" i="93"/>
  <c r="H14" i="93"/>
  <c r="V14" i="93"/>
  <c r="R14" i="93"/>
  <c r="N14" i="93"/>
  <c r="J14" i="93"/>
  <c r="Q14" i="93"/>
  <c r="I14" i="93"/>
  <c r="O14" i="93"/>
  <c r="G14" i="93"/>
  <c r="U14" i="93"/>
  <c r="M14" i="93"/>
  <c r="S14" i="93"/>
  <c r="K14" i="93"/>
  <c r="S26" i="93"/>
  <c r="O26" i="93"/>
  <c r="K26" i="93"/>
  <c r="G26" i="93"/>
  <c r="U26" i="93"/>
  <c r="P26" i="93"/>
  <c r="J26" i="93"/>
  <c r="R26" i="93"/>
  <c r="M26" i="93"/>
  <c r="H26" i="93"/>
  <c r="V26" i="93"/>
  <c r="L26" i="93"/>
  <c r="Q26" i="93"/>
  <c r="T26" i="93"/>
  <c r="I26" i="93"/>
  <c r="N26" i="93"/>
  <c r="M4" i="95"/>
  <c r="E4" i="95"/>
  <c r="M12" i="95"/>
  <c r="E12" i="95"/>
  <c r="T16" i="93"/>
  <c r="P16" i="93"/>
  <c r="L16" i="93"/>
  <c r="H16" i="93"/>
  <c r="V16" i="93"/>
  <c r="R16" i="93"/>
  <c r="N16" i="93"/>
  <c r="J16" i="93"/>
  <c r="U16" i="93"/>
  <c r="M16" i="93"/>
  <c r="I16" i="93"/>
  <c r="S16" i="93"/>
  <c r="K16" i="93"/>
  <c r="Q16" i="93"/>
  <c r="O16" i="93"/>
  <c r="G16" i="93"/>
  <c r="M6" i="95"/>
  <c r="E6" i="95"/>
  <c r="M10" i="95"/>
  <c r="E10" i="95"/>
  <c r="M14" i="95"/>
  <c r="E14" i="95"/>
  <c r="V15" i="93"/>
  <c r="R15" i="93"/>
  <c r="N15" i="93"/>
  <c r="J15" i="93"/>
  <c r="T15" i="93"/>
  <c r="P15" i="93"/>
  <c r="L15" i="93"/>
  <c r="H15" i="93"/>
  <c r="O15" i="93"/>
  <c r="G15" i="93"/>
  <c r="K15" i="93"/>
  <c r="U15" i="93"/>
  <c r="M15" i="93"/>
  <c r="S15" i="93"/>
  <c r="Q15" i="93"/>
  <c r="I15" i="93"/>
  <c r="U25" i="93"/>
  <c r="Q25" i="93"/>
  <c r="M25" i="93"/>
  <c r="R25" i="93"/>
  <c r="L25" i="93"/>
  <c r="H25" i="93"/>
  <c r="T25" i="93"/>
  <c r="O25" i="93"/>
  <c r="J25" i="93"/>
  <c r="S25" i="93"/>
  <c r="I25" i="93"/>
  <c r="P25" i="93"/>
  <c r="G25" i="93"/>
  <c r="N25" i="93"/>
  <c r="V25" i="93"/>
  <c r="K25" i="93"/>
  <c r="U27" i="93"/>
  <c r="Q27" i="93"/>
  <c r="M27" i="93"/>
  <c r="I27" i="93"/>
  <c r="S27" i="93"/>
  <c r="N27" i="93"/>
  <c r="H27" i="93"/>
  <c r="V27" i="93"/>
  <c r="P27" i="93"/>
  <c r="K27" i="93"/>
  <c r="O27" i="93"/>
  <c r="L27" i="93"/>
  <c r="T27" i="93"/>
  <c r="J27" i="93"/>
  <c r="R27" i="93"/>
  <c r="G27" i="93"/>
  <c r="M3" i="92"/>
  <c r="E3" i="92"/>
  <c r="M7" i="92"/>
  <c r="E7" i="92"/>
  <c r="M11" i="92"/>
  <c r="E11" i="92"/>
  <c r="M15" i="92"/>
  <c r="E15" i="92"/>
  <c r="U10" i="90"/>
  <c r="I10" i="90"/>
  <c r="T10" i="90"/>
  <c r="P10" i="90"/>
  <c r="L10" i="90"/>
  <c r="H10" i="90"/>
  <c r="O10" i="90"/>
  <c r="G10" i="90"/>
  <c r="V10" i="90"/>
  <c r="R10" i="90"/>
  <c r="N10" i="90"/>
  <c r="J10" i="90"/>
  <c r="Q10" i="90"/>
  <c r="M10" i="90"/>
  <c r="S10" i="90"/>
  <c r="K10" i="90"/>
  <c r="S25" i="90"/>
  <c r="O25" i="90"/>
  <c r="K25" i="90"/>
  <c r="G25" i="90"/>
  <c r="V25" i="90"/>
  <c r="R25" i="90"/>
  <c r="N25" i="90"/>
  <c r="J25" i="90"/>
  <c r="T25" i="90"/>
  <c r="P25" i="90"/>
  <c r="L25" i="90"/>
  <c r="H25" i="90"/>
  <c r="U25" i="90"/>
  <c r="Q25" i="90"/>
  <c r="M25" i="90"/>
  <c r="I25" i="90"/>
  <c r="M4" i="92"/>
  <c r="E4" i="92"/>
  <c r="M8" i="92"/>
  <c r="E8" i="92"/>
  <c r="M12" i="92"/>
  <c r="E12" i="92"/>
  <c r="R28" i="87"/>
  <c r="U28" i="87"/>
  <c r="S28" i="87"/>
  <c r="T28" i="87"/>
  <c r="K28" i="87"/>
  <c r="N28" i="87"/>
  <c r="Q28" i="87"/>
  <c r="O28" i="87"/>
  <c r="L28" i="87"/>
  <c r="J28" i="87"/>
  <c r="V28" i="87"/>
  <c r="P28" i="87"/>
  <c r="I28" i="87"/>
  <c r="G28" i="87"/>
  <c r="M28" i="87"/>
  <c r="H28" i="87"/>
  <c r="U12" i="90"/>
  <c r="I12" i="90"/>
  <c r="T12" i="90"/>
  <c r="P12" i="90"/>
  <c r="L12" i="90"/>
  <c r="H12" i="90"/>
  <c r="O12" i="90"/>
  <c r="G12" i="90"/>
  <c r="V12" i="90"/>
  <c r="R12" i="90"/>
  <c r="N12" i="90"/>
  <c r="J12" i="90"/>
  <c r="Q12" i="90"/>
  <c r="M12" i="90"/>
  <c r="S12" i="90"/>
  <c r="K12" i="90"/>
  <c r="T17" i="90"/>
  <c r="P17" i="90"/>
  <c r="L17" i="90"/>
  <c r="H17" i="90"/>
  <c r="V17" i="90"/>
  <c r="R17" i="90"/>
  <c r="N17" i="90"/>
  <c r="J17" i="90"/>
  <c r="Q17" i="90"/>
  <c r="I17" i="90"/>
  <c r="O17" i="90"/>
  <c r="G17" i="90"/>
  <c r="U17" i="90"/>
  <c r="M17" i="90"/>
  <c r="S17" i="90"/>
  <c r="K17" i="90"/>
  <c r="S23" i="90"/>
  <c r="O23" i="90"/>
  <c r="K23" i="90"/>
  <c r="G23" i="90"/>
  <c r="V23" i="90"/>
  <c r="R23" i="90"/>
  <c r="N23" i="90"/>
  <c r="J23" i="90"/>
  <c r="T23" i="90"/>
  <c r="P23" i="90"/>
  <c r="L23" i="90"/>
  <c r="H23" i="90"/>
  <c r="I23" i="90"/>
  <c r="U23" i="90"/>
  <c r="Q23" i="90"/>
  <c r="M23" i="90"/>
  <c r="AB16" i="92"/>
  <c r="G5" i="90" s="1"/>
  <c r="D23" i="92" s="1"/>
  <c r="B23" i="92" s="1"/>
  <c r="M5" i="92"/>
  <c r="E5" i="92"/>
  <c r="M9" i="92"/>
  <c r="E9" i="92"/>
  <c r="M13" i="92"/>
  <c r="E13" i="92"/>
  <c r="S11" i="90"/>
  <c r="O11" i="90"/>
  <c r="M11" i="90"/>
  <c r="V11" i="90"/>
  <c r="R11" i="90"/>
  <c r="N11" i="90"/>
  <c r="J11" i="90"/>
  <c r="I11" i="90"/>
  <c r="T11" i="90"/>
  <c r="P11" i="90"/>
  <c r="L11" i="90"/>
  <c r="H11" i="90"/>
  <c r="K11" i="90"/>
  <c r="G11" i="90"/>
  <c r="U11" i="90"/>
  <c r="Q11" i="90"/>
  <c r="V16" i="90"/>
  <c r="R16" i="90"/>
  <c r="N16" i="90"/>
  <c r="J16" i="90"/>
  <c r="T16" i="90"/>
  <c r="P16" i="90"/>
  <c r="L16" i="90"/>
  <c r="H16" i="90"/>
  <c r="S16" i="90"/>
  <c r="Q16" i="90"/>
  <c r="I16" i="90"/>
  <c r="O16" i="90"/>
  <c r="U16" i="90"/>
  <c r="M16" i="90"/>
  <c r="K16" i="90"/>
  <c r="G16" i="90"/>
  <c r="S21" i="90"/>
  <c r="O21" i="90"/>
  <c r="K21" i="90"/>
  <c r="G21" i="90"/>
  <c r="V21" i="90"/>
  <c r="R21" i="90"/>
  <c r="N21" i="90"/>
  <c r="J21" i="90"/>
  <c r="T21" i="90"/>
  <c r="P21" i="90"/>
  <c r="L21" i="90"/>
  <c r="H21" i="90"/>
  <c r="M21" i="90"/>
  <c r="I21" i="90"/>
  <c r="U21" i="90"/>
  <c r="Q21" i="90"/>
  <c r="T15" i="90"/>
  <c r="T18" i="90" s="1"/>
  <c r="P15" i="90"/>
  <c r="P18" i="90" s="1"/>
  <c r="L15" i="90"/>
  <c r="L18" i="90" s="1"/>
  <c r="H15" i="90"/>
  <c r="H18" i="90" s="1"/>
  <c r="V15" i="90"/>
  <c r="V18" i="90" s="1"/>
  <c r="R15" i="90"/>
  <c r="R18" i="90" s="1"/>
  <c r="N15" i="90"/>
  <c r="N18" i="90" s="1"/>
  <c r="J15" i="90"/>
  <c r="J18" i="90" s="1"/>
  <c r="U15" i="90"/>
  <c r="M15" i="90"/>
  <c r="M18" i="90" s="1"/>
  <c r="S15" i="90"/>
  <c r="K15" i="90"/>
  <c r="Q15" i="90"/>
  <c r="I15" i="90"/>
  <c r="O15" i="90"/>
  <c r="G15" i="90"/>
  <c r="G18" i="90" s="1"/>
  <c r="U22" i="90"/>
  <c r="Q22" i="90"/>
  <c r="M22" i="90"/>
  <c r="I22" i="90"/>
  <c r="T22" i="90"/>
  <c r="P22" i="90"/>
  <c r="L22" i="90"/>
  <c r="H22" i="90"/>
  <c r="V22" i="90"/>
  <c r="R22" i="90"/>
  <c r="N22" i="90"/>
  <c r="J22" i="90"/>
  <c r="K22" i="90"/>
  <c r="G22" i="90"/>
  <c r="S22" i="90"/>
  <c r="O22" i="90"/>
  <c r="M6" i="92"/>
  <c r="E6" i="92"/>
  <c r="M10" i="92"/>
  <c r="E10" i="92"/>
  <c r="M14" i="92"/>
  <c r="E14" i="92"/>
  <c r="U24" i="90"/>
  <c r="Q24" i="90"/>
  <c r="M24" i="90"/>
  <c r="I24" i="90"/>
  <c r="T24" i="90"/>
  <c r="P24" i="90"/>
  <c r="L24" i="90"/>
  <c r="H24" i="90"/>
  <c r="V24" i="90"/>
  <c r="R24" i="90"/>
  <c r="N24" i="90"/>
  <c r="J24" i="90"/>
  <c r="G24" i="90"/>
  <c r="S24" i="90"/>
  <c r="O24" i="90"/>
  <c r="K24" i="90"/>
  <c r="M4" i="89"/>
  <c r="E4" i="89"/>
  <c r="M12" i="89"/>
  <c r="E12" i="89"/>
  <c r="V20" i="84"/>
  <c r="U20" i="84"/>
  <c r="S20" i="84"/>
  <c r="T20" i="84"/>
  <c r="R20" i="84"/>
  <c r="O20" i="84"/>
  <c r="N20" i="84"/>
  <c r="K20" i="84"/>
  <c r="J20" i="84"/>
  <c r="I20" i="84"/>
  <c r="G20" i="84"/>
  <c r="H20" i="84"/>
  <c r="Q20" i="84"/>
  <c r="P20" i="84"/>
  <c r="M20" i="84"/>
  <c r="L20" i="84"/>
  <c r="T23" i="84"/>
  <c r="M23" i="84"/>
  <c r="N23" i="84"/>
  <c r="K23" i="84"/>
  <c r="L23" i="84"/>
  <c r="U23" i="84"/>
  <c r="V23" i="84"/>
  <c r="S23" i="84"/>
  <c r="I23" i="84"/>
  <c r="J23" i="84"/>
  <c r="G23" i="84"/>
  <c r="H23" i="84"/>
  <c r="Q23" i="84"/>
  <c r="R23" i="84"/>
  <c r="O23" i="84"/>
  <c r="P23" i="84"/>
  <c r="M3" i="89"/>
  <c r="E3" i="89"/>
  <c r="M7" i="89"/>
  <c r="E7" i="89"/>
  <c r="M11" i="89"/>
  <c r="E11" i="89"/>
  <c r="M15" i="89"/>
  <c r="E15" i="89"/>
  <c r="S12" i="84"/>
  <c r="M12" i="84"/>
  <c r="N12" i="84"/>
  <c r="L12" i="84"/>
  <c r="K12" i="84"/>
  <c r="O12" i="84"/>
  <c r="I12" i="84"/>
  <c r="J12" i="84"/>
  <c r="H12" i="84"/>
  <c r="G12" i="84"/>
  <c r="Q12" i="84"/>
  <c r="R12" i="84"/>
  <c r="P12" i="84"/>
  <c r="U12" i="84"/>
  <c r="V12" i="84"/>
  <c r="T12" i="84"/>
  <c r="R26" i="84"/>
  <c r="Q26" i="84"/>
  <c r="P26" i="84"/>
  <c r="O26" i="84"/>
  <c r="M26" i="84"/>
  <c r="K26" i="84"/>
  <c r="J26" i="84"/>
  <c r="H26" i="84"/>
  <c r="V26" i="84"/>
  <c r="U26" i="84"/>
  <c r="T26" i="84"/>
  <c r="S26" i="84"/>
  <c r="N26" i="84"/>
  <c r="L26" i="84"/>
  <c r="I26" i="84"/>
  <c r="G26" i="84"/>
  <c r="T17" i="87"/>
  <c r="S17" i="87"/>
  <c r="O17" i="87"/>
  <c r="K17" i="87"/>
  <c r="G17" i="87"/>
  <c r="L17" i="87"/>
  <c r="R17" i="87"/>
  <c r="N17" i="87"/>
  <c r="J17" i="87"/>
  <c r="P17" i="87"/>
  <c r="V17" i="87"/>
  <c r="Q17" i="87"/>
  <c r="M17" i="87"/>
  <c r="I17" i="87"/>
  <c r="U17" i="87"/>
  <c r="H17" i="87"/>
  <c r="T16" i="84"/>
  <c r="U16" i="84"/>
  <c r="O16" i="84"/>
  <c r="V16" i="84"/>
  <c r="S16" i="84"/>
  <c r="I16" i="84"/>
  <c r="J16" i="84"/>
  <c r="H16" i="84"/>
  <c r="Q16" i="84"/>
  <c r="K16" i="84"/>
  <c r="R16" i="84"/>
  <c r="G16" i="84"/>
  <c r="P16" i="84"/>
  <c r="M16" i="84"/>
  <c r="N16" i="84"/>
  <c r="L16" i="84"/>
  <c r="R24" i="84"/>
  <c r="Q24" i="84"/>
  <c r="P24" i="84"/>
  <c r="O24" i="84"/>
  <c r="M24" i="84"/>
  <c r="K24" i="84"/>
  <c r="J24" i="84"/>
  <c r="H24" i="84"/>
  <c r="V24" i="84"/>
  <c r="U24" i="84"/>
  <c r="T24" i="84"/>
  <c r="S24" i="84"/>
  <c r="N24" i="84"/>
  <c r="L24" i="84"/>
  <c r="I24" i="84"/>
  <c r="G24" i="84"/>
  <c r="U16" i="87"/>
  <c r="Q16" i="87"/>
  <c r="M16" i="87"/>
  <c r="I16" i="87"/>
  <c r="R16" i="87"/>
  <c r="T16" i="87"/>
  <c r="P16" i="87"/>
  <c r="L16" i="87"/>
  <c r="H16" i="87"/>
  <c r="V16" i="87"/>
  <c r="S16" i="87"/>
  <c r="O16" i="87"/>
  <c r="K16" i="87"/>
  <c r="G16" i="87"/>
  <c r="N16" i="87"/>
  <c r="J16" i="87"/>
  <c r="AB16" i="89"/>
  <c r="G5" i="87" s="1"/>
  <c r="D23" i="89" s="1"/>
  <c r="B23" i="89" s="1"/>
  <c r="T34" i="87"/>
  <c r="P34" i="87"/>
  <c r="U34" i="87"/>
  <c r="Q34" i="87"/>
  <c r="M34" i="87"/>
  <c r="I34" i="87"/>
  <c r="S34" i="87"/>
  <c r="L34" i="87"/>
  <c r="G34" i="87"/>
  <c r="O34" i="87"/>
  <c r="J34" i="87"/>
  <c r="K34" i="87"/>
  <c r="V34" i="87"/>
  <c r="H34" i="87"/>
  <c r="N34" i="87"/>
  <c r="R34" i="87"/>
  <c r="M8" i="89"/>
  <c r="E8" i="89"/>
  <c r="T22" i="87"/>
  <c r="P22" i="87"/>
  <c r="L22" i="87"/>
  <c r="H22" i="87"/>
  <c r="V22" i="87"/>
  <c r="R22" i="87"/>
  <c r="N22" i="87"/>
  <c r="J22" i="87"/>
  <c r="S22" i="87"/>
  <c r="K22" i="87"/>
  <c r="M22" i="87"/>
  <c r="Q22" i="87"/>
  <c r="I22" i="87"/>
  <c r="O22" i="87"/>
  <c r="G22" i="87"/>
  <c r="U22" i="87"/>
  <c r="V30" i="84"/>
  <c r="U30" i="84"/>
  <c r="T30" i="84"/>
  <c r="S30" i="84"/>
  <c r="R30" i="84"/>
  <c r="Q30" i="84"/>
  <c r="O30" i="84"/>
  <c r="N30" i="84"/>
  <c r="L30" i="84"/>
  <c r="J30" i="84"/>
  <c r="I30" i="84"/>
  <c r="H30" i="84"/>
  <c r="G30" i="84"/>
  <c r="P30" i="84"/>
  <c r="M30" i="84"/>
  <c r="K30" i="84"/>
  <c r="V21" i="87"/>
  <c r="R21" i="87"/>
  <c r="N21" i="87"/>
  <c r="J21" i="87"/>
  <c r="T21" i="87"/>
  <c r="P21" i="87"/>
  <c r="L21" i="87"/>
  <c r="H21" i="87"/>
  <c r="U21" i="87"/>
  <c r="M21" i="87"/>
  <c r="G21" i="87"/>
  <c r="S21" i="87"/>
  <c r="K21" i="87"/>
  <c r="O21" i="87"/>
  <c r="Q21" i="87"/>
  <c r="I21" i="87"/>
  <c r="T36" i="87"/>
  <c r="P36" i="87"/>
  <c r="L36" i="87"/>
  <c r="H36" i="87"/>
  <c r="U36" i="87"/>
  <c r="Q36" i="87"/>
  <c r="M36" i="87"/>
  <c r="I36" i="87"/>
  <c r="O36" i="87"/>
  <c r="G36" i="87"/>
  <c r="S36" i="87"/>
  <c r="K36" i="87"/>
  <c r="V36" i="87"/>
  <c r="J36" i="87"/>
  <c r="R36" i="87"/>
  <c r="N36" i="87"/>
  <c r="M5" i="89"/>
  <c r="E5" i="89"/>
  <c r="M9" i="89"/>
  <c r="E9" i="89"/>
  <c r="M13" i="89"/>
  <c r="E13" i="89"/>
  <c r="T31" i="84"/>
  <c r="U31" i="84"/>
  <c r="V31" i="84"/>
  <c r="S31" i="84"/>
  <c r="H31" i="84"/>
  <c r="I31" i="84"/>
  <c r="J31" i="84"/>
  <c r="G31" i="84"/>
  <c r="L31" i="84"/>
  <c r="Q31" i="84"/>
  <c r="R31" i="84"/>
  <c r="O31" i="84"/>
  <c r="M31" i="84"/>
  <c r="N31" i="84"/>
  <c r="K31" i="84"/>
  <c r="P31" i="84"/>
  <c r="U13" i="84"/>
  <c r="N13" i="84"/>
  <c r="K13" i="84"/>
  <c r="L13" i="84"/>
  <c r="Q13" i="84"/>
  <c r="R13" i="84"/>
  <c r="O13" i="84"/>
  <c r="P13" i="84"/>
  <c r="V13" i="84"/>
  <c r="S13" i="84"/>
  <c r="T13" i="84"/>
  <c r="I13" i="84"/>
  <c r="J13" i="84"/>
  <c r="G13" i="84"/>
  <c r="H13" i="84"/>
  <c r="M13" i="84"/>
  <c r="S11" i="87"/>
  <c r="O11" i="87"/>
  <c r="K11" i="87"/>
  <c r="G11" i="87"/>
  <c r="V11" i="87"/>
  <c r="R11" i="87"/>
  <c r="N11" i="87"/>
  <c r="J11" i="87"/>
  <c r="U11" i="87"/>
  <c r="Q11" i="87"/>
  <c r="M11" i="87"/>
  <c r="I11" i="87"/>
  <c r="L11" i="87"/>
  <c r="H11" i="87"/>
  <c r="T11" i="87"/>
  <c r="P11" i="87"/>
  <c r="S33" i="87"/>
  <c r="O33" i="87"/>
  <c r="K33" i="87"/>
  <c r="G33" i="87"/>
  <c r="T33" i="87"/>
  <c r="N33" i="87"/>
  <c r="I33" i="87"/>
  <c r="V33" i="87"/>
  <c r="Q33" i="87"/>
  <c r="L33" i="87"/>
  <c r="R33" i="87"/>
  <c r="H33" i="87"/>
  <c r="U33" i="87"/>
  <c r="P33" i="87"/>
  <c r="M33" i="87"/>
  <c r="J33" i="87"/>
  <c r="T29" i="84"/>
  <c r="T32" i="84" s="1"/>
  <c r="U29" i="84"/>
  <c r="V29" i="84"/>
  <c r="V32" i="84" s="1"/>
  <c r="S29" i="84"/>
  <c r="M29" i="84"/>
  <c r="M32" i="84" s="1"/>
  <c r="N29" i="84"/>
  <c r="N32" i="84" s="1"/>
  <c r="K29" i="84"/>
  <c r="L29" i="84"/>
  <c r="Q29" i="84"/>
  <c r="R29" i="84"/>
  <c r="O29" i="84"/>
  <c r="P29" i="84"/>
  <c r="P32" i="84" s="1"/>
  <c r="I29" i="84"/>
  <c r="I32" i="84" s="1"/>
  <c r="J29" i="84"/>
  <c r="G29" i="84"/>
  <c r="G32" i="84" s="1"/>
  <c r="H29" i="84"/>
  <c r="U10" i="87"/>
  <c r="U14" i="87" s="1"/>
  <c r="Q10" i="87"/>
  <c r="M10" i="87"/>
  <c r="M14" i="87" s="1"/>
  <c r="I10" i="87"/>
  <c r="I14" i="87" s="1"/>
  <c r="T10" i="87"/>
  <c r="P10" i="87"/>
  <c r="L10" i="87"/>
  <c r="H10" i="87"/>
  <c r="S10" i="87"/>
  <c r="S14" i="87" s="1"/>
  <c r="O10" i="87"/>
  <c r="O14" i="87" s="1"/>
  <c r="K10" i="87"/>
  <c r="K14" i="87" s="1"/>
  <c r="G10" i="87"/>
  <c r="G14" i="87" s="1"/>
  <c r="N10" i="87"/>
  <c r="R10" i="87"/>
  <c r="R14" i="87" s="1"/>
  <c r="J10" i="87"/>
  <c r="V10" i="87"/>
  <c r="S27" i="87"/>
  <c r="O27" i="87"/>
  <c r="K27" i="87"/>
  <c r="G27" i="87"/>
  <c r="R27" i="87"/>
  <c r="M27" i="87"/>
  <c r="H27" i="87"/>
  <c r="U27" i="87"/>
  <c r="P27" i="87"/>
  <c r="J27" i="87"/>
  <c r="Q27" i="87"/>
  <c r="N27" i="87"/>
  <c r="T27" i="87"/>
  <c r="V27" i="87"/>
  <c r="L27" i="87"/>
  <c r="I27" i="87"/>
  <c r="U26" i="87"/>
  <c r="Q26" i="87"/>
  <c r="M26" i="87"/>
  <c r="I26" i="87"/>
  <c r="T26" i="87"/>
  <c r="O26" i="87"/>
  <c r="J26" i="87"/>
  <c r="R26" i="87"/>
  <c r="L26" i="87"/>
  <c r="G26" i="87"/>
  <c r="N26" i="87"/>
  <c r="P26" i="87"/>
  <c r="V26" i="87"/>
  <c r="K26" i="87"/>
  <c r="S26" i="87"/>
  <c r="H26" i="87"/>
  <c r="T25" i="84"/>
  <c r="M25" i="84"/>
  <c r="N25" i="84"/>
  <c r="K25" i="84"/>
  <c r="P25" i="84"/>
  <c r="Q25" i="84"/>
  <c r="R25" i="84"/>
  <c r="O25" i="84"/>
  <c r="H25" i="84"/>
  <c r="I25" i="84"/>
  <c r="J25" i="84"/>
  <c r="G25" i="84"/>
  <c r="L25" i="84"/>
  <c r="U25" i="84"/>
  <c r="V25" i="84"/>
  <c r="S25" i="84"/>
  <c r="T20" i="87"/>
  <c r="P20" i="87"/>
  <c r="L20" i="87"/>
  <c r="H20" i="87"/>
  <c r="V20" i="87"/>
  <c r="R20" i="87"/>
  <c r="N20" i="87"/>
  <c r="J20" i="87"/>
  <c r="O20" i="87"/>
  <c r="G20" i="87"/>
  <c r="I20" i="87"/>
  <c r="U20" i="87"/>
  <c r="M20" i="87"/>
  <c r="S20" i="87"/>
  <c r="S23" i="87" s="1"/>
  <c r="K20" i="87"/>
  <c r="K23" i="87" s="1"/>
  <c r="Q20" i="87"/>
  <c r="M6" i="89"/>
  <c r="E6" i="89"/>
  <c r="M10" i="89"/>
  <c r="E10" i="89"/>
  <c r="M14" i="89"/>
  <c r="E14" i="89"/>
  <c r="T18" i="84"/>
  <c r="U18" i="84"/>
  <c r="S18" i="84"/>
  <c r="H18" i="84"/>
  <c r="N18" i="84"/>
  <c r="M18" i="84"/>
  <c r="K18" i="84"/>
  <c r="R18" i="84"/>
  <c r="P18" i="84"/>
  <c r="Q18" i="84"/>
  <c r="O18" i="84"/>
  <c r="I18" i="84"/>
  <c r="G18" i="84"/>
  <c r="J18" i="84"/>
  <c r="L18" i="84"/>
  <c r="V18" i="84"/>
  <c r="J19" i="84"/>
  <c r="M19" i="84"/>
  <c r="H19" i="84"/>
  <c r="G19" i="84"/>
  <c r="V19" i="84"/>
  <c r="I19" i="84"/>
  <c r="U19" i="84"/>
  <c r="O19" i="84"/>
  <c r="N19" i="84"/>
  <c r="Q19" i="84"/>
  <c r="L19" i="84"/>
  <c r="K19" i="84"/>
  <c r="P19" i="84"/>
  <c r="S19" i="84"/>
  <c r="R19" i="84"/>
  <c r="T19" i="84"/>
  <c r="S13" i="87"/>
  <c r="O13" i="87"/>
  <c r="K13" i="87"/>
  <c r="G13" i="87"/>
  <c r="V13" i="87"/>
  <c r="R13" i="87"/>
  <c r="N13" i="87"/>
  <c r="J13" i="87"/>
  <c r="U13" i="87"/>
  <c r="Q13" i="87"/>
  <c r="M13" i="87"/>
  <c r="I13" i="87"/>
  <c r="H13" i="87"/>
  <c r="T13" i="87"/>
  <c r="P13" i="87"/>
  <c r="L13" i="87"/>
  <c r="S25" i="87"/>
  <c r="S29" i="87" s="1"/>
  <c r="O25" i="87"/>
  <c r="K25" i="87"/>
  <c r="G25" i="87"/>
  <c r="G29" i="87" s="1"/>
  <c r="V25" i="87"/>
  <c r="Q25" i="87"/>
  <c r="L25" i="87"/>
  <c r="L29" i="87" s="1"/>
  <c r="T25" i="87"/>
  <c r="N25" i="87"/>
  <c r="N29" i="87" s="1"/>
  <c r="I25" i="87"/>
  <c r="I29" i="87" s="1"/>
  <c r="U25" i="87"/>
  <c r="U29" i="87" s="1"/>
  <c r="J25" i="87"/>
  <c r="R25" i="87"/>
  <c r="H25" i="87"/>
  <c r="H29" i="87" s="1"/>
  <c r="M25" i="87"/>
  <c r="P25" i="87"/>
  <c r="J17" i="84"/>
  <c r="H17" i="84"/>
  <c r="I17" i="84"/>
  <c r="G17" i="84"/>
  <c r="V17" i="84"/>
  <c r="U17" i="84"/>
  <c r="P17" i="84"/>
  <c r="O17" i="84"/>
  <c r="N17" i="84"/>
  <c r="L17" i="84"/>
  <c r="M17" i="84"/>
  <c r="K17" i="84"/>
  <c r="T17" i="84"/>
  <c r="S17" i="84"/>
  <c r="R17" i="84"/>
  <c r="Q17" i="84"/>
  <c r="U12" i="87"/>
  <c r="Q12" i="87"/>
  <c r="M12" i="87"/>
  <c r="I12" i="87"/>
  <c r="T12" i="87"/>
  <c r="P12" i="87"/>
  <c r="L12" i="87"/>
  <c r="H12" i="87"/>
  <c r="S12" i="87"/>
  <c r="O12" i="87"/>
  <c r="K12" i="87"/>
  <c r="G12" i="87"/>
  <c r="J12" i="87"/>
  <c r="R12" i="87"/>
  <c r="N12" i="87"/>
  <c r="V12" i="87"/>
  <c r="V35" i="87"/>
  <c r="R35" i="87"/>
  <c r="N35" i="87"/>
  <c r="J35" i="87"/>
  <c r="S35" i="87"/>
  <c r="O35" i="87"/>
  <c r="K35" i="87"/>
  <c r="G35" i="87"/>
  <c r="Q35" i="87"/>
  <c r="I35" i="87"/>
  <c r="U35" i="87"/>
  <c r="M35" i="87"/>
  <c r="H35" i="87"/>
  <c r="T35" i="87"/>
  <c r="P35" i="87"/>
  <c r="L35" i="87"/>
  <c r="U32" i="87"/>
  <c r="Q32" i="87"/>
  <c r="M32" i="87"/>
  <c r="I32" i="87"/>
  <c r="V32" i="87"/>
  <c r="P32" i="87"/>
  <c r="K32" i="87"/>
  <c r="S32" i="87"/>
  <c r="N32" i="87"/>
  <c r="H32" i="87"/>
  <c r="O32" i="87"/>
  <c r="L32" i="87"/>
  <c r="R32" i="87"/>
  <c r="T32" i="87"/>
  <c r="J32" i="87"/>
  <c r="G32" i="87"/>
  <c r="M6" i="86"/>
  <c r="E6" i="86"/>
  <c r="M10" i="86"/>
  <c r="E10" i="86"/>
  <c r="M4" i="86"/>
  <c r="E4" i="86"/>
  <c r="M11" i="86"/>
  <c r="E11" i="86"/>
  <c r="T10" i="84"/>
  <c r="P10" i="84"/>
  <c r="L10" i="84"/>
  <c r="H10" i="84"/>
  <c r="V10" i="84"/>
  <c r="R10" i="84"/>
  <c r="N10" i="84"/>
  <c r="J10" i="84"/>
  <c r="U10" i="84"/>
  <c r="M10" i="84"/>
  <c r="S10" i="84"/>
  <c r="K10" i="84"/>
  <c r="Q10" i="84"/>
  <c r="O10" i="84"/>
  <c r="G10" i="84"/>
  <c r="I10" i="84"/>
  <c r="T35" i="84"/>
  <c r="P35" i="84"/>
  <c r="L35" i="84"/>
  <c r="H35" i="84"/>
  <c r="S35" i="84"/>
  <c r="O35" i="84"/>
  <c r="K35" i="84"/>
  <c r="G35" i="84"/>
  <c r="V35" i="84"/>
  <c r="R35" i="84"/>
  <c r="N35" i="84"/>
  <c r="J35" i="84"/>
  <c r="Q35" i="84"/>
  <c r="M35" i="84"/>
  <c r="U35" i="84"/>
  <c r="I35" i="84"/>
  <c r="V38" i="84"/>
  <c r="R38" i="84"/>
  <c r="N38" i="84"/>
  <c r="J38" i="84"/>
  <c r="U38" i="84"/>
  <c r="Q38" i="84"/>
  <c r="M38" i="84"/>
  <c r="I38" i="84"/>
  <c r="T38" i="84"/>
  <c r="P38" i="84"/>
  <c r="L38" i="84"/>
  <c r="H38" i="84"/>
  <c r="G38" i="84"/>
  <c r="S38" i="84"/>
  <c r="O38" i="84"/>
  <c r="K38" i="84"/>
  <c r="M9" i="86"/>
  <c r="E9" i="86"/>
  <c r="V36" i="84"/>
  <c r="R36" i="84"/>
  <c r="N36" i="84"/>
  <c r="J36" i="84"/>
  <c r="U36" i="84"/>
  <c r="Q36" i="84"/>
  <c r="M36" i="84"/>
  <c r="I36" i="84"/>
  <c r="T36" i="84"/>
  <c r="P36" i="84"/>
  <c r="L36" i="84"/>
  <c r="H36" i="84"/>
  <c r="K36" i="84"/>
  <c r="G36" i="84"/>
  <c r="S36" i="84"/>
  <c r="O36" i="84"/>
  <c r="M8" i="86"/>
  <c r="E8" i="86"/>
  <c r="M5" i="86"/>
  <c r="E5" i="86"/>
  <c r="M13" i="86"/>
  <c r="E13" i="86"/>
  <c r="T37" i="84"/>
  <c r="P37" i="84"/>
  <c r="L37" i="84"/>
  <c r="H37" i="84"/>
  <c r="S37" i="84"/>
  <c r="O37" i="84"/>
  <c r="K37" i="84"/>
  <c r="G37" i="84"/>
  <c r="V37" i="84"/>
  <c r="R37" i="84"/>
  <c r="N37" i="84"/>
  <c r="J37" i="84"/>
  <c r="I37" i="84"/>
  <c r="U37" i="84"/>
  <c r="Q37" i="84"/>
  <c r="M37" i="84"/>
  <c r="U39" i="84"/>
  <c r="Q39" i="84"/>
  <c r="M39" i="84"/>
  <c r="I39" i="84"/>
  <c r="S39" i="84"/>
  <c r="N39" i="84"/>
  <c r="H39" i="84"/>
  <c r="R39" i="84"/>
  <c r="L39" i="84"/>
  <c r="G39" i="84"/>
  <c r="V39" i="84"/>
  <c r="P39" i="84"/>
  <c r="K39" i="84"/>
  <c r="J39" i="84"/>
  <c r="T39" i="84"/>
  <c r="O39" i="84"/>
  <c r="M3" i="86"/>
  <c r="E3" i="86"/>
  <c r="M15" i="86"/>
  <c r="E15" i="86"/>
  <c r="M12" i="86"/>
  <c r="E12" i="86"/>
  <c r="M7" i="86"/>
  <c r="E7" i="86"/>
  <c r="M14" i="86"/>
  <c r="E14" i="86"/>
  <c r="AB16" i="86"/>
  <c r="G5" i="84" s="1"/>
  <c r="V11" i="84"/>
  <c r="R11" i="84"/>
  <c r="N11" i="84"/>
  <c r="J11" i="84"/>
  <c r="U11" i="84"/>
  <c r="Q11" i="84"/>
  <c r="M11" i="84"/>
  <c r="I11" i="84"/>
  <c r="T11" i="84"/>
  <c r="P11" i="84"/>
  <c r="L11" i="84"/>
  <c r="H11" i="84"/>
  <c r="O11" i="84"/>
  <c r="K11" i="84"/>
  <c r="G11" i="84"/>
  <c r="S11" i="84"/>
  <c r="E13" i="83"/>
  <c r="M13" i="83"/>
  <c r="M10" i="83"/>
  <c r="E10" i="83"/>
  <c r="M12" i="83"/>
  <c r="E12" i="83"/>
  <c r="J10" i="81"/>
  <c r="N10" i="81"/>
  <c r="R10" i="81"/>
  <c r="V10" i="81"/>
  <c r="H10" i="81"/>
  <c r="L10" i="81"/>
  <c r="P10" i="81"/>
  <c r="T10" i="81"/>
  <c r="M10" i="81"/>
  <c r="O10" i="81"/>
  <c r="G10" i="81"/>
  <c r="I10" i="81"/>
  <c r="Q10" i="81"/>
  <c r="K10" i="81"/>
  <c r="S10" i="81"/>
  <c r="U10" i="81"/>
  <c r="G17" i="81"/>
  <c r="I17" i="81"/>
  <c r="Q17" i="81"/>
  <c r="M17" i="81"/>
  <c r="U17" i="81"/>
  <c r="N17" i="81"/>
  <c r="T17" i="81"/>
  <c r="P17" i="81"/>
  <c r="S17" i="81"/>
  <c r="V17" i="81"/>
  <c r="L17" i="81"/>
  <c r="R17" i="81"/>
  <c r="H17" i="81"/>
  <c r="K17" i="81"/>
  <c r="J17" i="81"/>
  <c r="O17" i="81"/>
  <c r="M3" i="83"/>
  <c r="E9" i="83"/>
  <c r="M9" i="83"/>
  <c r="M14" i="83"/>
  <c r="E14" i="83"/>
  <c r="AB16" i="83"/>
  <c r="G5" i="81" s="1"/>
  <c r="D23" i="83" s="1"/>
  <c r="B23" i="83" s="1"/>
  <c r="H15" i="81"/>
  <c r="V15" i="81"/>
  <c r="O15" i="81"/>
  <c r="U15" i="81"/>
  <c r="T15" i="81"/>
  <c r="K15" i="81"/>
  <c r="P15" i="81"/>
  <c r="L15" i="81"/>
  <c r="S15" i="81"/>
  <c r="N15" i="81"/>
  <c r="I15" i="81"/>
  <c r="J15" i="81"/>
  <c r="Q15" i="81"/>
  <c r="G15" i="81"/>
  <c r="R15" i="81"/>
  <c r="M15" i="81"/>
  <c r="E11" i="83"/>
  <c r="M11" i="83"/>
  <c r="E15" i="83"/>
  <c r="M15" i="83"/>
  <c r="M4" i="83"/>
  <c r="E4" i="83"/>
  <c r="G18" i="81"/>
  <c r="I18" i="81"/>
  <c r="Q18" i="81"/>
  <c r="M18" i="81"/>
  <c r="U18" i="81"/>
  <c r="N18" i="81"/>
  <c r="T18" i="81"/>
  <c r="K18" i="81"/>
  <c r="R18" i="81"/>
  <c r="H18" i="81"/>
  <c r="O18" i="81"/>
  <c r="J18" i="81"/>
  <c r="P18" i="81"/>
  <c r="V18" i="81"/>
  <c r="L18" i="81"/>
  <c r="S18" i="81"/>
  <c r="G19" i="81"/>
  <c r="N19" i="81"/>
  <c r="U19" i="81"/>
  <c r="T19" i="81"/>
  <c r="O19" i="81"/>
  <c r="Q19" i="81"/>
  <c r="P19" i="81"/>
  <c r="V19" i="81"/>
  <c r="M19" i="81"/>
  <c r="L19" i="81"/>
  <c r="R19" i="81"/>
  <c r="I19" i="81"/>
  <c r="H19" i="81"/>
  <c r="S19" i="81"/>
  <c r="J19" i="81"/>
  <c r="K19" i="81"/>
  <c r="E5" i="83"/>
  <c r="M5" i="83"/>
  <c r="E7" i="83"/>
  <c r="M7" i="83"/>
  <c r="M6" i="83"/>
  <c r="E6" i="83"/>
  <c r="M8" i="83"/>
  <c r="E8" i="83"/>
  <c r="G16" i="81"/>
  <c r="I16" i="81"/>
  <c r="Q16" i="81"/>
  <c r="U16" i="81"/>
  <c r="M16" i="81"/>
  <c r="N16" i="81"/>
  <c r="T16" i="81"/>
  <c r="S16" i="81"/>
  <c r="V16" i="81"/>
  <c r="K16" i="81"/>
  <c r="R16" i="81"/>
  <c r="H16" i="81"/>
  <c r="J16" i="81"/>
  <c r="P16" i="81"/>
  <c r="O16" i="81"/>
  <c r="L16" i="81"/>
  <c r="T11" i="81"/>
  <c r="P11" i="81"/>
  <c r="L11" i="81"/>
  <c r="H11" i="81"/>
  <c r="V11" i="81"/>
  <c r="R11" i="81"/>
  <c r="N11" i="81"/>
  <c r="J11" i="81"/>
  <c r="Q11" i="81"/>
  <c r="O11" i="81"/>
  <c r="U11" i="81"/>
  <c r="M11" i="81"/>
  <c r="S11" i="81"/>
  <c r="K11" i="81"/>
  <c r="I11" i="81"/>
  <c r="G11" i="81"/>
  <c r="AD21" i="80"/>
  <c r="AK21" i="80"/>
  <c r="AL21" i="80"/>
  <c r="AE21" i="80"/>
  <c r="AM21" i="80"/>
  <c r="AI21" i="80"/>
  <c r="Y21" i="80"/>
  <c r="AJ21" i="80"/>
  <c r="AB21" i="80"/>
  <c r="X21" i="80"/>
  <c r="AG21" i="80"/>
  <c r="Z21" i="80"/>
  <c r="AH21" i="80"/>
  <c r="AA21" i="80"/>
  <c r="AC21" i="80"/>
  <c r="AF21" i="80"/>
  <c r="AJ36" i="80"/>
  <c r="AG36" i="80"/>
  <c r="Y36" i="80"/>
  <c r="Z36" i="80"/>
  <c r="AA36" i="80"/>
  <c r="AD36" i="80"/>
  <c r="AE36" i="80"/>
  <c r="X36" i="80"/>
  <c r="AF36" i="80"/>
  <c r="AC36" i="80"/>
  <c r="AB36" i="80"/>
  <c r="AI36" i="80"/>
  <c r="AL36" i="80"/>
  <c r="AK36" i="80"/>
  <c r="AH36" i="80"/>
  <c r="AM36" i="80"/>
  <c r="AF71" i="80"/>
  <c r="AE71" i="80"/>
  <c r="AC71" i="80"/>
  <c r="Z71" i="80"/>
  <c r="X71" i="80"/>
  <c r="AI71" i="80"/>
  <c r="AH71" i="80"/>
  <c r="AG71" i="80"/>
  <c r="AD71" i="80"/>
  <c r="AB71" i="80"/>
  <c r="AA71" i="80"/>
  <c r="Y71" i="80"/>
  <c r="AJ71" i="80"/>
  <c r="AM71" i="80"/>
  <c r="AL71" i="80"/>
  <c r="AK71" i="80"/>
  <c r="AL25" i="80"/>
  <c r="AF25" i="80"/>
  <c r="AG25" i="80"/>
  <c r="AD25" i="80"/>
  <c r="AB25" i="80"/>
  <c r="AK25" i="80"/>
  <c r="AI25" i="80"/>
  <c r="AH25" i="80"/>
  <c r="Z25" i="80"/>
  <c r="AJ25" i="80"/>
  <c r="AM25" i="80"/>
  <c r="AE25" i="80"/>
  <c r="Y25" i="80"/>
  <c r="X25" i="80"/>
  <c r="AA25" i="80"/>
  <c r="AC25" i="80"/>
  <c r="AF20" i="80"/>
  <c r="AJ20" i="80"/>
  <c r="X20" i="80"/>
  <c r="AE20" i="80"/>
  <c r="Z20" i="80"/>
  <c r="AB20" i="80"/>
  <c r="AI20" i="80"/>
  <c r="AH20" i="80"/>
  <c r="AM20" i="80"/>
  <c r="AC20" i="80"/>
  <c r="AK20" i="80"/>
  <c r="AA20" i="80"/>
  <c r="AG20" i="80"/>
  <c r="AL20" i="80"/>
  <c r="Y20" i="80"/>
  <c r="AD20" i="80"/>
  <c r="AA41" i="80"/>
  <c r="AI41" i="80"/>
  <c r="AB41" i="80"/>
  <c r="AC41" i="80"/>
  <c r="AL41" i="80"/>
  <c r="AF41" i="80"/>
  <c r="AG41" i="80"/>
  <c r="AE41" i="80"/>
  <c r="Z41" i="80"/>
  <c r="Y41" i="80"/>
  <c r="AM41" i="80"/>
  <c r="AD41" i="80"/>
  <c r="AK41" i="80"/>
  <c r="AH41" i="80"/>
  <c r="AJ41" i="80"/>
  <c r="X41" i="80"/>
  <c r="AH70" i="80"/>
  <c r="AJ70" i="80"/>
  <c r="AE70" i="80"/>
  <c r="Y70" i="80"/>
  <c r="AF70" i="80"/>
  <c r="AG70" i="80"/>
  <c r="AI70" i="80"/>
  <c r="AL70" i="80"/>
  <c r="AC70" i="80"/>
  <c r="X70" i="80"/>
  <c r="AB70" i="80"/>
  <c r="AA70" i="80"/>
  <c r="AK70" i="80"/>
  <c r="AM70" i="80"/>
  <c r="Z70" i="80"/>
  <c r="AD70" i="80"/>
  <c r="AI29" i="80"/>
  <c r="AK29" i="80"/>
  <c r="AL29" i="80"/>
  <c r="AE29" i="80"/>
  <c r="AH29" i="80"/>
  <c r="X29" i="80"/>
  <c r="Y29" i="80"/>
  <c r="AJ29" i="80"/>
  <c r="AB29" i="80"/>
  <c r="AA29" i="80"/>
  <c r="Z29" i="80"/>
  <c r="AC29" i="80"/>
  <c r="AF29" i="80"/>
  <c r="AM29" i="80"/>
  <c r="AD29" i="80"/>
  <c r="AG29" i="80"/>
  <c r="AJ44" i="80"/>
  <c r="Y44" i="80"/>
  <c r="AH44" i="80"/>
  <c r="AE44" i="80"/>
  <c r="AM44" i="80"/>
  <c r="AI44" i="80"/>
  <c r="AL44" i="80"/>
  <c r="AA44" i="80"/>
  <c r="AG44" i="80"/>
  <c r="AB44" i="80"/>
  <c r="AK44" i="80"/>
  <c r="AD44" i="80"/>
  <c r="Z44" i="80"/>
  <c r="AF44" i="80"/>
  <c r="AC44" i="80"/>
  <c r="X44" i="80"/>
  <c r="AG58" i="80"/>
  <c r="AB58" i="80"/>
  <c r="AJ58" i="80"/>
  <c r="Y58" i="80"/>
  <c r="AI58" i="80"/>
  <c r="AC58" i="80"/>
  <c r="AL58" i="80"/>
  <c r="Z58" i="80"/>
  <c r="AF58" i="80"/>
  <c r="AM58" i="80"/>
  <c r="AH58" i="80"/>
  <c r="AK58" i="80"/>
  <c r="X58" i="80"/>
  <c r="AA58" i="80"/>
  <c r="AD58" i="80"/>
  <c r="AE58" i="80"/>
  <c r="AK56" i="80"/>
  <c r="AD56" i="80"/>
  <c r="Y56" i="80"/>
  <c r="X56" i="80"/>
  <c r="AM56" i="80"/>
  <c r="AC56" i="80"/>
  <c r="AJ56" i="80"/>
  <c r="AE56" i="80"/>
  <c r="AL56" i="80"/>
  <c r="AA56" i="80"/>
  <c r="AF56" i="80"/>
  <c r="AB56" i="80"/>
  <c r="Z56" i="80"/>
  <c r="AH56" i="80"/>
  <c r="AI56" i="80"/>
  <c r="AG56" i="80"/>
  <c r="AF35" i="80"/>
  <c r="AG35" i="80"/>
  <c r="Z35" i="80"/>
  <c r="AD35" i="80"/>
  <c r="AJ35" i="80"/>
  <c r="AK35" i="80"/>
  <c r="AH35" i="80"/>
  <c r="AL35" i="80"/>
  <c r="AC35" i="80"/>
  <c r="AE35" i="80"/>
  <c r="Y35" i="80"/>
  <c r="AI35" i="80"/>
  <c r="X35" i="80"/>
  <c r="AA35" i="80"/>
  <c r="AM35" i="80"/>
  <c r="AB35" i="80"/>
  <c r="AB59" i="80"/>
  <c r="X59" i="80"/>
  <c r="AM59" i="80"/>
  <c r="AJ59" i="80"/>
  <c r="AG59" i="80"/>
  <c r="AI59" i="80"/>
  <c r="AE59" i="80"/>
  <c r="Y59" i="80"/>
  <c r="AD59" i="80"/>
  <c r="AK59" i="80"/>
  <c r="AL59" i="80"/>
  <c r="AF59" i="80"/>
  <c r="AH59" i="80"/>
  <c r="Z59" i="80"/>
  <c r="AC59" i="80"/>
  <c r="AA59" i="80"/>
  <c r="AJ18" i="80"/>
  <c r="AB18" i="80"/>
  <c r="AD18" i="80"/>
  <c r="AA18" i="80"/>
  <c r="AK18" i="80"/>
  <c r="AC18" i="80"/>
  <c r="X18" i="80"/>
  <c r="AE18" i="80"/>
  <c r="Z18" i="80"/>
  <c r="AM18" i="80"/>
  <c r="Y18" i="80"/>
  <c r="AI18" i="80"/>
  <c r="AG18" i="80"/>
  <c r="AL18" i="80"/>
  <c r="AH18" i="80"/>
  <c r="AF18" i="80"/>
  <c r="AK55" i="80"/>
  <c r="AI55" i="80"/>
  <c r="AA55" i="80"/>
  <c r="AJ55" i="80"/>
  <c r="Y55" i="80"/>
  <c r="AH55" i="80"/>
  <c r="Z55" i="80"/>
  <c r="AE55" i="80"/>
  <c r="X55" i="80"/>
  <c r="AG55" i="80"/>
  <c r="AC55" i="80"/>
  <c r="AF55" i="80"/>
  <c r="AD55" i="80"/>
  <c r="AB55" i="80"/>
  <c r="AL55" i="80"/>
  <c r="AM55" i="80"/>
  <c r="AJ49" i="80"/>
  <c r="Z49" i="80"/>
  <c r="AD49" i="80"/>
  <c r="AE49" i="80"/>
  <c r="AF49" i="80"/>
  <c r="Y49" i="80"/>
  <c r="AI49" i="80"/>
  <c r="AG49" i="80"/>
  <c r="AK49" i="80"/>
  <c r="AA49" i="80"/>
  <c r="AB49" i="80"/>
  <c r="AH49" i="80"/>
  <c r="AL49" i="80"/>
  <c r="AM49" i="80"/>
  <c r="X49" i="80"/>
  <c r="AC49" i="80"/>
  <c r="AG27" i="80"/>
  <c r="AE27" i="80"/>
  <c r="X27" i="80"/>
  <c r="AH27" i="80"/>
  <c r="AK27" i="80"/>
  <c r="AJ27" i="80"/>
  <c r="AD27" i="80"/>
  <c r="AA27" i="80"/>
  <c r="Z27" i="80"/>
  <c r="AM27" i="80"/>
  <c r="AI27" i="80"/>
  <c r="AF27" i="80"/>
  <c r="Y27" i="80"/>
  <c r="AL27" i="80"/>
  <c r="AB27" i="80"/>
  <c r="AC27" i="80"/>
  <c r="AH48" i="80"/>
  <c r="AM48" i="80"/>
  <c r="AG48" i="80"/>
  <c r="AE48" i="80"/>
  <c r="X48" i="80"/>
  <c r="AK48" i="80"/>
  <c r="AJ48" i="80"/>
  <c r="AD48" i="80"/>
  <c r="AA48" i="80"/>
  <c r="AL48" i="80"/>
  <c r="Y48" i="80"/>
  <c r="Z48" i="80"/>
  <c r="AI48" i="80"/>
  <c r="AB48" i="80"/>
  <c r="AC48" i="80"/>
  <c r="AF48" i="80"/>
  <c r="AF64" i="80"/>
  <c r="AB64" i="80"/>
  <c r="AH64" i="80"/>
  <c r="AJ64" i="80"/>
  <c r="AI64" i="80"/>
  <c r="X64" i="80"/>
  <c r="Z64" i="80"/>
  <c r="AK64" i="80"/>
  <c r="AM64" i="80"/>
  <c r="AD64" i="80"/>
  <c r="AG64" i="80"/>
  <c r="AL64" i="80"/>
  <c r="AC64" i="80"/>
  <c r="AE64" i="80"/>
  <c r="Y64" i="80"/>
  <c r="AA64" i="80"/>
  <c r="AF42" i="80"/>
  <c r="AB42" i="80"/>
  <c r="X42" i="80"/>
  <c r="AH42" i="80"/>
  <c r="AI42" i="80"/>
  <c r="AK42" i="80"/>
  <c r="AG42" i="80"/>
  <c r="AL42" i="80"/>
  <c r="AM42" i="80"/>
  <c r="AC42" i="80"/>
  <c r="Y42" i="80"/>
  <c r="AJ42" i="80"/>
  <c r="AD42" i="80"/>
  <c r="Z42" i="80"/>
  <c r="AE42" i="80"/>
  <c r="AA42" i="80"/>
  <c r="AD65" i="80"/>
  <c r="AE65" i="80"/>
  <c r="AC65" i="80"/>
  <c r="AF65" i="80"/>
  <c r="AI65" i="80"/>
  <c r="AG65" i="80"/>
  <c r="Z65" i="80"/>
  <c r="AB65" i="80"/>
  <c r="AA65" i="80"/>
  <c r="AK65" i="80"/>
  <c r="AL65" i="80"/>
  <c r="AM65" i="80"/>
  <c r="AH65" i="80"/>
  <c r="X65" i="80"/>
  <c r="AJ65" i="80"/>
  <c r="Y65" i="80"/>
  <c r="AC40" i="80"/>
  <c r="AD40" i="80"/>
  <c r="AE40" i="80"/>
  <c r="AJ40" i="80"/>
  <c r="AF40" i="80"/>
  <c r="X40" i="80"/>
  <c r="AH40" i="80"/>
  <c r="AI40" i="80"/>
  <c r="Y40" i="80"/>
  <c r="AB40" i="80"/>
  <c r="AM40" i="80"/>
  <c r="AL40" i="80"/>
  <c r="AG40" i="80"/>
  <c r="Z40" i="80"/>
  <c r="AK40" i="80"/>
  <c r="AA40" i="80"/>
  <c r="AH62" i="80"/>
  <c r="Z62" i="80"/>
  <c r="AM62" i="80"/>
  <c r="AG62" i="80"/>
  <c r="AL62" i="80"/>
  <c r="AF62" i="80"/>
  <c r="AJ62" i="80"/>
  <c r="AB62" i="80"/>
  <c r="Y62" i="80"/>
  <c r="AA62" i="80"/>
  <c r="AK62" i="80"/>
  <c r="AD62" i="80"/>
  <c r="X62" i="80"/>
  <c r="AI62" i="80"/>
  <c r="AE62" i="80"/>
  <c r="AC62" i="80"/>
  <c r="AJ26" i="80"/>
  <c r="AC26" i="80"/>
  <c r="AE26" i="80"/>
  <c r="AL26" i="80"/>
  <c r="AF26" i="80"/>
  <c r="AK26" i="80"/>
  <c r="AH26" i="80"/>
  <c r="AI26" i="80"/>
  <c r="AG26" i="80"/>
  <c r="AB26" i="80"/>
  <c r="Y26" i="80"/>
  <c r="X26" i="80"/>
  <c r="AD26" i="80"/>
  <c r="Z26" i="80"/>
  <c r="AM26" i="80"/>
  <c r="AA26" i="80"/>
  <c r="AH37" i="80"/>
  <c r="AE37" i="80"/>
  <c r="X37" i="80"/>
  <c r="Y37" i="80"/>
  <c r="AA37" i="80"/>
  <c r="AB37" i="80"/>
  <c r="AC37" i="80"/>
  <c r="AI37" i="80"/>
  <c r="AJ37" i="80"/>
  <c r="AL37" i="80"/>
  <c r="AF37" i="80"/>
  <c r="AD37" i="80"/>
  <c r="AK37" i="80"/>
  <c r="AG37" i="80"/>
  <c r="Z37" i="80"/>
  <c r="AM37" i="80"/>
  <c r="AH47" i="80"/>
  <c r="AD47" i="80"/>
  <c r="AJ47" i="80"/>
  <c r="AF47" i="80"/>
  <c r="AK47" i="80"/>
  <c r="AA47" i="80"/>
  <c r="AB47" i="80"/>
  <c r="Y47" i="80"/>
  <c r="Z47" i="80"/>
  <c r="AC47" i="80"/>
  <c r="AI47" i="80"/>
  <c r="AG47" i="80"/>
  <c r="AE47" i="80"/>
  <c r="AL47" i="80"/>
  <c r="X47" i="80"/>
  <c r="AM47" i="80"/>
  <c r="AJ63" i="80"/>
  <c r="Z63" i="80"/>
  <c r="AH63" i="80"/>
  <c r="AC63" i="80"/>
  <c r="X63" i="80"/>
  <c r="Y63" i="80"/>
  <c r="AI63" i="80"/>
  <c r="AG63" i="80"/>
  <c r="AL63" i="80"/>
  <c r="AE63" i="80"/>
  <c r="AA63" i="80"/>
  <c r="AF63" i="80"/>
  <c r="AK63" i="80"/>
  <c r="AB63" i="80"/>
  <c r="AD63" i="80"/>
  <c r="AM63" i="80"/>
  <c r="AH32" i="80"/>
  <c r="AE32" i="80"/>
  <c r="AK32" i="80"/>
  <c r="AG32" i="80"/>
  <c r="AC32" i="80"/>
  <c r="AI32" i="80"/>
  <c r="Y32" i="80"/>
  <c r="AD32" i="80"/>
  <c r="AB32" i="80"/>
  <c r="X32" i="80"/>
  <c r="AA32" i="80"/>
  <c r="AJ32" i="80"/>
  <c r="AF32" i="80"/>
  <c r="AM32" i="80"/>
  <c r="Z32" i="80"/>
  <c r="AL32" i="80"/>
  <c r="AG17" i="80"/>
  <c r="AF17" i="80"/>
  <c r="AI17" i="80"/>
  <c r="AA17" i="80"/>
  <c r="AK17" i="80"/>
  <c r="AJ17" i="80"/>
  <c r="AD17" i="80"/>
  <c r="AL17" i="80"/>
  <c r="AB17" i="80"/>
  <c r="AH17" i="80"/>
  <c r="X17" i="80"/>
  <c r="AM17" i="80"/>
  <c r="Y17" i="80"/>
  <c r="AE17" i="80"/>
  <c r="Z17" i="80"/>
  <c r="AC17" i="80"/>
  <c r="AG54" i="80"/>
  <c r="AB54" i="80"/>
  <c r="AH54" i="80"/>
  <c r="AC54" i="80"/>
  <c r="Y54" i="80"/>
  <c r="AM54" i="80"/>
  <c r="AJ54" i="80"/>
  <c r="AF54" i="80"/>
  <c r="AD54" i="80"/>
  <c r="AE54" i="80"/>
  <c r="Z54" i="80"/>
  <c r="AL54" i="80"/>
  <c r="AA54" i="80"/>
  <c r="AK54" i="80"/>
  <c r="X54" i="80"/>
  <c r="AI54" i="80"/>
  <c r="AE52" i="80"/>
  <c r="AJ52" i="80"/>
  <c r="AC52" i="80"/>
  <c r="AB52" i="80"/>
  <c r="AI52" i="80"/>
  <c r="AG52" i="80"/>
  <c r="AH52" i="80"/>
  <c r="AA52" i="80"/>
  <c r="AM52" i="80"/>
  <c r="Z52" i="80"/>
  <c r="AK52" i="80"/>
  <c r="AF52" i="80"/>
  <c r="Y52" i="80"/>
  <c r="AD52" i="80"/>
  <c r="X52" i="80"/>
  <c r="AL52" i="80"/>
  <c r="AF53" i="80"/>
  <c r="AA53" i="80"/>
  <c r="AL53" i="80"/>
  <c r="X53" i="80"/>
  <c r="Y53" i="80"/>
  <c r="AD53" i="80"/>
  <c r="Z53" i="80"/>
  <c r="AE53" i="80"/>
  <c r="AC53" i="80"/>
  <c r="AB53" i="80"/>
  <c r="AI53" i="80"/>
  <c r="AM53" i="80"/>
  <c r="AH53" i="80"/>
  <c r="AK53" i="80"/>
  <c r="AJ53" i="80"/>
  <c r="AG53" i="80"/>
  <c r="AF34" i="80"/>
  <c r="AB34" i="80"/>
  <c r="X34" i="80"/>
  <c r="AG34" i="80"/>
  <c r="Y34" i="80"/>
  <c r="AH34" i="80"/>
  <c r="AI34" i="80"/>
  <c r="AK34" i="80"/>
  <c r="AL34" i="80"/>
  <c r="AM34" i="80"/>
  <c r="AC34" i="80"/>
  <c r="AA34" i="80"/>
  <c r="AD34" i="80"/>
  <c r="Z34" i="80"/>
  <c r="AJ34" i="80"/>
  <c r="AE34" i="80"/>
  <c r="AI57" i="80"/>
  <c r="AB57" i="80"/>
  <c r="AG57" i="80"/>
  <c r="AE57" i="80"/>
  <c r="X57" i="80"/>
  <c r="AA57" i="80"/>
  <c r="AK57" i="80"/>
  <c r="AJ57" i="80"/>
  <c r="AF57" i="80"/>
  <c r="AH57" i="80"/>
  <c r="Z57" i="80"/>
  <c r="AM57" i="80"/>
  <c r="AC57" i="80"/>
  <c r="Y57" i="80"/>
  <c r="AD57" i="80"/>
  <c r="AL57" i="80"/>
  <c r="Z39" i="80"/>
  <c r="AH39" i="80"/>
  <c r="X39" i="80"/>
  <c r="Y39" i="80"/>
  <c r="AD39" i="80"/>
  <c r="AB39" i="80"/>
  <c r="AC39" i="80"/>
  <c r="AE39" i="80"/>
  <c r="AK39" i="80"/>
  <c r="AG39" i="80"/>
  <c r="AL39" i="80"/>
  <c r="AA39" i="80"/>
  <c r="AF39" i="80"/>
  <c r="AM39" i="80"/>
  <c r="AI39" i="80"/>
  <c r="AJ39" i="80"/>
  <c r="AI23" i="80"/>
  <c r="Z23" i="80"/>
  <c r="Y23" i="80"/>
  <c r="AB23" i="80"/>
  <c r="AJ23" i="80"/>
  <c r="AD23" i="80"/>
  <c r="AC23" i="80"/>
  <c r="AH23" i="80"/>
  <c r="AE23" i="80"/>
  <c r="AL23" i="80"/>
  <c r="AF23" i="80"/>
  <c r="AG23" i="80"/>
  <c r="AA23" i="80"/>
  <c r="X23" i="80"/>
  <c r="AM23" i="80"/>
  <c r="AK23" i="80"/>
  <c r="AF60" i="80"/>
  <c r="AI60" i="80"/>
  <c r="AC60" i="80"/>
  <c r="AK60" i="80"/>
  <c r="AL60" i="80"/>
  <c r="AM60" i="80"/>
  <c r="AH60" i="80"/>
  <c r="Y60" i="80"/>
  <c r="X60" i="80"/>
  <c r="AA60" i="80"/>
  <c r="AB60" i="80"/>
  <c r="AD60" i="80"/>
  <c r="AE60" i="80"/>
  <c r="Z60" i="80"/>
  <c r="AG60" i="80"/>
  <c r="AJ60" i="80"/>
  <c r="AH28" i="80"/>
  <c r="AD28" i="80"/>
  <c r="AJ28" i="80"/>
  <c r="Z28" i="80"/>
  <c r="AF28" i="80"/>
  <c r="AL28" i="80"/>
  <c r="AA28" i="80"/>
  <c r="AG28" i="80"/>
  <c r="AE28" i="80"/>
  <c r="AK28" i="80"/>
  <c r="X28" i="80"/>
  <c r="Y28" i="80"/>
  <c r="AB28" i="80"/>
  <c r="AC28" i="80"/>
  <c r="AM28" i="80"/>
  <c r="AI28" i="80"/>
  <c r="AD33" i="80"/>
  <c r="AJ33" i="80"/>
  <c r="AK33" i="80"/>
  <c r="AM33" i="80"/>
  <c r="AL33" i="80"/>
  <c r="X33" i="80"/>
  <c r="Y33" i="80"/>
  <c r="Z33" i="80"/>
  <c r="AG33" i="80"/>
  <c r="AA33" i="80"/>
  <c r="AF33" i="80"/>
  <c r="AB33" i="80"/>
  <c r="AH33" i="80"/>
  <c r="AI33" i="80"/>
  <c r="AC33" i="80"/>
  <c r="AE33" i="80"/>
  <c r="AF22" i="80"/>
  <c r="AA22" i="80"/>
  <c r="AH22" i="80"/>
  <c r="AK22" i="80"/>
  <c r="AE22" i="80"/>
  <c r="Y22" i="80"/>
  <c r="AG22" i="80"/>
  <c r="AM22" i="80"/>
  <c r="AB22" i="80"/>
  <c r="Z22" i="80"/>
  <c r="X22" i="80"/>
  <c r="AJ22" i="80"/>
  <c r="AD22" i="80"/>
  <c r="AC22" i="80"/>
  <c r="AI22" i="80"/>
  <c r="AL22" i="80"/>
  <c r="AL43" i="80"/>
  <c r="AJ43" i="80"/>
  <c r="AK43" i="80"/>
  <c r="AH43" i="80"/>
  <c r="AI43" i="80"/>
  <c r="X43" i="80"/>
  <c r="Y43" i="80"/>
  <c r="AE43" i="80"/>
  <c r="AD43" i="80"/>
  <c r="AA43" i="80"/>
  <c r="Z43" i="80"/>
  <c r="AB43" i="80"/>
  <c r="AM43" i="80"/>
  <c r="AG43" i="80"/>
  <c r="AC43" i="80"/>
  <c r="AF43" i="80"/>
  <c r="AC24" i="80"/>
  <c r="AL24" i="80"/>
  <c r="AB24" i="80"/>
  <c r="AI24" i="80"/>
  <c r="AF24" i="80"/>
  <c r="Y24" i="80"/>
  <c r="X24" i="80"/>
  <c r="AM24" i="80"/>
  <c r="AK24" i="80"/>
  <c r="AD24" i="80"/>
  <c r="AG24" i="80"/>
  <c r="AE24" i="80"/>
  <c r="AJ24" i="80"/>
  <c r="AH24" i="80"/>
  <c r="AA24" i="80"/>
  <c r="Z24" i="80"/>
  <c r="AM61" i="80"/>
  <c r="AG61" i="80"/>
  <c r="AA61" i="80"/>
  <c r="AL61" i="80"/>
  <c r="AK61" i="80"/>
  <c r="AH61" i="80"/>
  <c r="Z61" i="80"/>
  <c r="AF61" i="80"/>
  <c r="AC61" i="80"/>
  <c r="AD61" i="80"/>
  <c r="AI61" i="80"/>
  <c r="AJ61" i="80"/>
  <c r="AE61" i="80"/>
  <c r="AB61" i="80"/>
  <c r="X61" i="80"/>
  <c r="Y61" i="80"/>
  <c r="AH66" i="80"/>
  <c r="AB66" i="80"/>
  <c r="AJ66" i="80"/>
  <c r="AI66" i="80"/>
  <c r="Z66" i="80"/>
  <c r="AE66" i="80"/>
  <c r="AK66" i="80"/>
  <c r="AM66" i="80"/>
  <c r="AD66" i="80"/>
  <c r="AG66" i="80"/>
  <c r="AL66" i="80"/>
  <c r="X66" i="80"/>
  <c r="AC66" i="80"/>
  <c r="AF66" i="80"/>
  <c r="Y66" i="80"/>
  <c r="AA66" i="80"/>
  <c r="AK31" i="80"/>
  <c r="AF31" i="80"/>
  <c r="AL31" i="80"/>
  <c r="Z31" i="80"/>
  <c r="Y31" i="80"/>
  <c r="AB31" i="80"/>
  <c r="AM31" i="80"/>
  <c r="AH31" i="80"/>
  <c r="AA31" i="80"/>
  <c r="X31" i="80"/>
  <c r="AI31" i="80"/>
  <c r="AC31" i="80"/>
  <c r="AE31" i="80"/>
  <c r="AJ31" i="80"/>
  <c r="AG31" i="80"/>
  <c r="AD31" i="80"/>
  <c r="AG51" i="80"/>
  <c r="AA51" i="80"/>
  <c r="AH51" i="80"/>
  <c r="AF51" i="80"/>
  <c r="AE51" i="80"/>
  <c r="Y51" i="80"/>
  <c r="AK51" i="80"/>
  <c r="AC51" i="80"/>
  <c r="AL51" i="80"/>
  <c r="Z51" i="80"/>
  <c r="AD51" i="80"/>
  <c r="AM51" i="80"/>
  <c r="AI51" i="80"/>
  <c r="X51" i="80"/>
  <c r="AB51" i="80"/>
  <c r="AJ51" i="80"/>
  <c r="AF68" i="80"/>
  <c r="Z68" i="80"/>
  <c r="AB68" i="80"/>
  <c r="AJ68" i="80"/>
  <c r="AH68" i="80"/>
  <c r="AM68" i="80"/>
  <c r="AI68" i="80"/>
  <c r="X68" i="80"/>
  <c r="Y68" i="80"/>
  <c r="AA68" i="80"/>
  <c r="AK68" i="80"/>
  <c r="AD68" i="80"/>
  <c r="AG68" i="80"/>
  <c r="AL68" i="80"/>
  <c r="AC68" i="80"/>
  <c r="AE68" i="80"/>
  <c r="AF45" i="80"/>
  <c r="Z45" i="80"/>
  <c r="AD45" i="80"/>
  <c r="AE45" i="80"/>
  <c r="AL45" i="80"/>
  <c r="X45" i="80"/>
  <c r="AI45" i="80"/>
  <c r="AG45" i="80"/>
  <c r="AH45" i="80"/>
  <c r="AC45" i="80"/>
  <c r="AA45" i="80"/>
  <c r="AJ45" i="80"/>
  <c r="AB45" i="80"/>
  <c r="AM45" i="80"/>
  <c r="AK45" i="80"/>
  <c r="Y45" i="80"/>
  <c r="AG19" i="80"/>
  <c r="AF19" i="80"/>
  <c r="AE19" i="80"/>
  <c r="AH19" i="80"/>
  <c r="AK19" i="80"/>
  <c r="AJ19" i="80"/>
  <c r="AM19" i="80"/>
  <c r="AI19" i="80"/>
  <c r="AB19" i="80"/>
  <c r="Z19" i="80"/>
  <c r="X19" i="80"/>
  <c r="AL19" i="80"/>
  <c r="Y19" i="80"/>
  <c r="AD19" i="80"/>
  <c r="AA19" i="80"/>
  <c r="AC19" i="80"/>
  <c r="AB46" i="80"/>
  <c r="AK46" i="80"/>
  <c r="AI46" i="80"/>
  <c r="AE46" i="80"/>
  <c r="AA46" i="80"/>
  <c r="Y46" i="80"/>
  <c r="AJ46" i="80"/>
  <c r="AL46" i="80"/>
  <c r="Z46" i="80"/>
  <c r="AM46" i="80"/>
  <c r="AF46" i="80"/>
  <c r="AH46" i="80"/>
  <c r="X46" i="80"/>
  <c r="AG46" i="80"/>
  <c r="AC46" i="80"/>
  <c r="AD46" i="80"/>
  <c r="AD69" i="80"/>
  <c r="AM69" i="80"/>
  <c r="AK69" i="80"/>
  <c r="AH69" i="80"/>
  <c r="AJ69" i="80"/>
  <c r="AA69" i="80"/>
  <c r="Y69" i="80"/>
  <c r="X69" i="80"/>
  <c r="AL69" i="80"/>
  <c r="AB69" i="80"/>
  <c r="AC69" i="80"/>
  <c r="AI69" i="80"/>
  <c r="AE69" i="80"/>
  <c r="AF69" i="80"/>
  <c r="AG69" i="80"/>
  <c r="Z69" i="80"/>
  <c r="AL30" i="80"/>
  <c r="AB30" i="80"/>
  <c r="AI30" i="80"/>
  <c r="AD30" i="80"/>
  <c r="X30" i="80"/>
  <c r="AM30" i="80"/>
  <c r="AJ30" i="80"/>
  <c r="AC30" i="80"/>
  <c r="AK30" i="80"/>
  <c r="AF30" i="80"/>
  <c r="AG30" i="80"/>
  <c r="AA30" i="80"/>
  <c r="Z30" i="80"/>
  <c r="Y30" i="80"/>
  <c r="AH30" i="80"/>
  <c r="AE30" i="80"/>
  <c r="AJ38" i="80"/>
  <c r="AC38" i="80"/>
  <c r="AH38" i="80"/>
  <c r="AI38" i="80"/>
  <c r="Y38" i="80"/>
  <c r="AB38" i="80"/>
  <c r="AL38" i="80"/>
  <c r="AM38" i="80"/>
  <c r="AG38" i="80"/>
  <c r="AK38" i="80"/>
  <c r="AE38" i="80"/>
  <c r="AA38" i="80"/>
  <c r="Z38" i="80"/>
  <c r="X38" i="80"/>
  <c r="AD38" i="80"/>
  <c r="AF38" i="80"/>
  <c r="AD50" i="80"/>
  <c r="X50" i="80"/>
  <c r="AK50" i="80"/>
  <c r="AL50" i="80"/>
  <c r="AE50" i="80"/>
  <c r="AB50" i="80"/>
  <c r="Y50" i="80"/>
  <c r="AJ50" i="80"/>
  <c r="AH50" i="80"/>
  <c r="AA50" i="80"/>
  <c r="AI50" i="80"/>
  <c r="Z50" i="80"/>
  <c r="AC50" i="80"/>
  <c r="AM50" i="80"/>
  <c r="AF50" i="80"/>
  <c r="AG50" i="80"/>
  <c r="AJ67" i="80"/>
  <c r="Z67" i="80"/>
  <c r="AH67" i="80"/>
  <c r="AE67" i="80"/>
  <c r="AA67" i="80"/>
  <c r="AF67" i="80"/>
  <c r="AI67" i="80"/>
  <c r="AG67" i="80"/>
  <c r="AL67" i="80"/>
  <c r="AC67" i="80"/>
  <c r="AB67" i="80"/>
  <c r="Y67" i="80"/>
  <c r="AD67" i="80"/>
  <c r="AM67" i="80"/>
  <c r="X67" i="80"/>
  <c r="AK67" i="80"/>
  <c r="D23" i="86" l="1"/>
  <c r="B23" i="86" s="1"/>
  <c r="D36" i="115"/>
  <c r="B36" i="115" s="1"/>
  <c r="T14" i="99"/>
  <c r="F4" i="115"/>
  <c r="F14" i="115"/>
  <c r="F7" i="115"/>
  <c r="F13" i="115"/>
  <c r="F5" i="115"/>
  <c r="F9" i="115"/>
  <c r="F15" i="115"/>
  <c r="F8" i="115"/>
  <c r="F11" i="115"/>
  <c r="F6" i="115"/>
  <c r="F10" i="115"/>
  <c r="F12" i="115"/>
  <c r="F3" i="115"/>
  <c r="V14" i="96"/>
  <c r="S14" i="96"/>
  <c r="G14" i="99"/>
  <c r="Q14" i="87"/>
  <c r="I14" i="96"/>
  <c r="H14" i="96"/>
  <c r="J14" i="96"/>
  <c r="S14" i="99"/>
  <c r="U14" i="99"/>
  <c r="V14" i="99"/>
  <c r="G12" i="81"/>
  <c r="K17" i="93"/>
  <c r="G21" i="93"/>
  <c r="U14" i="96"/>
  <c r="T14" i="96"/>
  <c r="S19" i="96"/>
  <c r="P14" i="99"/>
  <c r="Q14" i="99"/>
  <c r="R14" i="99"/>
  <c r="U24" i="99"/>
  <c r="G24" i="99"/>
  <c r="N24" i="99"/>
  <c r="P24" i="99"/>
  <c r="L19" i="105"/>
  <c r="R19" i="105"/>
  <c r="Q19" i="105"/>
  <c r="L25" i="108"/>
  <c r="R14" i="108"/>
  <c r="M14" i="108"/>
  <c r="L14" i="108"/>
  <c r="K15" i="111"/>
  <c r="L15" i="111"/>
  <c r="M15" i="111"/>
  <c r="K14" i="99"/>
  <c r="P25" i="108"/>
  <c r="V15" i="111"/>
  <c r="H15" i="111"/>
  <c r="T15" i="111"/>
  <c r="U15" i="111"/>
  <c r="J16" i="102"/>
  <c r="P16" i="102"/>
  <c r="G16" i="102"/>
  <c r="I16" i="102"/>
  <c r="P22" i="102"/>
  <c r="O22" i="102"/>
  <c r="Q22" i="102"/>
  <c r="R22" i="102"/>
  <c r="O19" i="105"/>
  <c r="S19" i="105"/>
  <c r="N19" i="105"/>
  <c r="M19" i="105"/>
  <c r="L13" i="105"/>
  <c r="M13" i="105"/>
  <c r="P13" i="105"/>
  <c r="V13" i="105"/>
  <c r="G14" i="108"/>
  <c r="N15" i="111"/>
  <c r="G15" i="111"/>
  <c r="S15" i="111"/>
  <c r="I15" i="111"/>
  <c r="I25" i="111"/>
  <c r="S25" i="111"/>
  <c r="T25" i="111"/>
  <c r="J25" i="111"/>
  <c r="N16" i="102"/>
  <c r="R16" i="102"/>
  <c r="K16" i="102"/>
  <c r="M16" i="102"/>
  <c r="H22" i="102"/>
  <c r="S22" i="102"/>
  <c r="U22" i="102"/>
  <c r="V22" i="102"/>
  <c r="H19" i="105"/>
  <c r="S13" i="105"/>
  <c r="I13" i="105"/>
  <c r="J13" i="105"/>
  <c r="Q13" i="105"/>
  <c r="J15" i="111"/>
  <c r="L19" i="108"/>
  <c r="P19" i="108"/>
  <c r="T19" i="108"/>
  <c r="H19" i="108"/>
  <c r="G25" i="111"/>
  <c r="H25" i="111"/>
  <c r="M25" i="111"/>
  <c r="N25" i="111"/>
  <c r="T24" i="99"/>
  <c r="V16" i="102"/>
  <c r="L16" i="102"/>
  <c r="O16" i="102"/>
  <c r="Q16" i="102"/>
  <c r="T22" i="102"/>
  <c r="G22" i="102"/>
  <c r="I22" i="102"/>
  <c r="J22" i="102"/>
  <c r="P19" i="105"/>
  <c r="T19" i="105"/>
  <c r="V19" i="105"/>
  <c r="U19" i="105"/>
  <c r="H13" i="105"/>
  <c r="O13" i="105"/>
  <c r="N13" i="105"/>
  <c r="U13" i="105"/>
  <c r="G25" i="108"/>
  <c r="Q14" i="108"/>
  <c r="P15" i="111"/>
  <c r="R15" i="111"/>
  <c r="O15" i="111"/>
  <c r="Q15" i="111"/>
  <c r="G19" i="108"/>
  <c r="G19" i="111"/>
  <c r="K25" i="111"/>
  <c r="L25" i="111"/>
  <c r="Q25" i="111"/>
  <c r="R25" i="111"/>
  <c r="H16" i="102"/>
  <c r="T16" i="102"/>
  <c r="S16" i="102"/>
  <c r="U16" i="102"/>
  <c r="L22" i="102"/>
  <c r="K22" i="102"/>
  <c r="M22" i="102"/>
  <c r="N22" i="102"/>
  <c r="G19" i="105"/>
  <c r="K19" i="105"/>
  <c r="J19" i="105"/>
  <c r="I19" i="105"/>
  <c r="G13" i="105"/>
  <c r="T13" i="105"/>
  <c r="K13" i="105"/>
  <c r="R13" i="105"/>
  <c r="O25" i="111"/>
  <c r="P25" i="111"/>
  <c r="U25" i="111"/>
  <c r="V25" i="111"/>
  <c r="G17" i="93"/>
  <c r="V25" i="108"/>
  <c r="U17" i="93"/>
  <c r="Q17" i="93"/>
  <c r="V17" i="93"/>
  <c r="T17" i="93"/>
  <c r="Q14" i="96"/>
  <c r="P14" i="96"/>
  <c r="R14" i="96"/>
  <c r="O14" i="96"/>
  <c r="Q19" i="96"/>
  <c r="P19" i="96"/>
  <c r="R19" i="96"/>
  <c r="O19" i="96"/>
  <c r="O14" i="99"/>
  <c r="L14" i="99"/>
  <c r="M14" i="99"/>
  <c r="N14" i="99"/>
  <c r="O24" i="99"/>
  <c r="V24" i="99"/>
  <c r="I24" i="99"/>
  <c r="L24" i="99"/>
  <c r="I25" i="108"/>
  <c r="M25" i="108"/>
  <c r="O25" i="108"/>
  <c r="R25" i="108"/>
  <c r="J14" i="108"/>
  <c r="I14" i="108"/>
  <c r="H14" i="108"/>
  <c r="N19" i="108"/>
  <c r="R19" i="108"/>
  <c r="V19" i="108"/>
  <c r="J19" i="108"/>
  <c r="U19" i="96"/>
  <c r="G18" i="99"/>
  <c r="O14" i="108"/>
  <c r="J17" i="93"/>
  <c r="V19" i="96"/>
  <c r="U25" i="108"/>
  <c r="S17" i="93"/>
  <c r="O17" i="93"/>
  <c r="N17" i="93"/>
  <c r="L17" i="93"/>
  <c r="G12" i="93"/>
  <c r="G14" i="96"/>
  <c r="I19" i="96"/>
  <c r="H19" i="96"/>
  <c r="J19" i="96"/>
  <c r="G19" i="96"/>
  <c r="K24" i="99"/>
  <c r="M24" i="99"/>
  <c r="S24" i="99"/>
  <c r="H25" i="108"/>
  <c r="T25" i="108"/>
  <c r="J25" i="108"/>
  <c r="N14" i="108"/>
  <c r="K14" i="108"/>
  <c r="P14" i="108"/>
  <c r="K19" i="108"/>
  <c r="O19" i="108"/>
  <c r="S19" i="108"/>
  <c r="H17" i="93"/>
  <c r="T19" i="96"/>
  <c r="S25" i="108"/>
  <c r="M17" i="93"/>
  <c r="I17" i="93"/>
  <c r="R17" i="93"/>
  <c r="P17" i="93"/>
  <c r="M14" i="96"/>
  <c r="L14" i="96"/>
  <c r="N14" i="96"/>
  <c r="K14" i="96"/>
  <c r="M19" i="96"/>
  <c r="L19" i="96"/>
  <c r="N19" i="96"/>
  <c r="K19" i="96"/>
  <c r="H14" i="99"/>
  <c r="I14" i="99"/>
  <c r="J14" i="99"/>
  <c r="J24" i="99"/>
  <c r="Q24" i="99"/>
  <c r="R24" i="99"/>
  <c r="H24" i="99"/>
  <c r="Q25" i="108"/>
  <c r="K25" i="108"/>
  <c r="N25" i="108"/>
  <c r="V14" i="108"/>
  <c r="S14" i="108"/>
  <c r="U14" i="108"/>
  <c r="T14" i="108"/>
  <c r="M19" i="108"/>
  <c r="Q19" i="108"/>
  <c r="U19" i="108"/>
  <c r="I19" i="108"/>
  <c r="M19" i="111"/>
  <c r="N19" i="111"/>
  <c r="L19" i="111"/>
  <c r="S33" i="111"/>
  <c r="V33" i="111"/>
  <c r="T33" i="111"/>
  <c r="U33" i="111"/>
  <c r="R19" i="111"/>
  <c r="H6" i="113"/>
  <c r="I6" i="113"/>
  <c r="K6" i="113"/>
  <c r="J6" i="113"/>
  <c r="G6" i="113"/>
  <c r="F6" i="113"/>
  <c r="V4" i="113"/>
  <c r="R4" i="113"/>
  <c r="N4" i="113"/>
  <c r="P4" i="113"/>
  <c r="T4" i="113"/>
  <c r="T11" i="113"/>
  <c r="P11" i="113"/>
  <c r="V11" i="113"/>
  <c r="R11" i="113"/>
  <c r="N11" i="113"/>
  <c r="V3" i="113"/>
  <c r="R3" i="113"/>
  <c r="N3" i="113"/>
  <c r="P3" i="113"/>
  <c r="T3" i="113"/>
  <c r="T10" i="113"/>
  <c r="P10" i="113"/>
  <c r="V10" i="113"/>
  <c r="R10" i="113"/>
  <c r="N10" i="113"/>
  <c r="H13" i="113"/>
  <c r="K13" i="113"/>
  <c r="G13" i="113"/>
  <c r="J13" i="113"/>
  <c r="F13" i="113"/>
  <c r="I13" i="113"/>
  <c r="H4" i="113"/>
  <c r="I4" i="113"/>
  <c r="K4" i="113"/>
  <c r="J4" i="113"/>
  <c r="G4" i="113"/>
  <c r="F4" i="113"/>
  <c r="O33" i="111"/>
  <c r="P33" i="111"/>
  <c r="Q33" i="111"/>
  <c r="R33" i="111"/>
  <c r="H8" i="113"/>
  <c r="K8" i="113"/>
  <c r="G8" i="113"/>
  <c r="J8" i="113"/>
  <c r="F8" i="113"/>
  <c r="I8" i="113"/>
  <c r="O19" i="111"/>
  <c r="I19" i="111"/>
  <c r="J19" i="111"/>
  <c r="H19" i="111"/>
  <c r="H7" i="113"/>
  <c r="J7" i="113"/>
  <c r="F7" i="113"/>
  <c r="I7" i="113"/>
  <c r="K7" i="113"/>
  <c r="G7" i="113"/>
  <c r="T13" i="113"/>
  <c r="P13" i="113"/>
  <c r="V13" i="113"/>
  <c r="R13" i="113"/>
  <c r="N13" i="113"/>
  <c r="S19" i="111"/>
  <c r="T15" i="113"/>
  <c r="P15" i="113"/>
  <c r="V15" i="113"/>
  <c r="R15" i="113"/>
  <c r="N15" i="113"/>
  <c r="V7" i="113"/>
  <c r="R7" i="113"/>
  <c r="N7" i="113"/>
  <c r="T7" i="113"/>
  <c r="P7" i="113"/>
  <c r="T14" i="113"/>
  <c r="P14" i="113"/>
  <c r="V14" i="113"/>
  <c r="R14" i="113"/>
  <c r="N14" i="113"/>
  <c r="V6" i="113"/>
  <c r="R6" i="113"/>
  <c r="N6" i="113"/>
  <c r="P6" i="113"/>
  <c r="T6" i="113"/>
  <c r="H9" i="113"/>
  <c r="K9" i="113"/>
  <c r="G9" i="113"/>
  <c r="J9" i="113"/>
  <c r="F9" i="113"/>
  <c r="I9" i="113"/>
  <c r="G33" i="111"/>
  <c r="H33" i="111"/>
  <c r="I33" i="111"/>
  <c r="J33" i="111"/>
  <c r="H12" i="113"/>
  <c r="K12" i="113"/>
  <c r="G12" i="113"/>
  <c r="J12" i="113"/>
  <c r="F12" i="113"/>
  <c r="I12" i="113"/>
  <c r="H5" i="113"/>
  <c r="I5" i="113"/>
  <c r="G5" i="113"/>
  <c r="F5" i="113"/>
  <c r="K5" i="113"/>
  <c r="J5" i="113"/>
  <c r="Q19" i="111"/>
  <c r="P19" i="111"/>
  <c r="H15" i="113"/>
  <c r="K15" i="113"/>
  <c r="G15" i="113"/>
  <c r="J15" i="113"/>
  <c r="F15" i="113"/>
  <c r="I15" i="113"/>
  <c r="H14" i="113"/>
  <c r="K14" i="113"/>
  <c r="G14" i="113"/>
  <c r="J14" i="113"/>
  <c r="F14" i="113"/>
  <c r="I14" i="113"/>
  <c r="T8" i="113"/>
  <c r="P8" i="113"/>
  <c r="V8" i="113"/>
  <c r="R8" i="113"/>
  <c r="N8" i="113"/>
  <c r="H11" i="113"/>
  <c r="K11" i="113"/>
  <c r="G11" i="113"/>
  <c r="J11" i="113"/>
  <c r="F11" i="113"/>
  <c r="I11" i="113"/>
  <c r="H3" i="113"/>
  <c r="I3" i="113"/>
  <c r="G3" i="113"/>
  <c r="F3" i="113"/>
  <c r="K3" i="113"/>
  <c r="J3" i="113"/>
  <c r="H10" i="113"/>
  <c r="K10" i="113"/>
  <c r="G10" i="113"/>
  <c r="J10" i="113"/>
  <c r="F10" i="113"/>
  <c r="I10" i="113"/>
  <c r="T9" i="113"/>
  <c r="P9" i="113"/>
  <c r="V9" i="113"/>
  <c r="R9" i="113"/>
  <c r="N9" i="113"/>
  <c r="K33" i="111"/>
  <c r="L33" i="111"/>
  <c r="K5" i="111" s="1"/>
  <c r="M33" i="111"/>
  <c r="N33" i="111"/>
  <c r="T12" i="113"/>
  <c r="P12" i="113"/>
  <c r="V12" i="113"/>
  <c r="R12" i="113"/>
  <c r="N12" i="113"/>
  <c r="V5" i="113"/>
  <c r="R5" i="113"/>
  <c r="N5" i="113"/>
  <c r="P5" i="113"/>
  <c r="T5" i="113"/>
  <c r="K19" i="111"/>
  <c r="U19" i="111"/>
  <c r="V19" i="111"/>
  <c r="T19" i="111"/>
  <c r="V6" i="110"/>
  <c r="R6" i="110"/>
  <c r="N6" i="110"/>
  <c r="T6" i="110"/>
  <c r="P6" i="110"/>
  <c r="V3" i="110"/>
  <c r="R3" i="110"/>
  <c r="N3" i="110"/>
  <c r="P3" i="110"/>
  <c r="T3" i="110"/>
  <c r="V4" i="110"/>
  <c r="R4" i="110"/>
  <c r="N4" i="110"/>
  <c r="T4" i="110"/>
  <c r="P4" i="110"/>
  <c r="T10" i="110"/>
  <c r="P10" i="110"/>
  <c r="V10" i="110"/>
  <c r="R10" i="110"/>
  <c r="N10" i="110"/>
  <c r="V7" i="110"/>
  <c r="R7" i="110"/>
  <c r="N7" i="110"/>
  <c r="P7" i="110"/>
  <c r="T7" i="110"/>
  <c r="T33" i="108"/>
  <c r="S33" i="108"/>
  <c r="U33" i="108"/>
  <c r="V33" i="108"/>
  <c r="H13" i="110"/>
  <c r="K13" i="110"/>
  <c r="G13" i="110"/>
  <c r="I13" i="110"/>
  <c r="J13" i="110"/>
  <c r="F13" i="110"/>
  <c r="H14" i="110"/>
  <c r="K14" i="110"/>
  <c r="G14" i="110"/>
  <c r="I14" i="110"/>
  <c r="F14" i="110"/>
  <c r="J14" i="110"/>
  <c r="H11" i="110"/>
  <c r="K11" i="110"/>
  <c r="G11" i="110"/>
  <c r="I11" i="110"/>
  <c r="J11" i="110"/>
  <c r="F11" i="110"/>
  <c r="H12" i="110"/>
  <c r="K12" i="110"/>
  <c r="G12" i="110"/>
  <c r="I12" i="110"/>
  <c r="F12" i="110"/>
  <c r="J12" i="110"/>
  <c r="H9" i="110"/>
  <c r="K9" i="110"/>
  <c r="I9" i="110"/>
  <c r="G9" i="110"/>
  <c r="F9" i="110"/>
  <c r="J9" i="110"/>
  <c r="H15" i="110"/>
  <c r="K15" i="110"/>
  <c r="G15" i="110"/>
  <c r="I15" i="110"/>
  <c r="J15" i="110"/>
  <c r="F15" i="110"/>
  <c r="L33" i="108"/>
  <c r="K5" i="108" s="1"/>
  <c r="G33" i="108"/>
  <c r="I33" i="108"/>
  <c r="J33" i="108"/>
  <c r="T13" i="110"/>
  <c r="P13" i="110"/>
  <c r="V13" i="110"/>
  <c r="R13" i="110"/>
  <c r="N13" i="110"/>
  <c r="T14" i="110"/>
  <c r="P14" i="110"/>
  <c r="V14" i="110"/>
  <c r="R14" i="110"/>
  <c r="N14" i="110"/>
  <c r="T11" i="110"/>
  <c r="P11" i="110"/>
  <c r="V11" i="110"/>
  <c r="R11" i="110"/>
  <c r="N11" i="110"/>
  <c r="T12" i="110"/>
  <c r="P12" i="110"/>
  <c r="V12" i="110"/>
  <c r="R12" i="110"/>
  <c r="N12" i="110"/>
  <c r="T9" i="110"/>
  <c r="P9" i="110"/>
  <c r="V9" i="110"/>
  <c r="R9" i="110"/>
  <c r="N9" i="110"/>
  <c r="T15" i="110"/>
  <c r="P15" i="110"/>
  <c r="V15" i="110"/>
  <c r="R15" i="110"/>
  <c r="N15" i="110"/>
  <c r="H33" i="108"/>
  <c r="K33" i="108"/>
  <c r="M33" i="108"/>
  <c r="N33" i="108"/>
  <c r="H8" i="110"/>
  <c r="I8" i="110"/>
  <c r="K8" i="110"/>
  <c r="J8" i="110"/>
  <c r="F8" i="110"/>
  <c r="G8" i="110"/>
  <c r="H5" i="110"/>
  <c r="I5" i="110"/>
  <c r="G5" i="110"/>
  <c r="F5" i="110"/>
  <c r="J5" i="110"/>
  <c r="K5" i="110"/>
  <c r="H6" i="110"/>
  <c r="I6" i="110"/>
  <c r="K6" i="110"/>
  <c r="J6" i="110"/>
  <c r="F6" i="110"/>
  <c r="G6" i="110"/>
  <c r="H3" i="110"/>
  <c r="I3" i="110"/>
  <c r="G3" i="110"/>
  <c r="F3" i="110"/>
  <c r="J3" i="110"/>
  <c r="K3" i="110"/>
  <c r="H4" i="110"/>
  <c r="I4" i="110"/>
  <c r="K4" i="110"/>
  <c r="J4" i="110"/>
  <c r="F4" i="110"/>
  <c r="G4" i="110"/>
  <c r="H10" i="110"/>
  <c r="K10" i="110"/>
  <c r="G10" i="110"/>
  <c r="I10" i="110"/>
  <c r="F10" i="110"/>
  <c r="J10" i="110"/>
  <c r="H7" i="110"/>
  <c r="I7" i="110"/>
  <c r="G7" i="110"/>
  <c r="F7" i="110"/>
  <c r="J7" i="110"/>
  <c r="K7" i="110"/>
  <c r="P33" i="108"/>
  <c r="O33" i="108"/>
  <c r="Q33" i="108"/>
  <c r="R33" i="108"/>
  <c r="V8" i="110"/>
  <c r="R8" i="110"/>
  <c r="N8" i="110"/>
  <c r="T8" i="110"/>
  <c r="P8" i="110"/>
  <c r="V5" i="110"/>
  <c r="R5" i="110"/>
  <c r="N5" i="110"/>
  <c r="P5" i="110"/>
  <c r="T5" i="110"/>
  <c r="T8" i="107"/>
  <c r="P8" i="107"/>
  <c r="V8" i="107"/>
  <c r="R8" i="107"/>
  <c r="N8" i="107"/>
  <c r="T15" i="107"/>
  <c r="P15" i="107"/>
  <c r="V15" i="107"/>
  <c r="R15" i="107"/>
  <c r="N15" i="107"/>
  <c r="T6" i="107"/>
  <c r="P6" i="107"/>
  <c r="V6" i="107"/>
  <c r="R6" i="107"/>
  <c r="N6" i="107"/>
  <c r="H8" i="107"/>
  <c r="K8" i="107"/>
  <c r="G8" i="107"/>
  <c r="J8" i="107"/>
  <c r="F8" i="107"/>
  <c r="I8" i="107"/>
  <c r="H15" i="107"/>
  <c r="K15" i="107"/>
  <c r="G15" i="107"/>
  <c r="J15" i="107"/>
  <c r="F15" i="107"/>
  <c r="I15" i="107"/>
  <c r="H7" i="107"/>
  <c r="K7" i="107"/>
  <c r="G7" i="107"/>
  <c r="J7" i="107"/>
  <c r="F7" i="107"/>
  <c r="I7" i="107"/>
  <c r="H14" i="107"/>
  <c r="K14" i="107"/>
  <c r="G14" i="107"/>
  <c r="J14" i="107"/>
  <c r="F14" i="107"/>
  <c r="I14" i="107"/>
  <c r="H6" i="107"/>
  <c r="K6" i="107"/>
  <c r="G6" i="107"/>
  <c r="I6" i="107"/>
  <c r="F6" i="107"/>
  <c r="J6" i="107"/>
  <c r="H9" i="107"/>
  <c r="K9" i="107"/>
  <c r="G9" i="107"/>
  <c r="J9" i="107"/>
  <c r="F9" i="107"/>
  <c r="I9" i="107"/>
  <c r="T7" i="107"/>
  <c r="P7" i="107"/>
  <c r="V7" i="107"/>
  <c r="R7" i="107"/>
  <c r="N7" i="107"/>
  <c r="T9" i="107"/>
  <c r="P9" i="107"/>
  <c r="V9" i="107"/>
  <c r="R9" i="107"/>
  <c r="N9" i="107"/>
  <c r="H12" i="107"/>
  <c r="K12" i="107"/>
  <c r="G12" i="107"/>
  <c r="J12" i="107"/>
  <c r="F12" i="107"/>
  <c r="I12" i="107"/>
  <c r="H5" i="107"/>
  <c r="I5" i="107"/>
  <c r="G5" i="107"/>
  <c r="F5" i="107"/>
  <c r="K5" i="107"/>
  <c r="J5" i="107"/>
  <c r="H11" i="107"/>
  <c r="K11" i="107"/>
  <c r="G11" i="107"/>
  <c r="J11" i="107"/>
  <c r="F11" i="107"/>
  <c r="I11" i="107"/>
  <c r="H3" i="107"/>
  <c r="I3" i="107"/>
  <c r="G3" i="107"/>
  <c r="F3" i="107"/>
  <c r="K3" i="107"/>
  <c r="J3" i="107"/>
  <c r="H10" i="107"/>
  <c r="K10" i="107"/>
  <c r="G10" i="107"/>
  <c r="J10" i="107"/>
  <c r="F10" i="107"/>
  <c r="I10" i="107"/>
  <c r="H13" i="107"/>
  <c r="K13" i="107"/>
  <c r="G13" i="107"/>
  <c r="J13" i="107"/>
  <c r="F13" i="107"/>
  <c r="I13" i="107"/>
  <c r="H4" i="107"/>
  <c r="I4" i="107"/>
  <c r="K4" i="107"/>
  <c r="J4" i="107"/>
  <c r="G4" i="107"/>
  <c r="F4" i="107"/>
  <c r="T14" i="107"/>
  <c r="P14" i="107"/>
  <c r="V14" i="107"/>
  <c r="R14" i="107"/>
  <c r="N14" i="107"/>
  <c r="O30" i="102"/>
  <c r="P30" i="102"/>
  <c r="Q30" i="102"/>
  <c r="R30" i="102"/>
  <c r="T12" i="107"/>
  <c r="P12" i="107"/>
  <c r="V12" i="107"/>
  <c r="R12" i="107"/>
  <c r="N12" i="107"/>
  <c r="V5" i="107"/>
  <c r="R5" i="107"/>
  <c r="N5" i="107"/>
  <c r="P5" i="107"/>
  <c r="T5" i="107"/>
  <c r="T11" i="107"/>
  <c r="P11" i="107"/>
  <c r="V11" i="107"/>
  <c r="R11" i="107"/>
  <c r="N11" i="107"/>
  <c r="V3" i="107"/>
  <c r="R3" i="107"/>
  <c r="N3" i="107"/>
  <c r="P3" i="107"/>
  <c r="T3" i="107"/>
  <c r="T10" i="107"/>
  <c r="P10" i="107"/>
  <c r="V10" i="107"/>
  <c r="R10" i="107"/>
  <c r="N10" i="107"/>
  <c r="T13" i="107"/>
  <c r="P13" i="107"/>
  <c r="V13" i="107"/>
  <c r="R13" i="107"/>
  <c r="N13" i="107"/>
  <c r="V4" i="107"/>
  <c r="R4" i="107"/>
  <c r="N4" i="107"/>
  <c r="P4" i="107"/>
  <c r="T4" i="107"/>
  <c r="K30" i="102"/>
  <c r="L30" i="102"/>
  <c r="K5" i="102" s="1"/>
  <c r="M30" i="102"/>
  <c r="N30" i="102"/>
  <c r="U18" i="90"/>
  <c r="V23" i="87"/>
  <c r="T23" i="87"/>
  <c r="J27" i="96"/>
  <c r="H10" i="104"/>
  <c r="K10" i="104"/>
  <c r="G10" i="104"/>
  <c r="J10" i="104"/>
  <c r="F10" i="104"/>
  <c r="I10" i="104"/>
  <c r="G30" i="102"/>
  <c r="H30" i="102"/>
  <c r="I30" i="102"/>
  <c r="J30" i="102"/>
  <c r="H13" i="104"/>
  <c r="K13" i="104"/>
  <c r="G13" i="104"/>
  <c r="J13" i="104"/>
  <c r="F13" i="104"/>
  <c r="I13" i="104"/>
  <c r="H5" i="104"/>
  <c r="K5" i="104"/>
  <c r="G5" i="104"/>
  <c r="J5" i="104"/>
  <c r="F5" i="104"/>
  <c r="I5" i="104"/>
  <c r="H8" i="104"/>
  <c r="K8" i="104"/>
  <c r="G8" i="104"/>
  <c r="J8" i="104"/>
  <c r="F8" i="104"/>
  <c r="I8" i="104"/>
  <c r="H15" i="104"/>
  <c r="K15" i="104"/>
  <c r="G15" i="104"/>
  <c r="J15" i="104"/>
  <c r="F15" i="104"/>
  <c r="I15" i="104"/>
  <c r="H7" i="104"/>
  <c r="K7" i="104"/>
  <c r="G7" i="104"/>
  <c r="J7" i="104"/>
  <c r="F7" i="104"/>
  <c r="I7" i="104"/>
  <c r="L32" i="84"/>
  <c r="I12" i="93"/>
  <c r="M12" i="93"/>
  <c r="T10" i="104"/>
  <c r="P10" i="104"/>
  <c r="V10" i="104"/>
  <c r="R10" i="104"/>
  <c r="N10" i="104"/>
  <c r="T13" i="104"/>
  <c r="P13" i="104"/>
  <c r="V13" i="104"/>
  <c r="R13" i="104"/>
  <c r="N13" i="104"/>
  <c r="T5" i="104"/>
  <c r="P5" i="104"/>
  <c r="V5" i="104"/>
  <c r="R5" i="104"/>
  <c r="N5" i="104"/>
  <c r="T8" i="104"/>
  <c r="P8" i="104"/>
  <c r="V8" i="104"/>
  <c r="R8" i="104"/>
  <c r="N8" i="104"/>
  <c r="T15" i="104"/>
  <c r="P15" i="104"/>
  <c r="V15" i="104"/>
  <c r="R15" i="104"/>
  <c r="N15" i="104"/>
  <c r="T7" i="104"/>
  <c r="P7" i="104"/>
  <c r="V7" i="104"/>
  <c r="R7" i="104"/>
  <c r="N7" i="104"/>
  <c r="H14" i="104"/>
  <c r="K14" i="104"/>
  <c r="G14" i="104"/>
  <c r="J14" i="104"/>
  <c r="F14" i="104"/>
  <c r="I14" i="104"/>
  <c r="H6" i="104"/>
  <c r="K6" i="104"/>
  <c r="G6" i="104"/>
  <c r="J6" i="104"/>
  <c r="F6" i="104"/>
  <c r="I6" i="104"/>
  <c r="H9" i="104"/>
  <c r="K9" i="104"/>
  <c r="G9" i="104"/>
  <c r="J9" i="104"/>
  <c r="F9" i="104"/>
  <c r="I9" i="104"/>
  <c r="H12" i="104"/>
  <c r="K12" i="104"/>
  <c r="G12" i="104"/>
  <c r="J12" i="104"/>
  <c r="F12" i="104"/>
  <c r="I12" i="104"/>
  <c r="H4" i="104"/>
  <c r="K4" i="104"/>
  <c r="G4" i="104"/>
  <c r="J4" i="104"/>
  <c r="F4" i="104"/>
  <c r="I4" i="104"/>
  <c r="H11" i="104"/>
  <c r="K11" i="104"/>
  <c r="G11" i="104"/>
  <c r="J11" i="104"/>
  <c r="F11" i="104"/>
  <c r="I11" i="104"/>
  <c r="V3" i="104"/>
  <c r="R3" i="104"/>
  <c r="N3" i="104"/>
  <c r="P3" i="104"/>
  <c r="T3" i="104"/>
  <c r="T14" i="104"/>
  <c r="P14" i="104"/>
  <c r="V14" i="104"/>
  <c r="R14" i="104"/>
  <c r="N14" i="104"/>
  <c r="T6" i="104"/>
  <c r="P6" i="104"/>
  <c r="V6" i="104"/>
  <c r="R6" i="104"/>
  <c r="N6" i="104"/>
  <c r="S30" i="102"/>
  <c r="T30" i="102"/>
  <c r="U30" i="102"/>
  <c r="V30" i="102"/>
  <c r="T9" i="104"/>
  <c r="P9" i="104"/>
  <c r="V9" i="104"/>
  <c r="R9" i="104"/>
  <c r="N9" i="104"/>
  <c r="T12" i="104"/>
  <c r="P12" i="104"/>
  <c r="V12" i="104"/>
  <c r="R12" i="104"/>
  <c r="N12" i="104"/>
  <c r="T4" i="104"/>
  <c r="P4" i="104"/>
  <c r="V4" i="104"/>
  <c r="R4" i="104"/>
  <c r="N4" i="104"/>
  <c r="T11" i="104"/>
  <c r="P11" i="104"/>
  <c r="V11" i="104"/>
  <c r="R11" i="104"/>
  <c r="N11" i="104"/>
  <c r="I3" i="104"/>
  <c r="K3" i="104"/>
  <c r="F3" i="104"/>
  <c r="J3" i="104"/>
  <c r="H3" i="104"/>
  <c r="G3" i="104"/>
  <c r="V32" i="99"/>
  <c r="I32" i="99"/>
  <c r="S18" i="99"/>
  <c r="T18" i="99"/>
  <c r="P32" i="99"/>
  <c r="Q18" i="99"/>
  <c r="H14" i="101"/>
  <c r="K14" i="101"/>
  <c r="J14" i="101"/>
  <c r="F14" i="101"/>
  <c r="I14" i="101"/>
  <c r="G14" i="101"/>
  <c r="J6" i="101"/>
  <c r="F6" i="101"/>
  <c r="G6" i="101"/>
  <c r="H6" i="101"/>
  <c r="K6" i="101"/>
  <c r="I6" i="101"/>
  <c r="N12" i="93"/>
  <c r="J9" i="101"/>
  <c r="F9" i="101"/>
  <c r="K9" i="101"/>
  <c r="I9" i="101"/>
  <c r="G9" i="101"/>
  <c r="H9" i="101"/>
  <c r="T15" i="101"/>
  <c r="P15" i="101"/>
  <c r="N15" i="101"/>
  <c r="R15" i="101"/>
  <c r="V15" i="101"/>
  <c r="T3" i="101"/>
  <c r="V3" i="101"/>
  <c r="P3" i="101"/>
  <c r="R3" i="101"/>
  <c r="N3" i="101"/>
  <c r="G32" i="99"/>
  <c r="N32" i="99"/>
  <c r="U32" i="99"/>
  <c r="T32" i="99"/>
  <c r="H18" i="99"/>
  <c r="K18" i="99"/>
  <c r="U18" i="99"/>
  <c r="V18" i="99"/>
  <c r="J8" i="101"/>
  <c r="F8" i="101"/>
  <c r="I8" i="101"/>
  <c r="K8" i="101"/>
  <c r="H8" i="101"/>
  <c r="G8" i="101"/>
  <c r="T14" i="101"/>
  <c r="P14" i="101"/>
  <c r="N14" i="101"/>
  <c r="V14" i="101"/>
  <c r="R14" i="101"/>
  <c r="V6" i="101"/>
  <c r="R6" i="101"/>
  <c r="N6" i="101"/>
  <c r="T6" i="101"/>
  <c r="P6" i="101"/>
  <c r="P9" i="101"/>
  <c r="T9" i="101"/>
  <c r="V9" i="101"/>
  <c r="N9" i="101"/>
  <c r="R9" i="101"/>
  <c r="J3" i="101"/>
  <c r="F3" i="101"/>
  <c r="I3" i="101"/>
  <c r="K3" i="101"/>
  <c r="H3" i="101"/>
  <c r="G3" i="101"/>
  <c r="T8" i="101"/>
  <c r="P8" i="101"/>
  <c r="R8" i="101"/>
  <c r="V8" i="101"/>
  <c r="N8" i="101"/>
  <c r="R12" i="93"/>
  <c r="H13" i="101"/>
  <c r="J13" i="101"/>
  <c r="F13" i="101"/>
  <c r="K13" i="101"/>
  <c r="G13" i="101"/>
  <c r="I13" i="101"/>
  <c r="J5" i="101"/>
  <c r="F5" i="101"/>
  <c r="G5" i="101"/>
  <c r="K5" i="101"/>
  <c r="I5" i="101"/>
  <c r="H5" i="101"/>
  <c r="H11" i="101"/>
  <c r="J11" i="101"/>
  <c r="F11" i="101"/>
  <c r="K11" i="101"/>
  <c r="G11" i="101"/>
  <c r="I11" i="101"/>
  <c r="K32" i="99"/>
  <c r="M32" i="99"/>
  <c r="S32" i="99"/>
  <c r="H32" i="99"/>
  <c r="L18" i="99"/>
  <c r="I18" i="99"/>
  <c r="J18" i="99"/>
  <c r="H12" i="101"/>
  <c r="J12" i="101"/>
  <c r="F12" i="101"/>
  <c r="G12" i="101"/>
  <c r="I12" i="101"/>
  <c r="K12" i="101"/>
  <c r="P4" i="101"/>
  <c r="R4" i="101"/>
  <c r="V4" i="101"/>
  <c r="T4" i="101"/>
  <c r="N4" i="101"/>
  <c r="H10" i="101"/>
  <c r="J10" i="101"/>
  <c r="F10" i="101"/>
  <c r="K10" i="101"/>
  <c r="I10" i="101"/>
  <c r="G10" i="101"/>
  <c r="R7" i="101"/>
  <c r="N7" i="101"/>
  <c r="T7" i="101"/>
  <c r="P7" i="101"/>
  <c r="V7" i="101"/>
  <c r="H15" i="101"/>
  <c r="K15" i="101"/>
  <c r="G15" i="101"/>
  <c r="J15" i="101"/>
  <c r="F15" i="101"/>
  <c r="I15" i="101"/>
  <c r="O32" i="99"/>
  <c r="R18" i="99"/>
  <c r="N21" i="93"/>
  <c r="I21" i="93"/>
  <c r="U21" i="93"/>
  <c r="Q21" i="93"/>
  <c r="T13" i="101"/>
  <c r="N13" i="101"/>
  <c r="R13" i="101"/>
  <c r="V13" i="101"/>
  <c r="P13" i="101"/>
  <c r="P5" i="101"/>
  <c r="V5" i="101"/>
  <c r="T5" i="101"/>
  <c r="N5" i="101"/>
  <c r="R5" i="101"/>
  <c r="R11" i="101"/>
  <c r="N11" i="101"/>
  <c r="V11" i="101"/>
  <c r="T11" i="101"/>
  <c r="P11" i="101"/>
  <c r="Q32" i="99"/>
  <c r="R32" i="99"/>
  <c r="J32" i="99"/>
  <c r="L32" i="99"/>
  <c r="K5" i="99" s="1"/>
  <c r="O18" i="99"/>
  <c r="P18" i="99"/>
  <c r="M18" i="99"/>
  <c r="N18" i="99"/>
  <c r="V12" i="101"/>
  <c r="T12" i="101"/>
  <c r="N12" i="101"/>
  <c r="P12" i="101"/>
  <c r="R12" i="101"/>
  <c r="J4" i="101"/>
  <c r="F4" i="101"/>
  <c r="K4" i="101"/>
  <c r="I4" i="101"/>
  <c r="H4" i="101"/>
  <c r="G4" i="101"/>
  <c r="V10" i="101"/>
  <c r="P10" i="101"/>
  <c r="R10" i="101"/>
  <c r="N10" i="101"/>
  <c r="T10" i="101"/>
  <c r="J7" i="101"/>
  <c r="F7" i="101"/>
  <c r="H7" i="101"/>
  <c r="I7" i="101"/>
  <c r="G7" i="101"/>
  <c r="K7" i="101"/>
  <c r="V27" i="96"/>
  <c r="O27" i="96"/>
  <c r="H27" i="96"/>
  <c r="I27" i="96"/>
  <c r="S27" i="96"/>
  <c r="N27" i="96"/>
  <c r="T29" i="87"/>
  <c r="R32" i="84"/>
  <c r="K27" i="96"/>
  <c r="T27" i="96"/>
  <c r="U27" i="96"/>
  <c r="T10" i="98"/>
  <c r="P10" i="98"/>
  <c r="V10" i="98"/>
  <c r="R10" i="98"/>
  <c r="N10" i="98"/>
  <c r="J21" i="93"/>
  <c r="V21" i="93"/>
  <c r="R21" i="93"/>
  <c r="T13" i="98"/>
  <c r="P13" i="98"/>
  <c r="V13" i="98"/>
  <c r="R13" i="98"/>
  <c r="N13" i="98"/>
  <c r="V4" i="98"/>
  <c r="R4" i="98"/>
  <c r="N4" i="98"/>
  <c r="T4" i="98"/>
  <c r="P4" i="98"/>
  <c r="T8" i="98"/>
  <c r="P8" i="98"/>
  <c r="V8" i="98"/>
  <c r="R8" i="98"/>
  <c r="N8" i="98"/>
  <c r="H15" i="98"/>
  <c r="K15" i="98"/>
  <c r="G15" i="98"/>
  <c r="J15" i="98"/>
  <c r="F15" i="98"/>
  <c r="I15" i="98"/>
  <c r="H7" i="98"/>
  <c r="K7" i="98"/>
  <c r="G7" i="98"/>
  <c r="I7" i="98"/>
  <c r="J7" i="98"/>
  <c r="F7" i="98"/>
  <c r="H14" i="98"/>
  <c r="K14" i="98"/>
  <c r="G14" i="98"/>
  <c r="J14" i="98"/>
  <c r="F14" i="98"/>
  <c r="I14" i="98"/>
  <c r="H6" i="98"/>
  <c r="K6" i="98"/>
  <c r="G6" i="98"/>
  <c r="I6" i="98"/>
  <c r="F6" i="98"/>
  <c r="J6" i="98"/>
  <c r="H9" i="98"/>
  <c r="K9" i="98"/>
  <c r="G9" i="98"/>
  <c r="J9" i="98"/>
  <c r="F9" i="98"/>
  <c r="I9" i="98"/>
  <c r="H12" i="98"/>
  <c r="K12" i="98"/>
  <c r="G12" i="98"/>
  <c r="J12" i="98"/>
  <c r="F12" i="98"/>
  <c r="I12" i="98"/>
  <c r="H5" i="98"/>
  <c r="I5" i="98"/>
  <c r="G5" i="98"/>
  <c r="F5" i="98"/>
  <c r="J5" i="98"/>
  <c r="K5" i="98"/>
  <c r="T15" i="98"/>
  <c r="P15" i="98"/>
  <c r="V15" i="98"/>
  <c r="R15" i="98"/>
  <c r="N15" i="98"/>
  <c r="T7" i="98"/>
  <c r="P7" i="98"/>
  <c r="V7" i="98"/>
  <c r="R7" i="98"/>
  <c r="N7" i="98"/>
  <c r="T37" i="87"/>
  <c r="L27" i="96"/>
  <c r="K5" i="96" s="1"/>
  <c r="M27" i="96"/>
  <c r="T14" i="98"/>
  <c r="P14" i="98"/>
  <c r="V14" i="98"/>
  <c r="R14" i="98"/>
  <c r="N14" i="98"/>
  <c r="T6" i="98"/>
  <c r="P6" i="98"/>
  <c r="V6" i="98"/>
  <c r="R6" i="98"/>
  <c r="N6" i="98"/>
  <c r="M21" i="93"/>
  <c r="P21" i="93"/>
  <c r="L21" i="93"/>
  <c r="T9" i="98"/>
  <c r="P9" i="98"/>
  <c r="V9" i="98"/>
  <c r="R9" i="98"/>
  <c r="N9" i="98"/>
  <c r="T12" i="98"/>
  <c r="P12" i="98"/>
  <c r="V12" i="98"/>
  <c r="R12" i="98"/>
  <c r="N12" i="98"/>
  <c r="V5" i="98"/>
  <c r="R5" i="98"/>
  <c r="N5" i="98"/>
  <c r="P5" i="98"/>
  <c r="T5" i="98"/>
  <c r="H11" i="98"/>
  <c r="K11" i="98"/>
  <c r="G11" i="98"/>
  <c r="J11" i="98"/>
  <c r="F11" i="98"/>
  <c r="I11" i="98"/>
  <c r="H3" i="98"/>
  <c r="I3" i="98"/>
  <c r="G3" i="98"/>
  <c r="F3" i="98"/>
  <c r="J3" i="98"/>
  <c r="K3" i="98"/>
  <c r="O32" i="84"/>
  <c r="L12" i="93"/>
  <c r="G27" i="96"/>
  <c r="R27" i="96"/>
  <c r="P27" i="96"/>
  <c r="Q27" i="96"/>
  <c r="H10" i="98"/>
  <c r="K10" i="98"/>
  <c r="G10" i="98"/>
  <c r="J10" i="98"/>
  <c r="F10" i="98"/>
  <c r="I10" i="98"/>
  <c r="H21" i="93"/>
  <c r="S21" i="93"/>
  <c r="O21" i="93"/>
  <c r="K21" i="93"/>
  <c r="H13" i="98"/>
  <c r="K13" i="98"/>
  <c r="G13" i="98"/>
  <c r="J13" i="98"/>
  <c r="F13" i="98"/>
  <c r="I13" i="98"/>
  <c r="H4" i="98"/>
  <c r="I4" i="98"/>
  <c r="K4" i="98"/>
  <c r="J4" i="98"/>
  <c r="G4" i="98"/>
  <c r="F4" i="98"/>
  <c r="H8" i="98"/>
  <c r="K8" i="98"/>
  <c r="G8" i="98"/>
  <c r="J8" i="98"/>
  <c r="F8" i="98"/>
  <c r="I8" i="98"/>
  <c r="T11" i="98"/>
  <c r="P11" i="98"/>
  <c r="V11" i="98"/>
  <c r="R11" i="98"/>
  <c r="N11" i="98"/>
  <c r="V3" i="98"/>
  <c r="R3" i="98"/>
  <c r="N3" i="98"/>
  <c r="P3" i="98"/>
  <c r="T3" i="98"/>
  <c r="K6" i="95"/>
  <c r="G6" i="95"/>
  <c r="J6" i="95"/>
  <c r="F6" i="95"/>
  <c r="H6" i="95"/>
  <c r="I6" i="95"/>
  <c r="G29" i="93"/>
  <c r="T9" i="95"/>
  <c r="P9" i="95"/>
  <c r="N9" i="95"/>
  <c r="V9" i="95"/>
  <c r="R9" i="95"/>
  <c r="K3" i="95"/>
  <c r="G3" i="95"/>
  <c r="J3" i="95"/>
  <c r="F3" i="95"/>
  <c r="I3" i="95"/>
  <c r="H3" i="95"/>
  <c r="T10" i="95"/>
  <c r="P10" i="95"/>
  <c r="V10" i="95"/>
  <c r="N10" i="95"/>
  <c r="R10" i="95"/>
  <c r="T12" i="95"/>
  <c r="P12" i="95"/>
  <c r="N12" i="95"/>
  <c r="V12" i="95"/>
  <c r="R12" i="95"/>
  <c r="U29" i="93"/>
  <c r="Q29" i="93"/>
  <c r="L29" i="93"/>
  <c r="K5" i="93" s="1"/>
  <c r="N29" i="93"/>
  <c r="T13" i="95"/>
  <c r="P13" i="95"/>
  <c r="R13" i="95"/>
  <c r="V13" i="95"/>
  <c r="N13" i="95"/>
  <c r="K5" i="95"/>
  <c r="G5" i="95"/>
  <c r="J5" i="95"/>
  <c r="F5" i="95"/>
  <c r="I5" i="95"/>
  <c r="H5" i="95"/>
  <c r="T12" i="93"/>
  <c r="V12" i="93"/>
  <c r="H11" i="95"/>
  <c r="K11" i="95"/>
  <c r="G11" i="95"/>
  <c r="J11" i="95"/>
  <c r="F11" i="95"/>
  <c r="I11" i="95"/>
  <c r="T3" i="95"/>
  <c r="P3" i="95"/>
  <c r="V3" i="95"/>
  <c r="N3" i="95"/>
  <c r="R3" i="95"/>
  <c r="K29" i="93"/>
  <c r="R29" i="93"/>
  <c r="T11" i="95"/>
  <c r="P11" i="95"/>
  <c r="R11" i="95"/>
  <c r="V11" i="95"/>
  <c r="N11" i="95"/>
  <c r="V37" i="87"/>
  <c r="T21" i="84"/>
  <c r="T14" i="95"/>
  <c r="P14" i="95"/>
  <c r="V14" i="95"/>
  <c r="N14" i="95"/>
  <c r="R14" i="95"/>
  <c r="T6" i="95"/>
  <c r="P6" i="95"/>
  <c r="R6" i="95"/>
  <c r="V6" i="95"/>
  <c r="N6" i="95"/>
  <c r="T4" i="95"/>
  <c r="P4" i="95"/>
  <c r="R4" i="95"/>
  <c r="V4" i="95"/>
  <c r="N4" i="95"/>
  <c r="O29" i="93"/>
  <c r="S29" i="93"/>
  <c r="T29" i="93"/>
  <c r="V29" i="93"/>
  <c r="K9" i="95"/>
  <c r="G9" i="95"/>
  <c r="J9" i="95"/>
  <c r="F9" i="95"/>
  <c r="I9" i="95"/>
  <c r="H9" i="95"/>
  <c r="U12" i="93"/>
  <c r="H15" i="95"/>
  <c r="K15" i="95"/>
  <c r="G15" i="95"/>
  <c r="J15" i="95"/>
  <c r="F15" i="95"/>
  <c r="I15" i="95"/>
  <c r="T7" i="95"/>
  <c r="P7" i="95"/>
  <c r="V7" i="95"/>
  <c r="N7" i="95"/>
  <c r="R7" i="95"/>
  <c r="K8" i="95"/>
  <c r="G8" i="95"/>
  <c r="J8" i="95"/>
  <c r="F8" i="95"/>
  <c r="H8" i="95"/>
  <c r="I8" i="95"/>
  <c r="H14" i="95"/>
  <c r="K14" i="95"/>
  <c r="G14" i="95"/>
  <c r="J14" i="95"/>
  <c r="F14" i="95"/>
  <c r="I14" i="95"/>
  <c r="K4" i="95"/>
  <c r="G4" i="95"/>
  <c r="J4" i="95"/>
  <c r="F4" i="95"/>
  <c r="H4" i="95"/>
  <c r="I4" i="95"/>
  <c r="P29" i="93"/>
  <c r="L37" i="87"/>
  <c r="K5" i="87" s="1"/>
  <c r="K10" i="95"/>
  <c r="G10" i="95"/>
  <c r="J10" i="95"/>
  <c r="F10" i="95"/>
  <c r="H10" i="95"/>
  <c r="I10" i="95"/>
  <c r="H12" i="95"/>
  <c r="K12" i="95"/>
  <c r="G12" i="95"/>
  <c r="J12" i="95"/>
  <c r="F12" i="95"/>
  <c r="I12" i="95"/>
  <c r="M29" i="93"/>
  <c r="I29" i="93"/>
  <c r="H29" i="93"/>
  <c r="J29" i="93"/>
  <c r="H13" i="95"/>
  <c r="K13" i="95"/>
  <c r="G13" i="95"/>
  <c r="J13" i="95"/>
  <c r="F13" i="95"/>
  <c r="I13" i="95"/>
  <c r="T5" i="95"/>
  <c r="P5" i="95"/>
  <c r="N5" i="95"/>
  <c r="V5" i="95"/>
  <c r="R5" i="95"/>
  <c r="K12" i="93"/>
  <c r="T15" i="95"/>
  <c r="P15" i="95"/>
  <c r="R15" i="95"/>
  <c r="V15" i="95"/>
  <c r="N15" i="95"/>
  <c r="K7" i="95"/>
  <c r="G7" i="95"/>
  <c r="J7" i="95"/>
  <c r="F7" i="95"/>
  <c r="I7" i="95"/>
  <c r="H7" i="95"/>
  <c r="T8" i="95"/>
  <c r="P8" i="95"/>
  <c r="R8" i="95"/>
  <c r="V8" i="95"/>
  <c r="N8" i="95"/>
  <c r="O18" i="90"/>
  <c r="S18" i="90"/>
  <c r="Q18" i="90"/>
  <c r="K26" i="90"/>
  <c r="T10" i="92"/>
  <c r="P10" i="92"/>
  <c r="V10" i="92"/>
  <c r="R10" i="92"/>
  <c r="N10" i="92"/>
  <c r="U26" i="90"/>
  <c r="L26" i="90"/>
  <c r="K5" i="90" s="1"/>
  <c r="N26" i="90"/>
  <c r="T13" i="92"/>
  <c r="P13" i="92"/>
  <c r="V13" i="92"/>
  <c r="R13" i="92"/>
  <c r="N13" i="92"/>
  <c r="V5" i="92"/>
  <c r="R5" i="92"/>
  <c r="N5" i="92"/>
  <c r="T5" i="92"/>
  <c r="P5" i="92"/>
  <c r="H8" i="92"/>
  <c r="K8" i="92"/>
  <c r="G8" i="92"/>
  <c r="J8" i="92"/>
  <c r="F8" i="92"/>
  <c r="I8" i="92"/>
  <c r="K13" i="90"/>
  <c r="J13" i="90"/>
  <c r="G13" i="90"/>
  <c r="P13" i="90"/>
  <c r="H15" i="92"/>
  <c r="K15" i="92"/>
  <c r="G15" i="92"/>
  <c r="J15" i="92"/>
  <c r="F15" i="92"/>
  <c r="I15" i="92"/>
  <c r="H7" i="92"/>
  <c r="J7" i="92"/>
  <c r="F7" i="92"/>
  <c r="I7" i="92"/>
  <c r="G7" i="92"/>
  <c r="K7" i="92"/>
  <c r="R37" i="87"/>
  <c r="R29" i="87"/>
  <c r="H14" i="92"/>
  <c r="K14" i="92"/>
  <c r="G14" i="92"/>
  <c r="J14" i="92"/>
  <c r="F14" i="92"/>
  <c r="I14" i="92"/>
  <c r="H6" i="92"/>
  <c r="J6" i="92"/>
  <c r="F6" i="92"/>
  <c r="I6" i="92"/>
  <c r="K6" i="92"/>
  <c r="G6" i="92"/>
  <c r="I18" i="90"/>
  <c r="I26" i="90"/>
  <c r="P26" i="90"/>
  <c r="R26" i="90"/>
  <c r="O26" i="90"/>
  <c r="H9" i="92"/>
  <c r="K9" i="92"/>
  <c r="G9" i="92"/>
  <c r="J9" i="92"/>
  <c r="F9" i="92"/>
  <c r="I9" i="92"/>
  <c r="T8" i="92"/>
  <c r="P8" i="92"/>
  <c r="V8" i="92"/>
  <c r="R8" i="92"/>
  <c r="N8" i="92"/>
  <c r="S13" i="90"/>
  <c r="N13" i="90"/>
  <c r="O13" i="90"/>
  <c r="T13" i="90"/>
  <c r="T15" i="92"/>
  <c r="P15" i="92"/>
  <c r="V15" i="92"/>
  <c r="R15" i="92"/>
  <c r="N15" i="92"/>
  <c r="V7" i="92"/>
  <c r="R7" i="92"/>
  <c r="N7" i="92"/>
  <c r="P7" i="92"/>
  <c r="T7" i="92"/>
  <c r="G37" i="87"/>
  <c r="S37" i="87"/>
  <c r="I37" i="87"/>
  <c r="P29" i="87"/>
  <c r="J29" i="87"/>
  <c r="R23" i="87"/>
  <c r="P23" i="87"/>
  <c r="P14" i="87"/>
  <c r="J32" i="84"/>
  <c r="U32" i="84"/>
  <c r="N18" i="87"/>
  <c r="T27" i="84"/>
  <c r="N21" i="84"/>
  <c r="R21" i="84"/>
  <c r="J21" i="84"/>
  <c r="O27" i="84"/>
  <c r="G27" i="84"/>
  <c r="V27" i="84"/>
  <c r="N27" i="84"/>
  <c r="T14" i="92"/>
  <c r="P14" i="92"/>
  <c r="V14" i="92"/>
  <c r="R14" i="92"/>
  <c r="N14" i="92"/>
  <c r="V6" i="92"/>
  <c r="R6" i="92"/>
  <c r="N6" i="92"/>
  <c r="T6" i="92"/>
  <c r="P6" i="92"/>
  <c r="M26" i="90"/>
  <c r="T26" i="90"/>
  <c r="V26" i="90"/>
  <c r="S26" i="90"/>
  <c r="T9" i="92"/>
  <c r="P9" i="92"/>
  <c r="V9" i="92"/>
  <c r="R9" i="92"/>
  <c r="N9" i="92"/>
  <c r="H12" i="92"/>
  <c r="K12" i="92"/>
  <c r="G12" i="92"/>
  <c r="J12" i="92"/>
  <c r="F12" i="92"/>
  <c r="I12" i="92"/>
  <c r="H4" i="92"/>
  <c r="J4" i="92"/>
  <c r="F4" i="92"/>
  <c r="I4" i="92"/>
  <c r="G4" i="92"/>
  <c r="K4" i="92"/>
  <c r="M13" i="90"/>
  <c r="R13" i="90"/>
  <c r="H13" i="90"/>
  <c r="I13" i="90"/>
  <c r="H11" i="92"/>
  <c r="K11" i="92"/>
  <c r="G11" i="92"/>
  <c r="J11" i="92"/>
  <c r="F11" i="92"/>
  <c r="I11" i="92"/>
  <c r="H3" i="92"/>
  <c r="J3" i="92"/>
  <c r="F3" i="92"/>
  <c r="I3" i="92"/>
  <c r="G3" i="92"/>
  <c r="K3" i="92"/>
  <c r="M29" i="87"/>
  <c r="M23" i="87"/>
  <c r="O23" i="87"/>
  <c r="N14" i="87"/>
  <c r="T14" i="87"/>
  <c r="Q32" i="84"/>
  <c r="Q18" i="87"/>
  <c r="H10" i="92"/>
  <c r="K10" i="92"/>
  <c r="G10" i="92"/>
  <c r="J10" i="92"/>
  <c r="F10" i="92"/>
  <c r="I10" i="92"/>
  <c r="K18" i="90"/>
  <c r="Q26" i="90"/>
  <c r="H26" i="90"/>
  <c r="J26" i="90"/>
  <c r="G26" i="90"/>
  <c r="H13" i="92"/>
  <c r="K13" i="92"/>
  <c r="G13" i="92"/>
  <c r="J13" i="92"/>
  <c r="F13" i="92"/>
  <c r="I13" i="92"/>
  <c r="H5" i="92"/>
  <c r="J5" i="92"/>
  <c r="F5" i="92"/>
  <c r="I5" i="92"/>
  <c r="K5" i="92"/>
  <c r="G5" i="92"/>
  <c r="T12" i="92"/>
  <c r="P12" i="92"/>
  <c r="V12" i="92"/>
  <c r="R12" i="92"/>
  <c r="N12" i="92"/>
  <c r="V4" i="92"/>
  <c r="R4" i="92"/>
  <c r="N4" i="92"/>
  <c r="P4" i="92"/>
  <c r="T4" i="92"/>
  <c r="Q13" i="90"/>
  <c r="V13" i="90"/>
  <c r="L13" i="90"/>
  <c r="U13" i="90"/>
  <c r="T11" i="92"/>
  <c r="P11" i="92"/>
  <c r="V11" i="92"/>
  <c r="R11" i="92"/>
  <c r="N11" i="92"/>
  <c r="V3" i="92"/>
  <c r="R3" i="92"/>
  <c r="N3" i="92"/>
  <c r="P3" i="92"/>
  <c r="T3" i="92"/>
  <c r="V29" i="87"/>
  <c r="M18" i="87"/>
  <c r="G18" i="87"/>
  <c r="T18" i="87"/>
  <c r="N23" i="87"/>
  <c r="L23" i="87"/>
  <c r="L14" i="87"/>
  <c r="L18" i="87"/>
  <c r="I18" i="87"/>
  <c r="G23" i="87"/>
  <c r="S18" i="87"/>
  <c r="P18" i="87"/>
  <c r="Q23" i="87"/>
  <c r="U23" i="87"/>
  <c r="V14" i="87"/>
  <c r="K18" i="87"/>
  <c r="H18" i="87"/>
  <c r="N37" i="87"/>
  <c r="U37" i="87"/>
  <c r="T10" i="89"/>
  <c r="N10" i="89"/>
  <c r="V10" i="89"/>
  <c r="R10" i="89"/>
  <c r="P10" i="89"/>
  <c r="I23" i="87"/>
  <c r="J14" i="87"/>
  <c r="K32" i="84"/>
  <c r="V13" i="89"/>
  <c r="P13" i="89"/>
  <c r="N13" i="89"/>
  <c r="T13" i="89"/>
  <c r="R13" i="89"/>
  <c r="V5" i="89"/>
  <c r="P5" i="89"/>
  <c r="N5" i="89"/>
  <c r="T5" i="89"/>
  <c r="R5" i="89"/>
  <c r="J18" i="87"/>
  <c r="O18" i="87"/>
  <c r="L21" i="84"/>
  <c r="G21" i="84"/>
  <c r="H21" i="84"/>
  <c r="V21" i="84"/>
  <c r="H15" i="89"/>
  <c r="J15" i="89"/>
  <c r="F15" i="89"/>
  <c r="K15" i="89"/>
  <c r="I15" i="89"/>
  <c r="G15" i="89"/>
  <c r="H7" i="89"/>
  <c r="J7" i="89"/>
  <c r="F7" i="89"/>
  <c r="K7" i="89"/>
  <c r="I7" i="89"/>
  <c r="G7" i="89"/>
  <c r="P27" i="84"/>
  <c r="H27" i="84"/>
  <c r="S27" i="84"/>
  <c r="K27" i="84"/>
  <c r="H12" i="89"/>
  <c r="J12" i="89"/>
  <c r="F12" i="89"/>
  <c r="I12" i="89"/>
  <c r="K12" i="89"/>
  <c r="G12" i="89"/>
  <c r="H14" i="89"/>
  <c r="J14" i="89"/>
  <c r="F14" i="89"/>
  <c r="G14" i="89"/>
  <c r="K14" i="89"/>
  <c r="I14" i="89"/>
  <c r="H9" i="89"/>
  <c r="J9" i="89"/>
  <c r="F9" i="89"/>
  <c r="G9" i="89"/>
  <c r="I9" i="89"/>
  <c r="K9" i="89"/>
  <c r="R7" i="89"/>
  <c r="T7" i="89"/>
  <c r="N7" i="89"/>
  <c r="P7" i="89"/>
  <c r="V7" i="89"/>
  <c r="P12" i="89"/>
  <c r="R12" i="89"/>
  <c r="V12" i="89"/>
  <c r="T12" i="89"/>
  <c r="N12" i="89"/>
  <c r="J37" i="87"/>
  <c r="O37" i="87"/>
  <c r="K37" i="87"/>
  <c r="M37" i="87"/>
  <c r="K29" i="87"/>
  <c r="T14" i="89"/>
  <c r="N14" i="89"/>
  <c r="V14" i="89"/>
  <c r="R14" i="89"/>
  <c r="P14" i="89"/>
  <c r="T6" i="89"/>
  <c r="N6" i="89"/>
  <c r="V6" i="89"/>
  <c r="R6" i="89"/>
  <c r="P6" i="89"/>
  <c r="V9" i="89"/>
  <c r="P9" i="89"/>
  <c r="N9" i="89"/>
  <c r="T9" i="89"/>
  <c r="R9" i="89"/>
  <c r="P8" i="89"/>
  <c r="R8" i="89"/>
  <c r="V8" i="89"/>
  <c r="T8" i="89"/>
  <c r="N8" i="89"/>
  <c r="V18" i="87"/>
  <c r="M21" i="84"/>
  <c r="K21" i="84"/>
  <c r="I21" i="84"/>
  <c r="U21" i="84"/>
  <c r="H11" i="89"/>
  <c r="J11" i="89"/>
  <c r="F11" i="89"/>
  <c r="K11" i="89"/>
  <c r="I11" i="89"/>
  <c r="G11" i="89"/>
  <c r="H3" i="89"/>
  <c r="J3" i="89"/>
  <c r="F3" i="89"/>
  <c r="K3" i="89"/>
  <c r="I3" i="89"/>
  <c r="G3" i="89"/>
  <c r="R27" i="84"/>
  <c r="J27" i="84"/>
  <c r="U27" i="84"/>
  <c r="M27" i="84"/>
  <c r="H4" i="89"/>
  <c r="J4" i="89"/>
  <c r="F4" i="89"/>
  <c r="I4" i="89"/>
  <c r="K4" i="89"/>
  <c r="G4" i="89"/>
  <c r="H6" i="89"/>
  <c r="J6" i="89"/>
  <c r="F6" i="89"/>
  <c r="G6" i="89"/>
  <c r="K6" i="89"/>
  <c r="I6" i="89"/>
  <c r="H8" i="89"/>
  <c r="J8" i="89"/>
  <c r="F8" i="89"/>
  <c r="I8" i="89"/>
  <c r="K8" i="89"/>
  <c r="G8" i="89"/>
  <c r="O21" i="84"/>
  <c r="R15" i="89"/>
  <c r="P15" i="89"/>
  <c r="T15" i="89"/>
  <c r="N15" i="89"/>
  <c r="V15" i="89"/>
  <c r="H37" i="87"/>
  <c r="P37" i="87"/>
  <c r="Q37" i="87"/>
  <c r="Q29" i="87"/>
  <c r="O29" i="87"/>
  <c r="H10" i="89"/>
  <c r="J10" i="89"/>
  <c r="F10" i="89"/>
  <c r="G10" i="89"/>
  <c r="K10" i="89"/>
  <c r="I10" i="89"/>
  <c r="J23" i="87"/>
  <c r="H23" i="87"/>
  <c r="H14" i="87"/>
  <c r="H32" i="84"/>
  <c r="S32" i="84"/>
  <c r="H13" i="89"/>
  <c r="J13" i="89"/>
  <c r="F13" i="89"/>
  <c r="G13" i="89"/>
  <c r="I13" i="89"/>
  <c r="K13" i="89"/>
  <c r="H5" i="89"/>
  <c r="J5" i="89"/>
  <c r="F5" i="89"/>
  <c r="G5" i="89"/>
  <c r="I5" i="89"/>
  <c r="K5" i="89"/>
  <c r="R18" i="87"/>
  <c r="U18" i="87"/>
  <c r="P21" i="84"/>
  <c r="Q21" i="84"/>
  <c r="S21" i="84"/>
  <c r="R11" i="89"/>
  <c r="T11" i="89"/>
  <c r="N11" i="89"/>
  <c r="P11" i="89"/>
  <c r="V11" i="89"/>
  <c r="R3" i="89"/>
  <c r="T3" i="89"/>
  <c r="N3" i="89"/>
  <c r="P3" i="89"/>
  <c r="V3" i="89"/>
  <c r="Q27" i="84"/>
  <c r="I27" i="84"/>
  <c r="L27" i="84"/>
  <c r="P4" i="89"/>
  <c r="R4" i="89"/>
  <c r="V4" i="89"/>
  <c r="T4" i="89"/>
  <c r="N4" i="89"/>
  <c r="G14" i="84"/>
  <c r="N14" i="84"/>
  <c r="L14" i="84"/>
  <c r="T13" i="86"/>
  <c r="N13" i="86"/>
  <c r="R13" i="86"/>
  <c r="V13" i="86"/>
  <c r="P13" i="86"/>
  <c r="T11" i="86"/>
  <c r="N11" i="86"/>
  <c r="R11" i="86"/>
  <c r="P11" i="86"/>
  <c r="V11" i="86"/>
  <c r="L13" i="80"/>
  <c r="O13" i="80"/>
  <c r="Q13" i="80"/>
  <c r="H7" i="86"/>
  <c r="I7" i="86"/>
  <c r="G7" i="86"/>
  <c r="K7" i="86"/>
  <c r="F7" i="86"/>
  <c r="J7" i="86"/>
  <c r="H15" i="86"/>
  <c r="K15" i="86"/>
  <c r="G15" i="86"/>
  <c r="I15" i="86"/>
  <c r="J15" i="86"/>
  <c r="F15" i="86"/>
  <c r="H13" i="86"/>
  <c r="I13" i="86"/>
  <c r="G13" i="86"/>
  <c r="K13" i="86"/>
  <c r="F13" i="86"/>
  <c r="J13" i="86"/>
  <c r="H8" i="86"/>
  <c r="K8" i="86"/>
  <c r="F8" i="86"/>
  <c r="J8" i="86"/>
  <c r="I8" i="86"/>
  <c r="G8" i="86"/>
  <c r="I40" i="84"/>
  <c r="J40" i="84"/>
  <c r="G40" i="84"/>
  <c r="H40" i="84"/>
  <c r="I14" i="84"/>
  <c r="K14" i="84"/>
  <c r="J14" i="84"/>
  <c r="H14" i="84"/>
  <c r="H11" i="86"/>
  <c r="I11" i="86"/>
  <c r="G11" i="86"/>
  <c r="K11" i="86"/>
  <c r="F11" i="86"/>
  <c r="J11" i="86"/>
  <c r="H10" i="86"/>
  <c r="K10" i="86"/>
  <c r="F10" i="86"/>
  <c r="J10" i="86"/>
  <c r="I10" i="86"/>
  <c r="G10" i="86"/>
  <c r="T7" i="86"/>
  <c r="N7" i="86"/>
  <c r="R7" i="86"/>
  <c r="P7" i="86"/>
  <c r="V7" i="86"/>
  <c r="R8" i="86"/>
  <c r="V8" i="86"/>
  <c r="P8" i="86"/>
  <c r="T8" i="86"/>
  <c r="N8" i="86"/>
  <c r="U40" i="84"/>
  <c r="N40" i="84"/>
  <c r="K40" i="84"/>
  <c r="L40" i="84"/>
  <c r="K5" i="84" s="1"/>
  <c r="S14" i="84"/>
  <c r="R10" i="86"/>
  <c r="V10" i="86"/>
  <c r="P10" i="86"/>
  <c r="T10" i="86"/>
  <c r="N10" i="86"/>
  <c r="H14" i="86"/>
  <c r="K14" i="86"/>
  <c r="G14" i="86"/>
  <c r="J14" i="86"/>
  <c r="I14" i="86"/>
  <c r="F14" i="86"/>
  <c r="H12" i="86"/>
  <c r="K12" i="86"/>
  <c r="F12" i="86"/>
  <c r="J12" i="86"/>
  <c r="I12" i="86"/>
  <c r="G12" i="86"/>
  <c r="H3" i="86"/>
  <c r="I3" i="86"/>
  <c r="G3" i="86"/>
  <c r="K3" i="86"/>
  <c r="F3" i="86"/>
  <c r="J3" i="86"/>
  <c r="H5" i="86"/>
  <c r="I5" i="86"/>
  <c r="G5" i="86"/>
  <c r="K5" i="86"/>
  <c r="F5" i="86"/>
  <c r="J5" i="86"/>
  <c r="H9" i="86"/>
  <c r="I9" i="86"/>
  <c r="G9" i="86"/>
  <c r="K9" i="86"/>
  <c r="F9" i="86"/>
  <c r="J9" i="86"/>
  <c r="M40" i="84"/>
  <c r="R40" i="84"/>
  <c r="O40" i="84"/>
  <c r="P40" i="84"/>
  <c r="O14" i="84"/>
  <c r="M14" i="84"/>
  <c r="R14" i="84"/>
  <c r="P14" i="84"/>
  <c r="H4" i="86"/>
  <c r="I4" i="86"/>
  <c r="G4" i="86"/>
  <c r="K4" i="86"/>
  <c r="F4" i="86"/>
  <c r="J4" i="86"/>
  <c r="H6" i="86"/>
  <c r="K6" i="86"/>
  <c r="F6" i="86"/>
  <c r="J6" i="86"/>
  <c r="I6" i="86"/>
  <c r="G6" i="86"/>
  <c r="T15" i="86"/>
  <c r="P15" i="86"/>
  <c r="V15" i="86"/>
  <c r="R15" i="86"/>
  <c r="N15" i="86"/>
  <c r="T14" i="86"/>
  <c r="P14" i="86"/>
  <c r="R14" i="86"/>
  <c r="N14" i="86"/>
  <c r="V14" i="86"/>
  <c r="R12" i="86"/>
  <c r="V12" i="86"/>
  <c r="P12" i="86"/>
  <c r="T12" i="86"/>
  <c r="N12" i="86"/>
  <c r="V3" i="86"/>
  <c r="R3" i="86"/>
  <c r="N3" i="86"/>
  <c r="T3" i="86"/>
  <c r="P3" i="86"/>
  <c r="T5" i="86"/>
  <c r="N5" i="86"/>
  <c r="R5" i="86"/>
  <c r="V5" i="86"/>
  <c r="P5" i="86"/>
  <c r="T9" i="86"/>
  <c r="N9" i="86"/>
  <c r="R9" i="86"/>
  <c r="V9" i="86"/>
  <c r="P9" i="86"/>
  <c r="Q40" i="84"/>
  <c r="V40" i="84"/>
  <c r="S40" i="84"/>
  <c r="T40" i="84"/>
  <c r="Q14" i="84"/>
  <c r="U14" i="84"/>
  <c r="V14" i="84"/>
  <c r="T14" i="84"/>
  <c r="V4" i="86"/>
  <c r="R4" i="86"/>
  <c r="N4" i="86"/>
  <c r="P4" i="86"/>
  <c r="T4" i="86"/>
  <c r="R6" i="86"/>
  <c r="V6" i="86"/>
  <c r="P6" i="86"/>
  <c r="T6" i="86"/>
  <c r="N6" i="86"/>
  <c r="D14" i="80"/>
  <c r="E14" i="80"/>
  <c r="E11" i="80"/>
  <c r="R12" i="80"/>
  <c r="D10" i="80"/>
  <c r="G20" i="81"/>
  <c r="N20" i="81"/>
  <c r="Q12" i="81"/>
  <c r="J8" i="83"/>
  <c r="F8" i="83"/>
  <c r="H8" i="83"/>
  <c r="I8" i="83"/>
  <c r="G8" i="83"/>
  <c r="K8" i="83"/>
  <c r="V10" i="83"/>
  <c r="R10" i="83"/>
  <c r="T10" i="83"/>
  <c r="P10" i="83"/>
  <c r="N10" i="83"/>
  <c r="V6" i="83"/>
  <c r="R6" i="83"/>
  <c r="T6" i="83"/>
  <c r="P6" i="83"/>
  <c r="N6" i="83"/>
  <c r="K5" i="83"/>
  <c r="G5" i="83"/>
  <c r="I5" i="83"/>
  <c r="F5" i="83"/>
  <c r="J5" i="83"/>
  <c r="H5" i="83"/>
  <c r="I15" i="83"/>
  <c r="H15" i="83"/>
  <c r="K15" i="83"/>
  <c r="G15" i="83"/>
  <c r="J15" i="83"/>
  <c r="F15" i="83"/>
  <c r="R20" i="81"/>
  <c r="I20" i="81"/>
  <c r="P20" i="81"/>
  <c r="O20" i="81"/>
  <c r="H14" i="83"/>
  <c r="K14" i="83"/>
  <c r="G14" i="83"/>
  <c r="J14" i="83"/>
  <c r="F14" i="83"/>
  <c r="I14" i="83"/>
  <c r="N3" i="83"/>
  <c r="V3" i="83"/>
  <c r="T3" i="83"/>
  <c r="P3" i="83"/>
  <c r="R3" i="83"/>
  <c r="K12" i="81"/>
  <c r="O12" i="81"/>
  <c r="L12" i="81"/>
  <c r="N12" i="81"/>
  <c r="H10" i="83"/>
  <c r="J10" i="83"/>
  <c r="F10" i="83"/>
  <c r="K10" i="83"/>
  <c r="I10" i="83"/>
  <c r="G10" i="83"/>
  <c r="N11" i="83"/>
  <c r="V11" i="83"/>
  <c r="T11" i="83"/>
  <c r="P11" i="83"/>
  <c r="R11" i="83"/>
  <c r="K20" i="81"/>
  <c r="V14" i="83"/>
  <c r="R14" i="83"/>
  <c r="T14" i="83"/>
  <c r="P14" i="83"/>
  <c r="N14" i="83"/>
  <c r="M12" i="81"/>
  <c r="J12" i="81"/>
  <c r="T8" i="83"/>
  <c r="P8" i="83"/>
  <c r="V8" i="83"/>
  <c r="R8" i="83"/>
  <c r="N8" i="83"/>
  <c r="I7" i="83"/>
  <c r="K7" i="83"/>
  <c r="G7" i="83"/>
  <c r="H7" i="83"/>
  <c r="J7" i="83"/>
  <c r="F7" i="83"/>
  <c r="T4" i="83"/>
  <c r="P4" i="83"/>
  <c r="V4" i="83"/>
  <c r="R4" i="83"/>
  <c r="N4" i="83"/>
  <c r="I11" i="83"/>
  <c r="K11" i="83"/>
  <c r="G11" i="83"/>
  <c r="J11" i="83"/>
  <c r="H11" i="83"/>
  <c r="F11" i="83"/>
  <c r="Q20" i="81"/>
  <c r="S20" i="81"/>
  <c r="T20" i="81"/>
  <c r="H20" i="81"/>
  <c r="N9" i="83"/>
  <c r="V9" i="83"/>
  <c r="R9" i="83"/>
  <c r="T9" i="83"/>
  <c r="P9" i="83"/>
  <c r="U12" i="81"/>
  <c r="I12" i="81"/>
  <c r="T12" i="81"/>
  <c r="V12" i="81"/>
  <c r="J12" i="83"/>
  <c r="F12" i="83"/>
  <c r="H12" i="83"/>
  <c r="I12" i="83"/>
  <c r="G12" i="83"/>
  <c r="K12" i="83"/>
  <c r="T13" i="83"/>
  <c r="P13" i="83"/>
  <c r="N13" i="83"/>
  <c r="V13" i="83"/>
  <c r="R13" i="83"/>
  <c r="N7" i="83"/>
  <c r="P7" i="83"/>
  <c r="V7" i="83"/>
  <c r="R7" i="83"/>
  <c r="T7" i="83"/>
  <c r="J4" i="83"/>
  <c r="F4" i="83"/>
  <c r="H4" i="83"/>
  <c r="K4" i="83"/>
  <c r="I4" i="83"/>
  <c r="G4" i="83"/>
  <c r="V20" i="81"/>
  <c r="I3" i="83"/>
  <c r="K3" i="83"/>
  <c r="G3" i="83"/>
  <c r="J3" i="83"/>
  <c r="H3" i="83"/>
  <c r="F3" i="83"/>
  <c r="H12" i="81"/>
  <c r="H6" i="83"/>
  <c r="J6" i="83"/>
  <c r="F6" i="83"/>
  <c r="G6" i="83"/>
  <c r="K6" i="83"/>
  <c r="I6" i="83"/>
  <c r="N5" i="83"/>
  <c r="T5" i="83"/>
  <c r="P5" i="83"/>
  <c r="V5" i="83"/>
  <c r="R5" i="83"/>
  <c r="N15" i="83"/>
  <c r="V15" i="83"/>
  <c r="R15" i="83"/>
  <c r="T15" i="83"/>
  <c r="P15" i="83"/>
  <c r="M20" i="81"/>
  <c r="J20" i="81"/>
  <c r="L20" i="81"/>
  <c r="K5" i="81" s="1"/>
  <c r="U20" i="81"/>
  <c r="K9" i="83"/>
  <c r="G9" i="83"/>
  <c r="I9" i="83"/>
  <c r="J9" i="83"/>
  <c r="F9" i="83"/>
  <c r="H9" i="83"/>
  <c r="S12" i="81"/>
  <c r="P12" i="81"/>
  <c r="R12" i="81"/>
  <c r="T12" i="83"/>
  <c r="P12" i="83"/>
  <c r="V12" i="83"/>
  <c r="R12" i="83"/>
  <c r="N12" i="83"/>
  <c r="K13" i="83"/>
  <c r="G13" i="83"/>
  <c r="I13" i="83"/>
  <c r="F13" i="83"/>
  <c r="J13" i="83"/>
  <c r="H13" i="83"/>
  <c r="O12" i="80"/>
  <c r="O10" i="80"/>
  <c r="S13" i="80"/>
  <c r="E13" i="80"/>
  <c r="F13" i="80"/>
  <c r="F14" i="80"/>
  <c r="J14" i="80"/>
  <c r="H14" i="80"/>
  <c r="N14" i="80"/>
  <c r="M14" i="80"/>
  <c r="I11" i="80"/>
  <c r="G11" i="80"/>
  <c r="Q11" i="80"/>
  <c r="R11" i="80"/>
  <c r="H11" i="80"/>
  <c r="J11" i="80"/>
  <c r="S12" i="80"/>
  <c r="M12" i="80"/>
  <c r="F12" i="80"/>
  <c r="N12" i="80"/>
  <c r="K10" i="80"/>
  <c r="N10" i="80"/>
  <c r="P10" i="80"/>
  <c r="L10" i="80"/>
  <c r="I12" i="80"/>
  <c r="G12" i="80"/>
  <c r="I13" i="80"/>
  <c r="G13" i="80"/>
  <c r="N13" i="80"/>
  <c r="K13" i="80"/>
  <c r="J13" i="80"/>
  <c r="H13" i="80"/>
  <c r="K14" i="80"/>
  <c r="I14" i="80"/>
  <c r="G14" i="80"/>
  <c r="Q14" i="80"/>
  <c r="S14" i="80"/>
  <c r="F11" i="80"/>
  <c r="K11" i="80"/>
  <c r="L11" i="80"/>
  <c r="N11" i="80"/>
  <c r="L12" i="80"/>
  <c r="Q12" i="80"/>
  <c r="H12" i="80"/>
  <c r="J12" i="80"/>
  <c r="D12" i="80"/>
  <c r="F10" i="80"/>
  <c r="Q10" i="80"/>
  <c r="M10" i="80"/>
  <c r="O14" i="80"/>
  <c r="S11" i="80"/>
  <c r="P11" i="80"/>
  <c r="J10" i="80"/>
  <c r="H10" i="80"/>
  <c r="M13" i="80"/>
  <c r="D13" i="80"/>
  <c r="P13" i="80"/>
  <c r="R13" i="80"/>
  <c r="P14" i="80"/>
  <c r="L14" i="80"/>
  <c r="R14" i="80"/>
  <c r="O11" i="80"/>
  <c r="M11" i="80"/>
  <c r="D11" i="80"/>
  <c r="P12" i="80"/>
  <c r="E12" i="80"/>
  <c r="K12" i="80"/>
  <c r="G10" i="80"/>
  <c r="I10" i="80"/>
  <c r="S10" i="80"/>
  <c r="R10" i="80"/>
  <c r="E10" i="80"/>
  <c r="F29" i="115" l="1"/>
  <c r="F16" i="113"/>
  <c r="J16" i="113"/>
  <c r="I16" i="113"/>
  <c r="G16" i="113"/>
  <c r="K16" i="113"/>
  <c r="H16" i="113"/>
  <c r="N16" i="113"/>
  <c r="J16" i="110"/>
  <c r="H16" i="110"/>
  <c r="F16" i="110"/>
  <c r="N16" i="110"/>
  <c r="G16" i="110"/>
  <c r="K16" i="110"/>
  <c r="I16" i="110"/>
  <c r="N16" i="107"/>
  <c r="G16" i="107"/>
  <c r="J16" i="107"/>
  <c r="I16" i="107"/>
  <c r="F16" i="107"/>
  <c r="K16" i="107"/>
  <c r="H16" i="107"/>
  <c r="G16" i="104"/>
  <c r="K16" i="104"/>
  <c r="F16" i="104"/>
  <c r="H16" i="104"/>
  <c r="I16" i="104"/>
  <c r="J16" i="104"/>
  <c r="N16" i="104"/>
  <c r="J16" i="101"/>
  <c r="G16" i="101"/>
  <c r="F16" i="101"/>
  <c r="H16" i="101"/>
  <c r="K16" i="101"/>
  <c r="I16" i="101"/>
  <c r="N16" i="101"/>
  <c r="J16" i="98"/>
  <c r="H16" i="98"/>
  <c r="G16" i="98"/>
  <c r="N16" i="98"/>
  <c r="F16" i="98"/>
  <c r="K16" i="98"/>
  <c r="I16" i="98"/>
  <c r="N16" i="95"/>
  <c r="J16" i="95"/>
  <c r="H16" i="95"/>
  <c r="G16" i="95"/>
  <c r="I16" i="95"/>
  <c r="K16" i="95"/>
  <c r="F16" i="95"/>
  <c r="N16" i="92"/>
  <c r="J16" i="92"/>
  <c r="I16" i="92"/>
  <c r="F16" i="92"/>
  <c r="K16" i="92"/>
  <c r="G16" i="92"/>
  <c r="H16" i="92"/>
  <c r="I16" i="89"/>
  <c r="H16" i="89"/>
  <c r="G16" i="89"/>
  <c r="K16" i="89"/>
  <c r="J16" i="89"/>
  <c r="E15" i="80"/>
  <c r="N16" i="89"/>
  <c r="F16" i="89"/>
  <c r="I16" i="86"/>
  <c r="G16" i="86"/>
  <c r="J16" i="86"/>
  <c r="F16" i="86"/>
  <c r="H16" i="86"/>
  <c r="N16" i="86"/>
  <c r="K16" i="86"/>
  <c r="S15" i="80"/>
  <c r="F15" i="80"/>
  <c r="Q15" i="80"/>
  <c r="G15" i="80"/>
  <c r="D15" i="80"/>
  <c r="L15" i="80"/>
  <c r="J15" i="80"/>
  <c r="N16" i="83"/>
  <c r="J16" i="83"/>
  <c r="K15" i="80"/>
  <c r="H15" i="80"/>
  <c r="M15" i="80"/>
  <c r="O15" i="80"/>
  <c r="F16" i="83"/>
  <c r="K16" i="83"/>
  <c r="G16" i="83"/>
  <c r="I15" i="80"/>
  <c r="H5" i="80" s="1"/>
  <c r="P15" i="80"/>
  <c r="R15" i="80"/>
  <c r="N15" i="80"/>
  <c r="H16" i="83"/>
  <c r="I16" i="83"/>
  <c r="B19" i="113" l="1"/>
  <c r="B20" i="113"/>
  <c r="B20" i="98"/>
  <c r="B20" i="110"/>
  <c r="B19" i="110"/>
  <c r="B20" i="107"/>
  <c r="B19" i="107"/>
  <c r="B20" i="104"/>
  <c r="B19" i="104"/>
  <c r="B20" i="101"/>
  <c r="B19" i="101"/>
  <c r="B19" i="98"/>
  <c r="B20" i="95"/>
  <c r="B19" i="95"/>
  <c r="B19" i="92"/>
  <c r="B20" i="92"/>
  <c r="B20" i="89"/>
  <c r="B19" i="89"/>
  <c r="B20" i="86"/>
  <c r="B19" i="86"/>
  <c r="B20" i="83"/>
  <c r="B19" i="83"/>
  <c r="C22" i="107" l="1"/>
  <c r="D22" i="107" s="1"/>
  <c r="B22" i="107" s="1"/>
  <c r="C22" i="98"/>
  <c r="D22" i="98" s="1"/>
  <c r="B22" i="98" s="1"/>
  <c r="C22" i="113"/>
  <c r="D22" i="113" s="1"/>
  <c r="B22" i="113" s="1"/>
  <c r="C22" i="110"/>
  <c r="D22" i="110" s="1"/>
  <c r="B22" i="110" s="1"/>
  <c r="C22" i="104"/>
  <c r="D22" i="104" s="1"/>
  <c r="B22" i="104" s="1"/>
  <c r="C22" i="101"/>
  <c r="D22" i="101" s="1"/>
  <c r="B22" i="101" s="1"/>
  <c r="C22" i="95"/>
  <c r="D22" i="95" s="1"/>
  <c r="B22" i="95" s="1"/>
  <c r="C22" i="92"/>
  <c r="D22" i="92" s="1"/>
  <c r="B22" i="92" s="1"/>
  <c r="C22" i="89"/>
  <c r="D22" i="89" s="1"/>
  <c r="B22" i="89" s="1"/>
  <c r="C22" i="86"/>
  <c r="D22" i="86" s="1"/>
  <c r="B22" i="86" s="1"/>
  <c r="C22" i="83"/>
  <c r="D22" i="83" s="1"/>
  <c r="B22" i="83" s="1"/>
</calcChain>
</file>

<file path=xl/connections.xml><?xml version="1.0" encoding="utf-8"?>
<connections xmlns="http://schemas.openxmlformats.org/spreadsheetml/2006/main">
  <connection id="1" name="baptism_source_zone_month" type="6" refreshedVersion="5" background="1" refreshOnLoad="1" saveData="1">
    <textPr prompt="0" codePage="437" sourceFile="C:\Users\2019353\Documents\projects\automated_reporting\report\Debug\baptism\baptism_source_zone_month.txt">
      <textFields count="8">
        <textField/>
        <textField type="text"/>
        <textField/>
        <textField/>
        <textField/>
        <textField/>
        <textField/>
        <textField/>
      </textFields>
    </textPr>
  </connection>
  <connection id="2" name="report_data" type="6" refreshedVersion="5" background="1" refreshOnLoad="1" saveData="1">
    <textPr prompt="0" codePage="437" sourceFile="C:\Users\2019353\Documents\projects\automated_reporting\report\Debug\reports\report_data.txt">
      <textFields count="18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port_data_by_zone" type="6" refreshedVersion="5" background="1" refreshOnLoad="1" saveData="1">
    <textPr prompt="0" codePage="437" sourceFile="C:\Users\2019353\Documents\projects\automated_reporting\report\Debug\reports\report_data_zone.txt">
      <textFields count="18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port_data_zone_month" type="6" refreshedVersion="5" background="1" refreshOnLoad="1" saveData="1">
    <textPr prompt="0" codePage="437" sourceFile="C:\Users\2019353\Documents\projects\automated_reporting\report\Debug\reports\report_data_zone_month.txt">
      <textFields count="18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<sst xmlns="http://schemas.openxmlformats.org/spreadsheetml/2006/main" count="3552" uniqueCount="1467">
  <si>
    <t>YEAR</t>
  </si>
  <si>
    <t>MONTH</t>
  </si>
  <si>
    <t>A</t>
  </si>
  <si>
    <t>B</t>
  </si>
  <si>
    <t>C</t>
  </si>
  <si>
    <t>D</t>
  </si>
  <si>
    <t>BAP</t>
  </si>
  <si>
    <t>BD</t>
  </si>
  <si>
    <t>SAC</t>
  </si>
  <si>
    <t>PK</t>
  </si>
  <si>
    <t>OL</t>
  </si>
  <si>
    <t>RCLA</t>
  </si>
  <si>
    <t>LAC</t>
  </si>
  <si>
    <t>RCT</t>
  </si>
  <si>
    <t>ID_STR</t>
  </si>
  <si>
    <t>WEEK</t>
  </si>
  <si>
    <t>DATE</t>
  </si>
  <si>
    <t>BAPTISMAL DATE STATUS</t>
  </si>
  <si>
    <t>DAY</t>
  </si>
  <si>
    <t>OFFICE_E</t>
  </si>
  <si>
    <t>Central Stake</t>
  </si>
  <si>
    <t>1/mo</t>
  </si>
  <si>
    <t>6/wk</t>
  </si>
  <si>
    <t>3/wk</t>
  </si>
  <si>
    <t>8/wk</t>
  </si>
  <si>
    <t>5/wk</t>
  </si>
  <si>
    <t>2/wk</t>
  </si>
  <si>
    <t>Baptized
本週洗禮人數</t>
  </si>
  <si>
    <t>Confirmed
本週證實人數</t>
  </si>
  <si>
    <t>Investigators with a Baptismal Date
訂下洗禮日期的慕道友人數</t>
  </si>
  <si>
    <t>Inv. At Sacrament Mtg
出席聖餐聚會慕道友人數</t>
  </si>
  <si>
    <t xml:space="preserve">Lessons with a Member Present
有成員陪課的課程  </t>
  </si>
  <si>
    <t>Other Lessons
其它已教導的課程</t>
  </si>
  <si>
    <t>Less Active at Sacrament Meeting
較不活躍成員出席聖餐聚會人數</t>
  </si>
  <si>
    <t>Recent Converts to Temple for First Time
第一次去聖殿的新歸信者</t>
  </si>
  <si>
    <t>Office Zone</t>
  </si>
  <si>
    <t>E. Huntsman / Johnson</t>
  </si>
  <si>
    <t>Assistants</t>
  </si>
  <si>
    <t>ASSISTANTS</t>
  </si>
  <si>
    <t>Week 1</t>
  </si>
  <si>
    <t>Week 2</t>
  </si>
  <si>
    <t>Week 3</t>
  </si>
  <si>
    <t>Week 4</t>
  </si>
  <si>
    <t>Week 5</t>
  </si>
  <si>
    <t>OFFICE</t>
  </si>
  <si>
    <t>TAOYUAN</t>
  </si>
  <si>
    <t>XINZHU</t>
  </si>
  <si>
    <t>ZHUNAN</t>
  </si>
  <si>
    <t>TAIDONG</t>
  </si>
  <si>
    <t>HUALIAN</t>
  </si>
  <si>
    <t>NORTH</t>
  </si>
  <si>
    <t>EAST</t>
  </si>
  <si>
    <t>WEST</t>
  </si>
  <si>
    <t>SOUTH</t>
  </si>
  <si>
    <t>CENTRAL</t>
  </si>
  <si>
    <t>Next Week</t>
  </si>
  <si>
    <t>WEEKLY_REPORT_DAY</t>
  </si>
  <si>
    <t>+886910358944</t>
  </si>
  <si>
    <t>E. Ure / Elliott</t>
  </si>
  <si>
    <t>Month</t>
  </si>
  <si>
    <t>1/wk</t>
  </si>
  <si>
    <t>NEXTWEEKBAP</t>
  </si>
  <si>
    <t>NIMEMREF</t>
  </si>
  <si>
    <t>NIMISSFIND</t>
  </si>
  <si>
    <t>New Investigators from Missionaries
傳教士找的新慕道友</t>
  </si>
  <si>
    <t>New Investigators from Member Referrals
成員回條的新慕道友</t>
  </si>
  <si>
    <t>RCLA Lessons
新歸信者及不活躍成員課程總數</t>
  </si>
  <si>
    <t>助理</t>
  </si>
  <si>
    <t>辦公室長老</t>
  </si>
  <si>
    <t>YTD</t>
  </si>
  <si>
    <t>Office E</t>
  </si>
  <si>
    <t>MONTH_OFFSET</t>
  </si>
  <si>
    <t>English Class
英文班</t>
  </si>
  <si>
    <t>Temple Tours
聖殿導覽</t>
  </si>
  <si>
    <t>Missionary Finding
傳教士尋找</t>
  </si>
  <si>
    <t>2016:2:0:0:OFFICE</t>
  </si>
  <si>
    <t>ROW</t>
  </si>
  <si>
    <t>CONF</t>
  </si>
  <si>
    <t>BAP_MISS_FIND</t>
  </si>
  <si>
    <t>BAP_LA_REF</t>
  </si>
  <si>
    <t>BAP_RC_REF</t>
  </si>
  <si>
    <t>BAP_MEM_REF</t>
  </si>
  <si>
    <t>BAP_ENGLISH</t>
  </si>
  <si>
    <t>BAP_TOUR</t>
  </si>
  <si>
    <t>ROW_BAPTISM</t>
  </si>
  <si>
    <t>Active Member Referrals
積極成員回條</t>
  </si>
  <si>
    <t>Less-Active Member Referrals
不積極成員回條</t>
  </si>
  <si>
    <t>New Member Referrals
新成員回條</t>
  </si>
  <si>
    <t>GOAL_BAP</t>
  </si>
  <si>
    <t>GOAL_BD</t>
  </si>
  <si>
    <t>GOAL_SAC</t>
  </si>
  <si>
    <t>GOAL_NIMISSFIND</t>
  </si>
  <si>
    <t>GOAL_NIMEMREF</t>
  </si>
  <si>
    <t>2016:1:2:7:ANKANG_E</t>
  </si>
  <si>
    <t>+886972576529</t>
  </si>
  <si>
    <t>2016:1:2:7:BADE_A_E</t>
  </si>
  <si>
    <t>+886912576044</t>
  </si>
  <si>
    <t>2016:1:2:7:BADE_B_E</t>
  </si>
  <si>
    <t>+886972939022</t>
  </si>
  <si>
    <t>2016:1:2:7:BADE_S</t>
  </si>
  <si>
    <t>+886912576049</t>
  </si>
  <si>
    <t>2016:1:2:7:BANQIAO_S</t>
  </si>
  <si>
    <t>+886972961085</t>
  </si>
  <si>
    <t>2016:1:2:7:BEITOU_E</t>
  </si>
  <si>
    <t>+886972576546</t>
  </si>
  <si>
    <t>2016:1:2:7:BEITOU_S</t>
  </si>
  <si>
    <t>+886963790682</t>
  </si>
  <si>
    <t>2016:1:2:7:DANFENG_E</t>
  </si>
  <si>
    <t>+886972576517</t>
  </si>
  <si>
    <t>+886912576043</t>
  </si>
  <si>
    <t>+886963938175</t>
  </si>
  <si>
    <t>2016:1:2:7:GUISHAN_E</t>
  </si>
  <si>
    <t>+886972576585</t>
  </si>
  <si>
    <t>2016:1:2:7:HUALIAN_1_E</t>
  </si>
  <si>
    <t>+886972576536</t>
  </si>
  <si>
    <t>2016:1:2:7:HUALIAN_3_A_E</t>
  </si>
  <si>
    <t>+886963832102</t>
  </si>
  <si>
    <t>2016:1:2:7:HUALIAN_3_B_E</t>
  </si>
  <si>
    <t>+886965118137</t>
  </si>
  <si>
    <t>2016:1:2:7:JIAN_E</t>
  </si>
  <si>
    <t>+886972576592</t>
  </si>
  <si>
    <t>2016:1:2:7:JILONG_A_E</t>
  </si>
  <si>
    <t>+886972576520</t>
  </si>
  <si>
    <t>2016:1:2:7:JILONG_B_E</t>
  </si>
  <si>
    <t>+886972987783</t>
  </si>
  <si>
    <t>2016:1:2:7:JINGXIN_E</t>
  </si>
  <si>
    <t>+886972576508</t>
  </si>
  <si>
    <t>2016:1:2:7:JINGXIN_S</t>
  </si>
  <si>
    <t>+886972576573</t>
  </si>
  <si>
    <t>2016:1:2:7:LONGTAN_E</t>
  </si>
  <si>
    <t>+886972576560</t>
  </si>
  <si>
    <t>2016:1:2:7:LUODONG_A_E</t>
  </si>
  <si>
    <t>+886963917870</t>
  </si>
  <si>
    <t>2016:1:2:7:LUODONG_B_E</t>
  </si>
  <si>
    <t>+886963912027</t>
  </si>
  <si>
    <t>2016:1:2:7:LUZHOU_E</t>
  </si>
  <si>
    <t>+886972576542</t>
  </si>
  <si>
    <t>2016:1:2:7:MIAOLI_A_E</t>
  </si>
  <si>
    <t>+886963537337</t>
  </si>
  <si>
    <t>2016:1:2:7:MIAOLI_B_E</t>
  </si>
  <si>
    <t>+886963911267</t>
  </si>
  <si>
    <t>2016:1:2:7:MUZHA_E</t>
  </si>
  <si>
    <t>+886972576510</t>
  </si>
  <si>
    <t>2016:1:2:7:MUZHA_S</t>
  </si>
  <si>
    <t>+886963796383</t>
  </si>
  <si>
    <t>2016:1:2:7:NANKAN_E</t>
  </si>
  <si>
    <t>+886963731605</t>
  </si>
  <si>
    <t>2016:1:2:7:NANKAN_S</t>
  </si>
  <si>
    <t>+886972576377</t>
  </si>
  <si>
    <t>2016:1:2:7:NEIHU_S</t>
  </si>
  <si>
    <t>+886972576565</t>
  </si>
  <si>
    <t>2016:1:2:7:NORTH_JINHUA_E</t>
  </si>
  <si>
    <t>+886972576554</t>
  </si>
  <si>
    <t>2016:1:2:7:OFFICE_E</t>
  </si>
  <si>
    <t>2016:1:2:7:SANCHONG_E</t>
  </si>
  <si>
    <t>+886963809216</t>
  </si>
  <si>
    <t>2016:1:2:7:SANCHONG_S</t>
  </si>
  <si>
    <t>+886972576587</t>
  </si>
  <si>
    <t>2016:1:2:7:SANXIA_B</t>
  </si>
  <si>
    <t>+886972576153</t>
  </si>
  <si>
    <t>2016:1:2:7:SHILIN_E</t>
  </si>
  <si>
    <t>+886972576564</t>
  </si>
  <si>
    <t>2016:1:2:7:SHILIN_S</t>
  </si>
  <si>
    <t>+886972576543</t>
  </si>
  <si>
    <t>2016:1:2:7:SIYUAN_E</t>
  </si>
  <si>
    <t>+886972576516</t>
  </si>
  <si>
    <t>2016:1:2:7:SONGSHAN_E</t>
  </si>
  <si>
    <t>+886963938192</t>
  </si>
  <si>
    <t>2016:1:2:7:SONGSHAN_S</t>
  </si>
  <si>
    <t>+886963572706</t>
  </si>
  <si>
    <t>2016:1:2:7:TAIDONG_1_E</t>
  </si>
  <si>
    <t>+886972576519</t>
  </si>
  <si>
    <t>2016:1:2:7:TAIDONG_1_S</t>
  </si>
  <si>
    <t>+886972576596</t>
  </si>
  <si>
    <t>2016:1:2:7:TAIDONG_2_E</t>
  </si>
  <si>
    <t>+886972576593</t>
  </si>
  <si>
    <t>2016:1:2:7:TAIDONG_2_S</t>
  </si>
  <si>
    <t>+886972576150</t>
  </si>
  <si>
    <t>2016:1:2:7:TAIDONG_3_E</t>
  </si>
  <si>
    <t>+886965005802</t>
  </si>
  <si>
    <t>2016:1:2:7:TAO_1_A</t>
  </si>
  <si>
    <t>+886972576556</t>
  </si>
  <si>
    <t>2016:1:2:7:TAO_2_E</t>
  </si>
  <si>
    <t>+886963539987</t>
  </si>
  <si>
    <t>2016:1:2:7:TAO_2_S</t>
  </si>
  <si>
    <t>+886963719073</t>
  </si>
  <si>
    <t>2016:1:2:7:TAO_3_E</t>
  </si>
  <si>
    <t>+886972576578</t>
  </si>
  <si>
    <t>2016:1:2:7:TAO_3_E_ZL</t>
  </si>
  <si>
    <t>+886972576524</t>
  </si>
  <si>
    <t>2016:1:2:7:TIANMU_E</t>
  </si>
  <si>
    <t>+886972576547</t>
  </si>
  <si>
    <t>2016:1:2:7:TOUFEN_E</t>
  </si>
  <si>
    <t>+886972576590</t>
  </si>
  <si>
    <t>2016:1:2:7:TOUR_S</t>
  </si>
  <si>
    <t>+886963771573</t>
  </si>
  <si>
    <t>2016:1:2:7:TUCHENG_B_S</t>
  </si>
  <si>
    <t>+886963536133</t>
  </si>
  <si>
    <t>2016:1:2:7:TUCHENG_E</t>
  </si>
  <si>
    <t>+886972576539</t>
  </si>
  <si>
    <t>2016:1:2:7:WANDA_A_S</t>
  </si>
  <si>
    <t>+886972576559</t>
  </si>
  <si>
    <t>2016:1:2:7:WANDA_B_S</t>
  </si>
  <si>
    <t>+886963932617</t>
  </si>
  <si>
    <t>2016:1:2:7:WANDA_E</t>
  </si>
  <si>
    <t>+886972576562</t>
  </si>
  <si>
    <t>2016:1:2:7:XIANGSHAN_A</t>
  </si>
  <si>
    <t>+886912576011</t>
  </si>
  <si>
    <t>2016:1:2:7:XIANGSHAN_B</t>
  </si>
  <si>
    <t>+886965073051</t>
  </si>
  <si>
    <t>2016:1:2:7:XINAN_S</t>
  </si>
  <si>
    <t>+886972576561</t>
  </si>
  <si>
    <t>2016:1:2:7:XINBAN_E</t>
  </si>
  <si>
    <t>+886972576506</t>
  </si>
  <si>
    <t>2016:1:2:7:XINDIAN_E</t>
  </si>
  <si>
    <t>+886972576548</t>
  </si>
  <si>
    <t>2016:1:2:7:XINDIAN_S</t>
  </si>
  <si>
    <t>+886972576518</t>
  </si>
  <si>
    <t>2016:1:2:7:XINPU_E</t>
  </si>
  <si>
    <t>+886972576504</t>
  </si>
  <si>
    <t>2016:1:2:7:XINPU_S</t>
  </si>
  <si>
    <t>+886965113871</t>
  </si>
  <si>
    <t>2016:1:2:7:XINZHU_1_E</t>
  </si>
  <si>
    <t>+886972576526</t>
  </si>
  <si>
    <t>2016:1:2:7:XINZHU_1_S</t>
  </si>
  <si>
    <t>+886972576569</t>
  </si>
  <si>
    <t>2016:1:2:7:XINZHU_3_E</t>
  </si>
  <si>
    <t>+886972576563</t>
  </si>
  <si>
    <t>2016:1:2:7:XINZHU_3_S</t>
  </si>
  <si>
    <t>+886963660292</t>
  </si>
  <si>
    <t>2016:1:2:7:XIZHI_A_E</t>
  </si>
  <si>
    <t>+886972576509</t>
  </si>
  <si>
    <t>2016:1:2:7:XIZHI_B_E</t>
  </si>
  <si>
    <t>+886972576156</t>
  </si>
  <si>
    <t>2016:1:2:7:XIZHI_S</t>
  </si>
  <si>
    <t>+886963873617</t>
  </si>
  <si>
    <t>2016:1:2:7:YILAN_E</t>
  </si>
  <si>
    <t>+886972576558</t>
  </si>
  <si>
    <t>2016:1:2:7:YILAN_S</t>
  </si>
  <si>
    <t>+886963917157</t>
  </si>
  <si>
    <t>2016:1:2:7:YONGHE_S</t>
  </si>
  <si>
    <t>+886972576513</t>
  </si>
  <si>
    <t>2016:1:2:7:YULI_E</t>
  </si>
  <si>
    <t>+886972576594</t>
  </si>
  <si>
    <t>2016:1:2:7:YULI_S</t>
  </si>
  <si>
    <t>+886972576538</t>
  </si>
  <si>
    <t>2016:1:2:7:ZHONGHE_1_E</t>
  </si>
  <si>
    <t>+886972576514</t>
  </si>
  <si>
    <t>2016:1:2:7:ZHONGHE_2_E</t>
  </si>
  <si>
    <t>+886972576511</t>
  </si>
  <si>
    <t>2016:1:2:7:ZHONGHE_2_S</t>
  </si>
  <si>
    <t>+886963535582</t>
  </si>
  <si>
    <t>2016:1:2:7:ZHONGLI_1_S</t>
  </si>
  <si>
    <t>+886972576581</t>
  </si>
  <si>
    <t>2016:1:2:7:ZHONGLI_2_E</t>
  </si>
  <si>
    <t>+886972576584</t>
  </si>
  <si>
    <t>2016:1:2:7:ZHONGLI_E</t>
  </si>
  <si>
    <t>+886972576568</t>
  </si>
  <si>
    <t>2016:1:2:7:ZHUBEI_1_S</t>
  </si>
  <si>
    <t>+886972576540</t>
  </si>
  <si>
    <t>2016:1:2:7:ZHUBEI_2_E</t>
  </si>
  <si>
    <t>+886972576583</t>
  </si>
  <si>
    <t>2016:1:2:7:ZHUBEI_2_S</t>
  </si>
  <si>
    <t>+886972576574</t>
  </si>
  <si>
    <t>+886972576582</t>
  </si>
  <si>
    <t>2016:1:2:7:ZHUDONG_E</t>
  </si>
  <si>
    <t>+886972576528</t>
  </si>
  <si>
    <t>2016:1:2:7:ZHUDONG_S</t>
  </si>
  <si>
    <t>+886912576094</t>
  </si>
  <si>
    <t>2016:1:2:7:ZHUNAN_E</t>
  </si>
  <si>
    <t>+886963761862</t>
  </si>
  <si>
    <t>2016:1:2:7:ZHUNAN_S</t>
  </si>
  <si>
    <t>+886972576155</t>
  </si>
  <si>
    <t>2016:1:4:7:ANKANG_E</t>
  </si>
  <si>
    <t>2016:1:4:7:ASSISTANTS</t>
  </si>
  <si>
    <t>+886972576500</t>
  </si>
  <si>
    <t>2016:1:4:7:BADE_A_E</t>
  </si>
  <si>
    <t>2016:1:4:7:BADE_B_E</t>
  </si>
  <si>
    <t>2016:1:4:7:BADE_S</t>
  </si>
  <si>
    <t>2016:1:4:7:BANQIAO_S</t>
  </si>
  <si>
    <t>2016:1:4:7:BEITOU_E</t>
  </si>
  <si>
    <t>2016:1:4:7:BEITOU_S</t>
  </si>
  <si>
    <t>2016:1:4:7:DANFENG_E</t>
  </si>
  <si>
    <t>2016:1:4:7:GUISHAN_E</t>
  </si>
  <si>
    <t>2016:1:4:7:HUALIAN_1_E</t>
  </si>
  <si>
    <t>2016:1:4:7:HUALIAN_1_S</t>
  </si>
  <si>
    <t>+886972576591</t>
  </si>
  <si>
    <t>2016:1:4:7:HUALIAN_3_A_E</t>
  </si>
  <si>
    <t>2016:1:4:7:HUALIAN_3_B_E</t>
  </si>
  <si>
    <t>2016:1:4:7:HUALIAN_3_S</t>
  </si>
  <si>
    <t>+886972576512</t>
  </si>
  <si>
    <t>2016:1:4:7:JIAN_E</t>
  </si>
  <si>
    <t>2016:1:4:7:JILONG_A_E</t>
  </si>
  <si>
    <t>2016:1:4:7:JILONG_B_E</t>
  </si>
  <si>
    <t>2016:1:4:7:JINGXIN_E</t>
  </si>
  <si>
    <t>2016:1:4:7:JINGXIN_S</t>
  </si>
  <si>
    <t>2016:1:4:7:LONGTAN_E</t>
  </si>
  <si>
    <t>2016:1:4:7:LUODONG_A_E</t>
  </si>
  <si>
    <t>2016:1:4:7:LUODONG_B_E</t>
  </si>
  <si>
    <t>2016:1:4:7:LUZHOU_E</t>
  </si>
  <si>
    <t>2016:1:4:7:MIAOLI_A_E</t>
  </si>
  <si>
    <t>2016:1:4:7:MIAOLI_B_E</t>
  </si>
  <si>
    <t>2016:1:4:7:MUZHA_E</t>
  </si>
  <si>
    <t>2016:1:4:7:MUZHA_S</t>
  </si>
  <si>
    <t>2016:1:4:7:NANKAN_E</t>
  </si>
  <si>
    <t>2016:1:4:7:NANKAN_S</t>
  </si>
  <si>
    <t>2016:1:4:7:NEIHU_S</t>
  </si>
  <si>
    <t>2016:1:4:7:NORTH_JINHUA_E</t>
  </si>
  <si>
    <t>2016:1:4:7:SANCHONG_E</t>
  </si>
  <si>
    <t>2016:1:4:7:SANCHONG_S</t>
  </si>
  <si>
    <t>2016:1:4:7:SANXIA_A</t>
  </si>
  <si>
    <t>+886963917982</t>
  </si>
  <si>
    <t>2016:1:4:7:SANXIA_B</t>
  </si>
  <si>
    <t>2016:1:4:7:SHILIN_E</t>
  </si>
  <si>
    <t>2016:1:4:7:SHILIN_S</t>
  </si>
  <si>
    <t>2016:1:4:7:SIYUAN_E</t>
  </si>
  <si>
    <t>2016:1:4:7:SONGSHAN_E</t>
  </si>
  <si>
    <t>2016:1:4:7:SONGSHAN_S</t>
  </si>
  <si>
    <t>2016:1:4:7:TAIDONG_1_E</t>
  </si>
  <si>
    <t>2016:1:4:7:TAIDONG_1_S</t>
  </si>
  <si>
    <t>2016:1:4:7:TAIDONG_2_E</t>
  </si>
  <si>
    <t>2016:1:4:7:TAIDONG_2_S</t>
  </si>
  <si>
    <t>2016:1:4:7:TAIDONG_3_E</t>
  </si>
  <si>
    <t>2016:1:4:7:TAO_1_A</t>
  </si>
  <si>
    <t>2016:1:4:7:TAO_1_B</t>
  </si>
  <si>
    <t>+886972576588</t>
  </si>
  <si>
    <t>2016:1:4:7:TAO_2_E</t>
  </si>
  <si>
    <t>2016:1:4:7:TAO_2_S</t>
  </si>
  <si>
    <t>2016:1:4:7:TAO_3_E</t>
  </si>
  <si>
    <t>2016:1:4:7:TAO_3_E_ZL</t>
  </si>
  <si>
    <t>2016:1:4:7:TIANMU_E</t>
  </si>
  <si>
    <t>2016:1:4:7:TOUFEN_E</t>
  </si>
  <si>
    <t>2016:1:4:7:TOUR_S</t>
  </si>
  <si>
    <t>2016:1:4:7:TUCHENG_B_S</t>
  </si>
  <si>
    <t>2016:1:4:7:TUCHENG_E</t>
  </si>
  <si>
    <t>2016:1:4:7:WANDA_A_S</t>
  </si>
  <si>
    <t>2016:1:4:7:WANDA_B_S</t>
  </si>
  <si>
    <t>2016:1:4:7:WANDA_E</t>
  </si>
  <si>
    <t>2016:1:4:7:XIANGSHAN_A</t>
  </si>
  <si>
    <t>2016:1:4:7:XIANGSHAN_B</t>
  </si>
  <si>
    <t>2016:1:4:7:XINAN_S</t>
  </si>
  <si>
    <t>2016:1:4:7:XINBAN_E</t>
  </si>
  <si>
    <t>2016:1:4:7:XINDIAN_E</t>
  </si>
  <si>
    <t>2016:1:4:7:XINDIAN_S</t>
  </si>
  <si>
    <t>2016:1:4:7:XINPU_E</t>
  </si>
  <si>
    <t>2016:1:4:7:XINPU_S</t>
  </si>
  <si>
    <t>2016:1:4:7:XINZHU_1_E</t>
  </si>
  <si>
    <t>2016:1:4:7:XINZHU_1_S</t>
  </si>
  <si>
    <t>2016:1:4:7:XINZHU_3_E</t>
  </si>
  <si>
    <t>2016:1:4:7:XINZHU_3_S</t>
  </si>
  <si>
    <t>2016:1:4:7:XIZHI_A_E</t>
  </si>
  <si>
    <t>2016:1:4:7:XIZHI_B_E</t>
  </si>
  <si>
    <t>2016:1:4:7:XIZHI_S</t>
  </si>
  <si>
    <t>2016:1:4:7:YILAN_E</t>
  </si>
  <si>
    <t>2016:1:4:7:YILAN_S</t>
  </si>
  <si>
    <t>2016:1:4:7:YONGHE_S</t>
  </si>
  <si>
    <t>2016:1:4:7:YULI_E</t>
  </si>
  <si>
    <t>2016:1:4:7:YULI_S</t>
  </si>
  <si>
    <t>2016:1:4:7:ZHONGHE_1_E</t>
  </si>
  <si>
    <t>2016:1:4:7:ZHONGHE_2_E</t>
  </si>
  <si>
    <t>2016:1:4:7:ZHONGHE_2_S</t>
  </si>
  <si>
    <t>2016:1:4:7:ZHONGLI_1_S</t>
  </si>
  <si>
    <t>2016:1:4:7:ZHONGLI_2_E</t>
  </si>
  <si>
    <t>2016:1:4:7:ZHONGLI_E</t>
  </si>
  <si>
    <t>2016:1:4:7:ZHUBEI_1_S</t>
  </si>
  <si>
    <t>2016:1:4:7:ZHUBEI_2_E</t>
  </si>
  <si>
    <t>2016:1:4:7:ZHUDONG_E</t>
  </si>
  <si>
    <t>2016:1:4:7:ZHUDONG_S</t>
  </si>
  <si>
    <t>2016:1:4:7:ZHUNAN_E</t>
  </si>
  <si>
    <t>2016:1:4:7:ZHUNAN_S</t>
  </si>
  <si>
    <t>2016:1:5:7:ANKANG_E</t>
  </si>
  <si>
    <t>2016:1:5:7:ASSISTANTS</t>
  </si>
  <si>
    <t>2016:1:5:7:BADE_A_E</t>
  </si>
  <si>
    <t>2016:1:5:7:BADE_B_E</t>
  </si>
  <si>
    <t>2016:1:5:7:BADE_S</t>
  </si>
  <si>
    <t>2016:1:5:7:BANQIAO_S</t>
  </si>
  <si>
    <t>2016:1:5:7:BEITOU_E</t>
  </si>
  <si>
    <t>2016:1:5:7:BEITOU_S</t>
  </si>
  <si>
    <t>2016:1:5:7:DANFENG_E</t>
  </si>
  <si>
    <t>2016:1:5:7:GUISHAN_E</t>
  </si>
  <si>
    <t>2016:1:5:7:HUALIAN_1_E</t>
  </si>
  <si>
    <t>2016:1:5:7:HUALIAN_1_S</t>
  </si>
  <si>
    <t>2016:1:5:7:HUALIAN_3_A_E</t>
  </si>
  <si>
    <t>2016:1:5:7:HUALIAN_3_B_E</t>
  </si>
  <si>
    <t>2016:1:5:7:HUALIAN_3_S</t>
  </si>
  <si>
    <t>2016:1:5:7:JIAN_E</t>
  </si>
  <si>
    <t>2016:1:5:7:JILONG_A_E</t>
  </si>
  <si>
    <t>2016:1:5:7:JILONG_B_E</t>
  </si>
  <si>
    <t>2016:1:5:7:JINGXIN_E</t>
  </si>
  <si>
    <t>2016:1:5:7:JINGXIN_S</t>
  </si>
  <si>
    <t>2016:1:5:7:LONGTAN_E</t>
  </si>
  <si>
    <t>2016:1:5:7:LUODONG_A_E</t>
  </si>
  <si>
    <t>2016:1:5:7:LUODONG_B_E</t>
  </si>
  <si>
    <t>2016:1:5:7:LUZHOU_A_E</t>
  </si>
  <si>
    <t>2016:1:5:7:LUZHOU_B_E</t>
  </si>
  <si>
    <t>+886965008522</t>
  </si>
  <si>
    <t>2016:1:5:7:MIAOLI_A_E</t>
  </si>
  <si>
    <t>2016:1:5:7:MIAOLI_B_E</t>
  </si>
  <si>
    <t>2016:1:5:7:MUZHA_E</t>
  </si>
  <si>
    <t>2016:1:5:7:MUZHA_S</t>
  </si>
  <si>
    <t>2016:1:5:7:NEIHU_E</t>
  </si>
  <si>
    <t>+886972576570</t>
  </si>
  <si>
    <t>2016:1:5:7:NEIHU_S</t>
  </si>
  <si>
    <t>2016:1:5:7:NORTH_JINHUA_E</t>
  </si>
  <si>
    <t>2016:1:5:7:OFFICE_E</t>
  </si>
  <si>
    <t>2016:1:5:7:SANCHONG_E</t>
  </si>
  <si>
    <t>2016:1:5:7:SANCHONG_S</t>
  </si>
  <si>
    <t>2016:1:5:7:SANXIA_A</t>
  </si>
  <si>
    <t>2016:1:5:7:SANXIA_B</t>
  </si>
  <si>
    <t>2016:1:5:7:SHILIN_E</t>
  </si>
  <si>
    <t>2016:1:5:7:SHILIN_S</t>
  </si>
  <si>
    <t>2016:1:5:7:SIYUAN_E</t>
  </si>
  <si>
    <t>2016:1:5:7:SONGSHAN_E</t>
  </si>
  <si>
    <t>2016:1:5:7:SONGSHAN_S</t>
  </si>
  <si>
    <t>2016:1:5:7:TAIDONG_1_E</t>
  </si>
  <si>
    <t>2016:1:5:7:TAIDONG_1_S</t>
  </si>
  <si>
    <t>2016:1:5:7:TAIDONG_2_E</t>
  </si>
  <si>
    <t>2016:1:5:7:TAIDONG_2_S</t>
  </si>
  <si>
    <t>2016:1:5:7:TAIDONG_3_E</t>
  </si>
  <si>
    <t>2016:1:5:7:TAO_1_A</t>
  </si>
  <si>
    <t>2016:1:5:7:TAO_1_B</t>
  </si>
  <si>
    <t>2016:1:5:7:TAO_2_E</t>
  </si>
  <si>
    <t>2016:1:5:7:TAO_2_S</t>
  </si>
  <si>
    <t>2016:1:5:7:TAO_3_E</t>
  </si>
  <si>
    <t>2016:1:5:7:TAO_3_E_ZL</t>
  </si>
  <si>
    <t>2016:1:5:7:TAO_4_E</t>
  </si>
  <si>
    <t>2016:1:5:7:TAO_4_S</t>
  </si>
  <si>
    <t>2016:1:5:7:TIANMU_E</t>
  </si>
  <si>
    <t>2016:1:5:7:TOUFEN_E</t>
  </si>
  <si>
    <t>2016:1:5:7:TOUR_S</t>
  </si>
  <si>
    <t>2016:1:5:7:TUCHENG_A_S</t>
  </si>
  <si>
    <t>2016:1:5:7:TUCHENG_B_S</t>
  </si>
  <si>
    <t>+886972576507</t>
  </si>
  <si>
    <t>2016:1:5:7:TUCHENG_E</t>
  </si>
  <si>
    <t>2016:1:5:7:WANDA_A_S</t>
  </si>
  <si>
    <t>2016:1:5:7:WANDA_B_S</t>
  </si>
  <si>
    <t>2016:1:5:7:WANDA_E</t>
  </si>
  <si>
    <t>2016:1:5:7:XIANGSHAN_A</t>
  </si>
  <si>
    <t>2016:1:5:7:XIANGSHAN_B</t>
  </si>
  <si>
    <t>2016:1:5:7:XINAN_S</t>
  </si>
  <si>
    <t>2016:1:5:7:XINBAN_E</t>
  </si>
  <si>
    <t>2016:1:5:7:XINDIAN_E</t>
  </si>
  <si>
    <t>2016:1:5:7:XINDIAN_S</t>
  </si>
  <si>
    <t>2016:1:5:7:XINPU_E</t>
  </si>
  <si>
    <t>2016:1:5:7:XINPU_S</t>
  </si>
  <si>
    <t>2016:1:5:7:XINZHU_1_E</t>
  </si>
  <si>
    <t>2016:1:5:7:XINZHU_1_S</t>
  </si>
  <si>
    <t>2016:1:5:7:XINZHU_3_E</t>
  </si>
  <si>
    <t>2016:1:5:7:XINZHU_3_S</t>
  </si>
  <si>
    <t>2016:1:5:7:XIZHI_A_E</t>
  </si>
  <si>
    <t>2016:1:5:7:XIZHI_B_E</t>
  </si>
  <si>
    <t>2016:1:5:7:XIZHI_S</t>
  </si>
  <si>
    <t>2016:1:5:7:YILAN_E</t>
  </si>
  <si>
    <t>2016:1:5:7:YILAN_S</t>
  </si>
  <si>
    <t>2016:1:5:7:YONGHE_S</t>
  </si>
  <si>
    <t>2016:1:5:7:YULI_E</t>
  </si>
  <si>
    <t>2016:1:5:7:YULI_S</t>
  </si>
  <si>
    <t>2016:1:5:7:ZHONGHE_1_E</t>
  </si>
  <si>
    <t>2016:1:5:7:ZHONGHE_2_E</t>
  </si>
  <si>
    <t>2016:1:5:7:ZHONGHE_2_S</t>
  </si>
  <si>
    <t>2016:1:5:7:ZHONGLI_1_E</t>
  </si>
  <si>
    <t>2016:1:5:7:ZHONGLI_1_S</t>
  </si>
  <si>
    <t>2016:1:5:7:ZHONGLI_2_E</t>
  </si>
  <si>
    <t>2016:1:5:7:ZHUBEI_1_S</t>
  </si>
  <si>
    <t>2016:1:5:7:ZHUBEI_2_E</t>
  </si>
  <si>
    <t>2016:1:5:7:ZHUBEI_2_S</t>
  </si>
  <si>
    <t>2016:1:5:7:ZHUDONG_E</t>
  </si>
  <si>
    <t>2016:1:5:7:ZHUDONG_S</t>
  </si>
  <si>
    <t>2016:1:5:7:ZHUNAN_E</t>
  </si>
  <si>
    <t>2016:1:5:7:ZHUNAN_S</t>
  </si>
  <si>
    <t>2016:2:1:7:ANKANG_E</t>
  </si>
  <si>
    <t>2016:2:1:7:ASSISTANTS</t>
  </si>
  <si>
    <t>2016:2:1:7:BADE_A_E</t>
  </si>
  <si>
    <t>2016:2:1:7:BADE_B_E</t>
  </si>
  <si>
    <t>2016:2:1:7:BADE_S</t>
  </si>
  <si>
    <t>2016:2:1:7:BANQIAO_S</t>
  </si>
  <si>
    <t>2016:2:1:7:BEITOU_E</t>
  </si>
  <si>
    <t>2016:2:1:7:BEITOU_S</t>
  </si>
  <si>
    <t>2016:2:1:7:DANFENG_E</t>
  </si>
  <si>
    <t>2016:2:1:7:GUISHAN_E</t>
  </si>
  <si>
    <t>2016:2:1:7:HUALIAN_1_E</t>
  </si>
  <si>
    <t>2016:2:1:7:HUALIAN_1_S</t>
  </si>
  <si>
    <t>2016:2:1:7:HUALIAN_3_A_E</t>
  </si>
  <si>
    <t>2016:2:1:7:HUALIAN_3_B_E</t>
  </si>
  <si>
    <t>2016:2:1:7:HUALIAN_3_S</t>
  </si>
  <si>
    <t>2016:2:1:7:JIAN_E</t>
  </si>
  <si>
    <t>2016:2:1:7:JILONG_A_E</t>
  </si>
  <si>
    <t>2016:2:1:7:JILONG_B_E</t>
  </si>
  <si>
    <t>2016:2:1:7:JINGXIN_E</t>
  </si>
  <si>
    <t>2016:2:1:7:JINGXIN_S</t>
  </si>
  <si>
    <t>2016:2:1:7:LONGTAN_E</t>
  </si>
  <si>
    <t>2016:2:1:7:LUODONG_A_E</t>
  </si>
  <si>
    <t>2016:2:1:7:LUODONG_B_E</t>
  </si>
  <si>
    <t>2016:2:1:7:LUZHOU_A_E</t>
  </si>
  <si>
    <t>2016:2:1:7:LUZHOU_B_E</t>
  </si>
  <si>
    <t>2016:2:1:7:MIAOLI_A_E</t>
  </si>
  <si>
    <t>2016:2:1:7:MIAOLI_B_E</t>
  </si>
  <si>
    <t>2016:2:1:7:MUZHA_E</t>
  </si>
  <si>
    <t>2016:2:1:7:MUZHA_S</t>
  </si>
  <si>
    <t>2016:2:1:7:NEIHU_E</t>
  </si>
  <si>
    <t>2016:2:1:7:NEIHU_S</t>
  </si>
  <si>
    <t>2016:2:1:7:NORTH_JINHUA_E</t>
  </si>
  <si>
    <t>2016:2:1:7:OFFICE_E</t>
  </si>
  <si>
    <t>2016:2:1:7:SANCHONG_E</t>
  </si>
  <si>
    <t>2016:2:1:7:SANCHONG_S</t>
  </si>
  <si>
    <t>2016:2:1:7:SANXIA_A</t>
  </si>
  <si>
    <t>2016:2:1:7:SANXIA_B</t>
  </si>
  <si>
    <t>2016:2:1:7:SHILIN_E</t>
  </si>
  <si>
    <t>2016:2:1:7:SHILIN_S</t>
  </si>
  <si>
    <t>2016:2:1:7:SIYUAN_E</t>
  </si>
  <si>
    <t>2016:2:1:7:SONGSHAN_E</t>
  </si>
  <si>
    <t>2016:2:1:7:SONGSHAN_S</t>
  </si>
  <si>
    <t>2016:2:1:7:TAIDONG_1_E</t>
  </si>
  <si>
    <t>2016:2:1:7:TAIDONG_1_S</t>
  </si>
  <si>
    <t>2016:2:1:7:TAIDONG_2_E</t>
  </si>
  <si>
    <t>2016:2:1:7:TAIDONG_2_S</t>
  </si>
  <si>
    <t>2016:2:1:7:TAIDONG_3_E</t>
  </si>
  <si>
    <t>2016:2:1:7:TAO_1_A</t>
  </si>
  <si>
    <t>2016:2:1:7:TAO_1_B</t>
  </si>
  <si>
    <t>2016:2:1:7:TAO_2_E</t>
  </si>
  <si>
    <t>2016:2:1:7:TAO_2_S</t>
  </si>
  <si>
    <t>2016:2:1:7:TAO_3_E</t>
  </si>
  <si>
    <t>2016:2:1:7:TAO_3_E_ZL</t>
  </si>
  <si>
    <t>2016:2:1:7:TAO_4_E</t>
  </si>
  <si>
    <t>2016:2:1:7:TAO_4_S</t>
  </si>
  <si>
    <t>2016:2:1:7:TIANMU_E</t>
  </si>
  <si>
    <t>2016:2:1:7:TOUFEN_E</t>
  </si>
  <si>
    <t>2016:2:1:7:TOUR_S</t>
  </si>
  <si>
    <t>+886972576577</t>
  </si>
  <si>
    <t>2016:2:1:7:TUCHENG_A_S</t>
  </si>
  <si>
    <t>2016:2:1:7:TUCHENG_B_S</t>
  </si>
  <si>
    <t>2016:2:1:7:TUCHENG_E</t>
  </si>
  <si>
    <t>2016:2:1:7:WANDA_A_S</t>
  </si>
  <si>
    <t>2016:2:1:7:WANDA_B_S</t>
  </si>
  <si>
    <t>2016:2:1:7:WANDA_E</t>
  </si>
  <si>
    <t>2016:2:1:7:XIANGSHAN_A</t>
  </si>
  <si>
    <t>2016:2:1:7:XIANGSHAN_B</t>
  </si>
  <si>
    <t>2016:2:1:7:XINAN_S</t>
  </si>
  <si>
    <t>2016:2:1:7:XINBAN_E</t>
  </si>
  <si>
    <t>2016:2:1:7:XINDIAN_E</t>
  </si>
  <si>
    <t>2016:2:1:7:XINDIAN_S</t>
  </si>
  <si>
    <t>2016:2:1:7:XINPU_E</t>
  </si>
  <si>
    <t>2016:2:1:7:XINPU_S</t>
  </si>
  <si>
    <t>2016:2:1:7:XINZHU_1_E</t>
  </si>
  <si>
    <t>2016:2:1:7:XINZHU_1_S</t>
  </si>
  <si>
    <t>2016:2:1:7:XINZHU_3_E</t>
  </si>
  <si>
    <t>2016:2:1:7:XINZHU_3_S</t>
  </si>
  <si>
    <t>2016:2:1:7:XIZHI_A_E</t>
  </si>
  <si>
    <t>2016:2:1:7:XIZHI_B_E</t>
  </si>
  <si>
    <t>2016:2:1:7:XIZHI_S</t>
  </si>
  <si>
    <t>2016:2:1:7:YILAN_E</t>
  </si>
  <si>
    <t>2016:2:1:7:YILAN_S</t>
  </si>
  <si>
    <t>2016:2:1:7:YONGHE_S</t>
  </si>
  <si>
    <t>2016:2:1:7:YULI_E</t>
  </si>
  <si>
    <t>2016:2:1:7:YULI_S</t>
  </si>
  <si>
    <t>2016:2:1:7:ZHONGHE_1_E</t>
  </si>
  <si>
    <t>2016:2:1:7:ZHONGHE_2_E</t>
  </si>
  <si>
    <t>2016:2:1:7:ZHONGHE_2_S</t>
  </si>
  <si>
    <t>2016:2:1:7:ZHONGLI_1_E</t>
  </si>
  <si>
    <t>2016:2:1:7:ZHONGLI_1_S</t>
  </si>
  <si>
    <t>2016:2:1:7:ZHONGLI_2_E</t>
  </si>
  <si>
    <t>2016:2:1:7:ZHUBEI_1_S</t>
  </si>
  <si>
    <t>2016:2:1:7:ZHUBEI_2_E</t>
  </si>
  <si>
    <t>2016:2:1:7:ZHUBEI_2_S</t>
  </si>
  <si>
    <t>2016:2:1:7:ZHUDONG_E</t>
  </si>
  <si>
    <t>2016:2:1:7:ZHUDONG_S</t>
  </si>
  <si>
    <t>2016:2:1:7:ZHUNAN_E</t>
  </si>
  <si>
    <t>2016:2:1:7:ZHUNAN_S</t>
  </si>
  <si>
    <t>2016:1:2:7:CENTRAL</t>
  </si>
  <si>
    <t>2016:1:2:7:EAST</t>
  </si>
  <si>
    <t>2016:1:2:7:HUALIAN</t>
  </si>
  <si>
    <t>2016:1:2:7:NORTH</t>
  </si>
  <si>
    <t>2016:1:2:7:OFFICE</t>
  </si>
  <si>
    <t>2016:1:2:7:SOUTH</t>
  </si>
  <si>
    <t>2016:1:2:7:TAIDONG</t>
  </si>
  <si>
    <t>2016:1:2:7:TAOYUAN</t>
  </si>
  <si>
    <t>2016:1:2:7:WEST</t>
  </si>
  <si>
    <t>2016:1:2:7:XINZHU</t>
  </si>
  <si>
    <t>2016:1:2:7:ZHUNAN</t>
  </si>
  <si>
    <t>2016:1:4:7:CENTRAL</t>
  </si>
  <si>
    <t>2016:1:4:7:EAST</t>
  </si>
  <si>
    <t>2016:1:4:7:HUALIAN</t>
  </si>
  <si>
    <t>2016:1:4:7:NORTH</t>
  </si>
  <si>
    <t>2016:1:4:7:OFFICE</t>
  </si>
  <si>
    <t>2016:1:4:7:SOUTH</t>
  </si>
  <si>
    <t>2016:1:4:7:TAIDONG</t>
  </si>
  <si>
    <t>2016:1:4:7:TAOYUAN</t>
  </si>
  <si>
    <t>2016:1:4:7:WEST</t>
  </si>
  <si>
    <t>2016:1:4:7:XINZHU</t>
  </si>
  <si>
    <t>2016:1:4:7:ZHUNAN</t>
  </si>
  <si>
    <t>2016:1:5:7:CENTRAL</t>
  </si>
  <si>
    <t>2016:1:5:7:EAST</t>
  </si>
  <si>
    <t>2016:1:5:7:HUALIAN</t>
  </si>
  <si>
    <t>2016:1:5:7:NORTH</t>
  </si>
  <si>
    <t>2016:1:5:7:OFFICE</t>
  </si>
  <si>
    <t>2016:1:5:7:SOUTH</t>
  </si>
  <si>
    <t>2016:1:5:7:TAIDONG</t>
  </si>
  <si>
    <t>2016:1:5:7:TAOYUAN</t>
  </si>
  <si>
    <t>2016:1:5:7:WEST</t>
  </si>
  <si>
    <t>2016:1:5:7:XINZHU</t>
  </si>
  <si>
    <t>2016:1:5:7:ZHUNAN</t>
  </si>
  <si>
    <t>2016:2:1:7:CENTRAL</t>
  </si>
  <si>
    <t>2016:2:1:7:EAST</t>
  </si>
  <si>
    <t>2016:2:1:7:HUALIAN</t>
  </si>
  <si>
    <t>2016:2:1:7:NORTH</t>
  </si>
  <si>
    <t>2016:2:1:7:OFFICE</t>
  </si>
  <si>
    <t>2016:2:1:7:SOUTH</t>
  </si>
  <si>
    <t>2016:2:1:7:TAIDONG</t>
  </si>
  <si>
    <t>2016:2:1:7:TAOYUAN</t>
  </si>
  <si>
    <t>2016:2:1:7:WEST</t>
  </si>
  <si>
    <t>2016:2:1:7:XINZHU</t>
  </si>
  <si>
    <t>2016:2:1:7:ZHUNAN</t>
  </si>
  <si>
    <t>2016:1:0:0:CENTRAL</t>
  </si>
  <si>
    <t>2016:1:0:0:EAST</t>
  </si>
  <si>
    <t>2016:1:0:0:HUALIAN</t>
  </si>
  <si>
    <t>2016:1:0:0:NORTH</t>
  </si>
  <si>
    <t>2016:1:0:0:OFFICE</t>
  </si>
  <si>
    <t>2016:1:0:0:SOUTH</t>
  </si>
  <si>
    <t>2016:1:0:0:TAIDONG</t>
  </si>
  <si>
    <t>2016:1:0:0:TAOYUAN</t>
  </si>
  <si>
    <t>2016:1:0:0:WEST</t>
  </si>
  <si>
    <t>2016:1:0:0:XINZHU</t>
  </si>
  <si>
    <t>2016:1:0:0:ZHUNAN</t>
  </si>
  <si>
    <t>2016:2:0:0:CENTRAL</t>
  </si>
  <si>
    <t>2016:2:0:0:EAST</t>
  </si>
  <si>
    <t>2016:2:0:0:HUALIAN</t>
  </si>
  <si>
    <t>2016:2:0:0:NORTH</t>
  </si>
  <si>
    <t>2016:2:0:0:SOUTH</t>
  </si>
  <si>
    <t>2016:2:0:0:TAIDONG</t>
  </si>
  <si>
    <t>2016:2:0:0:TAOYUAN</t>
  </si>
  <si>
    <t>2016:2:0:0:WEST</t>
  </si>
  <si>
    <t>2016:2:0:0:XINZHU</t>
  </si>
  <si>
    <t>2016:2:0:0:ZHUNAN</t>
  </si>
  <si>
    <t>Baptisms
洗禮人數</t>
  </si>
  <si>
    <t>TOTAL_MISS_SOURCED</t>
  </si>
  <si>
    <t>TOTAL_MEM_SOURCED</t>
  </si>
  <si>
    <t>Investigators at Sacrament Meeting
出席聖餐聚會慕道友人數</t>
  </si>
  <si>
    <t>BAP_SOURCE_CHART_HEADER</t>
  </si>
  <si>
    <t>BAP_GRAPH_HEADER</t>
  </si>
  <si>
    <t xml:space="preserve">E. Larsen / Heaps ZL </t>
  </si>
  <si>
    <t>E. Pincock / Young</t>
  </si>
  <si>
    <t>E. Alder DL / Holloway</t>
  </si>
  <si>
    <t>S. Cardon / Pendergrass STL</t>
  </si>
  <si>
    <t>E. Boyce /Butler</t>
  </si>
  <si>
    <t>E. Tang / Shih</t>
  </si>
  <si>
    <t>E. Nielson / Robbins</t>
  </si>
  <si>
    <t>S. Harvey / Denison</t>
  </si>
  <si>
    <t>E. Miner DL / Wadsworth</t>
  </si>
  <si>
    <t xml:space="preserve">E. Scovel DL / Bezzant </t>
  </si>
  <si>
    <t>E. Casper / Van de Merwe</t>
  </si>
  <si>
    <t>S. Bain / Hadley</t>
  </si>
  <si>
    <t>E. King / Hamilton</t>
  </si>
  <si>
    <t>E. Magness DL / Zhou</t>
  </si>
  <si>
    <t>S. Wang / Komatsu</t>
  </si>
  <si>
    <t>E. Mertz / Clark</t>
  </si>
  <si>
    <t>TAO_3_E_ZL</t>
  </si>
  <si>
    <t>TAO_3_E</t>
  </si>
  <si>
    <t>TAO_4_E</t>
  </si>
  <si>
    <t>TAO_4_S</t>
  </si>
  <si>
    <t>TAO_2_E</t>
  </si>
  <si>
    <t>TAO_1_A</t>
  </si>
  <si>
    <t>TAO_1_B</t>
  </si>
  <si>
    <t>TAO_2_S</t>
  </si>
  <si>
    <t>GUISHAN_E</t>
  </si>
  <si>
    <t>BADE_A_E</t>
  </si>
  <si>
    <t>BADE_B_E</t>
  </si>
  <si>
    <t>BADE_S</t>
  </si>
  <si>
    <t>LONGTAN_E</t>
  </si>
  <si>
    <t>ZHONGLI_1_E</t>
  </si>
  <si>
    <t>ZHONGLI_1_S</t>
  </si>
  <si>
    <t>ZHONGLI_2_E</t>
  </si>
  <si>
    <t>Taoyuan 3 ZL</t>
  </si>
  <si>
    <t>桃園3長老ZL</t>
  </si>
  <si>
    <t>Taoyuan 3 E</t>
  </si>
  <si>
    <t>桃園3長老</t>
  </si>
  <si>
    <t>Taoyuan 4 E</t>
  </si>
  <si>
    <t>桃園4長老</t>
  </si>
  <si>
    <t>Taoyuan 4 S</t>
  </si>
  <si>
    <t>桃園4姐妹</t>
  </si>
  <si>
    <t>Taoyuan 2 E</t>
  </si>
  <si>
    <t>桃園2長老</t>
  </si>
  <si>
    <t>Taoyuan 1 A E</t>
  </si>
  <si>
    <t>桃園1A長老</t>
  </si>
  <si>
    <t>Taoyuan 1 B E</t>
  </si>
  <si>
    <t>桃園1B長老</t>
  </si>
  <si>
    <t>Taoyuan 2 S</t>
  </si>
  <si>
    <t>桃園2姐妹</t>
  </si>
  <si>
    <t>Guishan E</t>
  </si>
  <si>
    <t>龜山長老</t>
  </si>
  <si>
    <t>Bade A E</t>
  </si>
  <si>
    <t>八得A長老</t>
  </si>
  <si>
    <t>Bade B E</t>
  </si>
  <si>
    <t>八得B長老</t>
  </si>
  <si>
    <t>Bade S</t>
  </si>
  <si>
    <t>八得姐妹</t>
  </si>
  <si>
    <t>Longtan E</t>
  </si>
  <si>
    <t>龍潭長老</t>
  </si>
  <si>
    <t>Zhongli 1 E</t>
  </si>
  <si>
    <t>中壢1長老</t>
  </si>
  <si>
    <t>Zhongli 1 S</t>
  </si>
  <si>
    <t>中壢1姐妹</t>
  </si>
  <si>
    <t>Zhongli 2 E</t>
  </si>
  <si>
    <t>中壢2長老</t>
  </si>
  <si>
    <t>Taoyuan Stake</t>
  </si>
  <si>
    <t>桃園支聯會</t>
  </si>
  <si>
    <t>Taoyuan Zone</t>
  </si>
  <si>
    <t>East Stake</t>
  </si>
  <si>
    <t>臺北東支聯會</t>
  </si>
  <si>
    <t>East Zone</t>
  </si>
  <si>
    <t>SONGSHAN_E</t>
  </si>
  <si>
    <t>E. Jensen / Liston ZL</t>
  </si>
  <si>
    <t>SONGSHAN_S</t>
  </si>
  <si>
    <t>S. Bowman / Torres Ortiz  STL</t>
  </si>
  <si>
    <t>NEIHU_E</t>
  </si>
  <si>
    <t>E. Tan / Dorius DL</t>
  </si>
  <si>
    <t>NEIHU_S</t>
  </si>
  <si>
    <t>S. Gabbitas/ Wu</t>
  </si>
  <si>
    <t>JILONG_A_E</t>
  </si>
  <si>
    <t>E. Luther DL / James</t>
  </si>
  <si>
    <t>JILONG_B_E</t>
  </si>
  <si>
    <t>E. Andelin / Lin</t>
  </si>
  <si>
    <t>XIZHI_A_E</t>
  </si>
  <si>
    <t xml:space="preserve">E. Jacobson DL / Bell </t>
  </si>
  <si>
    <t>XIZHI_B_E</t>
  </si>
  <si>
    <t>E. Griffin / Liao</t>
  </si>
  <si>
    <t>XIZHI_S</t>
  </si>
  <si>
    <t>S. Parkin / Fang</t>
  </si>
  <si>
    <t>YILAN_E</t>
  </si>
  <si>
    <t>E. Azua DL / Puzey</t>
  </si>
  <si>
    <t>YILAN_S</t>
  </si>
  <si>
    <t>S. Hsiao / Li</t>
  </si>
  <si>
    <t>LUODONG_A_E</t>
  </si>
  <si>
    <t>E. Wu / Seamons</t>
  </si>
  <si>
    <t>LUODONG_B_E</t>
  </si>
  <si>
    <t>E. Iverson / Lloyd</t>
  </si>
  <si>
    <t>Songshan ZL</t>
  </si>
  <si>
    <t>松山長老</t>
  </si>
  <si>
    <t>Songshan S</t>
  </si>
  <si>
    <t>松山姐妹</t>
  </si>
  <si>
    <t>Neihu E</t>
  </si>
  <si>
    <t>内湖長老</t>
  </si>
  <si>
    <t>Neihu S</t>
  </si>
  <si>
    <t>内湖姐妹</t>
  </si>
  <si>
    <t>Jilong A E</t>
  </si>
  <si>
    <t>基隆A長老</t>
  </si>
  <si>
    <t>Jilong B E</t>
  </si>
  <si>
    <t>基隆B長老</t>
  </si>
  <si>
    <t>Xizhi A E</t>
  </si>
  <si>
    <t>汐止A長老</t>
  </si>
  <si>
    <t>Xizhi B E</t>
  </si>
  <si>
    <t>汐止B長老</t>
  </si>
  <si>
    <t>Xizhi S</t>
  </si>
  <si>
    <t>汐止姐妹</t>
  </si>
  <si>
    <t>Yilan E</t>
  </si>
  <si>
    <t>宜蘭長老</t>
  </si>
  <si>
    <t>Yilan S</t>
  </si>
  <si>
    <t>宜蘭姐妹</t>
  </si>
  <si>
    <t>Luodong A E</t>
  </si>
  <si>
    <t>羅東A長老</t>
  </si>
  <si>
    <t>Luodong B E</t>
  </si>
  <si>
    <t>羅東B長老</t>
  </si>
  <si>
    <t>JIAN_E</t>
  </si>
  <si>
    <t>E. Karlinsey / Pack ZL</t>
  </si>
  <si>
    <t>HUALIAN_1_E</t>
  </si>
  <si>
    <t>E. Crawford DL / Coletti</t>
  </si>
  <si>
    <t>HUALIAN_3_S</t>
  </si>
  <si>
    <t>S. Hendricks / Haupt STL</t>
  </si>
  <si>
    <t>HUALIAN_3_A_E</t>
  </si>
  <si>
    <t xml:space="preserve">E. Kennedy DL / Welker </t>
  </si>
  <si>
    <t>HUALIAN_3_B_E</t>
  </si>
  <si>
    <t>E. Shelton / Miller</t>
  </si>
  <si>
    <t>HUALIAN_1_S</t>
  </si>
  <si>
    <t>S. Kitchens / Tinsley</t>
  </si>
  <si>
    <t>Hualian 2 ZL</t>
  </si>
  <si>
    <t>花蓮2長老</t>
  </si>
  <si>
    <t>Hualian 1 E</t>
  </si>
  <si>
    <t>花蓮1長老</t>
  </si>
  <si>
    <t>花蓮3姐妹</t>
  </si>
  <si>
    <t>花蓮3A長老</t>
  </si>
  <si>
    <t>花蓮3B長老</t>
  </si>
  <si>
    <t>花蓮1姐妹</t>
  </si>
  <si>
    <t>Hualien Stake</t>
  </si>
  <si>
    <t>花蓮支聯會</t>
  </si>
  <si>
    <t>Hualian Zone</t>
  </si>
  <si>
    <t>Taidong Zone</t>
  </si>
  <si>
    <t>TAIDONG_2_E</t>
  </si>
  <si>
    <t>E. Love (DL) / Nixon ZL</t>
  </si>
  <si>
    <t>TAIDONG_2_S</t>
  </si>
  <si>
    <t>S. Child / Hickenlooper</t>
  </si>
  <si>
    <t>TAIDONG_1_E</t>
  </si>
  <si>
    <t>E. Tan / Kirschner</t>
  </si>
  <si>
    <t>TAIDONG_3_E</t>
  </si>
  <si>
    <t xml:space="preserve">E.  Brinton DL / Rasmussen </t>
  </si>
  <si>
    <t>TAIDONG_1_S</t>
  </si>
  <si>
    <t>S.  Beeston / Roberts</t>
  </si>
  <si>
    <t>YULI_E</t>
  </si>
  <si>
    <t xml:space="preserve">E. Gwilliam DL /  Greenhalgh </t>
  </si>
  <si>
    <t>YULI_S</t>
  </si>
  <si>
    <t>S. Coleman / Bradley</t>
  </si>
  <si>
    <t>台東2長老</t>
  </si>
  <si>
    <t>Taidong 2 S</t>
  </si>
  <si>
    <t>台東2姐妹</t>
  </si>
  <si>
    <t>Taidong 1 E</t>
  </si>
  <si>
    <t>台東1長老</t>
  </si>
  <si>
    <t>Taidong 3 E</t>
  </si>
  <si>
    <t>台東3長老</t>
  </si>
  <si>
    <t>Taidong 1 S</t>
  </si>
  <si>
    <t>台東1姐妹</t>
  </si>
  <si>
    <t>Yuli E</t>
  </si>
  <si>
    <t>玉里長老</t>
  </si>
  <si>
    <t>Yuli S</t>
  </si>
  <si>
    <t>玉里姐妹</t>
  </si>
  <si>
    <t>Hsinchu Stake</t>
  </si>
  <si>
    <t>新竹支聯會</t>
  </si>
  <si>
    <t>Zhunan Zone</t>
  </si>
  <si>
    <t>ZHUNAN_E</t>
  </si>
  <si>
    <t>E.  Marks / Lindahl  ZL</t>
  </si>
  <si>
    <t>XIANGSHAN_A</t>
  </si>
  <si>
    <t>E. Diepeveen DL / Joly</t>
  </si>
  <si>
    <t>XIANGSHAN_B</t>
  </si>
  <si>
    <t>E. Welch / Jensen</t>
  </si>
  <si>
    <t>ZHUNAN_S</t>
  </si>
  <si>
    <t>S. Tate / Kho</t>
  </si>
  <si>
    <t>TOUFEN_E</t>
  </si>
  <si>
    <t xml:space="preserve">E. Perkins / Byers </t>
  </si>
  <si>
    <t>MIAOLI_B_E</t>
  </si>
  <si>
    <t>E. Hu DL / Jackson</t>
  </si>
  <si>
    <t>MIAOLI_A_E</t>
  </si>
  <si>
    <t>E. Smith / Chia</t>
  </si>
  <si>
    <t>XINZHU_3_E</t>
  </si>
  <si>
    <t>XINZHU_1_E</t>
  </si>
  <si>
    <t>XINZHU_1_S</t>
  </si>
  <si>
    <t>XINZHU_3_S</t>
  </si>
  <si>
    <t>ZHUDONG_E</t>
  </si>
  <si>
    <t>ZHUDONG_S</t>
  </si>
  <si>
    <t>ZHUBEI_3_E</t>
  </si>
  <si>
    <t>ZHUBEI_2_E</t>
  </si>
  <si>
    <t>ZHUBEI_2_S</t>
  </si>
  <si>
    <t>ZHUBEI_1_S</t>
  </si>
  <si>
    <t>E. Gray / Jensen ZL</t>
  </si>
  <si>
    <t xml:space="preserve">E. Wayment DL / Leonhart </t>
  </si>
  <si>
    <t>S. Kirkham / Johnson STL</t>
  </si>
  <si>
    <t>S. Pierson / Chang</t>
  </si>
  <si>
    <t>E. Sumsion DL / Zhu</t>
  </si>
  <si>
    <t>S. Tan / Oviatt</t>
  </si>
  <si>
    <t>E. Seely DL / Hsiao</t>
  </si>
  <si>
    <t>E. Humphries / Hawkes</t>
  </si>
  <si>
    <t>S. Fenlaw / Toronto</t>
  </si>
  <si>
    <t>S. Johnson / Hughes</t>
  </si>
  <si>
    <t>Xinzhu Zone</t>
  </si>
  <si>
    <t>XinZhu 3 ZL</t>
  </si>
  <si>
    <t>新竹3長老</t>
  </si>
  <si>
    <t>XinZhu 1 E</t>
  </si>
  <si>
    <t>新竹1長老</t>
  </si>
  <si>
    <t>XinZhu 1 S</t>
  </si>
  <si>
    <t>新竹1姐妹</t>
  </si>
  <si>
    <t>XinZhu 3 S</t>
  </si>
  <si>
    <t>新竹3姐妹</t>
  </si>
  <si>
    <t>Zhudong E</t>
  </si>
  <si>
    <t>竹東長老</t>
  </si>
  <si>
    <t>Zhudong S</t>
  </si>
  <si>
    <t>竹東姐妹</t>
  </si>
  <si>
    <t>ZhuBei 3 E</t>
  </si>
  <si>
    <t>竹北3長老</t>
  </si>
  <si>
    <t>ZhuBei 2 E</t>
  </si>
  <si>
    <t>竹北2長老</t>
  </si>
  <si>
    <t>ZhuBei 2 S</t>
  </si>
  <si>
    <t>竹北2姐妹</t>
  </si>
  <si>
    <t>ZhuBei 1 S</t>
  </si>
  <si>
    <t>竹北1姐妹</t>
  </si>
  <si>
    <t>Zhunan A E</t>
  </si>
  <si>
    <t>竹南A長老</t>
  </si>
  <si>
    <t>Xiangshan A E</t>
  </si>
  <si>
    <t>香山A長老</t>
  </si>
  <si>
    <t>Xiangshan B E</t>
  </si>
  <si>
    <t>香山B長老</t>
  </si>
  <si>
    <t>Zhunan S</t>
  </si>
  <si>
    <t>竹南姐妹</t>
  </si>
  <si>
    <t>Toufen E</t>
  </si>
  <si>
    <t>頭份長老</t>
  </si>
  <si>
    <t>Miaoli B E</t>
  </si>
  <si>
    <t>苗栗B長老</t>
  </si>
  <si>
    <t>Miaoli A E</t>
  </si>
  <si>
    <t>苗栗A長老</t>
  </si>
  <si>
    <t>NORTH_JINHUA_E</t>
  </si>
  <si>
    <t>E. Okeson / McNeil  ZL</t>
  </si>
  <si>
    <t>WANDA_E</t>
  </si>
  <si>
    <t>E. Hansen DL / Taylor</t>
  </si>
  <si>
    <t>WANDA_A_S</t>
  </si>
  <si>
    <t>S. Nanney / Knapp</t>
  </si>
  <si>
    <t>WANDA_B_S</t>
  </si>
  <si>
    <t>S. Lindsay / Hsiao</t>
  </si>
  <si>
    <t>XINAN_S</t>
  </si>
  <si>
    <t>S. Ioane / Sylvester</t>
  </si>
  <si>
    <t>TOUR_S</t>
  </si>
  <si>
    <t>S.  Cutler / Kuan</t>
  </si>
  <si>
    <t>SANCHONG_E</t>
  </si>
  <si>
    <t>E. Stephens DL / Payne</t>
  </si>
  <si>
    <t>LUZHOU_A_E</t>
  </si>
  <si>
    <t xml:space="preserve">E. Loke / McPhersen </t>
  </si>
  <si>
    <t>LUZHOU_B_E</t>
  </si>
  <si>
    <t>E. Anderton / Simonson</t>
  </si>
  <si>
    <t>SANCHONG_S</t>
  </si>
  <si>
    <t>S. Haacke / Wong</t>
  </si>
  <si>
    <t>臺北中支聯會</t>
  </si>
  <si>
    <t>Central Zone</t>
  </si>
  <si>
    <t>Jinhua ZL</t>
  </si>
  <si>
    <t>金華長老</t>
  </si>
  <si>
    <t>Wanda E</t>
  </si>
  <si>
    <t>萬大長老</t>
  </si>
  <si>
    <t>Wanda A S/English Ward</t>
  </si>
  <si>
    <t>萬大A姐妹</t>
  </si>
  <si>
    <t>Wanda B S</t>
  </si>
  <si>
    <t>萬大B/英文姐妹</t>
  </si>
  <si>
    <t>Xinan S</t>
  </si>
  <si>
    <t>信安姐妹</t>
  </si>
  <si>
    <t>Jinhua / Tour S</t>
  </si>
  <si>
    <t>金華導覽姐妹</t>
  </si>
  <si>
    <t>Sanchong E</t>
  </si>
  <si>
    <t>三重長老</t>
  </si>
  <si>
    <t>LuZhou A E</t>
  </si>
  <si>
    <t>蘆洲A長老</t>
  </si>
  <si>
    <t>LuZhou B E</t>
  </si>
  <si>
    <t>蘆洲B長老</t>
  </si>
  <si>
    <t>Sanchong S</t>
  </si>
  <si>
    <t>三重姐妹</t>
  </si>
  <si>
    <t>SHILIN_E</t>
  </si>
  <si>
    <t>TIANMU_E</t>
  </si>
  <si>
    <t>SHILIN_S</t>
  </si>
  <si>
    <t>BEITOU_E</t>
  </si>
  <si>
    <t>BEITOU_S</t>
  </si>
  <si>
    <t>E. Sessions / Christensen  ZL</t>
  </si>
  <si>
    <t>E. Matua DL / Chiu</t>
  </si>
  <si>
    <t>S. Chan / Chiu</t>
  </si>
  <si>
    <t>E. Dixon DL / Facer</t>
  </si>
  <si>
    <t>E. Taulepa / Peterson</t>
  </si>
  <si>
    <t>E. Francis / Dung</t>
  </si>
  <si>
    <t>S. Facer / Juarez STL</t>
  </si>
  <si>
    <t>Shilin ZL</t>
  </si>
  <si>
    <t>士林長老</t>
  </si>
  <si>
    <t>Tianmu E</t>
  </si>
  <si>
    <t>天母長老</t>
  </si>
  <si>
    <t>Shilin S</t>
  </si>
  <si>
    <t>士林姐妹</t>
  </si>
  <si>
    <t>Beitou E</t>
  </si>
  <si>
    <t>北投長老</t>
  </si>
  <si>
    <t>Danshui B E</t>
  </si>
  <si>
    <t>淡水長老</t>
  </si>
  <si>
    <t>Danshui A E</t>
  </si>
  <si>
    <t>竹圍長老</t>
  </si>
  <si>
    <t>Beitou S</t>
  </si>
  <si>
    <t>北投姐妹</t>
  </si>
  <si>
    <t>South Stake</t>
  </si>
  <si>
    <t>臺北南支聯會</t>
  </si>
  <si>
    <t>South Zone</t>
  </si>
  <si>
    <t>JINGXIN_E</t>
  </si>
  <si>
    <t>E. Robinson / Robinson ZL</t>
  </si>
  <si>
    <t>MUZHA_E</t>
  </si>
  <si>
    <t xml:space="preserve">E. Barton DL / Hammond </t>
  </si>
  <si>
    <t>JINGXIN_S</t>
  </si>
  <si>
    <t>S. Huntington / Huang</t>
  </si>
  <si>
    <t>MUZHA_S</t>
  </si>
  <si>
    <t>S. Everett / LeFevre</t>
  </si>
  <si>
    <t>XINDIAN_E</t>
  </si>
  <si>
    <t>E. Stevenson DL / Reintjes</t>
  </si>
  <si>
    <t>ANKANG_E</t>
  </si>
  <si>
    <t>E. Varney / Merrell</t>
  </si>
  <si>
    <t>XINDIAN_S</t>
  </si>
  <si>
    <t>S. Kunzler / Nau</t>
  </si>
  <si>
    <t>ZHONGHE_1_E</t>
  </si>
  <si>
    <t>E. Ribar DL / Anderson</t>
  </si>
  <si>
    <t>ZHONGHE_2_E</t>
  </si>
  <si>
    <t>E. Hamilton / Rouckhorst</t>
  </si>
  <si>
    <t>ZHONGHE_2_S</t>
  </si>
  <si>
    <t>S. Westover / Luo</t>
  </si>
  <si>
    <t>YONGHE_S</t>
  </si>
  <si>
    <t>S. Giles / Meyers STL</t>
  </si>
  <si>
    <t>TUCHENG_E</t>
  </si>
  <si>
    <t>E. Roe / Bellingham ZL</t>
  </si>
  <si>
    <t>SANXIA_A</t>
  </si>
  <si>
    <t>E. Griffin / Richards</t>
  </si>
  <si>
    <t>SANXIA_B</t>
  </si>
  <si>
    <t>E. Ploeg DL / Q. Falk</t>
  </si>
  <si>
    <t>TUCHENG_A_S</t>
  </si>
  <si>
    <t>S. Maxwell / Lu</t>
  </si>
  <si>
    <t>TUCHENG_B_S</t>
  </si>
  <si>
    <t>S. Good / Davis</t>
  </si>
  <si>
    <t>DANFENG_E</t>
  </si>
  <si>
    <t>E. Lin / Zhuang</t>
  </si>
  <si>
    <t>SIYUAN_E</t>
  </si>
  <si>
    <t>E. Aiono DL / Petermann</t>
  </si>
  <si>
    <t>XINPU_E</t>
  </si>
  <si>
    <t>E. Clawson / Landes</t>
  </si>
  <si>
    <t>XINBAN_E</t>
  </si>
  <si>
    <t>E. Davidson DL / Atwood</t>
  </si>
  <si>
    <t>XINPU_S</t>
  </si>
  <si>
    <t>S.Jensen / Erickson</t>
  </si>
  <si>
    <t>BANQIAO_S</t>
  </si>
  <si>
    <t>S. Noble / Li</t>
  </si>
  <si>
    <t>Tucheng ZL</t>
  </si>
  <si>
    <t>土城長老</t>
  </si>
  <si>
    <t>Sanxia A E</t>
  </si>
  <si>
    <t>三峽A長老</t>
  </si>
  <si>
    <t>Sanxia B E</t>
  </si>
  <si>
    <t>三峽B長老</t>
  </si>
  <si>
    <t>Tucheng A S</t>
  </si>
  <si>
    <t>土城A姐妹</t>
  </si>
  <si>
    <t>Tucheng B S</t>
  </si>
  <si>
    <t>土城B姐妹</t>
  </si>
  <si>
    <t>Danfeng E</t>
  </si>
  <si>
    <t>丹鳳長老</t>
  </si>
  <si>
    <t>Siyuan E</t>
  </si>
  <si>
    <t>思源長老</t>
  </si>
  <si>
    <t>Xinpu E</t>
  </si>
  <si>
    <t>新埔長老</t>
  </si>
  <si>
    <t>Xinban E</t>
  </si>
  <si>
    <t>新板長老</t>
  </si>
  <si>
    <t>Xinpu S</t>
  </si>
  <si>
    <t>新埔姐妹</t>
  </si>
  <si>
    <t>Xinban S</t>
  </si>
  <si>
    <t>新板姐妹</t>
  </si>
  <si>
    <t>West Stake</t>
  </si>
  <si>
    <t>臺北西支聯會</t>
  </si>
  <si>
    <t>West Zone</t>
  </si>
  <si>
    <t>North Stake</t>
  </si>
  <si>
    <t>臺北北支聯會</t>
  </si>
  <si>
    <t>North Zone</t>
  </si>
  <si>
    <t>DANSHUI_B_E</t>
  </si>
  <si>
    <t>DANSHUI_A_E</t>
  </si>
  <si>
    <t>2016:1:2:7:DANSHUI_E</t>
  </si>
  <si>
    <t>2016:1:2:7:ZHUBEI_1_E</t>
  </si>
  <si>
    <t>2016:1:2:7:ZHUWEI_E</t>
  </si>
  <si>
    <t>2016:1:4:7:DANSHUI_E</t>
  </si>
  <si>
    <t>2016:1:4:7:ZHUBEI_1_E</t>
  </si>
  <si>
    <t>2016:1:4:7:ZHUWEI_E</t>
  </si>
  <si>
    <t>2016:1:5:7:DANSHUI_E</t>
  </si>
  <si>
    <t>2016:1:5:7:ZHUBEI_1_E</t>
  </si>
  <si>
    <t>2016:1:5:7:ZHUWEI_E</t>
  </si>
  <si>
    <t>2016:2:1:7:DANSHUI_E</t>
  </si>
  <si>
    <t>2016:2:1:7:ZHUBEI_1_E</t>
  </si>
  <si>
    <t>2016:2:1:7:ZHUWEI_E</t>
  </si>
  <si>
    <t>2016:2:2:7:BADE_A_E</t>
  </si>
  <si>
    <t>2016:2:2:7:GUISHAN_E</t>
  </si>
  <si>
    <t>2016:2:2:7:NORTH_JINHUA_E</t>
  </si>
  <si>
    <t>2016:2:2:7:SANCHONG_E</t>
  </si>
  <si>
    <t>2016:2:2:7:SANCHONG_S</t>
  </si>
  <si>
    <t>2016:2:2:7:TUCHENG_A_S</t>
  </si>
  <si>
    <t>2016:2:2:7:XINZHU_3_E</t>
  </si>
  <si>
    <t>2016:2:2:7:ZHUNAN_S</t>
  </si>
  <si>
    <t>2016:2:2:7:CENTRAL</t>
  </si>
  <si>
    <t>2016:2:2:7:TAOYUAN</t>
  </si>
  <si>
    <t>2016:2:2:7:WEST</t>
  </si>
  <si>
    <t>2016:2:2:7:XINZHU</t>
  </si>
  <si>
    <t>2016:2:2:7:ZHUNAN</t>
  </si>
  <si>
    <t>2016:2:2:7:BEITOU_S</t>
  </si>
  <si>
    <t>2016:2:2:7:LUZHOU_A_E</t>
  </si>
  <si>
    <t>2016:2:2:7:MIAOLI_A_E</t>
  </si>
  <si>
    <t>2016:2:2:7:OFFICE_E</t>
  </si>
  <si>
    <t>2016:2:2:7:XIANGSHAN_A</t>
  </si>
  <si>
    <t>2016:2:2:7:ZHUDONG_S</t>
  </si>
  <si>
    <t>2016:2:2:7:ZHUNAN_E</t>
  </si>
  <si>
    <t>2016:2:2:7:ANKANG_E</t>
  </si>
  <si>
    <t>2016:2:2:7:BADE_B_E</t>
  </si>
  <si>
    <t>2016:2:2:7:BANQIAO_S</t>
  </si>
  <si>
    <t>2016:2:2:7:BEITOU_E</t>
  </si>
  <si>
    <t>2016:2:2:7:DANFENG_E</t>
  </si>
  <si>
    <t>2016:2:2:7:DANSHUI_A_E</t>
  </si>
  <si>
    <t>2016:2:2:7:DANSHUI_B_E</t>
  </si>
  <si>
    <t>2016:2:2:7:HUALIAN_1_E</t>
  </si>
  <si>
    <t>2016:2:2:7:HUALIAN_1_S</t>
  </si>
  <si>
    <t>2016:2:2:7:HUALIAN_3_A_E</t>
  </si>
  <si>
    <t>2016:2:2:7:HUALIAN_3_B_E</t>
  </si>
  <si>
    <t>2016:2:2:7:HUALIAN_3_S</t>
  </si>
  <si>
    <t>2016:2:2:7:JIAN_E</t>
  </si>
  <si>
    <t>2016:2:2:7:JILONG_B_E</t>
  </si>
  <si>
    <t>2016:2:2:7:JINGXIN_S</t>
  </si>
  <si>
    <t>2016:2:2:7:LONGTAN_E</t>
  </si>
  <si>
    <t>2016:2:2:7:LUODONG_A_E</t>
  </si>
  <si>
    <t>2016:2:2:7:LUODONG_B_E</t>
  </si>
  <si>
    <t>2016:2:2:7:LUZHOU_B_E</t>
  </si>
  <si>
    <t>2016:2:2:7:MIAOLI_B_E</t>
  </si>
  <si>
    <t>2016:2:2:7:MUZHA_E</t>
  </si>
  <si>
    <t>2016:2:2:7:NEIHU_E</t>
  </si>
  <si>
    <t>2016:2:2:7:NEIHU_S</t>
  </si>
  <si>
    <t>2016:2:2:7:SANXIA_A</t>
  </si>
  <si>
    <t>2016:2:2:7:SANXIA_B</t>
  </si>
  <si>
    <t>2016:2:2:7:SHILIN_E</t>
  </si>
  <si>
    <t>2016:2:2:7:SHILIN_S</t>
  </si>
  <si>
    <t>2016:2:2:7:SONGSHAN_E</t>
  </si>
  <si>
    <t>2016:2:2:7:SONGSHAN_S</t>
  </si>
  <si>
    <t>2016:2:2:7:TAIDONG_1_S</t>
  </si>
  <si>
    <t>2016:2:2:7:TAIDONG_2_E</t>
  </si>
  <si>
    <t>2016:2:2:7:TAIDONG_2_S</t>
  </si>
  <si>
    <t>2016:2:2:7:TAO_1_A</t>
  </si>
  <si>
    <t>2016:2:2:7:TAO_1_B</t>
  </si>
  <si>
    <t>2016:2:2:7:TAO_2_E</t>
  </si>
  <si>
    <t>2016:2:2:7:TAO_2_S</t>
  </si>
  <si>
    <t>2016:2:2:7:TAO_3_E</t>
  </si>
  <si>
    <t>2016:2:2:7:TAO_3_E_ZL</t>
  </si>
  <si>
    <t>2016:2:2:7:TAO_4_E</t>
  </si>
  <si>
    <t>2016:2:2:7:TAO_4_S</t>
  </si>
  <si>
    <t>2016:2:2:7:TIANMU_E</t>
  </si>
  <si>
    <t>2016:2:2:7:TOUFEN_E</t>
  </si>
  <si>
    <t>2016:2:2:7:TUCHENG_B_S</t>
  </si>
  <si>
    <t>2016:2:2:7:TUCHENG_E</t>
  </si>
  <si>
    <t>2016:2:2:7:WANDA_A_S</t>
  </si>
  <si>
    <t>2016:2:2:7:WANDA_B_S</t>
  </si>
  <si>
    <t>2016:2:2:7:XIANGSHAN_B</t>
  </si>
  <si>
    <t>2016:2:2:7:XINAN_S</t>
  </si>
  <si>
    <t>2016:2:2:7:XINBAN_E</t>
  </si>
  <si>
    <t>2016:2:2:7:XINDIAN_E</t>
  </si>
  <si>
    <t>2016:2:2:7:XINDIAN_S</t>
  </si>
  <si>
    <t>2016:2:2:7:XINZHU_1_S</t>
  </si>
  <si>
    <t>2016:2:2:7:XIZHI_A_E</t>
  </si>
  <si>
    <t>2016:2:2:7:XIZHI_B_E</t>
  </si>
  <si>
    <t>2016:2:2:7:XIZHI_S</t>
  </si>
  <si>
    <t>2016:2:2:7:YONGHE_S</t>
  </si>
  <si>
    <t>2016:2:2:7:YULI_E</t>
  </si>
  <si>
    <t>2016:2:2:7:YULI_S</t>
  </si>
  <si>
    <t>2016:2:2:7:ZHONGHE_1_E</t>
  </si>
  <si>
    <t>2016:2:2:7:ZHONGHE_2_E</t>
  </si>
  <si>
    <t>2016:2:2:7:ZHONGHE_2_S</t>
  </si>
  <si>
    <t>2016:2:2:7:ZHONGLI_1_E</t>
  </si>
  <si>
    <t>2016:2:2:7:ZHONGLI_1_S</t>
  </si>
  <si>
    <t>2016:2:2:7:ZHONGLI_2_E</t>
  </si>
  <si>
    <t>2016:2:2:7:ZHUBEI_1_S</t>
  </si>
  <si>
    <t>2016:2:2:7:ZHUBEI_2_E</t>
  </si>
  <si>
    <t>2016:2:2:7:ZHUBEI_3_E</t>
  </si>
  <si>
    <t>2016:2:2:7:ZHUDONG_E</t>
  </si>
  <si>
    <t>2016:2:2:7:NORTH</t>
  </si>
  <si>
    <t>2016:2:2:7:OFFICE</t>
  </si>
  <si>
    <t>2016:2:2:7:EAST</t>
  </si>
  <si>
    <t>2016:2:2:7:HUALIAN</t>
  </si>
  <si>
    <t>2016:2:2:7:SOUTH</t>
  </si>
  <si>
    <t>2016:2:2:7:TAIDONG</t>
  </si>
  <si>
    <t>Jingxin ZL</t>
  </si>
  <si>
    <t>Muzha E</t>
  </si>
  <si>
    <t>Jingxin S</t>
  </si>
  <si>
    <t>Muzha S</t>
  </si>
  <si>
    <t>Xindian E</t>
  </si>
  <si>
    <t>Ankang E</t>
  </si>
  <si>
    <t>Xindian S</t>
  </si>
  <si>
    <t>Zhonghe 1 E</t>
  </si>
  <si>
    <t>Zhonghe 2 E</t>
  </si>
  <si>
    <t>Zhonghe 2 S</t>
  </si>
  <si>
    <t>Yonghe S</t>
  </si>
  <si>
    <t>景新ZL</t>
  </si>
  <si>
    <t>木柵長老</t>
  </si>
  <si>
    <t>景新姐妹</t>
  </si>
  <si>
    <t>木柵姐妹</t>
  </si>
  <si>
    <t>新店長老</t>
  </si>
  <si>
    <t>安康長老</t>
  </si>
  <si>
    <t>新店姐妹</t>
  </si>
  <si>
    <t>中和1長老</t>
  </si>
  <si>
    <t>中和2長老</t>
  </si>
  <si>
    <t>中和2姐妹</t>
  </si>
  <si>
    <t>永和姐妹</t>
  </si>
  <si>
    <t>1RCT:0</t>
  </si>
  <si>
    <t>2016:2:2:7:ASSISTANTS</t>
  </si>
  <si>
    <t>+886972576501</t>
  </si>
  <si>
    <t>2016:2:2:7:BADE_S</t>
  </si>
  <si>
    <t>2016:2:2:7:JILONG_A_E</t>
  </si>
  <si>
    <t>2016:2:2:7:JINGXIN_E</t>
  </si>
  <si>
    <t>2016:2:2:7:MUZHA_S</t>
  </si>
  <si>
    <t>2016:2:2:7:SIYUAN_E</t>
  </si>
  <si>
    <t>2016:2:2:7:TAIDONG_1_E</t>
  </si>
  <si>
    <t>2016:2:2:7:TAIDONG_3_E</t>
  </si>
  <si>
    <t>2016:2:2:7:TOUR_S</t>
  </si>
  <si>
    <t>2016:2:2:7:WANDA_E</t>
  </si>
  <si>
    <t>2016:2:2:7:XINPU_E</t>
  </si>
  <si>
    <t>2016:2:2:7:XINPU_S</t>
  </si>
  <si>
    <t>2016:2:2:7:XINZHU_1_E</t>
  </si>
  <si>
    <t>2016:2:2:7:XINZHU_3_S</t>
  </si>
  <si>
    <t>2016:2:2:7:YILAN_E</t>
  </si>
  <si>
    <t>2016:2:2:7:YILAN_S</t>
  </si>
  <si>
    <t>2016:2:2:7:ZHUBEI_2_S</t>
  </si>
  <si>
    <t>Hualian 1 S</t>
  </si>
  <si>
    <t>2015:12:0:0:CENTRAL</t>
  </si>
  <si>
    <t>2015:11:0:0:CENTRAL</t>
  </si>
  <si>
    <t>2015:10:0:0:CENTRAL</t>
  </si>
  <si>
    <t>2015:9:0:0:CENTRAL</t>
  </si>
  <si>
    <t>2015:8:0:0:CENTRAL</t>
  </si>
  <si>
    <t>2015:7:0:0:CENTRAL</t>
  </si>
  <si>
    <t>2015:6:0:0:CENTRAL</t>
  </si>
  <si>
    <t>2015:5:0:0:CENTRAL</t>
  </si>
  <si>
    <t>2015:4:0:0:CENTRAL</t>
  </si>
  <si>
    <t>2015:3:0:0:CENTRAL</t>
  </si>
  <si>
    <t>2015:2:0:0:CENTRAL</t>
  </si>
  <si>
    <t>2015:1:0:0:CENTRAL</t>
  </si>
  <si>
    <t>2014:12:0:0:CENTRAL</t>
  </si>
  <si>
    <t>2014:11:0:0:CENTRAL</t>
  </si>
  <si>
    <t>2014:10:0:0:CENTRAL</t>
  </si>
  <si>
    <t>2014:9:0:0:CENTRAL</t>
  </si>
  <si>
    <t>2014:8:0:0:CENTRAL</t>
  </si>
  <si>
    <t>2014:7:0:0:CENTRAL</t>
  </si>
  <si>
    <t>2014:6:0:0:CENTRAL</t>
  </si>
  <si>
    <t>2014:5:0:0:CENTRAL</t>
  </si>
  <si>
    <t>2014:4:0:0:CENTRAL</t>
  </si>
  <si>
    <t>2014:3:0:0:CENTRAL</t>
  </si>
  <si>
    <t>2014:2:0:0:CENTRAL</t>
  </si>
  <si>
    <t>2015:12:0:0:HUALIAN</t>
  </si>
  <si>
    <t>2015:11:0:0:HUALIAN</t>
  </si>
  <si>
    <t>2015:10:0:0:HUALIAN</t>
  </si>
  <si>
    <t>2015:9:0:0:HUALIAN</t>
  </si>
  <si>
    <t>2015:8:0:0:HUALIAN</t>
  </si>
  <si>
    <t>2015:7:0:0:HUALIAN</t>
  </si>
  <si>
    <t>2015:6:0:0:HUALIAN</t>
  </si>
  <si>
    <t>2015:5:0:0:HUALIAN</t>
  </si>
  <si>
    <t>2015:4:0:0:HUALIAN</t>
  </si>
  <si>
    <t>2015:3:0:0:HUALIAN</t>
  </si>
  <si>
    <t>2015:2:0:0:HUALIAN</t>
  </si>
  <si>
    <t>2015:1:0:0:HUALIAN</t>
  </si>
  <si>
    <t>2014:12:0:0:HUALIAN</t>
  </si>
  <si>
    <t>2014:11:0:0:HUALIAN</t>
  </si>
  <si>
    <t>2014:10:0:0:HUALIAN</t>
  </si>
  <si>
    <t>2014:9:0:0:HUALIAN</t>
  </si>
  <si>
    <t>2014:8:0:0:HUALIAN</t>
  </si>
  <si>
    <t>2014:7:0:0:HUALIAN</t>
  </si>
  <si>
    <t>2014:6:0:0:HUALIAN</t>
  </si>
  <si>
    <t>2014:5:0:0:HUALIAN</t>
  </si>
  <si>
    <t>2014:4:0:0:HUALIAN</t>
  </si>
  <si>
    <t>2014:3:0:0:HUALIAN</t>
  </si>
  <si>
    <t>2014:2:0:0:HUALIAN</t>
  </si>
  <si>
    <t>2015:12:0:0:OFFICE</t>
  </si>
  <si>
    <t>2015:11:0:0:OFFICE</t>
  </si>
  <si>
    <t>2015:10:0:0:OFFICE</t>
  </si>
  <si>
    <t>2015:9:0:0:OFFICE</t>
  </si>
  <si>
    <t>2015:8:0:0:OFFICE</t>
  </si>
  <si>
    <t>2015:7:0:0:OFFICE</t>
  </si>
  <si>
    <t>2015:6:0:0:OFFICE</t>
  </si>
  <si>
    <t>2015:5:0:0:OFFICE</t>
  </si>
  <si>
    <t>2015:4:0:0:OFFICE</t>
  </si>
  <si>
    <t>2015:3:0:0:OFFICE</t>
  </si>
  <si>
    <t>2015:2:0:0:OFFICE</t>
  </si>
  <si>
    <t>2015:1:0:0:OFFICE</t>
  </si>
  <si>
    <t>2014:12:0:0:OFFICE</t>
  </si>
  <si>
    <t>2014:11:0:0:OFFICE</t>
  </si>
  <si>
    <t>2014:10:0:0:OFFICE</t>
  </si>
  <si>
    <t>2014:9:0:0:OFFICE</t>
  </si>
  <si>
    <t>2014:8:0:0:OFFICE</t>
  </si>
  <si>
    <t>2014:7:0:0:OFFICE</t>
  </si>
  <si>
    <t>2014:6:0:0:OFFICE</t>
  </si>
  <si>
    <t>2014:5:0:0:OFFICE</t>
  </si>
  <si>
    <t>2014:4:0:0:OFFICE</t>
  </si>
  <si>
    <t>2014:3:0:0:OFFICE</t>
  </si>
  <si>
    <t>2014:2:0:0:OFFICE</t>
  </si>
  <si>
    <t>2015:12:0:0:EAST</t>
  </si>
  <si>
    <t>2015:11:0:0:EAST</t>
  </si>
  <si>
    <t>2015:10:0:0:EAST</t>
  </si>
  <si>
    <t>2015:9:0:0:EAST</t>
  </si>
  <si>
    <t>2015:8:0:0:EAST</t>
  </si>
  <si>
    <t>2015:7:0:0:EAST</t>
  </si>
  <si>
    <t>2015:6:0:0:EAST</t>
  </si>
  <si>
    <t>2015:5:0:0:EAST</t>
  </si>
  <si>
    <t>2015:4:0:0:EAST</t>
  </si>
  <si>
    <t>2015:3:0:0:EAST</t>
  </si>
  <si>
    <t>2015:2:0:0:EAST</t>
  </si>
  <si>
    <t>2015:1:0:0:EAST</t>
  </si>
  <si>
    <t>2014:12:0:0:EAST</t>
  </si>
  <si>
    <t>2014:11:0:0:EAST</t>
  </si>
  <si>
    <t>2014:10:0:0:EAST</t>
  </si>
  <si>
    <t>2014:9:0:0:EAST</t>
  </si>
  <si>
    <t>2014:8:0:0:EAST</t>
  </si>
  <si>
    <t>2014:7:0:0:EAST</t>
  </si>
  <si>
    <t>2014:6:0:0:EAST</t>
  </si>
  <si>
    <t>2014:5:0:0:EAST</t>
  </si>
  <si>
    <t>2014:4:0:0:EAST</t>
  </si>
  <si>
    <t>2014:3:0:0:EAST</t>
  </si>
  <si>
    <t>2014:2:0:0:EAST</t>
  </si>
  <si>
    <t>2015:12:0:0:SOUTH</t>
  </si>
  <si>
    <t>2015:11:0:0:SOUTH</t>
  </si>
  <si>
    <t>2015:10:0:0:SOUTH</t>
  </si>
  <si>
    <t>2015:9:0:0:SOUTH</t>
  </si>
  <si>
    <t>2015:8:0:0:SOUTH</t>
  </si>
  <si>
    <t>2015:7:0:0:SOUTH</t>
  </si>
  <si>
    <t>2015:6:0:0:SOUTH</t>
  </si>
  <si>
    <t>2015:5:0:0:SOUTH</t>
  </si>
  <si>
    <t>2015:4:0:0:SOUTH</t>
  </si>
  <si>
    <t>2015:3:0:0:SOUTH</t>
  </si>
  <si>
    <t>2015:2:0:0:SOUTH</t>
  </si>
  <si>
    <t>2015:12:0:0:NORTH</t>
  </si>
  <si>
    <t>2015:12:0:0:TAIDONG</t>
  </si>
  <si>
    <t>2015:11:0:0:TAIDONG</t>
  </si>
  <si>
    <t>2015:10:0:0:TAIDONG</t>
  </si>
  <si>
    <t>2015:9:0:0:TAIDONG</t>
  </si>
  <si>
    <t>2015:8:0:0:TAIDONG</t>
  </si>
  <si>
    <t>2015:7:0:0:TAIDONG</t>
  </si>
  <si>
    <t>2015:6:0:0:TAIDONG</t>
  </si>
  <si>
    <t>2015:5:0:0:TAIDONG</t>
  </si>
  <si>
    <t>2015:4:0:0:TAIDONG</t>
  </si>
  <si>
    <t>2015:3:0:0:TAIDONG</t>
  </si>
  <si>
    <t>2015:2:0:0:TAIDONG</t>
  </si>
  <si>
    <t>2015:1:0:0:TAIDONG</t>
  </si>
  <si>
    <t>2014:12:0:0:TAIDONG</t>
  </si>
  <si>
    <t>2014:11:0:0:TAIDONG</t>
  </si>
  <si>
    <t>2014:10:0:0:TAIDONG</t>
  </si>
  <si>
    <t>2014:9:0:0:TAIDONG</t>
  </si>
  <si>
    <t>2014:8:0:0:TAIDONG</t>
  </si>
  <si>
    <t>2014:7:0:0:TAIDONG</t>
  </si>
  <si>
    <t>2014:6:0:0:TAIDONG</t>
  </si>
  <si>
    <t>2014:5:0:0:TAIDONG</t>
  </si>
  <si>
    <t>2014:4:0:0:TAIDONG</t>
  </si>
  <si>
    <t>2014:3:0:0:TAIDONG</t>
  </si>
  <si>
    <t>2014:2:0:0:TAIDONG</t>
  </si>
  <si>
    <t>2015:12:0:0:TAOYUAN</t>
  </si>
  <si>
    <t>2015:11:0:0:TAOYUAN</t>
  </si>
  <si>
    <t>2015:10:0:0:TAOYUAN</t>
  </si>
  <si>
    <t>2015:9:0:0:TAOYUAN</t>
  </si>
  <si>
    <t>2015:8:0:0:TAOYUAN</t>
  </si>
  <si>
    <t>2015:7:0:0:TAOYUAN</t>
  </si>
  <si>
    <t>2015:6:0:0:TAOYUAN</t>
  </si>
  <si>
    <t>2015:5:0:0:TAOYUAN</t>
  </si>
  <si>
    <t>2015:4:0:0:TAOYUAN</t>
  </si>
  <si>
    <t>2015:3:0:0:TAOYUAN</t>
  </si>
  <si>
    <t>2015:2:0:0:TAOYUAN</t>
  </si>
  <si>
    <t>2015:1:0:0:TAOYUAN</t>
  </si>
  <si>
    <t>2014:12:0:0:TAOYUAN</t>
  </si>
  <si>
    <t>2014:11:0:0:TAOYUAN</t>
  </si>
  <si>
    <t>2014:10:0:0:TAOYUAN</t>
  </si>
  <si>
    <t>2014:9:0:0:TAOYUAN</t>
  </si>
  <si>
    <t>2014:8:0:0:TAOYUAN</t>
  </si>
  <si>
    <t>2014:7:0:0:TAOYUAN</t>
  </si>
  <si>
    <t>2014:6:0:0:TAOYUAN</t>
  </si>
  <si>
    <t>2014:5:0:0:TAOYUAN</t>
  </si>
  <si>
    <t>2014:4:0:0:TAOYUAN</t>
  </si>
  <si>
    <t>2014:3:0:0:TAOYUAN</t>
  </si>
  <si>
    <t>2014:2:0:0:TAOYUAN</t>
  </si>
  <si>
    <t>2015:12:0:0:WEST</t>
  </si>
  <si>
    <t>2015:11:0:0:WEST</t>
  </si>
  <si>
    <t>2015:10:0:0:WEST</t>
  </si>
  <si>
    <t>2015:9:0:0:WEST</t>
  </si>
  <si>
    <t>2015:8:0:0:WEST</t>
  </si>
  <si>
    <t>2015:7:0:0:WEST</t>
  </si>
  <si>
    <t>2015:6:0:0:WEST</t>
  </si>
  <si>
    <t>2015:5:0:0:WEST</t>
  </si>
  <si>
    <t>2015:4:0:0:WEST</t>
  </si>
  <si>
    <t>2015:3:0:0:WEST</t>
  </si>
  <si>
    <t>2015:2:0:0:WEST</t>
  </si>
  <si>
    <t>2015:1:0:0:WEST</t>
  </si>
  <si>
    <t>2014:12:0:0:WEST</t>
  </si>
  <si>
    <t>2014:11:0:0:WEST</t>
  </si>
  <si>
    <t>2014:10:0:0:WEST</t>
  </si>
  <si>
    <t>2014:9:0:0:WEST</t>
  </si>
  <si>
    <t>2014:8:0:0:WEST</t>
  </si>
  <si>
    <t>2014:7:0:0:WEST</t>
  </si>
  <si>
    <t>2014:6:0:0:WEST</t>
  </si>
  <si>
    <t>2014:5:0:0:WEST</t>
  </si>
  <si>
    <t>2014:4:0:0:WEST</t>
  </si>
  <si>
    <t>2014:3:0:0:WEST</t>
  </si>
  <si>
    <t>2014:2:0:0:WEST</t>
  </si>
  <si>
    <t>2015:12:0:0:XINZHU</t>
  </si>
  <si>
    <t>2015:11:0:0:XINZHU</t>
  </si>
  <si>
    <t>2015:10:0:0:XINZHU</t>
  </si>
  <si>
    <t>2015:9:0:0:XINZHU</t>
  </si>
  <si>
    <t>2015:8:0:0:XINZHU</t>
  </si>
  <si>
    <t>2015:7:0:0:XINZHU</t>
  </si>
  <si>
    <t>2015:6:0:0:XINZHU</t>
  </si>
  <si>
    <t>2015:5:0:0:XINZHU</t>
  </si>
  <si>
    <t>2015:4:0:0:XINZHU</t>
  </si>
  <si>
    <t>2015:3:0:0:XINZHU</t>
  </si>
  <si>
    <t>2015:2:0:0:XINZHU</t>
  </si>
  <si>
    <t>2015:1:0:0:XINZHU</t>
  </si>
  <si>
    <t>2014:12:0:0:XINZHU</t>
  </si>
  <si>
    <t>2014:11:0:0:XINZHU</t>
  </si>
  <si>
    <t>2014:10:0:0:XINZHU</t>
  </si>
  <si>
    <t>2014:9:0:0:XINZHU</t>
  </si>
  <si>
    <t>2014:8:0:0:XINZHU</t>
  </si>
  <si>
    <t>2014:7:0:0:XINZHU</t>
  </si>
  <si>
    <t>2014:6:0:0:XINZHU</t>
  </si>
  <si>
    <t>2014:5:0:0:XINZHU</t>
  </si>
  <si>
    <t>2014:4:0:0:XINZHU</t>
  </si>
  <si>
    <t>2014:3:0:0:XINZHU</t>
  </si>
  <si>
    <t>2014:2:0:0:XINZHU</t>
  </si>
  <si>
    <t>2015:12:0:0:ZHUNAN</t>
  </si>
  <si>
    <t>2015:11:0:0:ZHUNAN</t>
  </si>
  <si>
    <t>2015:10:0:0:ZHUNAN</t>
  </si>
  <si>
    <t>2015:9:0:0:ZHUNAN</t>
  </si>
  <si>
    <t>2015:8:0:0:ZHUNAN</t>
  </si>
  <si>
    <t>2015:7:0:0:ZHUNAN</t>
  </si>
  <si>
    <t>2015:6:0:0:ZHUNAN</t>
  </si>
  <si>
    <t>2015:5:0:0:ZHUNAN</t>
  </si>
  <si>
    <t>2015:4:0:0:ZHUNAN</t>
  </si>
  <si>
    <t>2015:3:0:0:ZHUNAN</t>
  </si>
  <si>
    <t>2015:2:0:0:ZHUNAN</t>
  </si>
  <si>
    <t>2015:1:0:0:ZHUNAN</t>
  </si>
  <si>
    <t>2014:12:0:0:ZHUNAN</t>
  </si>
  <si>
    <t>2014:11:0:0:ZHUNAN</t>
  </si>
  <si>
    <t>2014:10:0:0:ZHUNAN</t>
  </si>
  <si>
    <t>YEARLY_TOTAL_MONTH</t>
  </si>
  <si>
    <t>ROW_BAP_THISYEAR</t>
  </si>
  <si>
    <t>Week 2 第2週</t>
  </si>
  <si>
    <t>Week 1 第1週</t>
  </si>
  <si>
    <t>Week 3 第3週</t>
  </si>
  <si>
    <t>Week 4 第4週</t>
  </si>
  <si>
    <t>Week 5 第5週</t>
  </si>
  <si>
    <t>本月</t>
  </si>
  <si>
    <t>Mission Totals 傳道部總數</t>
  </si>
  <si>
    <t>年初至今</t>
  </si>
  <si>
    <t>洗禮日期進度</t>
  </si>
  <si>
    <t>下週</t>
  </si>
  <si>
    <t>Goal 目標</t>
  </si>
  <si>
    <t>Actual 結果</t>
  </si>
  <si>
    <t>TOTALS 總數</t>
  </si>
  <si>
    <t>Annual Baptism Goal</t>
  </si>
  <si>
    <t>年度洗禮目標</t>
  </si>
  <si>
    <t>1/月</t>
  </si>
  <si>
    <t>6/週</t>
  </si>
  <si>
    <t>3/週</t>
  </si>
  <si>
    <t>8/週</t>
  </si>
  <si>
    <t>5/週</t>
  </si>
  <si>
    <t>1/週</t>
  </si>
  <si>
    <t>2/週</t>
  </si>
  <si>
    <t>Taipei Mission</t>
  </si>
  <si>
    <t>臺北傳道部</t>
  </si>
  <si>
    <t>辦公室地帶</t>
  </si>
  <si>
    <t>Taoyuan 3 桃園3</t>
  </si>
  <si>
    <t>Taoyuan 1/2 桃園1/2</t>
  </si>
  <si>
    <t>Bade 巴德</t>
  </si>
  <si>
    <t>Zhongli 中壢</t>
  </si>
  <si>
    <t>Baptismal Date Status</t>
  </si>
  <si>
    <t>Zone Totals 地帶總數</t>
  </si>
  <si>
    <t>Wanda 萬大</t>
  </si>
  <si>
    <t>Total 總數</t>
  </si>
  <si>
    <t>GRAPH_SHEET_TITLE</t>
  </si>
  <si>
    <t>NUM_WEEKS</t>
  </si>
  <si>
    <t>NUM_MISSIONARIES</t>
  </si>
  <si>
    <t>BAP_MONTHLY_GOAL</t>
  </si>
  <si>
    <t>桃園地帶</t>
  </si>
  <si>
    <t>臺北東地帶</t>
  </si>
  <si>
    <t>花蓮地帶</t>
  </si>
  <si>
    <t>臺東地帶</t>
  </si>
  <si>
    <t>竹南地帶</t>
  </si>
  <si>
    <t>新竹地帶</t>
  </si>
  <si>
    <t>臺北中地帶</t>
  </si>
  <si>
    <t>臺北北地帶</t>
  </si>
  <si>
    <t>臺北南地帶</t>
  </si>
  <si>
    <t>臺北西地帶</t>
  </si>
  <si>
    <t>Songshan 松山</t>
  </si>
  <si>
    <t>Jilong 基隆</t>
  </si>
  <si>
    <t>Xizhi 汐止</t>
  </si>
  <si>
    <t>Yilan 宜蘭</t>
  </si>
  <si>
    <t>Ji'an 吉安</t>
  </si>
  <si>
    <t>Hualian 花蓮</t>
  </si>
  <si>
    <t>Hualian 3 A E</t>
  </si>
  <si>
    <t>Hualian 3 B E</t>
  </si>
  <si>
    <t>Hualian 3 S</t>
  </si>
  <si>
    <t>Taidong 2 臺東2</t>
  </si>
  <si>
    <t>Taidong 2 ZL</t>
  </si>
  <si>
    <t>Taidong 1 &amp; 3 臺東1 &amp; 3</t>
  </si>
  <si>
    <t>Yuli 玉里</t>
  </si>
  <si>
    <t>Zhunan 竹南</t>
  </si>
  <si>
    <t>Toufen/Miaoli 頭份/苗栗</t>
  </si>
  <si>
    <t>Xinzhu 新竹</t>
  </si>
  <si>
    <t>Zhudong 竹東</t>
  </si>
  <si>
    <t>Zhubei 竹北</t>
  </si>
  <si>
    <t>Sanchong 三重</t>
  </si>
  <si>
    <t>Shilin 士林</t>
  </si>
  <si>
    <t>Beitou 北投</t>
  </si>
  <si>
    <t>Jingxin 景新</t>
  </si>
  <si>
    <t>Xindian 新店</t>
  </si>
  <si>
    <t>Shuanghe 雙和</t>
  </si>
  <si>
    <t>Tucheng 土城</t>
  </si>
  <si>
    <t>Xinzhuang 新莊</t>
  </si>
  <si>
    <t>Banqiao 板橋</t>
  </si>
  <si>
    <t>2016:2:2:7:</t>
  </si>
  <si>
    <t>0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</si>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</sst>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136"/>
      <scheme val="minor"/>
    </font>
    <font>
      <b/>
      <sz val="2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24"/>
      <name val="Calibri"/>
      <family val="2"/>
      <scheme val="minor"/>
    </font>
    <font>
      <b/>
      <sz val="12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9" fontId="6" fillId="0" borderId="0" applyFont="0" applyFill="0" applyBorder="0" applyAlignment="0" applyProtection="0"/>
    <xf numFmtId="0" fontId="7" fillId="6" borderId="0" applyNumberFormat="0" applyBorder="0" applyAlignment="0" applyProtection="0"/>
  </cellStyleXfs>
  <cellXfs count="86">
    <xf numFmtId="0" fontId="0" fillId="0" borderId="0" xfId="0"/>
    <xf numFmtId="0" fontId="1" fillId="2" borderId="1" xfId="1"/>
    <xf numFmtId="14" fontId="1" fillId="2" borderId="1" xfId="1" applyNumberFormat="1"/>
    <xf numFmtId="49" fontId="0" fillId="0" borderId="0" xfId="0" applyNumberFormat="1"/>
    <xf numFmtId="0" fontId="3" fillId="0" borderId="2" xfId="0" applyFont="1" applyBorder="1"/>
    <xf numFmtId="0" fontId="4" fillId="4" borderId="9" xfId="0" applyFont="1" applyFill="1" applyBorder="1" applyAlignment="1"/>
    <xf numFmtId="0" fontId="4" fillId="4" borderId="10" xfId="0" applyFont="1" applyFill="1" applyBorder="1" applyAlignment="1"/>
    <xf numFmtId="0" fontId="4" fillId="4" borderId="11" xfId="0" applyFont="1" applyFill="1" applyBorder="1" applyAlignment="1"/>
    <xf numFmtId="0" fontId="0" fillId="0" borderId="0" xfId="0"/>
    <xf numFmtId="49" fontId="3" fillId="4" borderId="2" xfId="0" applyNumberFormat="1" applyFont="1" applyFill="1" applyBorder="1"/>
    <xf numFmtId="0" fontId="3" fillId="4" borderId="2" xfId="0" applyFont="1" applyFill="1" applyBorder="1"/>
    <xf numFmtId="0" fontId="3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49" fontId="4" fillId="4" borderId="6" xfId="0" applyNumberFormat="1" applyFont="1" applyFill="1" applyBorder="1" applyAlignment="1"/>
    <xf numFmtId="0" fontId="0" fillId="0" borderId="2" xfId="0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14" xfId="0" applyFill="1" applyBorder="1" applyAlignment="1"/>
    <xf numFmtId="0" fontId="0" fillId="4" borderId="13" xfId="0" applyFill="1" applyBorder="1" applyAlignment="1"/>
    <xf numFmtId="49" fontId="3" fillId="4" borderId="2" xfId="0" applyNumberFormat="1" applyFont="1" applyFill="1" applyBorder="1" applyAlignment="1"/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vertical="center"/>
    </xf>
    <xf numFmtId="0" fontId="3" fillId="0" borderId="15" xfId="0" applyFont="1" applyBorder="1"/>
    <xf numFmtId="0" fontId="3" fillId="0" borderId="0" xfId="0" applyFont="1" applyBorder="1"/>
    <xf numFmtId="0" fontId="2" fillId="3" borderId="0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0" borderId="7" xfId="0" applyFont="1" applyBorder="1"/>
    <xf numFmtId="49" fontId="3" fillId="0" borderId="15" xfId="0" applyNumberFormat="1" applyFont="1" applyBorder="1"/>
    <xf numFmtId="49" fontId="3" fillId="0" borderId="6" xfId="0" applyNumberFormat="1" applyFont="1" applyBorder="1"/>
    <xf numFmtId="49" fontId="3" fillId="0" borderId="6" xfId="0" applyNumberFormat="1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2" xfId="0" applyBorder="1"/>
    <xf numFmtId="0" fontId="0" fillId="0" borderId="0" xfId="0" applyBorder="1"/>
    <xf numFmtId="0" fontId="4" fillId="4" borderId="6" xfId="0" applyFont="1" applyFill="1" applyBorder="1" applyAlignment="1"/>
    <xf numFmtId="0" fontId="4" fillId="4" borderId="14" xfId="0" applyFont="1" applyFill="1" applyBorder="1" applyAlignment="1"/>
    <xf numFmtId="0" fontId="5" fillId="3" borderId="2" xfId="0" applyFont="1" applyFill="1" applyBorder="1" applyAlignment="1"/>
    <xf numFmtId="0" fontId="5" fillId="3" borderId="6" xfId="0" applyFont="1" applyFill="1" applyBorder="1" applyAlignment="1"/>
    <xf numFmtId="0" fontId="0" fillId="0" borderId="7" xfId="0" applyBorder="1"/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9" fontId="0" fillId="0" borderId="0" xfId="2" applyFont="1"/>
    <xf numFmtId="0" fontId="0" fillId="0" borderId="15" xfId="0" applyBorder="1"/>
    <xf numFmtId="0" fontId="0" fillId="0" borderId="6" xfId="0" applyBorder="1"/>
    <xf numFmtId="0" fontId="0" fillId="0" borderId="14" xfId="0" applyBorder="1"/>
    <xf numFmtId="0" fontId="0" fillId="0" borderId="13" xfId="0" applyBorder="1"/>
    <xf numFmtId="0" fontId="3" fillId="0" borderId="12" xfId="0" applyFont="1" applyBorder="1"/>
    <xf numFmtId="0" fontId="7" fillId="6" borderId="0" xfId="3"/>
    <xf numFmtId="0" fontId="5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0" fillId="0" borderId="0" xfId="0" applyFill="1" applyBorder="1"/>
    <xf numFmtId="0" fontId="3" fillId="0" borderId="14" xfId="0" applyFont="1" applyBorder="1"/>
    <xf numFmtId="0" fontId="0" fillId="5" borderId="0" xfId="0" applyFill="1" applyBorder="1" applyAlignment="1">
      <alignment horizontal="center" vertical="center"/>
    </xf>
    <xf numFmtId="14" fontId="0" fillId="5" borderId="0" xfId="0" applyNumberFormat="1" applyFill="1" applyBorder="1" applyAlignment="1">
      <alignment horizontal="center" vertical="center"/>
    </xf>
    <xf numFmtId="0" fontId="13" fillId="5" borderId="0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textRotation="90" wrapText="1"/>
    </xf>
    <xf numFmtId="0" fontId="3" fillId="0" borderId="5" xfId="0" applyFont="1" applyBorder="1" applyAlignment="1">
      <alignment horizontal="center" textRotation="90" wrapText="1"/>
    </xf>
    <xf numFmtId="49" fontId="3" fillId="5" borderId="2" xfId="0" applyNumberFormat="1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/>
    </xf>
    <xf numFmtId="0" fontId="12" fillId="4" borderId="14" xfId="0" applyFont="1" applyFill="1" applyBorder="1" applyAlignment="1">
      <alignment horizontal="center"/>
    </xf>
    <xf numFmtId="0" fontId="12" fillId="4" borderId="13" xfId="0" applyFont="1" applyFill="1" applyBorder="1" applyAlignment="1">
      <alignment horizontal="center"/>
    </xf>
    <xf numFmtId="49" fontId="3" fillId="0" borderId="2" xfId="0" applyNumberFormat="1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4" fontId="10" fillId="0" borderId="11" xfId="0" applyNumberFormat="1" applyFont="1" applyBorder="1" applyAlignment="1">
      <alignment horizontal="center" vertical="center" wrapText="1"/>
    </xf>
    <xf numFmtId="14" fontId="10" fillId="0" borderId="16" xfId="0" applyNumberFormat="1" applyFont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14" fontId="10" fillId="0" borderId="3" xfId="0" applyNumberFormat="1" applyFont="1" applyBorder="1" applyAlignment="1">
      <alignment horizontal="center" vertical="center" wrapText="1"/>
    </xf>
    <xf numFmtId="14" fontId="10" fillId="0" borderId="4" xfId="0" applyNumberFormat="1" applyFont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center"/>
    </xf>
    <xf numFmtId="0" fontId="12" fillId="4" borderId="10" xfId="0" applyFont="1" applyFill="1" applyBorder="1" applyAlignment="1">
      <alignment horizontal="center"/>
    </xf>
    <xf numFmtId="0" fontId="12" fillId="4" borderId="11" xfId="0" applyFont="1" applyFill="1" applyBorder="1" applyAlignment="1">
      <alignment horizontal="center"/>
    </xf>
  </cellXfs>
  <cellStyles count="4">
    <cellStyle name="Bad" xfId="3" builtinId="27"/>
    <cellStyle name="Input" xfId="1" builtinId="20"/>
    <cellStyle name="Normal" xfId="0" builtinId="0"/>
    <cellStyle name="Percent" xfId="2" builtinId="5"/>
  </cellStyles>
  <dxfs count="92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5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6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8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9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1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2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4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5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20F92D70-43ED-48F7-97E6-AC900F168BE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EF61E7AC-F6F2-45DB-868F-065C08A944B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9F26B0EC-2BA1-40F9-A376-DF757A009A5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23BFD6E2-2184-4B80-AA8E-1A30099918DB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2FDEC4CE-D11A-4901-BC18-AC2AAC5A5D5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C2E0D4D9-3F8D-453F-8970-E6A77992E3B8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284959DF-36E5-4322-B2B0-AEF49794D01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DCEE73EA-8534-4444-8061-FEA06B4A4520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>
                <c:manualLayout>
                  <c:x val="-8.3044892825896763E-2"/>
                  <c:y val="4.5650543682039749E-3"/>
                </c:manualLayout>
              </c:layout>
              <c:tx>
                <c:rich>
                  <a:bodyPr/>
                  <a:lstStyle/>
                  <a:p>
                    <a:fld id="{1897D900-1F64-42A6-8FDA-5DBA58BA1F6C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8BDFDC43-B7A0-49C7-9E44-08BAAF62EE0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8.9408810877806943E-2"/>
                  <c:y val="6.9460067491563552E-3"/>
                </c:manualLayout>
              </c:layout>
              <c:tx>
                <c:rich>
                  <a:bodyPr/>
                  <a:lstStyle/>
                  <a:p>
                    <a:fld id="{F1318573-98A4-4EE5-A471-F6DE735B7BBC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E56F9CE7-277D-4040-8A8E-37C335871E9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OFFICE_GRAPH_DATA!$F$1:$K$1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OFFICE_GRAPH_DATA!$F$16:$K$16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OFFICE_GRAPH_DATA!$F$16:$K$16</c15:f>
                <c15:dlblRangeCache>
                  <c:ptCount val="6"/>
                  <c:pt idx="0">
                    <c:v>4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2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EAST_GRAPH_DATA!$P$1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EAST_GRAPH_DATA!$P$3:$P$15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185</c:v>
                </c:pt>
                <c:pt idx="12">
                  <c:v>133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EAST_GRAPH_DATA!$R$1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EAST_GRAPH_DATA!$R$3:$R$15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48</c:v>
                </c:pt>
                <c:pt idx="12">
                  <c:v>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EAST_GRAPH_DATA!$T$1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EAST_GRAPH_DATA!$T$3:$T$15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134</c:v>
                </c:pt>
                <c:pt idx="12">
                  <c:v>115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EAST_GRAPH_DATA!$V$1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EAST_GRAPH_DATA!$V$3:$V$15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EAST_GRAPH_DATA!$S$2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0E07D477-6313-459E-9A63-271A56CF223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EAST_GRAPH_DATA!$S$3:$S$15</c:f>
              <c:numCache>
                <c:formatCode>General</c:formatCode>
                <c:ptCount val="13"/>
                <c:pt idx="0">
                  <c:v>156</c:v>
                </c:pt>
                <c:pt idx="1">
                  <c:v>156</c:v>
                </c:pt>
                <c:pt idx="2">
                  <c:v>156</c:v>
                </c:pt>
                <c:pt idx="3">
                  <c:v>156</c:v>
                </c:pt>
                <c:pt idx="4">
                  <c:v>156</c:v>
                </c:pt>
                <c:pt idx="5">
                  <c:v>156</c:v>
                </c:pt>
                <c:pt idx="6">
                  <c:v>156</c:v>
                </c:pt>
                <c:pt idx="7">
                  <c:v>156</c:v>
                </c:pt>
                <c:pt idx="8">
                  <c:v>156</c:v>
                </c:pt>
                <c:pt idx="9">
                  <c:v>156</c:v>
                </c:pt>
                <c:pt idx="10">
                  <c:v>156</c:v>
                </c:pt>
                <c:pt idx="11">
                  <c:v>156</c:v>
                </c:pt>
                <c:pt idx="12">
                  <c:v>156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EAST_GRAPH_DATA!$U$2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6A0331BA-F744-49FB-ABB5-2B98E70FF182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EAST_GRAPH_DATA!$U$3:$U$15</c:f>
              <c:numCache>
                <c:formatCode>General</c:formatCode>
                <c:ptCount val="13"/>
                <c:pt idx="0">
                  <c:v>260</c:v>
                </c:pt>
                <c:pt idx="1">
                  <c:v>260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  <c:pt idx="5">
                  <c:v>260</c:v>
                </c:pt>
                <c:pt idx="6">
                  <c:v>260</c:v>
                </c:pt>
                <c:pt idx="7">
                  <c:v>260</c:v>
                </c:pt>
                <c:pt idx="8">
                  <c:v>260</c:v>
                </c:pt>
                <c:pt idx="9">
                  <c:v>260</c:v>
                </c:pt>
                <c:pt idx="10">
                  <c:v>260</c:v>
                </c:pt>
                <c:pt idx="11">
                  <c:v>260</c:v>
                </c:pt>
                <c:pt idx="12">
                  <c:v>260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EAST_GRAPH_DATA!$W$2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2C06C190-6E43-4C17-98CF-B70BD7865CD2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EAST_GRAPH_DATA!$W$3:$W$15</c:f>
              <c:numCache>
                <c:formatCode>General</c:formatCode>
                <c:ptCount val="13"/>
                <c:pt idx="0">
                  <c:v>52</c:v>
                </c:pt>
                <c:pt idx="1">
                  <c:v>52</c:v>
                </c:pt>
                <c:pt idx="2">
                  <c:v>52</c:v>
                </c:pt>
                <c:pt idx="3">
                  <c:v>52</c:v>
                </c:pt>
                <c:pt idx="4">
                  <c:v>52</c:v>
                </c:pt>
                <c:pt idx="5">
                  <c:v>52</c:v>
                </c:pt>
                <c:pt idx="6">
                  <c:v>52</c:v>
                </c:pt>
                <c:pt idx="7">
                  <c:v>52</c:v>
                </c:pt>
                <c:pt idx="8">
                  <c:v>52</c:v>
                </c:pt>
                <c:pt idx="9">
                  <c:v>52</c:v>
                </c:pt>
                <c:pt idx="10">
                  <c:v>52</c:v>
                </c:pt>
                <c:pt idx="11">
                  <c:v>52</c:v>
                </c:pt>
                <c:pt idx="12">
                  <c:v>52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EAST_GRAPH_DATA!$Q$2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E5D253DD-B03D-41D0-926A-022A2818C247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EAST_GRAPH_DATA!$Q$3:$Q$15</c:f>
              <c:numCache>
                <c:formatCode>General</c:formatCode>
                <c:ptCount val="13"/>
                <c:pt idx="0">
                  <c:v>312</c:v>
                </c:pt>
                <c:pt idx="1">
                  <c:v>312</c:v>
                </c:pt>
                <c:pt idx="2">
                  <c:v>312</c:v>
                </c:pt>
                <c:pt idx="3">
                  <c:v>312</c:v>
                </c:pt>
                <c:pt idx="4">
                  <c:v>312</c:v>
                </c:pt>
                <c:pt idx="5">
                  <c:v>312</c:v>
                </c:pt>
                <c:pt idx="6">
                  <c:v>312</c:v>
                </c:pt>
                <c:pt idx="7">
                  <c:v>312</c:v>
                </c:pt>
                <c:pt idx="8">
                  <c:v>312</c:v>
                </c:pt>
                <c:pt idx="9">
                  <c:v>312</c:v>
                </c:pt>
                <c:pt idx="10">
                  <c:v>312</c:v>
                </c:pt>
                <c:pt idx="11">
                  <c:v>312</c:v>
                </c:pt>
                <c:pt idx="12">
                  <c:v>312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614008"/>
        <c:axId val="531614400"/>
      </c:lineChart>
      <c:dateAx>
        <c:axId val="531614008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14400"/>
        <c:crosses val="autoZero"/>
        <c:auto val="1"/>
        <c:lblOffset val="100"/>
        <c:baseTimeUnit val="months"/>
      </c:dateAx>
      <c:valAx>
        <c:axId val="53161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14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tx>
                <c:rich>
                  <a:bodyPr/>
                  <a:lstStyle/>
                  <a:p>
                    <a:fld id="{6A0B01EA-EE70-4849-9DFE-1D1F7EA359A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8347905A-72E1-48F5-B2F0-BD30ADB01F1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AADFAC8-DF81-4720-AE48-7BA68CF37EB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F90C36E0-8EC3-49FB-8732-CBCBE74F412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A04206D-D7FD-4751-9103-AEFCD7DDD1E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F76849B1-CD58-41CD-89E9-9939C918E3C0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6F9950D-194B-4A7C-AD2C-4E4B6701E04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41B7CF5B-0248-4381-A116-A235E136AC08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>
                <c:manualLayout>
                  <c:x val="-8.3044892825896763E-2"/>
                  <c:y val="4.5650543682039749E-3"/>
                </c:manualLayout>
              </c:layout>
              <c:tx>
                <c:rich>
                  <a:bodyPr/>
                  <a:lstStyle/>
                  <a:p>
                    <a:fld id="{D79FE1B0-447C-485D-8E4F-50F811F1AFD3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EEB70E2E-9177-4219-AF43-9A0B6650447B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8.9408810877806943E-2"/>
                  <c:y val="6.9460067491563552E-3"/>
                </c:manualLayout>
              </c:layout>
              <c:tx>
                <c:rich>
                  <a:bodyPr/>
                  <a:lstStyle/>
                  <a:p>
                    <a:fld id="{F4403BC5-9D0D-4E7D-BD0B-1AF8D9922F4A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D103AC08-C12B-40CF-B277-EFAD3C0A094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HUALIAN_GRAPH_DATA!$F$1:$K$1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HUALIAN_GRAPH_DATA!$F$16:$K$16</c:f>
              <c:numCache>
                <c:formatCode>General</c:formatCode>
                <c:ptCount val="6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HUALIAN_GRAPH_DATA!$F$16:$K$16</c15:f>
                <c15:dlblRangeCache>
                  <c:ptCount val="6"/>
                  <c:pt idx="0">
                    <c:v>8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1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HUALIAN_GRAPH_DATA!$C$3:$C$15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HUALIAN_GRAPH_DATA!$N$3:$N$15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HUALIAN_GRAPH_DATA!$O$3:$O$15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199792"/>
        <c:axId val="948200184"/>
      </c:lineChart>
      <c:dateAx>
        <c:axId val="948199792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200184"/>
        <c:crosses val="autoZero"/>
        <c:auto val="1"/>
        <c:lblOffset val="100"/>
        <c:baseTimeUnit val="months"/>
      </c:dateAx>
      <c:valAx>
        <c:axId val="94820018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19979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HUALIAN_GRAPH_DATA!$P$1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HUALIAN_GRAPH_DATA!$P$3:$P$15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100</c:v>
                </c:pt>
                <c:pt idx="12">
                  <c:v>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HUALIAN_GRAPH_DATA!$R$1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HUALIAN_GRAPH_DATA!$R$3:$R$15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18</c:v>
                </c:pt>
                <c:pt idx="12">
                  <c:v>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HUALIAN_GRAPH_DATA!$T$1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HUALIAN_GRAPH_DATA!$T$3:$T$15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79</c:v>
                </c:pt>
                <c:pt idx="12">
                  <c:v>50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HUALIAN_GRAPH_DATA!$V$1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HUALIAN_GRAPH_DATA!$V$3:$V$15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HUALIAN_GRAPH_DATA!$S$2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407780E0-4062-474D-8899-E8AAFAFDDED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HUALIAN_GRAPH_DATA!$S$3:$S$15</c:f>
              <c:numCache>
                <c:formatCode>General</c:formatCode>
                <c:ptCount val="13"/>
                <c:pt idx="0">
                  <c:v>72</c:v>
                </c:pt>
                <c:pt idx="1">
                  <c:v>72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  <c:pt idx="9">
                  <c:v>72</c:v>
                </c:pt>
                <c:pt idx="10">
                  <c:v>72</c:v>
                </c:pt>
                <c:pt idx="11">
                  <c:v>72</c:v>
                </c:pt>
                <c:pt idx="12">
                  <c:v>72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HUALIAN_GRAPH_DATA!$U$2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2B1A4DC4-8156-452C-8BF5-8015A6697CF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HUALIAN_GRAPH_DATA!$U$3:$U$15</c:f>
              <c:numCache>
                <c:formatCode>General</c:formatCode>
                <c:ptCount val="13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HUALIAN_GRAPH_DATA!$W$2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3CB2AC95-6E52-4194-A273-3973C40119A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HUALIAN_GRAPH_DATA!$W$3:$W$15</c:f>
              <c:numCache>
                <c:formatCode>General</c:formatCode>
                <c:ptCount val="13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HUALIAN_GRAPH_DATA!$Q$2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37C847BC-C527-4AEC-B0FC-D0555A08D1E4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HUALIAN_GRAPH_DATA!$Q$3:$Q$15</c:f>
              <c:numCache>
                <c:formatCode>General</c:formatCode>
                <c:ptCount val="13"/>
                <c:pt idx="0">
                  <c:v>144</c:v>
                </c:pt>
                <c:pt idx="1">
                  <c:v>144</c:v>
                </c:pt>
                <c:pt idx="2">
                  <c:v>144</c:v>
                </c:pt>
                <c:pt idx="3">
                  <c:v>144</c:v>
                </c:pt>
                <c:pt idx="4">
                  <c:v>144</c:v>
                </c:pt>
                <c:pt idx="5">
                  <c:v>144</c:v>
                </c:pt>
                <c:pt idx="6">
                  <c:v>144</c:v>
                </c:pt>
                <c:pt idx="7">
                  <c:v>144</c:v>
                </c:pt>
                <c:pt idx="8">
                  <c:v>144</c:v>
                </c:pt>
                <c:pt idx="9">
                  <c:v>144</c:v>
                </c:pt>
                <c:pt idx="10">
                  <c:v>144</c:v>
                </c:pt>
                <c:pt idx="11">
                  <c:v>144</c:v>
                </c:pt>
                <c:pt idx="12">
                  <c:v>144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200968"/>
        <c:axId val="948201360"/>
      </c:lineChart>
      <c:dateAx>
        <c:axId val="948200968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201360"/>
        <c:crosses val="autoZero"/>
        <c:auto val="1"/>
        <c:lblOffset val="100"/>
        <c:baseTimeUnit val="months"/>
      </c:dateAx>
      <c:valAx>
        <c:axId val="94820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200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tx>
                <c:rich>
                  <a:bodyPr/>
                  <a:lstStyle/>
                  <a:p>
                    <a:fld id="{2BD0E804-016B-470C-A712-2D0DFB20ACD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30A237E6-B950-43DC-985C-52165C5EEF7F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A24D386-E479-4D63-9F7D-B3E3EA1FDD1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C15CBC3A-24AC-413C-A82A-D506534311D8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9F0E477-BA5A-4AAC-8713-C81A6B94A5A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D35E4FAD-C84D-402A-8C74-291C20FA61F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14C6546-7669-421B-B7E8-518FBB4343D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D4B9FB82-BF26-42EA-B7AB-5F9CDC6AA6A9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>
                <c:manualLayout>
                  <c:x val="-8.3044892825896763E-2"/>
                  <c:y val="4.5650543682039749E-3"/>
                </c:manualLayout>
              </c:layout>
              <c:tx>
                <c:rich>
                  <a:bodyPr/>
                  <a:lstStyle/>
                  <a:p>
                    <a:fld id="{7F59EBD5-2C12-454A-ABF5-09587A96AD8E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2CCA0A46-932C-4145-BF3B-16C17B9ACA9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8.9408810877806943E-2"/>
                  <c:y val="6.9460067491563552E-3"/>
                </c:manualLayout>
              </c:layout>
              <c:tx>
                <c:rich>
                  <a:bodyPr/>
                  <a:lstStyle/>
                  <a:p>
                    <a:fld id="{78DB1BAC-4BD6-4F33-9FF2-3F56B8CB1268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79277693-7054-498B-8C3D-8CBB499064C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TAIDONG_GRAPH_DATA!$F$1:$K$1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TAIDONG_GRAPH_DATA!$F$16:$K$16</c:f>
              <c:numCache>
                <c:formatCode>General</c:formatCode>
                <c:ptCount val="6"/>
                <c:pt idx="0">
                  <c:v>6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TAIDONG_GRAPH_DATA!$F$16:$K$16</c15:f>
                <c15:dlblRangeCache>
                  <c:ptCount val="6"/>
                  <c:pt idx="0">
                    <c:v>6</c:v>
                  </c:pt>
                  <c:pt idx="1">
                    <c:v>2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TAIDONG_GRAPH_DATA!$C$3:$C$15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TAIDONG_GRAPH_DATA!$N$3:$N$15</c:f>
              <c:numCache>
                <c:formatCode>General</c:formatCode>
                <c:ptCount val="13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6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TAIDONG_GRAPH_DATA!$O$3:$O$15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202536"/>
        <c:axId val="948202928"/>
      </c:lineChart>
      <c:dateAx>
        <c:axId val="948202536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202928"/>
        <c:crosses val="autoZero"/>
        <c:auto val="1"/>
        <c:lblOffset val="100"/>
        <c:baseTimeUnit val="months"/>
      </c:dateAx>
      <c:valAx>
        <c:axId val="94820292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20253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TAIDONG_GRAPH_DATA!$P$1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TAIDONG_GRAPH_DATA!$P$3:$P$15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142</c:v>
                </c:pt>
                <c:pt idx="12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TAIDONG_GRAPH_DATA!$R$1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TAIDONG_GRAPH_DATA!$R$3:$R$15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33</c:v>
                </c:pt>
                <c:pt idx="12">
                  <c:v>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TAIDONG_GRAPH_DATA!$T$1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TAIDONG_GRAPH_DATA!$T$3:$T$15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65</c:v>
                </c:pt>
                <c:pt idx="12">
                  <c:v>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TAIDONG_GRAPH_DATA!$V$1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TAIDONG_GRAPH_DATA!$V$3:$V$15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TAIDONG_GRAPH_DATA!$S$2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E228BA77-8A6B-4855-AB07-F5AD79AEEFB0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TAIDONG_GRAPH_DATA!$S$3:$S$15</c:f>
              <c:numCache>
                <c:formatCode>General</c:formatCode>
                <c:ptCount val="13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TAIDONG_GRAPH_DATA!$U$2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6FE9FD7D-EA0A-47F4-A7D6-983427BF615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TAIDONG_GRAPH_DATA!$U$3:$U$15</c:f>
              <c:numCache>
                <c:formatCode>General</c:formatCode>
                <c:ptCount val="13"/>
                <c:pt idx="0">
                  <c:v>140</c:v>
                </c:pt>
                <c:pt idx="1">
                  <c:v>140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  <c:pt idx="5">
                  <c:v>140</c:v>
                </c:pt>
                <c:pt idx="6">
                  <c:v>140</c:v>
                </c:pt>
                <c:pt idx="7">
                  <c:v>140</c:v>
                </c:pt>
                <c:pt idx="8">
                  <c:v>140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  <c:pt idx="12">
                  <c:v>140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TAIDONG_GRAPH_DATA!$W$2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71853734-6A47-4530-B010-7D38A6F21932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TAIDONG_GRAPH_DATA!$W$3:$W$15</c:f>
              <c:numCache>
                <c:formatCode>General</c:formatCode>
                <c:ptCount val="13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TAIDONG_GRAPH_DATA!$Q$2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A4C02FA7-937A-478E-BC9E-9FF140FCFC0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TAIDONG_GRAPH_DATA!$Q$3:$Q$15</c:f>
              <c:numCache>
                <c:formatCode>General</c:formatCode>
                <c:ptCount val="13"/>
                <c:pt idx="0">
                  <c:v>168</c:v>
                </c:pt>
                <c:pt idx="1">
                  <c:v>168</c:v>
                </c:pt>
                <c:pt idx="2">
                  <c:v>168</c:v>
                </c:pt>
                <c:pt idx="3">
                  <c:v>168</c:v>
                </c:pt>
                <c:pt idx="4">
                  <c:v>168</c:v>
                </c:pt>
                <c:pt idx="5">
                  <c:v>168</c:v>
                </c:pt>
                <c:pt idx="6">
                  <c:v>168</c:v>
                </c:pt>
                <c:pt idx="7">
                  <c:v>168</c:v>
                </c:pt>
                <c:pt idx="8">
                  <c:v>168</c:v>
                </c:pt>
                <c:pt idx="9">
                  <c:v>168</c:v>
                </c:pt>
                <c:pt idx="10">
                  <c:v>168</c:v>
                </c:pt>
                <c:pt idx="11">
                  <c:v>168</c:v>
                </c:pt>
                <c:pt idx="12">
                  <c:v>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083584"/>
        <c:axId val="524083976"/>
      </c:lineChart>
      <c:dateAx>
        <c:axId val="524083584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83976"/>
        <c:crosses val="autoZero"/>
        <c:auto val="1"/>
        <c:lblOffset val="100"/>
        <c:baseTimeUnit val="months"/>
      </c:dateAx>
      <c:valAx>
        <c:axId val="52408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8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tx>
                <c:rich>
                  <a:bodyPr/>
                  <a:lstStyle/>
                  <a:p>
                    <a:fld id="{0A6FF581-C7EF-4976-A1C5-D04AD098810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B63D1FD2-6736-45BC-8A25-C61EB4ED54D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AF891B1-9D3C-462C-8944-A62E1EB043D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F17C663C-3AD8-432F-A044-1B9696B50A8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9E687F9-5296-4E0B-BAF6-E2A0D2B3E3A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767285BC-8DA2-431F-829B-C8DD02C0A9E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FB46860-BFA8-4D23-8BDD-8214208D569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5040C83F-4FB5-49E8-A704-E8EA99240BD2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>
                <c:manualLayout>
                  <c:x val="-8.3044892825896763E-2"/>
                  <c:y val="4.5650543682039749E-3"/>
                </c:manualLayout>
              </c:layout>
              <c:tx>
                <c:rich>
                  <a:bodyPr/>
                  <a:lstStyle/>
                  <a:p>
                    <a:fld id="{2E443010-3D0F-41BC-B15B-55541253FCC1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AB09A5D6-268D-40B4-ADAF-22A7D191826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8.9408810877806943E-2"/>
                  <c:y val="6.9460067491563552E-3"/>
                </c:manualLayout>
              </c:layout>
              <c:tx>
                <c:rich>
                  <a:bodyPr/>
                  <a:lstStyle/>
                  <a:p>
                    <a:fld id="{9EEC1E58-D541-4EE4-965E-976B63ECEB69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D5B2A27D-67E8-4BE7-8405-65B515F2F39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ZHUNAN_GRAPH_DATA!$F$1:$K$1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ZHUNAN_GRAPH_DATA!$F$16:$K$16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ZHUNAN_GRAPH_DATA!$F$16:$K$16</c15:f>
                <c15:dlblRangeCach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2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ZHUNAN_GRAPH_DATA!$C$3:$C$15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ZHUNAN_GRAPH_DATA!$N$3:$N$15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ZHUNAN_GRAPH_DATA!$O$3:$O$15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085152"/>
        <c:axId val="524085544"/>
      </c:lineChart>
      <c:dateAx>
        <c:axId val="524085152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85544"/>
        <c:crosses val="autoZero"/>
        <c:auto val="1"/>
        <c:lblOffset val="100"/>
        <c:baseTimeUnit val="months"/>
      </c:dateAx>
      <c:valAx>
        <c:axId val="52408554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8515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ZHUNAN_GRAPH_DATA!$P$1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ZHUNAN_GRAPH_DATA!$P$3:$P$15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87</c:v>
                </c:pt>
                <c:pt idx="12">
                  <c:v>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ZHUNAN_GRAPH_DATA!$R$1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ZHUNAN_GRAPH_DATA!$R$3:$R$15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25</c:v>
                </c:pt>
                <c:pt idx="12">
                  <c:v>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ZHUNAN_GRAPH_DATA!$T$1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ZHUNAN_GRAPH_DATA!$T$3:$T$15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73</c:v>
                </c:pt>
                <c:pt idx="12">
                  <c:v>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ZHUNAN_GRAPH_DATA!$V$1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ZHUNAN_GRAPH_DATA!$V$3:$V$15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ZHUNAN_GRAPH_DATA!$S$2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077E5D46-4CA5-4375-8252-4B7EE653B341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ZHUNAN_GRAPH_DATA!$S$3:$S$15</c:f>
              <c:numCache>
                <c:formatCode>General</c:formatCode>
                <c:ptCount val="13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ZHUNAN_GRAPH_DATA!$U$2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0B34EE24-BB6C-434A-B3CF-D54CD1EA95E4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ZHUNAN_GRAPH_DATA!$U$3:$U$15</c:f>
              <c:numCache>
                <c:formatCode>General</c:formatCode>
                <c:ptCount val="13"/>
                <c:pt idx="0">
                  <c:v>140</c:v>
                </c:pt>
                <c:pt idx="1">
                  <c:v>140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  <c:pt idx="5">
                  <c:v>140</c:v>
                </c:pt>
                <c:pt idx="6">
                  <c:v>140</c:v>
                </c:pt>
                <c:pt idx="7">
                  <c:v>140</c:v>
                </c:pt>
                <c:pt idx="8">
                  <c:v>140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  <c:pt idx="12">
                  <c:v>140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ZHUNAN_GRAPH_DATA!$W$2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E3C72C11-5865-4690-8356-9D2E507D61E7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ZHUNAN_GRAPH_DATA!$W$3:$W$15</c:f>
              <c:numCache>
                <c:formatCode>General</c:formatCode>
                <c:ptCount val="13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ZHUNAN_GRAPH_DATA!$Q$2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3EFE180C-EA1F-45C2-897A-69D24B37987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ZHUNAN_GRAPH_DATA!$Q$3:$Q$15</c:f>
              <c:numCache>
                <c:formatCode>General</c:formatCode>
                <c:ptCount val="13"/>
                <c:pt idx="0">
                  <c:v>168</c:v>
                </c:pt>
                <c:pt idx="1">
                  <c:v>168</c:v>
                </c:pt>
                <c:pt idx="2">
                  <c:v>168</c:v>
                </c:pt>
                <c:pt idx="3">
                  <c:v>168</c:v>
                </c:pt>
                <c:pt idx="4">
                  <c:v>168</c:v>
                </c:pt>
                <c:pt idx="5">
                  <c:v>168</c:v>
                </c:pt>
                <c:pt idx="6">
                  <c:v>168</c:v>
                </c:pt>
                <c:pt idx="7">
                  <c:v>168</c:v>
                </c:pt>
                <c:pt idx="8">
                  <c:v>168</c:v>
                </c:pt>
                <c:pt idx="9">
                  <c:v>168</c:v>
                </c:pt>
                <c:pt idx="10">
                  <c:v>168</c:v>
                </c:pt>
                <c:pt idx="11">
                  <c:v>168</c:v>
                </c:pt>
                <c:pt idx="12">
                  <c:v>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086328"/>
        <c:axId val="524086720"/>
      </c:lineChart>
      <c:dateAx>
        <c:axId val="524086328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86720"/>
        <c:crosses val="autoZero"/>
        <c:auto val="1"/>
        <c:lblOffset val="100"/>
        <c:baseTimeUnit val="months"/>
      </c:dateAx>
      <c:valAx>
        <c:axId val="52408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8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OFFICE_GRAPH_DATA!$C$3:$C$15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OFFICE_GRAPH_DATA!$N$3:$N$15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OFFICE_GRAPH_DATA!$O$3:$O$15</c:f>
              <c:numCache>
                <c:formatCode>General</c:formatCode>
                <c:ptCount val="1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424952"/>
        <c:axId val="521619040"/>
      </c:lineChart>
      <c:dateAx>
        <c:axId val="1075424952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19040"/>
        <c:crosses val="autoZero"/>
        <c:auto val="1"/>
        <c:lblOffset val="100"/>
        <c:baseTimeUnit val="months"/>
      </c:dateAx>
      <c:valAx>
        <c:axId val="52161904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42495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E873208A-9E8B-46A8-81CB-31E502E43C1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8302D639-9DA6-4F71-8364-12C156B0F298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89E1BC4F-2F1C-429F-99D7-06515EE222F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C054C16D-1B18-4597-B19E-BB2701DFA15B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96AC5DEC-4F10-401E-92B1-542518477CF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24143DF0-6A5A-4BFD-8B8F-B6FCBFCFFFC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8AFE0E7F-08C1-4DB0-8F0B-1743EE5101B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63DA7C0A-0AFB-401E-9B62-1F9D4C07304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>
                <c:manualLayout>
                  <c:x val="-8.3044892825896763E-2"/>
                  <c:y val="4.5650543682039749E-3"/>
                </c:manualLayout>
              </c:layout>
              <c:tx>
                <c:rich>
                  <a:bodyPr/>
                  <a:lstStyle/>
                  <a:p>
                    <a:fld id="{7F7D3544-5F5E-456F-8EBB-72BD4604E22A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2B5F22B8-1F74-42C2-8F31-ADD1A799841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8.9408810877806943E-2"/>
                  <c:y val="6.9460067491563552E-3"/>
                </c:manualLayout>
              </c:layout>
              <c:tx>
                <c:rich>
                  <a:bodyPr/>
                  <a:lstStyle/>
                  <a:p>
                    <a:fld id="{20D0BE74-00C5-4784-B881-FD0E901E7991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3823CF14-5871-407C-AF77-C4A1D4DCA365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XINZHU_GRAPH_DATA!$F$1:$K$1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XINZHU_GRAPH_DATA!$F$16:$K$16</c:f>
              <c:numCache>
                <c:formatCode>General</c:formatCode>
                <c:ptCount val="6"/>
                <c:pt idx="0">
                  <c:v>5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XINZHU_GRAPH_DATA!$F$16:$K$16</c15:f>
                <c15:dlblRangeCache>
                  <c:ptCount val="6"/>
                  <c:pt idx="0">
                    <c:v>5</c:v>
                  </c:pt>
                  <c:pt idx="1">
                    <c:v>2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4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XINZHU_GRAPH_DATA!$C$3:$C$15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XINZHU_GRAPH_DATA!$N$3:$N$15</c:f>
              <c:numCache>
                <c:formatCode>General</c:formatCode>
                <c:ptCount val="13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XINZHU_GRAPH_DATA!$O$3:$O$15</c:f>
              <c:numCache>
                <c:formatCode>General</c:formatCode>
                <c:ptCount val="13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406856"/>
        <c:axId val="518407248"/>
      </c:lineChart>
      <c:dateAx>
        <c:axId val="518406856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07248"/>
        <c:crosses val="autoZero"/>
        <c:auto val="1"/>
        <c:lblOffset val="100"/>
        <c:baseTimeUnit val="months"/>
      </c:dateAx>
      <c:valAx>
        <c:axId val="51840724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0685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XINZHU_GRAPH_DATA!$P$1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XINZHU_GRAPH_DATA!$P$3:$P$15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155</c:v>
                </c:pt>
                <c:pt idx="12">
                  <c:v>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XINZHU_GRAPH_DATA!$R$1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XINZHU_GRAPH_DATA!$R$3:$R$15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32</c:v>
                </c:pt>
                <c:pt idx="12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XINZHU_GRAPH_DATA!$T$1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XINZHU_GRAPH_DATA!$T$3:$T$15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100</c:v>
                </c:pt>
                <c:pt idx="12">
                  <c:v>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XINZHU_GRAPH_DATA!$V$1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XINZHU_GRAPH_DATA!$V$3:$V$15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XINZHU_GRAPH_DATA!$S$2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E054AA3E-B3B0-4FF0-BB03-2B6ED3B8E369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XINZHU_GRAPH_DATA!$S$3:$S$15</c:f>
              <c:numCache>
                <c:formatCode>General</c:formatCode>
                <c:ptCount val="13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XINZHU_GRAPH_DATA!$U$2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626DE648-AE60-4F9F-925F-6B46F678F4E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XINZHU_GRAPH_DATA!$U$3:$U$15</c:f>
              <c:numCache>
                <c:formatCode>General</c:formatCode>
                <c:ptCount val="13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XINZHU_GRAPH_DATA!$W$2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096C4006-1B67-4F9B-9761-ECC835BCF388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XINZHU_GRAPH_DATA!$W$3:$W$15</c:f>
              <c:numCache>
                <c:formatCode>General</c:formatCode>
                <c:ptCount val="1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XINZHU_GRAPH_DATA!$Q$2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90C9E9E9-0EBD-440E-8686-1C2E726CBB3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XINZHU_GRAPH_DATA!$Q$3:$Q$15</c:f>
              <c:numCache>
                <c:formatCode>General</c:formatCode>
                <c:ptCount val="13"/>
                <c:pt idx="0">
                  <c:v>240</c:v>
                </c:pt>
                <c:pt idx="1">
                  <c:v>240</c:v>
                </c:pt>
                <c:pt idx="2">
                  <c:v>240</c:v>
                </c:pt>
                <c:pt idx="3">
                  <c:v>240</c:v>
                </c:pt>
                <c:pt idx="4">
                  <c:v>240</c:v>
                </c:pt>
                <c:pt idx="5">
                  <c:v>240</c:v>
                </c:pt>
                <c:pt idx="6">
                  <c:v>240</c:v>
                </c:pt>
                <c:pt idx="7">
                  <c:v>240</c:v>
                </c:pt>
                <c:pt idx="8">
                  <c:v>240</c:v>
                </c:pt>
                <c:pt idx="9">
                  <c:v>240</c:v>
                </c:pt>
                <c:pt idx="10">
                  <c:v>240</c:v>
                </c:pt>
                <c:pt idx="11">
                  <c:v>240</c:v>
                </c:pt>
                <c:pt idx="12">
                  <c:v>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408032"/>
        <c:axId val="518408424"/>
      </c:lineChart>
      <c:dateAx>
        <c:axId val="518408032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08424"/>
        <c:crosses val="autoZero"/>
        <c:auto val="1"/>
        <c:lblOffset val="100"/>
        <c:baseTimeUnit val="months"/>
      </c:dateAx>
      <c:valAx>
        <c:axId val="51840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0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tx>
                <c:rich>
                  <a:bodyPr/>
                  <a:lstStyle/>
                  <a:p>
                    <a:fld id="{DEAE5854-FC75-47B1-AFBC-92A32D1E30D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D33E6ECC-C464-482F-9409-200E0085A11E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CE69474-776A-4BDF-8E91-CF168E31B0D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41609638-BB74-4885-85C5-9519F9CBBB4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5188F8C-C241-44E1-8536-7FBD939C89E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66BD416D-188C-4DFA-86CF-AF24B7B879B5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A68ED91-651A-461A-88BB-95CB53A8A8E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02DECABB-ED67-4CE3-8B9D-151DF0D59102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>
                <c:manualLayout>
                  <c:x val="-8.3044892825896763E-2"/>
                  <c:y val="4.5650543682039749E-3"/>
                </c:manualLayout>
              </c:layout>
              <c:tx>
                <c:rich>
                  <a:bodyPr/>
                  <a:lstStyle/>
                  <a:p>
                    <a:fld id="{8A53BE9A-E37E-43E1-BB26-68C8DA79E629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41EF097D-CC1F-4B09-BC27-39ABD72DF9D0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8.9408810877806943E-2"/>
                  <c:y val="6.9460067491563552E-3"/>
                </c:manualLayout>
              </c:layout>
              <c:tx>
                <c:rich>
                  <a:bodyPr/>
                  <a:lstStyle/>
                  <a:p>
                    <a:fld id="{2B840273-B98B-4DD3-93FF-A5035E738516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D1295E78-DF33-4133-8DED-FFB23D5CFA0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CENTRAL_GRAPH_DATA!$F$1:$K$1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CENTRAL_GRAPH_DATA!$F$16:$K$16</c:f>
              <c:numCache>
                <c:formatCode>General</c:formatCode>
                <c:ptCount val="6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CENTRAL_GRAPH_DATA!$F$16:$K$16</c15:f>
                <c15:dlblRangeCache>
                  <c:ptCount val="6"/>
                  <c:pt idx="0">
                    <c:v>8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8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CENTRAL_GRAPH_DATA!$C$3:$C$15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CENTRAL_GRAPH_DATA!$N$3:$N$15</c:f>
              <c:numCache>
                <c:formatCode>General</c:formatCode>
                <c:ptCount val="13"/>
                <c:pt idx="0">
                  <c:v>10</c:v>
                </c:pt>
                <c:pt idx="1">
                  <c:v>3</c:v>
                </c:pt>
                <c:pt idx="2">
                  <c:v>10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4</c:v>
                </c:pt>
                <c:pt idx="9">
                  <c:v>6</c:v>
                </c:pt>
                <c:pt idx="10">
                  <c:v>10</c:v>
                </c:pt>
                <c:pt idx="11">
                  <c:v>4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CENTRAL_GRAPH_DATA!$O$3:$O$15</c:f>
              <c:numCache>
                <c:formatCode>General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409600"/>
        <c:axId val="747423776"/>
      </c:lineChart>
      <c:dateAx>
        <c:axId val="518409600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423776"/>
        <c:crosses val="autoZero"/>
        <c:auto val="1"/>
        <c:lblOffset val="100"/>
        <c:baseTimeUnit val="months"/>
      </c:dateAx>
      <c:valAx>
        <c:axId val="74742377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0960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CENTRAL_GRAPH_DATA!$P$1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CENTRAL_GRAPH_DATA!$P$3:$P$15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139</c:v>
                </c:pt>
                <c:pt idx="12">
                  <c:v>108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CENTRAL_GRAPH_DATA!$R$1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CENTRAL_GRAPH_DATA!$R$3:$R$15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17</c:v>
                </c:pt>
                <c:pt idx="12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CENTRAL_GRAPH_DATA!$T$1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CENTRAL_GRAPH_DATA!$T$3:$T$15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99</c:v>
                </c:pt>
                <c:pt idx="12">
                  <c:v>120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CENTRAL_GRAPH_DATA!$V$1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CENTRAL_GRAPH_DATA!$V$3:$V$15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CENTRAL_GRAPH_DATA!$S$2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FA91B367-B30F-4DFA-B07C-BED99607EA0F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CENTRAL_GRAPH_DATA!$S$3:$S$15</c:f>
              <c:numCache>
                <c:formatCode>General</c:formatCode>
                <c:ptCount val="13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CENTRAL_GRAPH_DATA!$U$2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A15E1272-BD0F-434D-BD65-1F460F42C5D9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CENTRAL_GRAPH_DATA!$U$3:$U$15</c:f>
              <c:numCache>
                <c:formatCode>General</c:formatCode>
                <c:ptCount val="13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CENTRAL_GRAPH_DATA!$W$2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3F789626-30E5-4DF5-A829-1C4384A6CD6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CENTRAL_GRAPH_DATA!$W$3:$W$15</c:f>
              <c:numCache>
                <c:formatCode>General</c:formatCode>
                <c:ptCount val="1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CENTRAL_GRAPH_DATA!$Q$2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BD48B28E-2D62-46F6-9301-291863F25E7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CENTRAL_GRAPH_DATA!$Q$3:$Q$15</c:f>
              <c:numCache>
                <c:formatCode>General</c:formatCode>
                <c:ptCount val="13"/>
                <c:pt idx="0">
                  <c:v>240</c:v>
                </c:pt>
                <c:pt idx="1">
                  <c:v>240</c:v>
                </c:pt>
                <c:pt idx="2">
                  <c:v>240</c:v>
                </c:pt>
                <c:pt idx="3">
                  <c:v>240</c:v>
                </c:pt>
                <c:pt idx="4">
                  <c:v>240</c:v>
                </c:pt>
                <c:pt idx="5">
                  <c:v>240</c:v>
                </c:pt>
                <c:pt idx="6">
                  <c:v>240</c:v>
                </c:pt>
                <c:pt idx="7">
                  <c:v>240</c:v>
                </c:pt>
                <c:pt idx="8">
                  <c:v>240</c:v>
                </c:pt>
                <c:pt idx="9">
                  <c:v>240</c:v>
                </c:pt>
                <c:pt idx="10">
                  <c:v>240</c:v>
                </c:pt>
                <c:pt idx="11">
                  <c:v>240</c:v>
                </c:pt>
                <c:pt idx="12">
                  <c:v>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424560"/>
        <c:axId val="747424952"/>
      </c:lineChart>
      <c:dateAx>
        <c:axId val="747424560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424952"/>
        <c:crosses val="autoZero"/>
        <c:auto val="1"/>
        <c:lblOffset val="100"/>
        <c:baseTimeUnit val="months"/>
      </c:dateAx>
      <c:valAx>
        <c:axId val="74742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42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B9BB184A-D6D3-48EC-831A-3D6CCA0CBDE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E8110F01-05EF-43CD-9552-C8ACB1E6B02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236BCC90-2BEE-4B3E-B215-EC9E02FEDD5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222C15AE-CC8B-4C02-BA14-6D4AD9DD187F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EB102206-600E-4895-BF06-53317A0672D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166D1C0E-F1BB-4B3A-B56B-7B0F66A135BB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DE0CF6EB-A2BC-41CE-A26A-6D1B8F3D5C0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0F856689-FED1-4703-A3CC-10C8C6B440D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>
                <c:manualLayout>
                  <c:x val="-8.3044892825896763E-2"/>
                  <c:y val="4.5650543682039749E-3"/>
                </c:manualLayout>
              </c:layout>
              <c:tx>
                <c:rich>
                  <a:bodyPr/>
                  <a:lstStyle/>
                  <a:p>
                    <a:fld id="{AC891D1B-7754-4297-A86F-2A0211D84596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33A6A46B-00E2-4E37-9F9D-A32890B3461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8.9408810877806943E-2"/>
                  <c:y val="6.9460067491563552E-3"/>
                </c:manualLayout>
              </c:layout>
              <c:tx>
                <c:rich>
                  <a:bodyPr/>
                  <a:lstStyle/>
                  <a:p>
                    <a:fld id="{8B043FD8-FBA5-415F-8CF7-A8B3C1E28CD6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10D659BF-E548-4A56-B087-171A241523B8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NORTH_GRAPH_DATA!$F$1:$K$1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NORTH_GRAPH_DATA!$F$16:$K$16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NORTH_GRAPH_DATA!$F$16:$K$16</c15:f>
                <c15:dlblRangeCache>
                  <c:ptCount val="6"/>
                  <c:pt idx="0">
                    <c:v>3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3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NORTH_GRAPH_DATA!$C$3:$C$15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NORTH_GRAPH_DATA!$N$3:$N$15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NORTH_GRAPH_DATA!$O$3:$O$15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426520"/>
        <c:axId val="747426912"/>
      </c:lineChart>
      <c:dateAx>
        <c:axId val="747426520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426912"/>
        <c:crosses val="autoZero"/>
        <c:auto val="1"/>
        <c:lblOffset val="100"/>
        <c:baseTimeUnit val="months"/>
      </c:dateAx>
      <c:valAx>
        <c:axId val="74742691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42652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NORTH_GRAPH_DATA!$P$1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NORTH_GRAPH_DATA!$P$3:$P$15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88</c:v>
                </c:pt>
                <c:pt idx="12">
                  <c:v>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NORTH_GRAPH_DATA!$R$1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NORTH_GRAPH_DATA!$R$3:$R$15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14</c:v>
                </c:pt>
                <c:pt idx="12">
                  <c:v>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NORTH_GRAPH_DATA!$T$1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NORTH_GRAPH_DATA!$T$3:$T$15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79</c:v>
                </c:pt>
                <c:pt idx="12">
                  <c:v>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NORTH_GRAPH_DATA!$V$1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NORTH_GRAPH_DATA!$V$3:$V$15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NORTH_GRAPH_DATA!$S$2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CC10B00F-1407-4606-95DB-F8B4021143F4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NORTH_GRAPH_DATA!$S$3:$S$15</c:f>
              <c:numCache>
                <c:formatCode>General</c:formatCode>
                <c:ptCount val="13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NORTH_GRAPH_DATA!$U$2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22359770-CC7C-4E5D-807A-BC88B6D79F78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NORTH_GRAPH_DATA!$U$3:$U$15</c:f>
              <c:numCache>
                <c:formatCode>General</c:formatCode>
                <c:ptCount val="13"/>
                <c:pt idx="0">
                  <c:v>140</c:v>
                </c:pt>
                <c:pt idx="1">
                  <c:v>140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  <c:pt idx="5">
                  <c:v>140</c:v>
                </c:pt>
                <c:pt idx="6">
                  <c:v>140</c:v>
                </c:pt>
                <c:pt idx="7">
                  <c:v>140</c:v>
                </c:pt>
                <c:pt idx="8">
                  <c:v>140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  <c:pt idx="12">
                  <c:v>140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NORTH_GRAPH_DATA!$W$2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EE7A4F76-782A-4D31-AD6A-10BBB9618E3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NORTH_GRAPH_DATA!$W$3:$W$15</c:f>
              <c:numCache>
                <c:formatCode>General</c:formatCode>
                <c:ptCount val="13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NORTH_GRAPH_DATA!$Q$2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30EB8F20-D85B-4766-8C36-0F571BBC24E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NORTH_GRAPH_DATA!$Q$3:$Q$15</c:f>
              <c:numCache>
                <c:formatCode>General</c:formatCode>
                <c:ptCount val="13"/>
                <c:pt idx="0">
                  <c:v>168</c:v>
                </c:pt>
                <c:pt idx="1">
                  <c:v>168</c:v>
                </c:pt>
                <c:pt idx="2">
                  <c:v>168</c:v>
                </c:pt>
                <c:pt idx="3">
                  <c:v>168</c:v>
                </c:pt>
                <c:pt idx="4">
                  <c:v>168</c:v>
                </c:pt>
                <c:pt idx="5">
                  <c:v>168</c:v>
                </c:pt>
                <c:pt idx="6">
                  <c:v>168</c:v>
                </c:pt>
                <c:pt idx="7">
                  <c:v>168</c:v>
                </c:pt>
                <c:pt idx="8">
                  <c:v>168</c:v>
                </c:pt>
                <c:pt idx="9">
                  <c:v>168</c:v>
                </c:pt>
                <c:pt idx="10">
                  <c:v>168</c:v>
                </c:pt>
                <c:pt idx="11">
                  <c:v>168</c:v>
                </c:pt>
                <c:pt idx="12">
                  <c:v>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8100936"/>
        <c:axId val="938101328"/>
      </c:lineChart>
      <c:dateAx>
        <c:axId val="938100936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101328"/>
        <c:crosses val="autoZero"/>
        <c:auto val="1"/>
        <c:lblOffset val="100"/>
        <c:baseTimeUnit val="months"/>
      </c:dateAx>
      <c:valAx>
        <c:axId val="93810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100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DD6ABD90-FD31-435D-885F-081D350E783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2A9C91DD-CCEB-4B30-8671-2734FDD47A68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88ABE052-A60A-4D40-A30B-3B014663B39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0725EFA7-522F-4A9D-A27B-54F0C992C0B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35E41D0A-CF8A-4960-B9CF-F31DA6BC755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5E48CE1D-6C05-4A84-A8F4-7A306BE9D6E9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B6AFFAD0-B37D-40EE-9620-C8DCCB7981E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FEE16858-FEA9-4D2A-8567-CE843DFE3A48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>
                <c:manualLayout>
                  <c:x val="-8.3044892825896763E-2"/>
                  <c:y val="4.5650543682039749E-3"/>
                </c:manualLayout>
              </c:layout>
              <c:tx>
                <c:rich>
                  <a:bodyPr/>
                  <a:lstStyle/>
                  <a:p>
                    <a:fld id="{BB329777-B477-4234-9197-18405A040AAA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18F9ADF0-C190-4C68-9028-B286E13F42E8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8.9408810877806943E-2"/>
                  <c:y val="6.9460067491563552E-3"/>
                </c:manualLayout>
              </c:layout>
              <c:tx>
                <c:rich>
                  <a:bodyPr/>
                  <a:lstStyle/>
                  <a:p>
                    <a:fld id="{DD1701BC-8780-49ED-98ED-C90C83D621BC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E4D54202-BF67-4743-823E-B7B7E23D86E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SOUTH_GRAPH_DATA!$F$1:$K$1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SOUTH_GRAPH_DATA!$F$16:$K$16</c:f>
              <c:numCache>
                <c:formatCode>General</c:formatCode>
                <c:ptCount val="6"/>
                <c:pt idx="0">
                  <c:v>5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SOUTH_GRAPH_DATA!$F$16:$K$16</c15:f>
                <c15:dlblRangeCache>
                  <c:ptCount val="6"/>
                  <c:pt idx="0">
                    <c:v>5</c:v>
                  </c:pt>
                  <c:pt idx="1">
                    <c:v>2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5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OFFICE_GRAPH_DATA!$P$1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OFFICE_GRAPH_DATA!$P$3:$P$15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34</c:v>
                </c:pt>
                <c:pt idx="12">
                  <c:v>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OFFICE_GRAPH_DATA!$R$1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OFFICE_GRAPH_DATA!$R$3:$R$15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OFFICE_GRAPH_DATA!$T$1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OFFICE_GRAPH_DATA!$T$3:$T$15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16</c:v>
                </c:pt>
                <c:pt idx="12">
                  <c:v>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OFFICE_GRAPH_DATA!$V$1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OFFICE_GRAPH_DATA!$V$3:$V$15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OFFICE_GRAPH_DATA!$S$2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57133160-2BA0-4EFC-889C-994DDCBF7447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OFFICE_GRAPH_DATA!$S$3:$S$15</c:f>
              <c:numCache>
                <c:formatCode>General</c:formatCode>
                <c:ptCount val="13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OFFICE_GRAPH_DATA!$U$2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F0F9DE29-5FC4-4C87-A216-187744D5A49F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OFFICE_GRAPH_DATA!$U$3:$U$15</c:f>
              <c:numCache>
                <c:formatCode>General</c:formatCode>
                <c:ptCount val="1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OFFICE_GRAPH_DATA!$W$2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226EEDB6-535C-45B1-97AE-4A7CF99FA79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OFFICE_GRAPH_DATA!$W$3:$W$15</c:f>
              <c:numCache>
                <c:formatCode>General</c:formatCode>
                <c:ptCount val="1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OFFICE_GRAPH_DATA!$Q$2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02200FA4-52BD-4505-93C9-3D8CE3EB96E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OFFICE_GRAPH_DATA!$Q$3:$Q$15</c:f>
              <c:numCache>
                <c:formatCode>General</c:formatCode>
                <c:ptCount val="13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619824"/>
        <c:axId val="521620216"/>
      </c:lineChart>
      <c:dateAx>
        <c:axId val="521619824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20216"/>
        <c:crosses val="autoZero"/>
        <c:auto val="1"/>
        <c:lblOffset val="100"/>
        <c:baseTimeUnit val="months"/>
      </c:dateAx>
      <c:valAx>
        <c:axId val="52162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1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SOUTH_GRAPH_DATA!$C$3:$C$15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SOUTH_GRAPH_DATA!$N$3:$N$15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SOUTH_GRAPH_DATA!$O$3:$O$15</c:f>
              <c:numCache>
                <c:formatCode>General</c:formatCode>
                <c:ptCount val="13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8102504"/>
        <c:axId val="938102896"/>
      </c:lineChart>
      <c:dateAx>
        <c:axId val="938102504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102896"/>
        <c:crosses val="autoZero"/>
        <c:auto val="1"/>
        <c:lblOffset val="100"/>
        <c:baseTimeUnit val="months"/>
      </c:dateAx>
      <c:valAx>
        <c:axId val="93810289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10250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SOUTH_GRAPH_DATA!$P$1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SOUTH_GRAPH_DATA!$P$3:$P$15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325</c:v>
                </c:pt>
                <c:pt idx="12">
                  <c:v>153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SOUTH_GRAPH_DATA!$R$1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SOUTH_GRAPH_DATA!$R$3:$R$15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105</c:v>
                </c:pt>
                <c:pt idx="12">
                  <c:v>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SOUTH_GRAPH_DATA!$T$1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SOUTH_GRAPH_DATA!$T$3:$T$15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331</c:v>
                </c:pt>
                <c:pt idx="12">
                  <c:v>146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SOUTH_GRAPH_DATA!$V$1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SOUTH_GRAPH_DATA!$V$3:$V$15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SOUTH_GRAPH_DATA!$S$2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6BED3E8B-2CCA-47AA-B1DE-CC18DB310BC1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SOUTH_GRAPH_DATA!$S$3:$S$15</c:f>
              <c:numCache>
                <c:formatCode>General</c:formatCode>
                <c:ptCount val="13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132</c:v>
                </c:pt>
                <c:pt idx="7">
                  <c:v>132</c:v>
                </c:pt>
                <c:pt idx="8">
                  <c:v>132</c:v>
                </c:pt>
                <c:pt idx="9">
                  <c:v>132</c:v>
                </c:pt>
                <c:pt idx="10">
                  <c:v>132</c:v>
                </c:pt>
                <c:pt idx="11">
                  <c:v>132</c:v>
                </c:pt>
                <c:pt idx="12">
                  <c:v>132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SOUTH_GRAPH_DATA!$U$2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519CAAD2-0FC1-44F6-8FDD-0715927E6CC2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SOUTH_GRAPH_DATA!$U$3:$U$15</c:f>
              <c:numCache>
                <c:formatCode>General</c:formatCode>
                <c:ptCount val="13"/>
                <c:pt idx="0">
                  <c:v>220</c:v>
                </c:pt>
                <c:pt idx="1">
                  <c:v>220</c:v>
                </c:pt>
                <c:pt idx="2">
                  <c:v>220</c:v>
                </c:pt>
                <c:pt idx="3">
                  <c:v>220</c:v>
                </c:pt>
                <c:pt idx="4">
                  <c:v>220</c:v>
                </c:pt>
                <c:pt idx="5">
                  <c:v>220</c:v>
                </c:pt>
                <c:pt idx="6">
                  <c:v>220</c:v>
                </c:pt>
                <c:pt idx="7">
                  <c:v>220</c:v>
                </c:pt>
                <c:pt idx="8">
                  <c:v>220</c:v>
                </c:pt>
                <c:pt idx="9">
                  <c:v>220</c:v>
                </c:pt>
                <c:pt idx="10">
                  <c:v>220</c:v>
                </c:pt>
                <c:pt idx="11">
                  <c:v>220</c:v>
                </c:pt>
                <c:pt idx="12">
                  <c:v>220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SOUTH_GRAPH_DATA!$W$2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C0C52F4D-7FA3-4B0B-A150-661BB48485D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SOUTH_GRAPH_DATA!$W$3:$W$15</c:f>
              <c:numCache>
                <c:formatCode>General</c:formatCode>
                <c:ptCount val="13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SOUTH_GRAPH_DATA!$Q$2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EA576842-928F-4502-9696-4ED42C388178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SOUTH_GRAPH_DATA!$Q$3:$Q$15</c:f>
              <c:numCache>
                <c:formatCode>General</c:formatCode>
                <c:ptCount val="13"/>
                <c:pt idx="0">
                  <c:v>264</c:v>
                </c:pt>
                <c:pt idx="1">
                  <c:v>264</c:v>
                </c:pt>
                <c:pt idx="2">
                  <c:v>264</c:v>
                </c:pt>
                <c:pt idx="3">
                  <c:v>264</c:v>
                </c:pt>
                <c:pt idx="4">
                  <c:v>264</c:v>
                </c:pt>
                <c:pt idx="5">
                  <c:v>264</c:v>
                </c:pt>
                <c:pt idx="6">
                  <c:v>264</c:v>
                </c:pt>
                <c:pt idx="7">
                  <c:v>264</c:v>
                </c:pt>
                <c:pt idx="8">
                  <c:v>264</c:v>
                </c:pt>
                <c:pt idx="9">
                  <c:v>264</c:v>
                </c:pt>
                <c:pt idx="10">
                  <c:v>264</c:v>
                </c:pt>
                <c:pt idx="11">
                  <c:v>264</c:v>
                </c:pt>
                <c:pt idx="12">
                  <c:v>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8103680"/>
        <c:axId val="938104072"/>
      </c:lineChart>
      <c:dateAx>
        <c:axId val="938103680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104072"/>
        <c:crosses val="autoZero"/>
        <c:auto val="1"/>
        <c:lblOffset val="100"/>
        <c:baseTimeUnit val="months"/>
      </c:dateAx>
      <c:valAx>
        <c:axId val="93810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10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tx>
                <c:rich>
                  <a:bodyPr/>
                  <a:lstStyle/>
                  <a:p>
                    <a:fld id="{44B16989-45E9-4811-AD8C-DE10C52FF57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B85B3815-5B4E-480E-8A01-9C319F8A007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F43E375-025F-4C6C-B377-EB31FA5C9D1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187EBD68-767E-4DDB-85AC-134735D2147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1D872EA-32AE-4853-9B98-87AB72DF990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7F872B17-B569-4CD2-A296-ED887F73312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3560DF9-38DB-4336-9B1A-68AD0374BF7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46DF6F66-EC2E-47F7-B7D2-72AFDC554068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>
                <c:manualLayout>
                  <c:x val="-8.3044892825896763E-2"/>
                  <c:y val="4.5650543682039749E-3"/>
                </c:manualLayout>
              </c:layout>
              <c:tx>
                <c:rich>
                  <a:bodyPr/>
                  <a:lstStyle/>
                  <a:p>
                    <a:fld id="{AA1F1D2A-A308-4359-AEBB-5F5FFFCE248A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DDAC4A22-D949-405D-A259-BE44EB472135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8.9408810877806943E-2"/>
                  <c:y val="6.9460067491563552E-3"/>
                </c:manualLayout>
              </c:layout>
              <c:tx>
                <c:rich>
                  <a:bodyPr/>
                  <a:lstStyle/>
                  <a:p>
                    <a:fld id="{86204218-A715-4A67-974D-7360956848EF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BD0FAB5C-9200-4479-84BD-348AF81ACB6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WEST_GRAPH_DATA!$F$1:$K$1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WEST_GRAPH_DATA!$F$16:$K$16</c:f>
              <c:numCache>
                <c:formatCode>General</c:formatCode>
                <c:ptCount val="6"/>
                <c:pt idx="0">
                  <c:v>7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WEST_GRAPH_DATA!$F$16:$K$16</c15:f>
                <c15:dlblRangeCache>
                  <c:ptCount val="6"/>
                  <c:pt idx="0">
                    <c:v>7</c:v>
                  </c:pt>
                  <c:pt idx="1">
                    <c:v>1</c:v>
                  </c:pt>
                  <c:pt idx="2">
                    <c:v>1</c:v>
                  </c:pt>
                  <c:pt idx="3">
                    <c:v>0</c:v>
                  </c:pt>
                  <c:pt idx="4">
                    <c:v>0</c:v>
                  </c:pt>
                  <c:pt idx="5">
                    <c:v>3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WEST_GRAPH_DATA!$C$3:$C$15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WEST_GRAPH_DATA!$N$3:$N$15</c:f>
              <c:numCache>
                <c:formatCode>General</c:formatCode>
                <c:ptCount val="13"/>
                <c:pt idx="0">
                  <c:v>11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  <c:pt idx="4">
                  <c:v>5</c:v>
                </c:pt>
                <c:pt idx="5">
                  <c:v>7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8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WEST_GRAPH_DATA!$O$3:$O$15</c:f>
              <c:numCache>
                <c:formatCode>General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294256"/>
        <c:axId val="930294648"/>
      </c:lineChart>
      <c:dateAx>
        <c:axId val="930294256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294648"/>
        <c:crosses val="autoZero"/>
        <c:auto val="1"/>
        <c:lblOffset val="100"/>
        <c:baseTimeUnit val="months"/>
      </c:dateAx>
      <c:valAx>
        <c:axId val="93029464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29425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WEST_GRAPH_DATA!$P$1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WEST_GRAPH_DATA!$P$3:$P$15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150</c:v>
                </c:pt>
                <c:pt idx="12">
                  <c:v>116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WEST_GRAPH_DATA!$R$1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WEST_GRAPH_DATA!$R$3:$R$15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33</c:v>
                </c:pt>
                <c:pt idx="12">
                  <c:v>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WEST_GRAPH_DATA!$T$1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WEST_GRAPH_DATA!$T$3:$T$15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114</c:v>
                </c:pt>
                <c:pt idx="12">
                  <c:v>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WEST_GRAPH_DATA!$V$1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WEST_GRAPH_DATA!$V$3:$V$15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WEST_GRAPH_DATA!$S$2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6F6E34ED-0839-4A8D-917F-1DDA7023A8C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WEST_GRAPH_DATA!$S$3:$S$15</c:f>
              <c:numCache>
                <c:formatCode>General</c:formatCode>
                <c:ptCount val="13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132</c:v>
                </c:pt>
                <c:pt idx="7">
                  <c:v>132</c:v>
                </c:pt>
                <c:pt idx="8">
                  <c:v>132</c:v>
                </c:pt>
                <c:pt idx="9">
                  <c:v>132</c:v>
                </c:pt>
                <c:pt idx="10">
                  <c:v>132</c:v>
                </c:pt>
                <c:pt idx="11">
                  <c:v>132</c:v>
                </c:pt>
                <c:pt idx="12">
                  <c:v>132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WEST_GRAPH_DATA!$U$2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B77B7090-882B-4D5D-8AF5-E5BC2203F871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WEST_GRAPH_DATA!$U$3:$U$15</c:f>
              <c:numCache>
                <c:formatCode>General</c:formatCode>
                <c:ptCount val="13"/>
                <c:pt idx="0">
                  <c:v>220</c:v>
                </c:pt>
                <c:pt idx="1">
                  <c:v>220</c:v>
                </c:pt>
                <c:pt idx="2">
                  <c:v>220</c:v>
                </c:pt>
                <c:pt idx="3">
                  <c:v>220</c:v>
                </c:pt>
                <c:pt idx="4">
                  <c:v>220</c:v>
                </c:pt>
                <c:pt idx="5">
                  <c:v>220</c:v>
                </c:pt>
                <c:pt idx="6">
                  <c:v>220</c:v>
                </c:pt>
                <c:pt idx="7">
                  <c:v>220</c:v>
                </c:pt>
                <c:pt idx="8">
                  <c:v>220</c:v>
                </c:pt>
                <c:pt idx="9">
                  <c:v>220</c:v>
                </c:pt>
                <c:pt idx="10">
                  <c:v>220</c:v>
                </c:pt>
                <c:pt idx="11">
                  <c:v>220</c:v>
                </c:pt>
                <c:pt idx="12">
                  <c:v>220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WEST_GRAPH_DATA!$W$2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85B60311-DB6C-4B4C-89DD-AAC7A720C96D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WEST_GRAPH_DATA!$W$3:$W$15</c:f>
              <c:numCache>
                <c:formatCode>General</c:formatCode>
                <c:ptCount val="13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WEST_GRAPH_DATA!$Q$2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CE1025AE-8BD5-487C-8110-FEEF84E6C56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WEST_GRAPH_DATA!$Q$3:$Q$15</c:f>
              <c:numCache>
                <c:formatCode>General</c:formatCode>
                <c:ptCount val="13"/>
                <c:pt idx="0">
                  <c:v>264</c:v>
                </c:pt>
                <c:pt idx="1">
                  <c:v>264</c:v>
                </c:pt>
                <c:pt idx="2">
                  <c:v>264</c:v>
                </c:pt>
                <c:pt idx="3">
                  <c:v>264</c:v>
                </c:pt>
                <c:pt idx="4">
                  <c:v>264</c:v>
                </c:pt>
                <c:pt idx="5">
                  <c:v>264</c:v>
                </c:pt>
                <c:pt idx="6">
                  <c:v>264</c:v>
                </c:pt>
                <c:pt idx="7">
                  <c:v>264</c:v>
                </c:pt>
                <c:pt idx="8">
                  <c:v>264</c:v>
                </c:pt>
                <c:pt idx="9">
                  <c:v>264</c:v>
                </c:pt>
                <c:pt idx="10">
                  <c:v>264</c:v>
                </c:pt>
                <c:pt idx="11">
                  <c:v>264</c:v>
                </c:pt>
                <c:pt idx="12">
                  <c:v>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295432"/>
        <c:axId val="930295824"/>
      </c:lineChart>
      <c:dateAx>
        <c:axId val="930295432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295824"/>
        <c:crosses val="autoZero"/>
        <c:auto val="1"/>
        <c:lblOffset val="100"/>
        <c:baseTimeUnit val="months"/>
      </c:dateAx>
      <c:valAx>
        <c:axId val="9302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295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83D6E2FF-B008-4F80-85AF-4B974837471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B646FD36-9197-4FDD-A564-7F1817E25B0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C185647D-650E-43B8-A853-F73D1BA13DB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93C365E3-0A87-4C27-BBAF-51B2FA069D92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E35DEDC2-BD3F-4D3A-93CB-305274AB30B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3F456489-6AD2-46D1-A4CB-5F3A87F90A08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CAFE284D-75C6-4F09-8A05-4191162B288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79123902-4D90-4173-A8A8-457DC99CDEE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>
                <c:manualLayout>
                  <c:x val="-8.3044892825896763E-2"/>
                  <c:y val="4.5650543682039749E-3"/>
                </c:manualLayout>
              </c:layout>
              <c:tx>
                <c:rich>
                  <a:bodyPr/>
                  <a:lstStyle/>
                  <a:p>
                    <a:fld id="{945CD204-B173-4FB0-B7F5-92D4CCBCAD92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37842614-7A65-42C2-AD48-EE292054F362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8.9408810877806943E-2"/>
                  <c:y val="6.9460067491563552E-3"/>
                </c:manualLayout>
              </c:layout>
              <c:tx>
                <c:rich>
                  <a:bodyPr/>
                  <a:lstStyle/>
                  <a:p>
                    <a:fld id="{D2D01D68-B68D-40EB-BCF6-DDBA495572FF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0C414499-0327-4367-85A0-500C9AC4919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TAOYUAN_GRAPH_DATA!$F$1:$K$1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TAOYUAN_GRAPH_DATA!$F$16:$K$16</c:f>
              <c:numCache>
                <c:formatCode>General</c:formatCode>
                <c:ptCount val="6"/>
                <c:pt idx="0">
                  <c:v>10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TAOYUAN_GRAPH_DATA!$F$16:$K$16</c15:f>
                <c15:dlblRangeCache>
                  <c:ptCount val="6"/>
                  <c:pt idx="0">
                    <c:v>10</c:v>
                  </c:pt>
                  <c:pt idx="1">
                    <c:v>2</c:v>
                  </c:pt>
                  <c:pt idx="2">
                    <c:v>1</c:v>
                  </c:pt>
                  <c:pt idx="3">
                    <c:v>0</c:v>
                  </c:pt>
                  <c:pt idx="4">
                    <c:v>0</c:v>
                  </c:pt>
                  <c:pt idx="5">
                    <c:v>10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TAOYUAN_GRAPH_DATA!$C$3:$C$15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TAOYUAN_GRAPH_DATA!$N$3:$N$15</c:f>
              <c:numCache>
                <c:formatCode>General</c:formatCode>
                <c:ptCount val="13"/>
                <c:pt idx="0">
                  <c:v>7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11</c:v>
                </c:pt>
                <c:pt idx="5">
                  <c:v>8</c:v>
                </c:pt>
                <c:pt idx="6">
                  <c:v>10</c:v>
                </c:pt>
                <c:pt idx="7">
                  <c:v>5</c:v>
                </c:pt>
                <c:pt idx="8">
                  <c:v>5</c:v>
                </c:pt>
                <c:pt idx="9">
                  <c:v>9</c:v>
                </c:pt>
                <c:pt idx="10">
                  <c:v>11</c:v>
                </c:pt>
                <c:pt idx="11">
                  <c:v>4</c:v>
                </c:pt>
                <c:pt idx="12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TAOYUAN_GRAPH_DATA!$O$3:$O$15</c:f>
              <c:numCache>
                <c:formatCode>General</c:formatCode>
                <c:ptCount val="1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621784"/>
        <c:axId val="521622176"/>
      </c:lineChart>
      <c:dateAx>
        <c:axId val="521621784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22176"/>
        <c:crosses val="autoZero"/>
        <c:auto val="1"/>
        <c:lblOffset val="100"/>
        <c:baseTimeUnit val="months"/>
      </c:dateAx>
      <c:valAx>
        <c:axId val="52162217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217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TAOYUAN_GRAPH_DATA!$P$1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TAOYUAN_GRAPH_DATA!$P$3:$P$15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249</c:v>
                </c:pt>
                <c:pt idx="12">
                  <c:v>162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TAOYUAN_GRAPH_DATA!$R$1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TAOYUAN_GRAPH_DATA!$R$3:$R$15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36</c:v>
                </c:pt>
                <c:pt idx="12">
                  <c:v>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TAOYUAN_GRAPH_DATA!$T$1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TAOYUAN_GRAPH_DATA!$T$3:$T$15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155</c:v>
                </c:pt>
                <c:pt idx="12">
                  <c:v>125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TAOYUAN_GRAPH_DATA!$V$1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TAOYUAN_GRAPH_DATA!$V$3:$V$15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TAOYUAN_GRAPH_DATA!$S$2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0C8C7107-3DF1-443F-8B74-90529D23660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TAOYUAN_GRAPH_DATA!$S$3:$S$15</c:f>
              <c:numCache>
                <c:formatCode>General</c:formatCode>
                <c:ptCount val="13"/>
                <c:pt idx="0">
                  <c:v>192</c:v>
                </c:pt>
                <c:pt idx="1">
                  <c:v>192</c:v>
                </c:pt>
                <c:pt idx="2">
                  <c:v>192</c:v>
                </c:pt>
                <c:pt idx="3">
                  <c:v>192</c:v>
                </c:pt>
                <c:pt idx="4">
                  <c:v>192</c:v>
                </c:pt>
                <c:pt idx="5">
                  <c:v>192</c:v>
                </c:pt>
                <c:pt idx="6">
                  <c:v>192</c:v>
                </c:pt>
                <c:pt idx="7">
                  <c:v>192</c:v>
                </c:pt>
                <c:pt idx="8">
                  <c:v>192</c:v>
                </c:pt>
                <c:pt idx="9">
                  <c:v>192</c:v>
                </c:pt>
                <c:pt idx="10">
                  <c:v>192</c:v>
                </c:pt>
                <c:pt idx="11">
                  <c:v>192</c:v>
                </c:pt>
                <c:pt idx="12">
                  <c:v>192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TAOYUAN_GRAPH_DATA!$U$2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CE8BF584-71EC-4DB7-8545-5CA77BA4EE99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TAOYUAN_GRAPH_DATA!$U$3:$U$15</c:f>
              <c:numCache>
                <c:formatCode>General</c:formatCode>
                <c:ptCount val="13"/>
                <c:pt idx="0">
                  <c:v>320</c:v>
                </c:pt>
                <c:pt idx="1">
                  <c:v>320</c:v>
                </c:pt>
                <c:pt idx="2">
                  <c:v>320</c:v>
                </c:pt>
                <c:pt idx="3">
                  <c:v>320</c:v>
                </c:pt>
                <c:pt idx="4">
                  <c:v>320</c:v>
                </c:pt>
                <c:pt idx="5">
                  <c:v>320</c:v>
                </c:pt>
                <c:pt idx="6">
                  <c:v>320</c:v>
                </c:pt>
                <c:pt idx="7">
                  <c:v>320</c:v>
                </c:pt>
                <c:pt idx="8">
                  <c:v>320</c:v>
                </c:pt>
                <c:pt idx="9">
                  <c:v>320</c:v>
                </c:pt>
                <c:pt idx="10">
                  <c:v>320</c:v>
                </c:pt>
                <c:pt idx="11">
                  <c:v>320</c:v>
                </c:pt>
                <c:pt idx="12">
                  <c:v>320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TAOYUAN_GRAPH_DATA!$W$2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B0150039-3424-4F4F-A1DB-4AB104D4E69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TAOYUAN_GRAPH_DATA!$W$3:$W$15</c:f>
              <c:numCache>
                <c:formatCode>General</c:formatCode>
                <c:ptCount val="13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64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TAOYUAN_GRAPH_DATA!$Q$2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</a:t>
                    </a:r>
                  </a:p>
                  <a:p>
                    <a:fld id="{C17310D6-2152-400C-9325-240BF4397EB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TAOYUAN_GRAPH_DATA!$Q$3:$Q$15</c:f>
              <c:numCache>
                <c:formatCode>General</c:formatCode>
                <c:ptCount val="13"/>
                <c:pt idx="0">
                  <c:v>384</c:v>
                </c:pt>
                <c:pt idx="1">
                  <c:v>384</c:v>
                </c:pt>
                <c:pt idx="2">
                  <c:v>384</c:v>
                </c:pt>
                <c:pt idx="3">
                  <c:v>384</c:v>
                </c:pt>
                <c:pt idx="4">
                  <c:v>384</c:v>
                </c:pt>
                <c:pt idx="5">
                  <c:v>384</c:v>
                </c:pt>
                <c:pt idx="6">
                  <c:v>384</c:v>
                </c:pt>
                <c:pt idx="7">
                  <c:v>384</c:v>
                </c:pt>
                <c:pt idx="8">
                  <c:v>384</c:v>
                </c:pt>
                <c:pt idx="9">
                  <c:v>384</c:v>
                </c:pt>
                <c:pt idx="10">
                  <c:v>384</c:v>
                </c:pt>
                <c:pt idx="11">
                  <c:v>384</c:v>
                </c:pt>
                <c:pt idx="12">
                  <c:v>384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611264"/>
        <c:axId val="531611656"/>
      </c:lineChart>
      <c:dateAx>
        <c:axId val="531611264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11656"/>
        <c:crosses val="autoZero"/>
        <c:auto val="1"/>
        <c:lblOffset val="100"/>
        <c:baseTimeUnit val="months"/>
      </c:dateAx>
      <c:valAx>
        <c:axId val="53161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2014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TAOYUAN_GRAPH_DATA_SPECIAL!$C$3:$C$15</c:f>
              <c:numCache>
                <c:formatCode>m/d/yyyy</c:formatCode>
                <c:ptCount val="13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</c:numCache>
            </c:numRef>
          </c:cat>
          <c:val>
            <c:numRef>
              <c:f>TAOYUAN_GRAPH_DATA_SPECIAL!$F$3:$F$14</c:f>
              <c:numCache>
                <c:formatCode>General</c:formatCode>
                <c:ptCount val="12"/>
                <c:pt idx="0">
                  <c:v>0</c:v>
                </c:pt>
                <c:pt idx="1">
                  <c:v>6</c:v>
                </c:pt>
                <c:pt idx="2">
                  <c:v>10</c:v>
                </c:pt>
                <c:pt idx="3">
                  <c:v>6</c:v>
                </c:pt>
                <c:pt idx="4">
                  <c:v>3</c:v>
                </c:pt>
                <c:pt idx="5">
                  <c:v>9</c:v>
                </c:pt>
                <c:pt idx="6">
                  <c:v>11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6</c:v>
                </c:pt>
                <c:pt idx="11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TAOYUAN_GRAPH_DATA_SPECIAL!$C$3:$C$15</c:f>
              <c:numCache>
                <c:formatCode>m/d/yyyy</c:formatCode>
                <c:ptCount val="13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</c:numCache>
            </c:numRef>
          </c:cat>
          <c:val>
            <c:numRef>
              <c:f>TAOYUAN_GRAPH_DATA_SPECIAL!$G$3:$G$15</c:f>
              <c:numCache>
                <c:formatCode>General</c:formatCode>
                <c:ptCount val="1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</c:ser>
        <c:ser>
          <c:idx val="2"/>
          <c:order val="2"/>
          <c:tx>
            <c:v>2015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TAOYUAN_GRAPH_DATA_SPECIAL!$F$15:$F$26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11</c:v>
                </c:pt>
                <c:pt idx="6">
                  <c:v>8</c:v>
                </c:pt>
                <c:pt idx="7">
                  <c:v>10</c:v>
                </c:pt>
                <c:pt idx="8">
                  <c:v>5</c:v>
                </c:pt>
                <c:pt idx="9">
                  <c:v>5</c:v>
                </c:pt>
                <c:pt idx="10">
                  <c:v>9</c:v>
                </c:pt>
                <c:pt idx="11">
                  <c:v>11</c:v>
                </c:pt>
              </c:numCache>
            </c:numRef>
          </c:val>
          <c:smooth val="0"/>
        </c:ser>
        <c:ser>
          <c:idx val="3"/>
          <c:order val="3"/>
          <c:tx>
            <c:v>2016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TAOYUAN_GRAPH_DATA_SPECIAL!$F$27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3094192"/>
        <c:axId val="753093800"/>
      </c:lineChart>
      <c:dateAx>
        <c:axId val="753094192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093800"/>
        <c:crosses val="autoZero"/>
        <c:auto val="1"/>
        <c:lblOffset val="100"/>
        <c:baseTimeUnit val="months"/>
      </c:dateAx>
      <c:valAx>
        <c:axId val="75309380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09419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7506410256410261"/>
          <c:y val="0.66329694476920265"/>
          <c:w val="7.7307692307692313E-2"/>
          <c:h val="0.1207521868353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B11C0BB6-7E7B-4C29-8DA0-BCC5C5F05DA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896E93C8-77C4-48CC-A550-766A4C94351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47B9926D-14E7-4997-85D8-4037C7BFC14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0840CAE3-11B7-47EA-B890-3617E97B35B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A9E76748-6742-4142-A5E1-270ABF0DEC0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E8438766-1EB2-4D81-8343-0E9AA66706A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605D4728-8C35-427F-A7A1-07624B11E7A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77BF9AB3-46B6-476B-9379-D00B30D850B5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>
                <c:manualLayout>
                  <c:x val="-8.3044892825896763E-2"/>
                  <c:y val="4.5650543682039749E-3"/>
                </c:manualLayout>
              </c:layout>
              <c:tx>
                <c:rich>
                  <a:bodyPr/>
                  <a:lstStyle/>
                  <a:p>
                    <a:fld id="{982F02C5-F505-44A1-A504-1F6FBE407431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868DFF8D-CA06-482D-8AFF-0425A23F8975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8.9408810877806943E-2"/>
                  <c:y val="6.9460067491563552E-3"/>
                </c:manualLayout>
              </c:layout>
              <c:tx>
                <c:rich>
                  <a:bodyPr/>
                  <a:lstStyle/>
                  <a:p>
                    <a:fld id="{056AFC64-BB24-4E10-90CE-82D143145D67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C1C0EA6D-816F-4C9F-BC11-6CA1947D03FF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EAST_GRAPH_DATA!$F$1:$K$1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EAST_GRAPH_DATA!$F$16:$K$16</c:f>
              <c:numCache>
                <c:formatCode>General</c:formatCode>
                <c:ptCount val="6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EAST_GRAPH_DATA!$F$16:$K$16</c15:f>
                <c15:dlblRangeCache>
                  <c:ptCount val="6"/>
                  <c:pt idx="0">
                    <c:v>7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5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EAST_GRAPH_DATA!$C$3:$C$15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EAST_GRAPH_DATA!$N$3:$N$15</c:f>
              <c:numCache>
                <c:formatCode>General</c:formatCode>
                <c:ptCount val="13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6</c:v>
                </c:pt>
                <c:pt idx="12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EAST_GRAPH_DATA!$O$3:$O$15</c:f>
              <c:numCache>
                <c:formatCode>General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612832"/>
        <c:axId val="531613224"/>
      </c:lineChart>
      <c:dateAx>
        <c:axId val="531612832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13224"/>
        <c:crosses val="autoZero"/>
        <c:auto val="1"/>
        <c:lblOffset val="100"/>
        <c:baseTimeUnit val="months"/>
      </c:dateAx>
      <c:valAx>
        <c:axId val="53161322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1283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emf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image" Target="../media/image9.emf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image" Target="../media/image11.emf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image" Target="../media/image13.emf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image" Target="../media/image15.emf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image" Target="../media/image17.emf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image" Target="../media/image19.emf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image" Target="../media/image21.emf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4" Type="http://schemas.openxmlformats.org/officeDocument/2006/relationships/image" Target="../media/image23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3.emf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image" Target="../media/image7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0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2.e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4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428625</xdr:colOff>
          <xdr:row>5</xdr:row>
          <xdr:rowOff>104775</xdr:rowOff>
        </xdr:to>
        <xdr:pic>
          <xdr:nvPicPr>
            <xdr:cNvPr id="6" name="Picture 5"/>
            <xdr:cNvPicPr>
              <a:picLocks noChangeAspect="1" noChangeArrowheads="1"/>
              <a:extLst>
                <a:ext uri="{84589F7E-364E-4C9E-8A38-B11213B215E9}">
                  <a14:cameraTool cellRange="OFFICE_GRAPH_DATA!$B$24:$B$28" spid="_x0000_s70703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4782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EAST_GRAPH_DATA!$B$22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42%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EAST_GRAPH_DATA!$B$23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88
Actual YTD 年度實際:    8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428625</xdr:colOff>
          <xdr:row>5</xdr:row>
          <xdr:rowOff>104775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HUALIAN_GRAPH_DATA!$B$24:$B$28" spid="_x0000_s79915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4782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HUALIAN_GRAPH_DATA!$B$22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11%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HUALIAN_GRAPH_DATA!$B$23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65
Actual YTD 年度實際:    1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428625</xdr:colOff>
          <xdr:row>5</xdr:row>
          <xdr:rowOff>104775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TAIDONG_GRAPH_DATA!$B$24:$B$28" spid="_x0000_s81963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4782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TAIDONG_GRAPH_DATA!$B$22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TAIDONG_GRAPH_DATA!$B$23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60
Actual YTD 年度實際:    2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428625</xdr:colOff>
          <xdr:row>5</xdr:row>
          <xdr:rowOff>104775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ZHUNAN_GRAPH_DATA!$B$24:$B$28" spid="_x0000_s84011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4782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ZHUNAN_GRAPH_DATA!$B$22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100%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0.24306</cdr:x>
      <cdr:y>0.06965</cdr:y>
    </cdr:from>
    <cdr:to>
      <cdr:x>0.77778</cdr:x>
      <cdr:y>0.20536</cdr:y>
    </cdr:to>
    <cdr:sp macro="" textlink="OFFICE_GRAPH_DATA!$B$22">
      <cdr:nvSpPr>
        <cdr:cNvPr id="5" name="TextBox 4"/>
        <cdr:cNvSpPr txBox="1"/>
      </cdr:nvSpPr>
      <cdr:spPr>
        <a:xfrm xmlns:a="http://schemas.openxmlformats.org/drawingml/2006/main">
          <a:off x="1333512" y="371498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33%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ZHUNAN_GRAPH_DATA!$B$23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59
Actual YTD 年度實際:    5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428625</xdr:colOff>
          <xdr:row>5</xdr:row>
          <xdr:rowOff>104775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XINZHU_GRAPH_DATA!$B$24:$B$28" spid="_x0000_s86059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4782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0.24306</cdr:x>
      <cdr:y>0.06786</cdr:y>
    </cdr:from>
    <cdr:to>
      <cdr:x>0.77778</cdr:x>
      <cdr:y>0.20357</cdr:y>
    </cdr:to>
    <cdr:sp macro="" textlink="XINZHU_GRAPH_DATA!$B$22">
      <cdr:nvSpPr>
        <cdr:cNvPr id="5" name="TextBox 4"/>
        <cdr:cNvSpPr txBox="1"/>
      </cdr:nvSpPr>
      <cdr:spPr>
        <a:xfrm xmlns:a="http://schemas.openxmlformats.org/drawingml/2006/main">
          <a:off x="1333512" y="361973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36%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XINZHU_GRAPH_DATA!$B$23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59
Actual YTD 年度實際:    6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428625</xdr:colOff>
          <xdr:row>5</xdr:row>
          <xdr:rowOff>104775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CENTRAL_GRAPH_DATA!$B$24:$B$28" spid="_x0000_s88107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4782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0.23611</cdr:x>
      <cdr:y>0.06429</cdr:y>
    </cdr:from>
    <cdr:to>
      <cdr:x>0.77083</cdr:x>
      <cdr:y>0.2</cdr:y>
    </cdr:to>
    <cdr:sp macro="" textlink="CENTRAL_GRAPH_DATA!$B$22">
      <cdr:nvSpPr>
        <cdr:cNvPr id="5" name="TextBox 4"/>
        <cdr:cNvSpPr txBox="1"/>
      </cdr:nvSpPr>
      <cdr:spPr>
        <a:xfrm xmlns:a="http://schemas.openxmlformats.org/drawingml/2006/main">
          <a:off x="1295412" y="342900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50%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CENTRAL_GRAPH_DATA!$B$23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89
Actual YTD 年度實際:    4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428625</xdr:colOff>
          <xdr:row>5</xdr:row>
          <xdr:rowOff>104775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NORTH_GRAPH_DATA!$B$24:$B$28" spid="_x0000_s90155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4782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0.24306</cdr:x>
      <cdr:y>0.0625</cdr:y>
    </cdr:from>
    <cdr:to>
      <cdr:x>0.77778</cdr:x>
      <cdr:y>0.19821</cdr:y>
    </cdr:to>
    <cdr:sp macro="" textlink="NORTH_GRAPH_DATA!$B$22">
      <cdr:nvSpPr>
        <cdr:cNvPr id="5" name="TextBox 4"/>
        <cdr:cNvSpPr txBox="1"/>
      </cdr:nvSpPr>
      <cdr:spPr>
        <a:xfrm xmlns:a="http://schemas.openxmlformats.org/drawingml/2006/main">
          <a:off x="1333512" y="33337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50%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NORTH_GRAPH_DATA!$B$23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60
Actual YTD 年度實際:    2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OFFICE_GRAPH_DATA!$B$23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24
Actual YTD 年度實際:    3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428625</xdr:colOff>
          <xdr:row>5</xdr:row>
          <xdr:rowOff>104775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SOUTH_GRAPH_DATA!$B$24:$B$28" spid="_x0000_s92203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4782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0.24306</cdr:x>
      <cdr:y>0.06786</cdr:y>
    </cdr:from>
    <cdr:to>
      <cdr:x>0.77778</cdr:x>
      <cdr:y>0.20357</cdr:y>
    </cdr:to>
    <cdr:sp macro="" textlink="SOUTH_GRAPH_DATA!$B$22">
      <cdr:nvSpPr>
        <cdr:cNvPr id="5" name="TextBox 4"/>
        <cdr:cNvSpPr txBox="1"/>
      </cdr:nvSpPr>
      <cdr:spPr>
        <a:xfrm xmlns:a="http://schemas.openxmlformats.org/drawingml/2006/main">
          <a:off x="1333512" y="361950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42%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SOUTH_GRAPH_DATA!$B$23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140
Actual YTD 年度實際:    2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428625</xdr:colOff>
          <xdr:row>5</xdr:row>
          <xdr:rowOff>104775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WEST_GRAPH_DATA!$B$24:$B$28" spid="_x0000_s94251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4782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WEST_GRAPH_DATA!$B$22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25%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WEST_GRAPH_DATA!$B$23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85
Actual YTD 年度實際:    8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114300</xdr:rowOff>
        </xdr:to>
        <xdr:pic>
          <xdr:nvPicPr>
            <xdr:cNvPr id="6" name="Picture 5"/>
            <xdr:cNvPicPr>
              <a:picLocks noChangeAspect="1" noChangeArrowheads="1"/>
              <a:extLst>
                <a:ext uri="{84589F7E-364E-4C9E-8A38-B11213B215E9}">
                  <a14:cameraTool cellRange="TAOYUAN_GRAPH_DATA!$B$24:$B$28" spid="_x0000_s73773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1066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0.24306</cdr:x>
      <cdr:y>0.0625</cdr:y>
    </cdr:from>
    <cdr:to>
      <cdr:x>0.77778</cdr:x>
      <cdr:y>0.19821</cdr:y>
    </cdr:to>
    <cdr:sp macro="" textlink="TAOYUAN_GRAPH_DATA!$B$22">
      <cdr:nvSpPr>
        <cdr:cNvPr id="5" name="TextBox 4"/>
        <cdr:cNvSpPr txBox="1"/>
      </cdr:nvSpPr>
      <cdr:spPr>
        <a:xfrm xmlns:a="http://schemas.openxmlformats.org/drawingml/2006/main">
          <a:off x="1333512" y="33337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43%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TAOYUAN_GRAPH_DATA!$B$23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100
Actual YTD 年度實際:    6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114300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TAOYUAN_GRAPH_DATA_SPECIAL!$B$37:$B$41" spid="_x0000_s123911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0" y="0"/>
              <a:ext cx="1657350" cy="1066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TAOYUAN_GRAPH_DATA_SPECIAL!$B$36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100
Actual YTD 年度實際:    6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428625</xdr:colOff>
          <xdr:row>5</xdr:row>
          <xdr:rowOff>104775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EAST_GRAPH_DATA!$B$24:$B$28" spid="_x0000_s76844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4782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queryTables/queryTable1.xml><?xml version="1.0" encoding="utf-8"?>
<queryTable xmlns="http://schemas.openxmlformats.org/spreadsheetml/2006/main" name="report_data" refreshOnLoad="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_data_by_zone" refreshOnLoad="1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data_zone_month" refreshOnLoad="1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baptism_source_zone_month" refreshOnLoad="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"/>
  <sheetViews>
    <sheetView workbookViewId="0">
      <selection activeCell="V14" sqref="V14"/>
    </sheetView>
  </sheetViews>
  <sheetFormatPr defaultRowHeight="15"/>
  <cols>
    <col min="1" max="1" width="20.5703125" bestFit="1" customWidth="1"/>
    <col min="2" max="2" width="9.7109375" bestFit="1" customWidth="1"/>
    <col min="3" max="3" width="20.5703125" bestFit="1" customWidth="1"/>
  </cols>
  <sheetData>
    <row r="1" spans="1:4">
      <c r="A1" s="8" t="s">
        <v>16</v>
      </c>
      <c r="B1" s="2">
        <v>42414</v>
      </c>
      <c r="C1" s="8" t="s">
        <v>0</v>
      </c>
      <c r="D1" s="8">
        <f>YEAR(DATE)</f>
        <v>2016</v>
      </c>
    </row>
    <row r="2" spans="1:4">
      <c r="A2" t="s">
        <v>56</v>
      </c>
      <c r="B2" s="1">
        <v>7</v>
      </c>
      <c r="C2" s="8" t="s">
        <v>1</v>
      </c>
      <c r="D2" s="8">
        <f>MONTH(DATE)</f>
        <v>2</v>
      </c>
    </row>
    <row r="3" spans="1:4">
      <c r="C3" s="8" t="s">
        <v>15</v>
      </c>
      <c r="D3" s="46">
        <f>WEEKNUM(DATE,2)-WEEKNUM(DATE(YEAR(DATE),MONTH(DATE),1),2)+1</f>
        <v>2</v>
      </c>
    </row>
    <row r="4" spans="1:4">
      <c r="C4" s="8" t="s">
        <v>18</v>
      </c>
      <c r="D4" s="8">
        <f>WEEKDAY(DATE,2)</f>
        <v>7</v>
      </c>
    </row>
  </sheetData>
  <protectedRanges>
    <protectedRange sqref="D1 D3:D4" name="Date_1"/>
    <protectedRange sqref="D2" name="Date_2"/>
  </protectedRange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0"/>
  <sheetViews>
    <sheetView topLeftCell="B1" zoomScaleNormal="100" zoomScaleSheetLayoutView="115" workbookViewId="0">
      <selection activeCell="B1" sqref="B1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45</v>
      </c>
      <c r="B1" s="51" t="s">
        <v>705</v>
      </c>
      <c r="C1" s="42"/>
      <c r="D1" s="43"/>
      <c r="E1" s="43"/>
      <c r="F1" s="43"/>
      <c r="G1" s="43"/>
      <c r="H1" s="43"/>
      <c r="I1" s="43"/>
      <c r="J1" s="43"/>
      <c r="K1" s="44"/>
      <c r="L1" s="65" t="s">
        <v>27</v>
      </c>
      <c r="M1" s="65" t="s">
        <v>28</v>
      </c>
      <c r="N1" s="65" t="s">
        <v>29</v>
      </c>
      <c r="O1" s="65" t="s">
        <v>30</v>
      </c>
      <c r="P1" s="65" t="s">
        <v>31</v>
      </c>
      <c r="Q1" s="65" t="s">
        <v>32</v>
      </c>
      <c r="R1" s="65" t="s">
        <v>64</v>
      </c>
      <c r="S1" s="65" t="s">
        <v>65</v>
      </c>
      <c r="T1" s="65" t="s">
        <v>66</v>
      </c>
      <c r="U1" s="65" t="s">
        <v>33</v>
      </c>
      <c r="V1" s="65" t="s">
        <v>34</v>
      </c>
    </row>
    <row r="2" spans="1:22" ht="15" customHeight="1">
      <c r="B2" s="72" t="s">
        <v>1427</v>
      </c>
      <c r="C2" s="35" t="s">
        <v>1403</v>
      </c>
      <c r="D2" s="79">
        <v>100</v>
      </c>
      <c r="E2" s="53"/>
      <c r="F2" s="53"/>
      <c r="G2" s="76" t="s">
        <v>69</v>
      </c>
      <c r="H2" s="77"/>
      <c r="I2" s="77"/>
      <c r="J2" s="78"/>
      <c r="K2" s="47" t="s">
        <v>59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>
      <c r="B3" s="73"/>
      <c r="C3" s="34" t="s">
        <v>1404</v>
      </c>
      <c r="D3" s="80"/>
      <c r="E3" s="54"/>
      <c r="F3" s="54"/>
      <c r="G3" s="76" t="s">
        <v>1397</v>
      </c>
      <c r="H3" s="77"/>
      <c r="I3" s="77"/>
      <c r="J3" s="78"/>
      <c r="K3" s="47" t="s">
        <v>1395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>
      <c r="B4" s="81">
        <f>DATE</f>
        <v>42414</v>
      </c>
      <c r="C4" s="32" t="s">
        <v>1400</v>
      </c>
      <c r="D4" s="33"/>
      <c r="E4" s="33"/>
      <c r="F4" s="33"/>
      <c r="G4" s="68">
        <f>ROUND($D$2/12*MONTH,0)</f>
        <v>17</v>
      </c>
      <c r="H4" s="69"/>
      <c r="I4" s="69"/>
      <c r="J4" s="70"/>
      <c r="K4" s="52">
        <f>ROUND($D$2/12,0)</f>
        <v>8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>
      <c r="B5" s="82"/>
      <c r="C5" s="5" t="s">
        <v>1401</v>
      </c>
      <c r="D5" s="6"/>
      <c r="E5" s="6"/>
      <c r="F5" s="6"/>
      <c r="G5" s="83">
        <f>TAOYUAN_GRAPH_DATA!AB16</f>
        <v>6</v>
      </c>
      <c r="H5" s="84"/>
      <c r="I5" s="84"/>
      <c r="J5" s="85"/>
      <c r="K5" s="55">
        <f>$L$40</f>
        <v>2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spans="1:22" ht="15" customHeight="1">
      <c r="B6" s="48" t="s">
        <v>703</v>
      </c>
      <c r="C6" s="34" t="s">
        <v>1419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704</v>
      </c>
      <c r="C7" s="34" t="s">
        <v>1398</v>
      </c>
      <c r="D7" s="34"/>
      <c r="E7" s="34"/>
      <c r="F7" s="34"/>
      <c r="G7" s="29"/>
      <c r="H7" s="29"/>
      <c r="I7" s="29"/>
      <c r="J7" s="29"/>
      <c r="K7" s="29" t="s">
        <v>1399</v>
      </c>
      <c r="L7" s="58" t="s">
        <v>1405</v>
      </c>
      <c r="M7" s="58" t="s">
        <v>1405</v>
      </c>
      <c r="N7" s="58" t="s">
        <v>1406</v>
      </c>
      <c r="O7" s="58" t="s">
        <v>1407</v>
      </c>
      <c r="P7" s="58" t="s">
        <v>1408</v>
      </c>
      <c r="Q7" s="58"/>
      <c r="R7" s="58" t="s">
        <v>1409</v>
      </c>
      <c r="S7" s="58" t="s">
        <v>1410</v>
      </c>
      <c r="T7" s="58" t="s">
        <v>1409</v>
      </c>
      <c r="U7" s="58" t="s">
        <v>1411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1415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655</v>
      </c>
      <c r="B10" s="27" t="s">
        <v>639</v>
      </c>
      <c r="C10" s="4" t="s">
        <v>671</v>
      </c>
      <c r="D10" s="4" t="s">
        <v>672</v>
      </c>
      <c r="E10" s="4" t="str">
        <f>CONCATENATE(YEAR,":",MONTH,":",WEEK,":",DAY,":",$A10)</f>
        <v>2016:2:2:7:TAO_3_E_ZL</v>
      </c>
      <c r="F10" s="4">
        <f>MATCH($E10,REPORT_DATA_BY_COMP!$A:$A,0)</f>
        <v>444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1</v>
      </c>
      <c r="J10" s="11">
        <f>IFERROR(INDEX(REPORT_DATA_BY_COMP!$A:$AH,$F10,MATCH(J$8,REPORT_DATA_BY_COMP!$A$1:$AH$1,0)), "")</f>
        <v>3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6</v>
      </c>
      <c r="O10" s="11">
        <f>IFERROR(INDEX(REPORT_DATA_BY_COMP!$A:$AH,$F10,MATCH(O$8,REPORT_DATA_BY_COMP!$A$1:$AH$1,0)), "")</f>
        <v>1</v>
      </c>
      <c r="P10" s="11">
        <f>IFERROR(INDEX(REPORT_DATA_BY_COMP!$A:$AH,$F10,MATCH(P$8,REPORT_DATA_BY_COMP!$A$1:$AH$1,0)), "")</f>
        <v>2</v>
      </c>
      <c r="Q10" s="11">
        <f>IFERROR(INDEX(REPORT_DATA_BY_COMP!$A:$AH,$F10,MATCH(Q$8,REPORT_DATA_BY_COMP!$A$1:$AH$1,0)), "")</f>
        <v>17</v>
      </c>
      <c r="R10" s="11">
        <f>IFERROR(INDEX(REPORT_DATA_BY_COMP!$A:$AH,$F10,MATCH(R$8,REPORT_DATA_BY_COMP!$A$1:$AH$1,0)), "")</f>
        <v>7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7</v>
      </c>
      <c r="U10" s="11">
        <f>IFERROR(INDEX(REPORT_DATA_BY_COMP!$A:$AH,$F10,MATCH(U$8,REPORT_DATA_BY_COMP!$A$1:$AH$1,0)), "")</f>
        <v>3</v>
      </c>
      <c r="V10" s="11">
        <f>IFERROR(INDEX(REPORT_DATA_BY_COMP!$A:$AH,$F10,MATCH(V$8,REPORT_DATA_BY_COMP!$A$1:$AH$1,0)), "")</f>
        <v>0</v>
      </c>
    </row>
    <row r="11" spans="1:22">
      <c r="A11" s="26" t="s">
        <v>656</v>
      </c>
      <c r="B11" s="27" t="s">
        <v>640</v>
      </c>
      <c r="C11" s="4" t="s">
        <v>673</v>
      </c>
      <c r="D11" s="4" t="s">
        <v>674</v>
      </c>
      <c r="E11" s="4" t="str">
        <f>CONCATENATE(YEAR,":",MONTH,":",WEEK,":",DAY,":",$A11)</f>
        <v>2016:2:2:7:TAO_3_E</v>
      </c>
      <c r="F11" s="4">
        <f>MATCH($E11,REPORT_DATA_BY_COMP!$A:$A,0)</f>
        <v>443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0</v>
      </c>
      <c r="J11" s="11">
        <f>IFERROR(INDEX(REPORT_DATA_BY_COMP!$A:$AH,$F11,MATCH(J$8,REPORT_DATA_BY_COMP!$A$1:$AH$1,0)), "")</f>
        <v>2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2</v>
      </c>
      <c r="O11" s="11">
        <f>IFERROR(INDEX(REPORT_DATA_BY_COMP!$A:$AH,$F11,MATCH(O$8,REPORT_DATA_BY_COMP!$A$1:$AH$1,0)), "")</f>
        <v>1</v>
      </c>
      <c r="P11" s="11">
        <f>IFERROR(INDEX(REPORT_DATA_BY_COMP!$A:$AH,$F11,MATCH(P$8,REPORT_DATA_BY_COMP!$A$1:$AH$1,0)), "")</f>
        <v>1</v>
      </c>
      <c r="Q11" s="11">
        <f>IFERROR(INDEX(REPORT_DATA_BY_COMP!$A:$AH,$F11,MATCH(Q$8,REPORT_DATA_BY_COMP!$A$1:$AH$1,0)), "")</f>
        <v>3</v>
      </c>
      <c r="R11" s="11">
        <f>IFERROR(INDEX(REPORT_DATA_BY_COMP!$A:$AH,$F11,MATCH(R$8,REPORT_DATA_BY_COMP!$A$1:$AH$1,0)), "")</f>
        <v>2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3</v>
      </c>
      <c r="U11" s="11">
        <f>IFERROR(INDEX(REPORT_DATA_BY_COMP!$A:$AH,$F11,MATCH(U$8,REPORT_DATA_BY_COMP!$A$1:$AH$1,0)), "")</f>
        <v>0</v>
      </c>
      <c r="V11" s="11">
        <f>IFERROR(INDEX(REPORT_DATA_BY_COMP!$A:$AH,$F11,MATCH(V$8,REPORT_DATA_BY_COMP!$A$1:$AH$1,0)), "")</f>
        <v>0</v>
      </c>
    </row>
    <row r="12" spans="1:22">
      <c r="A12" s="26" t="s">
        <v>657</v>
      </c>
      <c r="B12" s="27" t="s">
        <v>641</v>
      </c>
      <c r="C12" s="4" t="s">
        <v>675</v>
      </c>
      <c r="D12" s="4" t="s">
        <v>676</v>
      </c>
      <c r="E12" s="4" t="str">
        <f>CONCATENATE(YEAR,":",MONTH,":",WEEK,":",DAY,":",$A12)</f>
        <v>2016:2:2:7:TAO_4_E</v>
      </c>
      <c r="F12" s="4">
        <f>MATCH($E12,REPORT_DATA_BY_COMP!$A:$A,0)</f>
        <v>445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7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8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2</v>
      </c>
      <c r="Q12" s="11">
        <f>IFERROR(INDEX(REPORT_DATA_BY_COMP!$A:$AH,$F12,MATCH(Q$8,REPORT_DATA_BY_COMP!$A$1:$AH$1,0)), "")</f>
        <v>8</v>
      </c>
      <c r="R12" s="11">
        <f>IFERROR(INDEX(REPORT_DATA_BY_COMP!$A:$AH,$F12,MATCH(R$8,REPORT_DATA_BY_COMP!$A$1:$AH$1,0)), "")</f>
        <v>3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0</v>
      </c>
      <c r="U12" s="11">
        <f>IFERROR(INDEX(REPORT_DATA_BY_COMP!$A:$AH,$F12,MATCH(U$8,REPORT_DATA_BY_COMP!$A$1:$AH$1,0)), "")</f>
        <v>1</v>
      </c>
      <c r="V12" s="11">
        <f>IFERROR(INDEX(REPORT_DATA_BY_COMP!$A:$AH,$F12,MATCH(V$8,REPORT_DATA_BY_COMP!$A$1:$AH$1,0)), "")</f>
        <v>0</v>
      </c>
    </row>
    <row r="13" spans="1:22">
      <c r="A13" s="26" t="s">
        <v>658</v>
      </c>
      <c r="B13" s="27" t="s">
        <v>642</v>
      </c>
      <c r="C13" s="4" t="s">
        <v>677</v>
      </c>
      <c r="D13" s="4" t="s">
        <v>678</v>
      </c>
      <c r="E13" s="4" t="str">
        <f>CONCATENATE(YEAR,":",MONTH,":",WEEK,":",DAY,":",$A13)</f>
        <v>2016:2:2:7:TAO_4_S</v>
      </c>
      <c r="F13" s="4">
        <f>MATCH($E13,REPORT_DATA_BY_COMP!$A:$A,0)</f>
        <v>446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1</v>
      </c>
      <c r="J13" s="11">
        <f>IFERROR(INDEX(REPORT_DATA_BY_COMP!$A:$AH,$F13,MATCH(J$8,REPORT_DATA_BY_COMP!$A$1:$AH$1,0)), "")</f>
        <v>2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5</v>
      </c>
      <c r="O13" s="11">
        <f>IFERROR(INDEX(REPORT_DATA_BY_COMP!$A:$AH,$F13,MATCH(O$8,REPORT_DATA_BY_COMP!$A$1:$AH$1,0)), "")</f>
        <v>0</v>
      </c>
      <c r="P13" s="11">
        <f>IFERROR(INDEX(REPORT_DATA_BY_COMP!$A:$AH,$F13,MATCH(P$8,REPORT_DATA_BY_COMP!$A$1:$AH$1,0)), "")</f>
        <v>3</v>
      </c>
      <c r="Q13" s="11">
        <f>IFERROR(INDEX(REPORT_DATA_BY_COMP!$A:$AH,$F13,MATCH(Q$8,REPORT_DATA_BY_COMP!$A$1:$AH$1,0)), "")</f>
        <v>32</v>
      </c>
      <c r="R13" s="11">
        <f>IFERROR(INDEX(REPORT_DATA_BY_COMP!$A:$AH,$F13,MATCH(R$8,REPORT_DATA_BY_COMP!$A$1:$AH$1,0)), "")</f>
        <v>10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3</v>
      </c>
      <c r="U13" s="11">
        <f>IFERROR(INDEX(REPORT_DATA_BY_COMP!$A:$AH,$F13,MATCH(U$8,REPORT_DATA_BY_COMP!$A$1:$AH$1,0)), "")</f>
        <v>4</v>
      </c>
      <c r="V13" s="11">
        <f>IFERROR(INDEX(REPORT_DATA_BY_COMP!$A:$AH,$F13,MATCH(V$8,REPORT_DATA_BY_COMP!$A$1:$AH$1,0)), "")</f>
        <v>0</v>
      </c>
    </row>
    <row r="14" spans="1:22">
      <c r="B14" s="9" t="s">
        <v>1422</v>
      </c>
      <c r="C14" s="10"/>
      <c r="D14" s="10"/>
      <c r="E14" s="10"/>
      <c r="F14" s="10"/>
      <c r="G14" s="12">
        <f>SUM(G10:G11)</f>
        <v>0</v>
      </c>
      <c r="H14" s="12">
        <f>SUM(H10:H11)</f>
        <v>0</v>
      </c>
      <c r="I14" s="12">
        <f>SUM(I10:I11)</f>
        <v>1</v>
      </c>
      <c r="J14" s="12">
        <f>SUM(J10:J11)</f>
        <v>5</v>
      </c>
      <c r="K14" s="12">
        <f>SUM(K10:K11)</f>
        <v>0</v>
      </c>
      <c r="L14" s="12">
        <f t="shared" ref="L14:V14" si="0">SUM(L10:L11)</f>
        <v>0</v>
      </c>
      <c r="M14" s="12">
        <f t="shared" si="0"/>
        <v>0</v>
      </c>
      <c r="N14" s="12">
        <f t="shared" si="0"/>
        <v>8</v>
      </c>
      <c r="O14" s="12">
        <f t="shared" si="0"/>
        <v>2</v>
      </c>
      <c r="P14" s="12">
        <f t="shared" si="0"/>
        <v>3</v>
      </c>
      <c r="Q14" s="12">
        <f t="shared" si="0"/>
        <v>20</v>
      </c>
      <c r="R14" s="12">
        <f t="shared" si="0"/>
        <v>9</v>
      </c>
      <c r="S14" s="12">
        <f t="shared" si="0"/>
        <v>0</v>
      </c>
      <c r="T14" s="12">
        <f t="shared" si="0"/>
        <v>10</v>
      </c>
      <c r="U14" s="12">
        <f t="shared" si="0"/>
        <v>3</v>
      </c>
      <c r="V14" s="12">
        <f t="shared" si="0"/>
        <v>0</v>
      </c>
    </row>
    <row r="15" spans="1:22">
      <c r="B15" s="5" t="s">
        <v>1416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>
      <c r="A16" s="26" t="s">
        <v>659</v>
      </c>
      <c r="B16" s="27" t="s">
        <v>643</v>
      </c>
      <c r="C16" s="4" t="s">
        <v>679</v>
      </c>
      <c r="D16" s="4" t="s">
        <v>680</v>
      </c>
      <c r="E16" s="4" t="str">
        <f>CONCATENATE(YEAR,":",MONTH,":",WEEK,":",DAY,":",$A16)</f>
        <v>2016:2:2:7:TAO_2_E</v>
      </c>
      <c r="F16" s="4">
        <f>MATCH($E16,REPORT_DATA_BY_COMP!$A:$A,0)</f>
        <v>441</v>
      </c>
      <c r="G16" s="11">
        <f>IFERROR(INDEX(REPORT_DATA_BY_COMP!$A:$AH,$F16,MATCH(G$8,REPORT_DATA_BY_COMP!$A$1:$AH$1,0)), "")</f>
        <v>1</v>
      </c>
      <c r="H16" s="11">
        <f>IFERROR(INDEX(REPORT_DATA_BY_COMP!$A:$AH,$F16,MATCH(H$8,REPORT_DATA_BY_COMP!$A$1:$AH$1,0)), "")</f>
        <v>0</v>
      </c>
      <c r="I16" s="11">
        <f>IFERROR(INDEX(REPORT_DATA_BY_COMP!$A:$AH,$F16,MATCH(I$8,REPORT_DATA_BY_COMP!$A$1:$AH$1,0)), "")</f>
        <v>2</v>
      </c>
      <c r="J16" s="11">
        <f>IFERROR(INDEX(REPORT_DATA_BY_COMP!$A:$AH,$F16,MATCH(J$8,REPORT_DATA_BY_COMP!$A$1:$AH$1,0)), "")</f>
        <v>2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5</v>
      </c>
      <c r="O16" s="11">
        <f>IFERROR(INDEX(REPORT_DATA_BY_COMP!$A:$AH,$F16,MATCH(O$8,REPORT_DATA_BY_COMP!$A$1:$AH$1,0)), "")</f>
        <v>5</v>
      </c>
      <c r="P16" s="11">
        <f>IFERROR(INDEX(REPORT_DATA_BY_COMP!$A:$AH,$F16,MATCH(P$8,REPORT_DATA_BY_COMP!$A$1:$AH$1,0)), "")</f>
        <v>8</v>
      </c>
      <c r="Q16" s="11">
        <f>IFERROR(INDEX(REPORT_DATA_BY_COMP!$A:$AH,$F16,MATCH(Q$8,REPORT_DATA_BY_COMP!$A$1:$AH$1,0)), "")</f>
        <v>8</v>
      </c>
      <c r="R16" s="11">
        <f>IFERROR(INDEX(REPORT_DATA_BY_COMP!$A:$AH,$F16,MATCH(R$8,REPORT_DATA_BY_COMP!$A$1:$AH$1,0)), "")</f>
        <v>3</v>
      </c>
      <c r="S16" s="11">
        <f>IFERROR(INDEX(REPORT_DATA_BY_COMP!$A:$AH,$F16,MATCH(S$8,REPORT_DATA_BY_COMP!$A$1:$AH$1,0)), "")</f>
        <v>2</v>
      </c>
      <c r="T16" s="11">
        <f>IFERROR(INDEX(REPORT_DATA_BY_COMP!$A:$AH,$F16,MATCH(T$8,REPORT_DATA_BY_COMP!$A$1:$AH$1,0)), "")</f>
        <v>5</v>
      </c>
      <c r="U16" s="11">
        <f>IFERROR(INDEX(REPORT_DATA_BY_COMP!$A:$AH,$F16,MATCH(U$8,REPORT_DATA_BY_COMP!$A$1:$AH$1,0)), "")</f>
        <v>1</v>
      </c>
      <c r="V16" s="11">
        <f>IFERROR(INDEX(REPORT_DATA_BY_COMP!$A:$AH,$F16,MATCH(V$8,REPORT_DATA_BY_COMP!$A$1:$AH$1,0)), "")</f>
        <v>0</v>
      </c>
    </row>
    <row r="17" spans="1:22">
      <c r="A17" s="26" t="s">
        <v>660</v>
      </c>
      <c r="B17" s="27" t="s">
        <v>644</v>
      </c>
      <c r="C17" s="4" t="s">
        <v>681</v>
      </c>
      <c r="D17" s="4" t="s">
        <v>682</v>
      </c>
      <c r="E17" s="4" t="str">
        <f>CONCATENATE(YEAR,":",MONTH,":",WEEK,":",DAY,":",$A17)</f>
        <v>2016:2:2:7:TAO_1_A</v>
      </c>
      <c r="F17" s="4">
        <f>MATCH($E17,REPORT_DATA_BY_COMP!$A:$A,0)</f>
        <v>439</v>
      </c>
      <c r="G17" s="11">
        <f>IFERROR(INDEX(REPORT_DATA_BY_COMP!$A:$AH,$F17,MATCH(G$8,REPORT_DATA_BY_COMP!$A$1:$AH$1,0)), "")</f>
        <v>0</v>
      </c>
      <c r="H17" s="11">
        <f>IFERROR(INDEX(REPORT_DATA_BY_COMP!$A:$AH,$F17,MATCH(H$8,REPORT_DATA_BY_COMP!$A$1:$AH$1,0)), "")</f>
        <v>1</v>
      </c>
      <c r="I17" s="11">
        <f>IFERROR(INDEX(REPORT_DATA_BY_COMP!$A:$AH,$F17,MATCH(I$8,REPORT_DATA_BY_COMP!$A$1:$AH$1,0)), "")</f>
        <v>1</v>
      </c>
      <c r="J17" s="11">
        <f>IFERROR(INDEX(REPORT_DATA_BY_COMP!$A:$AH,$F17,MATCH(J$8,REPORT_DATA_BY_COMP!$A$1:$AH$1,0)), "")</f>
        <v>0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2</v>
      </c>
      <c r="O17" s="11">
        <f>IFERROR(INDEX(REPORT_DATA_BY_COMP!$A:$AH,$F17,MATCH(O$8,REPORT_DATA_BY_COMP!$A$1:$AH$1,0)), "")</f>
        <v>2</v>
      </c>
      <c r="P17" s="11">
        <f>IFERROR(INDEX(REPORT_DATA_BY_COMP!$A:$AH,$F17,MATCH(P$8,REPORT_DATA_BY_COMP!$A$1:$AH$1,0)), "")</f>
        <v>1</v>
      </c>
      <c r="Q17" s="11">
        <f>IFERROR(INDEX(REPORT_DATA_BY_COMP!$A:$AH,$F17,MATCH(Q$8,REPORT_DATA_BY_COMP!$A$1:$AH$1,0)), "")</f>
        <v>3</v>
      </c>
      <c r="R17" s="11">
        <f>IFERROR(INDEX(REPORT_DATA_BY_COMP!$A:$AH,$F17,MATCH(R$8,REPORT_DATA_BY_COMP!$A$1:$AH$1,0)), "")</f>
        <v>0</v>
      </c>
      <c r="S17" s="11">
        <f>IFERROR(INDEX(REPORT_DATA_BY_COMP!$A:$AH,$F17,MATCH(S$8,REPORT_DATA_BY_COMP!$A$1:$AH$1,0)), "")</f>
        <v>0</v>
      </c>
      <c r="T17" s="11">
        <f>IFERROR(INDEX(REPORT_DATA_BY_COMP!$A:$AH,$F17,MATCH(T$8,REPORT_DATA_BY_COMP!$A$1:$AH$1,0)), "")</f>
        <v>0</v>
      </c>
      <c r="U17" s="11">
        <f>IFERROR(INDEX(REPORT_DATA_BY_COMP!$A:$AH,$F17,MATCH(U$8,REPORT_DATA_BY_COMP!$A$1:$AH$1,0)), "")</f>
        <v>0</v>
      </c>
      <c r="V17" s="11">
        <f>IFERROR(INDEX(REPORT_DATA_BY_COMP!$A:$AH,$F17,MATCH(V$8,REPORT_DATA_BY_COMP!$A$1:$AH$1,0)), "")</f>
        <v>0</v>
      </c>
    </row>
    <row r="18" spans="1:22">
      <c r="A18" s="26" t="s">
        <v>661</v>
      </c>
      <c r="B18" s="27" t="s">
        <v>645</v>
      </c>
      <c r="C18" s="4" t="s">
        <v>683</v>
      </c>
      <c r="D18" s="4" t="s">
        <v>684</v>
      </c>
      <c r="E18" s="4" t="str">
        <f>CONCATENATE(YEAR,":",MONTH,":",WEEK,":",DAY,":",$A18)</f>
        <v>2016:2:2:7:TAO_1_B</v>
      </c>
      <c r="F18" s="4">
        <f>MATCH($E18,REPORT_DATA_BY_COMP!$A:$A,0)</f>
        <v>440</v>
      </c>
      <c r="G18" s="11">
        <f>IFERROR(INDEX(REPORT_DATA_BY_COMP!$A:$AH,$F18,MATCH(G$8,REPORT_DATA_BY_COMP!$A$1:$AH$1,0)), "")</f>
        <v>0</v>
      </c>
      <c r="H18" s="11">
        <f>IFERROR(INDEX(REPORT_DATA_BY_COMP!$A:$AH,$F18,MATCH(H$8,REPORT_DATA_BY_COMP!$A$1:$AH$1,0)), "")</f>
        <v>0</v>
      </c>
      <c r="I18" s="11">
        <f>IFERROR(INDEX(REPORT_DATA_BY_COMP!$A:$AH,$F18,MATCH(I$8,REPORT_DATA_BY_COMP!$A$1:$AH$1,0)), "")</f>
        <v>0</v>
      </c>
      <c r="J18" s="11">
        <f>IFERROR(INDEX(REPORT_DATA_BY_COMP!$A:$AH,$F18,MATCH(J$8,REPORT_DATA_BY_COMP!$A$1:$AH$1,0)), "")</f>
        <v>0</v>
      </c>
      <c r="K18" s="11">
        <f>IFERROR(INDEX(REPORT_DATA_BY_COMP!$A:$AH,$F18,MATCH(K$8,REPORT_DATA_BY_COMP!$A$1:$AH$1,0)), "")</f>
        <v>0</v>
      </c>
      <c r="L18" s="11">
        <f>IFERROR(INDEX(REPORT_DATA_BY_COMP!$A:$AH,$F18,MATCH(L$8,REPORT_DATA_BY_COMP!$A$1:$AH$1,0)), "")</f>
        <v>0</v>
      </c>
      <c r="M18" s="11">
        <f>IFERROR(INDEX(REPORT_DATA_BY_COMP!$A:$AH,$F18,MATCH(M$8,REPORT_DATA_BY_COMP!$A$1:$AH$1,0)), "")</f>
        <v>0</v>
      </c>
      <c r="N18" s="11">
        <f>IFERROR(INDEX(REPORT_DATA_BY_COMP!$A:$AH,$F18,MATCH(N$8,REPORT_DATA_BY_COMP!$A$1:$AH$1,0)), "")</f>
        <v>0</v>
      </c>
      <c r="O18" s="11">
        <f>IFERROR(INDEX(REPORT_DATA_BY_COMP!$A:$AH,$F18,MATCH(O$8,REPORT_DATA_BY_COMP!$A$1:$AH$1,0)), "")</f>
        <v>1</v>
      </c>
      <c r="P18" s="11">
        <f>IFERROR(INDEX(REPORT_DATA_BY_COMP!$A:$AH,$F18,MATCH(P$8,REPORT_DATA_BY_COMP!$A$1:$AH$1,0)), "")</f>
        <v>3</v>
      </c>
      <c r="Q18" s="11">
        <f>IFERROR(INDEX(REPORT_DATA_BY_COMP!$A:$AH,$F18,MATCH(Q$8,REPORT_DATA_BY_COMP!$A$1:$AH$1,0)), "")</f>
        <v>6</v>
      </c>
      <c r="R18" s="11">
        <f>IFERROR(INDEX(REPORT_DATA_BY_COMP!$A:$AH,$F18,MATCH(R$8,REPORT_DATA_BY_COMP!$A$1:$AH$1,0)), "")</f>
        <v>4</v>
      </c>
      <c r="S18" s="11">
        <f>IFERROR(INDEX(REPORT_DATA_BY_COMP!$A:$AH,$F18,MATCH(S$8,REPORT_DATA_BY_COMP!$A$1:$AH$1,0)), "")</f>
        <v>0</v>
      </c>
      <c r="T18" s="11">
        <f>IFERROR(INDEX(REPORT_DATA_BY_COMP!$A:$AH,$F18,MATCH(T$8,REPORT_DATA_BY_COMP!$A$1:$AH$1,0)), "")</f>
        <v>1</v>
      </c>
      <c r="U18" s="11">
        <f>IFERROR(INDEX(REPORT_DATA_BY_COMP!$A:$AH,$F18,MATCH(U$8,REPORT_DATA_BY_COMP!$A$1:$AH$1,0)), "")</f>
        <v>1</v>
      </c>
      <c r="V18" s="11">
        <f>IFERROR(INDEX(REPORT_DATA_BY_COMP!$A:$AH,$F18,MATCH(V$8,REPORT_DATA_BY_COMP!$A$1:$AH$1,0)), "")</f>
        <v>0</v>
      </c>
    </row>
    <row r="19" spans="1:22">
      <c r="A19" s="26" t="s">
        <v>662</v>
      </c>
      <c r="B19" s="27" t="s">
        <v>646</v>
      </c>
      <c r="C19" s="4" t="s">
        <v>685</v>
      </c>
      <c r="D19" s="4" t="s">
        <v>686</v>
      </c>
      <c r="E19" s="4" t="str">
        <f>CONCATENATE(YEAR,":",MONTH,":",WEEK,":",DAY,":",$A19)</f>
        <v>2016:2:2:7:TAO_2_S</v>
      </c>
      <c r="F19" s="4">
        <f>MATCH($E19,REPORT_DATA_BY_COMP!$A:$A,0)</f>
        <v>442</v>
      </c>
      <c r="G19" s="11">
        <f>IFERROR(INDEX(REPORT_DATA_BY_COMP!$A:$AH,$F19,MATCH(G$8,REPORT_DATA_BY_COMP!$A$1:$AH$1,0)), "")</f>
        <v>0</v>
      </c>
      <c r="H19" s="11">
        <f>IFERROR(INDEX(REPORT_DATA_BY_COMP!$A:$AH,$F19,MATCH(H$8,REPORT_DATA_BY_COMP!$A$1:$AH$1,0)), "")</f>
        <v>0</v>
      </c>
      <c r="I19" s="11">
        <f>IFERROR(INDEX(REPORT_DATA_BY_COMP!$A:$AH,$F19,MATCH(I$8,REPORT_DATA_BY_COMP!$A$1:$AH$1,0)), "")</f>
        <v>1</v>
      </c>
      <c r="J19" s="11">
        <f>IFERROR(INDEX(REPORT_DATA_BY_COMP!$A:$AH,$F19,MATCH(J$8,REPORT_DATA_BY_COMP!$A$1:$AH$1,0)), "")</f>
        <v>0</v>
      </c>
      <c r="K19" s="11">
        <f>IFERROR(INDEX(REPORT_DATA_BY_COMP!$A:$AH,$F19,MATCH(K$8,REPORT_DATA_BY_COMP!$A$1:$AH$1,0)), "")</f>
        <v>0</v>
      </c>
      <c r="L19" s="11">
        <f>IFERROR(INDEX(REPORT_DATA_BY_COMP!$A:$AH,$F19,MATCH(L$8,REPORT_DATA_BY_COMP!$A$1:$AH$1,0)), "")</f>
        <v>0</v>
      </c>
      <c r="M19" s="11">
        <f>IFERROR(INDEX(REPORT_DATA_BY_COMP!$A:$AH,$F19,MATCH(M$8,REPORT_DATA_BY_COMP!$A$1:$AH$1,0)), "")</f>
        <v>0</v>
      </c>
      <c r="N19" s="11">
        <f>IFERROR(INDEX(REPORT_DATA_BY_COMP!$A:$AH,$F19,MATCH(N$8,REPORT_DATA_BY_COMP!$A$1:$AH$1,0)), "")</f>
        <v>7</v>
      </c>
      <c r="O19" s="11">
        <f>IFERROR(INDEX(REPORT_DATA_BY_COMP!$A:$AH,$F19,MATCH(O$8,REPORT_DATA_BY_COMP!$A$1:$AH$1,0)), "")</f>
        <v>1</v>
      </c>
      <c r="P19" s="11">
        <f>IFERROR(INDEX(REPORT_DATA_BY_COMP!$A:$AH,$F19,MATCH(P$8,REPORT_DATA_BY_COMP!$A$1:$AH$1,0)), "")</f>
        <v>4</v>
      </c>
      <c r="Q19" s="11">
        <f>IFERROR(INDEX(REPORT_DATA_BY_COMP!$A:$AH,$F19,MATCH(Q$8,REPORT_DATA_BY_COMP!$A$1:$AH$1,0)), "")</f>
        <v>10</v>
      </c>
      <c r="R19" s="11">
        <f>IFERROR(INDEX(REPORT_DATA_BY_COMP!$A:$AH,$F19,MATCH(R$8,REPORT_DATA_BY_COMP!$A$1:$AH$1,0)), "")</f>
        <v>0</v>
      </c>
      <c r="S19" s="11">
        <f>IFERROR(INDEX(REPORT_DATA_BY_COMP!$A:$AH,$F19,MATCH(S$8,REPORT_DATA_BY_COMP!$A$1:$AH$1,0)), "")</f>
        <v>0</v>
      </c>
      <c r="T19" s="11">
        <f>IFERROR(INDEX(REPORT_DATA_BY_COMP!$A:$AH,$F19,MATCH(T$8,REPORT_DATA_BY_COMP!$A$1:$AH$1,0)), "")</f>
        <v>3</v>
      </c>
      <c r="U19" s="11">
        <f>IFERROR(INDEX(REPORT_DATA_BY_COMP!$A:$AH,$F19,MATCH(U$8,REPORT_DATA_BY_COMP!$A$1:$AH$1,0)), "")</f>
        <v>3</v>
      </c>
      <c r="V19" s="11">
        <f>IFERROR(INDEX(REPORT_DATA_BY_COMP!$A:$AH,$F19,MATCH(V$8,REPORT_DATA_BY_COMP!$A$1:$AH$1,0)), "")</f>
        <v>0</v>
      </c>
    </row>
    <row r="20" spans="1:22">
      <c r="A20" s="26" t="s">
        <v>663</v>
      </c>
      <c r="B20" s="27" t="s">
        <v>647</v>
      </c>
      <c r="C20" s="4" t="s">
        <v>687</v>
      </c>
      <c r="D20" s="4" t="s">
        <v>688</v>
      </c>
      <c r="E20" s="4" t="str">
        <f>CONCATENATE(YEAR,":",MONTH,":",WEEK,":",DAY,":",$A20)</f>
        <v>2016:2:2:7:GUISHAN_E</v>
      </c>
      <c r="F20" s="4">
        <f>MATCH($E20,REPORT_DATA_BY_COMP!$A:$A,0)</f>
        <v>401</v>
      </c>
      <c r="G20" s="11">
        <f>IFERROR(INDEX(REPORT_DATA_BY_COMP!$A:$AH,$F20,MATCH(G$8,REPORT_DATA_BY_COMP!$A$1:$AH$1,0)), "")</f>
        <v>0</v>
      </c>
      <c r="H20" s="11">
        <f>IFERROR(INDEX(REPORT_DATA_BY_COMP!$A:$AH,$F20,MATCH(H$8,REPORT_DATA_BY_COMP!$A$1:$AH$1,0)), "")</f>
        <v>0</v>
      </c>
      <c r="I20" s="11">
        <f>IFERROR(INDEX(REPORT_DATA_BY_COMP!$A:$AH,$F20,MATCH(I$8,REPORT_DATA_BY_COMP!$A$1:$AH$1,0)), "")</f>
        <v>0</v>
      </c>
      <c r="J20" s="11">
        <f>IFERROR(INDEX(REPORT_DATA_BY_COMP!$A:$AH,$F20,MATCH(J$8,REPORT_DATA_BY_COMP!$A$1:$AH$1,0)), "")</f>
        <v>1</v>
      </c>
      <c r="K20" s="11">
        <f>IFERROR(INDEX(REPORT_DATA_BY_COMP!$A:$AH,$F20,MATCH(K$8,REPORT_DATA_BY_COMP!$A$1:$AH$1,0)), "")</f>
        <v>0</v>
      </c>
      <c r="L20" s="11">
        <f>IFERROR(INDEX(REPORT_DATA_BY_COMP!$A:$AH,$F20,MATCH(L$8,REPORT_DATA_BY_COMP!$A$1:$AH$1,0)), "")</f>
        <v>0</v>
      </c>
      <c r="M20" s="11">
        <f>IFERROR(INDEX(REPORT_DATA_BY_COMP!$A:$AH,$F20,MATCH(M$8,REPORT_DATA_BY_COMP!$A$1:$AH$1,0)), "")</f>
        <v>0</v>
      </c>
      <c r="N20" s="11">
        <f>IFERROR(INDEX(REPORT_DATA_BY_COMP!$A:$AH,$F20,MATCH(N$8,REPORT_DATA_BY_COMP!$A$1:$AH$1,0)), "")</f>
        <v>4</v>
      </c>
      <c r="O20" s="11">
        <f>IFERROR(INDEX(REPORT_DATA_BY_COMP!$A:$AH,$F20,MATCH(O$8,REPORT_DATA_BY_COMP!$A$1:$AH$1,0)), "")</f>
        <v>0</v>
      </c>
      <c r="P20" s="11">
        <f>IFERROR(INDEX(REPORT_DATA_BY_COMP!$A:$AH,$F20,MATCH(P$8,REPORT_DATA_BY_COMP!$A$1:$AH$1,0)), "")</f>
        <v>3</v>
      </c>
      <c r="Q20" s="11">
        <f>IFERROR(INDEX(REPORT_DATA_BY_COMP!$A:$AH,$F20,MATCH(Q$8,REPORT_DATA_BY_COMP!$A$1:$AH$1,0)), "")</f>
        <v>17</v>
      </c>
      <c r="R20" s="11">
        <f>IFERROR(INDEX(REPORT_DATA_BY_COMP!$A:$AH,$F20,MATCH(R$8,REPORT_DATA_BY_COMP!$A$1:$AH$1,0)), "")</f>
        <v>6</v>
      </c>
      <c r="S20" s="11">
        <f>IFERROR(INDEX(REPORT_DATA_BY_COMP!$A:$AH,$F20,MATCH(S$8,REPORT_DATA_BY_COMP!$A$1:$AH$1,0)), "")</f>
        <v>0</v>
      </c>
      <c r="T20" s="11">
        <f>IFERROR(INDEX(REPORT_DATA_BY_COMP!$A:$AH,$F20,MATCH(T$8,REPORT_DATA_BY_COMP!$A$1:$AH$1,0)), "")</f>
        <v>1</v>
      </c>
      <c r="U20" s="11">
        <f>IFERROR(INDEX(REPORT_DATA_BY_COMP!$A:$AH,$F20,MATCH(U$8,REPORT_DATA_BY_COMP!$A$1:$AH$1,0)), "")</f>
        <v>0</v>
      </c>
      <c r="V20" s="11">
        <f>IFERROR(INDEX(REPORT_DATA_BY_COMP!$A:$AH,$F20,MATCH(V$8,REPORT_DATA_BY_COMP!$A$1:$AH$1,0)), "")</f>
        <v>0</v>
      </c>
    </row>
    <row r="21" spans="1:22">
      <c r="B21" s="9" t="s">
        <v>1422</v>
      </c>
      <c r="C21" s="10"/>
      <c r="D21" s="10"/>
      <c r="E21" s="10"/>
      <c r="F21" s="10"/>
      <c r="G21" s="12">
        <f>SUM(G16:G17)</f>
        <v>1</v>
      </c>
      <c r="H21" s="12">
        <f>SUM(H16:H17)</f>
        <v>1</v>
      </c>
      <c r="I21" s="12">
        <f>SUM(I16:I17)</f>
        <v>3</v>
      </c>
      <c r="J21" s="12">
        <f>SUM(J16:J17)</f>
        <v>2</v>
      </c>
      <c r="K21" s="12">
        <f>SUM(K16:K17)</f>
        <v>0</v>
      </c>
      <c r="L21" s="12">
        <f t="shared" ref="L21:V21" si="1">SUM(L16:L17)</f>
        <v>0</v>
      </c>
      <c r="M21" s="12">
        <f t="shared" si="1"/>
        <v>0</v>
      </c>
      <c r="N21" s="12">
        <f t="shared" si="1"/>
        <v>7</v>
      </c>
      <c r="O21" s="12">
        <f t="shared" si="1"/>
        <v>7</v>
      </c>
      <c r="P21" s="12">
        <f t="shared" si="1"/>
        <v>9</v>
      </c>
      <c r="Q21" s="12">
        <f t="shared" si="1"/>
        <v>11</v>
      </c>
      <c r="R21" s="12">
        <f t="shared" si="1"/>
        <v>3</v>
      </c>
      <c r="S21" s="12">
        <f t="shared" si="1"/>
        <v>2</v>
      </c>
      <c r="T21" s="12">
        <f t="shared" si="1"/>
        <v>5</v>
      </c>
      <c r="U21" s="12">
        <f t="shared" si="1"/>
        <v>1</v>
      </c>
      <c r="V21" s="12">
        <f t="shared" si="1"/>
        <v>0</v>
      </c>
    </row>
    <row r="22" spans="1:22">
      <c r="B22" s="5" t="s">
        <v>1417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7"/>
    </row>
    <row r="23" spans="1:22">
      <c r="A23" s="26" t="s">
        <v>664</v>
      </c>
      <c r="B23" s="27" t="s">
        <v>648</v>
      </c>
      <c r="C23" s="4" t="s">
        <v>689</v>
      </c>
      <c r="D23" s="4" t="s">
        <v>690</v>
      </c>
      <c r="E23" s="4" t="str">
        <f>CONCATENATE(YEAR,":",MONTH,":",WEEK,":",DAY,":",$A23)</f>
        <v>2016:2:2:7:BADE_A_E</v>
      </c>
      <c r="F23" s="4">
        <f>MATCH($E23,REPORT_DATA_BY_COMP!$A:$A,0)</f>
        <v>392</v>
      </c>
      <c r="G23" s="11">
        <f>IFERROR(INDEX(REPORT_DATA_BY_COMP!$A:$AH,$F23,MATCH(G$8,REPORT_DATA_BY_COMP!$A$1:$AH$1,0)), "")</f>
        <v>0</v>
      </c>
      <c r="H23" s="11">
        <f>IFERROR(INDEX(REPORT_DATA_BY_COMP!$A:$AH,$F23,MATCH(H$8,REPORT_DATA_BY_COMP!$A$1:$AH$1,0)), "")</f>
        <v>0</v>
      </c>
      <c r="I23" s="11">
        <f>IFERROR(INDEX(REPORT_DATA_BY_COMP!$A:$AH,$F23,MATCH(I$8,REPORT_DATA_BY_COMP!$A$1:$AH$1,0)), "")</f>
        <v>0</v>
      </c>
      <c r="J23" s="11">
        <f>IFERROR(INDEX(REPORT_DATA_BY_COMP!$A:$AH,$F23,MATCH(J$8,REPORT_DATA_BY_COMP!$A$1:$AH$1,0)), "")</f>
        <v>2</v>
      </c>
      <c r="K23" s="11">
        <f>IFERROR(INDEX(REPORT_DATA_BY_COMP!$A:$AH,$F23,MATCH(K$8,REPORT_DATA_BY_COMP!$A$1:$AH$1,0)), "")</f>
        <v>0</v>
      </c>
      <c r="L23" s="11">
        <f>IFERROR(INDEX(REPORT_DATA_BY_COMP!$A:$AH,$F23,MATCH(L$8,REPORT_DATA_BY_COMP!$A$1:$AH$1,0)), "")</f>
        <v>0</v>
      </c>
      <c r="M23" s="11">
        <f>IFERROR(INDEX(REPORT_DATA_BY_COMP!$A:$AH,$F23,MATCH(M$8,REPORT_DATA_BY_COMP!$A$1:$AH$1,0)), "")</f>
        <v>0</v>
      </c>
      <c r="N23" s="11">
        <f>IFERROR(INDEX(REPORT_DATA_BY_COMP!$A:$AH,$F23,MATCH(N$8,REPORT_DATA_BY_COMP!$A$1:$AH$1,0)), "")</f>
        <v>6</v>
      </c>
      <c r="O23" s="11">
        <f>IFERROR(INDEX(REPORT_DATA_BY_COMP!$A:$AH,$F23,MATCH(O$8,REPORT_DATA_BY_COMP!$A$1:$AH$1,0)), "")</f>
        <v>2</v>
      </c>
      <c r="P23" s="11">
        <f>IFERROR(INDEX(REPORT_DATA_BY_COMP!$A:$AH,$F23,MATCH(P$8,REPORT_DATA_BY_COMP!$A$1:$AH$1,0)), "")</f>
        <v>3</v>
      </c>
      <c r="Q23" s="11">
        <f>IFERROR(INDEX(REPORT_DATA_BY_COMP!$A:$AH,$F23,MATCH(Q$8,REPORT_DATA_BY_COMP!$A$1:$AH$1,0)), "")</f>
        <v>6</v>
      </c>
      <c r="R23" s="11">
        <f>IFERROR(INDEX(REPORT_DATA_BY_COMP!$A:$AH,$F23,MATCH(R$8,REPORT_DATA_BY_COMP!$A$1:$AH$1,0)), "")</f>
        <v>4</v>
      </c>
      <c r="S23" s="11">
        <f>IFERROR(INDEX(REPORT_DATA_BY_COMP!$A:$AH,$F23,MATCH(S$8,REPORT_DATA_BY_COMP!$A$1:$AH$1,0)), "")</f>
        <v>2</v>
      </c>
      <c r="T23" s="11">
        <f>IFERROR(INDEX(REPORT_DATA_BY_COMP!$A:$AH,$F23,MATCH(T$8,REPORT_DATA_BY_COMP!$A$1:$AH$1,0)), "")</f>
        <v>8</v>
      </c>
      <c r="U23" s="11">
        <f>IFERROR(INDEX(REPORT_DATA_BY_COMP!$A:$AH,$F23,MATCH(U$8,REPORT_DATA_BY_COMP!$A$1:$AH$1,0)), "")</f>
        <v>6</v>
      </c>
      <c r="V23" s="11">
        <f>IFERROR(INDEX(REPORT_DATA_BY_COMP!$A:$AH,$F23,MATCH(V$8,REPORT_DATA_BY_COMP!$A$1:$AH$1,0)), "")</f>
        <v>0</v>
      </c>
    </row>
    <row r="24" spans="1:22">
      <c r="A24" s="26" t="s">
        <v>665</v>
      </c>
      <c r="B24" s="27" t="s">
        <v>649</v>
      </c>
      <c r="C24" s="4" t="s">
        <v>691</v>
      </c>
      <c r="D24" s="4" t="s">
        <v>692</v>
      </c>
      <c r="E24" s="4" t="str">
        <f>CONCATENATE(YEAR,":",MONTH,":",WEEK,":",DAY,":",$A24)</f>
        <v>2016:2:2:7:BADE_B_E</v>
      </c>
      <c r="F24" s="4">
        <f>MATCH($E24,REPORT_DATA_BY_COMP!$A:$A,0)</f>
        <v>393</v>
      </c>
      <c r="G24" s="11">
        <f>IFERROR(INDEX(REPORT_DATA_BY_COMP!$A:$AH,$F24,MATCH(G$8,REPORT_DATA_BY_COMP!$A$1:$AH$1,0)), "")</f>
        <v>0</v>
      </c>
      <c r="H24" s="11">
        <f>IFERROR(INDEX(REPORT_DATA_BY_COMP!$A:$AH,$F24,MATCH(H$8,REPORT_DATA_BY_COMP!$A$1:$AH$1,0)), "")</f>
        <v>0</v>
      </c>
      <c r="I24" s="11">
        <f>IFERROR(INDEX(REPORT_DATA_BY_COMP!$A:$AH,$F24,MATCH(I$8,REPORT_DATA_BY_COMP!$A$1:$AH$1,0)), "")</f>
        <v>0</v>
      </c>
      <c r="J24" s="11">
        <f>IFERROR(INDEX(REPORT_DATA_BY_COMP!$A:$AH,$F24,MATCH(J$8,REPORT_DATA_BY_COMP!$A$1:$AH$1,0)), "")</f>
        <v>2</v>
      </c>
      <c r="K24" s="11">
        <f>IFERROR(INDEX(REPORT_DATA_BY_COMP!$A:$AH,$F24,MATCH(K$8,REPORT_DATA_BY_COMP!$A$1:$AH$1,0)), "")</f>
        <v>0</v>
      </c>
      <c r="L24" s="11">
        <f>IFERROR(INDEX(REPORT_DATA_BY_COMP!$A:$AH,$F24,MATCH(L$8,REPORT_DATA_BY_COMP!$A$1:$AH$1,0)), "")</f>
        <v>1</v>
      </c>
      <c r="M24" s="11">
        <f>IFERROR(INDEX(REPORT_DATA_BY_COMP!$A:$AH,$F24,MATCH(M$8,REPORT_DATA_BY_COMP!$A$1:$AH$1,0)), "")</f>
        <v>1</v>
      </c>
      <c r="N24" s="11">
        <f>IFERROR(INDEX(REPORT_DATA_BY_COMP!$A:$AH,$F24,MATCH(N$8,REPORT_DATA_BY_COMP!$A$1:$AH$1,0)), "")</f>
        <v>5</v>
      </c>
      <c r="O24" s="11">
        <f>IFERROR(INDEX(REPORT_DATA_BY_COMP!$A:$AH,$F24,MATCH(O$8,REPORT_DATA_BY_COMP!$A$1:$AH$1,0)), "")</f>
        <v>1</v>
      </c>
      <c r="P24" s="11">
        <f>IFERROR(INDEX(REPORT_DATA_BY_COMP!$A:$AH,$F24,MATCH(P$8,REPORT_DATA_BY_COMP!$A$1:$AH$1,0)), "")</f>
        <v>8</v>
      </c>
      <c r="Q24" s="11">
        <f>IFERROR(INDEX(REPORT_DATA_BY_COMP!$A:$AH,$F24,MATCH(Q$8,REPORT_DATA_BY_COMP!$A$1:$AH$1,0)), "")</f>
        <v>2</v>
      </c>
      <c r="R24" s="11">
        <f>IFERROR(INDEX(REPORT_DATA_BY_COMP!$A:$AH,$F24,MATCH(R$8,REPORT_DATA_BY_COMP!$A$1:$AH$1,0)), "")</f>
        <v>3</v>
      </c>
      <c r="S24" s="11">
        <f>IFERROR(INDEX(REPORT_DATA_BY_COMP!$A:$AH,$F24,MATCH(S$8,REPORT_DATA_BY_COMP!$A$1:$AH$1,0)), "")</f>
        <v>0</v>
      </c>
      <c r="T24" s="11">
        <f>IFERROR(INDEX(REPORT_DATA_BY_COMP!$A:$AH,$F24,MATCH(T$8,REPORT_DATA_BY_COMP!$A$1:$AH$1,0)), "")</f>
        <v>6</v>
      </c>
      <c r="U24" s="11">
        <f>IFERROR(INDEX(REPORT_DATA_BY_COMP!$A:$AH,$F24,MATCH(U$8,REPORT_DATA_BY_COMP!$A$1:$AH$1,0)), "")</f>
        <v>0</v>
      </c>
      <c r="V24" s="11">
        <f>IFERROR(INDEX(REPORT_DATA_BY_COMP!$A:$AH,$F24,MATCH(V$8,REPORT_DATA_BY_COMP!$A$1:$AH$1,0)), "")</f>
        <v>0</v>
      </c>
    </row>
    <row r="25" spans="1:22">
      <c r="A25" s="26" t="s">
        <v>666</v>
      </c>
      <c r="B25" s="27" t="s">
        <v>650</v>
      </c>
      <c r="C25" s="4" t="s">
        <v>693</v>
      </c>
      <c r="D25" s="4" t="s">
        <v>694</v>
      </c>
      <c r="E25" s="4" t="str">
        <f>CONCATENATE(YEAR,":",MONTH,":",WEEK,":",DAY,":",$A25)</f>
        <v>2016:2:2:7:BADE_S</v>
      </c>
      <c r="F25" s="4">
        <f>MATCH($E25,REPORT_DATA_BY_COMP!$A:$A,0)</f>
        <v>394</v>
      </c>
      <c r="G25" s="11">
        <f>IFERROR(INDEX(REPORT_DATA_BY_COMP!$A:$AH,$F25,MATCH(G$8,REPORT_DATA_BY_COMP!$A$1:$AH$1,0)), "")</f>
        <v>1</v>
      </c>
      <c r="H25" s="11">
        <f>IFERROR(INDEX(REPORT_DATA_BY_COMP!$A:$AH,$F25,MATCH(H$8,REPORT_DATA_BY_COMP!$A$1:$AH$1,0)), "")</f>
        <v>0</v>
      </c>
      <c r="I25" s="11">
        <f>IFERROR(INDEX(REPORT_DATA_BY_COMP!$A:$AH,$F25,MATCH(I$8,REPORT_DATA_BY_COMP!$A$1:$AH$1,0)), "")</f>
        <v>0</v>
      </c>
      <c r="J25" s="11">
        <f>IFERROR(INDEX(REPORT_DATA_BY_COMP!$A:$AH,$F25,MATCH(J$8,REPORT_DATA_BY_COMP!$A$1:$AH$1,0)), "")</f>
        <v>7</v>
      </c>
      <c r="K25" s="11">
        <f>IFERROR(INDEX(REPORT_DATA_BY_COMP!$A:$AH,$F25,MATCH(K$8,REPORT_DATA_BY_COMP!$A$1:$AH$1,0)), "")</f>
        <v>1</v>
      </c>
      <c r="L25" s="11">
        <f>IFERROR(INDEX(REPORT_DATA_BY_COMP!$A:$AH,$F25,MATCH(L$8,REPORT_DATA_BY_COMP!$A$1:$AH$1,0)), "")</f>
        <v>0</v>
      </c>
      <c r="M25" s="11">
        <f>IFERROR(INDEX(REPORT_DATA_BY_COMP!$A:$AH,$F25,MATCH(M$8,REPORT_DATA_BY_COMP!$A$1:$AH$1,0)), "")</f>
        <v>0</v>
      </c>
      <c r="N25" s="11">
        <f>IFERROR(INDEX(REPORT_DATA_BY_COMP!$A:$AH,$F25,MATCH(N$8,REPORT_DATA_BY_COMP!$A$1:$AH$1,0)), "")</f>
        <v>8</v>
      </c>
      <c r="O25" s="11">
        <f>IFERROR(INDEX(REPORT_DATA_BY_COMP!$A:$AH,$F25,MATCH(O$8,REPORT_DATA_BY_COMP!$A$1:$AH$1,0)), "")</f>
        <v>7</v>
      </c>
      <c r="P25" s="11">
        <f>IFERROR(INDEX(REPORT_DATA_BY_COMP!$A:$AH,$F25,MATCH(P$8,REPORT_DATA_BY_COMP!$A$1:$AH$1,0)), "")</f>
        <v>4</v>
      </c>
      <c r="Q25" s="11">
        <f>IFERROR(INDEX(REPORT_DATA_BY_COMP!$A:$AH,$F25,MATCH(Q$8,REPORT_DATA_BY_COMP!$A$1:$AH$1,0)), "")</f>
        <v>10</v>
      </c>
      <c r="R25" s="11">
        <f>IFERROR(INDEX(REPORT_DATA_BY_COMP!$A:$AH,$F25,MATCH(R$8,REPORT_DATA_BY_COMP!$A$1:$AH$1,0)), "")</f>
        <v>11</v>
      </c>
      <c r="S25" s="11">
        <f>IFERROR(INDEX(REPORT_DATA_BY_COMP!$A:$AH,$F25,MATCH(S$8,REPORT_DATA_BY_COMP!$A$1:$AH$1,0)), "")</f>
        <v>0</v>
      </c>
      <c r="T25" s="11">
        <f>IFERROR(INDEX(REPORT_DATA_BY_COMP!$A:$AH,$F25,MATCH(T$8,REPORT_DATA_BY_COMP!$A$1:$AH$1,0)), "")</f>
        <v>2</v>
      </c>
      <c r="U25" s="11">
        <f>IFERROR(INDEX(REPORT_DATA_BY_COMP!$A:$AH,$F25,MATCH(U$8,REPORT_DATA_BY_COMP!$A$1:$AH$1,0)), "")</f>
        <v>1</v>
      </c>
      <c r="V25" s="11">
        <f>IFERROR(INDEX(REPORT_DATA_BY_COMP!$A:$AH,$F25,MATCH(V$8,REPORT_DATA_BY_COMP!$A$1:$AH$1,0)), "")</f>
        <v>0</v>
      </c>
    </row>
    <row r="26" spans="1:22">
      <c r="A26" s="26" t="s">
        <v>667</v>
      </c>
      <c r="B26" s="27" t="s">
        <v>651</v>
      </c>
      <c r="C26" s="4" t="s">
        <v>695</v>
      </c>
      <c r="D26" s="4" t="s">
        <v>696</v>
      </c>
      <c r="E26" s="4" t="str">
        <f>CONCATENATE(YEAR,":",MONTH,":",WEEK,":",DAY,":",$A26)</f>
        <v>2016:2:2:7:LONGTAN_E</v>
      </c>
      <c r="F26" s="4">
        <f>MATCH($E26,REPORT_DATA_BY_COMP!$A:$A,0)</f>
        <v>412</v>
      </c>
      <c r="G26" s="11">
        <f>IFERROR(INDEX(REPORT_DATA_BY_COMP!$A:$AH,$F26,MATCH(G$8,REPORT_DATA_BY_COMP!$A$1:$AH$1,0)), "")</f>
        <v>0</v>
      </c>
      <c r="H26" s="11">
        <f>IFERROR(INDEX(REPORT_DATA_BY_COMP!$A:$AH,$F26,MATCH(H$8,REPORT_DATA_BY_COMP!$A$1:$AH$1,0)), "")</f>
        <v>0</v>
      </c>
      <c r="I26" s="11">
        <f>IFERROR(INDEX(REPORT_DATA_BY_COMP!$A:$AH,$F26,MATCH(I$8,REPORT_DATA_BY_COMP!$A$1:$AH$1,0)), "")</f>
        <v>0</v>
      </c>
      <c r="J26" s="11">
        <f>IFERROR(INDEX(REPORT_DATA_BY_COMP!$A:$AH,$F26,MATCH(J$8,REPORT_DATA_BY_COMP!$A$1:$AH$1,0)), "")</f>
        <v>2</v>
      </c>
      <c r="K26" s="11">
        <f>IFERROR(INDEX(REPORT_DATA_BY_COMP!$A:$AH,$F26,MATCH(K$8,REPORT_DATA_BY_COMP!$A$1:$AH$1,0)), "")</f>
        <v>0</v>
      </c>
      <c r="L26" s="11">
        <f>IFERROR(INDEX(REPORT_DATA_BY_COMP!$A:$AH,$F26,MATCH(L$8,REPORT_DATA_BY_COMP!$A$1:$AH$1,0)), "")</f>
        <v>0</v>
      </c>
      <c r="M26" s="11">
        <f>IFERROR(INDEX(REPORT_DATA_BY_COMP!$A:$AH,$F26,MATCH(M$8,REPORT_DATA_BY_COMP!$A$1:$AH$1,0)), "")</f>
        <v>0</v>
      </c>
      <c r="N26" s="11">
        <f>IFERROR(INDEX(REPORT_DATA_BY_COMP!$A:$AH,$F26,MATCH(N$8,REPORT_DATA_BY_COMP!$A$1:$AH$1,0)), "")</f>
        <v>4</v>
      </c>
      <c r="O26" s="11">
        <f>IFERROR(INDEX(REPORT_DATA_BY_COMP!$A:$AH,$F26,MATCH(O$8,REPORT_DATA_BY_COMP!$A$1:$AH$1,0)), "")</f>
        <v>3</v>
      </c>
      <c r="P26" s="11">
        <f>IFERROR(INDEX(REPORT_DATA_BY_COMP!$A:$AH,$F26,MATCH(P$8,REPORT_DATA_BY_COMP!$A$1:$AH$1,0)), "")</f>
        <v>5</v>
      </c>
      <c r="Q26" s="11">
        <f>IFERROR(INDEX(REPORT_DATA_BY_COMP!$A:$AH,$F26,MATCH(Q$8,REPORT_DATA_BY_COMP!$A$1:$AH$1,0)), "")</f>
        <v>3</v>
      </c>
      <c r="R26" s="11">
        <f>IFERROR(INDEX(REPORT_DATA_BY_COMP!$A:$AH,$F26,MATCH(R$8,REPORT_DATA_BY_COMP!$A$1:$AH$1,0)), "")</f>
        <v>1</v>
      </c>
      <c r="S26" s="11">
        <f>IFERROR(INDEX(REPORT_DATA_BY_COMP!$A:$AH,$F26,MATCH(S$8,REPORT_DATA_BY_COMP!$A$1:$AH$1,0)), "")</f>
        <v>0</v>
      </c>
      <c r="T26" s="11">
        <f>IFERROR(INDEX(REPORT_DATA_BY_COMP!$A:$AH,$F26,MATCH(T$8,REPORT_DATA_BY_COMP!$A$1:$AH$1,0)), "")</f>
        <v>6</v>
      </c>
      <c r="U26" s="11">
        <f>IFERROR(INDEX(REPORT_DATA_BY_COMP!$A:$AH,$F26,MATCH(U$8,REPORT_DATA_BY_COMP!$A$1:$AH$1,0)), "")</f>
        <v>2</v>
      </c>
      <c r="V26" s="11">
        <f>IFERROR(INDEX(REPORT_DATA_BY_COMP!$A:$AH,$F26,MATCH(V$8,REPORT_DATA_BY_COMP!$A$1:$AH$1,0)), "")</f>
        <v>0</v>
      </c>
    </row>
    <row r="27" spans="1:22">
      <c r="B27" s="9" t="s">
        <v>1422</v>
      </c>
      <c r="C27" s="10"/>
      <c r="D27" s="10"/>
      <c r="E27" s="10"/>
      <c r="F27" s="10"/>
      <c r="G27" s="12">
        <f>SUM(G23:G24)</f>
        <v>0</v>
      </c>
      <c r="H27" s="12">
        <f>SUM(H23:H24)</f>
        <v>0</v>
      </c>
      <c r="I27" s="12">
        <f>SUM(I23:I24)</f>
        <v>0</v>
      </c>
      <c r="J27" s="12">
        <f>SUM(J23:J24)</f>
        <v>4</v>
      </c>
      <c r="K27" s="12">
        <f>SUM(K23:K24)</f>
        <v>0</v>
      </c>
      <c r="L27" s="12">
        <f t="shared" ref="L27:V27" si="2">SUM(L23:L24)</f>
        <v>1</v>
      </c>
      <c r="M27" s="12">
        <f t="shared" si="2"/>
        <v>1</v>
      </c>
      <c r="N27" s="12">
        <f t="shared" si="2"/>
        <v>11</v>
      </c>
      <c r="O27" s="12">
        <f t="shared" si="2"/>
        <v>3</v>
      </c>
      <c r="P27" s="12">
        <f t="shared" si="2"/>
        <v>11</v>
      </c>
      <c r="Q27" s="12">
        <f t="shared" si="2"/>
        <v>8</v>
      </c>
      <c r="R27" s="12">
        <f t="shared" si="2"/>
        <v>7</v>
      </c>
      <c r="S27" s="12">
        <f t="shared" si="2"/>
        <v>2</v>
      </c>
      <c r="T27" s="12">
        <f t="shared" si="2"/>
        <v>14</v>
      </c>
      <c r="U27" s="12">
        <f t="shared" si="2"/>
        <v>6</v>
      </c>
      <c r="V27" s="12">
        <f t="shared" si="2"/>
        <v>0</v>
      </c>
    </row>
    <row r="28" spans="1:22">
      <c r="B28" s="5" t="s">
        <v>1418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7"/>
    </row>
    <row r="29" spans="1:22">
      <c r="A29" s="26" t="s">
        <v>668</v>
      </c>
      <c r="B29" s="27" t="s">
        <v>652</v>
      </c>
      <c r="C29" s="4" t="s">
        <v>697</v>
      </c>
      <c r="D29" s="4" t="s">
        <v>698</v>
      </c>
      <c r="E29" s="4" t="str">
        <f>CONCATENATE(YEAR,":",MONTH,":",WEEK,":",DAY,":",$A29)</f>
        <v>2016:2:2:7:ZHONGLI_1_E</v>
      </c>
      <c r="F29" s="4">
        <f>MATCH($E29,REPORT_DATA_BY_COMP!$A:$A,0)</f>
        <v>479</v>
      </c>
      <c r="G29" s="11">
        <f>IFERROR(INDEX(REPORT_DATA_BY_COMP!$A:$AH,$F29,MATCH(G$8,REPORT_DATA_BY_COMP!$A$1:$AH$1,0)), "")</f>
        <v>0</v>
      </c>
      <c r="H29" s="11">
        <f>IFERROR(INDEX(REPORT_DATA_BY_COMP!$A:$AH,$F29,MATCH(H$8,REPORT_DATA_BY_COMP!$A$1:$AH$1,0)), "")</f>
        <v>0</v>
      </c>
      <c r="I29" s="11">
        <f>IFERROR(INDEX(REPORT_DATA_BY_COMP!$A:$AH,$F29,MATCH(I$8,REPORT_DATA_BY_COMP!$A$1:$AH$1,0)), "")</f>
        <v>2</v>
      </c>
      <c r="J29" s="11">
        <f>IFERROR(INDEX(REPORT_DATA_BY_COMP!$A:$AH,$F29,MATCH(J$8,REPORT_DATA_BY_COMP!$A$1:$AH$1,0)), "")</f>
        <v>2</v>
      </c>
      <c r="K29" s="11">
        <f>IFERROR(INDEX(REPORT_DATA_BY_COMP!$A:$AH,$F29,MATCH(K$8,REPORT_DATA_BY_COMP!$A$1:$AH$1,0)), "")</f>
        <v>0</v>
      </c>
      <c r="L29" s="11">
        <f>IFERROR(INDEX(REPORT_DATA_BY_COMP!$A:$AH,$F29,MATCH(L$8,REPORT_DATA_BY_COMP!$A$1:$AH$1,0)), "")</f>
        <v>0</v>
      </c>
      <c r="M29" s="11">
        <f>IFERROR(INDEX(REPORT_DATA_BY_COMP!$A:$AH,$F29,MATCH(M$8,REPORT_DATA_BY_COMP!$A$1:$AH$1,0)), "")</f>
        <v>0</v>
      </c>
      <c r="N29" s="11">
        <f>IFERROR(INDEX(REPORT_DATA_BY_COMP!$A:$AH,$F29,MATCH(N$8,REPORT_DATA_BY_COMP!$A$1:$AH$1,0)), "")</f>
        <v>13</v>
      </c>
      <c r="O29" s="11">
        <f>IFERROR(INDEX(REPORT_DATA_BY_COMP!$A:$AH,$F29,MATCH(O$8,REPORT_DATA_BY_COMP!$A$1:$AH$1,0)), "")</f>
        <v>0</v>
      </c>
      <c r="P29" s="11">
        <f>IFERROR(INDEX(REPORT_DATA_BY_COMP!$A:$AH,$F29,MATCH(P$8,REPORT_DATA_BY_COMP!$A$1:$AH$1,0)), "")</f>
        <v>3</v>
      </c>
      <c r="Q29" s="11">
        <f>IFERROR(INDEX(REPORT_DATA_BY_COMP!$A:$AH,$F29,MATCH(Q$8,REPORT_DATA_BY_COMP!$A$1:$AH$1,0)), "")</f>
        <v>3</v>
      </c>
      <c r="R29" s="11">
        <f>IFERROR(INDEX(REPORT_DATA_BY_COMP!$A:$AH,$F29,MATCH(R$8,REPORT_DATA_BY_COMP!$A$1:$AH$1,0)), "")</f>
        <v>5</v>
      </c>
      <c r="S29" s="11">
        <f>IFERROR(INDEX(REPORT_DATA_BY_COMP!$A:$AH,$F29,MATCH(S$8,REPORT_DATA_BY_COMP!$A$1:$AH$1,0)), "")</f>
        <v>0</v>
      </c>
      <c r="T29" s="11">
        <f>IFERROR(INDEX(REPORT_DATA_BY_COMP!$A:$AH,$F29,MATCH(T$8,REPORT_DATA_BY_COMP!$A$1:$AH$1,0)), "")</f>
        <v>4</v>
      </c>
      <c r="U29" s="11">
        <f>IFERROR(INDEX(REPORT_DATA_BY_COMP!$A:$AH,$F29,MATCH(U$8,REPORT_DATA_BY_COMP!$A$1:$AH$1,0)), "")</f>
        <v>1</v>
      </c>
      <c r="V29" s="11">
        <f>IFERROR(INDEX(REPORT_DATA_BY_COMP!$A:$AH,$F29,MATCH(V$8,REPORT_DATA_BY_COMP!$A$1:$AH$1,0)), "")</f>
        <v>0</v>
      </c>
    </row>
    <row r="30" spans="1:22">
      <c r="A30" s="26" t="s">
        <v>669</v>
      </c>
      <c r="B30" s="27" t="s">
        <v>653</v>
      </c>
      <c r="C30" s="4" t="s">
        <v>699</v>
      </c>
      <c r="D30" s="4" t="s">
        <v>700</v>
      </c>
      <c r="E30" s="4" t="str">
        <f>CONCATENATE(YEAR,":",MONTH,":",WEEK,":",DAY,":",$A30)</f>
        <v>2016:2:2:7:ZHONGLI_1_S</v>
      </c>
      <c r="F30" s="4">
        <f>MATCH($E30,REPORT_DATA_BY_COMP!$A:$A,0)</f>
        <v>480</v>
      </c>
      <c r="G30" s="11">
        <f>IFERROR(INDEX(REPORT_DATA_BY_COMP!$A:$AH,$F30,MATCH(G$8,REPORT_DATA_BY_COMP!$A$1:$AH$1,0)), "")</f>
        <v>0</v>
      </c>
      <c r="H30" s="11">
        <f>IFERROR(INDEX(REPORT_DATA_BY_COMP!$A:$AH,$F30,MATCH(H$8,REPORT_DATA_BY_COMP!$A$1:$AH$1,0)), "")</f>
        <v>0</v>
      </c>
      <c r="I30" s="11">
        <f>IFERROR(INDEX(REPORT_DATA_BY_COMP!$A:$AH,$F30,MATCH(I$8,REPORT_DATA_BY_COMP!$A$1:$AH$1,0)), "")</f>
        <v>0</v>
      </c>
      <c r="J30" s="11">
        <f>IFERROR(INDEX(REPORT_DATA_BY_COMP!$A:$AH,$F30,MATCH(J$8,REPORT_DATA_BY_COMP!$A$1:$AH$1,0)), "")</f>
        <v>1</v>
      </c>
      <c r="K30" s="11">
        <f>IFERROR(INDEX(REPORT_DATA_BY_COMP!$A:$AH,$F30,MATCH(K$8,REPORT_DATA_BY_COMP!$A$1:$AH$1,0)), "")</f>
        <v>0</v>
      </c>
      <c r="L30" s="11">
        <f>IFERROR(INDEX(REPORT_DATA_BY_COMP!$A:$AH,$F30,MATCH(L$8,REPORT_DATA_BY_COMP!$A$1:$AH$1,0)), "")</f>
        <v>0</v>
      </c>
      <c r="M30" s="11">
        <f>IFERROR(INDEX(REPORT_DATA_BY_COMP!$A:$AH,$F30,MATCH(M$8,REPORT_DATA_BY_COMP!$A$1:$AH$1,0)), "")</f>
        <v>0</v>
      </c>
      <c r="N30" s="11">
        <f>IFERROR(INDEX(REPORT_DATA_BY_COMP!$A:$AH,$F30,MATCH(N$8,REPORT_DATA_BY_COMP!$A$1:$AH$1,0)), "")</f>
        <v>2</v>
      </c>
      <c r="O30" s="11">
        <f>IFERROR(INDEX(REPORT_DATA_BY_COMP!$A:$AH,$F30,MATCH(O$8,REPORT_DATA_BY_COMP!$A$1:$AH$1,0)), "")</f>
        <v>2</v>
      </c>
      <c r="P30" s="11">
        <f>IFERROR(INDEX(REPORT_DATA_BY_COMP!$A:$AH,$F30,MATCH(P$8,REPORT_DATA_BY_COMP!$A$1:$AH$1,0)), "")</f>
        <v>2</v>
      </c>
      <c r="Q30" s="11">
        <f>IFERROR(INDEX(REPORT_DATA_BY_COMP!$A:$AH,$F30,MATCH(Q$8,REPORT_DATA_BY_COMP!$A$1:$AH$1,0)), "")</f>
        <v>11</v>
      </c>
      <c r="R30" s="11">
        <f>IFERROR(INDEX(REPORT_DATA_BY_COMP!$A:$AH,$F30,MATCH(R$8,REPORT_DATA_BY_COMP!$A$1:$AH$1,0)), "")</f>
        <v>7</v>
      </c>
      <c r="S30" s="11">
        <f>IFERROR(INDEX(REPORT_DATA_BY_COMP!$A:$AH,$F30,MATCH(S$8,REPORT_DATA_BY_COMP!$A$1:$AH$1,0)), "")</f>
        <v>1</v>
      </c>
      <c r="T30" s="11">
        <f>IFERROR(INDEX(REPORT_DATA_BY_COMP!$A:$AH,$F30,MATCH(T$8,REPORT_DATA_BY_COMP!$A$1:$AH$1,0)), "")</f>
        <v>2</v>
      </c>
      <c r="U30" s="11">
        <f>IFERROR(INDEX(REPORT_DATA_BY_COMP!$A:$AH,$F30,MATCH(U$8,REPORT_DATA_BY_COMP!$A$1:$AH$1,0)), "")</f>
        <v>1</v>
      </c>
      <c r="V30" s="11">
        <f>IFERROR(INDEX(REPORT_DATA_BY_COMP!$A:$AH,$F30,MATCH(V$8,REPORT_DATA_BY_COMP!$A$1:$AH$1,0)), "")</f>
        <v>0</v>
      </c>
    </row>
    <row r="31" spans="1:22">
      <c r="A31" s="26" t="s">
        <v>670</v>
      </c>
      <c r="B31" s="27" t="s">
        <v>654</v>
      </c>
      <c r="C31" s="4" t="s">
        <v>701</v>
      </c>
      <c r="D31" s="4" t="s">
        <v>702</v>
      </c>
      <c r="E31" s="4" t="str">
        <f>CONCATENATE(YEAR,":",MONTH,":",WEEK,":",DAY,":",$A31)</f>
        <v>2016:2:2:7:ZHONGLI_2_E</v>
      </c>
      <c r="F31" s="4">
        <f>MATCH($E31,REPORT_DATA_BY_COMP!$A:$A,0)</f>
        <v>481</v>
      </c>
      <c r="G31" s="11">
        <f>IFERROR(INDEX(REPORT_DATA_BY_COMP!$A:$AH,$F31,MATCH(G$8,REPORT_DATA_BY_COMP!$A$1:$AH$1,0)), "")</f>
        <v>0</v>
      </c>
      <c r="H31" s="11">
        <f>IFERROR(INDEX(REPORT_DATA_BY_COMP!$A:$AH,$F31,MATCH(H$8,REPORT_DATA_BY_COMP!$A$1:$AH$1,0)), "")</f>
        <v>0</v>
      </c>
      <c r="I31" s="11">
        <f>IFERROR(INDEX(REPORT_DATA_BY_COMP!$A:$AH,$F31,MATCH(I$8,REPORT_DATA_BY_COMP!$A$1:$AH$1,0)), "")</f>
        <v>0</v>
      </c>
      <c r="J31" s="11">
        <f>IFERROR(INDEX(REPORT_DATA_BY_COMP!$A:$AH,$F31,MATCH(J$8,REPORT_DATA_BY_COMP!$A$1:$AH$1,0)), "")</f>
        <v>2</v>
      </c>
      <c r="K31" s="11">
        <f>IFERROR(INDEX(REPORT_DATA_BY_COMP!$A:$AH,$F31,MATCH(K$8,REPORT_DATA_BY_COMP!$A$1:$AH$1,0)), "")</f>
        <v>0</v>
      </c>
      <c r="L31" s="11">
        <f>IFERROR(INDEX(REPORT_DATA_BY_COMP!$A:$AH,$F31,MATCH(L$8,REPORT_DATA_BY_COMP!$A$1:$AH$1,0)), "")</f>
        <v>0</v>
      </c>
      <c r="M31" s="11">
        <f>IFERROR(INDEX(REPORT_DATA_BY_COMP!$A:$AH,$F31,MATCH(M$8,REPORT_DATA_BY_COMP!$A$1:$AH$1,0)), "")</f>
        <v>0</v>
      </c>
      <c r="N31" s="11">
        <f>IFERROR(INDEX(REPORT_DATA_BY_COMP!$A:$AH,$F31,MATCH(N$8,REPORT_DATA_BY_COMP!$A$1:$AH$1,0)), "")</f>
        <v>3</v>
      </c>
      <c r="O31" s="11">
        <f>IFERROR(INDEX(REPORT_DATA_BY_COMP!$A:$AH,$F31,MATCH(O$8,REPORT_DATA_BY_COMP!$A$1:$AH$1,0)), "")</f>
        <v>1</v>
      </c>
      <c r="P31" s="11">
        <f>IFERROR(INDEX(REPORT_DATA_BY_COMP!$A:$AH,$F31,MATCH(P$8,REPORT_DATA_BY_COMP!$A$1:$AH$1,0)), "")</f>
        <v>5</v>
      </c>
      <c r="Q31" s="11">
        <f>IFERROR(INDEX(REPORT_DATA_BY_COMP!$A:$AH,$F31,MATCH(Q$8,REPORT_DATA_BY_COMP!$A$1:$AH$1,0)), "")</f>
        <v>6</v>
      </c>
      <c r="R31" s="11">
        <f>IFERROR(INDEX(REPORT_DATA_BY_COMP!$A:$AH,$F31,MATCH(R$8,REPORT_DATA_BY_COMP!$A$1:$AH$1,0)), "")</f>
        <v>2</v>
      </c>
      <c r="S31" s="11">
        <f>IFERROR(INDEX(REPORT_DATA_BY_COMP!$A:$AH,$F31,MATCH(S$8,REPORT_DATA_BY_COMP!$A$1:$AH$1,0)), "")</f>
        <v>0</v>
      </c>
      <c r="T31" s="11">
        <f>IFERROR(INDEX(REPORT_DATA_BY_COMP!$A:$AH,$F31,MATCH(T$8,REPORT_DATA_BY_COMP!$A$1:$AH$1,0)), "")</f>
        <v>2</v>
      </c>
      <c r="U31" s="11">
        <f>IFERROR(INDEX(REPORT_DATA_BY_COMP!$A:$AH,$F31,MATCH(U$8,REPORT_DATA_BY_COMP!$A$1:$AH$1,0)), "")</f>
        <v>0</v>
      </c>
      <c r="V31" s="11">
        <f>IFERROR(INDEX(REPORT_DATA_BY_COMP!$A:$AH,$F31,MATCH(V$8,REPORT_DATA_BY_COMP!$A$1:$AH$1,0)), "")</f>
        <v>0</v>
      </c>
    </row>
    <row r="32" spans="1:22">
      <c r="B32" s="9" t="s">
        <v>1402</v>
      </c>
      <c r="C32" s="10"/>
      <c r="D32" s="10"/>
      <c r="E32" s="10"/>
      <c r="F32" s="10"/>
      <c r="G32" s="12">
        <f t="shared" ref="G32:V32" si="3">SUM(G29:G30)</f>
        <v>0</v>
      </c>
      <c r="H32" s="12">
        <f t="shared" si="3"/>
        <v>0</v>
      </c>
      <c r="I32" s="12">
        <f t="shared" si="3"/>
        <v>2</v>
      </c>
      <c r="J32" s="12">
        <f t="shared" si="3"/>
        <v>3</v>
      </c>
      <c r="K32" s="12">
        <f t="shared" si="3"/>
        <v>0</v>
      </c>
      <c r="L32" s="12">
        <f t="shared" si="3"/>
        <v>0</v>
      </c>
      <c r="M32" s="12">
        <f t="shared" si="3"/>
        <v>0</v>
      </c>
      <c r="N32" s="12">
        <f t="shared" si="3"/>
        <v>15</v>
      </c>
      <c r="O32" s="12">
        <f t="shared" si="3"/>
        <v>2</v>
      </c>
      <c r="P32" s="12">
        <f t="shared" si="3"/>
        <v>5</v>
      </c>
      <c r="Q32" s="12">
        <f t="shared" si="3"/>
        <v>14</v>
      </c>
      <c r="R32" s="12">
        <f t="shared" si="3"/>
        <v>12</v>
      </c>
      <c r="S32" s="12">
        <f t="shared" si="3"/>
        <v>1</v>
      </c>
      <c r="T32" s="12">
        <f t="shared" si="3"/>
        <v>6</v>
      </c>
      <c r="U32" s="12">
        <f t="shared" si="3"/>
        <v>2</v>
      </c>
      <c r="V32" s="12">
        <f t="shared" si="3"/>
        <v>0</v>
      </c>
    </row>
    <row r="33" spans="1:22">
      <c r="A33" s="60"/>
      <c r="B33" s="4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6"/>
    </row>
    <row r="34" spans="1:22">
      <c r="B34" s="13" t="s">
        <v>1420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7"/>
    </row>
    <row r="35" spans="1:22">
      <c r="B35" s="28" t="s">
        <v>1391</v>
      </c>
      <c r="C35" s="14"/>
      <c r="D35" s="14"/>
      <c r="E35" s="14" t="str">
        <f>CONCATENATE(YEAR,":",MONTH,":1:",WEEKLY_REPORT_DAY,":", $A$1)</f>
        <v>2016:2:1:7:TAOYUAN</v>
      </c>
      <c r="F35" s="14">
        <f>MATCH($E35,REPORT_DATA_BY_ZONE!$A:$A, 0)</f>
        <v>42</v>
      </c>
      <c r="G35" s="11">
        <f>IFERROR(INDEX(REPORT_DATA_BY_ZONE!$A:$AH,$F35,MATCH(G$8,REPORT_DATA_BY_ZONE!$A$1:$AH$1,0)), "")</f>
        <v>3</v>
      </c>
      <c r="H35" s="11">
        <f>IFERROR(INDEX(REPORT_DATA_BY_ZONE!$A:$AH,$F35,MATCH(H$8,REPORT_DATA_BY_ZONE!$A$1:$AH$1,0)), "")</f>
        <v>0</v>
      </c>
      <c r="I35" s="11">
        <f>IFERROR(INDEX(REPORT_DATA_BY_ZONE!$A:$AH,$F35,MATCH(I$8,REPORT_DATA_BY_ZONE!$A$1:$AH$1,0)), "")</f>
        <v>15</v>
      </c>
      <c r="J35" s="11">
        <f>IFERROR(INDEX(REPORT_DATA_BY_ZONE!$A:$AH,$F35,MATCH(J$8,REPORT_DATA_BY_ZONE!$A$1:$AH$1,0)), "")</f>
        <v>32</v>
      </c>
      <c r="K35" s="11">
        <f>IFERROR(INDEX(REPORT_DATA_BY_ZONE!$A:$AH,$F35,MATCH(K$8,REPORT_DATA_BY_ZONE!$A$1:$AH$1,0)), "")</f>
        <v>0</v>
      </c>
      <c r="L35" s="11">
        <f>IFERROR(INDEX(REPORT_DATA_BY_ZONE!$A:$AH,$F35,MATCH(L$8,REPORT_DATA_BY_ZONE!$A$1:$AH$1,0)), "")</f>
        <v>1</v>
      </c>
      <c r="M35" s="11">
        <f>IFERROR(INDEX(REPORT_DATA_BY_ZONE!$A:$AH,$F35,MATCH(M$8,REPORT_DATA_BY_ZONE!$A$1:$AH$1,0)), "")</f>
        <v>1</v>
      </c>
      <c r="N35" s="11">
        <f>IFERROR(INDEX(REPORT_DATA_BY_ZONE!$A:$AH,$F35,MATCH(N$8,REPORT_DATA_BY_ZONE!$A$1:$AH$1,0)), "")</f>
        <v>82</v>
      </c>
      <c r="O35" s="11">
        <f>IFERROR(INDEX(REPORT_DATA_BY_ZONE!$A:$AH,$F35,MATCH(O$8,REPORT_DATA_BY_ZONE!$A$1:$AH$1,0)), "")</f>
        <v>15</v>
      </c>
      <c r="P35" s="11">
        <f>IFERROR(INDEX(REPORT_DATA_BY_ZONE!$A:$AH,$F35,MATCH(P$8,REPORT_DATA_BY_ZONE!$A$1:$AH$1,0)), "")</f>
        <v>85</v>
      </c>
      <c r="Q35" s="11">
        <f>IFERROR(INDEX(REPORT_DATA_BY_ZONE!$A:$AH,$F35,MATCH(Q$8,REPORT_DATA_BY_ZONE!$A$1:$AH$1,0)), "")</f>
        <v>171</v>
      </c>
      <c r="R35" s="11">
        <f>IFERROR(INDEX(REPORT_DATA_BY_ZONE!$A:$AH,$F35,MATCH(R$8,REPORT_DATA_BY_ZONE!$A$1:$AH$1,0)), "")</f>
        <v>57</v>
      </c>
      <c r="S35" s="11">
        <f>IFERROR(INDEX(REPORT_DATA_BY_ZONE!$A:$AH,$F35,MATCH(S$8,REPORT_DATA_BY_ZONE!$A$1:$AH$1,0)), "")</f>
        <v>0</v>
      </c>
      <c r="T35" s="11">
        <f>IFERROR(INDEX(REPORT_DATA_BY_ZONE!$A:$AH,$F35,MATCH(T$8,REPORT_DATA_BY_ZONE!$A$1:$AH$1,0)), "")</f>
        <v>43</v>
      </c>
      <c r="U35" s="11">
        <f>IFERROR(INDEX(REPORT_DATA_BY_ZONE!$A:$AH,$F35,MATCH(U$8,REPORT_DATA_BY_ZONE!$A$1:$AH$1,0)), "")</f>
        <v>12</v>
      </c>
      <c r="V35" s="11">
        <f>IFERROR(INDEX(REPORT_DATA_BY_ZONE!$A:$AH,$F35,MATCH(V$8,REPORT_DATA_BY_ZONE!$A$1:$AH$1,0)), "")</f>
        <v>0</v>
      </c>
    </row>
    <row r="36" spans="1:22">
      <c r="B36" s="28" t="s">
        <v>1390</v>
      </c>
      <c r="C36" s="14"/>
      <c r="D36" s="14"/>
      <c r="E36" s="14" t="str">
        <f>CONCATENATE(YEAR,":",MONTH,":2:",WEEKLY_REPORT_DAY,":", $A$1)</f>
        <v>2016:2:2:7:TAOYUAN</v>
      </c>
      <c r="F36" s="14">
        <f>MATCH($E36,REPORT_DATA_BY_ZONE!$A:$A, 0)</f>
        <v>53</v>
      </c>
      <c r="G36" s="11">
        <f>IFERROR(INDEX(REPORT_DATA_BY_ZONE!$A:$AH,$F36,MATCH(G$8,REPORT_DATA_BY_ZONE!$A$1:$AH$1,0)), "")</f>
        <v>2</v>
      </c>
      <c r="H36" s="11">
        <f>IFERROR(INDEX(REPORT_DATA_BY_ZONE!$A:$AH,$F36,MATCH(H$8,REPORT_DATA_BY_ZONE!$A$1:$AH$1,0)), "")</f>
        <v>1</v>
      </c>
      <c r="I36" s="11">
        <f>IFERROR(INDEX(REPORT_DATA_BY_ZONE!$A:$AH,$F36,MATCH(I$8,REPORT_DATA_BY_ZONE!$A$1:$AH$1,0)), "")</f>
        <v>9</v>
      </c>
      <c r="J36" s="11">
        <f>IFERROR(INDEX(REPORT_DATA_BY_ZONE!$A:$AH,$F36,MATCH(J$8,REPORT_DATA_BY_ZONE!$A$1:$AH$1,0)), "")</f>
        <v>35</v>
      </c>
      <c r="K36" s="11">
        <f>IFERROR(INDEX(REPORT_DATA_BY_ZONE!$A:$AH,$F36,MATCH(K$8,REPORT_DATA_BY_ZONE!$A$1:$AH$1,0)), "")</f>
        <v>1</v>
      </c>
      <c r="L36" s="11">
        <f>IFERROR(INDEX(REPORT_DATA_BY_ZONE!$A:$AH,$F36,MATCH(L$8,REPORT_DATA_BY_ZONE!$A$1:$AH$1,0)), "")</f>
        <v>1</v>
      </c>
      <c r="M36" s="11">
        <f>IFERROR(INDEX(REPORT_DATA_BY_ZONE!$A:$AH,$F36,MATCH(M$8,REPORT_DATA_BY_ZONE!$A$1:$AH$1,0)), "")</f>
        <v>1</v>
      </c>
      <c r="N36" s="11">
        <f>IFERROR(INDEX(REPORT_DATA_BY_ZONE!$A:$AH,$F36,MATCH(N$8,REPORT_DATA_BY_ZONE!$A$1:$AH$1,0)), "")</f>
        <v>80</v>
      </c>
      <c r="O36" s="11">
        <f>IFERROR(INDEX(REPORT_DATA_BY_ZONE!$A:$AH,$F36,MATCH(O$8,REPORT_DATA_BY_ZONE!$A$1:$AH$1,0)), "")</f>
        <v>28</v>
      </c>
      <c r="P36" s="11">
        <f>IFERROR(INDEX(REPORT_DATA_BY_ZONE!$A:$AH,$F36,MATCH(P$8,REPORT_DATA_BY_ZONE!$A$1:$AH$1,0)), "")</f>
        <v>57</v>
      </c>
      <c r="Q36" s="11">
        <f>IFERROR(INDEX(REPORT_DATA_BY_ZONE!$A:$AH,$F36,MATCH(Q$8,REPORT_DATA_BY_ZONE!$A$1:$AH$1,0)), "")</f>
        <v>145</v>
      </c>
      <c r="R36" s="11">
        <f>IFERROR(INDEX(REPORT_DATA_BY_ZONE!$A:$AH,$F36,MATCH(R$8,REPORT_DATA_BY_ZONE!$A$1:$AH$1,0)), "")</f>
        <v>68</v>
      </c>
      <c r="S36" s="11">
        <f>IFERROR(INDEX(REPORT_DATA_BY_ZONE!$A:$AH,$F36,MATCH(S$8,REPORT_DATA_BY_ZONE!$A$1:$AH$1,0)), "")</f>
        <v>5</v>
      </c>
      <c r="T36" s="11">
        <f>IFERROR(INDEX(REPORT_DATA_BY_ZONE!$A:$AH,$F36,MATCH(T$8,REPORT_DATA_BY_ZONE!$A$1:$AH$1,0)), "")</f>
        <v>53</v>
      </c>
      <c r="U36" s="11">
        <f>IFERROR(INDEX(REPORT_DATA_BY_ZONE!$A:$AH,$F36,MATCH(U$8,REPORT_DATA_BY_ZONE!$A$1:$AH$1,0)), "")</f>
        <v>24</v>
      </c>
      <c r="V36" s="11">
        <f>IFERROR(INDEX(REPORT_DATA_BY_ZONE!$A:$AH,$F36,MATCH(V$8,REPORT_DATA_BY_ZONE!$A$1:$AH$1,0)), "")</f>
        <v>0</v>
      </c>
    </row>
    <row r="37" spans="1:22">
      <c r="B37" s="28" t="s">
        <v>1392</v>
      </c>
      <c r="C37" s="14"/>
      <c r="D37" s="14"/>
      <c r="E37" s="14" t="str">
        <f>CONCATENATE(YEAR,":",MONTH,":3:",WEEKLY_REPORT_DAY,":", $A$1)</f>
        <v>2016:2:3:7:TAOYUAN</v>
      </c>
      <c r="F37" s="14" t="e">
        <f>MATCH($E37,REPORT_DATA_BY_ZONE!$A:$A, 0)</f>
        <v>#N/A</v>
      </c>
      <c r="G37" s="11" t="str">
        <f>IFERROR(INDEX(REPORT_DATA_BY_ZONE!$A:$AH,$F37,MATCH(G$8,REPORT_DATA_BY_ZONE!$A$1:$AH$1,0)), "")</f>
        <v/>
      </c>
      <c r="H37" s="11" t="str">
        <f>IFERROR(INDEX(REPORT_DATA_BY_ZONE!$A:$AH,$F37,MATCH(H$8,REPORT_DATA_BY_ZONE!$A$1:$AH$1,0)), "")</f>
        <v/>
      </c>
      <c r="I37" s="11" t="str">
        <f>IFERROR(INDEX(REPORT_DATA_BY_ZONE!$A:$AH,$F37,MATCH(I$8,REPORT_DATA_BY_ZONE!$A$1:$AH$1,0)), "")</f>
        <v/>
      </c>
      <c r="J37" s="11" t="str">
        <f>IFERROR(INDEX(REPORT_DATA_BY_ZONE!$A:$AH,$F37,MATCH(J$8,REPORT_DATA_BY_ZONE!$A$1:$AH$1,0)), "")</f>
        <v/>
      </c>
      <c r="K37" s="11" t="str">
        <f>IFERROR(INDEX(REPORT_DATA_BY_ZONE!$A:$AH,$F37,MATCH(K$8,REPORT_DATA_BY_ZONE!$A$1:$AH$1,0)), "")</f>
        <v/>
      </c>
      <c r="L37" s="11" t="str">
        <f>IFERROR(INDEX(REPORT_DATA_BY_ZONE!$A:$AH,$F37,MATCH(L$8,REPORT_DATA_BY_ZONE!$A$1:$AH$1,0)), "")</f>
        <v/>
      </c>
      <c r="M37" s="11" t="str">
        <f>IFERROR(INDEX(REPORT_DATA_BY_ZONE!$A:$AH,$F37,MATCH(M$8,REPORT_DATA_BY_ZONE!$A$1:$AH$1,0)), "")</f>
        <v/>
      </c>
      <c r="N37" s="11" t="str">
        <f>IFERROR(INDEX(REPORT_DATA_BY_ZONE!$A:$AH,$F37,MATCH(N$8,REPORT_DATA_BY_ZONE!$A$1:$AH$1,0)), "")</f>
        <v/>
      </c>
      <c r="O37" s="11" t="str">
        <f>IFERROR(INDEX(REPORT_DATA_BY_ZONE!$A:$AH,$F37,MATCH(O$8,REPORT_DATA_BY_ZONE!$A$1:$AH$1,0)), "")</f>
        <v/>
      </c>
      <c r="P37" s="11" t="str">
        <f>IFERROR(INDEX(REPORT_DATA_BY_ZONE!$A:$AH,$F37,MATCH(P$8,REPORT_DATA_BY_ZONE!$A$1:$AH$1,0)), "")</f>
        <v/>
      </c>
      <c r="Q37" s="11" t="str">
        <f>IFERROR(INDEX(REPORT_DATA_BY_ZONE!$A:$AH,$F37,MATCH(Q$8,REPORT_DATA_BY_ZONE!$A$1:$AH$1,0)), "")</f>
        <v/>
      </c>
      <c r="R37" s="11" t="str">
        <f>IFERROR(INDEX(REPORT_DATA_BY_ZONE!$A:$AH,$F37,MATCH(R$8,REPORT_DATA_BY_ZONE!$A$1:$AH$1,0)), "")</f>
        <v/>
      </c>
      <c r="S37" s="11" t="str">
        <f>IFERROR(INDEX(REPORT_DATA_BY_ZONE!$A:$AH,$F37,MATCH(S$8,REPORT_DATA_BY_ZONE!$A$1:$AH$1,0)), "")</f>
        <v/>
      </c>
      <c r="T37" s="11" t="str">
        <f>IFERROR(INDEX(REPORT_DATA_BY_ZONE!$A:$AH,$F37,MATCH(T$8,REPORT_DATA_BY_ZONE!$A$1:$AH$1,0)), "")</f>
        <v/>
      </c>
      <c r="U37" s="11" t="str">
        <f>IFERROR(INDEX(REPORT_DATA_BY_ZONE!$A:$AH,$F37,MATCH(U$8,REPORT_DATA_BY_ZONE!$A$1:$AH$1,0)), "")</f>
        <v/>
      </c>
      <c r="V37" s="11" t="str">
        <f>IFERROR(INDEX(REPORT_DATA_BY_ZONE!$A:$AH,$F37,MATCH(V$8,REPORT_DATA_BY_ZONE!$A$1:$AH$1,0)), "")</f>
        <v/>
      </c>
    </row>
    <row r="38" spans="1:22">
      <c r="B38" s="28" t="s">
        <v>1393</v>
      </c>
      <c r="C38" s="14"/>
      <c r="D38" s="14"/>
      <c r="E38" s="14" t="str">
        <f>CONCATENATE(YEAR,":",MONTH,":4:",WEEKLY_REPORT_DAY,":", $A$1)</f>
        <v>2016:2:4:7:TAOYUAN</v>
      </c>
      <c r="F38" s="14" t="e">
        <f>MATCH($E38,REPORT_DATA_BY_ZONE!$A:$A, 0)</f>
        <v>#N/A</v>
      </c>
      <c r="G38" s="11" t="str">
        <f>IFERROR(INDEX(REPORT_DATA_BY_ZONE!$A:$AH,$F38,MATCH(G$8,REPORT_DATA_BY_ZONE!$A$1:$AH$1,0)), "")</f>
        <v/>
      </c>
      <c r="H38" s="11" t="str">
        <f>IFERROR(INDEX(REPORT_DATA_BY_ZONE!$A:$AH,$F38,MATCH(H$8,REPORT_DATA_BY_ZONE!$A$1:$AH$1,0)), "")</f>
        <v/>
      </c>
      <c r="I38" s="11" t="str">
        <f>IFERROR(INDEX(REPORT_DATA_BY_ZONE!$A:$AH,$F38,MATCH(I$8,REPORT_DATA_BY_ZONE!$A$1:$AH$1,0)), "")</f>
        <v/>
      </c>
      <c r="J38" s="11" t="str">
        <f>IFERROR(INDEX(REPORT_DATA_BY_ZONE!$A:$AH,$F38,MATCH(J$8,REPORT_DATA_BY_ZONE!$A$1:$AH$1,0)), "")</f>
        <v/>
      </c>
      <c r="K38" s="11" t="str">
        <f>IFERROR(INDEX(REPORT_DATA_BY_ZONE!$A:$AH,$F38,MATCH(K$8,REPORT_DATA_BY_ZONE!$A$1:$AH$1,0)), "")</f>
        <v/>
      </c>
      <c r="L38" s="11" t="str">
        <f>IFERROR(INDEX(REPORT_DATA_BY_ZONE!$A:$AH,$F38,MATCH(L$8,REPORT_DATA_BY_ZONE!$A$1:$AH$1,0)), "")</f>
        <v/>
      </c>
      <c r="M38" s="11" t="str">
        <f>IFERROR(INDEX(REPORT_DATA_BY_ZONE!$A:$AH,$F38,MATCH(M$8,REPORT_DATA_BY_ZONE!$A$1:$AH$1,0)), "")</f>
        <v/>
      </c>
      <c r="N38" s="11" t="str">
        <f>IFERROR(INDEX(REPORT_DATA_BY_ZONE!$A:$AH,$F38,MATCH(N$8,REPORT_DATA_BY_ZONE!$A$1:$AH$1,0)), "")</f>
        <v/>
      </c>
      <c r="O38" s="11" t="str">
        <f>IFERROR(INDEX(REPORT_DATA_BY_ZONE!$A:$AH,$F38,MATCH(O$8,REPORT_DATA_BY_ZONE!$A$1:$AH$1,0)), "")</f>
        <v/>
      </c>
      <c r="P38" s="11" t="str">
        <f>IFERROR(INDEX(REPORT_DATA_BY_ZONE!$A:$AH,$F38,MATCH(P$8,REPORT_DATA_BY_ZONE!$A$1:$AH$1,0)), "")</f>
        <v/>
      </c>
      <c r="Q38" s="11" t="str">
        <f>IFERROR(INDEX(REPORT_DATA_BY_ZONE!$A:$AH,$F38,MATCH(Q$8,REPORT_DATA_BY_ZONE!$A$1:$AH$1,0)), "")</f>
        <v/>
      </c>
      <c r="R38" s="11" t="str">
        <f>IFERROR(INDEX(REPORT_DATA_BY_ZONE!$A:$AH,$F38,MATCH(R$8,REPORT_DATA_BY_ZONE!$A$1:$AH$1,0)), "")</f>
        <v/>
      </c>
      <c r="S38" s="11" t="str">
        <f>IFERROR(INDEX(REPORT_DATA_BY_ZONE!$A:$AH,$F38,MATCH(S$8,REPORT_DATA_BY_ZONE!$A$1:$AH$1,0)), "")</f>
        <v/>
      </c>
      <c r="T38" s="11" t="str">
        <f>IFERROR(INDEX(REPORT_DATA_BY_ZONE!$A:$AH,$F38,MATCH(T$8,REPORT_DATA_BY_ZONE!$A$1:$AH$1,0)), "")</f>
        <v/>
      </c>
      <c r="U38" s="11" t="str">
        <f>IFERROR(INDEX(REPORT_DATA_BY_ZONE!$A:$AH,$F38,MATCH(U$8,REPORT_DATA_BY_ZONE!$A$1:$AH$1,0)), "")</f>
        <v/>
      </c>
      <c r="V38" s="11" t="str">
        <f>IFERROR(INDEX(REPORT_DATA_BY_ZONE!$A:$AH,$F38,MATCH(V$8,REPORT_DATA_BY_ZONE!$A$1:$AH$1,0)), "")</f>
        <v/>
      </c>
    </row>
    <row r="39" spans="1:22">
      <c r="B39" s="28" t="s">
        <v>1394</v>
      </c>
      <c r="C39" s="14"/>
      <c r="D39" s="14"/>
      <c r="E39" s="14" t="str">
        <f>CONCATENATE(YEAR,":",MONTH,":5:",WEEKLY_REPORT_DAY,":", $A$1)</f>
        <v>2016:2:5:7:TAOYUAN</v>
      </c>
      <c r="F39" s="14" t="e">
        <f>MATCH($E39,REPORT_DATA_BY_ZONE!$A:$A, 0)</f>
        <v>#N/A</v>
      </c>
      <c r="G39" s="11" t="str">
        <f>IFERROR(INDEX(REPORT_DATA_BY_ZONE!$A:$AH,$F39,MATCH(G$8,REPORT_DATA_BY_ZONE!$A$1:$AH$1,0)), "")</f>
        <v/>
      </c>
      <c r="H39" s="11" t="str">
        <f>IFERROR(INDEX(REPORT_DATA_BY_ZONE!$A:$AH,$F39,MATCH(H$8,REPORT_DATA_BY_ZONE!$A$1:$AH$1,0)), "")</f>
        <v/>
      </c>
      <c r="I39" s="11" t="str">
        <f>IFERROR(INDEX(REPORT_DATA_BY_ZONE!$A:$AH,$F39,MATCH(I$8,REPORT_DATA_BY_ZONE!$A$1:$AH$1,0)), "")</f>
        <v/>
      </c>
      <c r="J39" s="11" t="str">
        <f>IFERROR(INDEX(REPORT_DATA_BY_ZONE!$A:$AH,$F39,MATCH(J$8,REPORT_DATA_BY_ZONE!$A$1:$AH$1,0)), "")</f>
        <v/>
      </c>
      <c r="K39" s="11" t="str">
        <f>IFERROR(INDEX(REPORT_DATA_BY_ZONE!$A:$AH,$F39,MATCH(K$8,REPORT_DATA_BY_ZONE!$A$1:$AH$1,0)), "")</f>
        <v/>
      </c>
      <c r="L39" s="11" t="str">
        <f>IFERROR(INDEX(REPORT_DATA_BY_ZONE!$A:$AH,$F39,MATCH(L$8,REPORT_DATA_BY_ZONE!$A$1:$AH$1,0)), "")</f>
        <v/>
      </c>
      <c r="M39" s="11" t="str">
        <f>IFERROR(INDEX(REPORT_DATA_BY_ZONE!$A:$AH,$F39,MATCH(M$8,REPORT_DATA_BY_ZONE!$A$1:$AH$1,0)), "")</f>
        <v/>
      </c>
      <c r="N39" s="11" t="str">
        <f>IFERROR(INDEX(REPORT_DATA_BY_ZONE!$A:$AH,$F39,MATCH(N$8,REPORT_DATA_BY_ZONE!$A$1:$AH$1,0)), "")</f>
        <v/>
      </c>
      <c r="O39" s="11" t="str">
        <f>IFERROR(INDEX(REPORT_DATA_BY_ZONE!$A:$AH,$F39,MATCH(O$8,REPORT_DATA_BY_ZONE!$A$1:$AH$1,0)), "")</f>
        <v/>
      </c>
      <c r="P39" s="11" t="str">
        <f>IFERROR(INDEX(REPORT_DATA_BY_ZONE!$A:$AH,$F39,MATCH(P$8,REPORT_DATA_BY_ZONE!$A$1:$AH$1,0)), "")</f>
        <v/>
      </c>
      <c r="Q39" s="11" t="str">
        <f>IFERROR(INDEX(REPORT_DATA_BY_ZONE!$A:$AH,$F39,MATCH(Q$8,REPORT_DATA_BY_ZONE!$A$1:$AH$1,0)), "")</f>
        <v/>
      </c>
      <c r="R39" s="11" t="str">
        <f>IFERROR(INDEX(REPORT_DATA_BY_ZONE!$A:$AH,$F39,MATCH(R$8,REPORT_DATA_BY_ZONE!$A$1:$AH$1,0)), "")</f>
        <v/>
      </c>
      <c r="S39" s="11" t="str">
        <f>IFERROR(INDEX(REPORT_DATA_BY_ZONE!$A:$AH,$F39,MATCH(S$8,REPORT_DATA_BY_ZONE!$A$1:$AH$1,0)), "")</f>
        <v/>
      </c>
      <c r="T39" s="11" t="str">
        <f>IFERROR(INDEX(REPORT_DATA_BY_ZONE!$A:$AH,$F39,MATCH(T$8,REPORT_DATA_BY_ZONE!$A$1:$AH$1,0)), "")</f>
        <v/>
      </c>
      <c r="U39" s="11" t="str">
        <f>IFERROR(INDEX(REPORT_DATA_BY_ZONE!$A:$AH,$F39,MATCH(U$8,REPORT_DATA_BY_ZONE!$A$1:$AH$1,0)), "")</f>
        <v/>
      </c>
      <c r="V39" s="11" t="str">
        <f>IFERROR(INDEX(REPORT_DATA_BY_ZONE!$A:$AH,$F39,MATCH(V$8,REPORT_DATA_BY_ZONE!$A$1:$AH$1,0)), "")</f>
        <v/>
      </c>
    </row>
    <row r="40" spans="1:22">
      <c r="B40" s="18" t="s">
        <v>1422</v>
      </c>
      <c r="C40" s="15"/>
      <c r="D40" s="15"/>
      <c r="E40" s="15"/>
      <c r="F40" s="15"/>
      <c r="G40" s="19">
        <f>SUM(G35:G39)</f>
        <v>5</v>
      </c>
      <c r="H40" s="19">
        <f t="shared" ref="H40:V40" si="4">SUM(H35:H39)</f>
        <v>1</v>
      </c>
      <c r="I40" s="19">
        <f t="shared" si="4"/>
        <v>24</v>
      </c>
      <c r="J40" s="19">
        <f t="shared" si="4"/>
        <v>67</v>
      </c>
      <c r="K40" s="19">
        <f t="shared" si="4"/>
        <v>1</v>
      </c>
      <c r="L40" s="19">
        <f t="shared" si="4"/>
        <v>2</v>
      </c>
      <c r="M40" s="19">
        <f t="shared" si="4"/>
        <v>2</v>
      </c>
      <c r="N40" s="19">
        <f t="shared" si="4"/>
        <v>162</v>
      </c>
      <c r="O40" s="19">
        <f t="shared" si="4"/>
        <v>43</v>
      </c>
      <c r="P40" s="19">
        <f t="shared" si="4"/>
        <v>142</v>
      </c>
      <c r="Q40" s="19">
        <f t="shared" si="4"/>
        <v>316</v>
      </c>
      <c r="R40" s="19">
        <f t="shared" si="4"/>
        <v>125</v>
      </c>
      <c r="S40" s="19">
        <f t="shared" si="4"/>
        <v>5</v>
      </c>
      <c r="T40" s="19">
        <f t="shared" si="4"/>
        <v>96</v>
      </c>
      <c r="U40" s="19">
        <f t="shared" si="4"/>
        <v>36</v>
      </c>
      <c r="V40" s="19">
        <f t="shared" si="4"/>
        <v>0</v>
      </c>
    </row>
  </sheetData>
  <mergeCells count="18"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  <mergeCell ref="G5:J5"/>
    <mergeCell ref="R1:R5"/>
  </mergeCells>
  <conditionalFormatting sqref="L10:M11">
    <cfRule type="cellIs" dxfId="911" priority="143" operator="lessThan">
      <formula>0.5</formula>
    </cfRule>
    <cfRule type="cellIs" dxfId="910" priority="144" operator="greaterThan">
      <formula>0.5</formula>
    </cfRule>
  </conditionalFormatting>
  <conditionalFormatting sqref="N10:N11">
    <cfRule type="cellIs" dxfId="909" priority="141" operator="lessThan">
      <formula>4.5</formula>
    </cfRule>
    <cfRule type="cellIs" dxfId="908" priority="142" operator="greaterThan">
      <formula>5.5</formula>
    </cfRule>
  </conditionalFormatting>
  <conditionalFormatting sqref="O10:O11">
    <cfRule type="cellIs" dxfId="907" priority="139" operator="lessThan">
      <formula>1.5</formula>
    </cfRule>
    <cfRule type="cellIs" dxfId="906" priority="140" operator="greaterThan">
      <formula>2.5</formula>
    </cfRule>
  </conditionalFormatting>
  <conditionalFormatting sqref="P10:P11">
    <cfRule type="cellIs" dxfId="905" priority="137" operator="lessThan">
      <formula>4.5</formula>
    </cfRule>
    <cfRule type="cellIs" dxfId="904" priority="138" operator="greaterThan">
      <formula>7.5</formula>
    </cfRule>
  </conditionalFormatting>
  <conditionalFormatting sqref="R10:S11">
    <cfRule type="cellIs" dxfId="903" priority="135" operator="lessThan">
      <formula>2.5</formula>
    </cfRule>
    <cfRule type="cellIs" dxfId="902" priority="136" operator="greaterThan">
      <formula>4.5</formula>
    </cfRule>
  </conditionalFormatting>
  <conditionalFormatting sqref="T10:T11">
    <cfRule type="cellIs" dxfId="901" priority="133" operator="lessThan">
      <formula>2.5</formula>
    </cfRule>
    <cfRule type="cellIs" dxfId="900" priority="134" operator="greaterThan">
      <formula>4.5</formula>
    </cfRule>
  </conditionalFormatting>
  <conditionalFormatting sqref="U10:U11">
    <cfRule type="cellIs" dxfId="899" priority="132" operator="greaterThan">
      <formula>1.5</formula>
    </cfRule>
  </conditionalFormatting>
  <conditionalFormatting sqref="L10:V11">
    <cfRule type="expression" dxfId="898" priority="129">
      <formula>L10=""</formula>
    </cfRule>
  </conditionalFormatting>
  <conditionalFormatting sqref="S10:S11">
    <cfRule type="cellIs" dxfId="897" priority="130" operator="greaterThan">
      <formula>0.5</formula>
    </cfRule>
    <cfRule type="cellIs" dxfId="896" priority="131" operator="lessThan">
      <formula>0.5</formula>
    </cfRule>
  </conditionalFormatting>
  <conditionalFormatting sqref="L12:M13">
    <cfRule type="cellIs" dxfId="895" priority="127" operator="lessThan">
      <formula>0.5</formula>
    </cfRule>
    <cfRule type="cellIs" dxfId="894" priority="128" operator="greaterThan">
      <formula>0.5</formula>
    </cfRule>
  </conditionalFormatting>
  <conditionalFormatting sqref="N12:N13">
    <cfRule type="cellIs" dxfId="893" priority="125" operator="lessThan">
      <formula>4.5</formula>
    </cfRule>
    <cfRule type="cellIs" dxfId="892" priority="126" operator="greaterThan">
      <formula>5.5</formula>
    </cfRule>
  </conditionalFormatting>
  <conditionalFormatting sqref="O12:O13">
    <cfRule type="cellIs" dxfId="891" priority="123" operator="lessThan">
      <formula>1.5</formula>
    </cfRule>
    <cfRule type="cellIs" dxfId="890" priority="124" operator="greaterThan">
      <formula>2.5</formula>
    </cfRule>
  </conditionalFormatting>
  <conditionalFormatting sqref="P12:P13">
    <cfRule type="cellIs" dxfId="889" priority="121" operator="lessThan">
      <formula>4.5</formula>
    </cfRule>
    <cfRule type="cellIs" dxfId="888" priority="122" operator="greaterThan">
      <formula>7.5</formula>
    </cfRule>
  </conditionalFormatting>
  <conditionalFormatting sqref="R12:S13">
    <cfRule type="cellIs" dxfId="887" priority="119" operator="lessThan">
      <formula>2.5</formula>
    </cfRule>
    <cfRule type="cellIs" dxfId="886" priority="120" operator="greaterThan">
      <formula>4.5</formula>
    </cfRule>
  </conditionalFormatting>
  <conditionalFormatting sqref="T12:T13">
    <cfRule type="cellIs" dxfId="885" priority="117" operator="lessThan">
      <formula>2.5</formula>
    </cfRule>
    <cfRule type="cellIs" dxfId="884" priority="118" operator="greaterThan">
      <formula>4.5</formula>
    </cfRule>
  </conditionalFormatting>
  <conditionalFormatting sqref="U12:U13">
    <cfRule type="cellIs" dxfId="883" priority="116" operator="greaterThan">
      <formula>1.5</formula>
    </cfRule>
  </conditionalFormatting>
  <conditionalFormatting sqref="L12:V13">
    <cfRule type="expression" dxfId="882" priority="113">
      <formula>L12=""</formula>
    </cfRule>
  </conditionalFormatting>
  <conditionalFormatting sqref="S12:S13">
    <cfRule type="cellIs" dxfId="881" priority="114" operator="greaterThan">
      <formula>0.5</formula>
    </cfRule>
    <cfRule type="cellIs" dxfId="880" priority="115" operator="lessThan">
      <formula>0.5</formula>
    </cfRule>
  </conditionalFormatting>
  <conditionalFormatting sqref="L16:M17">
    <cfRule type="cellIs" dxfId="879" priority="111" operator="lessThan">
      <formula>0.5</formula>
    </cfRule>
    <cfRule type="cellIs" dxfId="878" priority="112" operator="greaterThan">
      <formula>0.5</formula>
    </cfRule>
  </conditionalFormatting>
  <conditionalFormatting sqref="N16:N17">
    <cfRule type="cellIs" dxfId="877" priority="109" operator="lessThan">
      <formula>4.5</formula>
    </cfRule>
    <cfRule type="cellIs" dxfId="876" priority="110" operator="greaterThan">
      <formula>5.5</formula>
    </cfRule>
  </conditionalFormatting>
  <conditionalFormatting sqref="O16:O17">
    <cfRule type="cellIs" dxfId="875" priority="107" operator="lessThan">
      <formula>1.5</formula>
    </cfRule>
    <cfRule type="cellIs" dxfId="874" priority="108" operator="greaterThan">
      <formula>2.5</formula>
    </cfRule>
  </conditionalFormatting>
  <conditionalFormatting sqref="P16:P17">
    <cfRule type="cellIs" dxfId="873" priority="105" operator="lessThan">
      <formula>4.5</formula>
    </cfRule>
    <cfRule type="cellIs" dxfId="872" priority="106" operator="greaterThan">
      <formula>7.5</formula>
    </cfRule>
  </conditionalFormatting>
  <conditionalFormatting sqref="R16:S17">
    <cfRule type="cellIs" dxfId="871" priority="103" operator="lessThan">
      <formula>2.5</formula>
    </cfRule>
    <cfRule type="cellIs" dxfId="870" priority="104" operator="greaterThan">
      <formula>4.5</formula>
    </cfRule>
  </conditionalFormatting>
  <conditionalFormatting sqref="T16:T17">
    <cfRule type="cellIs" dxfId="869" priority="101" operator="lessThan">
      <formula>2.5</formula>
    </cfRule>
    <cfRule type="cellIs" dxfId="868" priority="102" operator="greaterThan">
      <formula>4.5</formula>
    </cfRule>
  </conditionalFormatting>
  <conditionalFormatting sqref="U16:U17">
    <cfRule type="cellIs" dxfId="867" priority="100" operator="greaterThan">
      <formula>1.5</formula>
    </cfRule>
  </conditionalFormatting>
  <conditionalFormatting sqref="L16:V17">
    <cfRule type="expression" dxfId="866" priority="97">
      <formula>L16=""</formula>
    </cfRule>
  </conditionalFormatting>
  <conditionalFormatting sqref="S16:S17">
    <cfRule type="cellIs" dxfId="865" priority="98" operator="greaterThan">
      <formula>0.5</formula>
    </cfRule>
    <cfRule type="cellIs" dxfId="864" priority="99" operator="lessThan">
      <formula>0.5</formula>
    </cfRule>
  </conditionalFormatting>
  <conditionalFormatting sqref="L18:M19">
    <cfRule type="cellIs" dxfId="863" priority="95" operator="lessThan">
      <formula>0.5</formula>
    </cfRule>
    <cfRule type="cellIs" dxfId="862" priority="96" operator="greaterThan">
      <formula>0.5</formula>
    </cfRule>
  </conditionalFormatting>
  <conditionalFormatting sqref="N18:N19">
    <cfRule type="cellIs" dxfId="861" priority="93" operator="lessThan">
      <formula>4.5</formula>
    </cfRule>
    <cfRule type="cellIs" dxfId="860" priority="94" operator="greaterThan">
      <formula>5.5</formula>
    </cfRule>
  </conditionalFormatting>
  <conditionalFormatting sqref="O18:O19">
    <cfRule type="cellIs" dxfId="859" priority="91" operator="lessThan">
      <formula>1.5</formula>
    </cfRule>
    <cfRule type="cellIs" dxfId="858" priority="92" operator="greaterThan">
      <formula>2.5</formula>
    </cfRule>
  </conditionalFormatting>
  <conditionalFormatting sqref="P18:P19">
    <cfRule type="cellIs" dxfId="857" priority="89" operator="lessThan">
      <formula>4.5</formula>
    </cfRule>
    <cfRule type="cellIs" dxfId="856" priority="90" operator="greaterThan">
      <formula>7.5</formula>
    </cfRule>
  </conditionalFormatting>
  <conditionalFormatting sqref="R18:S19">
    <cfRule type="cellIs" dxfId="855" priority="87" operator="lessThan">
      <formula>2.5</formula>
    </cfRule>
    <cfRule type="cellIs" dxfId="854" priority="88" operator="greaterThan">
      <formula>4.5</formula>
    </cfRule>
  </conditionalFormatting>
  <conditionalFormatting sqref="T18:T19">
    <cfRule type="cellIs" dxfId="853" priority="85" operator="lessThan">
      <formula>2.5</formula>
    </cfRule>
    <cfRule type="cellIs" dxfId="852" priority="86" operator="greaterThan">
      <formula>4.5</formula>
    </cfRule>
  </conditionalFormatting>
  <conditionalFormatting sqref="U18:U19">
    <cfRule type="cellIs" dxfId="851" priority="84" operator="greaterThan">
      <formula>1.5</formula>
    </cfRule>
  </conditionalFormatting>
  <conditionalFormatting sqref="L18:V19">
    <cfRule type="expression" dxfId="850" priority="81">
      <formula>L18=""</formula>
    </cfRule>
  </conditionalFormatting>
  <conditionalFormatting sqref="S18:S19">
    <cfRule type="cellIs" dxfId="849" priority="82" operator="greaterThan">
      <formula>0.5</formula>
    </cfRule>
    <cfRule type="cellIs" dxfId="848" priority="83" operator="lessThan">
      <formula>0.5</formula>
    </cfRule>
  </conditionalFormatting>
  <conditionalFormatting sqref="L23:M24">
    <cfRule type="cellIs" dxfId="847" priority="79" operator="lessThan">
      <formula>0.5</formula>
    </cfRule>
    <cfRule type="cellIs" dxfId="846" priority="80" operator="greaterThan">
      <formula>0.5</formula>
    </cfRule>
  </conditionalFormatting>
  <conditionalFormatting sqref="N23:N24">
    <cfRule type="cellIs" dxfId="845" priority="77" operator="lessThan">
      <formula>4.5</formula>
    </cfRule>
    <cfRule type="cellIs" dxfId="844" priority="78" operator="greaterThan">
      <formula>5.5</formula>
    </cfRule>
  </conditionalFormatting>
  <conditionalFormatting sqref="O23:O24">
    <cfRule type="cellIs" dxfId="843" priority="75" operator="lessThan">
      <formula>1.5</formula>
    </cfRule>
    <cfRule type="cellIs" dxfId="842" priority="76" operator="greaterThan">
      <formula>2.5</formula>
    </cfRule>
  </conditionalFormatting>
  <conditionalFormatting sqref="P23:P24">
    <cfRule type="cellIs" dxfId="841" priority="73" operator="lessThan">
      <formula>4.5</formula>
    </cfRule>
    <cfRule type="cellIs" dxfId="840" priority="74" operator="greaterThan">
      <formula>7.5</formula>
    </cfRule>
  </conditionalFormatting>
  <conditionalFormatting sqref="R23:S24">
    <cfRule type="cellIs" dxfId="839" priority="71" operator="lessThan">
      <formula>2.5</formula>
    </cfRule>
    <cfRule type="cellIs" dxfId="838" priority="72" operator="greaterThan">
      <formula>4.5</formula>
    </cfRule>
  </conditionalFormatting>
  <conditionalFormatting sqref="T23:T24">
    <cfRule type="cellIs" dxfId="837" priority="69" operator="lessThan">
      <formula>2.5</formula>
    </cfRule>
    <cfRule type="cellIs" dxfId="836" priority="70" operator="greaterThan">
      <formula>4.5</formula>
    </cfRule>
  </conditionalFormatting>
  <conditionalFormatting sqref="U23:U24">
    <cfRule type="cellIs" dxfId="835" priority="68" operator="greaterThan">
      <formula>1.5</formula>
    </cfRule>
  </conditionalFormatting>
  <conditionalFormatting sqref="L23:V24">
    <cfRule type="expression" dxfId="834" priority="65">
      <formula>L23=""</formula>
    </cfRule>
  </conditionalFormatting>
  <conditionalFormatting sqref="S23:S24">
    <cfRule type="cellIs" dxfId="833" priority="66" operator="greaterThan">
      <formula>0.5</formula>
    </cfRule>
    <cfRule type="cellIs" dxfId="832" priority="67" operator="lessThan">
      <formula>0.5</formula>
    </cfRule>
  </conditionalFormatting>
  <conditionalFormatting sqref="L25:M26">
    <cfRule type="cellIs" dxfId="831" priority="63" operator="lessThan">
      <formula>0.5</formula>
    </cfRule>
    <cfRule type="cellIs" dxfId="830" priority="64" operator="greaterThan">
      <formula>0.5</formula>
    </cfRule>
  </conditionalFormatting>
  <conditionalFormatting sqref="N25:N26">
    <cfRule type="cellIs" dxfId="829" priority="61" operator="lessThan">
      <formula>4.5</formula>
    </cfRule>
    <cfRule type="cellIs" dxfId="828" priority="62" operator="greaterThan">
      <formula>5.5</formula>
    </cfRule>
  </conditionalFormatting>
  <conditionalFormatting sqref="O25:O26">
    <cfRule type="cellIs" dxfId="827" priority="59" operator="lessThan">
      <formula>1.5</formula>
    </cfRule>
    <cfRule type="cellIs" dxfId="826" priority="60" operator="greaterThan">
      <formula>2.5</formula>
    </cfRule>
  </conditionalFormatting>
  <conditionalFormatting sqref="P25:P26">
    <cfRule type="cellIs" dxfId="825" priority="57" operator="lessThan">
      <formula>4.5</formula>
    </cfRule>
    <cfRule type="cellIs" dxfId="824" priority="58" operator="greaterThan">
      <formula>7.5</formula>
    </cfRule>
  </conditionalFormatting>
  <conditionalFormatting sqref="R25:S26">
    <cfRule type="cellIs" dxfId="823" priority="55" operator="lessThan">
      <formula>2.5</formula>
    </cfRule>
    <cfRule type="cellIs" dxfId="822" priority="56" operator="greaterThan">
      <formula>4.5</formula>
    </cfRule>
  </conditionalFormatting>
  <conditionalFormatting sqref="T25:T26">
    <cfRule type="cellIs" dxfId="821" priority="53" operator="lessThan">
      <formula>2.5</formula>
    </cfRule>
    <cfRule type="cellIs" dxfId="820" priority="54" operator="greaterThan">
      <formula>4.5</formula>
    </cfRule>
  </conditionalFormatting>
  <conditionalFormatting sqref="U25:U26">
    <cfRule type="cellIs" dxfId="819" priority="52" operator="greaterThan">
      <formula>1.5</formula>
    </cfRule>
  </conditionalFormatting>
  <conditionalFormatting sqref="L25:V26">
    <cfRule type="expression" dxfId="818" priority="49">
      <formula>L25=""</formula>
    </cfRule>
  </conditionalFormatting>
  <conditionalFormatting sqref="S25:S26">
    <cfRule type="cellIs" dxfId="817" priority="50" operator="greaterThan">
      <formula>0.5</formula>
    </cfRule>
    <cfRule type="cellIs" dxfId="816" priority="51" operator="lessThan">
      <formula>0.5</formula>
    </cfRule>
  </conditionalFormatting>
  <conditionalFormatting sqref="L29:M30">
    <cfRule type="cellIs" dxfId="815" priority="47" operator="lessThan">
      <formula>0.5</formula>
    </cfRule>
    <cfRule type="cellIs" dxfId="814" priority="48" operator="greaterThan">
      <formula>0.5</formula>
    </cfRule>
  </conditionalFormatting>
  <conditionalFormatting sqref="N29:N30">
    <cfRule type="cellIs" dxfId="813" priority="45" operator="lessThan">
      <formula>4.5</formula>
    </cfRule>
    <cfRule type="cellIs" dxfId="812" priority="46" operator="greaterThan">
      <formula>5.5</formula>
    </cfRule>
  </conditionalFormatting>
  <conditionalFormatting sqref="O29:O30">
    <cfRule type="cellIs" dxfId="811" priority="43" operator="lessThan">
      <formula>1.5</formula>
    </cfRule>
    <cfRule type="cellIs" dxfId="810" priority="44" operator="greaterThan">
      <formula>2.5</formula>
    </cfRule>
  </conditionalFormatting>
  <conditionalFormatting sqref="P29:P30">
    <cfRule type="cellIs" dxfId="809" priority="41" operator="lessThan">
      <formula>4.5</formula>
    </cfRule>
    <cfRule type="cellIs" dxfId="808" priority="42" operator="greaterThan">
      <formula>7.5</formula>
    </cfRule>
  </conditionalFormatting>
  <conditionalFormatting sqref="R29:S30">
    <cfRule type="cellIs" dxfId="807" priority="39" operator="lessThan">
      <formula>2.5</formula>
    </cfRule>
    <cfRule type="cellIs" dxfId="806" priority="40" operator="greaterThan">
      <formula>4.5</formula>
    </cfRule>
  </conditionalFormatting>
  <conditionalFormatting sqref="T29:T30">
    <cfRule type="cellIs" dxfId="805" priority="37" operator="lessThan">
      <formula>2.5</formula>
    </cfRule>
    <cfRule type="cellIs" dxfId="804" priority="38" operator="greaterThan">
      <formula>4.5</formula>
    </cfRule>
  </conditionalFormatting>
  <conditionalFormatting sqref="U29:U30">
    <cfRule type="cellIs" dxfId="803" priority="36" operator="greaterThan">
      <formula>1.5</formula>
    </cfRule>
  </conditionalFormatting>
  <conditionalFormatting sqref="L29:V30">
    <cfRule type="expression" dxfId="802" priority="33">
      <formula>L29=""</formula>
    </cfRule>
  </conditionalFormatting>
  <conditionalFormatting sqref="S29:S30">
    <cfRule type="cellIs" dxfId="801" priority="34" operator="greaterThan">
      <formula>0.5</formula>
    </cfRule>
    <cfRule type="cellIs" dxfId="800" priority="35" operator="lessThan">
      <formula>0.5</formula>
    </cfRule>
  </conditionalFormatting>
  <conditionalFormatting sqref="L31:M31">
    <cfRule type="cellIs" dxfId="799" priority="31" operator="lessThan">
      <formula>0.5</formula>
    </cfRule>
    <cfRule type="cellIs" dxfId="798" priority="32" operator="greaterThan">
      <formula>0.5</formula>
    </cfRule>
  </conditionalFormatting>
  <conditionalFormatting sqref="N31">
    <cfRule type="cellIs" dxfId="797" priority="29" operator="lessThan">
      <formula>4.5</formula>
    </cfRule>
    <cfRule type="cellIs" dxfId="796" priority="30" operator="greaterThan">
      <formula>5.5</formula>
    </cfRule>
  </conditionalFormatting>
  <conditionalFormatting sqref="O31">
    <cfRule type="cellIs" dxfId="795" priority="27" operator="lessThan">
      <formula>1.5</formula>
    </cfRule>
    <cfRule type="cellIs" dxfId="794" priority="28" operator="greaterThan">
      <formula>2.5</formula>
    </cfRule>
  </conditionalFormatting>
  <conditionalFormatting sqref="P31">
    <cfRule type="cellIs" dxfId="793" priority="25" operator="lessThan">
      <formula>4.5</formula>
    </cfRule>
    <cfRule type="cellIs" dxfId="792" priority="26" operator="greaterThan">
      <formula>7.5</formula>
    </cfRule>
  </conditionalFormatting>
  <conditionalFormatting sqref="R31:S31">
    <cfRule type="cellIs" dxfId="791" priority="23" operator="lessThan">
      <formula>2.5</formula>
    </cfRule>
    <cfRule type="cellIs" dxfId="790" priority="24" operator="greaterThan">
      <formula>4.5</formula>
    </cfRule>
  </conditionalFormatting>
  <conditionalFormatting sqref="T31">
    <cfRule type="cellIs" dxfId="789" priority="21" operator="lessThan">
      <formula>2.5</formula>
    </cfRule>
    <cfRule type="cellIs" dxfId="788" priority="22" operator="greaterThan">
      <formula>4.5</formula>
    </cfRule>
  </conditionalFormatting>
  <conditionalFormatting sqref="U31">
    <cfRule type="cellIs" dxfId="787" priority="20" operator="greaterThan">
      <formula>1.5</formula>
    </cfRule>
  </conditionalFormatting>
  <conditionalFormatting sqref="L31:V31">
    <cfRule type="expression" dxfId="786" priority="17">
      <formula>L31=""</formula>
    </cfRule>
  </conditionalFormatting>
  <conditionalFormatting sqref="S31">
    <cfRule type="cellIs" dxfId="785" priority="18" operator="greaterThan">
      <formula>0.5</formula>
    </cfRule>
    <cfRule type="cellIs" dxfId="784" priority="19" operator="lessThan">
      <formula>0.5</formula>
    </cfRule>
  </conditionalFormatting>
  <conditionalFormatting sqref="L20:M20">
    <cfRule type="cellIs" dxfId="783" priority="15" operator="lessThan">
      <formula>0.5</formula>
    </cfRule>
    <cfRule type="cellIs" dxfId="782" priority="16" operator="greaterThan">
      <formula>0.5</formula>
    </cfRule>
  </conditionalFormatting>
  <conditionalFormatting sqref="N20">
    <cfRule type="cellIs" dxfId="781" priority="13" operator="lessThan">
      <formula>4.5</formula>
    </cfRule>
    <cfRule type="cellIs" dxfId="780" priority="14" operator="greaterThan">
      <formula>5.5</formula>
    </cfRule>
  </conditionalFormatting>
  <conditionalFormatting sqref="O20">
    <cfRule type="cellIs" dxfId="779" priority="11" operator="lessThan">
      <formula>1.5</formula>
    </cfRule>
    <cfRule type="cellIs" dxfId="778" priority="12" operator="greaterThan">
      <formula>2.5</formula>
    </cfRule>
  </conditionalFormatting>
  <conditionalFormatting sqref="P20">
    <cfRule type="cellIs" dxfId="777" priority="9" operator="lessThan">
      <formula>4.5</formula>
    </cfRule>
    <cfRule type="cellIs" dxfId="776" priority="10" operator="greaterThan">
      <formula>7.5</formula>
    </cfRule>
  </conditionalFormatting>
  <conditionalFormatting sqref="R20:S20">
    <cfRule type="cellIs" dxfId="775" priority="7" operator="lessThan">
      <formula>2.5</formula>
    </cfRule>
    <cfRule type="cellIs" dxfId="774" priority="8" operator="greaterThan">
      <formula>4.5</formula>
    </cfRule>
  </conditionalFormatting>
  <conditionalFormatting sqref="T20">
    <cfRule type="cellIs" dxfId="773" priority="5" operator="lessThan">
      <formula>2.5</formula>
    </cfRule>
    <cfRule type="cellIs" dxfId="772" priority="6" operator="greaterThan">
      <formula>4.5</formula>
    </cfRule>
  </conditionalFormatting>
  <conditionalFormatting sqref="U20">
    <cfRule type="cellIs" dxfId="771" priority="4" operator="greaterThan">
      <formula>1.5</formula>
    </cfRule>
  </conditionalFormatting>
  <conditionalFormatting sqref="L20:V20">
    <cfRule type="expression" dxfId="770" priority="1">
      <formula>L20=""</formula>
    </cfRule>
  </conditionalFormatting>
  <conditionalFormatting sqref="S20">
    <cfRule type="cellIs" dxfId="769" priority="2" operator="greaterThan">
      <formula>0.5</formula>
    </cfRule>
    <cfRule type="cellIs" dxfId="768" priority="3" operator="lessThan">
      <formula>0.5</formula>
    </cfRule>
  </conditionalFormatting>
  <pageMargins left="0.7" right="0.7" top="0.75" bottom="0.75" header="0.3" footer="0.3"/>
  <pageSetup paperSize="9" scale="6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22" zoomScaleNormal="100" workbookViewId="0">
      <selection activeCell="X23" sqref="X23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workbookViewId="0">
      <selection activeCell="G22" sqref="G22"/>
    </sheetView>
  </sheetViews>
  <sheetFormatPr defaultRowHeight="15"/>
  <cols>
    <col min="1" max="1" width="21" style="8" customWidth="1"/>
    <col min="2" max="2" width="24.7109375" style="8" customWidth="1"/>
    <col min="3" max="3" width="13.28515625" style="8" customWidth="1"/>
    <col min="4" max="4" width="20.7109375" style="8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8" ht="135">
      <c r="F1" s="39" t="s">
        <v>74</v>
      </c>
      <c r="G1" s="39" t="s">
        <v>72</v>
      </c>
      <c r="H1" s="39" t="s">
        <v>73</v>
      </c>
      <c r="I1" s="39" t="s">
        <v>86</v>
      </c>
      <c r="J1" s="39" t="s">
        <v>87</v>
      </c>
      <c r="K1" s="39" t="s">
        <v>85</v>
      </c>
      <c r="N1" s="39" t="s">
        <v>633</v>
      </c>
      <c r="P1" s="39" t="s">
        <v>29</v>
      </c>
      <c r="Q1" s="39"/>
      <c r="R1" s="39" t="s">
        <v>636</v>
      </c>
      <c r="S1" s="39"/>
      <c r="T1" s="39" t="s">
        <v>64</v>
      </c>
      <c r="U1" s="39"/>
      <c r="V1" s="39" t="s">
        <v>65</v>
      </c>
    </row>
    <row r="2" spans="1:28">
      <c r="A2" s="37" t="s">
        <v>71</v>
      </c>
      <c r="B2" s="37" t="s">
        <v>1</v>
      </c>
      <c r="C2" s="37" t="s">
        <v>16</v>
      </c>
      <c r="D2" s="37" t="s">
        <v>14</v>
      </c>
      <c r="E2" s="37" t="s">
        <v>84</v>
      </c>
      <c r="F2" s="8" t="s">
        <v>78</v>
      </c>
      <c r="G2" s="8" t="s">
        <v>82</v>
      </c>
      <c r="H2" s="8" t="s">
        <v>83</v>
      </c>
      <c r="I2" s="8" t="s">
        <v>79</v>
      </c>
      <c r="J2" s="8" t="s">
        <v>80</v>
      </c>
      <c r="K2" s="8" t="s">
        <v>81</v>
      </c>
      <c r="M2" s="37" t="s">
        <v>76</v>
      </c>
      <c r="N2" s="37" t="s">
        <v>6</v>
      </c>
      <c r="O2" s="8" t="s">
        <v>88</v>
      </c>
      <c r="P2" s="37" t="s">
        <v>7</v>
      </c>
      <c r="Q2" s="37" t="s">
        <v>89</v>
      </c>
      <c r="R2" s="37" t="s">
        <v>8</v>
      </c>
      <c r="S2" s="37" t="s">
        <v>90</v>
      </c>
      <c r="T2" s="37" t="s">
        <v>63</v>
      </c>
      <c r="U2" s="37" t="s">
        <v>91</v>
      </c>
      <c r="V2" s="37" t="s">
        <v>62</v>
      </c>
      <c r="W2" s="37" t="s">
        <v>92</v>
      </c>
      <c r="Y2" s="8" t="s">
        <v>1388</v>
      </c>
      <c r="Z2" s="8" t="s">
        <v>14</v>
      </c>
      <c r="AA2" s="8" t="s">
        <v>1389</v>
      </c>
      <c r="AB2" s="8" t="s">
        <v>6</v>
      </c>
    </row>
    <row r="3" spans="1:28">
      <c r="A3" s="37">
        <v>-12</v>
      </c>
      <c r="B3" s="37">
        <f t="shared" ref="B3:B15" si="0">MONTH+$A3</f>
        <v>-10</v>
      </c>
      <c r="C3" s="38">
        <f>DATE(2016, B3,1)</f>
        <v>42036</v>
      </c>
      <c r="D3" s="38" t="str">
        <f>CONCATENATE(YEAR($C3),":",MONTH($C3),":0:0:", TAOYUAN!$A$1)</f>
        <v>2015:2:0:0:TAOYUAN</v>
      </c>
      <c r="E3" s="37" t="e">
        <f>MATCH($D3,BAPTISM_SOURCE_ZONE_MONTH!$A:$A, 0)</f>
        <v>#N/A</v>
      </c>
      <c r="F3" s="11" t="str">
        <f>IFERROR(INDEX(BAPTISM_SOURCE_ZONE_MONTH!$A:$Z,TAOYUAN_GRAPH_DATA!$E3,MATCH(F$2,BAPTISM_SOURCE_ZONE_MONTH!$A$1:$Z$1,0)),"")</f>
        <v/>
      </c>
      <c r="G3" s="11" t="str">
        <f>IFERROR(INDEX(BAPTISM_SOURCE_ZONE_MONTH!$A:$Z,TAOYUAN_GRAPH_DATA!$E3,MATCH(G$2,BAPTISM_SOURCE_ZONE_MONTH!$A$1:$Z$1,0)),"")</f>
        <v/>
      </c>
      <c r="H3" s="11" t="str">
        <f>IFERROR(INDEX(BAPTISM_SOURCE_ZONE_MONTH!$A:$Z,TAOYUAN_GRAPH_DATA!$E3,MATCH(H$2,BAPTISM_SOURCE_ZONE_MONTH!$A$1:$Z$1,0)),"")</f>
        <v/>
      </c>
      <c r="I3" s="11" t="str">
        <f>IFERROR(INDEX(BAPTISM_SOURCE_ZONE_MONTH!$A:$Z,TAOYUAN_GRAPH_DATA!$E3,MATCH(I$2,BAPTISM_SOURCE_ZONE_MONTH!$A$1:$Z$1,0)),"")</f>
        <v/>
      </c>
      <c r="J3" s="11" t="str">
        <f>IFERROR(INDEX(BAPTISM_SOURCE_ZONE_MONTH!$A:$Z,TAOYUAN_GRAPH_DATA!$E3,MATCH(J$2,BAPTISM_SOURCE_ZONE_MONTH!$A$1:$Z$1,0)),"")</f>
        <v/>
      </c>
      <c r="K3" s="11" t="str">
        <f>IFERROR(INDEX(BAPTISM_SOURCE_ZONE_MONTH!$A:$Z,TAOYUAN_GRAPH_DATA!$E3,MATCH(K$2,BAPTISM_SOURCE_ZONE_MONTH!$A$1:$Z$1,0)),"")</f>
        <v/>
      </c>
      <c r="M3" s="37">
        <f>MATCH($D3,REPORT_DATA_BY_ZONE_MONTH!$A:$A, 0)</f>
        <v>139</v>
      </c>
      <c r="N3" s="30">
        <f>IFERROR(INDEX(REPORT_DATA_BY_ZONE_MONTH!$A:$AG,$M3,MATCH(N$2,REPORT_DATA_BY_ZONE_MONTH!$A$1:$AG$1,0)), "")</f>
        <v>7</v>
      </c>
      <c r="O3" s="30">
        <f>$B$21</f>
        <v>8</v>
      </c>
      <c r="P3" s="30">
        <f>IFERROR(INDEX(REPORT_DATA_BY_ZONE_MONTH!$A:$AG,$M3,MATCH(P$2,REPORT_DATA_BY_ZONE_MONTH!$A$1:$AG$1,0)), "")</f>
        <v>0</v>
      </c>
      <c r="Q3" s="30">
        <f>6*$B$17*$B$18</f>
        <v>384</v>
      </c>
      <c r="R3" s="30">
        <f>IFERROR(INDEX(REPORT_DATA_BY_ZONE_MONTH!$A:$AG,$M3,MATCH(R$2,REPORT_DATA_BY_ZONE_MONTH!$A$1:$AG$1,0)), "")</f>
        <v>0</v>
      </c>
      <c r="S3" s="30">
        <f>3*$B$17*$B$18</f>
        <v>192</v>
      </c>
      <c r="T3" s="30">
        <f>IFERROR(INDEX(REPORT_DATA_BY_ZONE_MONTH!$A:$AG,$M3,MATCH(T$2,REPORT_DATA_BY_ZONE_MONTH!$A$1:$AG$1,0)), "")</f>
        <v>0</v>
      </c>
      <c r="U3" s="30">
        <f>5*$B$17*$B$18</f>
        <v>320</v>
      </c>
      <c r="V3" s="30">
        <f>IFERROR(INDEX(REPORT_DATA_BY_ZONE_MONTH!$A:$AG,$M3,MATCH(V$2,REPORT_DATA_BY_ZONE_MONTH!$A$1:$AG$1,0)), "")</f>
        <v>0</v>
      </c>
      <c r="W3" s="30">
        <f>1*$B$17*$B$18</f>
        <v>64</v>
      </c>
      <c r="Y3" s="8">
        <v>1</v>
      </c>
      <c r="Z3" s="8" t="str">
        <f>CONCATENATE(YEAR, ":",Y3,":0:0:",TAOYUAN!$A$1)</f>
        <v>2016:1:0:0:TAOYUAN</v>
      </c>
      <c r="AA3" s="37">
        <f>MATCH($Z3,REPORT_DATA_BY_ZONE_MONTH!$A:$A, 0)</f>
        <v>220</v>
      </c>
      <c r="AB3" s="30">
        <f>IFERROR(INDEX(REPORT_DATA_BY_ZONE_MONTH!$A:$AG,$AA3,MATCH(AB$2,REPORT_DATA_BY_ZONE_MONTH!$A$1:$AG$1,0)), "")</f>
        <v>4</v>
      </c>
    </row>
    <row r="4" spans="1:28">
      <c r="A4" s="37">
        <v>-11</v>
      </c>
      <c r="B4" s="37">
        <f t="shared" si="0"/>
        <v>-9</v>
      </c>
      <c r="C4" s="38">
        <f t="shared" ref="C4:C15" si="1">DATE(2016, B4,1)</f>
        <v>42064</v>
      </c>
      <c r="D4" s="38" t="str">
        <f>CONCATENATE(YEAR($C4),":",MONTH($C4),":0:0:", TAOYUAN!$A$1)</f>
        <v>2015:3:0:0:TAOYUAN</v>
      </c>
      <c r="E4" s="37" t="e">
        <f>MATCH($D4,BAPTISM_SOURCE_ZONE_MONTH!$A:$A, 0)</f>
        <v>#N/A</v>
      </c>
      <c r="F4" s="11" t="str">
        <f>IFERROR(INDEX(BAPTISM_SOURCE_ZONE_MONTH!$A:$Z,TAOYUAN_GRAPH_DATA!$E4,MATCH(F$2,BAPTISM_SOURCE_ZONE_MONTH!$A$1:$Z$1,0)),"")</f>
        <v/>
      </c>
      <c r="G4" s="11" t="str">
        <f>IFERROR(INDEX(BAPTISM_SOURCE_ZONE_MONTH!$A:$Z,TAOYUAN_GRAPH_DATA!$E4,MATCH(G$2,BAPTISM_SOURCE_ZONE_MONTH!$A$1:$Z$1,0)),"")</f>
        <v/>
      </c>
      <c r="H4" s="11" t="str">
        <f>IFERROR(INDEX(BAPTISM_SOURCE_ZONE_MONTH!$A:$Z,TAOYUAN_GRAPH_DATA!$E4,MATCH(H$2,BAPTISM_SOURCE_ZONE_MONTH!$A$1:$Z$1,0)),"")</f>
        <v/>
      </c>
      <c r="I4" s="11" t="str">
        <f>IFERROR(INDEX(BAPTISM_SOURCE_ZONE_MONTH!$A:$Z,TAOYUAN_GRAPH_DATA!$E4,MATCH(I$2,BAPTISM_SOURCE_ZONE_MONTH!$A$1:$Z$1,0)),"")</f>
        <v/>
      </c>
      <c r="J4" s="11" t="str">
        <f>IFERROR(INDEX(BAPTISM_SOURCE_ZONE_MONTH!$A:$Z,TAOYUAN_GRAPH_DATA!$E4,MATCH(J$2,BAPTISM_SOURCE_ZONE_MONTH!$A$1:$Z$1,0)),"")</f>
        <v/>
      </c>
      <c r="K4" s="11" t="str">
        <f>IFERROR(INDEX(BAPTISM_SOURCE_ZONE_MONTH!$A:$Z,TAOYUAN_GRAPH_DATA!$E4,MATCH(K$2,BAPTISM_SOURCE_ZONE_MONTH!$A$1:$Z$1,0)),"")</f>
        <v/>
      </c>
      <c r="M4" s="37">
        <f>MATCH($D4,REPORT_DATA_BY_ZONE_MONTH!$A:$A, 0)</f>
        <v>149</v>
      </c>
      <c r="N4" s="30">
        <f>IFERROR(INDEX(REPORT_DATA_BY_ZONE_MONTH!$A:$AG,$M4,MATCH(N$2,REPORT_DATA_BY_ZONE_MONTH!$A$1:$AG$1,0)), "")</f>
        <v>4</v>
      </c>
      <c r="O4" s="30">
        <f t="shared" ref="O4:O15" si="2">$B$21</f>
        <v>8</v>
      </c>
      <c r="P4" s="30">
        <f>IFERROR(INDEX(REPORT_DATA_BY_ZONE_MONTH!$A:$AG,$M4,MATCH(P$2,REPORT_DATA_BY_ZONE_MONTH!$A$1:$AG$1,0)), "")</f>
        <v>0</v>
      </c>
      <c r="Q4" s="30">
        <f t="shared" ref="Q4:Q15" si="3">6*$B$17*$B$18</f>
        <v>384</v>
      </c>
      <c r="R4" s="30">
        <f>IFERROR(INDEX(REPORT_DATA_BY_ZONE_MONTH!$A:$AG,$M4,MATCH(R$2,REPORT_DATA_BY_ZONE_MONTH!$A$1:$AG$1,0)), "")</f>
        <v>0</v>
      </c>
      <c r="S4" s="30">
        <f t="shared" ref="S4:S15" si="4">3*$B$17*$B$18</f>
        <v>192</v>
      </c>
      <c r="T4" s="30">
        <f>IFERROR(INDEX(REPORT_DATA_BY_ZONE_MONTH!$A:$AG,$M4,MATCH(T$2,REPORT_DATA_BY_ZONE_MONTH!$A$1:$AG$1,0)), "")</f>
        <v>0</v>
      </c>
      <c r="U4" s="30">
        <f t="shared" ref="U4:U15" si="5">5*$B$17*$B$18</f>
        <v>320</v>
      </c>
      <c r="V4" s="30">
        <f>IFERROR(INDEX(REPORT_DATA_BY_ZONE_MONTH!$A:$AG,$M4,MATCH(V$2,REPORT_DATA_BY_ZONE_MONTH!$A$1:$AG$1,0)), "")</f>
        <v>0</v>
      </c>
      <c r="W4" s="30">
        <f t="shared" ref="W4:W15" si="6">1*$B$17*$B$18</f>
        <v>64</v>
      </c>
      <c r="Y4" s="8">
        <v>2</v>
      </c>
      <c r="Z4" s="8" t="str">
        <f>CONCATENATE(YEAR, ":",Y4,":0:0:",TAOYUAN!$A$1)</f>
        <v>2016:2:0:0:TAOYUAN</v>
      </c>
      <c r="AA4" s="37">
        <f>MATCH($Z4,REPORT_DATA_BY_ZONE_MONTH!$A:$A, 0)</f>
        <v>231</v>
      </c>
      <c r="AB4" s="30">
        <f>IFERROR(INDEX(REPORT_DATA_BY_ZONE_MONTH!$A:$AG,$AA4,MATCH(AB$2,REPORT_DATA_BY_ZONE_MONTH!$A$1:$AG$1,0)), "")</f>
        <v>2</v>
      </c>
    </row>
    <row r="5" spans="1:28">
      <c r="A5" s="37">
        <v>-10</v>
      </c>
      <c r="B5" s="37">
        <f t="shared" si="0"/>
        <v>-8</v>
      </c>
      <c r="C5" s="38">
        <f t="shared" si="1"/>
        <v>42095</v>
      </c>
      <c r="D5" s="38" t="str">
        <f>CONCATENATE(YEAR($C5),":",MONTH($C5),":0:0:", TAOYUAN!$A$1)</f>
        <v>2015:4:0:0:TAOYUAN</v>
      </c>
      <c r="E5" s="37" t="e">
        <f>MATCH($D5,BAPTISM_SOURCE_ZONE_MONTH!$A:$A, 0)</f>
        <v>#N/A</v>
      </c>
      <c r="F5" s="11" t="str">
        <f>IFERROR(INDEX(BAPTISM_SOURCE_ZONE_MONTH!$A:$Z,TAOYUAN_GRAPH_DATA!$E5,MATCH(F$2,BAPTISM_SOURCE_ZONE_MONTH!$A$1:$Z$1,0)),"")</f>
        <v/>
      </c>
      <c r="G5" s="11" t="str">
        <f>IFERROR(INDEX(BAPTISM_SOURCE_ZONE_MONTH!$A:$Z,TAOYUAN_GRAPH_DATA!$E5,MATCH(G$2,BAPTISM_SOURCE_ZONE_MONTH!$A$1:$Z$1,0)),"")</f>
        <v/>
      </c>
      <c r="H5" s="11" t="str">
        <f>IFERROR(INDEX(BAPTISM_SOURCE_ZONE_MONTH!$A:$Z,TAOYUAN_GRAPH_DATA!$E5,MATCH(H$2,BAPTISM_SOURCE_ZONE_MONTH!$A$1:$Z$1,0)),"")</f>
        <v/>
      </c>
      <c r="I5" s="11" t="str">
        <f>IFERROR(INDEX(BAPTISM_SOURCE_ZONE_MONTH!$A:$Z,TAOYUAN_GRAPH_DATA!$E5,MATCH(I$2,BAPTISM_SOURCE_ZONE_MONTH!$A$1:$Z$1,0)),"")</f>
        <v/>
      </c>
      <c r="J5" s="11" t="str">
        <f>IFERROR(INDEX(BAPTISM_SOURCE_ZONE_MONTH!$A:$Z,TAOYUAN_GRAPH_DATA!$E5,MATCH(J$2,BAPTISM_SOURCE_ZONE_MONTH!$A$1:$Z$1,0)),"")</f>
        <v/>
      </c>
      <c r="K5" s="11" t="str">
        <f>IFERROR(INDEX(BAPTISM_SOURCE_ZONE_MONTH!$A:$Z,TAOYUAN_GRAPH_DATA!$E5,MATCH(K$2,BAPTISM_SOURCE_ZONE_MONTH!$A$1:$Z$1,0)),"")</f>
        <v/>
      </c>
      <c r="M5" s="37">
        <f>MATCH($D5,REPORT_DATA_BY_ZONE_MONTH!$A:$A, 0)</f>
        <v>159</v>
      </c>
      <c r="N5" s="30">
        <f>IFERROR(INDEX(REPORT_DATA_BY_ZONE_MONTH!$A:$AG,$M5,MATCH(N$2,REPORT_DATA_BY_ZONE_MONTH!$A$1:$AG$1,0)), "")</f>
        <v>6</v>
      </c>
      <c r="O5" s="30">
        <f t="shared" si="2"/>
        <v>8</v>
      </c>
      <c r="P5" s="30">
        <f>IFERROR(INDEX(REPORT_DATA_BY_ZONE_MONTH!$A:$AG,$M5,MATCH(P$2,REPORT_DATA_BY_ZONE_MONTH!$A$1:$AG$1,0)), "")</f>
        <v>0</v>
      </c>
      <c r="Q5" s="30">
        <f t="shared" si="3"/>
        <v>384</v>
      </c>
      <c r="R5" s="30">
        <f>IFERROR(INDEX(REPORT_DATA_BY_ZONE_MONTH!$A:$AG,$M5,MATCH(R$2,REPORT_DATA_BY_ZONE_MONTH!$A$1:$AG$1,0)), "")</f>
        <v>0</v>
      </c>
      <c r="S5" s="30">
        <f t="shared" si="4"/>
        <v>192</v>
      </c>
      <c r="T5" s="30">
        <f>IFERROR(INDEX(REPORT_DATA_BY_ZONE_MONTH!$A:$AG,$M5,MATCH(T$2,REPORT_DATA_BY_ZONE_MONTH!$A$1:$AG$1,0)), "")</f>
        <v>0</v>
      </c>
      <c r="U5" s="30">
        <f t="shared" si="5"/>
        <v>320</v>
      </c>
      <c r="V5" s="30">
        <f>IFERROR(INDEX(REPORT_DATA_BY_ZONE_MONTH!$A:$AG,$M5,MATCH(V$2,REPORT_DATA_BY_ZONE_MONTH!$A$1:$AG$1,0)), "")</f>
        <v>0</v>
      </c>
      <c r="W5" s="30">
        <f t="shared" si="6"/>
        <v>64</v>
      </c>
      <c r="Y5" s="8">
        <v>3</v>
      </c>
      <c r="Z5" s="8" t="str">
        <f>CONCATENATE(YEAR, ":",Y5,":0:0:",TAOYUAN!$A$1)</f>
        <v>2016:3:0:0:TAOYUAN</v>
      </c>
      <c r="AA5" s="37" t="e">
        <f>MATCH($Z5,REPORT_DATA_BY_ZONE_MONTH!$A:$A, 0)</f>
        <v>#N/A</v>
      </c>
      <c r="AB5" s="30" t="str">
        <f>IFERROR(INDEX(REPORT_DATA_BY_ZONE_MONTH!$A:$AG,$AA5,MATCH(AB$2,REPORT_DATA_BY_ZONE_MONTH!$A$1:$AG$1,0)), "")</f>
        <v/>
      </c>
    </row>
    <row r="6" spans="1:28">
      <c r="A6" s="37">
        <v>-9</v>
      </c>
      <c r="B6" s="37">
        <f t="shared" si="0"/>
        <v>-7</v>
      </c>
      <c r="C6" s="38">
        <f t="shared" si="1"/>
        <v>42125</v>
      </c>
      <c r="D6" s="38" t="str">
        <f>CONCATENATE(YEAR($C6),":",MONTH($C6),":0:0:", TAOYUAN!$A$1)</f>
        <v>2015:5:0:0:TAOYUAN</v>
      </c>
      <c r="E6" s="37" t="e">
        <f>MATCH($D6,BAPTISM_SOURCE_ZONE_MONTH!$A:$A, 0)</f>
        <v>#N/A</v>
      </c>
      <c r="F6" s="11" t="str">
        <f>IFERROR(INDEX(BAPTISM_SOURCE_ZONE_MONTH!$A:$Z,TAOYUAN_GRAPH_DATA!$E6,MATCH(F$2,BAPTISM_SOURCE_ZONE_MONTH!$A$1:$Z$1,0)),"")</f>
        <v/>
      </c>
      <c r="G6" s="11" t="str">
        <f>IFERROR(INDEX(BAPTISM_SOURCE_ZONE_MONTH!$A:$Z,TAOYUAN_GRAPH_DATA!$E6,MATCH(G$2,BAPTISM_SOURCE_ZONE_MONTH!$A$1:$Z$1,0)),"")</f>
        <v/>
      </c>
      <c r="H6" s="11" t="str">
        <f>IFERROR(INDEX(BAPTISM_SOURCE_ZONE_MONTH!$A:$Z,TAOYUAN_GRAPH_DATA!$E6,MATCH(H$2,BAPTISM_SOURCE_ZONE_MONTH!$A$1:$Z$1,0)),"")</f>
        <v/>
      </c>
      <c r="I6" s="11" t="str">
        <f>IFERROR(INDEX(BAPTISM_SOURCE_ZONE_MONTH!$A:$Z,TAOYUAN_GRAPH_DATA!$E6,MATCH(I$2,BAPTISM_SOURCE_ZONE_MONTH!$A$1:$Z$1,0)),"")</f>
        <v/>
      </c>
      <c r="J6" s="11" t="str">
        <f>IFERROR(INDEX(BAPTISM_SOURCE_ZONE_MONTH!$A:$Z,TAOYUAN_GRAPH_DATA!$E6,MATCH(J$2,BAPTISM_SOURCE_ZONE_MONTH!$A$1:$Z$1,0)),"")</f>
        <v/>
      </c>
      <c r="K6" s="11" t="str">
        <f>IFERROR(INDEX(BAPTISM_SOURCE_ZONE_MONTH!$A:$Z,TAOYUAN_GRAPH_DATA!$E6,MATCH(K$2,BAPTISM_SOURCE_ZONE_MONTH!$A$1:$Z$1,0)),"")</f>
        <v/>
      </c>
      <c r="M6" s="37">
        <f>MATCH($D6,REPORT_DATA_BY_ZONE_MONTH!$A:$A, 0)</f>
        <v>169</v>
      </c>
      <c r="N6" s="30">
        <f>IFERROR(INDEX(REPORT_DATA_BY_ZONE_MONTH!$A:$AG,$M6,MATCH(N$2,REPORT_DATA_BY_ZONE_MONTH!$A$1:$AG$1,0)), "")</f>
        <v>6</v>
      </c>
      <c r="O6" s="30">
        <f t="shared" si="2"/>
        <v>8</v>
      </c>
      <c r="P6" s="30">
        <f>IFERROR(INDEX(REPORT_DATA_BY_ZONE_MONTH!$A:$AG,$M6,MATCH(P$2,REPORT_DATA_BY_ZONE_MONTH!$A$1:$AG$1,0)), "")</f>
        <v>0</v>
      </c>
      <c r="Q6" s="30">
        <f t="shared" si="3"/>
        <v>384</v>
      </c>
      <c r="R6" s="30">
        <f>IFERROR(INDEX(REPORT_DATA_BY_ZONE_MONTH!$A:$AG,$M6,MATCH(R$2,REPORT_DATA_BY_ZONE_MONTH!$A$1:$AG$1,0)), "")</f>
        <v>0</v>
      </c>
      <c r="S6" s="30">
        <f t="shared" si="4"/>
        <v>192</v>
      </c>
      <c r="T6" s="30">
        <f>IFERROR(INDEX(REPORT_DATA_BY_ZONE_MONTH!$A:$AG,$M6,MATCH(T$2,REPORT_DATA_BY_ZONE_MONTH!$A$1:$AG$1,0)), "")</f>
        <v>0</v>
      </c>
      <c r="U6" s="30">
        <f t="shared" si="5"/>
        <v>320</v>
      </c>
      <c r="V6" s="30">
        <f>IFERROR(INDEX(REPORT_DATA_BY_ZONE_MONTH!$A:$AG,$M6,MATCH(V$2,REPORT_DATA_BY_ZONE_MONTH!$A$1:$AG$1,0)), "")</f>
        <v>0</v>
      </c>
      <c r="W6" s="30">
        <f t="shared" si="6"/>
        <v>64</v>
      </c>
      <c r="Y6" s="8">
        <v>4</v>
      </c>
      <c r="Z6" s="8" t="str">
        <f>CONCATENATE(YEAR, ":",Y6,":0:0:",TAOYUAN!$A$1)</f>
        <v>2016:4:0:0:TAOYUAN</v>
      </c>
      <c r="AA6" s="37" t="e">
        <f>MATCH($Z6,REPORT_DATA_BY_ZONE_MONTH!$A:$A, 0)</f>
        <v>#N/A</v>
      </c>
      <c r="AB6" s="30" t="str">
        <f>IFERROR(INDEX(REPORT_DATA_BY_ZONE_MONTH!$A:$AG,$AA6,MATCH(AB$2,REPORT_DATA_BY_ZONE_MONTH!$A$1:$AG$1,0)), "")</f>
        <v/>
      </c>
    </row>
    <row r="7" spans="1:28">
      <c r="A7" s="37">
        <v>-8</v>
      </c>
      <c r="B7" s="37">
        <f t="shared" si="0"/>
        <v>-6</v>
      </c>
      <c r="C7" s="38">
        <f t="shared" si="1"/>
        <v>42156</v>
      </c>
      <c r="D7" s="38" t="str">
        <f>CONCATENATE(YEAR($C7),":",MONTH($C7),":0:0:", TAOYUAN!$A$1)</f>
        <v>2015:6:0:0:TAOYUAN</v>
      </c>
      <c r="E7" s="37" t="e">
        <f>MATCH($D7,BAPTISM_SOURCE_ZONE_MONTH!$A:$A, 0)</f>
        <v>#N/A</v>
      </c>
      <c r="F7" s="11" t="str">
        <f>IFERROR(INDEX(BAPTISM_SOURCE_ZONE_MONTH!$A:$Z,TAOYUAN_GRAPH_DATA!$E7,MATCH(F$2,BAPTISM_SOURCE_ZONE_MONTH!$A$1:$Z$1,0)),"")</f>
        <v/>
      </c>
      <c r="G7" s="11" t="str">
        <f>IFERROR(INDEX(BAPTISM_SOURCE_ZONE_MONTH!$A:$Z,TAOYUAN_GRAPH_DATA!$E7,MATCH(G$2,BAPTISM_SOURCE_ZONE_MONTH!$A$1:$Z$1,0)),"")</f>
        <v/>
      </c>
      <c r="H7" s="11" t="str">
        <f>IFERROR(INDEX(BAPTISM_SOURCE_ZONE_MONTH!$A:$Z,TAOYUAN_GRAPH_DATA!$E7,MATCH(H$2,BAPTISM_SOURCE_ZONE_MONTH!$A$1:$Z$1,0)),"")</f>
        <v/>
      </c>
      <c r="I7" s="11" t="str">
        <f>IFERROR(INDEX(BAPTISM_SOURCE_ZONE_MONTH!$A:$Z,TAOYUAN_GRAPH_DATA!$E7,MATCH(I$2,BAPTISM_SOURCE_ZONE_MONTH!$A$1:$Z$1,0)),"")</f>
        <v/>
      </c>
      <c r="J7" s="11" t="str">
        <f>IFERROR(INDEX(BAPTISM_SOURCE_ZONE_MONTH!$A:$Z,TAOYUAN_GRAPH_DATA!$E7,MATCH(J$2,BAPTISM_SOURCE_ZONE_MONTH!$A$1:$Z$1,0)),"")</f>
        <v/>
      </c>
      <c r="K7" s="11" t="str">
        <f>IFERROR(INDEX(BAPTISM_SOURCE_ZONE_MONTH!$A:$Z,TAOYUAN_GRAPH_DATA!$E7,MATCH(K$2,BAPTISM_SOURCE_ZONE_MONTH!$A$1:$Z$1,0)),"")</f>
        <v/>
      </c>
      <c r="M7" s="37">
        <f>MATCH($D7,REPORT_DATA_BY_ZONE_MONTH!$A:$A, 0)</f>
        <v>179</v>
      </c>
      <c r="N7" s="30">
        <f>IFERROR(INDEX(REPORT_DATA_BY_ZONE_MONTH!$A:$AG,$M7,MATCH(N$2,REPORT_DATA_BY_ZONE_MONTH!$A$1:$AG$1,0)), "")</f>
        <v>11</v>
      </c>
      <c r="O7" s="30">
        <f t="shared" si="2"/>
        <v>8</v>
      </c>
      <c r="P7" s="30">
        <f>IFERROR(INDEX(REPORT_DATA_BY_ZONE_MONTH!$A:$AG,$M7,MATCH(P$2,REPORT_DATA_BY_ZONE_MONTH!$A$1:$AG$1,0)), "")</f>
        <v>0</v>
      </c>
      <c r="Q7" s="30">
        <f t="shared" si="3"/>
        <v>384</v>
      </c>
      <c r="R7" s="30">
        <f>IFERROR(INDEX(REPORT_DATA_BY_ZONE_MONTH!$A:$AG,$M7,MATCH(R$2,REPORT_DATA_BY_ZONE_MONTH!$A$1:$AG$1,0)), "")</f>
        <v>0</v>
      </c>
      <c r="S7" s="30">
        <f t="shared" si="4"/>
        <v>192</v>
      </c>
      <c r="T7" s="30">
        <f>IFERROR(INDEX(REPORT_DATA_BY_ZONE_MONTH!$A:$AG,$M7,MATCH(T$2,REPORT_DATA_BY_ZONE_MONTH!$A$1:$AG$1,0)), "")</f>
        <v>0</v>
      </c>
      <c r="U7" s="30">
        <f t="shared" si="5"/>
        <v>320</v>
      </c>
      <c r="V7" s="30">
        <f>IFERROR(INDEX(REPORT_DATA_BY_ZONE_MONTH!$A:$AG,$M7,MATCH(V$2,REPORT_DATA_BY_ZONE_MONTH!$A$1:$AG$1,0)), "")</f>
        <v>0</v>
      </c>
      <c r="W7" s="30">
        <f t="shared" si="6"/>
        <v>64</v>
      </c>
      <c r="Y7" s="8">
        <v>5</v>
      </c>
      <c r="Z7" s="8" t="str">
        <f>CONCATENATE(YEAR, ":",Y7,":0:0:",TAOYUAN!$A$1)</f>
        <v>2016:5:0:0:TAOYUAN</v>
      </c>
      <c r="AA7" s="37" t="e">
        <f>MATCH($Z7,REPORT_DATA_BY_ZONE_MONTH!$A:$A, 0)</f>
        <v>#N/A</v>
      </c>
      <c r="AB7" s="30" t="str">
        <f>IFERROR(INDEX(REPORT_DATA_BY_ZONE_MONTH!$A:$AG,$AA7,MATCH(AB$2,REPORT_DATA_BY_ZONE_MONTH!$A$1:$AG$1,0)), "")</f>
        <v/>
      </c>
    </row>
    <row r="8" spans="1:28">
      <c r="A8" s="37">
        <v>-7</v>
      </c>
      <c r="B8" s="37">
        <f t="shared" si="0"/>
        <v>-5</v>
      </c>
      <c r="C8" s="38">
        <f t="shared" si="1"/>
        <v>42186</v>
      </c>
      <c r="D8" s="38" t="str">
        <f>CONCATENATE(YEAR($C8),":",MONTH($C8),":0:0:", TAOYUAN!$A$1)</f>
        <v>2015:7:0:0:TAOYUAN</v>
      </c>
      <c r="E8" s="37" t="e">
        <f>MATCH($D8,BAPTISM_SOURCE_ZONE_MONTH!$A:$A, 0)</f>
        <v>#N/A</v>
      </c>
      <c r="F8" s="11" t="str">
        <f>IFERROR(INDEX(BAPTISM_SOURCE_ZONE_MONTH!$A:$Z,TAOYUAN_GRAPH_DATA!$E8,MATCH(F$2,BAPTISM_SOURCE_ZONE_MONTH!$A$1:$Z$1,0)),"")</f>
        <v/>
      </c>
      <c r="G8" s="11" t="str">
        <f>IFERROR(INDEX(BAPTISM_SOURCE_ZONE_MONTH!$A:$Z,TAOYUAN_GRAPH_DATA!$E8,MATCH(G$2,BAPTISM_SOURCE_ZONE_MONTH!$A$1:$Z$1,0)),"")</f>
        <v/>
      </c>
      <c r="H8" s="11" t="str">
        <f>IFERROR(INDEX(BAPTISM_SOURCE_ZONE_MONTH!$A:$Z,TAOYUAN_GRAPH_DATA!$E8,MATCH(H$2,BAPTISM_SOURCE_ZONE_MONTH!$A$1:$Z$1,0)),"")</f>
        <v/>
      </c>
      <c r="I8" s="11" t="str">
        <f>IFERROR(INDEX(BAPTISM_SOURCE_ZONE_MONTH!$A:$Z,TAOYUAN_GRAPH_DATA!$E8,MATCH(I$2,BAPTISM_SOURCE_ZONE_MONTH!$A$1:$Z$1,0)),"")</f>
        <v/>
      </c>
      <c r="J8" s="11" t="str">
        <f>IFERROR(INDEX(BAPTISM_SOURCE_ZONE_MONTH!$A:$Z,TAOYUAN_GRAPH_DATA!$E8,MATCH(J$2,BAPTISM_SOURCE_ZONE_MONTH!$A$1:$Z$1,0)),"")</f>
        <v/>
      </c>
      <c r="K8" s="11" t="str">
        <f>IFERROR(INDEX(BAPTISM_SOURCE_ZONE_MONTH!$A:$Z,TAOYUAN_GRAPH_DATA!$E8,MATCH(K$2,BAPTISM_SOURCE_ZONE_MONTH!$A$1:$Z$1,0)),"")</f>
        <v/>
      </c>
      <c r="M8" s="37">
        <f>MATCH($D8,REPORT_DATA_BY_ZONE_MONTH!$A:$A, 0)</f>
        <v>189</v>
      </c>
      <c r="N8" s="30">
        <f>IFERROR(INDEX(REPORT_DATA_BY_ZONE_MONTH!$A:$AG,$M8,MATCH(N$2,REPORT_DATA_BY_ZONE_MONTH!$A$1:$AG$1,0)), "")</f>
        <v>8</v>
      </c>
      <c r="O8" s="30">
        <f t="shared" si="2"/>
        <v>8</v>
      </c>
      <c r="P8" s="30">
        <f>IFERROR(INDEX(REPORT_DATA_BY_ZONE_MONTH!$A:$AG,$M8,MATCH(P$2,REPORT_DATA_BY_ZONE_MONTH!$A$1:$AG$1,0)), "")</f>
        <v>0</v>
      </c>
      <c r="Q8" s="30">
        <f t="shared" si="3"/>
        <v>384</v>
      </c>
      <c r="R8" s="30">
        <f>IFERROR(INDEX(REPORT_DATA_BY_ZONE_MONTH!$A:$AG,$M8,MATCH(R$2,REPORT_DATA_BY_ZONE_MONTH!$A$1:$AG$1,0)), "")</f>
        <v>0</v>
      </c>
      <c r="S8" s="30">
        <f t="shared" si="4"/>
        <v>192</v>
      </c>
      <c r="T8" s="30">
        <f>IFERROR(INDEX(REPORT_DATA_BY_ZONE_MONTH!$A:$AG,$M8,MATCH(T$2,REPORT_DATA_BY_ZONE_MONTH!$A$1:$AG$1,0)), "")</f>
        <v>0</v>
      </c>
      <c r="U8" s="30">
        <f t="shared" si="5"/>
        <v>320</v>
      </c>
      <c r="V8" s="30">
        <f>IFERROR(INDEX(REPORT_DATA_BY_ZONE_MONTH!$A:$AG,$M8,MATCH(V$2,REPORT_DATA_BY_ZONE_MONTH!$A$1:$AG$1,0)), "")</f>
        <v>0</v>
      </c>
      <c r="W8" s="30">
        <f t="shared" si="6"/>
        <v>64</v>
      </c>
      <c r="Y8" s="8">
        <v>6</v>
      </c>
      <c r="Z8" s="8" t="str">
        <f>CONCATENATE(YEAR, ":",Y8,":0:0:",TAOYUAN!$A$1)</f>
        <v>2016:6:0:0:TAOYUAN</v>
      </c>
      <c r="AA8" s="37" t="e">
        <f>MATCH($Z8,REPORT_DATA_BY_ZONE_MONTH!$A:$A, 0)</f>
        <v>#N/A</v>
      </c>
      <c r="AB8" s="30" t="str">
        <f>IFERROR(INDEX(REPORT_DATA_BY_ZONE_MONTH!$A:$AG,$AA8,MATCH(AB$2,REPORT_DATA_BY_ZONE_MONTH!$A$1:$AG$1,0)), "")</f>
        <v/>
      </c>
    </row>
    <row r="9" spans="1:28">
      <c r="A9" s="37">
        <v>-6</v>
      </c>
      <c r="B9" s="37">
        <f t="shared" si="0"/>
        <v>-4</v>
      </c>
      <c r="C9" s="38">
        <f t="shared" si="1"/>
        <v>42217</v>
      </c>
      <c r="D9" s="38" t="str">
        <f>CONCATENATE(YEAR($C9),":",MONTH($C9),":0:0:", TAOYUAN!$A$1)</f>
        <v>2015:8:0:0:TAOYUAN</v>
      </c>
      <c r="E9" s="37" t="e">
        <f>MATCH($D9,BAPTISM_SOURCE_ZONE_MONTH!$A:$A, 0)</f>
        <v>#N/A</v>
      </c>
      <c r="F9" s="11" t="str">
        <f>IFERROR(INDEX(BAPTISM_SOURCE_ZONE_MONTH!$A:$Z,TAOYUAN_GRAPH_DATA!$E9,MATCH(F$2,BAPTISM_SOURCE_ZONE_MONTH!$A$1:$Z$1,0)),"")</f>
        <v/>
      </c>
      <c r="G9" s="11" t="str">
        <f>IFERROR(INDEX(BAPTISM_SOURCE_ZONE_MONTH!$A:$Z,TAOYUAN_GRAPH_DATA!$E9,MATCH(G$2,BAPTISM_SOURCE_ZONE_MONTH!$A$1:$Z$1,0)),"")</f>
        <v/>
      </c>
      <c r="H9" s="11" t="str">
        <f>IFERROR(INDEX(BAPTISM_SOURCE_ZONE_MONTH!$A:$Z,TAOYUAN_GRAPH_DATA!$E9,MATCH(H$2,BAPTISM_SOURCE_ZONE_MONTH!$A$1:$Z$1,0)),"")</f>
        <v/>
      </c>
      <c r="I9" s="11" t="str">
        <f>IFERROR(INDEX(BAPTISM_SOURCE_ZONE_MONTH!$A:$Z,TAOYUAN_GRAPH_DATA!$E9,MATCH(I$2,BAPTISM_SOURCE_ZONE_MONTH!$A$1:$Z$1,0)),"")</f>
        <v/>
      </c>
      <c r="J9" s="11" t="str">
        <f>IFERROR(INDEX(BAPTISM_SOURCE_ZONE_MONTH!$A:$Z,TAOYUAN_GRAPH_DATA!$E9,MATCH(J$2,BAPTISM_SOURCE_ZONE_MONTH!$A$1:$Z$1,0)),"")</f>
        <v/>
      </c>
      <c r="K9" s="11" t="str">
        <f>IFERROR(INDEX(BAPTISM_SOURCE_ZONE_MONTH!$A:$Z,TAOYUAN_GRAPH_DATA!$E9,MATCH(K$2,BAPTISM_SOURCE_ZONE_MONTH!$A$1:$Z$1,0)),"")</f>
        <v/>
      </c>
      <c r="M9" s="37">
        <f>MATCH($D9,REPORT_DATA_BY_ZONE_MONTH!$A:$A, 0)</f>
        <v>199</v>
      </c>
      <c r="N9" s="30">
        <f>IFERROR(INDEX(REPORT_DATA_BY_ZONE_MONTH!$A:$AG,$M9,MATCH(N$2,REPORT_DATA_BY_ZONE_MONTH!$A$1:$AG$1,0)), "")</f>
        <v>10</v>
      </c>
      <c r="O9" s="30">
        <f t="shared" si="2"/>
        <v>8</v>
      </c>
      <c r="P9" s="30">
        <f>IFERROR(INDEX(REPORT_DATA_BY_ZONE_MONTH!$A:$AG,$M9,MATCH(P$2,REPORT_DATA_BY_ZONE_MONTH!$A$1:$AG$1,0)), "")</f>
        <v>0</v>
      </c>
      <c r="Q9" s="30">
        <f t="shared" si="3"/>
        <v>384</v>
      </c>
      <c r="R9" s="30">
        <f>IFERROR(INDEX(REPORT_DATA_BY_ZONE_MONTH!$A:$AG,$M9,MATCH(R$2,REPORT_DATA_BY_ZONE_MONTH!$A$1:$AG$1,0)), "")</f>
        <v>0</v>
      </c>
      <c r="S9" s="30">
        <f t="shared" si="4"/>
        <v>192</v>
      </c>
      <c r="T9" s="30">
        <f>IFERROR(INDEX(REPORT_DATA_BY_ZONE_MONTH!$A:$AG,$M9,MATCH(T$2,REPORT_DATA_BY_ZONE_MONTH!$A$1:$AG$1,0)), "")</f>
        <v>0</v>
      </c>
      <c r="U9" s="30">
        <f t="shared" si="5"/>
        <v>320</v>
      </c>
      <c r="V9" s="30">
        <f>IFERROR(INDEX(REPORT_DATA_BY_ZONE_MONTH!$A:$AG,$M9,MATCH(V$2,REPORT_DATA_BY_ZONE_MONTH!$A$1:$AG$1,0)), "")</f>
        <v>0</v>
      </c>
      <c r="W9" s="30">
        <f t="shared" si="6"/>
        <v>64</v>
      </c>
      <c r="Y9" s="8">
        <v>7</v>
      </c>
      <c r="Z9" s="8" t="str">
        <f>CONCATENATE(YEAR, ":",Y9,":0:0:",TAOYUAN!$A$1)</f>
        <v>2016:7:0:0:TAOYUAN</v>
      </c>
      <c r="AA9" s="37" t="e">
        <f>MATCH($Z9,REPORT_DATA_BY_ZONE_MONTH!$A:$A, 0)</f>
        <v>#N/A</v>
      </c>
      <c r="AB9" s="30" t="str">
        <f>IFERROR(INDEX(REPORT_DATA_BY_ZONE_MONTH!$A:$AG,$AA9,MATCH(AB$2,REPORT_DATA_BY_ZONE_MONTH!$A$1:$AG$1,0)), "")</f>
        <v/>
      </c>
    </row>
    <row r="10" spans="1:28">
      <c r="A10" s="37">
        <v>-5</v>
      </c>
      <c r="B10" s="37">
        <f t="shared" si="0"/>
        <v>-3</v>
      </c>
      <c r="C10" s="38">
        <f t="shared" si="1"/>
        <v>42248</v>
      </c>
      <c r="D10" s="38" t="str">
        <f>CONCATENATE(YEAR($C10),":",MONTH($C10),":0:0:", TAOYUAN!$A$1)</f>
        <v>2015:9:0:0:TAOYUAN</v>
      </c>
      <c r="E10" s="37" t="e">
        <f>MATCH($D10,BAPTISM_SOURCE_ZONE_MONTH!$A:$A, 0)</f>
        <v>#N/A</v>
      </c>
      <c r="F10" s="11" t="str">
        <f>IFERROR(INDEX(BAPTISM_SOURCE_ZONE_MONTH!$A:$Z,TAOYUAN_GRAPH_DATA!$E10,MATCH(F$2,BAPTISM_SOURCE_ZONE_MONTH!$A$1:$Z$1,0)),"")</f>
        <v/>
      </c>
      <c r="G10" s="11" t="str">
        <f>IFERROR(INDEX(BAPTISM_SOURCE_ZONE_MONTH!$A:$Z,TAOYUAN_GRAPH_DATA!$E10,MATCH(G$2,BAPTISM_SOURCE_ZONE_MONTH!$A$1:$Z$1,0)),"")</f>
        <v/>
      </c>
      <c r="H10" s="11" t="str">
        <f>IFERROR(INDEX(BAPTISM_SOURCE_ZONE_MONTH!$A:$Z,TAOYUAN_GRAPH_DATA!$E10,MATCH(H$2,BAPTISM_SOURCE_ZONE_MONTH!$A$1:$Z$1,0)),"")</f>
        <v/>
      </c>
      <c r="I10" s="11" t="str">
        <f>IFERROR(INDEX(BAPTISM_SOURCE_ZONE_MONTH!$A:$Z,TAOYUAN_GRAPH_DATA!$E10,MATCH(I$2,BAPTISM_SOURCE_ZONE_MONTH!$A$1:$Z$1,0)),"")</f>
        <v/>
      </c>
      <c r="J10" s="11" t="str">
        <f>IFERROR(INDEX(BAPTISM_SOURCE_ZONE_MONTH!$A:$Z,TAOYUAN_GRAPH_DATA!$E10,MATCH(J$2,BAPTISM_SOURCE_ZONE_MONTH!$A$1:$Z$1,0)),"")</f>
        <v/>
      </c>
      <c r="K10" s="11" t="str">
        <f>IFERROR(INDEX(BAPTISM_SOURCE_ZONE_MONTH!$A:$Z,TAOYUAN_GRAPH_DATA!$E10,MATCH(K$2,BAPTISM_SOURCE_ZONE_MONTH!$A$1:$Z$1,0)),"")</f>
        <v/>
      </c>
      <c r="M10" s="37">
        <f>MATCH($D10,REPORT_DATA_BY_ZONE_MONTH!$A:$A, 0)</f>
        <v>209</v>
      </c>
      <c r="N10" s="30">
        <f>IFERROR(INDEX(REPORT_DATA_BY_ZONE_MONTH!$A:$AG,$M10,MATCH(N$2,REPORT_DATA_BY_ZONE_MONTH!$A$1:$AG$1,0)), "")</f>
        <v>5</v>
      </c>
      <c r="O10" s="30">
        <f t="shared" si="2"/>
        <v>8</v>
      </c>
      <c r="P10" s="30">
        <f>IFERROR(INDEX(REPORT_DATA_BY_ZONE_MONTH!$A:$AG,$M10,MATCH(P$2,REPORT_DATA_BY_ZONE_MONTH!$A$1:$AG$1,0)), "")</f>
        <v>0</v>
      </c>
      <c r="Q10" s="30">
        <f t="shared" si="3"/>
        <v>384</v>
      </c>
      <c r="R10" s="30">
        <f>IFERROR(INDEX(REPORT_DATA_BY_ZONE_MONTH!$A:$AG,$M10,MATCH(R$2,REPORT_DATA_BY_ZONE_MONTH!$A$1:$AG$1,0)), "")</f>
        <v>0</v>
      </c>
      <c r="S10" s="30">
        <f t="shared" si="4"/>
        <v>192</v>
      </c>
      <c r="T10" s="30">
        <f>IFERROR(INDEX(REPORT_DATA_BY_ZONE_MONTH!$A:$AG,$M10,MATCH(T$2,REPORT_DATA_BY_ZONE_MONTH!$A$1:$AG$1,0)), "")</f>
        <v>0</v>
      </c>
      <c r="U10" s="30">
        <f t="shared" si="5"/>
        <v>320</v>
      </c>
      <c r="V10" s="30">
        <f>IFERROR(INDEX(REPORT_DATA_BY_ZONE_MONTH!$A:$AG,$M10,MATCH(V$2,REPORT_DATA_BY_ZONE_MONTH!$A$1:$AG$1,0)), "")</f>
        <v>0</v>
      </c>
      <c r="W10" s="30">
        <f t="shared" si="6"/>
        <v>64</v>
      </c>
      <c r="Y10" s="8">
        <v>8</v>
      </c>
      <c r="Z10" s="8" t="str">
        <f>CONCATENATE(YEAR, ":",Y10,":0:0:",TAOYUAN!$A$1)</f>
        <v>2016:8:0:0:TAOYUAN</v>
      </c>
      <c r="AA10" s="37" t="e">
        <f>MATCH($Z10,REPORT_DATA_BY_ZONE_MONTH!$A:$A, 0)</f>
        <v>#N/A</v>
      </c>
      <c r="AB10" s="30" t="str">
        <f>IFERROR(INDEX(REPORT_DATA_BY_ZONE_MONTH!$A:$AG,$AA10,MATCH(AB$2,REPORT_DATA_BY_ZONE_MONTH!$A$1:$AG$1,0)), "")</f>
        <v/>
      </c>
    </row>
    <row r="11" spans="1:28">
      <c r="A11" s="37">
        <v>-4</v>
      </c>
      <c r="B11" s="37">
        <f t="shared" si="0"/>
        <v>-2</v>
      </c>
      <c r="C11" s="38">
        <f t="shared" si="1"/>
        <v>42278</v>
      </c>
      <c r="D11" s="38" t="str">
        <f>CONCATENATE(YEAR($C11),":",MONTH($C11),":0:0:", TAOYUAN!$A$1)</f>
        <v>2015:10:0:0:TAOYUAN</v>
      </c>
      <c r="E11" s="37" t="e">
        <f>MATCH($D11,BAPTISM_SOURCE_ZONE_MONTH!$A:$A, 0)</f>
        <v>#N/A</v>
      </c>
      <c r="F11" s="11" t="str">
        <f>IFERROR(INDEX(BAPTISM_SOURCE_ZONE_MONTH!$A:$Z,TAOYUAN_GRAPH_DATA!$E11,MATCH(F$2,BAPTISM_SOURCE_ZONE_MONTH!$A$1:$Z$1,0)),"")</f>
        <v/>
      </c>
      <c r="G11" s="11" t="str">
        <f>IFERROR(INDEX(BAPTISM_SOURCE_ZONE_MONTH!$A:$Z,TAOYUAN_GRAPH_DATA!$E11,MATCH(G$2,BAPTISM_SOURCE_ZONE_MONTH!$A$1:$Z$1,0)),"")</f>
        <v/>
      </c>
      <c r="H11" s="11" t="str">
        <f>IFERROR(INDEX(BAPTISM_SOURCE_ZONE_MONTH!$A:$Z,TAOYUAN_GRAPH_DATA!$E11,MATCH(H$2,BAPTISM_SOURCE_ZONE_MONTH!$A$1:$Z$1,0)),"")</f>
        <v/>
      </c>
      <c r="I11" s="11" t="str">
        <f>IFERROR(INDEX(BAPTISM_SOURCE_ZONE_MONTH!$A:$Z,TAOYUAN_GRAPH_DATA!$E11,MATCH(I$2,BAPTISM_SOURCE_ZONE_MONTH!$A$1:$Z$1,0)),"")</f>
        <v/>
      </c>
      <c r="J11" s="11" t="str">
        <f>IFERROR(INDEX(BAPTISM_SOURCE_ZONE_MONTH!$A:$Z,TAOYUAN_GRAPH_DATA!$E11,MATCH(J$2,BAPTISM_SOURCE_ZONE_MONTH!$A$1:$Z$1,0)),"")</f>
        <v/>
      </c>
      <c r="K11" s="11" t="str">
        <f>IFERROR(INDEX(BAPTISM_SOURCE_ZONE_MONTH!$A:$Z,TAOYUAN_GRAPH_DATA!$E11,MATCH(K$2,BAPTISM_SOURCE_ZONE_MONTH!$A$1:$Z$1,0)),"")</f>
        <v/>
      </c>
      <c r="M11" s="37">
        <f>MATCH($D11,REPORT_DATA_BY_ZONE_MONTH!$A:$A, 0)</f>
        <v>99</v>
      </c>
      <c r="N11" s="30">
        <f>IFERROR(INDEX(REPORT_DATA_BY_ZONE_MONTH!$A:$AG,$M11,MATCH(N$2,REPORT_DATA_BY_ZONE_MONTH!$A$1:$AG$1,0)), "")</f>
        <v>5</v>
      </c>
      <c r="O11" s="30">
        <f t="shared" si="2"/>
        <v>8</v>
      </c>
      <c r="P11" s="30">
        <f>IFERROR(INDEX(REPORT_DATA_BY_ZONE_MONTH!$A:$AG,$M11,MATCH(P$2,REPORT_DATA_BY_ZONE_MONTH!$A$1:$AG$1,0)), "")</f>
        <v>0</v>
      </c>
      <c r="Q11" s="30">
        <f t="shared" si="3"/>
        <v>384</v>
      </c>
      <c r="R11" s="30">
        <f>IFERROR(INDEX(REPORT_DATA_BY_ZONE_MONTH!$A:$AG,$M11,MATCH(R$2,REPORT_DATA_BY_ZONE_MONTH!$A$1:$AG$1,0)), "")</f>
        <v>0</v>
      </c>
      <c r="S11" s="30">
        <f t="shared" si="4"/>
        <v>192</v>
      </c>
      <c r="T11" s="30">
        <f>IFERROR(INDEX(REPORT_DATA_BY_ZONE_MONTH!$A:$AG,$M11,MATCH(T$2,REPORT_DATA_BY_ZONE_MONTH!$A$1:$AG$1,0)), "")</f>
        <v>0</v>
      </c>
      <c r="U11" s="30">
        <f t="shared" si="5"/>
        <v>320</v>
      </c>
      <c r="V11" s="30">
        <f>IFERROR(INDEX(REPORT_DATA_BY_ZONE_MONTH!$A:$AG,$M11,MATCH(V$2,REPORT_DATA_BY_ZONE_MONTH!$A$1:$AG$1,0)), "")</f>
        <v>0</v>
      </c>
      <c r="W11" s="30">
        <f t="shared" si="6"/>
        <v>64</v>
      </c>
      <c r="Y11" s="8">
        <v>9</v>
      </c>
      <c r="Z11" s="8" t="str">
        <f>CONCATENATE(YEAR, ":",Y11,":0:0:",TAOYUAN!$A$1)</f>
        <v>2016:9:0:0:TAOYUAN</v>
      </c>
      <c r="AA11" s="37" t="e">
        <f>MATCH($Z11,REPORT_DATA_BY_ZONE_MONTH!$A:$A, 0)</f>
        <v>#N/A</v>
      </c>
      <c r="AB11" s="30" t="str">
        <f>IFERROR(INDEX(REPORT_DATA_BY_ZONE_MONTH!$A:$AG,$AA11,MATCH(AB$2,REPORT_DATA_BY_ZONE_MONTH!$A$1:$AG$1,0)), "")</f>
        <v/>
      </c>
    </row>
    <row r="12" spans="1:28">
      <c r="A12" s="37">
        <v>-3</v>
      </c>
      <c r="B12" s="37">
        <f t="shared" si="0"/>
        <v>-1</v>
      </c>
      <c r="C12" s="38">
        <f t="shared" si="1"/>
        <v>42309</v>
      </c>
      <c r="D12" s="38" t="str">
        <f>CONCATENATE(YEAR($C12),":",MONTH($C12),":0:0:", TAOYUAN!$A$1)</f>
        <v>2015:11:0:0:TAOYUAN</v>
      </c>
      <c r="E12" s="37" t="e">
        <f>MATCH($D12,BAPTISM_SOURCE_ZONE_MONTH!$A:$A, 0)</f>
        <v>#N/A</v>
      </c>
      <c r="F12" s="11" t="str">
        <f>IFERROR(INDEX(BAPTISM_SOURCE_ZONE_MONTH!$A:$Z,TAOYUAN_GRAPH_DATA!$E12,MATCH(F$2,BAPTISM_SOURCE_ZONE_MONTH!$A$1:$Z$1,0)),"")</f>
        <v/>
      </c>
      <c r="G12" s="11" t="str">
        <f>IFERROR(INDEX(BAPTISM_SOURCE_ZONE_MONTH!$A:$Z,TAOYUAN_GRAPH_DATA!$E12,MATCH(G$2,BAPTISM_SOURCE_ZONE_MONTH!$A$1:$Z$1,0)),"")</f>
        <v/>
      </c>
      <c r="H12" s="11" t="str">
        <f>IFERROR(INDEX(BAPTISM_SOURCE_ZONE_MONTH!$A:$Z,TAOYUAN_GRAPH_DATA!$E12,MATCH(H$2,BAPTISM_SOURCE_ZONE_MONTH!$A$1:$Z$1,0)),"")</f>
        <v/>
      </c>
      <c r="I12" s="11" t="str">
        <f>IFERROR(INDEX(BAPTISM_SOURCE_ZONE_MONTH!$A:$Z,TAOYUAN_GRAPH_DATA!$E12,MATCH(I$2,BAPTISM_SOURCE_ZONE_MONTH!$A$1:$Z$1,0)),"")</f>
        <v/>
      </c>
      <c r="J12" s="11" t="str">
        <f>IFERROR(INDEX(BAPTISM_SOURCE_ZONE_MONTH!$A:$Z,TAOYUAN_GRAPH_DATA!$E12,MATCH(J$2,BAPTISM_SOURCE_ZONE_MONTH!$A$1:$Z$1,0)),"")</f>
        <v/>
      </c>
      <c r="K12" s="11" t="str">
        <f>IFERROR(INDEX(BAPTISM_SOURCE_ZONE_MONTH!$A:$Z,TAOYUAN_GRAPH_DATA!$E12,MATCH(K$2,BAPTISM_SOURCE_ZONE_MONTH!$A$1:$Z$1,0)),"")</f>
        <v/>
      </c>
      <c r="M12" s="37">
        <f>MATCH($D12,REPORT_DATA_BY_ZONE_MONTH!$A:$A, 0)</f>
        <v>109</v>
      </c>
      <c r="N12" s="30">
        <f>IFERROR(INDEX(REPORT_DATA_BY_ZONE_MONTH!$A:$AG,$M12,MATCH(N$2,REPORT_DATA_BY_ZONE_MONTH!$A$1:$AG$1,0)), "")</f>
        <v>9</v>
      </c>
      <c r="O12" s="30">
        <f t="shared" si="2"/>
        <v>8</v>
      </c>
      <c r="P12" s="30">
        <f>IFERROR(INDEX(REPORT_DATA_BY_ZONE_MONTH!$A:$AG,$M12,MATCH(P$2,REPORT_DATA_BY_ZONE_MONTH!$A$1:$AG$1,0)), "")</f>
        <v>0</v>
      </c>
      <c r="Q12" s="30">
        <f t="shared" si="3"/>
        <v>384</v>
      </c>
      <c r="R12" s="30">
        <f>IFERROR(INDEX(REPORT_DATA_BY_ZONE_MONTH!$A:$AG,$M12,MATCH(R$2,REPORT_DATA_BY_ZONE_MONTH!$A$1:$AG$1,0)), "")</f>
        <v>0</v>
      </c>
      <c r="S12" s="30">
        <f t="shared" si="4"/>
        <v>192</v>
      </c>
      <c r="T12" s="30">
        <f>IFERROR(INDEX(REPORT_DATA_BY_ZONE_MONTH!$A:$AG,$M12,MATCH(T$2,REPORT_DATA_BY_ZONE_MONTH!$A$1:$AG$1,0)), "")</f>
        <v>0</v>
      </c>
      <c r="U12" s="30">
        <f t="shared" si="5"/>
        <v>320</v>
      </c>
      <c r="V12" s="30">
        <f>IFERROR(INDEX(REPORT_DATA_BY_ZONE_MONTH!$A:$AG,$M12,MATCH(V$2,REPORT_DATA_BY_ZONE_MONTH!$A$1:$AG$1,0)), "")</f>
        <v>0</v>
      </c>
      <c r="W12" s="30">
        <f t="shared" si="6"/>
        <v>64</v>
      </c>
      <c r="Y12" s="8">
        <v>10</v>
      </c>
      <c r="Z12" s="8" t="str">
        <f>CONCATENATE(YEAR, ":",Y12,":0:0:",TAOYUAN!$A$1)</f>
        <v>2016:10:0:0:TAOYUAN</v>
      </c>
      <c r="AA12" s="37" t="e">
        <f>MATCH($Z12,REPORT_DATA_BY_ZONE_MONTH!$A:$A, 0)</f>
        <v>#N/A</v>
      </c>
      <c r="AB12" s="30" t="str">
        <f>IFERROR(INDEX(REPORT_DATA_BY_ZONE_MONTH!$A:$AG,$AA12,MATCH(AB$2,REPORT_DATA_BY_ZONE_MONTH!$A$1:$AG$1,0)), "")</f>
        <v/>
      </c>
    </row>
    <row r="13" spans="1:28">
      <c r="A13" s="37">
        <v>-2</v>
      </c>
      <c r="B13" s="37">
        <f t="shared" si="0"/>
        <v>0</v>
      </c>
      <c r="C13" s="38">
        <f t="shared" si="1"/>
        <v>42339</v>
      </c>
      <c r="D13" s="38" t="str">
        <f>CONCATENATE(YEAR($C13),":",MONTH($C13),":0:0:", TAOYUAN!$A$1)</f>
        <v>2015:12:0:0:TAOYUAN</v>
      </c>
      <c r="E13" s="37" t="e">
        <f>MATCH($D13,BAPTISM_SOURCE_ZONE_MONTH!$A:$A, 0)</f>
        <v>#N/A</v>
      </c>
      <c r="F13" s="11" t="str">
        <f>IFERROR(INDEX(BAPTISM_SOURCE_ZONE_MONTH!$A:$Z,TAOYUAN_GRAPH_DATA!$E13,MATCH(F$2,BAPTISM_SOURCE_ZONE_MONTH!$A$1:$Z$1,0)),"")</f>
        <v/>
      </c>
      <c r="G13" s="11" t="str">
        <f>IFERROR(INDEX(BAPTISM_SOURCE_ZONE_MONTH!$A:$Z,TAOYUAN_GRAPH_DATA!$E13,MATCH(G$2,BAPTISM_SOURCE_ZONE_MONTH!$A$1:$Z$1,0)),"")</f>
        <v/>
      </c>
      <c r="H13" s="11" t="str">
        <f>IFERROR(INDEX(BAPTISM_SOURCE_ZONE_MONTH!$A:$Z,TAOYUAN_GRAPH_DATA!$E13,MATCH(H$2,BAPTISM_SOURCE_ZONE_MONTH!$A$1:$Z$1,0)),"")</f>
        <v/>
      </c>
      <c r="I13" s="11" t="str">
        <f>IFERROR(INDEX(BAPTISM_SOURCE_ZONE_MONTH!$A:$Z,TAOYUAN_GRAPH_DATA!$E13,MATCH(I$2,BAPTISM_SOURCE_ZONE_MONTH!$A$1:$Z$1,0)),"")</f>
        <v/>
      </c>
      <c r="J13" s="11" t="str">
        <f>IFERROR(INDEX(BAPTISM_SOURCE_ZONE_MONTH!$A:$Z,TAOYUAN_GRAPH_DATA!$E13,MATCH(J$2,BAPTISM_SOURCE_ZONE_MONTH!$A$1:$Z$1,0)),"")</f>
        <v/>
      </c>
      <c r="K13" s="11" t="str">
        <f>IFERROR(INDEX(BAPTISM_SOURCE_ZONE_MONTH!$A:$Z,TAOYUAN_GRAPH_DATA!$E13,MATCH(K$2,BAPTISM_SOURCE_ZONE_MONTH!$A$1:$Z$1,0)),"")</f>
        <v/>
      </c>
      <c r="M13" s="37">
        <f>MATCH($D13,REPORT_DATA_BY_ZONE_MONTH!$A:$A, 0)</f>
        <v>120</v>
      </c>
      <c r="N13" s="30">
        <f>IFERROR(INDEX(REPORT_DATA_BY_ZONE_MONTH!$A:$AG,$M13,MATCH(N$2,REPORT_DATA_BY_ZONE_MONTH!$A$1:$AG$1,0)), "")</f>
        <v>11</v>
      </c>
      <c r="O13" s="30">
        <f t="shared" si="2"/>
        <v>8</v>
      </c>
      <c r="P13" s="30">
        <f>IFERROR(INDEX(REPORT_DATA_BY_ZONE_MONTH!$A:$AG,$M13,MATCH(P$2,REPORT_DATA_BY_ZONE_MONTH!$A$1:$AG$1,0)), "")</f>
        <v>0</v>
      </c>
      <c r="Q13" s="30">
        <f t="shared" si="3"/>
        <v>384</v>
      </c>
      <c r="R13" s="30">
        <f>IFERROR(INDEX(REPORT_DATA_BY_ZONE_MONTH!$A:$AG,$M13,MATCH(R$2,REPORT_DATA_BY_ZONE_MONTH!$A$1:$AG$1,0)), "")</f>
        <v>0</v>
      </c>
      <c r="S13" s="30">
        <f t="shared" si="4"/>
        <v>192</v>
      </c>
      <c r="T13" s="30">
        <f>IFERROR(INDEX(REPORT_DATA_BY_ZONE_MONTH!$A:$AG,$M13,MATCH(T$2,REPORT_DATA_BY_ZONE_MONTH!$A$1:$AG$1,0)), "")</f>
        <v>0</v>
      </c>
      <c r="U13" s="30">
        <f t="shared" si="5"/>
        <v>320</v>
      </c>
      <c r="V13" s="30">
        <f>IFERROR(INDEX(REPORT_DATA_BY_ZONE_MONTH!$A:$AG,$M13,MATCH(V$2,REPORT_DATA_BY_ZONE_MONTH!$A$1:$AG$1,0)), "")</f>
        <v>0</v>
      </c>
      <c r="W13" s="30">
        <f t="shared" si="6"/>
        <v>64</v>
      </c>
      <c r="Y13" s="8">
        <v>11</v>
      </c>
      <c r="Z13" s="8" t="str">
        <f>CONCATENATE(YEAR, ":",Y13,":0:0:",TAOYUAN!$A$1)</f>
        <v>2016:11:0:0:TAOYUAN</v>
      </c>
      <c r="AA13" s="37" t="e">
        <f>MATCH($Z13,REPORT_DATA_BY_ZONE_MONTH!$A:$A, 0)</f>
        <v>#N/A</v>
      </c>
      <c r="AB13" s="30" t="str">
        <f>IFERROR(INDEX(REPORT_DATA_BY_ZONE_MONTH!$A:$AG,$AA13,MATCH(AB$2,REPORT_DATA_BY_ZONE_MONTH!$A$1:$AG$1,0)), "")</f>
        <v/>
      </c>
    </row>
    <row r="14" spans="1:28">
      <c r="A14" s="37">
        <v>-1</v>
      </c>
      <c r="B14" s="37">
        <f t="shared" si="0"/>
        <v>1</v>
      </c>
      <c r="C14" s="38">
        <f t="shared" si="1"/>
        <v>42370</v>
      </c>
      <c r="D14" s="38" t="str">
        <f>CONCATENATE(YEAR($C14),":",MONTH($C14),":0:0:", TAOYUAN!$A$1)</f>
        <v>2016:1:0:0:TAOYUAN</v>
      </c>
      <c r="E14" s="37">
        <f>MATCH($D14,BAPTISM_SOURCE_ZONE_MONTH!$A:$A, 0)</f>
        <v>9</v>
      </c>
      <c r="F14" s="11">
        <f>IFERROR(INDEX(BAPTISM_SOURCE_ZONE_MONTH!$A:$Z,TAOYUAN_GRAPH_DATA!$E14,MATCH(F$2,BAPTISM_SOURCE_ZONE_MONTH!$A$1:$Z$1,0)),"")</f>
        <v>10</v>
      </c>
      <c r="G14" s="11">
        <f>IFERROR(INDEX(BAPTISM_SOURCE_ZONE_MONTH!$A:$Z,TAOYUAN_GRAPH_DATA!$E14,MATCH(G$2,BAPTISM_SOURCE_ZONE_MONTH!$A$1:$Z$1,0)),"")</f>
        <v>2</v>
      </c>
      <c r="H14" s="11">
        <f>IFERROR(INDEX(BAPTISM_SOURCE_ZONE_MONTH!$A:$Z,TAOYUAN_GRAPH_DATA!$E14,MATCH(H$2,BAPTISM_SOURCE_ZONE_MONTH!$A$1:$Z$1,0)),"")</f>
        <v>1</v>
      </c>
      <c r="I14" s="11">
        <f>IFERROR(INDEX(BAPTISM_SOURCE_ZONE_MONTH!$A:$Z,TAOYUAN_GRAPH_DATA!$E14,MATCH(I$2,BAPTISM_SOURCE_ZONE_MONTH!$A$1:$Z$1,0)),"")</f>
        <v>0</v>
      </c>
      <c r="J14" s="11">
        <f>IFERROR(INDEX(BAPTISM_SOURCE_ZONE_MONTH!$A:$Z,TAOYUAN_GRAPH_DATA!$E14,MATCH(J$2,BAPTISM_SOURCE_ZONE_MONTH!$A$1:$Z$1,0)),"")</f>
        <v>0</v>
      </c>
      <c r="K14" s="11">
        <f>IFERROR(INDEX(BAPTISM_SOURCE_ZONE_MONTH!$A:$Z,TAOYUAN_GRAPH_DATA!$E14,MATCH(K$2,BAPTISM_SOURCE_ZONE_MONTH!$A$1:$Z$1,0)),"")</f>
        <v>10</v>
      </c>
      <c r="M14" s="37">
        <f>MATCH($D14,REPORT_DATA_BY_ZONE_MONTH!$A:$A, 0)</f>
        <v>220</v>
      </c>
      <c r="N14" s="30">
        <f>IFERROR(INDEX(REPORT_DATA_BY_ZONE_MONTH!$A:$AG,$M14,MATCH(N$2,REPORT_DATA_BY_ZONE_MONTH!$A$1:$AG$1,0)), "")</f>
        <v>4</v>
      </c>
      <c r="O14" s="30">
        <f t="shared" si="2"/>
        <v>8</v>
      </c>
      <c r="P14" s="30">
        <f>IFERROR(INDEX(REPORT_DATA_BY_ZONE_MONTH!$A:$AG,$M14,MATCH(P$2,REPORT_DATA_BY_ZONE_MONTH!$A$1:$AG$1,0)), "")</f>
        <v>249</v>
      </c>
      <c r="Q14" s="30">
        <f t="shared" si="3"/>
        <v>384</v>
      </c>
      <c r="R14" s="30">
        <f>IFERROR(INDEX(REPORT_DATA_BY_ZONE_MONTH!$A:$AG,$M14,MATCH(R$2,REPORT_DATA_BY_ZONE_MONTH!$A$1:$AG$1,0)), "")</f>
        <v>36</v>
      </c>
      <c r="S14" s="30">
        <f t="shared" si="4"/>
        <v>192</v>
      </c>
      <c r="T14" s="30">
        <f>IFERROR(INDEX(REPORT_DATA_BY_ZONE_MONTH!$A:$AG,$M14,MATCH(T$2,REPORT_DATA_BY_ZONE_MONTH!$A$1:$AG$1,0)), "")</f>
        <v>155</v>
      </c>
      <c r="U14" s="30">
        <f t="shared" si="5"/>
        <v>320</v>
      </c>
      <c r="V14" s="30">
        <f>IFERROR(INDEX(REPORT_DATA_BY_ZONE_MONTH!$A:$AG,$M14,MATCH(V$2,REPORT_DATA_BY_ZONE_MONTH!$A$1:$AG$1,0)), "")</f>
        <v>0</v>
      </c>
      <c r="W14" s="30">
        <f t="shared" si="6"/>
        <v>64</v>
      </c>
      <c r="Y14" s="8">
        <v>12</v>
      </c>
      <c r="Z14" s="8" t="str">
        <f>CONCATENATE(YEAR, ":",Y14,":0:0:",TAOYUAN!$A$1)</f>
        <v>2016:12:0:0:TAOYUAN</v>
      </c>
      <c r="AA14" s="37" t="e">
        <f>MATCH($Z14,REPORT_DATA_BY_ZONE_MONTH!$A:$A, 0)</f>
        <v>#N/A</v>
      </c>
      <c r="AB14" s="30" t="str">
        <f>IFERROR(INDEX(REPORT_DATA_BY_ZONE_MONTH!$A:$AG,$AA14,MATCH(AB$2,REPORT_DATA_BY_ZONE_MONTH!$A$1:$AG$1,0)), "")</f>
        <v/>
      </c>
    </row>
    <row r="15" spans="1:28">
      <c r="A15" s="37">
        <v>0</v>
      </c>
      <c r="B15" s="37">
        <f t="shared" si="0"/>
        <v>2</v>
      </c>
      <c r="C15" s="38">
        <f t="shared" si="1"/>
        <v>42401</v>
      </c>
      <c r="D15" s="38" t="str">
        <f>CONCATENATE(YEAR($C15),":",MONTH($C15),":0:0:", TAOYUAN!$A$1)</f>
        <v>2016:2:0:0:TAOYUAN</v>
      </c>
      <c r="E15" s="37" t="e">
        <f>MATCH($D15,BAPTISM_SOURCE_ZONE_MONTH!$A:$A, 0)</f>
        <v>#N/A</v>
      </c>
      <c r="F15" s="11" t="str">
        <f>IFERROR(INDEX(BAPTISM_SOURCE_ZONE_MONTH!$A:$Z,TAOYUAN_GRAPH_DATA!$E15,MATCH(F$2,BAPTISM_SOURCE_ZONE_MONTH!$A$1:$Z$1,0)),"")</f>
        <v/>
      </c>
      <c r="G15" s="11" t="str">
        <f>IFERROR(INDEX(BAPTISM_SOURCE_ZONE_MONTH!$A:$Z,TAOYUAN_GRAPH_DATA!$E15,MATCH(G$2,BAPTISM_SOURCE_ZONE_MONTH!$A$1:$Z$1,0)),"")</f>
        <v/>
      </c>
      <c r="H15" s="11" t="str">
        <f>IFERROR(INDEX(BAPTISM_SOURCE_ZONE_MONTH!$A:$Z,TAOYUAN_GRAPH_DATA!$E15,MATCH(H$2,BAPTISM_SOURCE_ZONE_MONTH!$A$1:$Z$1,0)),"")</f>
        <v/>
      </c>
      <c r="I15" s="11" t="str">
        <f>IFERROR(INDEX(BAPTISM_SOURCE_ZONE_MONTH!$A:$Z,TAOYUAN_GRAPH_DATA!$E15,MATCH(I$2,BAPTISM_SOURCE_ZONE_MONTH!$A$1:$Z$1,0)),"")</f>
        <v/>
      </c>
      <c r="J15" s="11" t="str">
        <f>IFERROR(INDEX(BAPTISM_SOURCE_ZONE_MONTH!$A:$Z,TAOYUAN_GRAPH_DATA!$E15,MATCH(J$2,BAPTISM_SOURCE_ZONE_MONTH!$A$1:$Z$1,0)),"")</f>
        <v/>
      </c>
      <c r="K15" s="11" t="str">
        <f>IFERROR(INDEX(BAPTISM_SOURCE_ZONE_MONTH!$A:$Z,TAOYUAN_GRAPH_DATA!$E15,MATCH(K$2,BAPTISM_SOURCE_ZONE_MONTH!$A$1:$Z$1,0)),"")</f>
        <v/>
      </c>
      <c r="M15" s="37">
        <f>MATCH($D15,REPORT_DATA_BY_ZONE_MONTH!$A:$A, 0)</f>
        <v>231</v>
      </c>
      <c r="N15" s="30">
        <f>IFERROR(INDEX(REPORT_DATA_BY_ZONE_MONTH!$A:$AG,$M15,MATCH(N$2,REPORT_DATA_BY_ZONE_MONTH!$A$1:$AG$1,0)), "")</f>
        <v>2</v>
      </c>
      <c r="O15" s="30">
        <f t="shared" si="2"/>
        <v>8</v>
      </c>
      <c r="P15" s="30">
        <f>IFERROR(INDEX(REPORT_DATA_BY_ZONE_MONTH!$A:$AG,$M15,MATCH(P$2,REPORT_DATA_BY_ZONE_MONTH!$A$1:$AG$1,0)), "")</f>
        <v>162</v>
      </c>
      <c r="Q15" s="30">
        <f t="shared" si="3"/>
        <v>384</v>
      </c>
      <c r="R15" s="30">
        <f>IFERROR(INDEX(REPORT_DATA_BY_ZONE_MONTH!$A:$AG,$M15,MATCH(R$2,REPORT_DATA_BY_ZONE_MONTH!$A$1:$AG$1,0)), "")</f>
        <v>43</v>
      </c>
      <c r="S15" s="30">
        <f t="shared" si="4"/>
        <v>192</v>
      </c>
      <c r="T15" s="30">
        <f>IFERROR(INDEX(REPORT_DATA_BY_ZONE_MONTH!$A:$AG,$M15,MATCH(T$2,REPORT_DATA_BY_ZONE_MONTH!$A$1:$AG$1,0)), "")</f>
        <v>125</v>
      </c>
      <c r="U15" s="30">
        <f t="shared" si="5"/>
        <v>320</v>
      </c>
      <c r="V15" s="30">
        <f>IFERROR(INDEX(REPORT_DATA_BY_ZONE_MONTH!$A:$AG,$M15,MATCH(V$2,REPORT_DATA_BY_ZONE_MONTH!$A$1:$AG$1,0)), "")</f>
        <v>5</v>
      </c>
      <c r="W15" s="30">
        <f t="shared" si="6"/>
        <v>64</v>
      </c>
    </row>
    <row r="16" spans="1:28">
      <c r="F16" s="37">
        <f t="shared" ref="F16:K16" si="7">SUM(F3:F15)</f>
        <v>10</v>
      </c>
      <c r="G16" s="37">
        <f>SUM(G3:G15)</f>
        <v>2</v>
      </c>
      <c r="H16" s="37">
        <f>SUM(H3:H15)</f>
        <v>1</v>
      </c>
      <c r="I16" s="37">
        <f t="shared" si="7"/>
        <v>0</v>
      </c>
      <c r="J16" s="37">
        <f t="shared" si="7"/>
        <v>0</v>
      </c>
      <c r="K16" s="37">
        <f t="shared" si="7"/>
        <v>10</v>
      </c>
      <c r="N16" s="37">
        <f>SUM(N3:N15)</f>
        <v>88</v>
      </c>
      <c r="O16" s="37"/>
      <c r="AB16" s="8">
        <f>SUM(AB3:AB14)</f>
        <v>6</v>
      </c>
    </row>
    <row r="17" spans="1:12">
      <c r="A17" s="8" t="s">
        <v>1424</v>
      </c>
      <c r="B17" s="8">
        <v>4</v>
      </c>
      <c r="G17" s="37"/>
      <c r="H17" s="37"/>
      <c r="I17" s="37"/>
      <c r="J17" s="37"/>
      <c r="K17" s="37"/>
      <c r="L17" s="37"/>
    </row>
    <row r="18" spans="1:12">
      <c r="A18" s="8" t="s">
        <v>1425</v>
      </c>
      <c r="B18" s="8">
        <f>COUNTA(TAOYUAN!$A:$A)-1</f>
        <v>16</v>
      </c>
      <c r="G18" s="37"/>
      <c r="H18" s="37"/>
      <c r="I18" s="37"/>
      <c r="J18" s="37"/>
      <c r="K18" s="37"/>
      <c r="L18" s="37"/>
    </row>
    <row r="19" spans="1:12">
      <c r="A19" s="8" t="s">
        <v>634</v>
      </c>
      <c r="B19" s="8">
        <f>SUM($F$16:$H$16)</f>
        <v>13</v>
      </c>
    </row>
    <row r="20" spans="1:12">
      <c r="A20" s="8" t="s">
        <v>635</v>
      </c>
      <c r="B20" s="8">
        <f>SUM($I$16:$K$16)</f>
        <v>10</v>
      </c>
    </row>
    <row r="21" spans="1:12">
      <c r="A21" s="8" t="s">
        <v>1426</v>
      </c>
      <c r="B21" s="8">
        <v>8</v>
      </c>
    </row>
    <row r="22" spans="1:12" ht="60">
      <c r="A22" s="8" t="s">
        <v>637</v>
      </c>
      <c r="B22" s="39" t="str">
        <f>CONCATENATE("Member Referral Goal 成員回條目標:     50%+ 
Member Referral Actual 成員回條實際:  ",$D$22)</f>
        <v>Member Referral Goal 成員回條目標:     50%+ 
Member Referral Actual 成員回條實際:  43%</v>
      </c>
      <c r="C22" s="40">
        <f>B20/SUM(B19:B20)</f>
        <v>0.43478260869565216</v>
      </c>
      <c r="D22" s="8" t="str">
        <f>TEXT(C22,"00%")</f>
        <v>43%</v>
      </c>
    </row>
    <row r="23" spans="1:12" ht="45">
      <c r="A23" s="8" t="s">
        <v>638</v>
      </c>
      <c r="B23" s="39" t="str">
        <f>CONCATENATE("Annual Goal 年度目標:  ",C23,"
Actual YTD 年度實際:    ",D23)</f>
        <v>Annual Goal 年度目標:  100
Actual YTD 年度實際:    6</v>
      </c>
      <c r="C23" s="8">
        <f>TAOYUAN!$D$2</f>
        <v>100</v>
      </c>
      <c r="D23" s="8">
        <f>TAOYUAN!$G$5</f>
        <v>6</v>
      </c>
    </row>
    <row r="24" spans="1:12" ht="23.25">
      <c r="A24" s="8" t="s">
        <v>1423</v>
      </c>
      <c r="B24" s="64" t="str">
        <f>TAOYUAN!$B1</f>
        <v>Taoyuan Zone</v>
      </c>
    </row>
    <row r="25" spans="1:12">
      <c r="B25" s="62" t="str">
        <f>TAOYUAN!$B2</f>
        <v>桃園地帶</v>
      </c>
    </row>
    <row r="26" spans="1:12">
      <c r="B26" s="62" t="str">
        <f>TAOYUAN!$B6</f>
        <v>Taoyuan Stake</v>
      </c>
    </row>
    <row r="27" spans="1:12">
      <c r="B27" s="62" t="str">
        <f>TAOYUAN!$B7</f>
        <v>桃園支聯會</v>
      </c>
    </row>
    <row r="28" spans="1:12">
      <c r="B28" s="63">
        <f>TAOYUAN!$B4</f>
        <v>42414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O12" sqref="O12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orientation="landscape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opLeftCell="A19" workbookViewId="0">
      <selection activeCell="E44" sqref="E44"/>
    </sheetView>
  </sheetViews>
  <sheetFormatPr defaultRowHeight="15"/>
  <cols>
    <col min="1" max="1" width="21" style="8" customWidth="1"/>
    <col min="2" max="2" width="24.7109375" style="8" customWidth="1"/>
    <col min="3" max="3" width="13.28515625" style="8" customWidth="1"/>
    <col min="4" max="4" width="20.7109375" style="8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5" width="8.85546875" style="8" customWidth="1"/>
    <col min="16" max="16384" width="9.140625" style="8"/>
  </cols>
  <sheetData>
    <row r="1" spans="1:7" ht="30">
      <c r="F1" s="39" t="s">
        <v>633</v>
      </c>
    </row>
    <row r="2" spans="1:7">
      <c r="A2" s="37" t="s">
        <v>0</v>
      </c>
      <c r="B2" s="37" t="s">
        <v>1</v>
      </c>
      <c r="C2" s="37" t="s">
        <v>16</v>
      </c>
      <c r="D2" s="37" t="s">
        <v>14</v>
      </c>
      <c r="E2" s="37" t="s">
        <v>76</v>
      </c>
      <c r="F2" s="37" t="s">
        <v>6</v>
      </c>
      <c r="G2" s="8" t="s">
        <v>88</v>
      </c>
    </row>
    <row r="3" spans="1:7">
      <c r="A3" s="37">
        <v>2014</v>
      </c>
      <c r="B3" s="37">
        <v>1</v>
      </c>
      <c r="C3" s="38">
        <f>DATE($A3, B3,1)</f>
        <v>41640</v>
      </c>
      <c r="D3" s="38" t="str">
        <f>CONCATENATE(YEAR($C3),":",MONTH($C3),":0:0:", TAOYUAN!$A$1)</f>
        <v>2014:1:0:0:TAOYUAN</v>
      </c>
      <c r="E3" s="37" t="e">
        <f>MATCH($D3,REPORT_DATA_BY_ZONE_MONTH!$A:$A, 0)</f>
        <v>#N/A</v>
      </c>
      <c r="F3" s="30" t="str">
        <f>IFERROR(INDEX(REPORT_DATA_BY_ZONE_MONTH!$A:$AG,$E3,MATCH(F$2,REPORT_DATA_BY_ZONE_MONTH!$A$1:$AG$1,0)), "")</f>
        <v/>
      </c>
      <c r="G3" s="30">
        <f>$B$34</f>
        <v>8</v>
      </c>
    </row>
    <row r="4" spans="1:7">
      <c r="A4" s="37">
        <v>2014</v>
      </c>
      <c r="B4" s="37">
        <v>2</v>
      </c>
      <c r="C4" s="38">
        <f t="shared" ref="C4:C27" si="0">DATE($A4, B4,1)</f>
        <v>41671</v>
      </c>
      <c r="D4" s="38" t="str">
        <f>CONCATENATE(YEAR($C4),":",MONTH($C4),":0:0:", TAOYUAN!$A$1)</f>
        <v>2014:2:0:0:TAOYUAN</v>
      </c>
      <c r="E4" s="37">
        <f>MATCH($D4,REPORT_DATA_BY_ZONE_MONTH!$A:$A, 0)</f>
        <v>34</v>
      </c>
      <c r="F4" s="30">
        <f>IFERROR(INDEX(REPORT_DATA_BY_ZONE_MONTH!$A:$AG,$E4,MATCH(F$2,REPORT_DATA_BY_ZONE_MONTH!$A$1:$AG$1,0)), "")</f>
        <v>6</v>
      </c>
      <c r="G4" s="30">
        <f>$B$34</f>
        <v>8</v>
      </c>
    </row>
    <row r="5" spans="1:7">
      <c r="A5" s="37">
        <v>2014</v>
      </c>
      <c r="B5" s="37">
        <v>3</v>
      </c>
      <c r="C5" s="38">
        <f t="shared" si="0"/>
        <v>41699</v>
      </c>
      <c r="D5" s="38" t="str">
        <f>CONCATENATE(YEAR($C5),":",MONTH($C5),":0:0:", TAOYUAN!$A$1)</f>
        <v>2014:3:0:0:TAOYUAN</v>
      </c>
      <c r="E5" s="37">
        <f>MATCH($D5,REPORT_DATA_BY_ZONE_MONTH!$A:$A, 0)</f>
        <v>42</v>
      </c>
      <c r="F5" s="30">
        <f>IFERROR(INDEX(REPORT_DATA_BY_ZONE_MONTH!$A:$AG,$E5,MATCH(F$2,REPORT_DATA_BY_ZONE_MONTH!$A$1:$AG$1,0)), "")</f>
        <v>10</v>
      </c>
      <c r="G5" s="30">
        <f>$B$34</f>
        <v>8</v>
      </c>
    </row>
    <row r="6" spans="1:7">
      <c r="A6" s="37">
        <v>2014</v>
      </c>
      <c r="B6" s="37">
        <v>4</v>
      </c>
      <c r="C6" s="38">
        <f t="shared" si="0"/>
        <v>41730</v>
      </c>
      <c r="D6" s="38" t="str">
        <f>CONCATENATE(YEAR($C6),":",MONTH($C6),":0:0:", TAOYUAN!$A$1)</f>
        <v>2014:4:0:0:TAOYUAN</v>
      </c>
      <c r="E6" s="37">
        <f>MATCH($D6,REPORT_DATA_BY_ZONE_MONTH!$A:$A, 0)</f>
        <v>50</v>
      </c>
      <c r="F6" s="30">
        <f>IFERROR(INDEX(REPORT_DATA_BY_ZONE_MONTH!$A:$AG,$E6,MATCH(F$2,REPORT_DATA_BY_ZONE_MONTH!$A$1:$AG$1,0)), "")</f>
        <v>6</v>
      </c>
      <c r="G6" s="30">
        <f>$B$34</f>
        <v>8</v>
      </c>
    </row>
    <row r="7" spans="1:7">
      <c r="A7" s="37">
        <v>2014</v>
      </c>
      <c r="B7" s="37">
        <v>5</v>
      </c>
      <c r="C7" s="38">
        <f t="shared" si="0"/>
        <v>41760</v>
      </c>
      <c r="D7" s="38" t="str">
        <f>CONCATENATE(YEAR($C7),":",MONTH($C7),":0:0:", TAOYUAN!$A$1)</f>
        <v>2014:5:0:0:TAOYUAN</v>
      </c>
      <c r="E7" s="37">
        <f>MATCH($D7,REPORT_DATA_BY_ZONE_MONTH!$A:$A, 0)</f>
        <v>58</v>
      </c>
      <c r="F7" s="30">
        <f>IFERROR(INDEX(REPORT_DATA_BY_ZONE_MONTH!$A:$AG,$E7,MATCH(F$2,REPORT_DATA_BY_ZONE_MONTH!$A$1:$AG$1,0)), "")</f>
        <v>3</v>
      </c>
      <c r="G7" s="30">
        <f>$B$34</f>
        <v>8</v>
      </c>
    </row>
    <row r="8" spans="1:7">
      <c r="A8" s="37">
        <v>2014</v>
      </c>
      <c r="B8" s="37">
        <v>6</v>
      </c>
      <c r="C8" s="38">
        <f t="shared" si="0"/>
        <v>41791</v>
      </c>
      <c r="D8" s="38" t="str">
        <f>CONCATENATE(YEAR($C8),":",MONTH($C8),":0:0:", TAOYUAN!$A$1)</f>
        <v>2014:6:0:0:TAOYUAN</v>
      </c>
      <c r="E8" s="37">
        <f>MATCH($D8,REPORT_DATA_BY_ZONE_MONTH!$A:$A, 0)</f>
        <v>66</v>
      </c>
      <c r="F8" s="30">
        <f>IFERROR(INDEX(REPORT_DATA_BY_ZONE_MONTH!$A:$AG,$E8,MATCH(F$2,REPORT_DATA_BY_ZONE_MONTH!$A$1:$AG$1,0)), "")</f>
        <v>9</v>
      </c>
      <c r="G8" s="30">
        <f>$B$34</f>
        <v>8</v>
      </c>
    </row>
    <row r="9" spans="1:7">
      <c r="A9" s="37">
        <v>2014</v>
      </c>
      <c r="B9" s="37">
        <v>7</v>
      </c>
      <c r="C9" s="38">
        <f t="shared" si="0"/>
        <v>41821</v>
      </c>
      <c r="D9" s="38" t="str">
        <f>CONCATENATE(YEAR($C9),":",MONTH($C9),":0:0:", TAOYUAN!$A$1)</f>
        <v>2014:7:0:0:TAOYUAN</v>
      </c>
      <c r="E9" s="37">
        <f>MATCH($D9,REPORT_DATA_BY_ZONE_MONTH!$A:$A, 0)</f>
        <v>74</v>
      </c>
      <c r="F9" s="30">
        <f>IFERROR(INDEX(REPORT_DATA_BY_ZONE_MONTH!$A:$AG,$E9,MATCH(F$2,REPORT_DATA_BY_ZONE_MONTH!$A$1:$AG$1,0)), "")</f>
        <v>11</v>
      </c>
      <c r="G9" s="30">
        <f>$B$34</f>
        <v>8</v>
      </c>
    </row>
    <row r="10" spans="1:7">
      <c r="A10" s="37">
        <v>2014</v>
      </c>
      <c r="B10" s="37">
        <v>8</v>
      </c>
      <c r="C10" s="38">
        <f t="shared" si="0"/>
        <v>41852</v>
      </c>
      <c r="D10" s="38" t="str">
        <f>CONCATENATE(YEAR($C10),":",MONTH($C10),":0:0:", TAOYUAN!$A$1)</f>
        <v>2014:8:0:0:TAOYUAN</v>
      </c>
      <c r="E10" s="37">
        <f>MATCH($D10,REPORT_DATA_BY_ZONE_MONTH!$A:$A, 0)</f>
        <v>82</v>
      </c>
      <c r="F10" s="30">
        <f>IFERROR(INDEX(REPORT_DATA_BY_ZONE_MONTH!$A:$AG,$E10,MATCH(F$2,REPORT_DATA_BY_ZONE_MONTH!$A$1:$AG$1,0)), "")</f>
        <v>6</v>
      </c>
      <c r="G10" s="30">
        <f>$B$34</f>
        <v>8</v>
      </c>
    </row>
    <row r="11" spans="1:7">
      <c r="A11" s="37">
        <v>2014</v>
      </c>
      <c r="B11" s="37">
        <v>9</v>
      </c>
      <c r="C11" s="38">
        <f t="shared" si="0"/>
        <v>41883</v>
      </c>
      <c r="D11" s="38" t="str">
        <f>CONCATENATE(YEAR($C11),":",MONTH($C11),":0:0:", TAOYUAN!$A$1)</f>
        <v>2014:9:0:0:TAOYUAN</v>
      </c>
      <c r="E11" s="37">
        <f>MATCH($D11,REPORT_DATA_BY_ZONE_MONTH!$A:$A, 0)</f>
        <v>90</v>
      </c>
      <c r="F11" s="30">
        <f>IFERROR(INDEX(REPORT_DATA_BY_ZONE_MONTH!$A:$AG,$E11,MATCH(F$2,REPORT_DATA_BY_ZONE_MONTH!$A$1:$AG$1,0)), "")</f>
        <v>7</v>
      </c>
      <c r="G11" s="30">
        <f>$B$34</f>
        <v>8</v>
      </c>
    </row>
    <row r="12" spans="1:7">
      <c r="A12" s="37">
        <v>2014</v>
      </c>
      <c r="B12" s="37">
        <v>10</v>
      </c>
      <c r="C12" s="38">
        <f t="shared" si="0"/>
        <v>41913</v>
      </c>
      <c r="D12" s="38" t="str">
        <f>CONCATENATE(YEAR($C12),":",MONTH($C12),":0:0:", TAOYUAN!$A$1)</f>
        <v>2014:10:0:0:TAOYUAN</v>
      </c>
      <c r="E12" s="37">
        <f>MATCH($D12,REPORT_DATA_BY_ZONE_MONTH!$A:$A, 0)</f>
        <v>7</v>
      </c>
      <c r="F12" s="30">
        <f>IFERROR(INDEX(REPORT_DATA_BY_ZONE_MONTH!$A:$AG,$E12,MATCH(F$2,REPORT_DATA_BY_ZONE_MONTH!$A$1:$AG$1,0)), "")</f>
        <v>9</v>
      </c>
      <c r="G12" s="30">
        <f>$B$34</f>
        <v>8</v>
      </c>
    </row>
    <row r="13" spans="1:7">
      <c r="A13" s="37">
        <v>2014</v>
      </c>
      <c r="B13" s="37">
        <v>11</v>
      </c>
      <c r="C13" s="38">
        <f t="shared" si="0"/>
        <v>41944</v>
      </c>
      <c r="D13" s="38" t="str">
        <f>CONCATENATE(YEAR($C13),":",MONTH($C13),":0:0:", TAOYUAN!$A$1)</f>
        <v>2014:11:0:0:TAOYUAN</v>
      </c>
      <c r="E13" s="37">
        <f>MATCH($D13,REPORT_DATA_BY_ZONE_MONTH!$A:$A, 0)</f>
        <v>16</v>
      </c>
      <c r="F13" s="30">
        <f>IFERROR(INDEX(REPORT_DATA_BY_ZONE_MONTH!$A:$AG,$E13,MATCH(F$2,REPORT_DATA_BY_ZONE_MONTH!$A$1:$AG$1,0)), "")</f>
        <v>6</v>
      </c>
      <c r="G13" s="30">
        <f>$B$34</f>
        <v>8</v>
      </c>
    </row>
    <row r="14" spans="1:7">
      <c r="A14" s="37">
        <v>2014</v>
      </c>
      <c r="B14" s="37">
        <v>12</v>
      </c>
      <c r="C14" s="38">
        <f t="shared" si="0"/>
        <v>41974</v>
      </c>
      <c r="D14" s="38" t="str">
        <f>CONCATENATE(YEAR($C14),":",MONTH($C14),":0:0:", TAOYUAN!$A$1)</f>
        <v>2014:12:0:0:TAOYUAN</v>
      </c>
      <c r="E14" s="37">
        <f>MATCH($D14,REPORT_DATA_BY_ZONE_MONTH!$A:$A, 0)</f>
        <v>25</v>
      </c>
      <c r="F14" s="30">
        <f>IFERROR(INDEX(REPORT_DATA_BY_ZONE_MONTH!$A:$AG,$E14,MATCH(F$2,REPORT_DATA_BY_ZONE_MONTH!$A$1:$AG$1,0)), "")</f>
        <v>7</v>
      </c>
      <c r="G14" s="30">
        <f>$B$34</f>
        <v>8</v>
      </c>
    </row>
    <row r="15" spans="1:7">
      <c r="A15" s="37">
        <v>2015</v>
      </c>
      <c r="B15" s="37">
        <v>1</v>
      </c>
      <c r="C15" s="38">
        <f t="shared" si="0"/>
        <v>42005</v>
      </c>
      <c r="D15" s="38" t="str">
        <f>CONCATENATE(YEAR($C15),":",MONTH($C15),":0:0:", TAOYUAN!$A$1)</f>
        <v>2015:1:0:0:TAOYUAN</v>
      </c>
      <c r="E15" s="37">
        <f>MATCH($D15,REPORT_DATA_BY_ZONE_MONTH!$A:$A, 0)</f>
        <v>129</v>
      </c>
      <c r="F15" s="30">
        <f>IFERROR(INDEX(REPORT_DATA_BY_ZONE_MONTH!$A:$AG,$E15,MATCH(F$2,REPORT_DATA_BY_ZONE_MONTH!$A$1:$AG$1,0)), "")</f>
        <v>6</v>
      </c>
      <c r="G15" s="30">
        <f>$B$34</f>
        <v>8</v>
      </c>
    </row>
    <row r="16" spans="1:7">
      <c r="A16" s="37">
        <v>2015</v>
      </c>
      <c r="B16" s="37">
        <v>2</v>
      </c>
      <c r="C16" s="38">
        <f t="shared" si="0"/>
        <v>42036</v>
      </c>
      <c r="D16" s="38" t="str">
        <f>CONCATENATE(YEAR($C16),":",MONTH($C16),":0:0:", TAOYUAN!$A$1)</f>
        <v>2015:2:0:0:TAOYUAN</v>
      </c>
      <c r="E16" s="37">
        <f>MATCH($D16,REPORT_DATA_BY_ZONE_MONTH!$A:$A, 0)</f>
        <v>139</v>
      </c>
      <c r="F16" s="30">
        <f>IFERROR(INDEX(REPORT_DATA_BY_ZONE_MONTH!$A:$AG,$E16,MATCH(F$2,REPORT_DATA_BY_ZONE_MONTH!$A$1:$AG$1,0)), "")</f>
        <v>7</v>
      </c>
      <c r="G16" s="30">
        <f>$B$34</f>
        <v>8</v>
      </c>
    </row>
    <row r="17" spans="1:12">
      <c r="A17" s="37">
        <v>2015</v>
      </c>
      <c r="B17" s="37">
        <v>3</v>
      </c>
      <c r="C17" s="38">
        <f t="shared" si="0"/>
        <v>42064</v>
      </c>
      <c r="D17" s="38" t="str">
        <f>CONCATENATE(YEAR($C17),":",MONTH($C17),":0:0:", TAOYUAN!$A$1)</f>
        <v>2015:3:0:0:TAOYUAN</v>
      </c>
      <c r="E17" s="37">
        <f>MATCH($D17,REPORT_DATA_BY_ZONE_MONTH!$A:$A, 0)</f>
        <v>149</v>
      </c>
      <c r="F17" s="30">
        <f>IFERROR(INDEX(REPORT_DATA_BY_ZONE_MONTH!$A:$AG,$E17,MATCH(F$2,REPORT_DATA_BY_ZONE_MONTH!$A$1:$AG$1,0)), "")</f>
        <v>4</v>
      </c>
      <c r="G17" s="30">
        <f>$B$34</f>
        <v>8</v>
      </c>
    </row>
    <row r="18" spans="1:12">
      <c r="A18" s="37">
        <v>2015</v>
      </c>
      <c r="B18" s="37">
        <v>4</v>
      </c>
      <c r="C18" s="38">
        <f t="shared" si="0"/>
        <v>42095</v>
      </c>
      <c r="D18" s="38" t="str">
        <f>CONCATENATE(YEAR($C18),":",MONTH($C18),":0:0:", TAOYUAN!$A$1)</f>
        <v>2015:4:0:0:TAOYUAN</v>
      </c>
      <c r="E18" s="37">
        <f>MATCH($D18,REPORT_DATA_BY_ZONE_MONTH!$A:$A, 0)</f>
        <v>159</v>
      </c>
      <c r="F18" s="30">
        <f>IFERROR(INDEX(REPORT_DATA_BY_ZONE_MONTH!$A:$AG,$E18,MATCH(F$2,REPORT_DATA_BY_ZONE_MONTH!$A$1:$AG$1,0)), "")</f>
        <v>6</v>
      </c>
      <c r="G18" s="30">
        <f>$B$34</f>
        <v>8</v>
      </c>
    </row>
    <row r="19" spans="1:12">
      <c r="A19" s="37">
        <v>2015</v>
      </c>
      <c r="B19" s="37">
        <v>5</v>
      </c>
      <c r="C19" s="38">
        <f t="shared" si="0"/>
        <v>42125</v>
      </c>
      <c r="D19" s="38" t="str">
        <f>CONCATENATE(YEAR($C19),":",MONTH($C19),":0:0:", TAOYUAN!$A$1)</f>
        <v>2015:5:0:0:TAOYUAN</v>
      </c>
      <c r="E19" s="37">
        <f>MATCH($D19,REPORT_DATA_BY_ZONE_MONTH!$A:$A, 0)</f>
        <v>169</v>
      </c>
      <c r="F19" s="30">
        <f>IFERROR(INDEX(REPORT_DATA_BY_ZONE_MONTH!$A:$AG,$E19,MATCH(F$2,REPORT_DATA_BY_ZONE_MONTH!$A$1:$AG$1,0)), "")</f>
        <v>6</v>
      </c>
      <c r="G19" s="30">
        <f>$B$34</f>
        <v>8</v>
      </c>
    </row>
    <row r="20" spans="1:12">
      <c r="A20" s="37">
        <v>2015</v>
      </c>
      <c r="B20" s="37">
        <v>6</v>
      </c>
      <c r="C20" s="38">
        <f t="shared" si="0"/>
        <v>42156</v>
      </c>
      <c r="D20" s="38" t="str">
        <f>CONCATENATE(YEAR($C20),":",MONTH($C20),":0:0:", TAOYUAN!$A$1)</f>
        <v>2015:6:0:0:TAOYUAN</v>
      </c>
      <c r="E20" s="37">
        <f>MATCH($D20,REPORT_DATA_BY_ZONE_MONTH!$A:$A, 0)</f>
        <v>179</v>
      </c>
      <c r="F20" s="30">
        <f>IFERROR(INDEX(REPORT_DATA_BY_ZONE_MONTH!$A:$AG,$E20,MATCH(F$2,REPORT_DATA_BY_ZONE_MONTH!$A$1:$AG$1,0)), "")</f>
        <v>11</v>
      </c>
      <c r="G20" s="30">
        <f>$B$34</f>
        <v>8</v>
      </c>
    </row>
    <row r="21" spans="1:12">
      <c r="A21" s="37">
        <v>2015</v>
      </c>
      <c r="B21" s="37">
        <v>7</v>
      </c>
      <c r="C21" s="38">
        <f t="shared" si="0"/>
        <v>42186</v>
      </c>
      <c r="D21" s="38" t="str">
        <f>CONCATENATE(YEAR($C21),":",MONTH($C21),":0:0:", TAOYUAN!$A$1)</f>
        <v>2015:7:0:0:TAOYUAN</v>
      </c>
      <c r="E21" s="37">
        <f>MATCH($D21,REPORT_DATA_BY_ZONE_MONTH!$A:$A, 0)</f>
        <v>189</v>
      </c>
      <c r="F21" s="30">
        <f>IFERROR(INDEX(REPORT_DATA_BY_ZONE_MONTH!$A:$AG,$E21,MATCH(F$2,REPORT_DATA_BY_ZONE_MONTH!$A$1:$AG$1,0)), "")</f>
        <v>8</v>
      </c>
      <c r="G21" s="30">
        <f>$B$34</f>
        <v>8</v>
      </c>
    </row>
    <row r="22" spans="1:12">
      <c r="A22" s="37">
        <v>2015</v>
      </c>
      <c r="B22" s="37">
        <v>8</v>
      </c>
      <c r="C22" s="38">
        <f t="shared" si="0"/>
        <v>42217</v>
      </c>
      <c r="D22" s="38" t="str">
        <f>CONCATENATE(YEAR($C22),":",MONTH($C22),":0:0:", TAOYUAN!$A$1)</f>
        <v>2015:8:0:0:TAOYUAN</v>
      </c>
      <c r="E22" s="37">
        <f>MATCH($D22,REPORT_DATA_BY_ZONE_MONTH!$A:$A, 0)</f>
        <v>199</v>
      </c>
      <c r="F22" s="30">
        <f>IFERROR(INDEX(REPORT_DATA_BY_ZONE_MONTH!$A:$AG,$E22,MATCH(F$2,REPORT_DATA_BY_ZONE_MONTH!$A$1:$AG$1,0)), "")</f>
        <v>10</v>
      </c>
      <c r="G22" s="30">
        <f>$B$34</f>
        <v>8</v>
      </c>
    </row>
    <row r="23" spans="1:12">
      <c r="A23" s="37">
        <v>2015</v>
      </c>
      <c r="B23" s="37">
        <v>9</v>
      </c>
      <c r="C23" s="38">
        <f t="shared" si="0"/>
        <v>42248</v>
      </c>
      <c r="D23" s="38" t="str">
        <f>CONCATENATE(YEAR($C23),":",MONTH($C23),":0:0:", TAOYUAN!$A$1)</f>
        <v>2015:9:0:0:TAOYUAN</v>
      </c>
      <c r="E23" s="37">
        <f>MATCH($D23,REPORT_DATA_BY_ZONE_MONTH!$A:$A, 0)</f>
        <v>209</v>
      </c>
      <c r="F23" s="30">
        <f>IFERROR(INDEX(REPORT_DATA_BY_ZONE_MONTH!$A:$AG,$E23,MATCH(F$2,REPORT_DATA_BY_ZONE_MONTH!$A$1:$AG$1,0)), "")</f>
        <v>5</v>
      </c>
      <c r="G23" s="30">
        <f>$B$34</f>
        <v>8</v>
      </c>
    </row>
    <row r="24" spans="1:12">
      <c r="A24" s="37">
        <v>2015</v>
      </c>
      <c r="B24" s="37">
        <v>10</v>
      </c>
      <c r="C24" s="38">
        <f t="shared" si="0"/>
        <v>42278</v>
      </c>
      <c r="D24" s="38" t="str">
        <f>CONCATENATE(YEAR($C24),":",MONTH($C24),":0:0:", TAOYUAN!$A$1)</f>
        <v>2015:10:0:0:TAOYUAN</v>
      </c>
      <c r="E24" s="37">
        <f>MATCH($D24,REPORT_DATA_BY_ZONE_MONTH!$A:$A, 0)</f>
        <v>99</v>
      </c>
      <c r="F24" s="30">
        <f>IFERROR(INDEX(REPORT_DATA_BY_ZONE_MONTH!$A:$AG,$E24,MATCH(F$2,REPORT_DATA_BY_ZONE_MONTH!$A$1:$AG$1,0)), "")</f>
        <v>5</v>
      </c>
      <c r="G24" s="30">
        <f>$B$34</f>
        <v>8</v>
      </c>
    </row>
    <row r="25" spans="1:12">
      <c r="A25" s="37">
        <v>2015</v>
      </c>
      <c r="B25" s="37">
        <v>11</v>
      </c>
      <c r="C25" s="38">
        <f t="shared" si="0"/>
        <v>42309</v>
      </c>
      <c r="D25" s="38" t="str">
        <f>CONCATENATE(YEAR($C25),":",MONTH($C25),":0:0:", TAOYUAN!$A$1)</f>
        <v>2015:11:0:0:TAOYUAN</v>
      </c>
      <c r="E25" s="37">
        <f>MATCH($D25,REPORT_DATA_BY_ZONE_MONTH!$A:$A, 0)</f>
        <v>109</v>
      </c>
      <c r="F25" s="30">
        <f>IFERROR(INDEX(REPORT_DATA_BY_ZONE_MONTH!$A:$AG,$E25,MATCH(F$2,REPORT_DATA_BY_ZONE_MONTH!$A$1:$AG$1,0)), "")</f>
        <v>9</v>
      </c>
      <c r="G25" s="30">
        <f>$B$34</f>
        <v>8</v>
      </c>
    </row>
    <row r="26" spans="1:12">
      <c r="A26" s="37">
        <v>2015</v>
      </c>
      <c r="B26" s="37">
        <v>12</v>
      </c>
      <c r="C26" s="38">
        <f t="shared" si="0"/>
        <v>42339</v>
      </c>
      <c r="D26" s="38" t="str">
        <f>CONCATENATE(YEAR($C26),":",MONTH($C26),":0:0:", TAOYUAN!$A$1)</f>
        <v>2015:12:0:0:TAOYUAN</v>
      </c>
      <c r="E26" s="37">
        <f>MATCH($D26,REPORT_DATA_BY_ZONE_MONTH!$A:$A, 0)</f>
        <v>120</v>
      </c>
      <c r="F26" s="30">
        <f>IFERROR(INDEX(REPORT_DATA_BY_ZONE_MONTH!$A:$AG,$E26,MATCH(F$2,REPORT_DATA_BY_ZONE_MONTH!$A$1:$AG$1,0)), "")</f>
        <v>11</v>
      </c>
      <c r="G26" s="30">
        <f>$B$34</f>
        <v>8</v>
      </c>
    </row>
    <row r="27" spans="1:12">
      <c r="A27" s="37">
        <v>2016</v>
      </c>
      <c r="B27" s="37">
        <v>1</v>
      </c>
      <c r="C27" s="38">
        <f t="shared" si="0"/>
        <v>42370</v>
      </c>
      <c r="D27" s="38" t="str">
        <f>CONCATENATE(YEAR($C27),":",MONTH($C27),":0:0:", TAOYUAN!$A$1)</f>
        <v>2016:1:0:0:TAOYUAN</v>
      </c>
      <c r="E27" s="37">
        <f>MATCH($D27,REPORT_DATA_BY_ZONE_MONTH!$A:$A, 0)</f>
        <v>220</v>
      </c>
      <c r="F27" s="30">
        <f>IFERROR(INDEX(REPORT_DATA_BY_ZONE_MONTH!$A:$AG,$E27,MATCH(F$2,REPORT_DATA_BY_ZONE_MONTH!$A$1:$AG$1,0)), "")</f>
        <v>4</v>
      </c>
      <c r="G27" s="30">
        <f>$B$34</f>
        <v>8</v>
      </c>
    </row>
    <row r="28" spans="1:12">
      <c r="A28" s="37"/>
      <c r="B28" s="37"/>
      <c r="C28" s="38"/>
      <c r="D28" s="38"/>
      <c r="E28" s="37"/>
      <c r="F28" s="31"/>
      <c r="G28" s="31"/>
    </row>
    <row r="29" spans="1:12">
      <c r="F29" s="37">
        <f>SUM(F3:F15)</f>
        <v>86</v>
      </c>
      <c r="G29" s="37"/>
    </row>
    <row r="30" spans="1:12">
      <c r="A30" s="8" t="s">
        <v>1424</v>
      </c>
      <c r="B30" s="8">
        <v>4</v>
      </c>
      <c r="G30" s="37"/>
      <c r="H30" s="37"/>
      <c r="I30" s="37"/>
      <c r="J30" s="37"/>
      <c r="K30" s="37"/>
      <c r="L30" s="37"/>
    </row>
    <row r="31" spans="1:12">
      <c r="A31" s="8" t="s">
        <v>1425</v>
      </c>
      <c r="B31" s="8">
        <f>COUNTA(TAOYUAN!$A:$A)-1</f>
        <v>16</v>
      </c>
      <c r="G31" s="37"/>
      <c r="H31" s="37"/>
      <c r="I31" s="37"/>
      <c r="J31" s="37"/>
      <c r="K31" s="37"/>
      <c r="L31" s="37"/>
    </row>
    <row r="34" spans="1:4">
      <c r="A34" s="8" t="s">
        <v>1426</v>
      </c>
      <c r="B34" s="8">
        <v>8</v>
      </c>
    </row>
    <row r="35" spans="1:4">
      <c r="B35" s="39"/>
      <c r="C35" s="40"/>
    </row>
    <row r="36" spans="1:4" ht="45">
      <c r="A36" s="8" t="s">
        <v>638</v>
      </c>
      <c r="B36" s="39" t="str">
        <f>CONCATENATE("Annual Goal 年度目標:  ",C36,"
Actual YTD 年度實際:    ",D36)</f>
        <v>Annual Goal 年度目標:  100
Actual YTD 年度實際:    6</v>
      </c>
      <c r="C36" s="8">
        <f>TAOYUAN!$D$2</f>
        <v>100</v>
      </c>
      <c r="D36" s="8">
        <f>TAOYUAN!$G$5</f>
        <v>6</v>
      </c>
    </row>
    <row r="37" spans="1:4" ht="23.25">
      <c r="A37" s="8" t="s">
        <v>1423</v>
      </c>
      <c r="B37" s="64" t="str">
        <f>TAOYUAN!$B1</f>
        <v>Taoyuan Zone</v>
      </c>
    </row>
    <row r="38" spans="1:4">
      <c r="B38" s="62" t="str">
        <f>TAOYUAN!$B2</f>
        <v>桃園地帶</v>
      </c>
    </row>
    <row r="39" spans="1:4">
      <c r="B39" s="62" t="str">
        <f>TAOYUAN!$B6</f>
        <v>Taoyuan Stake</v>
      </c>
    </row>
    <row r="40" spans="1:4">
      <c r="B40" s="62" t="str">
        <f>TAOYUAN!$B7</f>
        <v>桃園支聯會</v>
      </c>
    </row>
    <row r="41" spans="1:4">
      <c r="B41" s="63">
        <f>TAOYUAN!$B4</f>
        <v>42414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7"/>
  <sheetViews>
    <sheetView topLeftCell="B1" zoomScaleNormal="100" zoomScaleSheetLayoutView="115" workbookViewId="0">
      <selection activeCell="B30" sqref="B30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51</v>
      </c>
      <c r="B1" s="51" t="s">
        <v>708</v>
      </c>
      <c r="C1" s="42"/>
      <c r="D1" s="43"/>
      <c r="E1" s="43"/>
      <c r="F1" s="43"/>
      <c r="G1" s="43"/>
      <c r="H1" s="43"/>
      <c r="I1" s="43"/>
      <c r="J1" s="43"/>
      <c r="K1" s="44"/>
      <c r="L1" s="65" t="s">
        <v>27</v>
      </c>
      <c r="M1" s="65" t="s">
        <v>28</v>
      </c>
      <c r="N1" s="65" t="s">
        <v>29</v>
      </c>
      <c r="O1" s="65" t="s">
        <v>30</v>
      </c>
      <c r="P1" s="65" t="s">
        <v>31</v>
      </c>
      <c r="Q1" s="65" t="s">
        <v>32</v>
      </c>
      <c r="R1" s="65" t="s">
        <v>64</v>
      </c>
      <c r="S1" s="65" t="s">
        <v>65</v>
      </c>
      <c r="T1" s="65" t="s">
        <v>66</v>
      </c>
      <c r="U1" s="65" t="s">
        <v>33</v>
      </c>
      <c r="V1" s="65" t="s">
        <v>34</v>
      </c>
    </row>
    <row r="2" spans="1:22" ht="15" customHeight="1">
      <c r="B2" s="72" t="s">
        <v>1428</v>
      </c>
      <c r="C2" s="35" t="s">
        <v>1403</v>
      </c>
      <c r="D2" s="79">
        <v>88</v>
      </c>
      <c r="E2" s="53"/>
      <c r="F2" s="53"/>
      <c r="G2" s="76" t="s">
        <v>69</v>
      </c>
      <c r="H2" s="77"/>
      <c r="I2" s="77"/>
      <c r="J2" s="78"/>
      <c r="K2" s="47" t="s">
        <v>59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>
      <c r="B3" s="73"/>
      <c r="C3" s="34" t="s">
        <v>1404</v>
      </c>
      <c r="D3" s="80"/>
      <c r="E3" s="54"/>
      <c r="F3" s="54"/>
      <c r="G3" s="76" t="s">
        <v>1397</v>
      </c>
      <c r="H3" s="77"/>
      <c r="I3" s="77"/>
      <c r="J3" s="78"/>
      <c r="K3" s="47" t="s">
        <v>1395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>
      <c r="B4" s="81">
        <f>DATE</f>
        <v>42414</v>
      </c>
      <c r="C4" s="32" t="s">
        <v>1400</v>
      </c>
      <c r="D4" s="33"/>
      <c r="E4" s="33"/>
      <c r="F4" s="33"/>
      <c r="G4" s="68">
        <f>ROUND($D$2/12*MONTH,0)</f>
        <v>15</v>
      </c>
      <c r="H4" s="69"/>
      <c r="I4" s="69"/>
      <c r="J4" s="70"/>
      <c r="K4" s="52">
        <f>ROUND($D$2/12,0)</f>
        <v>7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>
      <c r="B5" s="82"/>
      <c r="C5" s="5" t="s">
        <v>1401</v>
      </c>
      <c r="D5" s="6"/>
      <c r="E5" s="6"/>
      <c r="F5" s="6"/>
      <c r="G5" s="83">
        <f>EAST_GRAPH_DATA!AB16</f>
        <v>8</v>
      </c>
      <c r="H5" s="84"/>
      <c r="I5" s="84"/>
      <c r="J5" s="85"/>
      <c r="K5" s="55">
        <f>$L$37</f>
        <v>2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spans="1:22" ht="15" customHeight="1">
      <c r="B6" s="48" t="s">
        <v>706</v>
      </c>
      <c r="C6" s="34" t="s">
        <v>1419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707</v>
      </c>
      <c r="C7" s="34" t="s">
        <v>1398</v>
      </c>
      <c r="D7" s="34"/>
      <c r="E7" s="34"/>
      <c r="F7" s="34"/>
      <c r="G7" s="29"/>
      <c r="H7" s="29"/>
      <c r="I7" s="29"/>
      <c r="J7" s="29"/>
      <c r="K7" s="29" t="s">
        <v>1399</v>
      </c>
      <c r="L7" s="58" t="s">
        <v>1405</v>
      </c>
      <c r="M7" s="58" t="s">
        <v>1405</v>
      </c>
      <c r="N7" s="58" t="s">
        <v>1406</v>
      </c>
      <c r="O7" s="58" t="s">
        <v>1407</v>
      </c>
      <c r="P7" s="58" t="s">
        <v>1408</v>
      </c>
      <c r="Q7" s="58"/>
      <c r="R7" s="58" t="s">
        <v>1409</v>
      </c>
      <c r="S7" s="58" t="s">
        <v>1410</v>
      </c>
      <c r="T7" s="58" t="s">
        <v>1409</v>
      </c>
      <c r="U7" s="58" t="s">
        <v>1411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1437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709</v>
      </c>
      <c r="B10" s="27" t="s">
        <v>710</v>
      </c>
      <c r="C10" s="4" t="s">
        <v>735</v>
      </c>
      <c r="D10" s="4" t="s">
        <v>736</v>
      </c>
      <c r="E10" s="4" t="str">
        <f>CONCATENATE(YEAR,":",MONTH,":",WEEK,":",DAY,":",$A10)</f>
        <v>2016:2:2:7:SONGSHAN_E</v>
      </c>
      <c r="F10" s="4">
        <f>MATCH($E10,REPORT_DATA_BY_COMP!$A:$A,0)</f>
        <v>432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5</v>
      </c>
      <c r="J10" s="11">
        <f>IFERROR(INDEX(REPORT_DATA_BY_COMP!$A:$AH,$F10,MATCH(J$8,REPORT_DATA_BY_COMP!$A$1:$AH$1,0)), "")</f>
        <v>5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1</v>
      </c>
      <c r="N10" s="11">
        <f>IFERROR(INDEX(REPORT_DATA_BY_COMP!$A:$AH,$F10,MATCH(N$8,REPORT_DATA_BY_COMP!$A$1:$AH$1,0)), "")</f>
        <v>10</v>
      </c>
      <c r="O10" s="11">
        <f>IFERROR(INDEX(REPORT_DATA_BY_COMP!$A:$AH,$F10,MATCH(O$8,REPORT_DATA_BY_COMP!$A$1:$AH$1,0)), "")</f>
        <v>2</v>
      </c>
      <c r="P10" s="11">
        <f>IFERROR(INDEX(REPORT_DATA_BY_COMP!$A:$AH,$F10,MATCH(P$8,REPORT_DATA_BY_COMP!$A$1:$AH$1,0)), "")</f>
        <v>7</v>
      </c>
      <c r="Q10" s="11">
        <f>IFERROR(INDEX(REPORT_DATA_BY_COMP!$A:$AH,$F10,MATCH(Q$8,REPORT_DATA_BY_COMP!$A$1:$AH$1,0)), "")</f>
        <v>12</v>
      </c>
      <c r="R10" s="11">
        <f>IFERROR(INDEX(REPORT_DATA_BY_COMP!$A:$AH,$F10,MATCH(R$8,REPORT_DATA_BY_COMP!$A$1:$AH$1,0)), "")</f>
        <v>8</v>
      </c>
      <c r="S10" s="11">
        <f>IFERROR(INDEX(REPORT_DATA_BY_COMP!$A:$AH,$F10,MATCH(S$8,REPORT_DATA_BY_COMP!$A$1:$AH$1,0)), "")</f>
        <v>1</v>
      </c>
      <c r="T10" s="11">
        <f>IFERROR(INDEX(REPORT_DATA_BY_COMP!$A:$AH,$F10,MATCH(T$8,REPORT_DATA_BY_COMP!$A$1:$AH$1,0)), "")</f>
        <v>5</v>
      </c>
      <c r="U10" s="11">
        <f>IFERROR(INDEX(REPORT_DATA_BY_COMP!$A:$AH,$F10,MATCH(U$8,REPORT_DATA_BY_COMP!$A$1:$AH$1,0)), "")</f>
        <v>3</v>
      </c>
      <c r="V10" s="11">
        <f>IFERROR(INDEX(REPORT_DATA_BY_COMP!$A:$AH,$F10,MATCH(V$8,REPORT_DATA_BY_COMP!$A$1:$AH$1,0)), "")</f>
        <v>0</v>
      </c>
    </row>
    <row r="11" spans="1:22">
      <c r="A11" s="26" t="s">
        <v>711</v>
      </c>
      <c r="B11" s="27" t="s">
        <v>712</v>
      </c>
      <c r="C11" s="4" t="s">
        <v>737</v>
      </c>
      <c r="D11" s="4" t="s">
        <v>738</v>
      </c>
      <c r="E11" s="4" t="str">
        <f>CONCATENATE(YEAR,":",MONTH,":",WEEK,":",DAY,":",$A11)</f>
        <v>2016:2:2:7:SONGSHAN_S</v>
      </c>
      <c r="F11" s="4">
        <f>MATCH($E11,REPORT_DATA_BY_COMP!$A:$A,0)</f>
        <v>433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2</v>
      </c>
      <c r="J11" s="11">
        <f>IFERROR(INDEX(REPORT_DATA_BY_COMP!$A:$AH,$F11,MATCH(J$8,REPORT_DATA_BY_COMP!$A$1:$AH$1,0)), "")</f>
        <v>4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7</v>
      </c>
      <c r="O11" s="11">
        <f>IFERROR(INDEX(REPORT_DATA_BY_COMP!$A:$AH,$F11,MATCH(O$8,REPORT_DATA_BY_COMP!$A$1:$AH$1,0)), "")</f>
        <v>3</v>
      </c>
      <c r="P11" s="11">
        <f>IFERROR(INDEX(REPORT_DATA_BY_COMP!$A:$AH,$F11,MATCH(P$8,REPORT_DATA_BY_COMP!$A$1:$AH$1,0)), "")</f>
        <v>9</v>
      </c>
      <c r="Q11" s="11">
        <f>IFERROR(INDEX(REPORT_DATA_BY_COMP!$A:$AH,$F11,MATCH(Q$8,REPORT_DATA_BY_COMP!$A$1:$AH$1,0)), "")</f>
        <v>5</v>
      </c>
      <c r="R11" s="11">
        <f>IFERROR(INDEX(REPORT_DATA_BY_COMP!$A:$AH,$F11,MATCH(R$8,REPORT_DATA_BY_COMP!$A$1:$AH$1,0)), "")</f>
        <v>2</v>
      </c>
      <c r="S11" s="11">
        <f>IFERROR(INDEX(REPORT_DATA_BY_COMP!$A:$AH,$F11,MATCH(S$8,REPORT_DATA_BY_COMP!$A$1:$AH$1,0)), "")</f>
        <v>1</v>
      </c>
      <c r="T11" s="11">
        <f>IFERROR(INDEX(REPORT_DATA_BY_COMP!$A:$AH,$F11,MATCH(T$8,REPORT_DATA_BY_COMP!$A$1:$AH$1,0)), "")</f>
        <v>2</v>
      </c>
      <c r="U11" s="11">
        <f>IFERROR(INDEX(REPORT_DATA_BY_COMP!$A:$AH,$F11,MATCH(U$8,REPORT_DATA_BY_COMP!$A$1:$AH$1,0)), "")</f>
        <v>2</v>
      </c>
      <c r="V11" s="11">
        <f>IFERROR(INDEX(REPORT_DATA_BY_COMP!$A:$AH,$F11,MATCH(V$8,REPORT_DATA_BY_COMP!$A$1:$AH$1,0)), "")</f>
        <v>0</v>
      </c>
    </row>
    <row r="12" spans="1:22">
      <c r="A12" s="26" t="s">
        <v>713</v>
      </c>
      <c r="B12" s="27" t="s">
        <v>714</v>
      </c>
      <c r="C12" s="4" t="s">
        <v>739</v>
      </c>
      <c r="D12" s="4" t="s">
        <v>740</v>
      </c>
      <c r="E12" s="4" t="str">
        <f>CONCATENATE(YEAR,":",MONTH,":",WEEK,":",DAY,":",$A12)</f>
        <v>2016:2:2:7:NEIHU_E</v>
      </c>
      <c r="F12" s="4">
        <f>MATCH($E12,REPORT_DATA_BY_COMP!$A:$A,0)</f>
        <v>421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2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3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6</v>
      </c>
      <c r="Q12" s="11">
        <f>IFERROR(INDEX(REPORT_DATA_BY_COMP!$A:$AH,$F12,MATCH(Q$8,REPORT_DATA_BY_COMP!$A$1:$AH$1,0)), "")</f>
        <v>6</v>
      </c>
      <c r="R12" s="11">
        <f>IFERROR(INDEX(REPORT_DATA_BY_COMP!$A:$AH,$F12,MATCH(R$8,REPORT_DATA_BY_COMP!$A$1:$AH$1,0)), "")</f>
        <v>3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7</v>
      </c>
      <c r="U12" s="11">
        <f>IFERROR(INDEX(REPORT_DATA_BY_COMP!$A:$AH,$F12,MATCH(U$8,REPORT_DATA_BY_COMP!$A$1:$AH$1,0)), "")</f>
        <v>2</v>
      </c>
      <c r="V12" s="11">
        <f>IFERROR(INDEX(REPORT_DATA_BY_COMP!$A:$AH,$F12,MATCH(V$8,REPORT_DATA_BY_COMP!$A$1:$AH$1,0)), "")</f>
        <v>0</v>
      </c>
    </row>
    <row r="13" spans="1:22">
      <c r="A13" s="26" t="s">
        <v>715</v>
      </c>
      <c r="B13" s="27" t="s">
        <v>716</v>
      </c>
      <c r="C13" s="4" t="s">
        <v>741</v>
      </c>
      <c r="D13" s="4" t="s">
        <v>742</v>
      </c>
      <c r="E13" s="4" t="str">
        <f>CONCATENATE(YEAR,":",MONTH,":",WEEK,":",DAY,":",$A13)</f>
        <v>2016:2:2:7:NEIHU_S</v>
      </c>
      <c r="F13" s="4">
        <f>MATCH($E13,REPORT_DATA_BY_COMP!$A:$A,0)</f>
        <v>422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1</v>
      </c>
      <c r="J13" s="11">
        <f>IFERROR(INDEX(REPORT_DATA_BY_COMP!$A:$AH,$F13,MATCH(J$8,REPORT_DATA_BY_COMP!$A$1:$AH$1,0)), "")</f>
        <v>2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3</v>
      </c>
      <c r="O13" s="11">
        <f>IFERROR(INDEX(REPORT_DATA_BY_COMP!$A:$AH,$F13,MATCH(O$8,REPORT_DATA_BY_COMP!$A$1:$AH$1,0)), "")</f>
        <v>1</v>
      </c>
      <c r="P13" s="11">
        <f>IFERROR(INDEX(REPORT_DATA_BY_COMP!$A:$AH,$F13,MATCH(P$8,REPORT_DATA_BY_COMP!$A$1:$AH$1,0)), "")</f>
        <v>1</v>
      </c>
      <c r="Q13" s="11">
        <f>IFERROR(INDEX(REPORT_DATA_BY_COMP!$A:$AH,$F13,MATCH(Q$8,REPORT_DATA_BY_COMP!$A$1:$AH$1,0)), "")</f>
        <v>8</v>
      </c>
      <c r="R13" s="11">
        <f>IFERROR(INDEX(REPORT_DATA_BY_COMP!$A:$AH,$F13,MATCH(R$8,REPORT_DATA_BY_COMP!$A$1:$AH$1,0)), "")</f>
        <v>1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5</v>
      </c>
      <c r="U13" s="11">
        <f>IFERROR(INDEX(REPORT_DATA_BY_COMP!$A:$AH,$F13,MATCH(U$8,REPORT_DATA_BY_COMP!$A$1:$AH$1,0)), "")</f>
        <v>0</v>
      </c>
      <c r="V13" s="11">
        <f>IFERROR(INDEX(REPORT_DATA_BY_COMP!$A:$AH,$F13,MATCH(V$8,REPORT_DATA_BY_COMP!$A$1:$AH$1,0)), "")</f>
        <v>0</v>
      </c>
    </row>
    <row r="14" spans="1:22">
      <c r="B14" s="9" t="s">
        <v>1422</v>
      </c>
      <c r="C14" s="10"/>
      <c r="D14" s="10"/>
      <c r="E14" s="10"/>
      <c r="F14" s="10"/>
      <c r="G14" s="12">
        <f>SUM(G10:G11)</f>
        <v>0</v>
      </c>
      <c r="H14" s="12">
        <f>SUM(H10:H11)</f>
        <v>0</v>
      </c>
      <c r="I14" s="12">
        <f>SUM(I10:I11)</f>
        <v>7</v>
      </c>
      <c r="J14" s="12">
        <f>SUM(J10:J11)</f>
        <v>9</v>
      </c>
      <c r="K14" s="12">
        <f>SUM(K10:K11)</f>
        <v>0</v>
      </c>
      <c r="L14" s="12">
        <f t="shared" ref="L14:V14" si="0">SUM(L10:L11)</f>
        <v>0</v>
      </c>
      <c r="M14" s="12">
        <f t="shared" si="0"/>
        <v>1</v>
      </c>
      <c r="N14" s="12">
        <f t="shared" si="0"/>
        <v>17</v>
      </c>
      <c r="O14" s="12">
        <f t="shared" si="0"/>
        <v>5</v>
      </c>
      <c r="P14" s="12">
        <f t="shared" si="0"/>
        <v>16</v>
      </c>
      <c r="Q14" s="12">
        <f t="shared" si="0"/>
        <v>17</v>
      </c>
      <c r="R14" s="12">
        <f t="shared" si="0"/>
        <v>10</v>
      </c>
      <c r="S14" s="12">
        <f t="shared" si="0"/>
        <v>2</v>
      </c>
      <c r="T14" s="12">
        <f t="shared" si="0"/>
        <v>7</v>
      </c>
      <c r="U14" s="12">
        <f t="shared" si="0"/>
        <v>5</v>
      </c>
      <c r="V14" s="12">
        <f t="shared" si="0"/>
        <v>0</v>
      </c>
    </row>
    <row r="15" spans="1:22">
      <c r="B15" s="5" t="s">
        <v>1438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>
      <c r="A16" s="26" t="s">
        <v>717</v>
      </c>
      <c r="B16" s="27" t="s">
        <v>718</v>
      </c>
      <c r="C16" s="4" t="s">
        <v>743</v>
      </c>
      <c r="D16" s="4" t="s">
        <v>744</v>
      </c>
      <c r="E16" s="4" t="str">
        <f>CONCATENATE(YEAR,":",MONTH,":",WEEK,":",DAY,":",$A16)</f>
        <v>2016:2:2:7:JILONG_A_E</v>
      </c>
      <c r="F16" s="4">
        <f>MATCH($E16,REPORT_DATA_BY_COMP!$A:$A,0)</f>
        <v>408</v>
      </c>
      <c r="G16" s="11">
        <f>IFERROR(INDEX(REPORT_DATA_BY_COMP!$A:$AH,$F16,MATCH(G$8,REPORT_DATA_BY_COMP!$A$1:$AH$1,0)), "")</f>
        <v>0</v>
      </c>
      <c r="H16" s="11">
        <f>IFERROR(INDEX(REPORT_DATA_BY_COMP!$A:$AH,$F16,MATCH(H$8,REPORT_DATA_BY_COMP!$A$1:$AH$1,0)), "")</f>
        <v>1</v>
      </c>
      <c r="I16" s="11">
        <f>IFERROR(INDEX(REPORT_DATA_BY_COMP!$A:$AH,$F16,MATCH(I$8,REPORT_DATA_BY_COMP!$A$1:$AH$1,0)), "")</f>
        <v>1</v>
      </c>
      <c r="J16" s="11">
        <f>IFERROR(INDEX(REPORT_DATA_BY_COMP!$A:$AH,$F16,MATCH(J$8,REPORT_DATA_BY_COMP!$A$1:$AH$1,0)), "")</f>
        <v>4</v>
      </c>
      <c r="K16" s="11">
        <f>IFERROR(INDEX(REPORT_DATA_BY_COMP!$A:$AH,$F16,MATCH(K$8,REPORT_DATA_BY_COMP!$A$1:$AH$1,0)), "")</f>
        <v>1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6</v>
      </c>
      <c r="O16" s="11">
        <f>IFERROR(INDEX(REPORT_DATA_BY_COMP!$A:$AH,$F16,MATCH(O$8,REPORT_DATA_BY_COMP!$A$1:$AH$1,0)), "")</f>
        <v>3</v>
      </c>
      <c r="P16" s="11">
        <f>IFERROR(INDEX(REPORT_DATA_BY_COMP!$A:$AH,$F16,MATCH(P$8,REPORT_DATA_BY_COMP!$A$1:$AH$1,0)), "")</f>
        <v>5</v>
      </c>
      <c r="Q16" s="11">
        <f>IFERROR(INDEX(REPORT_DATA_BY_COMP!$A:$AH,$F16,MATCH(Q$8,REPORT_DATA_BY_COMP!$A$1:$AH$1,0)), "")</f>
        <v>6</v>
      </c>
      <c r="R16" s="11">
        <f>IFERROR(INDEX(REPORT_DATA_BY_COMP!$A:$AH,$F16,MATCH(R$8,REPORT_DATA_BY_COMP!$A$1:$AH$1,0)), "")</f>
        <v>3</v>
      </c>
      <c r="S16" s="11">
        <f>IFERROR(INDEX(REPORT_DATA_BY_COMP!$A:$AH,$F16,MATCH(S$8,REPORT_DATA_BY_COMP!$A$1:$AH$1,0)), "")</f>
        <v>0</v>
      </c>
      <c r="T16" s="11">
        <f>IFERROR(INDEX(REPORT_DATA_BY_COMP!$A:$AH,$F16,MATCH(T$8,REPORT_DATA_BY_COMP!$A$1:$AH$1,0)), "")</f>
        <v>8</v>
      </c>
      <c r="U16" s="11">
        <f>IFERROR(INDEX(REPORT_DATA_BY_COMP!$A:$AH,$F16,MATCH(U$8,REPORT_DATA_BY_COMP!$A$1:$AH$1,0)), "")</f>
        <v>3</v>
      </c>
      <c r="V16" s="11">
        <f>IFERROR(INDEX(REPORT_DATA_BY_COMP!$A:$AH,$F16,MATCH(V$8,REPORT_DATA_BY_COMP!$A$1:$AH$1,0)), "")</f>
        <v>0</v>
      </c>
    </row>
    <row r="17" spans="1:22">
      <c r="A17" s="26" t="s">
        <v>719</v>
      </c>
      <c r="B17" s="27" t="s">
        <v>720</v>
      </c>
      <c r="C17" s="4" t="s">
        <v>745</v>
      </c>
      <c r="D17" s="4" t="s">
        <v>746</v>
      </c>
      <c r="E17" s="4" t="str">
        <f>CONCATENATE(YEAR,":",MONTH,":",WEEK,":",DAY,":",$A17)</f>
        <v>2016:2:2:7:JILONG_B_E</v>
      </c>
      <c r="F17" s="4">
        <f>MATCH($E17,REPORT_DATA_BY_COMP!$A:$A,0)</f>
        <v>409</v>
      </c>
      <c r="G17" s="11">
        <f>IFERROR(INDEX(REPORT_DATA_BY_COMP!$A:$AH,$F17,MATCH(G$8,REPORT_DATA_BY_COMP!$A$1:$AH$1,0)), "")</f>
        <v>0</v>
      </c>
      <c r="H17" s="11">
        <f>IFERROR(INDEX(REPORT_DATA_BY_COMP!$A:$AH,$F17,MATCH(H$8,REPORT_DATA_BY_COMP!$A$1:$AH$1,0)), "")</f>
        <v>0</v>
      </c>
      <c r="I17" s="11">
        <f>IFERROR(INDEX(REPORT_DATA_BY_COMP!$A:$AH,$F17,MATCH(I$8,REPORT_DATA_BY_COMP!$A$1:$AH$1,0)), "")</f>
        <v>0</v>
      </c>
      <c r="J17" s="11">
        <f>IFERROR(INDEX(REPORT_DATA_BY_COMP!$A:$AH,$F17,MATCH(J$8,REPORT_DATA_BY_COMP!$A$1:$AH$1,0)), "")</f>
        <v>6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6</v>
      </c>
      <c r="O17" s="11">
        <f>IFERROR(INDEX(REPORT_DATA_BY_COMP!$A:$AH,$F17,MATCH(O$8,REPORT_DATA_BY_COMP!$A$1:$AH$1,0)), "")</f>
        <v>3</v>
      </c>
      <c r="P17" s="11">
        <f>IFERROR(INDEX(REPORT_DATA_BY_COMP!$A:$AH,$F17,MATCH(P$8,REPORT_DATA_BY_COMP!$A$1:$AH$1,0)), "")</f>
        <v>5</v>
      </c>
      <c r="Q17" s="11">
        <f>IFERROR(INDEX(REPORT_DATA_BY_COMP!$A:$AH,$F17,MATCH(Q$8,REPORT_DATA_BY_COMP!$A$1:$AH$1,0)), "")</f>
        <v>4</v>
      </c>
      <c r="R17" s="11">
        <f>IFERROR(INDEX(REPORT_DATA_BY_COMP!$A:$AH,$F17,MATCH(R$8,REPORT_DATA_BY_COMP!$A$1:$AH$1,0)), "")</f>
        <v>2</v>
      </c>
      <c r="S17" s="11">
        <f>IFERROR(INDEX(REPORT_DATA_BY_COMP!$A:$AH,$F17,MATCH(S$8,REPORT_DATA_BY_COMP!$A$1:$AH$1,0)), "")</f>
        <v>0</v>
      </c>
      <c r="T17" s="11">
        <f>IFERROR(INDEX(REPORT_DATA_BY_COMP!$A:$AH,$F17,MATCH(T$8,REPORT_DATA_BY_COMP!$A$1:$AH$1,0)), "")</f>
        <v>6</v>
      </c>
      <c r="U17" s="11">
        <f>IFERROR(INDEX(REPORT_DATA_BY_COMP!$A:$AH,$F17,MATCH(U$8,REPORT_DATA_BY_COMP!$A$1:$AH$1,0)), "")</f>
        <v>3</v>
      </c>
      <c r="V17" s="11">
        <f>IFERROR(INDEX(REPORT_DATA_BY_COMP!$A:$AH,$F17,MATCH(V$8,REPORT_DATA_BY_COMP!$A$1:$AH$1,0)), "")</f>
        <v>0</v>
      </c>
    </row>
    <row r="18" spans="1:22">
      <c r="B18" s="9" t="s">
        <v>1422</v>
      </c>
      <c r="C18" s="10"/>
      <c r="D18" s="10"/>
      <c r="E18" s="10"/>
      <c r="F18" s="10"/>
      <c r="G18" s="12">
        <f t="shared" ref="G18:V18" si="1">SUM(G16:G17)</f>
        <v>0</v>
      </c>
      <c r="H18" s="12">
        <f t="shared" si="1"/>
        <v>1</v>
      </c>
      <c r="I18" s="12">
        <f t="shared" si="1"/>
        <v>1</v>
      </c>
      <c r="J18" s="12">
        <f t="shared" si="1"/>
        <v>10</v>
      </c>
      <c r="K18" s="12">
        <f t="shared" si="1"/>
        <v>1</v>
      </c>
      <c r="L18" s="12">
        <f t="shared" si="1"/>
        <v>0</v>
      </c>
      <c r="M18" s="12">
        <f t="shared" si="1"/>
        <v>0</v>
      </c>
      <c r="N18" s="12">
        <f t="shared" si="1"/>
        <v>12</v>
      </c>
      <c r="O18" s="12">
        <f t="shared" si="1"/>
        <v>6</v>
      </c>
      <c r="P18" s="12">
        <f t="shared" si="1"/>
        <v>10</v>
      </c>
      <c r="Q18" s="12">
        <f t="shared" si="1"/>
        <v>10</v>
      </c>
      <c r="R18" s="12">
        <f t="shared" si="1"/>
        <v>5</v>
      </c>
      <c r="S18" s="12">
        <f t="shared" si="1"/>
        <v>0</v>
      </c>
      <c r="T18" s="12">
        <f t="shared" si="1"/>
        <v>14</v>
      </c>
      <c r="U18" s="12">
        <f t="shared" si="1"/>
        <v>6</v>
      </c>
      <c r="V18" s="12">
        <f t="shared" si="1"/>
        <v>0</v>
      </c>
    </row>
    <row r="19" spans="1:22">
      <c r="B19" s="5" t="s">
        <v>1439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7"/>
    </row>
    <row r="20" spans="1:22">
      <c r="A20" s="26" t="s">
        <v>721</v>
      </c>
      <c r="B20" s="27" t="s">
        <v>722</v>
      </c>
      <c r="C20" s="4" t="s">
        <v>747</v>
      </c>
      <c r="D20" s="4" t="s">
        <v>748</v>
      </c>
      <c r="E20" s="4" t="str">
        <f>CONCATENATE(YEAR,":",MONTH,":",WEEK,":",DAY,":",$A20)</f>
        <v>2016:2:2:7:XIZHI_A_E</v>
      </c>
      <c r="F20" s="4">
        <f>MATCH($E20,REPORT_DATA_BY_COMP!$A:$A,0)</f>
        <v>468</v>
      </c>
      <c r="G20" s="11">
        <f>IFERROR(INDEX(REPORT_DATA_BY_COMP!$A:$AH,$F20,MATCH(G$8,REPORT_DATA_BY_COMP!$A$1:$AH$1,0)), "")</f>
        <v>0</v>
      </c>
      <c r="H20" s="11">
        <f>IFERROR(INDEX(REPORT_DATA_BY_COMP!$A:$AH,$F20,MATCH(H$8,REPORT_DATA_BY_COMP!$A$1:$AH$1,0)), "")</f>
        <v>0</v>
      </c>
      <c r="I20" s="11">
        <f>IFERROR(INDEX(REPORT_DATA_BY_COMP!$A:$AH,$F20,MATCH(I$8,REPORT_DATA_BY_COMP!$A$1:$AH$1,0)), "")</f>
        <v>1</v>
      </c>
      <c r="J20" s="11">
        <f>IFERROR(INDEX(REPORT_DATA_BY_COMP!$A:$AH,$F20,MATCH(J$8,REPORT_DATA_BY_COMP!$A$1:$AH$1,0)), "")</f>
        <v>1</v>
      </c>
      <c r="K20" s="11">
        <f>IFERROR(INDEX(REPORT_DATA_BY_COMP!$A:$AH,$F20,MATCH(K$8,REPORT_DATA_BY_COMP!$A$1:$AH$1,0)), "")</f>
        <v>0</v>
      </c>
      <c r="L20" s="11">
        <f>IFERROR(INDEX(REPORT_DATA_BY_COMP!$A:$AH,$F20,MATCH(L$8,REPORT_DATA_BY_COMP!$A$1:$AH$1,0)), "")</f>
        <v>0</v>
      </c>
      <c r="M20" s="11">
        <f>IFERROR(INDEX(REPORT_DATA_BY_COMP!$A:$AH,$F20,MATCH(M$8,REPORT_DATA_BY_COMP!$A$1:$AH$1,0)), "")</f>
        <v>0</v>
      </c>
      <c r="N20" s="11">
        <f>IFERROR(INDEX(REPORT_DATA_BY_COMP!$A:$AH,$F20,MATCH(N$8,REPORT_DATA_BY_COMP!$A$1:$AH$1,0)), "")</f>
        <v>4</v>
      </c>
      <c r="O20" s="11">
        <f>IFERROR(INDEX(REPORT_DATA_BY_COMP!$A:$AH,$F20,MATCH(O$8,REPORT_DATA_BY_COMP!$A$1:$AH$1,0)), "")</f>
        <v>1</v>
      </c>
      <c r="P20" s="11">
        <f>IFERROR(INDEX(REPORT_DATA_BY_COMP!$A:$AH,$F20,MATCH(P$8,REPORT_DATA_BY_COMP!$A$1:$AH$1,0)), "")</f>
        <v>6</v>
      </c>
      <c r="Q20" s="11">
        <f>IFERROR(INDEX(REPORT_DATA_BY_COMP!$A:$AH,$F20,MATCH(Q$8,REPORT_DATA_BY_COMP!$A$1:$AH$1,0)), "")</f>
        <v>8</v>
      </c>
      <c r="R20" s="11">
        <f>IFERROR(INDEX(REPORT_DATA_BY_COMP!$A:$AH,$F20,MATCH(R$8,REPORT_DATA_BY_COMP!$A$1:$AH$1,0)), "")</f>
        <v>3</v>
      </c>
      <c r="S20" s="11">
        <f>IFERROR(INDEX(REPORT_DATA_BY_COMP!$A:$AH,$F20,MATCH(S$8,REPORT_DATA_BY_COMP!$A$1:$AH$1,0)), "")</f>
        <v>0</v>
      </c>
      <c r="T20" s="11">
        <f>IFERROR(INDEX(REPORT_DATA_BY_COMP!$A:$AH,$F20,MATCH(T$8,REPORT_DATA_BY_COMP!$A$1:$AH$1,0)), "")</f>
        <v>3</v>
      </c>
      <c r="U20" s="11">
        <f>IFERROR(INDEX(REPORT_DATA_BY_COMP!$A:$AH,$F20,MATCH(U$8,REPORT_DATA_BY_COMP!$A$1:$AH$1,0)), "")</f>
        <v>0</v>
      </c>
      <c r="V20" s="11">
        <f>IFERROR(INDEX(REPORT_DATA_BY_COMP!$A:$AH,$F20,MATCH(V$8,REPORT_DATA_BY_COMP!$A$1:$AH$1,0)), "")</f>
        <v>0</v>
      </c>
    </row>
    <row r="21" spans="1:22">
      <c r="A21" s="26" t="s">
        <v>723</v>
      </c>
      <c r="B21" s="27" t="s">
        <v>724</v>
      </c>
      <c r="C21" s="4" t="s">
        <v>749</v>
      </c>
      <c r="D21" s="4" t="s">
        <v>750</v>
      </c>
      <c r="E21" s="4" t="str">
        <f>CONCATENATE(YEAR,":",MONTH,":",WEEK,":",DAY,":",$A21)</f>
        <v>2016:2:2:7:XIZHI_B_E</v>
      </c>
      <c r="F21" s="4">
        <f>MATCH($E21,REPORT_DATA_BY_COMP!$A:$A,0)</f>
        <v>469</v>
      </c>
      <c r="G21" s="11">
        <f>IFERROR(INDEX(REPORT_DATA_BY_COMP!$A:$AH,$F21,MATCH(G$8,REPORT_DATA_BY_COMP!$A$1:$AH$1,0)), "")</f>
        <v>0</v>
      </c>
      <c r="H21" s="11">
        <f>IFERROR(INDEX(REPORT_DATA_BY_COMP!$A:$AH,$F21,MATCH(H$8,REPORT_DATA_BY_COMP!$A$1:$AH$1,0)), "")</f>
        <v>0</v>
      </c>
      <c r="I21" s="11">
        <f>IFERROR(INDEX(REPORT_DATA_BY_COMP!$A:$AH,$F21,MATCH(I$8,REPORT_DATA_BY_COMP!$A$1:$AH$1,0)), "")</f>
        <v>1</v>
      </c>
      <c r="J21" s="11">
        <f>IFERROR(INDEX(REPORT_DATA_BY_COMP!$A:$AH,$F21,MATCH(J$8,REPORT_DATA_BY_COMP!$A$1:$AH$1,0)), "")</f>
        <v>3</v>
      </c>
      <c r="K21" s="11">
        <f>IFERROR(INDEX(REPORT_DATA_BY_COMP!$A:$AH,$F21,MATCH(K$8,REPORT_DATA_BY_COMP!$A$1:$AH$1,0)), "")</f>
        <v>0</v>
      </c>
      <c r="L21" s="11">
        <f>IFERROR(INDEX(REPORT_DATA_BY_COMP!$A:$AH,$F21,MATCH(L$8,REPORT_DATA_BY_COMP!$A$1:$AH$1,0)), "")</f>
        <v>0</v>
      </c>
      <c r="M21" s="11">
        <f>IFERROR(INDEX(REPORT_DATA_BY_COMP!$A:$AH,$F21,MATCH(M$8,REPORT_DATA_BY_COMP!$A$1:$AH$1,0)), "")</f>
        <v>0</v>
      </c>
      <c r="N21" s="11">
        <f>IFERROR(INDEX(REPORT_DATA_BY_COMP!$A:$AH,$F21,MATCH(N$8,REPORT_DATA_BY_COMP!$A$1:$AH$1,0)), "")</f>
        <v>5</v>
      </c>
      <c r="O21" s="11">
        <f>IFERROR(INDEX(REPORT_DATA_BY_COMP!$A:$AH,$F21,MATCH(O$8,REPORT_DATA_BY_COMP!$A$1:$AH$1,0)), "")</f>
        <v>1</v>
      </c>
      <c r="P21" s="11">
        <f>IFERROR(INDEX(REPORT_DATA_BY_COMP!$A:$AH,$F21,MATCH(P$8,REPORT_DATA_BY_COMP!$A$1:$AH$1,0)), "")</f>
        <v>4</v>
      </c>
      <c r="Q21" s="11">
        <f>IFERROR(INDEX(REPORT_DATA_BY_COMP!$A:$AH,$F21,MATCH(Q$8,REPORT_DATA_BY_COMP!$A$1:$AH$1,0)), "")</f>
        <v>14</v>
      </c>
      <c r="R21" s="11">
        <f>IFERROR(INDEX(REPORT_DATA_BY_COMP!$A:$AH,$F21,MATCH(R$8,REPORT_DATA_BY_COMP!$A$1:$AH$1,0)), "")</f>
        <v>5</v>
      </c>
      <c r="S21" s="11">
        <f>IFERROR(INDEX(REPORT_DATA_BY_COMP!$A:$AH,$F21,MATCH(S$8,REPORT_DATA_BY_COMP!$A$1:$AH$1,0)), "")</f>
        <v>0</v>
      </c>
      <c r="T21" s="11">
        <f>IFERROR(INDEX(REPORT_DATA_BY_COMP!$A:$AH,$F21,MATCH(T$8,REPORT_DATA_BY_COMP!$A$1:$AH$1,0)), "")</f>
        <v>1</v>
      </c>
      <c r="U21" s="11">
        <f>IFERROR(INDEX(REPORT_DATA_BY_COMP!$A:$AH,$F21,MATCH(U$8,REPORT_DATA_BY_COMP!$A$1:$AH$1,0)), "")</f>
        <v>0</v>
      </c>
      <c r="V21" s="11">
        <f>IFERROR(INDEX(REPORT_DATA_BY_COMP!$A:$AH,$F21,MATCH(V$8,REPORT_DATA_BY_COMP!$A$1:$AH$1,0)), "")</f>
        <v>0</v>
      </c>
    </row>
    <row r="22" spans="1:22">
      <c r="A22" s="26" t="s">
        <v>725</v>
      </c>
      <c r="B22" s="27" t="s">
        <v>726</v>
      </c>
      <c r="C22" s="4" t="s">
        <v>751</v>
      </c>
      <c r="D22" s="4" t="s">
        <v>752</v>
      </c>
      <c r="E22" s="4" t="str">
        <f>CONCATENATE(YEAR,":",MONTH,":",WEEK,":",DAY,":",$A22)</f>
        <v>2016:2:2:7:XIZHI_S</v>
      </c>
      <c r="F22" s="4">
        <f>MATCH($E22,REPORT_DATA_BY_COMP!$A:$A,0)</f>
        <v>470</v>
      </c>
      <c r="G22" s="11">
        <f>IFERROR(INDEX(REPORT_DATA_BY_COMP!$A:$AH,$F22,MATCH(G$8,REPORT_DATA_BY_COMP!$A$1:$AH$1,0)), "")</f>
        <v>0</v>
      </c>
      <c r="H22" s="11">
        <f>IFERROR(INDEX(REPORT_DATA_BY_COMP!$A:$AH,$F22,MATCH(H$8,REPORT_DATA_BY_COMP!$A$1:$AH$1,0)), "")</f>
        <v>1</v>
      </c>
      <c r="I22" s="11">
        <f>IFERROR(INDEX(REPORT_DATA_BY_COMP!$A:$AH,$F22,MATCH(I$8,REPORT_DATA_BY_COMP!$A$1:$AH$1,0)), "")</f>
        <v>0</v>
      </c>
      <c r="J22" s="11">
        <f>IFERROR(INDEX(REPORT_DATA_BY_COMP!$A:$AH,$F22,MATCH(J$8,REPORT_DATA_BY_COMP!$A$1:$AH$1,0)), "")</f>
        <v>1</v>
      </c>
      <c r="K22" s="11">
        <f>IFERROR(INDEX(REPORT_DATA_BY_COMP!$A:$AH,$F22,MATCH(K$8,REPORT_DATA_BY_COMP!$A$1:$AH$1,0)), "")</f>
        <v>1</v>
      </c>
      <c r="L22" s="11">
        <f>IFERROR(INDEX(REPORT_DATA_BY_COMP!$A:$AH,$F22,MATCH(L$8,REPORT_DATA_BY_COMP!$A$1:$AH$1,0)), "")</f>
        <v>0</v>
      </c>
      <c r="M22" s="11">
        <f>IFERROR(INDEX(REPORT_DATA_BY_COMP!$A:$AH,$F22,MATCH(M$8,REPORT_DATA_BY_COMP!$A$1:$AH$1,0)), "")</f>
        <v>0</v>
      </c>
      <c r="N22" s="11">
        <f>IFERROR(INDEX(REPORT_DATA_BY_COMP!$A:$AH,$F22,MATCH(N$8,REPORT_DATA_BY_COMP!$A$1:$AH$1,0)), "")</f>
        <v>6</v>
      </c>
      <c r="O22" s="11">
        <f>IFERROR(INDEX(REPORT_DATA_BY_COMP!$A:$AH,$F22,MATCH(O$8,REPORT_DATA_BY_COMP!$A$1:$AH$1,0)), "")</f>
        <v>1</v>
      </c>
      <c r="P22" s="11">
        <f>IFERROR(INDEX(REPORT_DATA_BY_COMP!$A:$AH,$F22,MATCH(P$8,REPORT_DATA_BY_COMP!$A$1:$AH$1,0)), "")</f>
        <v>4</v>
      </c>
      <c r="Q22" s="11">
        <f>IFERROR(INDEX(REPORT_DATA_BY_COMP!$A:$AH,$F22,MATCH(Q$8,REPORT_DATA_BY_COMP!$A$1:$AH$1,0)), "")</f>
        <v>19</v>
      </c>
      <c r="R22" s="11">
        <f>IFERROR(INDEX(REPORT_DATA_BY_COMP!$A:$AH,$F22,MATCH(R$8,REPORT_DATA_BY_COMP!$A$1:$AH$1,0)), "")</f>
        <v>5</v>
      </c>
      <c r="S22" s="11">
        <f>IFERROR(INDEX(REPORT_DATA_BY_COMP!$A:$AH,$F22,MATCH(S$8,REPORT_DATA_BY_COMP!$A$1:$AH$1,0)), "")</f>
        <v>0</v>
      </c>
      <c r="T22" s="11">
        <f>IFERROR(INDEX(REPORT_DATA_BY_COMP!$A:$AH,$F22,MATCH(T$8,REPORT_DATA_BY_COMP!$A$1:$AH$1,0)), "")</f>
        <v>3</v>
      </c>
      <c r="U22" s="11">
        <f>IFERROR(INDEX(REPORT_DATA_BY_COMP!$A:$AH,$F22,MATCH(U$8,REPORT_DATA_BY_COMP!$A$1:$AH$1,0)), "")</f>
        <v>3</v>
      </c>
      <c r="V22" s="11">
        <f>IFERROR(INDEX(REPORT_DATA_BY_COMP!$A:$AH,$F22,MATCH(V$8,REPORT_DATA_BY_COMP!$A$1:$AH$1,0)), "")</f>
        <v>0</v>
      </c>
    </row>
    <row r="23" spans="1:22">
      <c r="B23" s="9" t="s">
        <v>1422</v>
      </c>
      <c r="C23" s="10"/>
      <c r="D23" s="10"/>
      <c r="E23" s="10"/>
      <c r="F23" s="10"/>
      <c r="G23" s="12">
        <f t="shared" ref="G23:V23" si="2">SUM(G20:G21)</f>
        <v>0</v>
      </c>
      <c r="H23" s="12">
        <f t="shared" si="2"/>
        <v>0</v>
      </c>
      <c r="I23" s="12">
        <f t="shared" si="2"/>
        <v>2</v>
      </c>
      <c r="J23" s="12">
        <f t="shared" si="2"/>
        <v>4</v>
      </c>
      <c r="K23" s="12">
        <f t="shared" si="2"/>
        <v>0</v>
      </c>
      <c r="L23" s="12">
        <f t="shared" si="2"/>
        <v>0</v>
      </c>
      <c r="M23" s="12">
        <f t="shared" si="2"/>
        <v>0</v>
      </c>
      <c r="N23" s="12">
        <f t="shared" si="2"/>
        <v>9</v>
      </c>
      <c r="O23" s="12">
        <f t="shared" si="2"/>
        <v>2</v>
      </c>
      <c r="P23" s="12">
        <f t="shared" si="2"/>
        <v>10</v>
      </c>
      <c r="Q23" s="12">
        <f t="shared" si="2"/>
        <v>22</v>
      </c>
      <c r="R23" s="12">
        <f t="shared" si="2"/>
        <v>8</v>
      </c>
      <c r="S23" s="12">
        <f t="shared" si="2"/>
        <v>0</v>
      </c>
      <c r="T23" s="12">
        <f t="shared" si="2"/>
        <v>4</v>
      </c>
      <c r="U23" s="12">
        <f t="shared" si="2"/>
        <v>0</v>
      </c>
      <c r="V23" s="12">
        <f t="shared" si="2"/>
        <v>0</v>
      </c>
    </row>
    <row r="24" spans="1:22">
      <c r="B24" s="5" t="s">
        <v>1440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7"/>
    </row>
    <row r="25" spans="1:22">
      <c r="A25" s="26" t="s">
        <v>727</v>
      </c>
      <c r="B25" s="27" t="s">
        <v>728</v>
      </c>
      <c r="C25" s="4" t="s">
        <v>753</v>
      </c>
      <c r="D25" s="4" t="s">
        <v>754</v>
      </c>
      <c r="E25" s="4" t="str">
        <f>CONCATENATE(YEAR,":",MONTH,":",WEEK,":",DAY,":",$A25)</f>
        <v>2016:2:2:7:YILAN_E</v>
      </c>
      <c r="F25" s="4">
        <f>MATCH($E25,REPORT_DATA_BY_COMP!$A:$A,0)</f>
        <v>471</v>
      </c>
      <c r="G25" s="11">
        <f>IFERROR(INDEX(REPORT_DATA_BY_COMP!$A:$AH,$F25,MATCH(G$8,REPORT_DATA_BY_COMP!$A$1:$AH$1,0)), "")</f>
        <v>0</v>
      </c>
      <c r="H25" s="11">
        <f>IFERROR(INDEX(REPORT_DATA_BY_COMP!$A:$AH,$F25,MATCH(H$8,REPORT_DATA_BY_COMP!$A$1:$AH$1,0)), "")</f>
        <v>0</v>
      </c>
      <c r="I25" s="11">
        <f>IFERROR(INDEX(REPORT_DATA_BY_COMP!$A:$AH,$F25,MATCH(I$8,REPORT_DATA_BY_COMP!$A$1:$AH$1,0)), "")</f>
        <v>1</v>
      </c>
      <c r="J25" s="11">
        <f>IFERROR(INDEX(REPORT_DATA_BY_COMP!$A:$AH,$F25,MATCH(J$8,REPORT_DATA_BY_COMP!$A$1:$AH$1,0)), "")</f>
        <v>1</v>
      </c>
      <c r="K25" s="11">
        <f>IFERROR(INDEX(REPORT_DATA_BY_COMP!$A:$AH,$F25,MATCH(K$8,REPORT_DATA_BY_COMP!$A$1:$AH$1,0)), "")</f>
        <v>0</v>
      </c>
      <c r="L25" s="11">
        <f>IFERROR(INDEX(REPORT_DATA_BY_COMP!$A:$AH,$F25,MATCH(L$8,REPORT_DATA_BY_COMP!$A$1:$AH$1,0)), "")</f>
        <v>0</v>
      </c>
      <c r="M25" s="11">
        <f>IFERROR(INDEX(REPORT_DATA_BY_COMP!$A:$AH,$F25,MATCH(M$8,REPORT_DATA_BY_COMP!$A$1:$AH$1,0)), "")</f>
        <v>0</v>
      </c>
      <c r="N25" s="11">
        <f>IFERROR(INDEX(REPORT_DATA_BY_COMP!$A:$AH,$F25,MATCH(N$8,REPORT_DATA_BY_COMP!$A$1:$AH$1,0)), "")</f>
        <v>4</v>
      </c>
      <c r="O25" s="11">
        <f>IFERROR(INDEX(REPORT_DATA_BY_COMP!$A:$AH,$F25,MATCH(O$8,REPORT_DATA_BY_COMP!$A$1:$AH$1,0)), "")</f>
        <v>0</v>
      </c>
      <c r="P25" s="11">
        <f>IFERROR(INDEX(REPORT_DATA_BY_COMP!$A:$AH,$F25,MATCH(P$8,REPORT_DATA_BY_COMP!$A$1:$AH$1,0)), "")</f>
        <v>2</v>
      </c>
      <c r="Q25" s="11">
        <f>IFERROR(INDEX(REPORT_DATA_BY_COMP!$A:$AH,$F25,MATCH(Q$8,REPORT_DATA_BY_COMP!$A$1:$AH$1,0)), "")</f>
        <v>19</v>
      </c>
      <c r="R25" s="11">
        <f>IFERROR(INDEX(REPORT_DATA_BY_COMP!$A:$AH,$F25,MATCH(R$8,REPORT_DATA_BY_COMP!$A$1:$AH$1,0)), "")</f>
        <v>2</v>
      </c>
      <c r="S25" s="11">
        <f>IFERROR(INDEX(REPORT_DATA_BY_COMP!$A:$AH,$F25,MATCH(S$8,REPORT_DATA_BY_COMP!$A$1:$AH$1,0)), "")</f>
        <v>0</v>
      </c>
      <c r="T25" s="11">
        <f>IFERROR(INDEX(REPORT_DATA_BY_COMP!$A:$AH,$F25,MATCH(T$8,REPORT_DATA_BY_COMP!$A$1:$AH$1,0)), "")</f>
        <v>0</v>
      </c>
      <c r="U25" s="11">
        <f>IFERROR(INDEX(REPORT_DATA_BY_COMP!$A:$AH,$F25,MATCH(U$8,REPORT_DATA_BY_COMP!$A$1:$AH$1,0)), "")</f>
        <v>0</v>
      </c>
      <c r="V25" s="11">
        <f>IFERROR(INDEX(REPORT_DATA_BY_COMP!$A:$AH,$F25,MATCH(V$8,REPORT_DATA_BY_COMP!$A$1:$AH$1,0)), "")</f>
        <v>0</v>
      </c>
    </row>
    <row r="26" spans="1:22">
      <c r="A26" s="26" t="s">
        <v>729</v>
      </c>
      <c r="B26" s="27" t="s">
        <v>730</v>
      </c>
      <c r="C26" s="4" t="s">
        <v>755</v>
      </c>
      <c r="D26" s="4" t="s">
        <v>756</v>
      </c>
      <c r="E26" s="4" t="str">
        <f>CONCATENATE(YEAR,":",MONTH,":",WEEK,":",DAY,":",$A26)</f>
        <v>2016:2:2:7:YILAN_S</v>
      </c>
      <c r="F26" s="4">
        <f>MATCH($E26,REPORT_DATA_BY_COMP!$A:$A,0)</f>
        <v>472</v>
      </c>
      <c r="G26" s="11">
        <f>IFERROR(INDEX(REPORT_DATA_BY_COMP!$A:$AH,$F26,MATCH(G$8,REPORT_DATA_BY_COMP!$A$1:$AH$1,0)), "")</f>
        <v>0</v>
      </c>
      <c r="H26" s="11">
        <f>IFERROR(INDEX(REPORT_DATA_BY_COMP!$A:$AH,$F26,MATCH(H$8,REPORT_DATA_BY_COMP!$A$1:$AH$1,0)), "")</f>
        <v>0</v>
      </c>
      <c r="I26" s="11">
        <f>IFERROR(INDEX(REPORT_DATA_BY_COMP!$A:$AH,$F26,MATCH(I$8,REPORT_DATA_BY_COMP!$A$1:$AH$1,0)), "")</f>
        <v>1</v>
      </c>
      <c r="J26" s="11">
        <f>IFERROR(INDEX(REPORT_DATA_BY_COMP!$A:$AH,$F26,MATCH(J$8,REPORT_DATA_BY_COMP!$A$1:$AH$1,0)), "")</f>
        <v>1</v>
      </c>
      <c r="K26" s="11">
        <f>IFERROR(INDEX(REPORT_DATA_BY_COMP!$A:$AH,$F26,MATCH(K$8,REPORT_DATA_BY_COMP!$A$1:$AH$1,0)), "")</f>
        <v>0</v>
      </c>
      <c r="L26" s="11">
        <f>IFERROR(INDEX(REPORT_DATA_BY_COMP!$A:$AH,$F26,MATCH(L$8,REPORT_DATA_BY_COMP!$A$1:$AH$1,0)), "")</f>
        <v>0</v>
      </c>
      <c r="M26" s="11">
        <f>IFERROR(INDEX(REPORT_DATA_BY_COMP!$A:$AH,$F26,MATCH(M$8,REPORT_DATA_BY_COMP!$A$1:$AH$1,0)), "")</f>
        <v>0</v>
      </c>
      <c r="N26" s="11">
        <f>IFERROR(INDEX(REPORT_DATA_BY_COMP!$A:$AH,$F26,MATCH(N$8,REPORT_DATA_BY_COMP!$A$1:$AH$1,0)), "")</f>
        <v>2</v>
      </c>
      <c r="O26" s="11">
        <f>IFERROR(INDEX(REPORT_DATA_BY_COMP!$A:$AH,$F26,MATCH(O$8,REPORT_DATA_BY_COMP!$A$1:$AH$1,0)), "")</f>
        <v>2</v>
      </c>
      <c r="P26" s="11">
        <f>IFERROR(INDEX(REPORT_DATA_BY_COMP!$A:$AH,$F26,MATCH(P$8,REPORT_DATA_BY_COMP!$A$1:$AH$1,0)), "")</f>
        <v>3</v>
      </c>
      <c r="Q26" s="11">
        <f>IFERROR(INDEX(REPORT_DATA_BY_COMP!$A:$AH,$F26,MATCH(Q$8,REPORT_DATA_BY_COMP!$A$1:$AH$1,0)), "")</f>
        <v>13</v>
      </c>
      <c r="R26" s="11">
        <f>IFERROR(INDEX(REPORT_DATA_BY_COMP!$A:$AH,$F26,MATCH(R$8,REPORT_DATA_BY_COMP!$A$1:$AH$1,0)), "")</f>
        <v>5</v>
      </c>
      <c r="S26" s="11">
        <f>IFERROR(INDEX(REPORT_DATA_BY_COMP!$A:$AH,$F26,MATCH(S$8,REPORT_DATA_BY_COMP!$A$1:$AH$1,0)), "")</f>
        <v>0</v>
      </c>
      <c r="T26" s="11">
        <f>IFERROR(INDEX(REPORT_DATA_BY_COMP!$A:$AH,$F26,MATCH(T$8,REPORT_DATA_BY_COMP!$A$1:$AH$1,0)), "")</f>
        <v>2</v>
      </c>
      <c r="U26" s="11">
        <f>IFERROR(INDEX(REPORT_DATA_BY_COMP!$A:$AH,$F26,MATCH(U$8,REPORT_DATA_BY_COMP!$A$1:$AH$1,0)), "")</f>
        <v>0</v>
      </c>
      <c r="V26" s="11">
        <f>IFERROR(INDEX(REPORT_DATA_BY_COMP!$A:$AH,$F26,MATCH(V$8,REPORT_DATA_BY_COMP!$A$1:$AH$1,0)), "")</f>
        <v>0</v>
      </c>
    </row>
    <row r="27" spans="1:22">
      <c r="A27" s="26" t="s">
        <v>731</v>
      </c>
      <c r="B27" s="27" t="s">
        <v>732</v>
      </c>
      <c r="C27" s="4" t="s">
        <v>757</v>
      </c>
      <c r="D27" s="4" t="s">
        <v>758</v>
      </c>
      <c r="E27" s="4" t="str">
        <f>CONCATENATE(YEAR,":",MONTH,":",WEEK,":",DAY,":",$A27)</f>
        <v>2016:2:2:7:LUODONG_A_E</v>
      </c>
      <c r="F27" s="4">
        <f>MATCH($E27,REPORT_DATA_BY_COMP!$A:$A,0)</f>
        <v>413</v>
      </c>
      <c r="G27" s="11">
        <f>IFERROR(INDEX(REPORT_DATA_BY_COMP!$A:$AH,$F27,MATCH(G$8,REPORT_DATA_BY_COMP!$A$1:$AH$1,0)), "")</f>
        <v>0</v>
      </c>
      <c r="H27" s="11">
        <f>IFERROR(INDEX(REPORT_DATA_BY_COMP!$A:$AH,$F27,MATCH(H$8,REPORT_DATA_BY_COMP!$A$1:$AH$1,0)), "")</f>
        <v>0</v>
      </c>
      <c r="I27" s="11">
        <f>IFERROR(INDEX(REPORT_DATA_BY_COMP!$A:$AH,$F27,MATCH(I$8,REPORT_DATA_BY_COMP!$A$1:$AH$1,0)), "")</f>
        <v>0</v>
      </c>
      <c r="J27" s="11">
        <f>IFERROR(INDEX(REPORT_DATA_BY_COMP!$A:$AH,$F27,MATCH(J$8,REPORT_DATA_BY_COMP!$A$1:$AH$1,0)), "")</f>
        <v>1</v>
      </c>
      <c r="K27" s="11">
        <f>IFERROR(INDEX(REPORT_DATA_BY_COMP!$A:$AH,$F27,MATCH(K$8,REPORT_DATA_BY_COMP!$A$1:$AH$1,0)), "")</f>
        <v>0</v>
      </c>
      <c r="L27" s="11">
        <f>IFERROR(INDEX(REPORT_DATA_BY_COMP!$A:$AH,$F27,MATCH(L$8,REPORT_DATA_BY_COMP!$A$1:$AH$1,0)), "")</f>
        <v>0</v>
      </c>
      <c r="M27" s="11">
        <f>IFERROR(INDEX(REPORT_DATA_BY_COMP!$A:$AH,$F27,MATCH(M$8,REPORT_DATA_BY_COMP!$A$1:$AH$1,0)), "")</f>
        <v>0</v>
      </c>
      <c r="N27" s="11">
        <f>IFERROR(INDEX(REPORT_DATA_BY_COMP!$A:$AH,$F27,MATCH(N$8,REPORT_DATA_BY_COMP!$A$1:$AH$1,0)), "")</f>
        <v>2</v>
      </c>
      <c r="O27" s="11">
        <f>IFERROR(INDEX(REPORT_DATA_BY_COMP!$A:$AH,$F27,MATCH(O$8,REPORT_DATA_BY_COMP!$A$1:$AH$1,0)), "")</f>
        <v>1</v>
      </c>
      <c r="P27" s="11">
        <f>IFERROR(INDEX(REPORT_DATA_BY_COMP!$A:$AH,$F27,MATCH(P$8,REPORT_DATA_BY_COMP!$A$1:$AH$1,0)), "")</f>
        <v>4</v>
      </c>
      <c r="Q27" s="11">
        <f>IFERROR(INDEX(REPORT_DATA_BY_COMP!$A:$AH,$F27,MATCH(Q$8,REPORT_DATA_BY_COMP!$A$1:$AH$1,0)), "")</f>
        <v>9</v>
      </c>
      <c r="R27" s="11">
        <f>IFERROR(INDEX(REPORT_DATA_BY_COMP!$A:$AH,$F27,MATCH(R$8,REPORT_DATA_BY_COMP!$A$1:$AH$1,0)), "")</f>
        <v>4</v>
      </c>
      <c r="S27" s="11">
        <f>IFERROR(INDEX(REPORT_DATA_BY_COMP!$A:$AH,$F27,MATCH(S$8,REPORT_DATA_BY_COMP!$A$1:$AH$1,0)), "")</f>
        <v>0</v>
      </c>
      <c r="T27" s="11">
        <f>IFERROR(INDEX(REPORT_DATA_BY_COMP!$A:$AH,$F27,MATCH(T$8,REPORT_DATA_BY_COMP!$A$1:$AH$1,0)), "")</f>
        <v>3</v>
      </c>
      <c r="U27" s="11">
        <f>IFERROR(INDEX(REPORT_DATA_BY_COMP!$A:$AH,$F27,MATCH(U$8,REPORT_DATA_BY_COMP!$A$1:$AH$1,0)), "")</f>
        <v>0</v>
      </c>
      <c r="V27" s="11">
        <f>IFERROR(INDEX(REPORT_DATA_BY_COMP!$A:$AH,$F27,MATCH(V$8,REPORT_DATA_BY_COMP!$A$1:$AH$1,0)), "")</f>
        <v>0</v>
      </c>
    </row>
    <row r="28" spans="1:22">
      <c r="A28" s="26" t="s">
        <v>733</v>
      </c>
      <c r="B28" s="27" t="s">
        <v>734</v>
      </c>
      <c r="C28" s="4" t="s">
        <v>759</v>
      </c>
      <c r="D28" s="4" t="s">
        <v>760</v>
      </c>
      <c r="E28" s="4" t="str">
        <f>CONCATENATE(YEAR,":",MONTH,":",WEEK,":",DAY,":",$A28)</f>
        <v>2016:2:2:7:LUODONG_B_E</v>
      </c>
      <c r="F28" s="4">
        <f>MATCH($E28,REPORT_DATA_BY_COMP!$A:$A,0)</f>
        <v>414</v>
      </c>
      <c r="G28" s="11">
        <f>IFERROR(INDEX(REPORT_DATA_BY_COMP!$A:$AH,$F28,MATCH(G$8,REPORT_DATA_BY_COMP!$A$1:$AH$1,0)), "")</f>
        <v>0</v>
      </c>
      <c r="H28" s="11">
        <f>IFERROR(INDEX(REPORT_DATA_BY_COMP!$A:$AH,$F28,MATCH(H$8,REPORT_DATA_BY_COMP!$A$1:$AH$1,0)), "")</f>
        <v>0</v>
      </c>
      <c r="I28" s="11">
        <f>IFERROR(INDEX(REPORT_DATA_BY_COMP!$A:$AH,$F28,MATCH(I$8,REPORT_DATA_BY_COMP!$A$1:$AH$1,0)), "")</f>
        <v>0</v>
      </c>
      <c r="J28" s="11">
        <f>IFERROR(INDEX(REPORT_DATA_BY_COMP!$A:$AH,$F28,MATCH(J$8,REPORT_DATA_BY_COMP!$A$1:$AH$1,0)), "")</f>
        <v>3</v>
      </c>
      <c r="K28" s="11">
        <f>IFERROR(INDEX(REPORT_DATA_BY_COMP!$A:$AH,$F28,MATCH(K$8,REPORT_DATA_BY_COMP!$A$1:$AH$1,0)), "")</f>
        <v>0</v>
      </c>
      <c r="L28" s="11">
        <f>IFERROR(INDEX(REPORT_DATA_BY_COMP!$A:$AH,$F28,MATCH(L$8,REPORT_DATA_BY_COMP!$A$1:$AH$1,0)), "")</f>
        <v>1</v>
      </c>
      <c r="M28" s="11">
        <f>IFERROR(INDEX(REPORT_DATA_BY_COMP!$A:$AH,$F28,MATCH(M$8,REPORT_DATA_BY_COMP!$A$1:$AH$1,0)), "")</f>
        <v>1</v>
      </c>
      <c r="N28" s="11">
        <f>IFERROR(INDEX(REPORT_DATA_BY_COMP!$A:$AH,$F28,MATCH(N$8,REPORT_DATA_BY_COMP!$A$1:$AH$1,0)), "")</f>
        <v>5</v>
      </c>
      <c r="O28" s="11">
        <f>IFERROR(INDEX(REPORT_DATA_BY_COMP!$A:$AH,$F28,MATCH(O$8,REPORT_DATA_BY_COMP!$A$1:$AH$1,0)), "")</f>
        <v>2</v>
      </c>
      <c r="P28" s="11">
        <f>IFERROR(INDEX(REPORT_DATA_BY_COMP!$A:$AH,$F28,MATCH(P$8,REPORT_DATA_BY_COMP!$A$1:$AH$1,0)), "")</f>
        <v>1</v>
      </c>
      <c r="Q28" s="11">
        <f>IFERROR(INDEX(REPORT_DATA_BY_COMP!$A:$AH,$F28,MATCH(Q$8,REPORT_DATA_BY_COMP!$A$1:$AH$1,0)), "")</f>
        <v>12</v>
      </c>
      <c r="R28" s="11">
        <f>IFERROR(INDEX(REPORT_DATA_BY_COMP!$A:$AH,$F28,MATCH(R$8,REPORT_DATA_BY_COMP!$A$1:$AH$1,0)), "")</f>
        <v>4</v>
      </c>
      <c r="S28" s="11">
        <f>IFERROR(INDEX(REPORT_DATA_BY_COMP!$A:$AH,$F28,MATCH(S$8,REPORT_DATA_BY_COMP!$A$1:$AH$1,0)), "")</f>
        <v>0</v>
      </c>
      <c r="T28" s="11">
        <f>IFERROR(INDEX(REPORT_DATA_BY_COMP!$A:$AH,$F28,MATCH(T$8,REPORT_DATA_BY_COMP!$A$1:$AH$1,0)), "")</f>
        <v>4</v>
      </c>
      <c r="U28" s="11">
        <f>IFERROR(INDEX(REPORT_DATA_BY_COMP!$A:$AH,$F28,MATCH(U$8,REPORT_DATA_BY_COMP!$A$1:$AH$1,0)), "")</f>
        <v>1</v>
      </c>
      <c r="V28" s="11">
        <f>IFERROR(INDEX(REPORT_DATA_BY_COMP!$A:$AH,$F28,MATCH(V$8,REPORT_DATA_BY_COMP!$A$1:$AH$1,0)), "")</f>
        <v>0</v>
      </c>
    </row>
    <row r="29" spans="1:22">
      <c r="B29" s="9" t="s">
        <v>1422</v>
      </c>
      <c r="C29" s="10"/>
      <c r="D29" s="10"/>
      <c r="E29" s="10"/>
      <c r="F29" s="10"/>
      <c r="G29" s="12">
        <f t="shared" ref="G29:V29" si="3">SUM(G25:G26)</f>
        <v>0</v>
      </c>
      <c r="H29" s="12">
        <f t="shared" si="3"/>
        <v>0</v>
      </c>
      <c r="I29" s="12">
        <f t="shared" si="3"/>
        <v>2</v>
      </c>
      <c r="J29" s="12">
        <f t="shared" si="3"/>
        <v>2</v>
      </c>
      <c r="K29" s="12">
        <f t="shared" si="3"/>
        <v>0</v>
      </c>
      <c r="L29" s="12">
        <f t="shared" si="3"/>
        <v>0</v>
      </c>
      <c r="M29" s="12">
        <f t="shared" si="3"/>
        <v>0</v>
      </c>
      <c r="N29" s="12">
        <f t="shared" si="3"/>
        <v>6</v>
      </c>
      <c r="O29" s="12">
        <f t="shared" si="3"/>
        <v>2</v>
      </c>
      <c r="P29" s="12">
        <f t="shared" si="3"/>
        <v>5</v>
      </c>
      <c r="Q29" s="12">
        <f t="shared" si="3"/>
        <v>32</v>
      </c>
      <c r="R29" s="12">
        <f t="shared" si="3"/>
        <v>7</v>
      </c>
      <c r="S29" s="12">
        <f t="shared" si="3"/>
        <v>0</v>
      </c>
      <c r="T29" s="12">
        <f t="shared" si="3"/>
        <v>2</v>
      </c>
      <c r="U29" s="12">
        <f t="shared" si="3"/>
        <v>0</v>
      </c>
      <c r="V29" s="12">
        <f t="shared" si="3"/>
        <v>0</v>
      </c>
    </row>
    <row r="30" spans="1:22">
      <c r="A30" s="60"/>
      <c r="B30" s="4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6"/>
    </row>
    <row r="31" spans="1:22">
      <c r="B31" s="13" t="s">
        <v>1420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7"/>
    </row>
    <row r="32" spans="1:22">
      <c r="B32" s="28" t="s">
        <v>1391</v>
      </c>
      <c r="C32" s="14"/>
      <c r="D32" s="14"/>
      <c r="E32" s="14" t="str">
        <f>CONCATENATE(YEAR,":",MONTH,":1:",WEEKLY_REPORT_DAY,":", $A$1)</f>
        <v>2016:2:1:7:EAST</v>
      </c>
      <c r="F32" s="14">
        <f>MATCH($E32,REPORT_DATA_BY_ZONE!$A:$A, 0)</f>
        <v>36</v>
      </c>
      <c r="G32" s="11">
        <f>IFERROR(INDEX(REPORT_DATA_BY_ZONE!$A:$AH,$F32,MATCH(G$8,REPORT_DATA_BY_ZONE!$A$1:$AH$1,0)), "")</f>
        <v>0</v>
      </c>
      <c r="H32" s="11">
        <f>IFERROR(INDEX(REPORT_DATA_BY_ZONE!$A:$AH,$F32,MATCH(H$8,REPORT_DATA_BY_ZONE!$A$1:$AH$1,0)), "")</f>
        <v>2</v>
      </c>
      <c r="I32" s="11">
        <f>IFERROR(INDEX(REPORT_DATA_BY_ZONE!$A:$AH,$F32,MATCH(I$8,REPORT_DATA_BY_ZONE!$A$1:$AH$1,0)), "")</f>
        <v>18</v>
      </c>
      <c r="J32" s="11">
        <f>IFERROR(INDEX(REPORT_DATA_BY_ZONE!$A:$AH,$F32,MATCH(J$8,REPORT_DATA_BY_ZONE!$A$1:$AH$1,0)), "")</f>
        <v>40</v>
      </c>
      <c r="K32" s="11">
        <f>IFERROR(INDEX(REPORT_DATA_BY_ZONE!$A:$AH,$F32,MATCH(K$8,REPORT_DATA_BY_ZONE!$A$1:$AH$1,0)), "")</f>
        <v>0</v>
      </c>
      <c r="L32" s="11">
        <f>IFERROR(INDEX(REPORT_DATA_BY_ZONE!$A:$AH,$F32,MATCH(L$8,REPORT_DATA_BY_ZONE!$A$1:$AH$1,0)), "")</f>
        <v>1</v>
      </c>
      <c r="M32" s="11">
        <f>IFERROR(INDEX(REPORT_DATA_BY_ZONE!$A:$AH,$F32,MATCH(M$8,REPORT_DATA_BY_ZONE!$A$1:$AH$1,0)), "")</f>
        <v>0</v>
      </c>
      <c r="N32" s="11">
        <f>IFERROR(INDEX(REPORT_DATA_BY_ZONE!$A:$AH,$F32,MATCH(N$8,REPORT_DATA_BY_ZONE!$A$1:$AH$1,0)), "")</f>
        <v>70</v>
      </c>
      <c r="O32" s="11">
        <f>IFERROR(INDEX(REPORT_DATA_BY_ZONE!$A:$AH,$F32,MATCH(O$8,REPORT_DATA_BY_ZONE!$A$1:$AH$1,0)), "")</f>
        <v>24</v>
      </c>
      <c r="P32" s="11">
        <f>IFERROR(INDEX(REPORT_DATA_BY_ZONE!$A:$AH,$F32,MATCH(P$8,REPORT_DATA_BY_ZONE!$A$1:$AH$1,0)), "")</f>
        <v>92</v>
      </c>
      <c r="Q32" s="11">
        <f>IFERROR(INDEX(REPORT_DATA_BY_ZONE!$A:$AH,$F32,MATCH(Q$8,REPORT_DATA_BY_ZONE!$A$1:$AH$1,0)), "")</f>
        <v>163</v>
      </c>
      <c r="R32" s="11">
        <f>IFERROR(INDEX(REPORT_DATA_BY_ZONE!$A:$AH,$F32,MATCH(R$8,REPORT_DATA_BY_ZONE!$A$1:$AH$1,0)), "")</f>
        <v>68</v>
      </c>
      <c r="S32" s="11">
        <f>IFERROR(INDEX(REPORT_DATA_BY_ZONE!$A:$AH,$F32,MATCH(S$8,REPORT_DATA_BY_ZONE!$A$1:$AH$1,0)), "")</f>
        <v>0</v>
      </c>
      <c r="T32" s="11">
        <f>IFERROR(INDEX(REPORT_DATA_BY_ZONE!$A:$AH,$F32,MATCH(T$8,REPORT_DATA_BY_ZONE!$A$1:$AH$1,0)), "")</f>
        <v>49</v>
      </c>
      <c r="U32" s="11">
        <f>IFERROR(INDEX(REPORT_DATA_BY_ZONE!$A:$AH,$F32,MATCH(U$8,REPORT_DATA_BY_ZONE!$A$1:$AH$1,0)), "")</f>
        <v>11</v>
      </c>
      <c r="V32" s="11">
        <f>IFERROR(INDEX(REPORT_DATA_BY_ZONE!$A:$AH,$F32,MATCH(V$8,REPORT_DATA_BY_ZONE!$A$1:$AH$1,0)), "")</f>
        <v>1</v>
      </c>
    </row>
    <row r="33" spans="2:22">
      <c r="B33" s="28" t="s">
        <v>1390</v>
      </c>
      <c r="C33" s="14"/>
      <c r="D33" s="14"/>
      <c r="E33" s="14" t="str">
        <f>CONCATENATE(YEAR,":",MONTH,":2:",WEEKLY_REPORT_DAY,":", $A$1)</f>
        <v>2016:2:2:7:EAST</v>
      </c>
      <c r="F33" s="14">
        <f>MATCH($E33,REPORT_DATA_BY_ZONE!$A:$A, 0)</f>
        <v>47</v>
      </c>
      <c r="G33" s="11">
        <f>IFERROR(INDEX(REPORT_DATA_BY_ZONE!$A:$AH,$F33,MATCH(G$8,REPORT_DATA_BY_ZONE!$A$1:$AH$1,0)), "")</f>
        <v>0</v>
      </c>
      <c r="H33" s="11">
        <f>IFERROR(INDEX(REPORT_DATA_BY_ZONE!$A:$AH,$F33,MATCH(H$8,REPORT_DATA_BY_ZONE!$A$1:$AH$1,0)), "")</f>
        <v>2</v>
      </c>
      <c r="I33" s="11">
        <f>IFERROR(INDEX(REPORT_DATA_BY_ZONE!$A:$AH,$F33,MATCH(I$8,REPORT_DATA_BY_ZONE!$A$1:$AH$1,0)), "")</f>
        <v>14</v>
      </c>
      <c r="J33" s="11">
        <f>IFERROR(INDEX(REPORT_DATA_BY_ZONE!$A:$AH,$F33,MATCH(J$8,REPORT_DATA_BY_ZONE!$A$1:$AH$1,0)), "")</f>
        <v>34</v>
      </c>
      <c r="K33" s="11">
        <f>IFERROR(INDEX(REPORT_DATA_BY_ZONE!$A:$AH,$F33,MATCH(K$8,REPORT_DATA_BY_ZONE!$A$1:$AH$1,0)), "")</f>
        <v>2</v>
      </c>
      <c r="L33" s="11">
        <f>IFERROR(INDEX(REPORT_DATA_BY_ZONE!$A:$AH,$F33,MATCH(L$8,REPORT_DATA_BY_ZONE!$A$1:$AH$1,0)), "")</f>
        <v>1</v>
      </c>
      <c r="M33" s="11">
        <f>IFERROR(INDEX(REPORT_DATA_BY_ZONE!$A:$AH,$F33,MATCH(M$8,REPORT_DATA_BY_ZONE!$A$1:$AH$1,0)), "")</f>
        <v>2</v>
      </c>
      <c r="N33" s="11">
        <f>IFERROR(INDEX(REPORT_DATA_BY_ZONE!$A:$AH,$F33,MATCH(N$8,REPORT_DATA_BY_ZONE!$A$1:$AH$1,0)), "")</f>
        <v>63</v>
      </c>
      <c r="O33" s="11">
        <f>IFERROR(INDEX(REPORT_DATA_BY_ZONE!$A:$AH,$F33,MATCH(O$8,REPORT_DATA_BY_ZONE!$A$1:$AH$1,0)), "")</f>
        <v>21</v>
      </c>
      <c r="P33" s="11">
        <f>IFERROR(INDEX(REPORT_DATA_BY_ZONE!$A:$AH,$F33,MATCH(P$8,REPORT_DATA_BY_ZONE!$A$1:$AH$1,0)), "")</f>
        <v>57</v>
      </c>
      <c r="Q33" s="11">
        <f>IFERROR(INDEX(REPORT_DATA_BY_ZONE!$A:$AH,$F33,MATCH(Q$8,REPORT_DATA_BY_ZONE!$A$1:$AH$1,0)), "")</f>
        <v>135</v>
      </c>
      <c r="R33" s="11">
        <f>IFERROR(INDEX(REPORT_DATA_BY_ZONE!$A:$AH,$F33,MATCH(R$8,REPORT_DATA_BY_ZONE!$A$1:$AH$1,0)), "")</f>
        <v>47</v>
      </c>
      <c r="S33" s="11">
        <f>IFERROR(INDEX(REPORT_DATA_BY_ZONE!$A:$AH,$F33,MATCH(S$8,REPORT_DATA_BY_ZONE!$A$1:$AH$1,0)), "")</f>
        <v>2</v>
      </c>
      <c r="T33" s="11">
        <f>IFERROR(INDEX(REPORT_DATA_BY_ZONE!$A:$AH,$F33,MATCH(T$8,REPORT_DATA_BY_ZONE!$A$1:$AH$1,0)), "")</f>
        <v>49</v>
      </c>
      <c r="U33" s="11">
        <f>IFERROR(INDEX(REPORT_DATA_BY_ZONE!$A:$AH,$F33,MATCH(U$8,REPORT_DATA_BY_ZONE!$A$1:$AH$1,0)), "")</f>
        <v>17</v>
      </c>
      <c r="V33" s="11">
        <f>IFERROR(INDEX(REPORT_DATA_BY_ZONE!$A:$AH,$F33,MATCH(V$8,REPORT_DATA_BY_ZONE!$A$1:$AH$1,0)), "")</f>
        <v>0</v>
      </c>
    </row>
    <row r="34" spans="2:22">
      <c r="B34" s="28" t="s">
        <v>1392</v>
      </c>
      <c r="C34" s="14"/>
      <c r="D34" s="14"/>
      <c r="E34" s="14" t="str">
        <f>CONCATENATE(YEAR,":",MONTH,":3:",WEEKLY_REPORT_DAY,":", $A$1)</f>
        <v>2016:2:3:7:EAST</v>
      </c>
      <c r="F34" s="14" t="e">
        <f>MATCH($E34,REPORT_DATA_BY_ZONE!$A:$A, 0)</f>
        <v>#N/A</v>
      </c>
      <c r="G34" s="11" t="str">
        <f>IFERROR(INDEX(REPORT_DATA_BY_ZONE!$A:$AH,$F34,MATCH(G$8,REPORT_DATA_BY_ZONE!$A$1:$AH$1,0)), "")</f>
        <v/>
      </c>
      <c r="H34" s="11" t="str">
        <f>IFERROR(INDEX(REPORT_DATA_BY_ZONE!$A:$AH,$F34,MATCH(H$8,REPORT_DATA_BY_ZONE!$A$1:$AH$1,0)), "")</f>
        <v/>
      </c>
      <c r="I34" s="11" t="str">
        <f>IFERROR(INDEX(REPORT_DATA_BY_ZONE!$A:$AH,$F34,MATCH(I$8,REPORT_DATA_BY_ZONE!$A$1:$AH$1,0)), "")</f>
        <v/>
      </c>
      <c r="J34" s="11" t="str">
        <f>IFERROR(INDEX(REPORT_DATA_BY_ZONE!$A:$AH,$F34,MATCH(J$8,REPORT_DATA_BY_ZONE!$A$1:$AH$1,0)), "")</f>
        <v/>
      </c>
      <c r="K34" s="11" t="str">
        <f>IFERROR(INDEX(REPORT_DATA_BY_ZONE!$A:$AH,$F34,MATCH(K$8,REPORT_DATA_BY_ZONE!$A$1:$AH$1,0)), "")</f>
        <v/>
      </c>
      <c r="L34" s="11" t="str">
        <f>IFERROR(INDEX(REPORT_DATA_BY_ZONE!$A:$AH,$F34,MATCH(L$8,REPORT_DATA_BY_ZONE!$A$1:$AH$1,0)), "")</f>
        <v/>
      </c>
      <c r="M34" s="11" t="str">
        <f>IFERROR(INDEX(REPORT_DATA_BY_ZONE!$A:$AH,$F34,MATCH(M$8,REPORT_DATA_BY_ZONE!$A$1:$AH$1,0)), "")</f>
        <v/>
      </c>
      <c r="N34" s="11" t="str">
        <f>IFERROR(INDEX(REPORT_DATA_BY_ZONE!$A:$AH,$F34,MATCH(N$8,REPORT_DATA_BY_ZONE!$A$1:$AH$1,0)), "")</f>
        <v/>
      </c>
      <c r="O34" s="11" t="str">
        <f>IFERROR(INDEX(REPORT_DATA_BY_ZONE!$A:$AH,$F34,MATCH(O$8,REPORT_DATA_BY_ZONE!$A$1:$AH$1,0)), "")</f>
        <v/>
      </c>
      <c r="P34" s="11" t="str">
        <f>IFERROR(INDEX(REPORT_DATA_BY_ZONE!$A:$AH,$F34,MATCH(P$8,REPORT_DATA_BY_ZONE!$A$1:$AH$1,0)), "")</f>
        <v/>
      </c>
      <c r="Q34" s="11" t="str">
        <f>IFERROR(INDEX(REPORT_DATA_BY_ZONE!$A:$AH,$F34,MATCH(Q$8,REPORT_DATA_BY_ZONE!$A$1:$AH$1,0)), "")</f>
        <v/>
      </c>
      <c r="R34" s="11" t="str">
        <f>IFERROR(INDEX(REPORT_DATA_BY_ZONE!$A:$AH,$F34,MATCH(R$8,REPORT_DATA_BY_ZONE!$A$1:$AH$1,0)), "")</f>
        <v/>
      </c>
      <c r="S34" s="11" t="str">
        <f>IFERROR(INDEX(REPORT_DATA_BY_ZONE!$A:$AH,$F34,MATCH(S$8,REPORT_DATA_BY_ZONE!$A$1:$AH$1,0)), "")</f>
        <v/>
      </c>
      <c r="T34" s="11" t="str">
        <f>IFERROR(INDEX(REPORT_DATA_BY_ZONE!$A:$AH,$F34,MATCH(T$8,REPORT_DATA_BY_ZONE!$A$1:$AH$1,0)), "")</f>
        <v/>
      </c>
      <c r="U34" s="11" t="str">
        <f>IFERROR(INDEX(REPORT_DATA_BY_ZONE!$A:$AH,$F34,MATCH(U$8,REPORT_DATA_BY_ZONE!$A$1:$AH$1,0)), "")</f>
        <v/>
      </c>
      <c r="V34" s="11" t="str">
        <f>IFERROR(INDEX(REPORT_DATA_BY_ZONE!$A:$AH,$F34,MATCH(V$8,REPORT_DATA_BY_ZONE!$A$1:$AH$1,0)), "")</f>
        <v/>
      </c>
    </row>
    <row r="35" spans="2:22">
      <c r="B35" s="28" t="s">
        <v>1393</v>
      </c>
      <c r="C35" s="14"/>
      <c r="D35" s="14"/>
      <c r="E35" s="14" t="str">
        <f>CONCATENATE(YEAR,":",MONTH,":4:",WEEKLY_REPORT_DAY,":", $A$1)</f>
        <v>2016:2:4:7:EAST</v>
      </c>
      <c r="F35" s="14" t="e">
        <f>MATCH($E35,REPORT_DATA_BY_ZONE!$A:$A, 0)</f>
        <v>#N/A</v>
      </c>
      <c r="G35" s="11" t="str">
        <f>IFERROR(INDEX(REPORT_DATA_BY_ZONE!$A:$AH,$F35,MATCH(G$8,REPORT_DATA_BY_ZONE!$A$1:$AH$1,0)), "")</f>
        <v/>
      </c>
      <c r="H35" s="11" t="str">
        <f>IFERROR(INDEX(REPORT_DATA_BY_ZONE!$A:$AH,$F35,MATCH(H$8,REPORT_DATA_BY_ZONE!$A$1:$AH$1,0)), "")</f>
        <v/>
      </c>
      <c r="I35" s="11" t="str">
        <f>IFERROR(INDEX(REPORT_DATA_BY_ZONE!$A:$AH,$F35,MATCH(I$8,REPORT_DATA_BY_ZONE!$A$1:$AH$1,0)), "")</f>
        <v/>
      </c>
      <c r="J35" s="11" t="str">
        <f>IFERROR(INDEX(REPORT_DATA_BY_ZONE!$A:$AH,$F35,MATCH(J$8,REPORT_DATA_BY_ZONE!$A$1:$AH$1,0)), "")</f>
        <v/>
      </c>
      <c r="K35" s="11" t="str">
        <f>IFERROR(INDEX(REPORT_DATA_BY_ZONE!$A:$AH,$F35,MATCH(K$8,REPORT_DATA_BY_ZONE!$A$1:$AH$1,0)), "")</f>
        <v/>
      </c>
      <c r="L35" s="11" t="str">
        <f>IFERROR(INDEX(REPORT_DATA_BY_ZONE!$A:$AH,$F35,MATCH(L$8,REPORT_DATA_BY_ZONE!$A$1:$AH$1,0)), "")</f>
        <v/>
      </c>
      <c r="M35" s="11" t="str">
        <f>IFERROR(INDEX(REPORT_DATA_BY_ZONE!$A:$AH,$F35,MATCH(M$8,REPORT_DATA_BY_ZONE!$A$1:$AH$1,0)), "")</f>
        <v/>
      </c>
      <c r="N35" s="11" t="str">
        <f>IFERROR(INDEX(REPORT_DATA_BY_ZONE!$A:$AH,$F35,MATCH(N$8,REPORT_DATA_BY_ZONE!$A$1:$AH$1,0)), "")</f>
        <v/>
      </c>
      <c r="O35" s="11" t="str">
        <f>IFERROR(INDEX(REPORT_DATA_BY_ZONE!$A:$AH,$F35,MATCH(O$8,REPORT_DATA_BY_ZONE!$A$1:$AH$1,0)), "")</f>
        <v/>
      </c>
      <c r="P35" s="11" t="str">
        <f>IFERROR(INDEX(REPORT_DATA_BY_ZONE!$A:$AH,$F35,MATCH(P$8,REPORT_DATA_BY_ZONE!$A$1:$AH$1,0)), "")</f>
        <v/>
      </c>
      <c r="Q35" s="11" t="str">
        <f>IFERROR(INDEX(REPORT_DATA_BY_ZONE!$A:$AH,$F35,MATCH(Q$8,REPORT_DATA_BY_ZONE!$A$1:$AH$1,0)), "")</f>
        <v/>
      </c>
      <c r="R35" s="11" t="str">
        <f>IFERROR(INDEX(REPORT_DATA_BY_ZONE!$A:$AH,$F35,MATCH(R$8,REPORT_DATA_BY_ZONE!$A$1:$AH$1,0)), "")</f>
        <v/>
      </c>
      <c r="S35" s="11" t="str">
        <f>IFERROR(INDEX(REPORT_DATA_BY_ZONE!$A:$AH,$F35,MATCH(S$8,REPORT_DATA_BY_ZONE!$A$1:$AH$1,0)), "")</f>
        <v/>
      </c>
      <c r="T35" s="11" t="str">
        <f>IFERROR(INDEX(REPORT_DATA_BY_ZONE!$A:$AH,$F35,MATCH(T$8,REPORT_DATA_BY_ZONE!$A$1:$AH$1,0)), "")</f>
        <v/>
      </c>
      <c r="U35" s="11" t="str">
        <f>IFERROR(INDEX(REPORT_DATA_BY_ZONE!$A:$AH,$F35,MATCH(U$8,REPORT_DATA_BY_ZONE!$A$1:$AH$1,0)), "")</f>
        <v/>
      </c>
      <c r="V35" s="11" t="str">
        <f>IFERROR(INDEX(REPORT_DATA_BY_ZONE!$A:$AH,$F35,MATCH(V$8,REPORT_DATA_BY_ZONE!$A$1:$AH$1,0)), "")</f>
        <v/>
      </c>
    </row>
    <row r="36" spans="2:22">
      <c r="B36" s="28" t="s">
        <v>1394</v>
      </c>
      <c r="C36" s="14"/>
      <c r="D36" s="14"/>
      <c r="E36" s="14" t="str">
        <f>CONCATENATE(YEAR,":",MONTH,":5:",WEEKLY_REPORT_DAY,":", $A$1)</f>
        <v>2016:2:5:7:EAST</v>
      </c>
      <c r="F36" s="14" t="e">
        <f>MATCH($E36,REPORT_DATA_BY_ZONE!$A:$A, 0)</f>
        <v>#N/A</v>
      </c>
      <c r="G36" s="11" t="str">
        <f>IFERROR(INDEX(REPORT_DATA_BY_ZONE!$A:$AH,$F36,MATCH(G$8,REPORT_DATA_BY_ZONE!$A$1:$AH$1,0)), "")</f>
        <v/>
      </c>
      <c r="H36" s="11" t="str">
        <f>IFERROR(INDEX(REPORT_DATA_BY_ZONE!$A:$AH,$F36,MATCH(H$8,REPORT_DATA_BY_ZONE!$A$1:$AH$1,0)), "")</f>
        <v/>
      </c>
      <c r="I36" s="11" t="str">
        <f>IFERROR(INDEX(REPORT_DATA_BY_ZONE!$A:$AH,$F36,MATCH(I$8,REPORT_DATA_BY_ZONE!$A$1:$AH$1,0)), "")</f>
        <v/>
      </c>
      <c r="J36" s="11" t="str">
        <f>IFERROR(INDEX(REPORT_DATA_BY_ZONE!$A:$AH,$F36,MATCH(J$8,REPORT_DATA_BY_ZONE!$A$1:$AH$1,0)), "")</f>
        <v/>
      </c>
      <c r="K36" s="11" t="str">
        <f>IFERROR(INDEX(REPORT_DATA_BY_ZONE!$A:$AH,$F36,MATCH(K$8,REPORT_DATA_BY_ZONE!$A$1:$AH$1,0)), "")</f>
        <v/>
      </c>
      <c r="L36" s="11" t="str">
        <f>IFERROR(INDEX(REPORT_DATA_BY_ZONE!$A:$AH,$F36,MATCH(L$8,REPORT_DATA_BY_ZONE!$A$1:$AH$1,0)), "")</f>
        <v/>
      </c>
      <c r="M36" s="11" t="str">
        <f>IFERROR(INDEX(REPORT_DATA_BY_ZONE!$A:$AH,$F36,MATCH(M$8,REPORT_DATA_BY_ZONE!$A$1:$AH$1,0)), "")</f>
        <v/>
      </c>
      <c r="N36" s="11" t="str">
        <f>IFERROR(INDEX(REPORT_DATA_BY_ZONE!$A:$AH,$F36,MATCH(N$8,REPORT_DATA_BY_ZONE!$A$1:$AH$1,0)), "")</f>
        <v/>
      </c>
      <c r="O36" s="11" t="str">
        <f>IFERROR(INDEX(REPORT_DATA_BY_ZONE!$A:$AH,$F36,MATCH(O$8,REPORT_DATA_BY_ZONE!$A$1:$AH$1,0)), "")</f>
        <v/>
      </c>
      <c r="P36" s="11" t="str">
        <f>IFERROR(INDEX(REPORT_DATA_BY_ZONE!$A:$AH,$F36,MATCH(P$8,REPORT_DATA_BY_ZONE!$A$1:$AH$1,0)), "")</f>
        <v/>
      </c>
      <c r="Q36" s="11" t="str">
        <f>IFERROR(INDEX(REPORT_DATA_BY_ZONE!$A:$AH,$F36,MATCH(Q$8,REPORT_DATA_BY_ZONE!$A$1:$AH$1,0)), "")</f>
        <v/>
      </c>
      <c r="R36" s="11" t="str">
        <f>IFERROR(INDEX(REPORT_DATA_BY_ZONE!$A:$AH,$F36,MATCH(R$8,REPORT_DATA_BY_ZONE!$A$1:$AH$1,0)), "")</f>
        <v/>
      </c>
      <c r="S36" s="11" t="str">
        <f>IFERROR(INDEX(REPORT_DATA_BY_ZONE!$A:$AH,$F36,MATCH(S$8,REPORT_DATA_BY_ZONE!$A$1:$AH$1,0)), "")</f>
        <v/>
      </c>
      <c r="T36" s="11" t="str">
        <f>IFERROR(INDEX(REPORT_DATA_BY_ZONE!$A:$AH,$F36,MATCH(T$8,REPORT_DATA_BY_ZONE!$A$1:$AH$1,0)), "")</f>
        <v/>
      </c>
      <c r="U36" s="11" t="str">
        <f>IFERROR(INDEX(REPORT_DATA_BY_ZONE!$A:$AH,$F36,MATCH(U$8,REPORT_DATA_BY_ZONE!$A$1:$AH$1,0)), "")</f>
        <v/>
      </c>
      <c r="V36" s="11" t="str">
        <f>IFERROR(INDEX(REPORT_DATA_BY_ZONE!$A:$AH,$F36,MATCH(V$8,REPORT_DATA_BY_ZONE!$A$1:$AH$1,0)), "")</f>
        <v/>
      </c>
    </row>
    <row r="37" spans="2:22">
      <c r="B37" s="18" t="s">
        <v>1422</v>
      </c>
      <c r="C37" s="15"/>
      <c r="D37" s="15"/>
      <c r="E37" s="15"/>
      <c r="F37" s="15"/>
      <c r="G37" s="19">
        <f>SUM(G32:G36)</f>
        <v>0</v>
      </c>
      <c r="H37" s="19">
        <f t="shared" ref="H37:V37" si="4">SUM(H32:H36)</f>
        <v>4</v>
      </c>
      <c r="I37" s="19">
        <f t="shared" si="4"/>
        <v>32</v>
      </c>
      <c r="J37" s="19">
        <f t="shared" si="4"/>
        <v>74</v>
      </c>
      <c r="K37" s="19">
        <f t="shared" si="4"/>
        <v>2</v>
      </c>
      <c r="L37" s="19">
        <f t="shared" si="4"/>
        <v>2</v>
      </c>
      <c r="M37" s="19">
        <f t="shared" si="4"/>
        <v>2</v>
      </c>
      <c r="N37" s="19">
        <f t="shared" si="4"/>
        <v>133</v>
      </c>
      <c r="O37" s="19">
        <f t="shared" si="4"/>
        <v>45</v>
      </c>
      <c r="P37" s="19">
        <f t="shared" si="4"/>
        <v>149</v>
      </c>
      <c r="Q37" s="19">
        <f t="shared" si="4"/>
        <v>298</v>
      </c>
      <c r="R37" s="19">
        <f t="shared" si="4"/>
        <v>115</v>
      </c>
      <c r="S37" s="19">
        <f t="shared" si="4"/>
        <v>2</v>
      </c>
      <c r="T37" s="19">
        <f t="shared" si="4"/>
        <v>98</v>
      </c>
      <c r="U37" s="19">
        <f t="shared" si="4"/>
        <v>28</v>
      </c>
      <c r="V37" s="19">
        <f t="shared" si="4"/>
        <v>1</v>
      </c>
    </row>
  </sheetData>
  <mergeCells count="18"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  <mergeCell ref="G5:J5"/>
    <mergeCell ref="R1:R5"/>
  </mergeCells>
  <conditionalFormatting sqref="L10:M11">
    <cfRule type="cellIs" dxfId="767" priority="159" operator="lessThan">
      <formula>0.5</formula>
    </cfRule>
    <cfRule type="cellIs" dxfId="766" priority="160" operator="greaterThan">
      <formula>0.5</formula>
    </cfRule>
  </conditionalFormatting>
  <conditionalFormatting sqref="N10:N11">
    <cfRule type="cellIs" dxfId="765" priority="157" operator="lessThan">
      <formula>4.5</formula>
    </cfRule>
    <cfRule type="cellIs" dxfId="764" priority="158" operator="greaterThan">
      <formula>5.5</formula>
    </cfRule>
  </conditionalFormatting>
  <conditionalFormatting sqref="O10:O11">
    <cfRule type="cellIs" dxfId="763" priority="155" operator="lessThan">
      <formula>1.5</formula>
    </cfRule>
    <cfRule type="cellIs" dxfId="762" priority="156" operator="greaterThan">
      <formula>2.5</formula>
    </cfRule>
  </conditionalFormatting>
  <conditionalFormatting sqref="P10:P11">
    <cfRule type="cellIs" dxfId="761" priority="153" operator="lessThan">
      <formula>4.5</formula>
    </cfRule>
    <cfRule type="cellIs" dxfId="760" priority="154" operator="greaterThan">
      <formula>7.5</formula>
    </cfRule>
  </conditionalFormatting>
  <conditionalFormatting sqref="R10:S11">
    <cfRule type="cellIs" dxfId="759" priority="151" operator="lessThan">
      <formula>2.5</formula>
    </cfRule>
    <cfRule type="cellIs" dxfId="758" priority="152" operator="greaterThan">
      <formula>4.5</formula>
    </cfRule>
  </conditionalFormatting>
  <conditionalFormatting sqref="T10:T11">
    <cfRule type="cellIs" dxfId="757" priority="149" operator="lessThan">
      <formula>2.5</formula>
    </cfRule>
    <cfRule type="cellIs" dxfId="756" priority="150" operator="greaterThan">
      <formula>4.5</formula>
    </cfRule>
  </conditionalFormatting>
  <conditionalFormatting sqref="U10:U11">
    <cfRule type="cellIs" dxfId="755" priority="148" operator="greaterThan">
      <formula>1.5</formula>
    </cfRule>
  </conditionalFormatting>
  <conditionalFormatting sqref="L10:V11">
    <cfRule type="expression" dxfId="754" priority="145">
      <formula>L10=""</formula>
    </cfRule>
  </conditionalFormatting>
  <conditionalFormatting sqref="S10:S11">
    <cfRule type="cellIs" dxfId="753" priority="146" operator="greaterThan">
      <formula>0.5</formula>
    </cfRule>
    <cfRule type="cellIs" dxfId="752" priority="147" operator="lessThan">
      <formula>0.5</formula>
    </cfRule>
  </conditionalFormatting>
  <conditionalFormatting sqref="L12:M13">
    <cfRule type="cellIs" dxfId="751" priority="143" operator="lessThan">
      <formula>0.5</formula>
    </cfRule>
    <cfRule type="cellIs" dxfId="750" priority="144" operator="greaterThan">
      <formula>0.5</formula>
    </cfRule>
  </conditionalFormatting>
  <conditionalFormatting sqref="N12:N13">
    <cfRule type="cellIs" dxfId="749" priority="141" operator="lessThan">
      <formula>4.5</formula>
    </cfRule>
    <cfRule type="cellIs" dxfId="748" priority="142" operator="greaterThan">
      <formula>5.5</formula>
    </cfRule>
  </conditionalFormatting>
  <conditionalFormatting sqref="O12:O13">
    <cfRule type="cellIs" dxfId="747" priority="139" operator="lessThan">
      <formula>1.5</formula>
    </cfRule>
    <cfRule type="cellIs" dxfId="746" priority="140" operator="greaterThan">
      <formula>2.5</formula>
    </cfRule>
  </conditionalFormatting>
  <conditionalFormatting sqref="P12:P13">
    <cfRule type="cellIs" dxfId="745" priority="137" operator="lessThan">
      <formula>4.5</formula>
    </cfRule>
    <cfRule type="cellIs" dxfId="744" priority="138" operator="greaterThan">
      <formula>7.5</formula>
    </cfRule>
  </conditionalFormatting>
  <conditionalFormatting sqref="R12:S13">
    <cfRule type="cellIs" dxfId="743" priority="135" operator="lessThan">
      <formula>2.5</formula>
    </cfRule>
    <cfRule type="cellIs" dxfId="742" priority="136" operator="greaterThan">
      <formula>4.5</formula>
    </cfRule>
  </conditionalFormatting>
  <conditionalFormatting sqref="T12:T13">
    <cfRule type="cellIs" dxfId="741" priority="133" operator="lessThan">
      <formula>2.5</formula>
    </cfRule>
    <cfRule type="cellIs" dxfId="740" priority="134" operator="greaterThan">
      <formula>4.5</formula>
    </cfRule>
  </conditionalFormatting>
  <conditionalFormatting sqref="U12:U13">
    <cfRule type="cellIs" dxfId="739" priority="132" operator="greaterThan">
      <formula>1.5</formula>
    </cfRule>
  </conditionalFormatting>
  <conditionalFormatting sqref="L12:V13">
    <cfRule type="expression" dxfId="738" priority="129">
      <formula>L12=""</formula>
    </cfRule>
  </conditionalFormatting>
  <conditionalFormatting sqref="S12:S13">
    <cfRule type="cellIs" dxfId="737" priority="130" operator="greaterThan">
      <formula>0.5</formula>
    </cfRule>
    <cfRule type="cellIs" dxfId="736" priority="131" operator="lessThan">
      <formula>0.5</formula>
    </cfRule>
  </conditionalFormatting>
  <conditionalFormatting sqref="L16:M17">
    <cfRule type="cellIs" dxfId="735" priority="127" operator="lessThan">
      <formula>0.5</formula>
    </cfRule>
    <cfRule type="cellIs" dxfId="734" priority="128" operator="greaterThan">
      <formula>0.5</formula>
    </cfRule>
  </conditionalFormatting>
  <conditionalFormatting sqref="N16:N17">
    <cfRule type="cellIs" dxfId="733" priority="125" operator="lessThan">
      <formula>4.5</formula>
    </cfRule>
    <cfRule type="cellIs" dxfId="732" priority="126" operator="greaterThan">
      <formula>5.5</formula>
    </cfRule>
  </conditionalFormatting>
  <conditionalFormatting sqref="O16:O17">
    <cfRule type="cellIs" dxfId="731" priority="123" operator="lessThan">
      <formula>1.5</formula>
    </cfRule>
    <cfRule type="cellIs" dxfId="730" priority="124" operator="greaterThan">
      <formula>2.5</formula>
    </cfRule>
  </conditionalFormatting>
  <conditionalFormatting sqref="P16:P17">
    <cfRule type="cellIs" dxfId="729" priority="121" operator="lessThan">
      <formula>4.5</formula>
    </cfRule>
    <cfRule type="cellIs" dxfId="728" priority="122" operator="greaterThan">
      <formula>7.5</formula>
    </cfRule>
  </conditionalFormatting>
  <conditionalFormatting sqref="R16:S17">
    <cfRule type="cellIs" dxfId="727" priority="119" operator="lessThan">
      <formula>2.5</formula>
    </cfRule>
    <cfRule type="cellIs" dxfId="726" priority="120" operator="greaterThan">
      <formula>4.5</formula>
    </cfRule>
  </conditionalFormatting>
  <conditionalFormatting sqref="T16:T17">
    <cfRule type="cellIs" dxfId="725" priority="117" operator="lessThan">
      <formula>2.5</formula>
    </cfRule>
    <cfRule type="cellIs" dxfId="724" priority="118" operator="greaterThan">
      <formula>4.5</formula>
    </cfRule>
  </conditionalFormatting>
  <conditionalFormatting sqref="U16:U17">
    <cfRule type="cellIs" dxfId="723" priority="116" operator="greaterThan">
      <formula>1.5</formula>
    </cfRule>
  </conditionalFormatting>
  <conditionalFormatting sqref="L16:V17">
    <cfRule type="expression" dxfId="722" priority="113">
      <formula>L16=""</formula>
    </cfRule>
  </conditionalFormatting>
  <conditionalFormatting sqref="S16:S17">
    <cfRule type="cellIs" dxfId="721" priority="114" operator="greaterThan">
      <formula>0.5</formula>
    </cfRule>
    <cfRule type="cellIs" dxfId="720" priority="115" operator="lessThan">
      <formula>0.5</formula>
    </cfRule>
  </conditionalFormatting>
  <conditionalFormatting sqref="L20:M21">
    <cfRule type="cellIs" dxfId="719" priority="95" operator="lessThan">
      <formula>0.5</formula>
    </cfRule>
    <cfRule type="cellIs" dxfId="718" priority="96" operator="greaterThan">
      <formula>0.5</formula>
    </cfRule>
  </conditionalFormatting>
  <conditionalFormatting sqref="N20:N21">
    <cfRule type="cellIs" dxfId="717" priority="93" operator="lessThan">
      <formula>4.5</formula>
    </cfRule>
    <cfRule type="cellIs" dxfId="716" priority="94" operator="greaterThan">
      <formula>5.5</formula>
    </cfRule>
  </conditionalFormatting>
  <conditionalFormatting sqref="O20:O21">
    <cfRule type="cellIs" dxfId="715" priority="91" operator="lessThan">
      <formula>1.5</formula>
    </cfRule>
    <cfRule type="cellIs" dxfId="714" priority="92" operator="greaterThan">
      <formula>2.5</formula>
    </cfRule>
  </conditionalFormatting>
  <conditionalFormatting sqref="P20:P21">
    <cfRule type="cellIs" dxfId="713" priority="89" operator="lessThan">
      <formula>4.5</formula>
    </cfRule>
    <cfRule type="cellIs" dxfId="712" priority="90" operator="greaterThan">
      <formula>7.5</formula>
    </cfRule>
  </conditionalFormatting>
  <conditionalFormatting sqref="R20:S21">
    <cfRule type="cellIs" dxfId="711" priority="87" operator="lessThan">
      <formula>2.5</formula>
    </cfRule>
    <cfRule type="cellIs" dxfId="710" priority="88" operator="greaterThan">
      <formula>4.5</formula>
    </cfRule>
  </conditionalFormatting>
  <conditionalFormatting sqref="T20:T21">
    <cfRule type="cellIs" dxfId="709" priority="85" operator="lessThan">
      <formula>2.5</formula>
    </cfRule>
    <cfRule type="cellIs" dxfId="708" priority="86" operator="greaterThan">
      <formula>4.5</formula>
    </cfRule>
  </conditionalFormatting>
  <conditionalFormatting sqref="U20:U21">
    <cfRule type="cellIs" dxfId="707" priority="84" operator="greaterThan">
      <formula>1.5</formula>
    </cfRule>
  </conditionalFormatting>
  <conditionalFormatting sqref="L20:V21">
    <cfRule type="expression" dxfId="706" priority="81">
      <formula>L20=""</formula>
    </cfRule>
  </conditionalFormatting>
  <conditionalFormatting sqref="S20:S21">
    <cfRule type="cellIs" dxfId="705" priority="82" operator="greaterThan">
      <formula>0.5</formula>
    </cfRule>
    <cfRule type="cellIs" dxfId="704" priority="83" operator="lessThan">
      <formula>0.5</formula>
    </cfRule>
  </conditionalFormatting>
  <conditionalFormatting sqref="L22:M22">
    <cfRule type="cellIs" dxfId="703" priority="79" operator="lessThan">
      <formula>0.5</formula>
    </cfRule>
    <cfRule type="cellIs" dxfId="702" priority="80" operator="greaterThan">
      <formula>0.5</formula>
    </cfRule>
  </conditionalFormatting>
  <conditionalFormatting sqref="N22">
    <cfRule type="cellIs" dxfId="701" priority="77" operator="lessThan">
      <formula>4.5</formula>
    </cfRule>
    <cfRule type="cellIs" dxfId="700" priority="78" operator="greaterThan">
      <formula>5.5</formula>
    </cfRule>
  </conditionalFormatting>
  <conditionalFormatting sqref="O22">
    <cfRule type="cellIs" dxfId="699" priority="75" operator="lessThan">
      <formula>1.5</formula>
    </cfRule>
    <cfRule type="cellIs" dxfId="698" priority="76" operator="greaterThan">
      <formula>2.5</formula>
    </cfRule>
  </conditionalFormatting>
  <conditionalFormatting sqref="P22">
    <cfRule type="cellIs" dxfId="697" priority="73" operator="lessThan">
      <formula>4.5</formula>
    </cfRule>
    <cfRule type="cellIs" dxfId="696" priority="74" operator="greaterThan">
      <formula>7.5</formula>
    </cfRule>
  </conditionalFormatting>
  <conditionalFormatting sqref="R22:S22">
    <cfRule type="cellIs" dxfId="695" priority="71" operator="lessThan">
      <formula>2.5</formula>
    </cfRule>
    <cfRule type="cellIs" dxfId="694" priority="72" operator="greaterThan">
      <formula>4.5</formula>
    </cfRule>
  </conditionalFormatting>
  <conditionalFormatting sqref="T22">
    <cfRule type="cellIs" dxfId="693" priority="69" operator="lessThan">
      <formula>2.5</formula>
    </cfRule>
    <cfRule type="cellIs" dxfId="692" priority="70" operator="greaterThan">
      <formula>4.5</formula>
    </cfRule>
  </conditionalFormatting>
  <conditionalFormatting sqref="U22">
    <cfRule type="cellIs" dxfId="691" priority="68" operator="greaterThan">
      <formula>1.5</formula>
    </cfRule>
  </conditionalFormatting>
  <conditionalFormatting sqref="L22:V22">
    <cfRule type="expression" dxfId="690" priority="65">
      <formula>L22=""</formula>
    </cfRule>
  </conditionalFormatting>
  <conditionalFormatting sqref="S22">
    <cfRule type="cellIs" dxfId="689" priority="66" operator="greaterThan">
      <formula>0.5</formula>
    </cfRule>
    <cfRule type="cellIs" dxfId="688" priority="67" operator="lessThan">
      <formula>0.5</formula>
    </cfRule>
  </conditionalFormatting>
  <conditionalFormatting sqref="L25:M26">
    <cfRule type="cellIs" dxfId="687" priority="63" operator="lessThan">
      <formula>0.5</formula>
    </cfRule>
    <cfRule type="cellIs" dxfId="686" priority="64" operator="greaterThan">
      <formula>0.5</formula>
    </cfRule>
  </conditionalFormatting>
  <conditionalFormatting sqref="N25:N26">
    <cfRule type="cellIs" dxfId="685" priority="61" operator="lessThan">
      <formula>4.5</formula>
    </cfRule>
    <cfRule type="cellIs" dxfId="684" priority="62" operator="greaterThan">
      <formula>5.5</formula>
    </cfRule>
  </conditionalFormatting>
  <conditionalFormatting sqref="O25:O26">
    <cfRule type="cellIs" dxfId="683" priority="59" operator="lessThan">
      <formula>1.5</formula>
    </cfRule>
    <cfRule type="cellIs" dxfId="682" priority="60" operator="greaterThan">
      <formula>2.5</formula>
    </cfRule>
  </conditionalFormatting>
  <conditionalFormatting sqref="P25:P26">
    <cfRule type="cellIs" dxfId="681" priority="57" operator="lessThan">
      <formula>4.5</formula>
    </cfRule>
    <cfRule type="cellIs" dxfId="680" priority="58" operator="greaterThan">
      <formula>7.5</formula>
    </cfRule>
  </conditionalFormatting>
  <conditionalFormatting sqref="R25:S26">
    <cfRule type="cellIs" dxfId="679" priority="55" operator="lessThan">
      <formula>2.5</formula>
    </cfRule>
    <cfRule type="cellIs" dxfId="678" priority="56" operator="greaterThan">
      <formula>4.5</formula>
    </cfRule>
  </conditionalFormatting>
  <conditionalFormatting sqref="T25:T26">
    <cfRule type="cellIs" dxfId="677" priority="53" operator="lessThan">
      <formula>2.5</formula>
    </cfRule>
    <cfRule type="cellIs" dxfId="676" priority="54" operator="greaterThan">
      <formula>4.5</formula>
    </cfRule>
  </conditionalFormatting>
  <conditionalFormatting sqref="U25:U26">
    <cfRule type="cellIs" dxfId="675" priority="52" operator="greaterThan">
      <formula>1.5</formula>
    </cfRule>
  </conditionalFormatting>
  <conditionalFormatting sqref="L25:V26">
    <cfRule type="expression" dxfId="674" priority="49">
      <formula>L25=""</formula>
    </cfRule>
  </conditionalFormatting>
  <conditionalFormatting sqref="S25:S26">
    <cfRule type="cellIs" dxfId="673" priority="50" operator="greaterThan">
      <formula>0.5</formula>
    </cfRule>
    <cfRule type="cellIs" dxfId="672" priority="51" operator="lessThan">
      <formula>0.5</formula>
    </cfRule>
  </conditionalFormatting>
  <conditionalFormatting sqref="L27:M27">
    <cfRule type="cellIs" dxfId="671" priority="47" operator="lessThan">
      <formula>0.5</formula>
    </cfRule>
    <cfRule type="cellIs" dxfId="670" priority="48" operator="greaterThan">
      <formula>0.5</formula>
    </cfRule>
  </conditionalFormatting>
  <conditionalFormatting sqref="N27">
    <cfRule type="cellIs" dxfId="669" priority="45" operator="lessThan">
      <formula>4.5</formula>
    </cfRule>
    <cfRule type="cellIs" dxfId="668" priority="46" operator="greaterThan">
      <formula>5.5</formula>
    </cfRule>
  </conditionalFormatting>
  <conditionalFormatting sqref="O27">
    <cfRule type="cellIs" dxfId="667" priority="43" operator="lessThan">
      <formula>1.5</formula>
    </cfRule>
    <cfRule type="cellIs" dxfId="666" priority="44" operator="greaterThan">
      <formula>2.5</formula>
    </cfRule>
  </conditionalFormatting>
  <conditionalFormatting sqref="P27">
    <cfRule type="cellIs" dxfId="665" priority="41" operator="lessThan">
      <formula>4.5</formula>
    </cfRule>
    <cfRule type="cellIs" dxfId="664" priority="42" operator="greaterThan">
      <formula>7.5</formula>
    </cfRule>
  </conditionalFormatting>
  <conditionalFormatting sqref="R27:S27">
    <cfRule type="cellIs" dxfId="663" priority="39" operator="lessThan">
      <formula>2.5</formula>
    </cfRule>
    <cfRule type="cellIs" dxfId="662" priority="40" operator="greaterThan">
      <formula>4.5</formula>
    </cfRule>
  </conditionalFormatting>
  <conditionalFormatting sqref="T27">
    <cfRule type="cellIs" dxfId="661" priority="37" operator="lessThan">
      <formula>2.5</formula>
    </cfRule>
    <cfRule type="cellIs" dxfId="660" priority="38" operator="greaterThan">
      <formula>4.5</formula>
    </cfRule>
  </conditionalFormatting>
  <conditionalFormatting sqref="U27">
    <cfRule type="cellIs" dxfId="659" priority="36" operator="greaterThan">
      <formula>1.5</formula>
    </cfRule>
  </conditionalFormatting>
  <conditionalFormatting sqref="L27:V27">
    <cfRule type="expression" dxfId="658" priority="33">
      <formula>L27=""</formula>
    </cfRule>
  </conditionalFormatting>
  <conditionalFormatting sqref="S27">
    <cfRule type="cellIs" dxfId="657" priority="34" operator="greaterThan">
      <formula>0.5</formula>
    </cfRule>
    <cfRule type="cellIs" dxfId="656" priority="35" operator="lessThan">
      <formula>0.5</formula>
    </cfRule>
  </conditionalFormatting>
  <conditionalFormatting sqref="L28:M28">
    <cfRule type="cellIs" dxfId="655" priority="15" operator="lessThan">
      <formula>0.5</formula>
    </cfRule>
    <cfRule type="cellIs" dxfId="654" priority="16" operator="greaterThan">
      <formula>0.5</formula>
    </cfRule>
  </conditionalFormatting>
  <conditionalFormatting sqref="N28">
    <cfRule type="cellIs" dxfId="653" priority="13" operator="lessThan">
      <formula>4.5</formula>
    </cfRule>
    <cfRule type="cellIs" dxfId="652" priority="14" operator="greaterThan">
      <formula>5.5</formula>
    </cfRule>
  </conditionalFormatting>
  <conditionalFormatting sqref="O28">
    <cfRule type="cellIs" dxfId="651" priority="11" operator="lessThan">
      <formula>1.5</formula>
    </cfRule>
    <cfRule type="cellIs" dxfId="650" priority="12" operator="greaterThan">
      <formula>2.5</formula>
    </cfRule>
  </conditionalFormatting>
  <conditionalFormatting sqref="P28">
    <cfRule type="cellIs" dxfId="649" priority="9" operator="lessThan">
      <formula>4.5</formula>
    </cfRule>
    <cfRule type="cellIs" dxfId="648" priority="10" operator="greaterThan">
      <formula>7.5</formula>
    </cfRule>
  </conditionalFormatting>
  <conditionalFormatting sqref="R28:S28">
    <cfRule type="cellIs" dxfId="647" priority="7" operator="lessThan">
      <formula>2.5</formula>
    </cfRule>
    <cfRule type="cellIs" dxfId="646" priority="8" operator="greaterThan">
      <formula>4.5</formula>
    </cfRule>
  </conditionalFormatting>
  <conditionalFormatting sqref="T28">
    <cfRule type="cellIs" dxfId="645" priority="5" operator="lessThan">
      <formula>2.5</formula>
    </cfRule>
    <cfRule type="cellIs" dxfId="644" priority="6" operator="greaterThan">
      <formula>4.5</formula>
    </cfRule>
  </conditionalFormatting>
  <conditionalFormatting sqref="U28">
    <cfRule type="cellIs" dxfId="643" priority="4" operator="greaterThan">
      <formula>1.5</formula>
    </cfRule>
  </conditionalFormatting>
  <conditionalFormatting sqref="L28:V28">
    <cfRule type="expression" dxfId="642" priority="1">
      <formula>L28=""</formula>
    </cfRule>
  </conditionalFormatting>
  <conditionalFormatting sqref="S28">
    <cfRule type="cellIs" dxfId="641" priority="2" operator="greaterThan">
      <formula>0.5</formula>
    </cfRule>
    <cfRule type="cellIs" dxfId="640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16" zoomScaleNormal="100" workbookViewId="0">
      <selection activeCell="S55" sqref="S55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opLeftCell="A22" workbookViewId="0">
      <selection activeCell="B28" sqref="B28"/>
    </sheetView>
  </sheetViews>
  <sheetFormatPr defaultRowHeight="15"/>
  <cols>
    <col min="1" max="1" width="21" style="8" customWidth="1"/>
    <col min="2" max="2" width="24.7109375" style="8" customWidth="1"/>
    <col min="3" max="3" width="13.28515625" style="8" customWidth="1"/>
    <col min="4" max="4" width="20.7109375" style="8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8" ht="135">
      <c r="F1" s="39" t="s">
        <v>74</v>
      </c>
      <c r="G1" s="39" t="s">
        <v>72</v>
      </c>
      <c r="H1" s="39" t="s">
        <v>73</v>
      </c>
      <c r="I1" s="39" t="s">
        <v>86</v>
      </c>
      <c r="J1" s="39" t="s">
        <v>87</v>
      </c>
      <c r="K1" s="39" t="s">
        <v>85</v>
      </c>
      <c r="N1" s="39" t="s">
        <v>633</v>
      </c>
      <c r="P1" s="39" t="s">
        <v>29</v>
      </c>
      <c r="Q1" s="39"/>
      <c r="R1" s="39" t="s">
        <v>636</v>
      </c>
      <c r="S1" s="39"/>
      <c r="T1" s="39" t="s">
        <v>64</v>
      </c>
      <c r="U1" s="39"/>
      <c r="V1" s="39" t="s">
        <v>65</v>
      </c>
    </row>
    <row r="2" spans="1:28">
      <c r="A2" s="37" t="s">
        <v>71</v>
      </c>
      <c r="B2" s="37" t="s">
        <v>1</v>
      </c>
      <c r="C2" s="37" t="s">
        <v>16</v>
      </c>
      <c r="D2" s="37" t="s">
        <v>14</v>
      </c>
      <c r="E2" s="37" t="s">
        <v>84</v>
      </c>
      <c r="F2" s="8" t="s">
        <v>78</v>
      </c>
      <c r="G2" s="8" t="s">
        <v>82</v>
      </c>
      <c r="H2" s="8" t="s">
        <v>83</v>
      </c>
      <c r="I2" s="8" t="s">
        <v>79</v>
      </c>
      <c r="J2" s="8" t="s">
        <v>80</v>
      </c>
      <c r="K2" s="8" t="s">
        <v>81</v>
      </c>
      <c r="M2" s="37" t="s">
        <v>76</v>
      </c>
      <c r="N2" s="37" t="s">
        <v>6</v>
      </c>
      <c r="O2" s="8" t="s">
        <v>88</v>
      </c>
      <c r="P2" s="37" t="s">
        <v>7</v>
      </c>
      <c r="Q2" s="37" t="s">
        <v>89</v>
      </c>
      <c r="R2" s="37" t="s">
        <v>8</v>
      </c>
      <c r="S2" s="37" t="s">
        <v>90</v>
      </c>
      <c r="T2" s="37" t="s">
        <v>63</v>
      </c>
      <c r="U2" s="37" t="s">
        <v>91</v>
      </c>
      <c r="V2" s="37" t="s">
        <v>62</v>
      </c>
      <c r="W2" s="37" t="s">
        <v>92</v>
      </c>
      <c r="Y2" s="8" t="s">
        <v>1388</v>
      </c>
      <c r="Z2" s="8" t="s">
        <v>14</v>
      </c>
      <c r="AA2" s="8" t="s">
        <v>1389</v>
      </c>
      <c r="AB2" s="8" t="s">
        <v>6</v>
      </c>
    </row>
    <row r="3" spans="1:28">
      <c r="A3" s="37">
        <v>-12</v>
      </c>
      <c r="B3" s="37">
        <f t="shared" ref="B3:B15" si="0">MONTH+$A3</f>
        <v>-10</v>
      </c>
      <c r="C3" s="38">
        <f>DATE(2016, B3,1)</f>
        <v>42036</v>
      </c>
      <c r="D3" s="38" t="str">
        <f>CONCATENATE(YEAR($C3),":",MONTH($C3),":0:0:", EAST!$A$1)</f>
        <v>2015:2:0:0:EAST</v>
      </c>
      <c r="E3" s="37" t="e">
        <f>MATCH($D3,BAPTISM_SOURCE_ZONE_MONTH!$A:$A, 0)</f>
        <v>#N/A</v>
      </c>
      <c r="F3" s="11" t="str">
        <f>IFERROR(INDEX(BAPTISM_SOURCE_ZONE_MONTH!$A:$Z,EAST_GRAPH_DATA!$E3,MATCH(F$2,BAPTISM_SOURCE_ZONE_MONTH!$A$1:$Z$1,0)),"")</f>
        <v/>
      </c>
      <c r="G3" s="11" t="str">
        <f>IFERROR(INDEX(BAPTISM_SOURCE_ZONE_MONTH!$A:$Z,EAST_GRAPH_DATA!$E3,MATCH(G$2,BAPTISM_SOURCE_ZONE_MONTH!$A$1:$Z$1,0)),"")</f>
        <v/>
      </c>
      <c r="H3" s="11" t="str">
        <f>IFERROR(INDEX(BAPTISM_SOURCE_ZONE_MONTH!$A:$Z,EAST_GRAPH_DATA!$E3,MATCH(H$2,BAPTISM_SOURCE_ZONE_MONTH!$A$1:$Z$1,0)),"")</f>
        <v/>
      </c>
      <c r="I3" s="11" t="str">
        <f>IFERROR(INDEX(BAPTISM_SOURCE_ZONE_MONTH!$A:$Z,EAST_GRAPH_DATA!$E3,MATCH(I$2,BAPTISM_SOURCE_ZONE_MONTH!$A$1:$Z$1,0)),"")</f>
        <v/>
      </c>
      <c r="J3" s="11" t="str">
        <f>IFERROR(INDEX(BAPTISM_SOURCE_ZONE_MONTH!$A:$Z,EAST_GRAPH_DATA!$E3,MATCH(J$2,BAPTISM_SOURCE_ZONE_MONTH!$A$1:$Z$1,0)),"")</f>
        <v/>
      </c>
      <c r="K3" s="11" t="str">
        <f>IFERROR(INDEX(BAPTISM_SOURCE_ZONE_MONTH!$A:$Z,EAST_GRAPH_DATA!$E3,MATCH(K$2,BAPTISM_SOURCE_ZONE_MONTH!$A$1:$Z$1,0)),"")</f>
        <v/>
      </c>
      <c r="M3" s="37">
        <f>MATCH($D3,REPORT_DATA_BY_ZONE_MONTH!$A:$A, 0)</f>
        <v>134</v>
      </c>
      <c r="N3" s="30">
        <f>IFERROR(INDEX(REPORT_DATA_BY_ZONE_MONTH!$A:$AG,$M3,MATCH(N$2,REPORT_DATA_BY_ZONE_MONTH!$A$1:$AG$1,0)), "")</f>
        <v>5</v>
      </c>
      <c r="O3" s="30">
        <f>$B$21</f>
        <v>7</v>
      </c>
      <c r="P3" s="30">
        <f>IFERROR(INDEX(REPORT_DATA_BY_ZONE_MONTH!$A:$AG,$M3,MATCH(P$2,REPORT_DATA_BY_ZONE_MONTH!$A$1:$AG$1,0)), "")</f>
        <v>0</v>
      </c>
      <c r="Q3" s="30">
        <f>6*$B$17*$B$18</f>
        <v>312</v>
      </c>
      <c r="R3" s="30">
        <f>IFERROR(INDEX(REPORT_DATA_BY_ZONE_MONTH!$A:$AG,$M3,MATCH(R$2,REPORT_DATA_BY_ZONE_MONTH!$A$1:$AG$1,0)), "")</f>
        <v>0</v>
      </c>
      <c r="S3" s="30">
        <f>3*$B$17*$B$18</f>
        <v>156</v>
      </c>
      <c r="T3" s="30">
        <f>IFERROR(INDEX(REPORT_DATA_BY_ZONE_MONTH!$A:$AG,$M3,MATCH(T$2,REPORT_DATA_BY_ZONE_MONTH!$A$1:$AG$1,0)), "")</f>
        <v>0</v>
      </c>
      <c r="U3" s="30">
        <f>5*$B$17*$B$18</f>
        <v>260</v>
      </c>
      <c r="V3" s="30">
        <f>IFERROR(INDEX(REPORT_DATA_BY_ZONE_MONTH!$A:$AG,$M3,MATCH(V$2,REPORT_DATA_BY_ZONE_MONTH!$A$1:$AG$1,0)), "")</f>
        <v>0</v>
      </c>
      <c r="W3" s="30">
        <f>1*$B$17*$B$18</f>
        <v>52</v>
      </c>
      <c r="Y3" s="8">
        <v>1</v>
      </c>
      <c r="Z3" s="8" t="str">
        <f>CONCATENATE(YEAR, ":",Y3,":0:0:",EAST!$A$1)</f>
        <v>2016:1:0:0:EAST</v>
      </c>
      <c r="AA3" s="37">
        <f>MATCH($Z3,REPORT_DATA_BY_ZONE_MONTH!$A:$A, 0)</f>
        <v>214</v>
      </c>
      <c r="AB3" s="30">
        <f>IFERROR(INDEX(REPORT_DATA_BY_ZONE_MONTH!$A:$AG,$AA3,MATCH(AB$2,REPORT_DATA_BY_ZONE_MONTH!$A$1:$AG$1,0)), "")</f>
        <v>6</v>
      </c>
    </row>
    <row r="4" spans="1:28">
      <c r="A4" s="37">
        <v>-11</v>
      </c>
      <c r="B4" s="37">
        <f t="shared" si="0"/>
        <v>-9</v>
      </c>
      <c r="C4" s="38">
        <f t="shared" ref="C4:C15" si="1">DATE(2016, B4,1)</f>
        <v>42064</v>
      </c>
      <c r="D4" s="38" t="str">
        <f>CONCATENATE(YEAR($C4),":",MONTH($C4),":0:0:", EAST!$A$1)</f>
        <v>2015:3:0:0:EAST</v>
      </c>
      <c r="E4" s="37" t="e">
        <f>MATCH($D4,BAPTISM_SOURCE_ZONE_MONTH!$A:$A, 0)</f>
        <v>#N/A</v>
      </c>
      <c r="F4" s="11" t="str">
        <f>IFERROR(INDEX(BAPTISM_SOURCE_ZONE_MONTH!$A:$Z,EAST_GRAPH_DATA!$E4,MATCH(F$2,BAPTISM_SOURCE_ZONE_MONTH!$A$1:$Z$1,0)),"")</f>
        <v/>
      </c>
      <c r="G4" s="11" t="str">
        <f>IFERROR(INDEX(BAPTISM_SOURCE_ZONE_MONTH!$A:$Z,EAST_GRAPH_DATA!$E4,MATCH(G$2,BAPTISM_SOURCE_ZONE_MONTH!$A$1:$Z$1,0)),"")</f>
        <v/>
      </c>
      <c r="H4" s="11" t="str">
        <f>IFERROR(INDEX(BAPTISM_SOURCE_ZONE_MONTH!$A:$Z,EAST_GRAPH_DATA!$E4,MATCH(H$2,BAPTISM_SOURCE_ZONE_MONTH!$A$1:$Z$1,0)),"")</f>
        <v/>
      </c>
      <c r="I4" s="11" t="str">
        <f>IFERROR(INDEX(BAPTISM_SOURCE_ZONE_MONTH!$A:$Z,EAST_GRAPH_DATA!$E4,MATCH(I$2,BAPTISM_SOURCE_ZONE_MONTH!$A$1:$Z$1,0)),"")</f>
        <v/>
      </c>
      <c r="J4" s="11" t="str">
        <f>IFERROR(INDEX(BAPTISM_SOURCE_ZONE_MONTH!$A:$Z,EAST_GRAPH_DATA!$E4,MATCH(J$2,BAPTISM_SOURCE_ZONE_MONTH!$A$1:$Z$1,0)),"")</f>
        <v/>
      </c>
      <c r="K4" s="11" t="str">
        <f>IFERROR(INDEX(BAPTISM_SOURCE_ZONE_MONTH!$A:$Z,EAST_GRAPH_DATA!$E4,MATCH(K$2,BAPTISM_SOURCE_ZONE_MONTH!$A$1:$Z$1,0)),"")</f>
        <v/>
      </c>
      <c r="M4" s="37">
        <f>MATCH($D4,REPORT_DATA_BY_ZONE_MONTH!$A:$A, 0)</f>
        <v>144</v>
      </c>
      <c r="N4" s="30">
        <f>IFERROR(INDEX(REPORT_DATA_BY_ZONE_MONTH!$A:$AG,$M4,MATCH(N$2,REPORT_DATA_BY_ZONE_MONTH!$A$1:$AG$1,0)), "")</f>
        <v>3</v>
      </c>
      <c r="O4" s="30">
        <f t="shared" ref="O4:O15" si="2">$B$21</f>
        <v>7</v>
      </c>
      <c r="P4" s="30">
        <f>IFERROR(INDEX(REPORT_DATA_BY_ZONE_MONTH!$A:$AG,$M4,MATCH(P$2,REPORT_DATA_BY_ZONE_MONTH!$A$1:$AG$1,0)), "")</f>
        <v>0</v>
      </c>
      <c r="Q4" s="30">
        <f t="shared" ref="Q4:Q15" si="3">6*$B$17*$B$18</f>
        <v>312</v>
      </c>
      <c r="R4" s="30">
        <f>IFERROR(INDEX(REPORT_DATA_BY_ZONE_MONTH!$A:$AG,$M4,MATCH(R$2,REPORT_DATA_BY_ZONE_MONTH!$A$1:$AG$1,0)), "")</f>
        <v>0</v>
      </c>
      <c r="S4" s="30">
        <f t="shared" ref="S4:S15" si="4">3*$B$17*$B$18</f>
        <v>156</v>
      </c>
      <c r="T4" s="30">
        <f>IFERROR(INDEX(REPORT_DATA_BY_ZONE_MONTH!$A:$AG,$M4,MATCH(T$2,REPORT_DATA_BY_ZONE_MONTH!$A$1:$AG$1,0)), "")</f>
        <v>0</v>
      </c>
      <c r="U4" s="30">
        <f t="shared" ref="U4:U15" si="5">5*$B$17*$B$18</f>
        <v>260</v>
      </c>
      <c r="V4" s="30">
        <f>IFERROR(INDEX(REPORT_DATA_BY_ZONE_MONTH!$A:$AG,$M4,MATCH(V$2,REPORT_DATA_BY_ZONE_MONTH!$A$1:$AG$1,0)), "")</f>
        <v>0</v>
      </c>
      <c r="W4" s="30">
        <f t="shared" ref="W4:W15" si="6">1*$B$17*$B$18</f>
        <v>52</v>
      </c>
      <c r="Y4" s="8">
        <v>2</v>
      </c>
      <c r="Z4" s="8" t="str">
        <f>CONCATENATE(YEAR, ":",Y4,":0:0:",EAST!$A$1)</f>
        <v>2016:2:0:0:EAST</v>
      </c>
      <c r="AA4" s="37">
        <f>MATCH($Z4,REPORT_DATA_BY_ZONE_MONTH!$A:$A, 0)</f>
        <v>225</v>
      </c>
      <c r="AB4" s="30">
        <f>IFERROR(INDEX(REPORT_DATA_BY_ZONE_MONTH!$A:$AG,$AA4,MATCH(AB$2,REPORT_DATA_BY_ZONE_MONTH!$A$1:$AG$1,0)), "")</f>
        <v>2</v>
      </c>
    </row>
    <row r="5" spans="1:28">
      <c r="A5" s="37">
        <v>-10</v>
      </c>
      <c r="B5" s="37">
        <f t="shared" si="0"/>
        <v>-8</v>
      </c>
      <c r="C5" s="38">
        <f t="shared" si="1"/>
        <v>42095</v>
      </c>
      <c r="D5" s="38" t="str">
        <f>CONCATENATE(YEAR($C5),":",MONTH($C5),":0:0:", EAST!$A$1)</f>
        <v>2015:4:0:0:EAST</v>
      </c>
      <c r="E5" s="37" t="e">
        <f>MATCH($D5,BAPTISM_SOURCE_ZONE_MONTH!$A:$A, 0)</f>
        <v>#N/A</v>
      </c>
      <c r="F5" s="11" t="str">
        <f>IFERROR(INDEX(BAPTISM_SOURCE_ZONE_MONTH!$A:$Z,EAST_GRAPH_DATA!$E5,MATCH(F$2,BAPTISM_SOURCE_ZONE_MONTH!$A$1:$Z$1,0)),"")</f>
        <v/>
      </c>
      <c r="G5" s="11" t="str">
        <f>IFERROR(INDEX(BAPTISM_SOURCE_ZONE_MONTH!$A:$Z,EAST_GRAPH_DATA!$E5,MATCH(G$2,BAPTISM_SOURCE_ZONE_MONTH!$A$1:$Z$1,0)),"")</f>
        <v/>
      </c>
      <c r="H5" s="11" t="str">
        <f>IFERROR(INDEX(BAPTISM_SOURCE_ZONE_MONTH!$A:$Z,EAST_GRAPH_DATA!$E5,MATCH(H$2,BAPTISM_SOURCE_ZONE_MONTH!$A$1:$Z$1,0)),"")</f>
        <v/>
      </c>
      <c r="I5" s="11" t="str">
        <f>IFERROR(INDEX(BAPTISM_SOURCE_ZONE_MONTH!$A:$Z,EAST_GRAPH_DATA!$E5,MATCH(I$2,BAPTISM_SOURCE_ZONE_MONTH!$A$1:$Z$1,0)),"")</f>
        <v/>
      </c>
      <c r="J5" s="11" t="str">
        <f>IFERROR(INDEX(BAPTISM_SOURCE_ZONE_MONTH!$A:$Z,EAST_GRAPH_DATA!$E5,MATCH(J$2,BAPTISM_SOURCE_ZONE_MONTH!$A$1:$Z$1,0)),"")</f>
        <v/>
      </c>
      <c r="K5" s="11" t="str">
        <f>IFERROR(INDEX(BAPTISM_SOURCE_ZONE_MONTH!$A:$Z,EAST_GRAPH_DATA!$E5,MATCH(K$2,BAPTISM_SOURCE_ZONE_MONTH!$A$1:$Z$1,0)),"")</f>
        <v/>
      </c>
      <c r="M5" s="37">
        <f>MATCH($D5,REPORT_DATA_BY_ZONE_MONTH!$A:$A, 0)</f>
        <v>154</v>
      </c>
      <c r="N5" s="30">
        <f>IFERROR(INDEX(REPORT_DATA_BY_ZONE_MONTH!$A:$AG,$M5,MATCH(N$2,REPORT_DATA_BY_ZONE_MONTH!$A$1:$AG$1,0)), "")</f>
        <v>5</v>
      </c>
      <c r="O5" s="30">
        <f t="shared" si="2"/>
        <v>7</v>
      </c>
      <c r="P5" s="30">
        <f>IFERROR(INDEX(REPORT_DATA_BY_ZONE_MONTH!$A:$AG,$M5,MATCH(P$2,REPORT_DATA_BY_ZONE_MONTH!$A$1:$AG$1,0)), "")</f>
        <v>0</v>
      </c>
      <c r="Q5" s="30">
        <f t="shared" si="3"/>
        <v>312</v>
      </c>
      <c r="R5" s="30">
        <f>IFERROR(INDEX(REPORT_DATA_BY_ZONE_MONTH!$A:$AG,$M5,MATCH(R$2,REPORT_DATA_BY_ZONE_MONTH!$A$1:$AG$1,0)), "")</f>
        <v>0</v>
      </c>
      <c r="S5" s="30">
        <f t="shared" si="4"/>
        <v>156</v>
      </c>
      <c r="T5" s="30">
        <f>IFERROR(INDEX(REPORT_DATA_BY_ZONE_MONTH!$A:$AG,$M5,MATCH(T$2,REPORT_DATA_BY_ZONE_MONTH!$A$1:$AG$1,0)), "")</f>
        <v>0</v>
      </c>
      <c r="U5" s="30">
        <f t="shared" si="5"/>
        <v>260</v>
      </c>
      <c r="V5" s="30">
        <f>IFERROR(INDEX(REPORT_DATA_BY_ZONE_MONTH!$A:$AG,$M5,MATCH(V$2,REPORT_DATA_BY_ZONE_MONTH!$A$1:$AG$1,0)), "")</f>
        <v>0</v>
      </c>
      <c r="W5" s="30">
        <f t="shared" si="6"/>
        <v>52</v>
      </c>
      <c r="Y5" s="8">
        <v>3</v>
      </c>
      <c r="Z5" s="8" t="str">
        <f>CONCATENATE(YEAR, ":",Y5,":0:0:",EAST!$A$1)</f>
        <v>2016:3:0:0:EAST</v>
      </c>
      <c r="AA5" s="37" t="e">
        <f>MATCH($Z5,REPORT_DATA_BY_ZONE_MONTH!$A:$A, 0)</f>
        <v>#N/A</v>
      </c>
      <c r="AB5" s="30" t="str">
        <f>IFERROR(INDEX(REPORT_DATA_BY_ZONE_MONTH!$A:$AG,$AA5,MATCH(AB$2,REPORT_DATA_BY_ZONE_MONTH!$A$1:$AG$1,0)), "")</f>
        <v/>
      </c>
    </row>
    <row r="6" spans="1:28">
      <c r="A6" s="37">
        <v>-9</v>
      </c>
      <c r="B6" s="37">
        <f t="shared" si="0"/>
        <v>-7</v>
      </c>
      <c r="C6" s="38">
        <f t="shared" si="1"/>
        <v>42125</v>
      </c>
      <c r="D6" s="38" t="str">
        <f>CONCATENATE(YEAR($C6),":",MONTH($C6),":0:0:", EAST!$A$1)</f>
        <v>2015:5:0:0:EAST</v>
      </c>
      <c r="E6" s="37" t="e">
        <f>MATCH($D6,BAPTISM_SOURCE_ZONE_MONTH!$A:$A, 0)</f>
        <v>#N/A</v>
      </c>
      <c r="F6" s="11" t="str">
        <f>IFERROR(INDEX(BAPTISM_SOURCE_ZONE_MONTH!$A:$Z,EAST_GRAPH_DATA!$E6,MATCH(F$2,BAPTISM_SOURCE_ZONE_MONTH!$A$1:$Z$1,0)),"")</f>
        <v/>
      </c>
      <c r="G6" s="11" t="str">
        <f>IFERROR(INDEX(BAPTISM_SOURCE_ZONE_MONTH!$A:$Z,EAST_GRAPH_DATA!$E6,MATCH(G$2,BAPTISM_SOURCE_ZONE_MONTH!$A$1:$Z$1,0)),"")</f>
        <v/>
      </c>
      <c r="H6" s="11" t="str">
        <f>IFERROR(INDEX(BAPTISM_SOURCE_ZONE_MONTH!$A:$Z,EAST_GRAPH_DATA!$E6,MATCH(H$2,BAPTISM_SOURCE_ZONE_MONTH!$A$1:$Z$1,0)),"")</f>
        <v/>
      </c>
      <c r="I6" s="11" t="str">
        <f>IFERROR(INDEX(BAPTISM_SOURCE_ZONE_MONTH!$A:$Z,EAST_GRAPH_DATA!$E6,MATCH(I$2,BAPTISM_SOURCE_ZONE_MONTH!$A$1:$Z$1,0)),"")</f>
        <v/>
      </c>
      <c r="J6" s="11" t="str">
        <f>IFERROR(INDEX(BAPTISM_SOURCE_ZONE_MONTH!$A:$Z,EAST_GRAPH_DATA!$E6,MATCH(J$2,BAPTISM_SOURCE_ZONE_MONTH!$A$1:$Z$1,0)),"")</f>
        <v/>
      </c>
      <c r="K6" s="11" t="str">
        <f>IFERROR(INDEX(BAPTISM_SOURCE_ZONE_MONTH!$A:$Z,EAST_GRAPH_DATA!$E6,MATCH(K$2,BAPTISM_SOURCE_ZONE_MONTH!$A$1:$Z$1,0)),"")</f>
        <v/>
      </c>
      <c r="M6" s="37">
        <f>MATCH($D6,REPORT_DATA_BY_ZONE_MONTH!$A:$A, 0)</f>
        <v>164</v>
      </c>
      <c r="N6" s="30">
        <f>IFERROR(INDEX(REPORT_DATA_BY_ZONE_MONTH!$A:$AG,$M6,MATCH(N$2,REPORT_DATA_BY_ZONE_MONTH!$A$1:$AG$1,0)), "")</f>
        <v>5</v>
      </c>
      <c r="O6" s="30">
        <f t="shared" si="2"/>
        <v>7</v>
      </c>
      <c r="P6" s="30">
        <f>IFERROR(INDEX(REPORT_DATA_BY_ZONE_MONTH!$A:$AG,$M6,MATCH(P$2,REPORT_DATA_BY_ZONE_MONTH!$A$1:$AG$1,0)), "")</f>
        <v>0</v>
      </c>
      <c r="Q6" s="30">
        <f t="shared" si="3"/>
        <v>312</v>
      </c>
      <c r="R6" s="30">
        <f>IFERROR(INDEX(REPORT_DATA_BY_ZONE_MONTH!$A:$AG,$M6,MATCH(R$2,REPORT_DATA_BY_ZONE_MONTH!$A$1:$AG$1,0)), "")</f>
        <v>0</v>
      </c>
      <c r="S6" s="30">
        <f t="shared" si="4"/>
        <v>156</v>
      </c>
      <c r="T6" s="30">
        <f>IFERROR(INDEX(REPORT_DATA_BY_ZONE_MONTH!$A:$AG,$M6,MATCH(T$2,REPORT_DATA_BY_ZONE_MONTH!$A$1:$AG$1,0)), "")</f>
        <v>0</v>
      </c>
      <c r="U6" s="30">
        <f t="shared" si="5"/>
        <v>260</v>
      </c>
      <c r="V6" s="30">
        <f>IFERROR(INDEX(REPORT_DATA_BY_ZONE_MONTH!$A:$AG,$M6,MATCH(V$2,REPORT_DATA_BY_ZONE_MONTH!$A$1:$AG$1,0)), "")</f>
        <v>0</v>
      </c>
      <c r="W6" s="30">
        <f t="shared" si="6"/>
        <v>52</v>
      </c>
      <c r="Y6" s="8">
        <v>4</v>
      </c>
      <c r="Z6" s="8" t="str">
        <f>CONCATENATE(YEAR, ":",Y6,":0:0:",EAST!$A$1)</f>
        <v>2016:4:0:0:EAST</v>
      </c>
      <c r="AA6" s="37" t="e">
        <f>MATCH($Z6,REPORT_DATA_BY_ZONE_MONTH!$A:$A, 0)</f>
        <v>#N/A</v>
      </c>
      <c r="AB6" s="30" t="str">
        <f>IFERROR(INDEX(REPORT_DATA_BY_ZONE_MONTH!$A:$AG,$AA6,MATCH(AB$2,REPORT_DATA_BY_ZONE_MONTH!$A$1:$AG$1,0)), "")</f>
        <v/>
      </c>
    </row>
    <row r="7" spans="1:28">
      <c r="A7" s="37">
        <v>-8</v>
      </c>
      <c r="B7" s="37">
        <f t="shared" si="0"/>
        <v>-6</v>
      </c>
      <c r="C7" s="38">
        <f t="shared" si="1"/>
        <v>42156</v>
      </c>
      <c r="D7" s="38" t="str">
        <f>CONCATENATE(YEAR($C7),":",MONTH($C7),":0:0:", EAST!$A$1)</f>
        <v>2015:6:0:0:EAST</v>
      </c>
      <c r="E7" s="37" t="e">
        <f>MATCH($D7,BAPTISM_SOURCE_ZONE_MONTH!$A:$A, 0)</f>
        <v>#N/A</v>
      </c>
      <c r="F7" s="11" t="str">
        <f>IFERROR(INDEX(BAPTISM_SOURCE_ZONE_MONTH!$A:$Z,EAST_GRAPH_DATA!$E7,MATCH(F$2,BAPTISM_SOURCE_ZONE_MONTH!$A$1:$Z$1,0)),"")</f>
        <v/>
      </c>
      <c r="G7" s="11" t="str">
        <f>IFERROR(INDEX(BAPTISM_SOURCE_ZONE_MONTH!$A:$Z,EAST_GRAPH_DATA!$E7,MATCH(G$2,BAPTISM_SOURCE_ZONE_MONTH!$A$1:$Z$1,0)),"")</f>
        <v/>
      </c>
      <c r="H7" s="11" t="str">
        <f>IFERROR(INDEX(BAPTISM_SOURCE_ZONE_MONTH!$A:$Z,EAST_GRAPH_DATA!$E7,MATCH(H$2,BAPTISM_SOURCE_ZONE_MONTH!$A$1:$Z$1,0)),"")</f>
        <v/>
      </c>
      <c r="I7" s="11" t="str">
        <f>IFERROR(INDEX(BAPTISM_SOURCE_ZONE_MONTH!$A:$Z,EAST_GRAPH_DATA!$E7,MATCH(I$2,BAPTISM_SOURCE_ZONE_MONTH!$A$1:$Z$1,0)),"")</f>
        <v/>
      </c>
      <c r="J7" s="11" t="str">
        <f>IFERROR(INDEX(BAPTISM_SOURCE_ZONE_MONTH!$A:$Z,EAST_GRAPH_DATA!$E7,MATCH(J$2,BAPTISM_SOURCE_ZONE_MONTH!$A$1:$Z$1,0)),"")</f>
        <v/>
      </c>
      <c r="K7" s="11" t="str">
        <f>IFERROR(INDEX(BAPTISM_SOURCE_ZONE_MONTH!$A:$Z,EAST_GRAPH_DATA!$E7,MATCH(K$2,BAPTISM_SOURCE_ZONE_MONTH!$A$1:$Z$1,0)),"")</f>
        <v/>
      </c>
      <c r="M7" s="37">
        <f>MATCH($D7,REPORT_DATA_BY_ZONE_MONTH!$A:$A, 0)</f>
        <v>174</v>
      </c>
      <c r="N7" s="30">
        <f>IFERROR(INDEX(REPORT_DATA_BY_ZONE_MONTH!$A:$AG,$M7,MATCH(N$2,REPORT_DATA_BY_ZONE_MONTH!$A$1:$AG$1,0)), "")</f>
        <v>4</v>
      </c>
      <c r="O7" s="30">
        <f t="shared" si="2"/>
        <v>7</v>
      </c>
      <c r="P7" s="30">
        <f>IFERROR(INDEX(REPORT_DATA_BY_ZONE_MONTH!$A:$AG,$M7,MATCH(P$2,REPORT_DATA_BY_ZONE_MONTH!$A$1:$AG$1,0)), "")</f>
        <v>0</v>
      </c>
      <c r="Q7" s="30">
        <f t="shared" si="3"/>
        <v>312</v>
      </c>
      <c r="R7" s="30">
        <f>IFERROR(INDEX(REPORT_DATA_BY_ZONE_MONTH!$A:$AG,$M7,MATCH(R$2,REPORT_DATA_BY_ZONE_MONTH!$A$1:$AG$1,0)), "")</f>
        <v>0</v>
      </c>
      <c r="S7" s="30">
        <f t="shared" si="4"/>
        <v>156</v>
      </c>
      <c r="T7" s="30">
        <f>IFERROR(INDEX(REPORT_DATA_BY_ZONE_MONTH!$A:$AG,$M7,MATCH(T$2,REPORT_DATA_BY_ZONE_MONTH!$A$1:$AG$1,0)), "")</f>
        <v>0</v>
      </c>
      <c r="U7" s="30">
        <f t="shared" si="5"/>
        <v>260</v>
      </c>
      <c r="V7" s="30">
        <f>IFERROR(INDEX(REPORT_DATA_BY_ZONE_MONTH!$A:$AG,$M7,MATCH(V$2,REPORT_DATA_BY_ZONE_MONTH!$A$1:$AG$1,0)), "")</f>
        <v>0</v>
      </c>
      <c r="W7" s="30">
        <f t="shared" si="6"/>
        <v>52</v>
      </c>
      <c r="Y7" s="8">
        <v>5</v>
      </c>
      <c r="Z7" s="8" t="str">
        <f>CONCATENATE(YEAR, ":",Y7,":0:0:",EAST!$A$1)</f>
        <v>2016:5:0:0:EAST</v>
      </c>
      <c r="AA7" s="37" t="e">
        <f>MATCH($Z7,REPORT_DATA_BY_ZONE_MONTH!$A:$A, 0)</f>
        <v>#N/A</v>
      </c>
      <c r="AB7" s="30" t="str">
        <f>IFERROR(INDEX(REPORT_DATA_BY_ZONE_MONTH!$A:$AG,$AA7,MATCH(AB$2,REPORT_DATA_BY_ZONE_MONTH!$A$1:$AG$1,0)), "")</f>
        <v/>
      </c>
    </row>
    <row r="8" spans="1:28">
      <c r="A8" s="37">
        <v>-7</v>
      </c>
      <c r="B8" s="37">
        <f t="shared" si="0"/>
        <v>-5</v>
      </c>
      <c r="C8" s="38">
        <f t="shared" si="1"/>
        <v>42186</v>
      </c>
      <c r="D8" s="38" t="str">
        <f>CONCATENATE(YEAR($C8),":",MONTH($C8),":0:0:", EAST!$A$1)</f>
        <v>2015:7:0:0:EAST</v>
      </c>
      <c r="E8" s="37" t="e">
        <f>MATCH($D8,BAPTISM_SOURCE_ZONE_MONTH!$A:$A, 0)</f>
        <v>#N/A</v>
      </c>
      <c r="F8" s="11" t="str">
        <f>IFERROR(INDEX(BAPTISM_SOURCE_ZONE_MONTH!$A:$Z,EAST_GRAPH_DATA!$E8,MATCH(F$2,BAPTISM_SOURCE_ZONE_MONTH!$A$1:$Z$1,0)),"")</f>
        <v/>
      </c>
      <c r="G8" s="11" t="str">
        <f>IFERROR(INDEX(BAPTISM_SOURCE_ZONE_MONTH!$A:$Z,EAST_GRAPH_DATA!$E8,MATCH(G$2,BAPTISM_SOURCE_ZONE_MONTH!$A$1:$Z$1,0)),"")</f>
        <v/>
      </c>
      <c r="H8" s="11" t="str">
        <f>IFERROR(INDEX(BAPTISM_SOURCE_ZONE_MONTH!$A:$Z,EAST_GRAPH_DATA!$E8,MATCH(H$2,BAPTISM_SOURCE_ZONE_MONTH!$A$1:$Z$1,0)),"")</f>
        <v/>
      </c>
      <c r="I8" s="11" t="str">
        <f>IFERROR(INDEX(BAPTISM_SOURCE_ZONE_MONTH!$A:$Z,EAST_GRAPH_DATA!$E8,MATCH(I$2,BAPTISM_SOURCE_ZONE_MONTH!$A$1:$Z$1,0)),"")</f>
        <v/>
      </c>
      <c r="J8" s="11" t="str">
        <f>IFERROR(INDEX(BAPTISM_SOURCE_ZONE_MONTH!$A:$Z,EAST_GRAPH_DATA!$E8,MATCH(J$2,BAPTISM_SOURCE_ZONE_MONTH!$A$1:$Z$1,0)),"")</f>
        <v/>
      </c>
      <c r="K8" s="11" t="str">
        <f>IFERROR(INDEX(BAPTISM_SOURCE_ZONE_MONTH!$A:$Z,EAST_GRAPH_DATA!$E8,MATCH(K$2,BAPTISM_SOURCE_ZONE_MONTH!$A$1:$Z$1,0)),"")</f>
        <v/>
      </c>
      <c r="M8" s="37">
        <f>MATCH($D8,REPORT_DATA_BY_ZONE_MONTH!$A:$A, 0)</f>
        <v>184</v>
      </c>
      <c r="N8" s="30">
        <f>IFERROR(INDEX(REPORT_DATA_BY_ZONE_MONTH!$A:$AG,$M8,MATCH(N$2,REPORT_DATA_BY_ZONE_MONTH!$A$1:$AG$1,0)), "")</f>
        <v>6</v>
      </c>
      <c r="O8" s="30">
        <f t="shared" si="2"/>
        <v>7</v>
      </c>
      <c r="P8" s="30">
        <f>IFERROR(INDEX(REPORT_DATA_BY_ZONE_MONTH!$A:$AG,$M8,MATCH(P$2,REPORT_DATA_BY_ZONE_MONTH!$A$1:$AG$1,0)), "")</f>
        <v>0</v>
      </c>
      <c r="Q8" s="30">
        <f t="shared" si="3"/>
        <v>312</v>
      </c>
      <c r="R8" s="30">
        <f>IFERROR(INDEX(REPORT_DATA_BY_ZONE_MONTH!$A:$AG,$M8,MATCH(R$2,REPORT_DATA_BY_ZONE_MONTH!$A$1:$AG$1,0)), "")</f>
        <v>0</v>
      </c>
      <c r="S8" s="30">
        <f t="shared" si="4"/>
        <v>156</v>
      </c>
      <c r="T8" s="30">
        <f>IFERROR(INDEX(REPORT_DATA_BY_ZONE_MONTH!$A:$AG,$M8,MATCH(T$2,REPORT_DATA_BY_ZONE_MONTH!$A$1:$AG$1,0)), "")</f>
        <v>0</v>
      </c>
      <c r="U8" s="30">
        <f t="shared" si="5"/>
        <v>260</v>
      </c>
      <c r="V8" s="30">
        <f>IFERROR(INDEX(REPORT_DATA_BY_ZONE_MONTH!$A:$AG,$M8,MATCH(V$2,REPORT_DATA_BY_ZONE_MONTH!$A$1:$AG$1,0)), "")</f>
        <v>0</v>
      </c>
      <c r="W8" s="30">
        <f t="shared" si="6"/>
        <v>52</v>
      </c>
      <c r="Y8" s="8">
        <v>6</v>
      </c>
      <c r="Z8" s="8" t="str">
        <f>CONCATENATE(YEAR, ":",Y8,":0:0:",EAST!$A$1)</f>
        <v>2016:6:0:0:EAST</v>
      </c>
      <c r="AA8" s="37" t="e">
        <f>MATCH($Z8,REPORT_DATA_BY_ZONE_MONTH!$A:$A, 0)</f>
        <v>#N/A</v>
      </c>
      <c r="AB8" s="30" t="str">
        <f>IFERROR(INDEX(REPORT_DATA_BY_ZONE_MONTH!$A:$AG,$AA8,MATCH(AB$2,REPORT_DATA_BY_ZONE_MONTH!$A$1:$AG$1,0)), "")</f>
        <v/>
      </c>
    </row>
    <row r="9" spans="1:28">
      <c r="A9" s="37">
        <v>-6</v>
      </c>
      <c r="B9" s="37">
        <f t="shared" si="0"/>
        <v>-4</v>
      </c>
      <c r="C9" s="38">
        <f t="shared" si="1"/>
        <v>42217</v>
      </c>
      <c r="D9" s="38" t="str">
        <f>CONCATENATE(YEAR($C9),":",MONTH($C9),":0:0:", EAST!$A$1)</f>
        <v>2015:8:0:0:EAST</v>
      </c>
      <c r="E9" s="37" t="e">
        <f>MATCH($D9,BAPTISM_SOURCE_ZONE_MONTH!$A:$A, 0)</f>
        <v>#N/A</v>
      </c>
      <c r="F9" s="11" t="str">
        <f>IFERROR(INDEX(BAPTISM_SOURCE_ZONE_MONTH!$A:$Z,EAST_GRAPH_DATA!$E9,MATCH(F$2,BAPTISM_SOURCE_ZONE_MONTH!$A$1:$Z$1,0)),"")</f>
        <v/>
      </c>
      <c r="G9" s="11" t="str">
        <f>IFERROR(INDEX(BAPTISM_SOURCE_ZONE_MONTH!$A:$Z,EAST_GRAPH_DATA!$E9,MATCH(G$2,BAPTISM_SOURCE_ZONE_MONTH!$A$1:$Z$1,0)),"")</f>
        <v/>
      </c>
      <c r="H9" s="11" t="str">
        <f>IFERROR(INDEX(BAPTISM_SOURCE_ZONE_MONTH!$A:$Z,EAST_GRAPH_DATA!$E9,MATCH(H$2,BAPTISM_SOURCE_ZONE_MONTH!$A$1:$Z$1,0)),"")</f>
        <v/>
      </c>
      <c r="I9" s="11" t="str">
        <f>IFERROR(INDEX(BAPTISM_SOURCE_ZONE_MONTH!$A:$Z,EAST_GRAPH_DATA!$E9,MATCH(I$2,BAPTISM_SOURCE_ZONE_MONTH!$A$1:$Z$1,0)),"")</f>
        <v/>
      </c>
      <c r="J9" s="11" t="str">
        <f>IFERROR(INDEX(BAPTISM_SOURCE_ZONE_MONTH!$A:$Z,EAST_GRAPH_DATA!$E9,MATCH(J$2,BAPTISM_SOURCE_ZONE_MONTH!$A$1:$Z$1,0)),"")</f>
        <v/>
      </c>
      <c r="K9" s="11" t="str">
        <f>IFERROR(INDEX(BAPTISM_SOURCE_ZONE_MONTH!$A:$Z,EAST_GRAPH_DATA!$E9,MATCH(K$2,BAPTISM_SOURCE_ZONE_MONTH!$A$1:$Z$1,0)),"")</f>
        <v/>
      </c>
      <c r="M9" s="37">
        <f>MATCH($D9,REPORT_DATA_BY_ZONE_MONTH!$A:$A, 0)</f>
        <v>194</v>
      </c>
      <c r="N9" s="30">
        <f>IFERROR(INDEX(REPORT_DATA_BY_ZONE_MONTH!$A:$AG,$M9,MATCH(N$2,REPORT_DATA_BY_ZONE_MONTH!$A$1:$AG$1,0)), "")</f>
        <v>7</v>
      </c>
      <c r="O9" s="30">
        <f t="shared" si="2"/>
        <v>7</v>
      </c>
      <c r="P9" s="30">
        <f>IFERROR(INDEX(REPORT_DATA_BY_ZONE_MONTH!$A:$AG,$M9,MATCH(P$2,REPORT_DATA_BY_ZONE_MONTH!$A$1:$AG$1,0)), "")</f>
        <v>0</v>
      </c>
      <c r="Q9" s="30">
        <f t="shared" si="3"/>
        <v>312</v>
      </c>
      <c r="R9" s="30">
        <f>IFERROR(INDEX(REPORT_DATA_BY_ZONE_MONTH!$A:$AG,$M9,MATCH(R$2,REPORT_DATA_BY_ZONE_MONTH!$A$1:$AG$1,0)), "")</f>
        <v>0</v>
      </c>
      <c r="S9" s="30">
        <f t="shared" si="4"/>
        <v>156</v>
      </c>
      <c r="T9" s="30">
        <f>IFERROR(INDEX(REPORT_DATA_BY_ZONE_MONTH!$A:$AG,$M9,MATCH(T$2,REPORT_DATA_BY_ZONE_MONTH!$A$1:$AG$1,0)), "")</f>
        <v>0</v>
      </c>
      <c r="U9" s="30">
        <f t="shared" si="5"/>
        <v>260</v>
      </c>
      <c r="V9" s="30">
        <f>IFERROR(INDEX(REPORT_DATA_BY_ZONE_MONTH!$A:$AG,$M9,MATCH(V$2,REPORT_DATA_BY_ZONE_MONTH!$A$1:$AG$1,0)), "")</f>
        <v>0</v>
      </c>
      <c r="W9" s="30">
        <f t="shared" si="6"/>
        <v>52</v>
      </c>
      <c r="Y9" s="8">
        <v>7</v>
      </c>
      <c r="Z9" s="8" t="str">
        <f>CONCATENATE(YEAR, ":",Y9,":0:0:",EAST!$A$1)</f>
        <v>2016:7:0:0:EAST</v>
      </c>
      <c r="AA9" s="37" t="e">
        <f>MATCH($Z9,REPORT_DATA_BY_ZONE_MONTH!$A:$A, 0)</f>
        <v>#N/A</v>
      </c>
      <c r="AB9" s="30" t="str">
        <f>IFERROR(INDEX(REPORT_DATA_BY_ZONE_MONTH!$A:$AG,$AA9,MATCH(AB$2,REPORT_DATA_BY_ZONE_MONTH!$A$1:$AG$1,0)), "")</f>
        <v/>
      </c>
    </row>
    <row r="10" spans="1:28">
      <c r="A10" s="37">
        <v>-5</v>
      </c>
      <c r="B10" s="37">
        <f t="shared" si="0"/>
        <v>-3</v>
      </c>
      <c r="C10" s="38">
        <f t="shared" si="1"/>
        <v>42248</v>
      </c>
      <c r="D10" s="38" t="str">
        <f>CONCATENATE(YEAR($C10),":",MONTH($C10),":0:0:", EAST!$A$1)</f>
        <v>2015:9:0:0:EAST</v>
      </c>
      <c r="E10" s="37" t="e">
        <f>MATCH($D10,BAPTISM_SOURCE_ZONE_MONTH!$A:$A, 0)</f>
        <v>#N/A</v>
      </c>
      <c r="F10" s="11" t="str">
        <f>IFERROR(INDEX(BAPTISM_SOURCE_ZONE_MONTH!$A:$Z,EAST_GRAPH_DATA!$E10,MATCH(F$2,BAPTISM_SOURCE_ZONE_MONTH!$A$1:$Z$1,0)),"")</f>
        <v/>
      </c>
      <c r="G10" s="11" t="str">
        <f>IFERROR(INDEX(BAPTISM_SOURCE_ZONE_MONTH!$A:$Z,EAST_GRAPH_DATA!$E10,MATCH(G$2,BAPTISM_SOURCE_ZONE_MONTH!$A$1:$Z$1,0)),"")</f>
        <v/>
      </c>
      <c r="H10" s="11" t="str">
        <f>IFERROR(INDEX(BAPTISM_SOURCE_ZONE_MONTH!$A:$Z,EAST_GRAPH_DATA!$E10,MATCH(H$2,BAPTISM_SOURCE_ZONE_MONTH!$A$1:$Z$1,0)),"")</f>
        <v/>
      </c>
      <c r="I10" s="11" t="str">
        <f>IFERROR(INDEX(BAPTISM_SOURCE_ZONE_MONTH!$A:$Z,EAST_GRAPH_DATA!$E10,MATCH(I$2,BAPTISM_SOURCE_ZONE_MONTH!$A$1:$Z$1,0)),"")</f>
        <v/>
      </c>
      <c r="J10" s="11" t="str">
        <f>IFERROR(INDEX(BAPTISM_SOURCE_ZONE_MONTH!$A:$Z,EAST_GRAPH_DATA!$E10,MATCH(J$2,BAPTISM_SOURCE_ZONE_MONTH!$A$1:$Z$1,0)),"")</f>
        <v/>
      </c>
      <c r="K10" s="11" t="str">
        <f>IFERROR(INDEX(BAPTISM_SOURCE_ZONE_MONTH!$A:$Z,EAST_GRAPH_DATA!$E10,MATCH(K$2,BAPTISM_SOURCE_ZONE_MONTH!$A$1:$Z$1,0)),"")</f>
        <v/>
      </c>
      <c r="M10" s="37">
        <f>MATCH($D10,REPORT_DATA_BY_ZONE_MONTH!$A:$A, 0)</f>
        <v>204</v>
      </c>
      <c r="N10" s="30">
        <f>IFERROR(INDEX(REPORT_DATA_BY_ZONE_MONTH!$A:$AG,$M10,MATCH(N$2,REPORT_DATA_BY_ZONE_MONTH!$A$1:$AG$1,0)), "")</f>
        <v>7</v>
      </c>
      <c r="O10" s="30">
        <f t="shared" si="2"/>
        <v>7</v>
      </c>
      <c r="P10" s="30">
        <f>IFERROR(INDEX(REPORT_DATA_BY_ZONE_MONTH!$A:$AG,$M10,MATCH(P$2,REPORT_DATA_BY_ZONE_MONTH!$A$1:$AG$1,0)), "")</f>
        <v>0</v>
      </c>
      <c r="Q10" s="30">
        <f t="shared" si="3"/>
        <v>312</v>
      </c>
      <c r="R10" s="30">
        <f>IFERROR(INDEX(REPORT_DATA_BY_ZONE_MONTH!$A:$AG,$M10,MATCH(R$2,REPORT_DATA_BY_ZONE_MONTH!$A$1:$AG$1,0)), "")</f>
        <v>0</v>
      </c>
      <c r="S10" s="30">
        <f t="shared" si="4"/>
        <v>156</v>
      </c>
      <c r="T10" s="30">
        <f>IFERROR(INDEX(REPORT_DATA_BY_ZONE_MONTH!$A:$AG,$M10,MATCH(T$2,REPORT_DATA_BY_ZONE_MONTH!$A$1:$AG$1,0)), "")</f>
        <v>0</v>
      </c>
      <c r="U10" s="30">
        <f t="shared" si="5"/>
        <v>260</v>
      </c>
      <c r="V10" s="30">
        <f>IFERROR(INDEX(REPORT_DATA_BY_ZONE_MONTH!$A:$AG,$M10,MATCH(V$2,REPORT_DATA_BY_ZONE_MONTH!$A$1:$AG$1,0)), "")</f>
        <v>0</v>
      </c>
      <c r="W10" s="30">
        <f t="shared" si="6"/>
        <v>52</v>
      </c>
      <c r="Y10" s="8">
        <v>8</v>
      </c>
      <c r="Z10" s="8" t="str">
        <f>CONCATENATE(YEAR, ":",Y10,":0:0:",EAST!$A$1)</f>
        <v>2016:8:0:0:EAST</v>
      </c>
      <c r="AA10" s="37" t="e">
        <f>MATCH($Z10,REPORT_DATA_BY_ZONE_MONTH!$A:$A, 0)</f>
        <v>#N/A</v>
      </c>
      <c r="AB10" s="30" t="str">
        <f>IFERROR(INDEX(REPORT_DATA_BY_ZONE_MONTH!$A:$AG,$AA10,MATCH(AB$2,REPORT_DATA_BY_ZONE_MONTH!$A$1:$AG$1,0)), "")</f>
        <v/>
      </c>
    </row>
    <row r="11" spans="1:28">
      <c r="A11" s="37">
        <v>-4</v>
      </c>
      <c r="B11" s="37">
        <f t="shared" si="0"/>
        <v>-2</v>
      </c>
      <c r="C11" s="38">
        <f t="shared" si="1"/>
        <v>42278</v>
      </c>
      <c r="D11" s="38" t="str">
        <f>CONCATENATE(YEAR($C11),":",MONTH($C11),":0:0:", EAST!$A$1)</f>
        <v>2015:10:0:0:EAST</v>
      </c>
      <c r="E11" s="37" t="e">
        <f>MATCH($D11,BAPTISM_SOURCE_ZONE_MONTH!$A:$A, 0)</f>
        <v>#N/A</v>
      </c>
      <c r="F11" s="11" t="str">
        <f>IFERROR(INDEX(BAPTISM_SOURCE_ZONE_MONTH!$A:$Z,EAST_GRAPH_DATA!$E11,MATCH(F$2,BAPTISM_SOURCE_ZONE_MONTH!$A$1:$Z$1,0)),"")</f>
        <v/>
      </c>
      <c r="G11" s="11" t="str">
        <f>IFERROR(INDEX(BAPTISM_SOURCE_ZONE_MONTH!$A:$Z,EAST_GRAPH_DATA!$E11,MATCH(G$2,BAPTISM_SOURCE_ZONE_MONTH!$A$1:$Z$1,0)),"")</f>
        <v/>
      </c>
      <c r="H11" s="11" t="str">
        <f>IFERROR(INDEX(BAPTISM_SOURCE_ZONE_MONTH!$A:$Z,EAST_GRAPH_DATA!$E11,MATCH(H$2,BAPTISM_SOURCE_ZONE_MONTH!$A$1:$Z$1,0)),"")</f>
        <v/>
      </c>
      <c r="I11" s="11" t="str">
        <f>IFERROR(INDEX(BAPTISM_SOURCE_ZONE_MONTH!$A:$Z,EAST_GRAPH_DATA!$E11,MATCH(I$2,BAPTISM_SOURCE_ZONE_MONTH!$A$1:$Z$1,0)),"")</f>
        <v/>
      </c>
      <c r="J11" s="11" t="str">
        <f>IFERROR(INDEX(BAPTISM_SOURCE_ZONE_MONTH!$A:$Z,EAST_GRAPH_DATA!$E11,MATCH(J$2,BAPTISM_SOURCE_ZONE_MONTH!$A$1:$Z$1,0)),"")</f>
        <v/>
      </c>
      <c r="K11" s="11" t="str">
        <f>IFERROR(INDEX(BAPTISM_SOURCE_ZONE_MONTH!$A:$Z,EAST_GRAPH_DATA!$E11,MATCH(K$2,BAPTISM_SOURCE_ZONE_MONTH!$A$1:$Z$1,0)),"")</f>
        <v/>
      </c>
      <c r="M11" s="37">
        <f>MATCH($D11,REPORT_DATA_BY_ZONE_MONTH!$A:$A, 0)</f>
        <v>94</v>
      </c>
      <c r="N11" s="30">
        <f>IFERROR(INDEX(REPORT_DATA_BY_ZONE_MONTH!$A:$AG,$M11,MATCH(N$2,REPORT_DATA_BY_ZONE_MONTH!$A$1:$AG$1,0)), "")</f>
        <v>6</v>
      </c>
      <c r="O11" s="30">
        <f t="shared" si="2"/>
        <v>7</v>
      </c>
      <c r="P11" s="30">
        <f>IFERROR(INDEX(REPORT_DATA_BY_ZONE_MONTH!$A:$AG,$M11,MATCH(P$2,REPORT_DATA_BY_ZONE_MONTH!$A$1:$AG$1,0)), "")</f>
        <v>0</v>
      </c>
      <c r="Q11" s="30">
        <f t="shared" si="3"/>
        <v>312</v>
      </c>
      <c r="R11" s="30">
        <f>IFERROR(INDEX(REPORT_DATA_BY_ZONE_MONTH!$A:$AG,$M11,MATCH(R$2,REPORT_DATA_BY_ZONE_MONTH!$A$1:$AG$1,0)), "")</f>
        <v>0</v>
      </c>
      <c r="S11" s="30">
        <f t="shared" si="4"/>
        <v>156</v>
      </c>
      <c r="T11" s="30">
        <f>IFERROR(INDEX(REPORT_DATA_BY_ZONE_MONTH!$A:$AG,$M11,MATCH(T$2,REPORT_DATA_BY_ZONE_MONTH!$A$1:$AG$1,0)), "")</f>
        <v>0</v>
      </c>
      <c r="U11" s="30">
        <f t="shared" si="5"/>
        <v>260</v>
      </c>
      <c r="V11" s="30">
        <f>IFERROR(INDEX(REPORT_DATA_BY_ZONE_MONTH!$A:$AG,$M11,MATCH(V$2,REPORT_DATA_BY_ZONE_MONTH!$A$1:$AG$1,0)), "")</f>
        <v>0</v>
      </c>
      <c r="W11" s="30">
        <f t="shared" si="6"/>
        <v>52</v>
      </c>
      <c r="Y11" s="8">
        <v>9</v>
      </c>
      <c r="Z11" s="8" t="str">
        <f>CONCATENATE(YEAR, ":",Y11,":0:0:",EAST!$A$1)</f>
        <v>2016:9:0:0:EAST</v>
      </c>
      <c r="AA11" s="37" t="e">
        <f>MATCH($Z11,REPORT_DATA_BY_ZONE_MONTH!$A:$A, 0)</f>
        <v>#N/A</v>
      </c>
      <c r="AB11" s="30" t="str">
        <f>IFERROR(INDEX(REPORT_DATA_BY_ZONE_MONTH!$A:$AG,$AA11,MATCH(AB$2,REPORT_DATA_BY_ZONE_MONTH!$A$1:$AG$1,0)), "")</f>
        <v/>
      </c>
    </row>
    <row r="12" spans="1:28">
      <c r="A12" s="37">
        <v>-3</v>
      </c>
      <c r="B12" s="37">
        <f t="shared" si="0"/>
        <v>-1</v>
      </c>
      <c r="C12" s="38">
        <f t="shared" si="1"/>
        <v>42309</v>
      </c>
      <c r="D12" s="38" t="str">
        <f>CONCATENATE(YEAR($C12),":",MONTH($C12),":0:0:", EAST!$A$1)</f>
        <v>2015:11:0:0:EAST</v>
      </c>
      <c r="E12" s="37" t="e">
        <f>MATCH($D12,BAPTISM_SOURCE_ZONE_MONTH!$A:$A, 0)</f>
        <v>#N/A</v>
      </c>
      <c r="F12" s="11" t="str">
        <f>IFERROR(INDEX(BAPTISM_SOURCE_ZONE_MONTH!$A:$Z,EAST_GRAPH_DATA!$E12,MATCH(F$2,BAPTISM_SOURCE_ZONE_MONTH!$A$1:$Z$1,0)),"")</f>
        <v/>
      </c>
      <c r="G12" s="11" t="str">
        <f>IFERROR(INDEX(BAPTISM_SOURCE_ZONE_MONTH!$A:$Z,EAST_GRAPH_DATA!$E12,MATCH(G$2,BAPTISM_SOURCE_ZONE_MONTH!$A$1:$Z$1,0)),"")</f>
        <v/>
      </c>
      <c r="H12" s="11" t="str">
        <f>IFERROR(INDEX(BAPTISM_SOURCE_ZONE_MONTH!$A:$Z,EAST_GRAPH_DATA!$E12,MATCH(H$2,BAPTISM_SOURCE_ZONE_MONTH!$A$1:$Z$1,0)),"")</f>
        <v/>
      </c>
      <c r="I12" s="11" t="str">
        <f>IFERROR(INDEX(BAPTISM_SOURCE_ZONE_MONTH!$A:$Z,EAST_GRAPH_DATA!$E12,MATCH(I$2,BAPTISM_SOURCE_ZONE_MONTH!$A$1:$Z$1,0)),"")</f>
        <v/>
      </c>
      <c r="J12" s="11" t="str">
        <f>IFERROR(INDEX(BAPTISM_SOURCE_ZONE_MONTH!$A:$Z,EAST_GRAPH_DATA!$E12,MATCH(J$2,BAPTISM_SOURCE_ZONE_MONTH!$A$1:$Z$1,0)),"")</f>
        <v/>
      </c>
      <c r="K12" s="11" t="str">
        <f>IFERROR(INDEX(BAPTISM_SOURCE_ZONE_MONTH!$A:$Z,EAST_GRAPH_DATA!$E12,MATCH(K$2,BAPTISM_SOURCE_ZONE_MONTH!$A$1:$Z$1,0)),"")</f>
        <v/>
      </c>
      <c r="M12" s="37">
        <f>MATCH($D12,REPORT_DATA_BY_ZONE_MONTH!$A:$A, 0)</f>
        <v>104</v>
      </c>
      <c r="N12" s="30">
        <f>IFERROR(INDEX(REPORT_DATA_BY_ZONE_MONTH!$A:$AG,$M12,MATCH(N$2,REPORT_DATA_BY_ZONE_MONTH!$A$1:$AG$1,0)), "")</f>
        <v>5</v>
      </c>
      <c r="O12" s="30">
        <f t="shared" si="2"/>
        <v>7</v>
      </c>
      <c r="P12" s="30">
        <f>IFERROR(INDEX(REPORT_DATA_BY_ZONE_MONTH!$A:$AG,$M12,MATCH(P$2,REPORT_DATA_BY_ZONE_MONTH!$A$1:$AG$1,0)), "")</f>
        <v>0</v>
      </c>
      <c r="Q12" s="30">
        <f t="shared" si="3"/>
        <v>312</v>
      </c>
      <c r="R12" s="30">
        <f>IFERROR(INDEX(REPORT_DATA_BY_ZONE_MONTH!$A:$AG,$M12,MATCH(R$2,REPORT_DATA_BY_ZONE_MONTH!$A$1:$AG$1,0)), "")</f>
        <v>0</v>
      </c>
      <c r="S12" s="30">
        <f t="shared" si="4"/>
        <v>156</v>
      </c>
      <c r="T12" s="30">
        <f>IFERROR(INDEX(REPORT_DATA_BY_ZONE_MONTH!$A:$AG,$M12,MATCH(T$2,REPORT_DATA_BY_ZONE_MONTH!$A$1:$AG$1,0)), "")</f>
        <v>0</v>
      </c>
      <c r="U12" s="30">
        <f t="shared" si="5"/>
        <v>260</v>
      </c>
      <c r="V12" s="30">
        <f>IFERROR(INDEX(REPORT_DATA_BY_ZONE_MONTH!$A:$AG,$M12,MATCH(V$2,REPORT_DATA_BY_ZONE_MONTH!$A$1:$AG$1,0)), "")</f>
        <v>0</v>
      </c>
      <c r="W12" s="30">
        <f t="shared" si="6"/>
        <v>52</v>
      </c>
      <c r="Y12" s="8">
        <v>10</v>
      </c>
      <c r="Z12" s="8" t="str">
        <f>CONCATENATE(YEAR, ":",Y12,":0:0:",EAST!$A$1)</f>
        <v>2016:10:0:0:EAST</v>
      </c>
      <c r="AA12" s="37" t="e">
        <f>MATCH($Z12,REPORT_DATA_BY_ZONE_MONTH!$A:$A, 0)</f>
        <v>#N/A</v>
      </c>
      <c r="AB12" s="30" t="str">
        <f>IFERROR(INDEX(REPORT_DATA_BY_ZONE_MONTH!$A:$AG,$AA12,MATCH(AB$2,REPORT_DATA_BY_ZONE_MONTH!$A$1:$AG$1,0)), "")</f>
        <v/>
      </c>
    </row>
    <row r="13" spans="1:28">
      <c r="A13" s="37">
        <v>-2</v>
      </c>
      <c r="B13" s="37">
        <f t="shared" si="0"/>
        <v>0</v>
      </c>
      <c r="C13" s="38">
        <f t="shared" si="1"/>
        <v>42339</v>
      </c>
      <c r="D13" s="38" t="str">
        <f>CONCATENATE(YEAR($C13),":",MONTH($C13),":0:0:", EAST!$A$1)</f>
        <v>2015:12:0:0:EAST</v>
      </c>
      <c r="E13" s="37" t="e">
        <f>MATCH($D13,BAPTISM_SOURCE_ZONE_MONTH!$A:$A, 0)</f>
        <v>#N/A</v>
      </c>
      <c r="F13" s="11" t="str">
        <f>IFERROR(INDEX(BAPTISM_SOURCE_ZONE_MONTH!$A:$Z,EAST_GRAPH_DATA!$E13,MATCH(F$2,BAPTISM_SOURCE_ZONE_MONTH!$A$1:$Z$1,0)),"")</f>
        <v/>
      </c>
      <c r="G13" s="11" t="str">
        <f>IFERROR(INDEX(BAPTISM_SOURCE_ZONE_MONTH!$A:$Z,EAST_GRAPH_DATA!$E13,MATCH(G$2,BAPTISM_SOURCE_ZONE_MONTH!$A$1:$Z$1,0)),"")</f>
        <v/>
      </c>
      <c r="H13" s="11" t="str">
        <f>IFERROR(INDEX(BAPTISM_SOURCE_ZONE_MONTH!$A:$Z,EAST_GRAPH_DATA!$E13,MATCH(H$2,BAPTISM_SOURCE_ZONE_MONTH!$A$1:$Z$1,0)),"")</f>
        <v/>
      </c>
      <c r="I13" s="11" t="str">
        <f>IFERROR(INDEX(BAPTISM_SOURCE_ZONE_MONTH!$A:$Z,EAST_GRAPH_DATA!$E13,MATCH(I$2,BAPTISM_SOURCE_ZONE_MONTH!$A$1:$Z$1,0)),"")</f>
        <v/>
      </c>
      <c r="J13" s="11" t="str">
        <f>IFERROR(INDEX(BAPTISM_SOURCE_ZONE_MONTH!$A:$Z,EAST_GRAPH_DATA!$E13,MATCH(J$2,BAPTISM_SOURCE_ZONE_MONTH!$A$1:$Z$1,0)),"")</f>
        <v/>
      </c>
      <c r="K13" s="11" t="str">
        <f>IFERROR(INDEX(BAPTISM_SOURCE_ZONE_MONTH!$A:$Z,EAST_GRAPH_DATA!$E13,MATCH(K$2,BAPTISM_SOURCE_ZONE_MONTH!$A$1:$Z$1,0)),"")</f>
        <v/>
      </c>
      <c r="M13" s="37">
        <f>MATCH($D13,REPORT_DATA_BY_ZONE_MONTH!$A:$A, 0)</f>
        <v>114</v>
      </c>
      <c r="N13" s="30">
        <f>IFERROR(INDEX(REPORT_DATA_BY_ZONE_MONTH!$A:$AG,$M13,MATCH(N$2,REPORT_DATA_BY_ZONE_MONTH!$A$1:$AG$1,0)), "")</f>
        <v>4</v>
      </c>
      <c r="O13" s="30">
        <f t="shared" si="2"/>
        <v>7</v>
      </c>
      <c r="P13" s="30">
        <f>IFERROR(INDEX(REPORT_DATA_BY_ZONE_MONTH!$A:$AG,$M13,MATCH(P$2,REPORT_DATA_BY_ZONE_MONTH!$A$1:$AG$1,0)), "")</f>
        <v>0</v>
      </c>
      <c r="Q13" s="30">
        <f t="shared" si="3"/>
        <v>312</v>
      </c>
      <c r="R13" s="30">
        <f>IFERROR(INDEX(REPORT_DATA_BY_ZONE_MONTH!$A:$AG,$M13,MATCH(R$2,REPORT_DATA_BY_ZONE_MONTH!$A$1:$AG$1,0)), "")</f>
        <v>0</v>
      </c>
      <c r="S13" s="30">
        <f t="shared" si="4"/>
        <v>156</v>
      </c>
      <c r="T13" s="30">
        <f>IFERROR(INDEX(REPORT_DATA_BY_ZONE_MONTH!$A:$AG,$M13,MATCH(T$2,REPORT_DATA_BY_ZONE_MONTH!$A$1:$AG$1,0)), "")</f>
        <v>0</v>
      </c>
      <c r="U13" s="30">
        <f t="shared" si="5"/>
        <v>260</v>
      </c>
      <c r="V13" s="30">
        <f>IFERROR(INDEX(REPORT_DATA_BY_ZONE_MONTH!$A:$AG,$M13,MATCH(V$2,REPORT_DATA_BY_ZONE_MONTH!$A$1:$AG$1,0)), "")</f>
        <v>0</v>
      </c>
      <c r="W13" s="30">
        <f t="shared" si="6"/>
        <v>52</v>
      </c>
      <c r="Y13" s="8">
        <v>11</v>
      </c>
      <c r="Z13" s="8" t="str">
        <f>CONCATENATE(YEAR, ":",Y13,":0:0:",EAST!$A$1)</f>
        <v>2016:11:0:0:EAST</v>
      </c>
      <c r="AA13" s="37" t="e">
        <f>MATCH($Z13,REPORT_DATA_BY_ZONE_MONTH!$A:$A, 0)</f>
        <v>#N/A</v>
      </c>
      <c r="AB13" s="30" t="str">
        <f>IFERROR(INDEX(REPORT_DATA_BY_ZONE_MONTH!$A:$AG,$AA13,MATCH(AB$2,REPORT_DATA_BY_ZONE_MONTH!$A$1:$AG$1,0)), "")</f>
        <v/>
      </c>
    </row>
    <row r="14" spans="1:28">
      <c r="A14" s="37">
        <v>-1</v>
      </c>
      <c r="B14" s="37">
        <f t="shared" si="0"/>
        <v>1</v>
      </c>
      <c r="C14" s="38">
        <f t="shared" si="1"/>
        <v>42370</v>
      </c>
      <c r="D14" s="38" t="str">
        <f>CONCATENATE(YEAR($C14),":",MONTH($C14),":0:0:", EAST!$A$1)</f>
        <v>2016:1:0:0:EAST</v>
      </c>
      <c r="E14" s="37">
        <f>MATCH($D14,BAPTISM_SOURCE_ZONE_MONTH!$A:$A, 0)</f>
        <v>3</v>
      </c>
      <c r="F14" s="11">
        <f>IFERROR(INDEX(BAPTISM_SOURCE_ZONE_MONTH!$A:$Z,EAST_GRAPH_DATA!$E14,MATCH(F$2,BAPTISM_SOURCE_ZONE_MONTH!$A$1:$Z$1,0)),"")</f>
        <v>7</v>
      </c>
      <c r="G14" s="11">
        <f>IFERROR(INDEX(BAPTISM_SOURCE_ZONE_MONTH!$A:$Z,EAST_GRAPH_DATA!$E14,MATCH(G$2,BAPTISM_SOURCE_ZONE_MONTH!$A$1:$Z$1,0)),"")</f>
        <v>0</v>
      </c>
      <c r="H14" s="11">
        <f>IFERROR(INDEX(BAPTISM_SOURCE_ZONE_MONTH!$A:$Z,EAST_GRAPH_DATA!$E14,MATCH(H$2,BAPTISM_SOURCE_ZONE_MONTH!$A$1:$Z$1,0)),"")</f>
        <v>0</v>
      </c>
      <c r="I14" s="11">
        <f>IFERROR(INDEX(BAPTISM_SOURCE_ZONE_MONTH!$A:$Z,EAST_GRAPH_DATA!$E14,MATCH(I$2,BAPTISM_SOURCE_ZONE_MONTH!$A$1:$Z$1,0)),"")</f>
        <v>0</v>
      </c>
      <c r="J14" s="11">
        <f>IFERROR(INDEX(BAPTISM_SOURCE_ZONE_MONTH!$A:$Z,EAST_GRAPH_DATA!$E14,MATCH(J$2,BAPTISM_SOURCE_ZONE_MONTH!$A$1:$Z$1,0)),"")</f>
        <v>0</v>
      </c>
      <c r="K14" s="11">
        <f>IFERROR(INDEX(BAPTISM_SOURCE_ZONE_MONTH!$A:$Z,EAST_GRAPH_DATA!$E14,MATCH(K$2,BAPTISM_SOURCE_ZONE_MONTH!$A$1:$Z$1,0)),"")</f>
        <v>5</v>
      </c>
      <c r="M14" s="37">
        <f>MATCH($D14,REPORT_DATA_BY_ZONE_MONTH!$A:$A, 0)</f>
        <v>214</v>
      </c>
      <c r="N14" s="30">
        <f>IFERROR(INDEX(REPORT_DATA_BY_ZONE_MONTH!$A:$AG,$M14,MATCH(N$2,REPORT_DATA_BY_ZONE_MONTH!$A$1:$AG$1,0)), "")</f>
        <v>6</v>
      </c>
      <c r="O14" s="30">
        <f t="shared" si="2"/>
        <v>7</v>
      </c>
      <c r="P14" s="30">
        <f>IFERROR(INDEX(REPORT_DATA_BY_ZONE_MONTH!$A:$AG,$M14,MATCH(P$2,REPORT_DATA_BY_ZONE_MONTH!$A$1:$AG$1,0)), "")</f>
        <v>185</v>
      </c>
      <c r="Q14" s="30">
        <f t="shared" si="3"/>
        <v>312</v>
      </c>
      <c r="R14" s="30">
        <f>IFERROR(INDEX(REPORT_DATA_BY_ZONE_MONTH!$A:$AG,$M14,MATCH(R$2,REPORT_DATA_BY_ZONE_MONTH!$A$1:$AG$1,0)), "")</f>
        <v>48</v>
      </c>
      <c r="S14" s="30">
        <f t="shared" si="4"/>
        <v>156</v>
      </c>
      <c r="T14" s="30">
        <f>IFERROR(INDEX(REPORT_DATA_BY_ZONE_MONTH!$A:$AG,$M14,MATCH(T$2,REPORT_DATA_BY_ZONE_MONTH!$A$1:$AG$1,0)), "")</f>
        <v>134</v>
      </c>
      <c r="U14" s="30">
        <f t="shared" si="5"/>
        <v>260</v>
      </c>
      <c r="V14" s="30">
        <f>IFERROR(INDEX(REPORT_DATA_BY_ZONE_MONTH!$A:$AG,$M14,MATCH(V$2,REPORT_DATA_BY_ZONE_MONTH!$A$1:$AG$1,0)), "")</f>
        <v>0</v>
      </c>
      <c r="W14" s="30">
        <f t="shared" si="6"/>
        <v>52</v>
      </c>
      <c r="Y14" s="8">
        <v>12</v>
      </c>
      <c r="Z14" s="8" t="str">
        <f>CONCATENATE(YEAR, ":",Y14,":0:0:",EAST!$A$1)</f>
        <v>2016:12:0:0:EAST</v>
      </c>
      <c r="AA14" s="37" t="e">
        <f>MATCH($Z14,REPORT_DATA_BY_ZONE_MONTH!$A:$A, 0)</f>
        <v>#N/A</v>
      </c>
      <c r="AB14" s="30" t="str">
        <f>IFERROR(INDEX(REPORT_DATA_BY_ZONE_MONTH!$A:$AG,$AA14,MATCH(AB$2,REPORT_DATA_BY_ZONE_MONTH!$A$1:$AG$1,0)), "")</f>
        <v/>
      </c>
    </row>
    <row r="15" spans="1:28">
      <c r="A15" s="37">
        <v>0</v>
      </c>
      <c r="B15" s="37">
        <f t="shared" si="0"/>
        <v>2</v>
      </c>
      <c r="C15" s="38">
        <f t="shared" si="1"/>
        <v>42401</v>
      </c>
      <c r="D15" s="38" t="str">
        <f>CONCATENATE(YEAR($C15),":",MONTH($C15),":0:0:", EAST!$A$1)</f>
        <v>2016:2:0:0:EAST</v>
      </c>
      <c r="E15" s="37" t="e">
        <f>MATCH($D15,BAPTISM_SOURCE_ZONE_MONTH!$A:$A, 0)</f>
        <v>#N/A</v>
      </c>
      <c r="F15" s="11" t="str">
        <f>IFERROR(INDEX(BAPTISM_SOURCE_ZONE_MONTH!$A:$Z,EAST_GRAPH_DATA!$E15,MATCH(F$2,BAPTISM_SOURCE_ZONE_MONTH!$A$1:$Z$1,0)),"")</f>
        <v/>
      </c>
      <c r="G15" s="11" t="str">
        <f>IFERROR(INDEX(BAPTISM_SOURCE_ZONE_MONTH!$A:$Z,EAST_GRAPH_DATA!$E15,MATCH(G$2,BAPTISM_SOURCE_ZONE_MONTH!$A$1:$Z$1,0)),"")</f>
        <v/>
      </c>
      <c r="H15" s="11" t="str">
        <f>IFERROR(INDEX(BAPTISM_SOURCE_ZONE_MONTH!$A:$Z,EAST_GRAPH_DATA!$E15,MATCH(H$2,BAPTISM_SOURCE_ZONE_MONTH!$A$1:$Z$1,0)),"")</f>
        <v/>
      </c>
      <c r="I15" s="11" t="str">
        <f>IFERROR(INDEX(BAPTISM_SOURCE_ZONE_MONTH!$A:$Z,EAST_GRAPH_DATA!$E15,MATCH(I$2,BAPTISM_SOURCE_ZONE_MONTH!$A$1:$Z$1,0)),"")</f>
        <v/>
      </c>
      <c r="J15" s="11" t="str">
        <f>IFERROR(INDEX(BAPTISM_SOURCE_ZONE_MONTH!$A:$Z,EAST_GRAPH_DATA!$E15,MATCH(J$2,BAPTISM_SOURCE_ZONE_MONTH!$A$1:$Z$1,0)),"")</f>
        <v/>
      </c>
      <c r="K15" s="11" t="str">
        <f>IFERROR(INDEX(BAPTISM_SOURCE_ZONE_MONTH!$A:$Z,EAST_GRAPH_DATA!$E15,MATCH(K$2,BAPTISM_SOURCE_ZONE_MONTH!$A$1:$Z$1,0)),"")</f>
        <v/>
      </c>
      <c r="M15" s="37">
        <f>MATCH($D15,REPORT_DATA_BY_ZONE_MONTH!$A:$A, 0)</f>
        <v>225</v>
      </c>
      <c r="N15" s="30">
        <f>IFERROR(INDEX(REPORT_DATA_BY_ZONE_MONTH!$A:$AG,$M15,MATCH(N$2,REPORT_DATA_BY_ZONE_MONTH!$A$1:$AG$1,0)), "")</f>
        <v>2</v>
      </c>
      <c r="O15" s="30">
        <f t="shared" si="2"/>
        <v>7</v>
      </c>
      <c r="P15" s="30">
        <f>IFERROR(INDEX(REPORT_DATA_BY_ZONE_MONTH!$A:$AG,$M15,MATCH(P$2,REPORT_DATA_BY_ZONE_MONTH!$A$1:$AG$1,0)), "")</f>
        <v>133</v>
      </c>
      <c r="Q15" s="30">
        <f t="shared" si="3"/>
        <v>312</v>
      </c>
      <c r="R15" s="30">
        <f>IFERROR(INDEX(REPORT_DATA_BY_ZONE_MONTH!$A:$AG,$M15,MATCH(R$2,REPORT_DATA_BY_ZONE_MONTH!$A$1:$AG$1,0)), "")</f>
        <v>45</v>
      </c>
      <c r="S15" s="30">
        <f t="shared" si="4"/>
        <v>156</v>
      </c>
      <c r="T15" s="30">
        <f>IFERROR(INDEX(REPORT_DATA_BY_ZONE_MONTH!$A:$AG,$M15,MATCH(T$2,REPORT_DATA_BY_ZONE_MONTH!$A$1:$AG$1,0)), "")</f>
        <v>115</v>
      </c>
      <c r="U15" s="30">
        <f t="shared" si="5"/>
        <v>260</v>
      </c>
      <c r="V15" s="30">
        <f>IFERROR(INDEX(REPORT_DATA_BY_ZONE_MONTH!$A:$AG,$M15,MATCH(V$2,REPORT_DATA_BY_ZONE_MONTH!$A$1:$AG$1,0)), "")</f>
        <v>2</v>
      </c>
      <c r="W15" s="30">
        <f t="shared" si="6"/>
        <v>52</v>
      </c>
    </row>
    <row r="16" spans="1:28">
      <c r="F16" s="37">
        <f t="shared" ref="F16:K16" si="7">SUM(F3:F15)</f>
        <v>7</v>
      </c>
      <c r="G16" s="37">
        <f>SUM(G3:G15)</f>
        <v>0</v>
      </c>
      <c r="H16" s="37">
        <f>SUM(H3:H15)</f>
        <v>0</v>
      </c>
      <c r="I16" s="37">
        <f t="shared" si="7"/>
        <v>0</v>
      </c>
      <c r="J16" s="37">
        <f t="shared" si="7"/>
        <v>0</v>
      </c>
      <c r="K16" s="37">
        <f t="shared" si="7"/>
        <v>5</v>
      </c>
      <c r="N16" s="37">
        <f>SUM(N3:N15)</f>
        <v>65</v>
      </c>
      <c r="O16" s="37"/>
      <c r="AB16" s="8">
        <f>SUM(AB3:AB14)</f>
        <v>8</v>
      </c>
    </row>
    <row r="17" spans="1:12">
      <c r="A17" s="8" t="s">
        <v>1424</v>
      </c>
      <c r="B17" s="8">
        <v>4</v>
      </c>
      <c r="G17" s="37"/>
      <c r="H17" s="37"/>
      <c r="I17" s="37"/>
      <c r="J17" s="37"/>
      <c r="K17" s="37"/>
      <c r="L17" s="37"/>
    </row>
    <row r="18" spans="1:12">
      <c r="A18" s="8" t="s">
        <v>1425</v>
      </c>
      <c r="B18" s="8">
        <f>COUNTA(EAST!$A:$A)-1</f>
        <v>13</v>
      </c>
      <c r="G18" s="37"/>
      <c r="H18" s="37"/>
      <c r="I18" s="37"/>
      <c r="J18" s="37"/>
      <c r="K18" s="37"/>
      <c r="L18" s="37"/>
    </row>
    <row r="19" spans="1:12">
      <c r="A19" s="8" t="s">
        <v>634</v>
      </c>
      <c r="B19" s="8">
        <f>SUM($F$16:$H$16)</f>
        <v>7</v>
      </c>
    </row>
    <row r="20" spans="1:12">
      <c r="A20" s="8" t="s">
        <v>635</v>
      </c>
      <c r="B20" s="8">
        <f>SUM($I$16:$K$16)</f>
        <v>5</v>
      </c>
    </row>
    <row r="21" spans="1:12">
      <c r="A21" s="8" t="s">
        <v>1426</v>
      </c>
      <c r="B21" s="1">
        <v>7</v>
      </c>
    </row>
    <row r="22" spans="1:12" ht="60">
      <c r="A22" s="8" t="s">
        <v>637</v>
      </c>
      <c r="B22" s="39" t="str">
        <f>CONCATENATE("Member Referral Goal 成員回條目標:     50%+ 
Member Referral Actual 成員回條實際:  ",$D$22)</f>
        <v>Member Referral Goal 成員回條目標:     50%+ 
Member Referral Actual 成員回條實際:  42%</v>
      </c>
      <c r="C22" s="40">
        <f>B20/SUM(B19:B20)</f>
        <v>0.41666666666666669</v>
      </c>
      <c r="D22" s="8" t="str">
        <f>TEXT(C22,"00%")</f>
        <v>42%</v>
      </c>
    </row>
    <row r="23" spans="1:12" ht="30">
      <c r="A23" s="8" t="s">
        <v>638</v>
      </c>
      <c r="B23" s="39" t="str">
        <f>CONCATENATE("Annual Goal 年度目標:  ",C23,"
Actual YTD 年度實際:    ",D23)</f>
        <v>Annual Goal 年度目標:  88
Actual YTD 年度實際:    8</v>
      </c>
      <c r="C23" s="8">
        <f>EAST!$D$2</f>
        <v>88</v>
      </c>
      <c r="D23" s="8">
        <f>EAST!$G$5</f>
        <v>8</v>
      </c>
    </row>
    <row r="24" spans="1:12" ht="23.25">
      <c r="A24" s="8" t="s">
        <v>1423</v>
      </c>
      <c r="B24" s="64" t="str">
        <f>EAST!$B1</f>
        <v>East Zone</v>
      </c>
    </row>
    <row r="25" spans="1:12">
      <c r="B25" s="62" t="str">
        <f>EAST!$B2</f>
        <v>臺北東地帶</v>
      </c>
    </row>
    <row r="26" spans="1:12">
      <c r="B26" s="62" t="str">
        <f>EAST!$B6</f>
        <v>East Stake</v>
      </c>
    </row>
    <row r="27" spans="1:12">
      <c r="B27" s="62" t="str">
        <f>EAST!$B7</f>
        <v>臺北東支聯會</v>
      </c>
    </row>
    <row r="28" spans="1:12">
      <c r="B28" s="63">
        <f>TAOYUAN!$B4</f>
        <v>42414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6"/>
  <sheetViews>
    <sheetView tabSelected="1" topLeftCell="B1" zoomScaleNormal="100" zoomScaleSheetLayoutView="115" workbookViewId="0">
      <selection activeCell="P17" sqref="P17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49</v>
      </c>
      <c r="B1" s="51" t="s">
        <v>783</v>
      </c>
      <c r="C1" s="42"/>
      <c r="D1" s="43"/>
      <c r="E1" s="43"/>
      <c r="F1" s="43"/>
      <c r="G1" s="43"/>
      <c r="H1" s="43"/>
      <c r="I1" s="43"/>
      <c r="J1" s="43"/>
      <c r="K1" s="44"/>
      <c r="L1" s="65" t="s">
        <v>27</v>
      </c>
      <c r="M1" s="65" t="s">
        <v>28</v>
      </c>
      <c r="N1" s="65" t="s">
        <v>29</v>
      </c>
      <c r="O1" s="65" t="s">
        <v>30</v>
      </c>
      <c r="P1" s="65" t="s">
        <v>31</v>
      </c>
      <c r="Q1" s="65" t="s">
        <v>32</v>
      </c>
      <c r="R1" s="65" t="s">
        <v>64</v>
      </c>
      <c r="S1" s="65" t="s">
        <v>65</v>
      </c>
      <c r="T1" s="65" t="s">
        <v>66</v>
      </c>
      <c r="U1" s="65" t="s">
        <v>33</v>
      </c>
      <c r="V1" s="65" t="s">
        <v>34</v>
      </c>
    </row>
    <row r="2" spans="1:22" ht="15" customHeight="1">
      <c r="B2" s="72" t="s">
        <v>1429</v>
      </c>
      <c r="C2" s="35" t="s">
        <v>1403</v>
      </c>
      <c r="D2" s="79">
        <v>65</v>
      </c>
      <c r="E2" s="53"/>
      <c r="F2" s="53"/>
      <c r="G2" s="76" t="s">
        <v>69</v>
      </c>
      <c r="H2" s="77"/>
      <c r="I2" s="77"/>
      <c r="J2" s="78"/>
      <c r="K2" s="47" t="s">
        <v>59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>
      <c r="B3" s="73"/>
      <c r="C3" s="34" t="s">
        <v>1404</v>
      </c>
      <c r="D3" s="80"/>
      <c r="E3" s="54"/>
      <c r="F3" s="54"/>
      <c r="G3" s="76" t="s">
        <v>1397</v>
      </c>
      <c r="H3" s="77"/>
      <c r="I3" s="77"/>
      <c r="J3" s="78"/>
      <c r="K3" s="47" t="s">
        <v>1395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>
      <c r="B4" s="81">
        <f>DATE</f>
        <v>42414</v>
      </c>
      <c r="C4" s="32" t="s">
        <v>1400</v>
      </c>
      <c r="D4" s="33"/>
      <c r="E4" s="33"/>
      <c r="F4" s="33"/>
      <c r="G4" s="68">
        <f>ROUND($D$2/12*MONTH,0)</f>
        <v>11</v>
      </c>
      <c r="H4" s="69"/>
      <c r="I4" s="69"/>
      <c r="J4" s="70"/>
      <c r="K4" s="52">
        <f>ROUND($D$2/12,0)</f>
        <v>5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>
      <c r="B5" s="82"/>
      <c r="C5" s="5" t="s">
        <v>1401</v>
      </c>
      <c r="D5" s="6"/>
      <c r="E5" s="6"/>
      <c r="F5" s="6"/>
      <c r="G5" s="83">
        <f>HUALIAN_GRAPH_DATA!AB16</f>
        <v>1</v>
      </c>
      <c r="H5" s="84"/>
      <c r="I5" s="84"/>
      <c r="J5" s="85"/>
      <c r="K5" s="55">
        <f>$L$26</f>
        <v>0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spans="1:22" ht="15" customHeight="1">
      <c r="B6" s="48" t="s">
        <v>781</v>
      </c>
      <c r="C6" s="34" t="s">
        <v>1419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782</v>
      </c>
      <c r="C7" s="34" t="s">
        <v>1398</v>
      </c>
      <c r="D7" s="34"/>
      <c r="E7" s="34"/>
      <c r="F7" s="34"/>
      <c r="G7" s="29"/>
      <c r="H7" s="29"/>
      <c r="I7" s="29"/>
      <c r="J7" s="29"/>
      <c r="K7" s="29" t="s">
        <v>1399</v>
      </c>
      <c r="L7" s="58" t="s">
        <v>1405</v>
      </c>
      <c r="M7" s="58" t="s">
        <v>1405</v>
      </c>
      <c r="N7" s="58" t="s">
        <v>1406</v>
      </c>
      <c r="O7" s="58" t="s">
        <v>1407</v>
      </c>
      <c r="P7" s="58" t="s">
        <v>1408</v>
      </c>
      <c r="Q7" s="58"/>
      <c r="R7" s="58" t="s">
        <v>1409</v>
      </c>
      <c r="S7" s="58" t="s">
        <v>1410</v>
      </c>
      <c r="T7" s="58" t="s">
        <v>1409</v>
      </c>
      <c r="U7" s="58" t="s">
        <v>1411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1441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761</v>
      </c>
      <c r="B10" s="27" t="s">
        <v>762</v>
      </c>
      <c r="C10" s="4" t="s">
        <v>773</v>
      </c>
      <c r="D10" s="4" t="s">
        <v>774</v>
      </c>
      <c r="E10" s="4" t="str">
        <f>CONCATENATE(YEAR,":",MONTH,":",WEEK,":",DAY,":",$A10)</f>
        <v>2016:2:2:7:JIAN_E</v>
      </c>
      <c r="F10" s="4">
        <f>MATCH($E10,REPORT_DATA_BY_COMP!$A:$A,0)</f>
        <v>407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4</v>
      </c>
      <c r="J10" s="11">
        <f>IFERROR(INDEX(REPORT_DATA_BY_COMP!$A:$AH,$F10,MATCH(J$8,REPORT_DATA_BY_COMP!$A$1:$AH$1,0)), "")</f>
        <v>0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7</v>
      </c>
      <c r="O10" s="11">
        <f>IFERROR(INDEX(REPORT_DATA_BY_COMP!$A:$AH,$F10,MATCH(O$8,REPORT_DATA_BY_COMP!$A$1:$AH$1,0)), "")</f>
        <v>3</v>
      </c>
      <c r="P10" s="11">
        <f>IFERROR(INDEX(REPORT_DATA_BY_COMP!$A:$AH,$F10,MATCH(P$8,REPORT_DATA_BY_COMP!$A$1:$AH$1,0)), "")</f>
        <v>8</v>
      </c>
      <c r="Q10" s="11">
        <f>IFERROR(INDEX(REPORT_DATA_BY_COMP!$A:$AH,$F10,MATCH(Q$8,REPORT_DATA_BY_COMP!$A$1:$AH$1,0)), "")</f>
        <v>11</v>
      </c>
      <c r="R10" s="11">
        <f>IFERROR(INDEX(REPORT_DATA_BY_COMP!$A:$AH,$F10,MATCH(R$8,REPORT_DATA_BY_COMP!$A$1:$AH$1,0)), "")</f>
        <v>8</v>
      </c>
      <c r="S10" s="11">
        <f>IFERROR(INDEX(REPORT_DATA_BY_COMP!$A:$AH,$F10,MATCH(S$8,REPORT_DATA_BY_COMP!$A$1:$AH$1,0)), "")</f>
        <v>4</v>
      </c>
      <c r="T10" s="11">
        <f>IFERROR(INDEX(REPORT_DATA_BY_COMP!$A:$AH,$F10,MATCH(T$8,REPORT_DATA_BY_COMP!$A$1:$AH$1,0)), "")</f>
        <v>5</v>
      </c>
      <c r="U10" s="11">
        <f>IFERROR(INDEX(REPORT_DATA_BY_COMP!$A:$AH,$F10,MATCH(U$8,REPORT_DATA_BY_COMP!$A$1:$AH$1,0)), "")</f>
        <v>0</v>
      </c>
      <c r="V10" s="11">
        <f>IFERROR(INDEX(REPORT_DATA_BY_COMP!$A:$AH,$F10,MATCH(V$8,REPORT_DATA_BY_COMP!$A$1:$AH$1,0)), "")</f>
        <v>0</v>
      </c>
    </row>
    <row r="11" spans="1:22">
      <c r="A11" s="26" t="s">
        <v>763</v>
      </c>
      <c r="B11" s="27" t="s">
        <v>764</v>
      </c>
      <c r="C11" s="4" t="s">
        <v>775</v>
      </c>
      <c r="D11" s="4" t="s">
        <v>776</v>
      </c>
      <c r="E11" s="4" t="str">
        <f>CONCATENATE(YEAR,":",MONTH,":",WEEK,":",DAY,":",$A11)</f>
        <v>2016:2:2:7:HUALIAN_1_E</v>
      </c>
      <c r="F11" s="4">
        <f>MATCH($E11,REPORT_DATA_BY_COMP!$A:$A,0)</f>
        <v>402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1</v>
      </c>
      <c r="I11" s="11">
        <f>IFERROR(INDEX(REPORT_DATA_BY_COMP!$A:$AH,$F11,MATCH(I$8,REPORT_DATA_BY_COMP!$A$1:$AH$1,0)), "")</f>
        <v>1</v>
      </c>
      <c r="J11" s="11">
        <f>IFERROR(INDEX(REPORT_DATA_BY_COMP!$A:$AH,$F11,MATCH(J$8,REPORT_DATA_BY_COMP!$A$1:$AH$1,0)), "")</f>
        <v>8</v>
      </c>
      <c r="K11" s="11">
        <f>IFERROR(INDEX(REPORT_DATA_BY_COMP!$A:$AH,$F11,MATCH(K$8,REPORT_DATA_BY_COMP!$A$1:$AH$1,0)), "")</f>
        <v>1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11</v>
      </c>
      <c r="O11" s="11">
        <f>IFERROR(INDEX(REPORT_DATA_BY_COMP!$A:$AH,$F11,MATCH(O$8,REPORT_DATA_BY_COMP!$A$1:$AH$1,0)), "")</f>
        <v>2</v>
      </c>
      <c r="P11" s="11">
        <f>IFERROR(INDEX(REPORT_DATA_BY_COMP!$A:$AH,$F11,MATCH(P$8,REPORT_DATA_BY_COMP!$A$1:$AH$1,0)), "")</f>
        <v>9</v>
      </c>
      <c r="Q11" s="11">
        <f>IFERROR(INDEX(REPORT_DATA_BY_COMP!$A:$AH,$F11,MATCH(Q$8,REPORT_DATA_BY_COMP!$A$1:$AH$1,0)), "")</f>
        <v>10</v>
      </c>
      <c r="R11" s="11">
        <f>IFERROR(INDEX(REPORT_DATA_BY_COMP!$A:$AH,$F11,MATCH(R$8,REPORT_DATA_BY_COMP!$A$1:$AH$1,0)), "")</f>
        <v>2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5</v>
      </c>
      <c r="U11" s="11">
        <f>IFERROR(INDEX(REPORT_DATA_BY_COMP!$A:$AH,$F11,MATCH(U$8,REPORT_DATA_BY_COMP!$A$1:$AH$1,0)), "")</f>
        <v>6</v>
      </c>
      <c r="V11" s="11">
        <f>IFERROR(INDEX(REPORT_DATA_BY_COMP!$A:$AH,$F11,MATCH(V$8,REPORT_DATA_BY_COMP!$A$1:$AH$1,0)), "")</f>
        <v>0</v>
      </c>
    </row>
    <row r="12" spans="1:22">
      <c r="A12" s="26" t="s">
        <v>771</v>
      </c>
      <c r="B12" s="27" t="s">
        <v>766</v>
      </c>
      <c r="C12" s="4" t="s">
        <v>1176</v>
      </c>
      <c r="D12" s="4" t="s">
        <v>780</v>
      </c>
      <c r="E12" s="4" t="str">
        <f>CONCATENATE(YEAR,":",MONTH,":",WEEK,":",DAY,":",$A12)</f>
        <v>2016:2:2:7:HUALIAN_1_S</v>
      </c>
      <c r="F12" s="4">
        <f>MATCH($E12,REPORT_DATA_BY_COMP!$A:$A,0)</f>
        <v>403</v>
      </c>
      <c r="G12" s="11">
        <f>IFERROR(INDEX(REPORT_DATA_BY_COMP!$A:$AH,$F12,MATCH(G$8,REPORT_DATA_BY_COMP!$A$1:$AH$1,0)), "")</f>
        <v>1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2</v>
      </c>
      <c r="K12" s="11">
        <f>IFERROR(INDEX(REPORT_DATA_BY_COMP!$A:$AH,$F12,MATCH(K$8,REPORT_DATA_BY_COMP!$A$1:$AH$1,0)), "")</f>
        <v>1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7</v>
      </c>
      <c r="O12" s="11">
        <f>IFERROR(INDEX(REPORT_DATA_BY_COMP!$A:$AH,$F12,MATCH(O$8,REPORT_DATA_BY_COMP!$A$1:$AH$1,0)), "")</f>
        <v>2</v>
      </c>
      <c r="P12" s="11">
        <f>IFERROR(INDEX(REPORT_DATA_BY_COMP!$A:$AH,$F12,MATCH(P$8,REPORT_DATA_BY_COMP!$A$1:$AH$1,0)), "")</f>
        <v>8</v>
      </c>
      <c r="Q12" s="11">
        <f>IFERROR(INDEX(REPORT_DATA_BY_COMP!$A:$AH,$F12,MATCH(Q$8,REPORT_DATA_BY_COMP!$A$1:$AH$1,0)), "")</f>
        <v>13</v>
      </c>
      <c r="R12" s="11">
        <f>IFERROR(INDEX(REPORT_DATA_BY_COMP!$A:$AH,$F12,MATCH(R$8,REPORT_DATA_BY_COMP!$A$1:$AH$1,0)), "")</f>
        <v>3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5</v>
      </c>
      <c r="U12" s="11">
        <f>IFERROR(INDEX(REPORT_DATA_BY_COMP!$A:$AH,$F12,MATCH(U$8,REPORT_DATA_BY_COMP!$A$1:$AH$1,0)), "")</f>
        <v>3</v>
      </c>
      <c r="V12" s="11">
        <f>IFERROR(INDEX(REPORT_DATA_BY_COMP!$A:$AH,$F12,MATCH(V$8,REPORT_DATA_BY_COMP!$A$1:$AH$1,0)), "")</f>
        <v>0</v>
      </c>
    </row>
    <row r="13" spans="1:22">
      <c r="B13" s="9" t="s">
        <v>1422</v>
      </c>
      <c r="C13" s="10"/>
      <c r="D13" s="10"/>
      <c r="E13" s="10"/>
      <c r="F13" s="10"/>
      <c r="G13" s="12">
        <f t="shared" ref="G13:V13" si="0">SUM(G10:G11)</f>
        <v>0</v>
      </c>
      <c r="H13" s="12">
        <f t="shared" si="0"/>
        <v>1</v>
      </c>
      <c r="I13" s="12">
        <f t="shared" si="0"/>
        <v>5</v>
      </c>
      <c r="J13" s="12">
        <f t="shared" si="0"/>
        <v>8</v>
      </c>
      <c r="K13" s="12">
        <f t="shared" si="0"/>
        <v>1</v>
      </c>
      <c r="L13" s="12">
        <f t="shared" si="0"/>
        <v>0</v>
      </c>
      <c r="M13" s="12">
        <f t="shared" si="0"/>
        <v>0</v>
      </c>
      <c r="N13" s="12">
        <f t="shared" si="0"/>
        <v>18</v>
      </c>
      <c r="O13" s="12">
        <f t="shared" si="0"/>
        <v>5</v>
      </c>
      <c r="P13" s="12">
        <f t="shared" si="0"/>
        <v>17</v>
      </c>
      <c r="Q13" s="12">
        <f t="shared" si="0"/>
        <v>21</v>
      </c>
      <c r="R13" s="12">
        <f t="shared" si="0"/>
        <v>10</v>
      </c>
      <c r="S13" s="12">
        <f t="shared" si="0"/>
        <v>4</v>
      </c>
      <c r="T13" s="12">
        <f t="shared" si="0"/>
        <v>10</v>
      </c>
      <c r="U13" s="12">
        <f t="shared" si="0"/>
        <v>6</v>
      </c>
      <c r="V13" s="12">
        <f t="shared" si="0"/>
        <v>0</v>
      </c>
    </row>
    <row r="14" spans="1:22">
      <c r="B14" s="5" t="s">
        <v>1442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7"/>
    </row>
    <row r="15" spans="1:22">
      <c r="A15" s="26" t="s">
        <v>767</v>
      </c>
      <c r="B15" s="27" t="s">
        <v>768</v>
      </c>
      <c r="C15" s="4" t="s">
        <v>1443</v>
      </c>
      <c r="D15" s="4" t="s">
        <v>778</v>
      </c>
      <c r="E15" s="4" t="str">
        <f>CONCATENATE(YEAR,":",MONTH,":",WEEK,":",DAY,":",$A15)</f>
        <v>2016:2:2:7:HUALIAN_3_A_E</v>
      </c>
      <c r="F15" s="4">
        <f>MATCH($E15,REPORT_DATA_BY_COMP!$A:$A,0)</f>
        <v>404</v>
      </c>
      <c r="G15" s="11">
        <f>IFERROR(INDEX(REPORT_DATA_BY_COMP!$A:$AH,$F15,MATCH(G$8,REPORT_DATA_BY_COMP!$A$1:$AH$1,0)), "")</f>
        <v>0</v>
      </c>
      <c r="H15" s="11">
        <f>IFERROR(INDEX(REPORT_DATA_BY_COMP!$A:$AH,$F15,MATCH(H$8,REPORT_DATA_BY_COMP!$A$1:$AH$1,0)), "")</f>
        <v>0</v>
      </c>
      <c r="I15" s="11">
        <f>IFERROR(INDEX(REPORT_DATA_BY_COMP!$A:$AH,$F15,MATCH(I$8,REPORT_DATA_BY_COMP!$A$1:$AH$1,0)), "")</f>
        <v>3</v>
      </c>
      <c r="J15" s="11">
        <f>IFERROR(INDEX(REPORT_DATA_BY_COMP!$A:$AH,$F15,MATCH(J$8,REPORT_DATA_BY_COMP!$A$1:$AH$1,0)), "")</f>
        <v>1</v>
      </c>
      <c r="K15" s="11">
        <f>IFERROR(INDEX(REPORT_DATA_BY_COMP!$A:$AH,$F15,MATCH(K$8,REPORT_DATA_BY_COMP!$A$1:$AH$1,0)), "")</f>
        <v>0</v>
      </c>
      <c r="L15" s="11">
        <f>IFERROR(INDEX(REPORT_DATA_BY_COMP!$A:$AH,$F15,MATCH(L$8,REPORT_DATA_BY_COMP!$A$1:$AH$1,0)), "")</f>
        <v>0</v>
      </c>
      <c r="M15" s="11">
        <f>IFERROR(INDEX(REPORT_DATA_BY_COMP!$A:$AH,$F15,MATCH(M$8,REPORT_DATA_BY_COMP!$A$1:$AH$1,0)), "")</f>
        <v>0</v>
      </c>
      <c r="N15" s="11">
        <f>IFERROR(INDEX(REPORT_DATA_BY_COMP!$A:$AH,$F15,MATCH(N$8,REPORT_DATA_BY_COMP!$A$1:$AH$1,0)), "")</f>
        <v>4</v>
      </c>
      <c r="O15" s="11">
        <f>IFERROR(INDEX(REPORT_DATA_BY_COMP!$A:$AH,$F15,MATCH(O$8,REPORT_DATA_BY_COMP!$A$1:$AH$1,0)), "")</f>
        <v>0</v>
      </c>
      <c r="P15" s="11">
        <f>IFERROR(INDEX(REPORT_DATA_BY_COMP!$A:$AH,$F15,MATCH(P$8,REPORT_DATA_BY_COMP!$A$1:$AH$1,0)), "")</f>
        <v>2</v>
      </c>
      <c r="Q15" s="11">
        <f>IFERROR(INDEX(REPORT_DATA_BY_COMP!$A:$AH,$F15,MATCH(Q$8,REPORT_DATA_BY_COMP!$A$1:$AH$1,0)), "")</f>
        <v>11</v>
      </c>
      <c r="R15" s="11">
        <f>IFERROR(INDEX(REPORT_DATA_BY_COMP!$A:$AH,$F15,MATCH(R$8,REPORT_DATA_BY_COMP!$A$1:$AH$1,0)), "")</f>
        <v>2</v>
      </c>
      <c r="S15" s="11">
        <f>IFERROR(INDEX(REPORT_DATA_BY_COMP!$A:$AH,$F15,MATCH(S$8,REPORT_DATA_BY_COMP!$A$1:$AH$1,0)), "")</f>
        <v>0</v>
      </c>
      <c r="T15" s="11">
        <f>IFERROR(INDEX(REPORT_DATA_BY_COMP!$A:$AH,$F15,MATCH(T$8,REPORT_DATA_BY_COMP!$A$1:$AH$1,0)), "")</f>
        <v>1</v>
      </c>
      <c r="U15" s="11">
        <f>IFERROR(INDEX(REPORT_DATA_BY_COMP!$A:$AH,$F15,MATCH(U$8,REPORT_DATA_BY_COMP!$A$1:$AH$1,0)), "")</f>
        <v>0</v>
      </c>
      <c r="V15" s="11">
        <f>IFERROR(INDEX(REPORT_DATA_BY_COMP!$A:$AH,$F15,MATCH(V$8,REPORT_DATA_BY_COMP!$A$1:$AH$1,0)), "")</f>
        <v>0</v>
      </c>
    </row>
    <row r="16" spans="1:22">
      <c r="A16" s="26" t="s">
        <v>769</v>
      </c>
      <c r="B16" s="27" t="s">
        <v>770</v>
      </c>
      <c r="C16" s="4" t="s">
        <v>1444</v>
      </c>
      <c r="D16" s="4" t="s">
        <v>779</v>
      </c>
      <c r="E16" s="4" t="str">
        <f>CONCATENATE(YEAR,":",MONTH,":",WEEK,":",DAY,":",$A16)</f>
        <v>2016:2:2:7:HUALIAN_3_B_E</v>
      </c>
      <c r="F16" s="4">
        <f>MATCH($E16,REPORT_DATA_BY_COMP!$A:$A,0)</f>
        <v>405</v>
      </c>
      <c r="G16" s="11">
        <f>IFERROR(INDEX(REPORT_DATA_BY_COMP!$A:$AH,$F16,MATCH(G$8,REPORT_DATA_BY_COMP!$A$1:$AH$1,0)), "")</f>
        <v>0</v>
      </c>
      <c r="H16" s="11">
        <f>IFERROR(INDEX(REPORT_DATA_BY_COMP!$A:$AH,$F16,MATCH(H$8,REPORT_DATA_BY_COMP!$A$1:$AH$1,0)), "")</f>
        <v>1</v>
      </c>
      <c r="I16" s="11">
        <f>IFERROR(INDEX(REPORT_DATA_BY_COMP!$A:$AH,$F16,MATCH(I$8,REPORT_DATA_BY_COMP!$A$1:$AH$1,0)), "")</f>
        <v>3</v>
      </c>
      <c r="J16" s="11">
        <f>IFERROR(INDEX(REPORT_DATA_BY_COMP!$A:$AH,$F16,MATCH(J$8,REPORT_DATA_BY_COMP!$A$1:$AH$1,0)), "")</f>
        <v>3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7</v>
      </c>
      <c r="O16" s="11">
        <f>IFERROR(INDEX(REPORT_DATA_BY_COMP!$A:$AH,$F16,MATCH(O$8,REPORT_DATA_BY_COMP!$A$1:$AH$1,0)), "")</f>
        <v>3</v>
      </c>
      <c r="P16" s="11">
        <f>IFERROR(INDEX(REPORT_DATA_BY_COMP!$A:$AH,$F16,MATCH(P$8,REPORT_DATA_BY_COMP!$A$1:$AH$1,0)), "")</f>
        <v>8</v>
      </c>
      <c r="Q16" s="11">
        <f>IFERROR(INDEX(REPORT_DATA_BY_COMP!$A:$AH,$F16,MATCH(Q$8,REPORT_DATA_BY_COMP!$A$1:$AH$1,0)), "")</f>
        <v>4</v>
      </c>
      <c r="R16" s="11">
        <f>IFERROR(INDEX(REPORT_DATA_BY_COMP!$A:$AH,$F16,MATCH(R$8,REPORT_DATA_BY_COMP!$A$1:$AH$1,0)), "")</f>
        <v>9</v>
      </c>
      <c r="S16" s="11">
        <f>IFERROR(INDEX(REPORT_DATA_BY_COMP!$A:$AH,$F16,MATCH(S$8,REPORT_DATA_BY_COMP!$A$1:$AH$1,0)), "")</f>
        <v>0</v>
      </c>
      <c r="T16" s="11">
        <f>IFERROR(INDEX(REPORT_DATA_BY_COMP!$A:$AH,$F16,MATCH(T$8,REPORT_DATA_BY_COMP!$A$1:$AH$1,0)), "")</f>
        <v>4</v>
      </c>
      <c r="U16" s="11">
        <f>IFERROR(INDEX(REPORT_DATA_BY_COMP!$A:$AH,$F16,MATCH(U$8,REPORT_DATA_BY_COMP!$A$1:$AH$1,0)), "")</f>
        <v>0</v>
      </c>
      <c r="V16" s="11">
        <f>IFERROR(INDEX(REPORT_DATA_BY_COMP!$A:$AH,$F16,MATCH(V$8,REPORT_DATA_BY_COMP!$A$1:$AH$1,0)), "")</f>
        <v>0</v>
      </c>
    </row>
    <row r="17" spans="1:22">
      <c r="A17" s="26" t="s">
        <v>765</v>
      </c>
      <c r="B17" s="27" t="s">
        <v>772</v>
      </c>
      <c r="C17" s="4" t="s">
        <v>1445</v>
      </c>
      <c r="D17" s="4" t="s">
        <v>777</v>
      </c>
      <c r="E17" s="4" t="str">
        <f>CONCATENATE(YEAR,":",MONTH,":",WEEK,":",DAY,":",$A17)</f>
        <v>2016:2:2:7:HUALIAN_3_S</v>
      </c>
      <c r="F17" s="4">
        <f>MATCH($E17,REPORT_DATA_BY_COMP!$A:$A,0)</f>
        <v>406</v>
      </c>
      <c r="G17" s="11">
        <f>IFERROR(INDEX(REPORT_DATA_BY_COMP!$A:$AH,$F17,MATCH(G$8,REPORT_DATA_BY_COMP!$A$1:$AH$1,0)), "")</f>
        <v>0</v>
      </c>
      <c r="H17" s="11">
        <f>IFERROR(INDEX(REPORT_DATA_BY_COMP!$A:$AH,$F17,MATCH(H$8,REPORT_DATA_BY_COMP!$A$1:$AH$1,0)), "")</f>
        <v>0</v>
      </c>
      <c r="I17" s="11">
        <f>IFERROR(INDEX(REPORT_DATA_BY_COMP!$A:$AH,$F17,MATCH(I$8,REPORT_DATA_BY_COMP!$A$1:$AH$1,0)), "")</f>
        <v>1</v>
      </c>
      <c r="J17" s="11">
        <f>IFERROR(INDEX(REPORT_DATA_BY_COMP!$A:$AH,$F17,MATCH(J$8,REPORT_DATA_BY_COMP!$A$1:$AH$1,0)), "")</f>
        <v>0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1</v>
      </c>
      <c r="O17" s="11">
        <f>IFERROR(INDEX(REPORT_DATA_BY_COMP!$A:$AH,$F17,MATCH(O$8,REPORT_DATA_BY_COMP!$A$1:$AH$1,0)), "")</f>
        <v>2</v>
      </c>
      <c r="P17" s="11">
        <f>IFERROR(INDEX(REPORT_DATA_BY_COMP!$A:$AH,$F17,MATCH(P$8,REPORT_DATA_BY_COMP!$A$1:$AH$1,0)), "")</f>
        <v>2</v>
      </c>
      <c r="Q17" s="11">
        <f>IFERROR(INDEX(REPORT_DATA_BY_COMP!$A:$AH,$F17,MATCH(Q$8,REPORT_DATA_BY_COMP!$A$1:$AH$1,0)), "")</f>
        <v>3</v>
      </c>
      <c r="R17" s="11">
        <f>IFERROR(INDEX(REPORT_DATA_BY_COMP!$A:$AH,$F17,MATCH(R$8,REPORT_DATA_BY_COMP!$A$1:$AH$1,0)), "")</f>
        <v>2</v>
      </c>
      <c r="S17" s="11">
        <f>IFERROR(INDEX(REPORT_DATA_BY_COMP!$A:$AH,$F17,MATCH(S$8,REPORT_DATA_BY_COMP!$A$1:$AH$1,0)), "")</f>
        <v>0</v>
      </c>
      <c r="T17" s="11">
        <f>IFERROR(INDEX(REPORT_DATA_BY_COMP!$A:$AH,$F17,MATCH(T$8,REPORT_DATA_BY_COMP!$A$1:$AH$1,0)), "")</f>
        <v>0</v>
      </c>
      <c r="U17" s="11">
        <f>IFERROR(INDEX(REPORT_DATA_BY_COMP!$A:$AH,$F17,MATCH(U$8,REPORT_DATA_BY_COMP!$A$1:$AH$1,0)), "")</f>
        <v>0</v>
      </c>
      <c r="V17" s="11">
        <f>IFERROR(INDEX(REPORT_DATA_BY_COMP!$A:$AH,$F17,MATCH(V$8,REPORT_DATA_BY_COMP!$A$1:$AH$1,0)), "")</f>
        <v>0</v>
      </c>
    </row>
    <row r="18" spans="1:22">
      <c r="B18" s="9" t="s">
        <v>1422</v>
      </c>
      <c r="C18" s="10"/>
      <c r="D18" s="10"/>
      <c r="E18" s="10"/>
      <c r="F18" s="10"/>
      <c r="G18" s="12">
        <f t="shared" ref="G18:V18" si="1">SUM(G15:G16)</f>
        <v>0</v>
      </c>
      <c r="H18" s="12">
        <f t="shared" si="1"/>
        <v>1</v>
      </c>
      <c r="I18" s="12">
        <f t="shared" si="1"/>
        <v>6</v>
      </c>
      <c r="J18" s="12">
        <f t="shared" si="1"/>
        <v>4</v>
      </c>
      <c r="K18" s="12">
        <f t="shared" si="1"/>
        <v>0</v>
      </c>
      <c r="L18" s="12">
        <f t="shared" si="1"/>
        <v>0</v>
      </c>
      <c r="M18" s="12">
        <f t="shared" si="1"/>
        <v>0</v>
      </c>
      <c r="N18" s="12">
        <f t="shared" si="1"/>
        <v>11</v>
      </c>
      <c r="O18" s="12">
        <f t="shared" si="1"/>
        <v>3</v>
      </c>
      <c r="P18" s="12">
        <f t="shared" si="1"/>
        <v>10</v>
      </c>
      <c r="Q18" s="12">
        <f t="shared" si="1"/>
        <v>15</v>
      </c>
      <c r="R18" s="12">
        <f t="shared" si="1"/>
        <v>11</v>
      </c>
      <c r="S18" s="12">
        <f t="shared" si="1"/>
        <v>0</v>
      </c>
      <c r="T18" s="12">
        <f t="shared" si="1"/>
        <v>5</v>
      </c>
      <c r="U18" s="12">
        <f t="shared" si="1"/>
        <v>0</v>
      </c>
      <c r="V18" s="12">
        <f t="shared" si="1"/>
        <v>0</v>
      </c>
    </row>
    <row r="19" spans="1:22">
      <c r="A19" s="60"/>
      <c r="B19" s="4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6"/>
    </row>
    <row r="20" spans="1:22">
      <c r="B20" s="13" t="s">
        <v>1420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7"/>
    </row>
    <row r="21" spans="1:22">
      <c r="B21" s="28" t="s">
        <v>1391</v>
      </c>
      <c r="C21" s="14"/>
      <c r="D21" s="14"/>
      <c r="E21" s="14" t="str">
        <f>CONCATENATE(YEAR,":",MONTH,":1:",WEEKLY_REPORT_DAY,":", $A$1)</f>
        <v>2016:2:1:7:HUALIAN</v>
      </c>
      <c r="F21" s="14">
        <f>MATCH($E21,REPORT_DATA_BY_ZONE!$A:$A, 0)</f>
        <v>37</v>
      </c>
      <c r="G21" s="11">
        <f>IFERROR(INDEX(REPORT_DATA_BY_ZONE!$A:$AH,$F21,MATCH(G$8,REPORT_DATA_BY_ZONE!$A$1:$AH$1,0)), "")</f>
        <v>0</v>
      </c>
      <c r="H21" s="11">
        <f>IFERROR(INDEX(REPORT_DATA_BY_ZONE!$A:$AH,$F21,MATCH(H$8,REPORT_DATA_BY_ZONE!$A$1:$AH$1,0)), "")</f>
        <v>1</v>
      </c>
      <c r="I21" s="11">
        <f>IFERROR(INDEX(REPORT_DATA_BY_ZONE!$A:$AH,$F21,MATCH(I$8,REPORT_DATA_BY_ZONE!$A$1:$AH$1,0)), "")</f>
        <v>8</v>
      </c>
      <c r="J21" s="11">
        <f>IFERROR(INDEX(REPORT_DATA_BY_ZONE!$A:$AH,$F21,MATCH(J$8,REPORT_DATA_BY_ZONE!$A$1:$AH$1,0)), "")</f>
        <v>15</v>
      </c>
      <c r="K21" s="11">
        <f>IFERROR(INDEX(REPORT_DATA_BY_ZONE!$A:$AH,$F21,MATCH(K$8,REPORT_DATA_BY_ZONE!$A$1:$AH$1,0)), "")</f>
        <v>0</v>
      </c>
      <c r="L21" s="11">
        <f>IFERROR(INDEX(REPORT_DATA_BY_ZONE!$A:$AH,$F21,MATCH(L$8,REPORT_DATA_BY_ZONE!$A$1:$AH$1,0)), "")</f>
        <v>0</v>
      </c>
      <c r="M21" s="11">
        <f>IFERROR(INDEX(REPORT_DATA_BY_ZONE!$A:$AH,$F21,MATCH(M$8,REPORT_DATA_BY_ZONE!$A$1:$AH$1,0)), "")</f>
        <v>0</v>
      </c>
      <c r="N21" s="11">
        <f>IFERROR(INDEX(REPORT_DATA_BY_ZONE!$A:$AH,$F21,MATCH(N$8,REPORT_DATA_BY_ZONE!$A$1:$AH$1,0)), "")</f>
        <v>34</v>
      </c>
      <c r="O21" s="11">
        <f>IFERROR(INDEX(REPORT_DATA_BY_ZONE!$A:$AH,$F21,MATCH(O$8,REPORT_DATA_BY_ZONE!$A$1:$AH$1,0)), "")</f>
        <v>10</v>
      </c>
      <c r="P21" s="11">
        <f>IFERROR(INDEX(REPORT_DATA_BY_ZONE!$A:$AH,$F21,MATCH(P$8,REPORT_DATA_BY_ZONE!$A$1:$AH$1,0)), "")</f>
        <v>35</v>
      </c>
      <c r="Q21" s="11">
        <f>IFERROR(INDEX(REPORT_DATA_BY_ZONE!$A:$AH,$F21,MATCH(Q$8,REPORT_DATA_BY_ZONE!$A$1:$AH$1,0)), "")</f>
        <v>47</v>
      </c>
      <c r="R21" s="11">
        <f>IFERROR(INDEX(REPORT_DATA_BY_ZONE!$A:$AH,$F21,MATCH(R$8,REPORT_DATA_BY_ZONE!$A$1:$AH$1,0)), "")</f>
        <v>26</v>
      </c>
      <c r="S21" s="11">
        <f>IFERROR(INDEX(REPORT_DATA_BY_ZONE!$A:$AH,$F21,MATCH(S$8,REPORT_DATA_BY_ZONE!$A$1:$AH$1,0)), "")</f>
        <v>1</v>
      </c>
      <c r="T21" s="11">
        <f>IFERROR(INDEX(REPORT_DATA_BY_ZONE!$A:$AH,$F21,MATCH(T$8,REPORT_DATA_BY_ZONE!$A$1:$AH$1,0)), "")</f>
        <v>19</v>
      </c>
      <c r="U21" s="11">
        <f>IFERROR(INDEX(REPORT_DATA_BY_ZONE!$A:$AH,$F21,MATCH(U$8,REPORT_DATA_BY_ZONE!$A$1:$AH$1,0)), "")</f>
        <v>2</v>
      </c>
      <c r="V21" s="11">
        <f>IFERROR(INDEX(REPORT_DATA_BY_ZONE!$A:$AH,$F21,MATCH(V$8,REPORT_DATA_BY_ZONE!$A$1:$AH$1,0)), "")</f>
        <v>0</v>
      </c>
    </row>
    <row r="22" spans="1:22">
      <c r="B22" s="28" t="s">
        <v>1390</v>
      </c>
      <c r="C22" s="14"/>
      <c r="D22" s="14"/>
      <c r="E22" s="14" t="str">
        <f>CONCATENATE(YEAR,":",MONTH,":2:",WEEKLY_REPORT_DAY,":", $A$1)</f>
        <v>2016:2:2:7:HUALIAN</v>
      </c>
      <c r="F22" s="14">
        <f>MATCH($E22,REPORT_DATA_BY_ZONE!$A:$A, 0)</f>
        <v>48</v>
      </c>
      <c r="G22" s="11">
        <f>IFERROR(INDEX(REPORT_DATA_BY_ZONE!$A:$AH,$F22,MATCH(G$8,REPORT_DATA_BY_ZONE!$A$1:$AH$1,0)), "")</f>
        <v>1</v>
      </c>
      <c r="H22" s="11">
        <f>IFERROR(INDEX(REPORT_DATA_BY_ZONE!$A:$AH,$F22,MATCH(H$8,REPORT_DATA_BY_ZONE!$A$1:$AH$1,0)), "")</f>
        <v>2</v>
      </c>
      <c r="I22" s="11">
        <f>IFERROR(INDEX(REPORT_DATA_BY_ZONE!$A:$AH,$F22,MATCH(I$8,REPORT_DATA_BY_ZONE!$A$1:$AH$1,0)), "")</f>
        <v>13</v>
      </c>
      <c r="J22" s="11">
        <f>IFERROR(INDEX(REPORT_DATA_BY_ZONE!$A:$AH,$F22,MATCH(J$8,REPORT_DATA_BY_ZONE!$A$1:$AH$1,0)), "")</f>
        <v>14</v>
      </c>
      <c r="K22" s="11">
        <f>IFERROR(INDEX(REPORT_DATA_BY_ZONE!$A:$AH,$F22,MATCH(K$8,REPORT_DATA_BY_ZONE!$A$1:$AH$1,0)), "")</f>
        <v>2</v>
      </c>
      <c r="L22" s="11">
        <f>IFERROR(INDEX(REPORT_DATA_BY_ZONE!$A:$AH,$F22,MATCH(L$8,REPORT_DATA_BY_ZONE!$A$1:$AH$1,0)), "")</f>
        <v>0</v>
      </c>
      <c r="M22" s="11">
        <f>IFERROR(INDEX(REPORT_DATA_BY_ZONE!$A:$AH,$F22,MATCH(M$8,REPORT_DATA_BY_ZONE!$A$1:$AH$1,0)), "")</f>
        <v>0</v>
      </c>
      <c r="N22" s="11">
        <f>IFERROR(INDEX(REPORT_DATA_BY_ZONE!$A:$AH,$F22,MATCH(N$8,REPORT_DATA_BY_ZONE!$A$1:$AH$1,0)), "")</f>
        <v>37</v>
      </c>
      <c r="O22" s="11">
        <f>IFERROR(INDEX(REPORT_DATA_BY_ZONE!$A:$AH,$F22,MATCH(O$8,REPORT_DATA_BY_ZONE!$A$1:$AH$1,0)), "")</f>
        <v>12</v>
      </c>
      <c r="P22" s="11">
        <f>IFERROR(INDEX(REPORT_DATA_BY_ZONE!$A:$AH,$F22,MATCH(P$8,REPORT_DATA_BY_ZONE!$A$1:$AH$1,0)), "")</f>
        <v>37</v>
      </c>
      <c r="Q22" s="11">
        <f>IFERROR(INDEX(REPORT_DATA_BY_ZONE!$A:$AH,$F22,MATCH(Q$8,REPORT_DATA_BY_ZONE!$A$1:$AH$1,0)), "")</f>
        <v>52</v>
      </c>
      <c r="R22" s="11">
        <f>IFERROR(INDEX(REPORT_DATA_BY_ZONE!$A:$AH,$F22,MATCH(R$8,REPORT_DATA_BY_ZONE!$A$1:$AH$1,0)), "")</f>
        <v>26</v>
      </c>
      <c r="S22" s="11">
        <f>IFERROR(INDEX(REPORT_DATA_BY_ZONE!$A:$AH,$F22,MATCH(S$8,REPORT_DATA_BY_ZONE!$A$1:$AH$1,0)), "")</f>
        <v>4</v>
      </c>
      <c r="T22" s="11">
        <f>IFERROR(INDEX(REPORT_DATA_BY_ZONE!$A:$AH,$F22,MATCH(T$8,REPORT_DATA_BY_ZONE!$A$1:$AH$1,0)), "")</f>
        <v>20</v>
      </c>
      <c r="U22" s="11">
        <f>IFERROR(INDEX(REPORT_DATA_BY_ZONE!$A:$AH,$F22,MATCH(U$8,REPORT_DATA_BY_ZONE!$A$1:$AH$1,0)), "")</f>
        <v>9</v>
      </c>
      <c r="V22" s="11">
        <f>IFERROR(INDEX(REPORT_DATA_BY_ZONE!$A:$AH,$F22,MATCH(V$8,REPORT_DATA_BY_ZONE!$A$1:$AH$1,0)), "")</f>
        <v>0</v>
      </c>
    </row>
    <row r="23" spans="1:22">
      <c r="B23" s="28" t="s">
        <v>1392</v>
      </c>
      <c r="C23" s="14"/>
      <c r="D23" s="14"/>
      <c r="E23" s="14" t="str">
        <f>CONCATENATE(YEAR,":",MONTH,":3:",WEEKLY_REPORT_DAY,":", $A$1)</f>
        <v>2016:2:3:7:HUALIAN</v>
      </c>
      <c r="F23" s="14" t="e">
        <f>MATCH($E23,REPORT_DATA_BY_ZONE!$A:$A, 0)</f>
        <v>#N/A</v>
      </c>
      <c r="G23" s="11" t="str">
        <f>IFERROR(INDEX(REPORT_DATA_BY_ZONE!$A:$AH,$F23,MATCH(G$8,REPORT_DATA_BY_ZONE!$A$1:$AH$1,0)), "")</f>
        <v/>
      </c>
      <c r="H23" s="11" t="str">
        <f>IFERROR(INDEX(REPORT_DATA_BY_ZONE!$A:$AH,$F23,MATCH(H$8,REPORT_DATA_BY_ZONE!$A$1:$AH$1,0)), "")</f>
        <v/>
      </c>
      <c r="I23" s="11" t="str">
        <f>IFERROR(INDEX(REPORT_DATA_BY_ZONE!$A:$AH,$F23,MATCH(I$8,REPORT_DATA_BY_ZONE!$A$1:$AH$1,0)), "")</f>
        <v/>
      </c>
      <c r="J23" s="11" t="str">
        <f>IFERROR(INDEX(REPORT_DATA_BY_ZONE!$A:$AH,$F23,MATCH(J$8,REPORT_DATA_BY_ZONE!$A$1:$AH$1,0)), "")</f>
        <v/>
      </c>
      <c r="K23" s="11" t="str">
        <f>IFERROR(INDEX(REPORT_DATA_BY_ZONE!$A:$AH,$F23,MATCH(K$8,REPORT_DATA_BY_ZONE!$A$1:$AH$1,0)), "")</f>
        <v/>
      </c>
      <c r="L23" s="11" t="str">
        <f>IFERROR(INDEX(REPORT_DATA_BY_ZONE!$A:$AH,$F23,MATCH(L$8,REPORT_DATA_BY_ZONE!$A$1:$AH$1,0)), "")</f>
        <v/>
      </c>
      <c r="M23" s="11" t="str">
        <f>IFERROR(INDEX(REPORT_DATA_BY_ZONE!$A:$AH,$F23,MATCH(M$8,REPORT_DATA_BY_ZONE!$A$1:$AH$1,0)), "")</f>
        <v/>
      </c>
      <c r="N23" s="11" t="str">
        <f>IFERROR(INDEX(REPORT_DATA_BY_ZONE!$A:$AH,$F23,MATCH(N$8,REPORT_DATA_BY_ZONE!$A$1:$AH$1,0)), "")</f>
        <v/>
      </c>
      <c r="O23" s="11" t="str">
        <f>IFERROR(INDEX(REPORT_DATA_BY_ZONE!$A:$AH,$F23,MATCH(O$8,REPORT_DATA_BY_ZONE!$A$1:$AH$1,0)), "")</f>
        <v/>
      </c>
      <c r="P23" s="11" t="str">
        <f>IFERROR(INDEX(REPORT_DATA_BY_ZONE!$A:$AH,$F23,MATCH(P$8,REPORT_DATA_BY_ZONE!$A$1:$AH$1,0)), "")</f>
        <v/>
      </c>
      <c r="Q23" s="11" t="str">
        <f>IFERROR(INDEX(REPORT_DATA_BY_ZONE!$A:$AH,$F23,MATCH(Q$8,REPORT_DATA_BY_ZONE!$A$1:$AH$1,0)), "")</f>
        <v/>
      </c>
      <c r="R23" s="11" t="str">
        <f>IFERROR(INDEX(REPORT_DATA_BY_ZONE!$A:$AH,$F23,MATCH(R$8,REPORT_DATA_BY_ZONE!$A$1:$AH$1,0)), "")</f>
        <v/>
      </c>
      <c r="S23" s="11" t="str">
        <f>IFERROR(INDEX(REPORT_DATA_BY_ZONE!$A:$AH,$F23,MATCH(S$8,REPORT_DATA_BY_ZONE!$A$1:$AH$1,0)), "")</f>
        <v/>
      </c>
      <c r="T23" s="11" t="str">
        <f>IFERROR(INDEX(REPORT_DATA_BY_ZONE!$A:$AH,$F23,MATCH(T$8,REPORT_DATA_BY_ZONE!$A$1:$AH$1,0)), "")</f>
        <v/>
      </c>
      <c r="U23" s="11" t="str">
        <f>IFERROR(INDEX(REPORT_DATA_BY_ZONE!$A:$AH,$F23,MATCH(U$8,REPORT_DATA_BY_ZONE!$A$1:$AH$1,0)), "")</f>
        <v/>
      </c>
      <c r="V23" s="11" t="str">
        <f>IFERROR(INDEX(REPORT_DATA_BY_ZONE!$A:$AH,$F23,MATCH(V$8,REPORT_DATA_BY_ZONE!$A$1:$AH$1,0)), "")</f>
        <v/>
      </c>
    </row>
    <row r="24" spans="1:22">
      <c r="B24" s="28" t="s">
        <v>1393</v>
      </c>
      <c r="C24" s="14"/>
      <c r="D24" s="14"/>
      <c r="E24" s="14" t="str">
        <f>CONCATENATE(YEAR,":",MONTH,":4:",WEEKLY_REPORT_DAY,":", $A$1)</f>
        <v>2016:2:4:7:HUALIAN</v>
      </c>
      <c r="F24" s="14" t="e">
        <f>MATCH($E24,REPORT_DATA_BY_ZONE!$A:$A, 0)</f>
        <v>#N/A</v>
      </c>
      <c r="G24" s="11" t="str">
        <f>IFERROR(INDEX(REPORT_DATA_BY_ZONE!$A:$AH,$F24,MATCH(G$8,REPORT_DATA_BY_ZONE!$A$1:$AH$1,0)), "")</f>
        <v/>
      </c>
      <c r="H24" s="11" t="str">
        <f>IFERROR(INDEX(REPORT_DATA_BY_ZONE!$A:$AH,$F24,MATCH(H$8,REPORT_DATA_BY_ZONE!$A$1:$AH$1,0)), "")</f>
        <v/>
      </c>
      <c r="I24" s="11" t="str">
        <f>IFERROR(INDEX(REPORT_DATA_BY_ZONE!$A:$AH,$F24,MATCH(I$8,REPORT_DATA_BY_ZONE!$A$1:$AH$1,0)), "")</f>
        <v/>
      </c>
      <c r="J24" s="11" t="str">
        <f>IFERROR(INDEX(REPORT_DATA_BY_ZONE!$A:$AH,$F24,MATCH(J$8,REPORT_DATA_BY_ZONE!$A$1:$AH$1,0)), "")</f>
        <v/>
      </c>
      <c r="K24" s="11" t="str">
        <f>IFERROR(INDEX(REPORT_DATA_BY_ZONE!$A:$AH,$F24,MATCH(K$8,REPORT_DATA_BY_ZONE!$A$1:$AH$1,0)), "")</f>
        <v/>
      </c>
      <c r="L24" s="11" t="str">
        <f>IFERROR(INDEX(REPORT_DATA_BY_ZONE!$A:$AH,$F24,MATCH(L$8,REPORT_DATA_BY_ZONE!$A$1:$AH$1,0)), "")</f>
        <v/>
      </c>
      <c r="M24" s="11" t="str">
        <f>IFERROR(INDEX(REPORT_DATA_BY_ZONE!$A:$AH,$F24,MATCH(M$8,REPORT_DATA_BY_ZONE!$A$1:$AH$1,0)), "")</f>
        <v/>
      </c>
      <c r="N24" s="11" t="str">
        <f>IFERROR(INDEX(REPORT_DATA_BY_ZONE!$A:$AH,$F24,MATCH(N$8,REPORT_DATA_BY_ZONE!$A$1:$AH$1,0)), "")</f>
        <v/>
      </c>
      <c r="O24" s="11" t="str">
        <f>IFERROR(INDEX(REPORT_DATA_BY_ZONE!$A:$AH,$F24,MATCH(O$8,REPORT_DATA_BY_ZONE!$A$1:$AH$1,0)), "")</f>
        <v/>
      </c>
      <c r="P24" s="11" t="str">
        <f>IFERROR(INDEX(REPORT_DATA_BY_ZONE!$A:$AH,$F24,MATCH(P$8,REPORT_DATA_BY_ZONE!$A$1:$AH$1,0)), "")</f>
        <v/>
      </c>
      <c r="Q24" s="11" t="str">
        <f>IFERROR(INDEX(REPORT_DATA_BY_ZONE!$A:$AH,$F24,MATCH(Q$8,REPORT_DATA_BY_ZONE!$A$1:$AH$1,0)), "")</f>
        <v/>
      </c>
      <c r="R24" s="11" t="str">
        <f>IFERROR(INDEX(REPORT_DATA_BY_ZONE!$A:$AH,$F24,MATCH(R$8,REPORT_DATA_BY_ZONE!$A$1:$AH$1,0)), "")</f>
        <v/>
      </c>
      <c r="S24" s="11" t="str">
        <f>IFERROR(INDEX(REPORT_DATA_BY_ZONE!$A:$AH,$F24,MATCH(S$8,REPORT_DATA_BY_ZONE!$A$1:$AH$1,0)), "")</f>
        <v/>
      </c>
      <c r="T24" s="11" t="str">
        <f>IFERROR(INDEX(REPORT_DATA_BY_ZONE!$A:$AH,$F24,MATCH(T$8,REPORT_DATA_BY_ZONE!$A$1:$AH$1,0)), "")</f>
        <v/>
      </c>
      <c r="U24" s="11" t="str">
        <f>IFERROR(INDEX(REPORT_DATA_BY_ZONE!$A:$AH,$F24,MATCH(U$8,REPORT_DATA_BY_ZONE!$A$1:$AH$1,0)), "")</f>
        <v/>
      </c>
      <c r="V24" s="11" t="str">
        <f>IFERROR(INDEX(REPORT_DATA_BY_ZONE!$A:$AH,$F24,MATCH(V$8,REPORT_DATA_BY_ZONE!$A$1:$AH$1,0)), "")</f>
        <v/>
      </c>
    </row>
    <row r="25" spans="1:22">
      <c r="B25" s="28" t="s">
        <v>1394</v>
      </c>
      <c r="C25" s="14"/>
      <c r="D25" s="14"/>
      <c r="E25" s="14" t="str">
        <f>CONCATENATE(YEAR,":",MONTH,":5:",WEEKLY_REPORT_DAY,":", $A$1)</f>
        <v>2016:2:5:7:HUALIAN</v>
      </c>
      <c r="F25" s="14" t="e">
        <f>MATCH($E25,REPORT_DATA_BY_ZONE!$A:$A, 0)</f>
        <v>#N/A</v>
      </c>
      <c r="G25" s="11" t="str">
        <f>IFERROR(INDEX(REPORT_DATA_BY_ZONE!$A:$AH,$F25,MATCH(G$8,REPORT_DATA_BY_ZONE!$A$1:$AH$1,0)), "")</f>
        <v/>
      </c>
      <c r="H25" s="11" t="str">
        <f>IFERROR(INDEX(REPORT_DATA_BY_ZONE!$A:$AH,$F25,MATCH(H$8,REPORT_DATA_BY_ZONE!$A$1:$AH$1,0)), "")</f>
        <v/>
      </c>
      <c r="I25" s="11" t="str">
        <f>IFERROR(INDEX(REPORT_DATA_BY_ZONE!$A:$AH,$F25,MATCH(I$8,REPORT_DATA_BY_ZONE!$A$1:$AH$1,0)), "")</f>
        <v/>
      </c>
      <c r="J25" s="11" t="str">
        <f>IFERROR(INDEX(REPORT_DATA_BY_ZONE!$A:$AH,$F25,MATCH(J$8,REPORT_DATA_BY_ZONE!$A$1:$AH$1,0)), "")</f>
        <v/>
      </c>
      <c r="K25" s="11" t="str">
        <f>IFERROR(INDEX(REPORT_DATA_BY_ZONE!$A:$AH,$F25,MATCH(K$8,REPORT_DATA_BY_ZONE!$A$1:$AH$1,0)), "")</f>
        <v/>
      </c>
      <c r="L25" s="11" t="str">
        <f>IFERROR(INDEX(REPORT_DATA_BY_ZONE!$A:$AH,$F25,MATCH(L$8,REPORT_DATA_BY_ZONE!$A$1:$AH$1,0)), "")</f>
        <v/>
      </c>
      <c r="M25" s="11" t="str">
        <f>IFERROR(INDEX(REPORT_DATA_BY_ZONE!$A:$AH,$F25,MATCH(M$8,REPORT_DATA_BY_ZONE!$A$1:$AH$1,0)), "")</f>
        <v/>
      </c>
      <c r="N25" s="11" t="str">
        <f>IFERROR(INDEX(REPORT_DATA_BY_ZONE!$A:$AH,$F25,MATCH(N$8,REPORT_DATA_BY_ZONE!$A$1:$AH$1,0)), "")</f>
        <v/>
      </c>
      <c r="O25" s="11" t="str">
        <f>IFERROR(INDEX(REPORT_DATA_BY_ZONE!$A:$AH,$F25,MATCH(O$8,REPORT_DATA_BY_ZONE!$A$1:$AH$1,0)), "")</f>
        <v/>
      </c>
      <c r="P25" s="11" t="str">
        <f>IFERROR(INDEX(REPORT_DATA_BY_ZONE!$A:$AH,$F25,MATCH(P$8,REPORT_DATA_BY_ZONE!$A$1:$AH$1,0)), "")</f>
        <v/>
      </c>
      <c r="Q25" s="11" t="str">
        <f>IFERROR(INDEX(REPORT_DATA_BY_ZONE!$A:$AH,$F25,MATCH(Q$8,REPORT_DATA_BY_ZONE!$A$1:$AH$1,0)), "")</f>
        <v/>
      </c>
      <c r="R25" s="11" t="str">
        <f>IFERROR(INDEX(REPORT_DATA_BY_ZONE!$A:$AH,$F25,MATCH(R$8,REPORT_DATA_BY_ZONE!$A$1:$AH$1,0)), "")</f>
        <v/>
      </c>
      <c r="S25" s="11" t="str">
        <f>IFERROR(INDEX(REPORT_DATA_BY_ZONE!$A:$AH,$F25,MATCH(S$8,REPORT_DATA_BY_ZONE!$A$1:$AH$1,0)), "")</f>
        <v/>
      </c>
      <c r="T25" s="11" t="str">
        <f>IFERROR(INDEX(REPORT_DATA_BY_ZONE!$A:$AH,$F25,MATCH(T$8,REPORT_DATA_BY_ZONE!$A$1:$AH$1,0)), "")</f>
        <v/>
      </c>
      <c r="U25" s="11" t="str">
        <f>IFERROR(INDEX(REPORT_DATA_BY_ZONE!$A:$AH,$F25,MATCH(U$8,REPORT_DATA_BY_ZONE!$A$1:$AH$1,0)), "")</f>
        <v/>
      </c>
      <c r="V25" s="11" t="str">
        <f>IFERROR(INDEX(REPORT_DATA_BY_ZONE!$A:$AH,$F25,MATCH(V$8,REPORT_DATA_BY_ZONE!$A$1:$AH$1,0)), "")</f>
        <v/>
      </c>
    </row>
    <row r="26" spans="1:22">
      <c r="B26" s="18" t="s">
        <v>1422</v>
      </c>
      <c r="C26" s="15"/>
      <c r="D26" s="15"/>
      <c r="E26" s="15"/>
      <c r="F26" s="15"/>
      <c r="G26" s="19">
        <f>SUM(G21:G25)</f>
        <v>1</v>
      </c>
      <c r="H26" s="19">
        <f t="shared" ref="H26:V26" si="2">SUM(H21:H25)</f>
        <v>3</v>
      </c>
      <c r="I26" s="19">
        <f t="shared" si="2"/>
        <v>21</v>
      </c>
      <c r="J26" s="19">
        <f t="shared" si="2"/>
        <v>29</v>
      </c>
      <c r="K26" s="19">
        <f t="shared" si="2"/>
        <v>2</v>
      </c>
      <c r="L26" s="19">
        <f t="shared" si="2"/>
        <v>0</v>
      </c>
      <c r="M26" s="19">
        <f t="shared" si="2"/>
        <v>0</v>
      </c>
      <c r="N26" s="19">
        <f t="shared" si="2"/>
        <v>71</v>
      </c>
      <c r="O26" s="19">
        <f t="shared" si="2"/>
        <v>22</v>
      </c>
      <c r="P26" s="19">
        <f t="shared" si="2"/>
        <v>72</v>
      </c>
      <c r="Q26" s="19">
        <f t="shared" si="2"/>
        <v>99</v>
      </c>
      <c r="R26" s="19">
        <f t="shared" si="2"/>
        <v>52</v>
      </c>
      <c r="S26" s="19">
        <f t="shared" si="2"/>
        <v>5</v>
      </c>
      <c r="T26" s="19">
        <f t="shared" si="2"/>
        <v>39</v>
      </c>
      <c r="U26" s="19">
        <f t="shared" si="2"/>
        <v>11</v>
      </c>
      <c r="V26" s="19">
        <f t="shared" si="2"/>
        <v>0</v>
      </c>
    </row>
  </sheetData>
  <mergeCells count="18"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  <mergeCell ref="G5:J5"/>
    <mergeCell ref="R1:R5"/>
  </mergeCells>
  <conditionalFormatting sqref="L10:M11">
    <cfRule type="cellIs" dxfId="639" priority="127" operator="lessThan">
      <formula>0.5</formula>
    </cfRule>
    <cfRule type="cellIs" dxfId="638" priority="128" operator="greaterThan">
      <formula>0.5</formula>
    </cfRule>
  </conditionalFormatting>
  <conditionalFormatting sqref="N10:N11">
    <cfRule type="cellIs" dxfId="637" priority="125" operator="lessThan">
      <formula>4.5</formula>
    </cfRule>
    <cfRule type="cellIs" dxfId="636" priority="126" operator="greaterThan">
      <formula>5.5</formula>
    </cfRule>
  </conditionalFormatting>
  <conditionalFormatting sqref="O10:O11">
    <cfRule type="cellIs" dxfId="635" priority="123" operator="lessThan">
      <formula>1.5</formula>
    </cfRule>
    <cfRule type="cellIs" dxfId="634" priority="124" operator="greaterThan">
      <formula>2.5</formula>
    </cfRule>
  </conditionalFormatting>
  <conditionalFormatting sqref="P10:P11">
    <cfRule type="cellIs" dxfId="633" priority="121" operator="lessThan">
      <formula>4.5</formula>
    </cfRule>
    <cfRule type="cellIs" dxfId="632" priority="122" operator="greaterThan">
      <formula>7.5</formula>
    </cfRule>
  </conditionalFormatting>
  <conditionalFormatting sqref="R10:S11">
    <cfRule type="cellIs" dxfId="631" priority="119" operator="lessThan">
      <formula>2.5</formula>
    </cfRule>
    <cfRule type="cellIs" dxfId="630" priority="120" operator="greaterThan">
      <formula>4.5</formula>
    </cfRule>
  </conditionalFormatting>
  <conditionalFormatting sqref="T10:T11">
    <cfRule type="cellIs" dxfId="629" priority="117" operator="lessThan">
      <formula>2.5</formula>
    </cfRule>
    <cfRule type="cellIs" dxfId="628" priority="118" operator="greaterThan">
      <formula>4.5</formula>
    </cfRule>
  </conditionalFormatting>
  <conditionalFormatting sqref="U10:U11">
    <cfRule type="cellIs" dxfId="627" priority="116" operator="greaterThan">
      <formula>1.5</formula>
    </cfRule>
  </conditionalFormatting>
  <conditionalFormatting sqref="L10:V11">
    <cfRule type="expression" dxfId="626" priority="113">
      <formula>L10=""</formula>
    </cfRule>
  </conditionalFormatting>
  <conditionalFormatting sqref="S10:S11">
    <cfRule type="cellIs" dxfId="625" priority="114" operator="greaterThan">
      <formula>0.5</formula>
    </cfRule>
    <cfRule type="cellIs" dxfId="624" priority="115" operator="lessThan">
      <formula>0.5</formula>
    </cfRule>
  </conditionalFormatting>
  <conditionalFormatting sqref="L12:M12">
    <cfRule type="cellIs" dxfId="623" priority="111" operator="lessThan">
      <formula>0.5</formula>
    </cfRule>
    <cfRule type="cellIs" dxfId="622" priority="112" operator="greaterThan">
      <formula>0.5</formula>
    </cfRule>
  </conditionalFormatting>
  <conditionalFormatting sqref="N12">
    <cfRule type="cellIs" dxfId="621" priority="109" operator="lessThan">
      <formula>4.5</formula>
    </cfRule>
    <cfRule type="cellIs" dxfId="620" priority="110" operator="greaterThan">
      <formula>5.5</formula>
    </cfRule>
  </conditionalFormatting>
  <conditionalFormatting sqref="O12">
    <cfRule type="cellIs" dxfId="619" priority="107" operator="lessThan">
      <formula>1.5</formula>
    </cfRule>
    <cfRule type="cellIs" dxfId="618" priority="108" operator="greaterThan">
      <formula>2.5</formula>
    </cfRule>
  </conditionalFormatting>
  <conditionalFormatting sqref="P12">
    <cfRule type="cellIs" dxfId="617" priority="105" operator="lessThan">
      <formula>4.5</formula>
    </cfRule>
    <cfRule type="cellIs" dxfId="616" priority="106" operator="greaterThan">
      <formula>7.5</formula>
    </cfRule>
  </conditionalFormatting>
  <conditionalFormatting sqref="R12:S12">
    <cfRule type="cellIs" dxfId="615" priority="103" operator="lessThan">
      <formula>2.5</formula>
    </cfRule>
    <cfRule type="cellIs" dxfId="614" priority="104" operator="greaterThan">
      <formula>4.5</formula>
    </cfRule>
  </conditionalFormatting>
  <conditionalFormatting sqref="T12">
    <cfRule type="cellIs" dxfId="613" priority="101" operator="lessThan">
      <formula>2.5</formula>
    </cfRule>
    <cfRule type="cellIs" dxfId="612" priority="102" operator="greaterThan">
      <formula>4.5</formula>
    </cfRule>
  </conditionalFormatting>
  <conditionalFormatting sqref="U12">
    <cfRule type="cellIs" dxfId="611" priority="100" operator="greaterThan">
      <formula>1.5</formula>
    </cfRule>
  </conditionalFormatting>
  <conditionalFormatting sqref="L12:V12">
    <cfRule type="expression" dxfId="610" priority="97">
      <formula>L12=""</formula>
    </cfRule>
  </conditionalFormatting>
  <conditionalFormatting sqref="S12">
    <cfRule type="cellIs" dxfId="609" priority="98" operator="greaterThan">
      <formula>0.5</formula>
    </cfRule>
    <cfRule type="cellIs" dxfId="608" priority="99" operator="lessThan">
      <formula>0.5</formula>
    </cfRule>
  </conditionalFormatting>
  <conditionalFormatting sqref="L15:M16">
    <cfRule type="cellIs" dxfId="607" priority="79" operator="lessThan">
      <formula>0.5</formula>
    </cfRule>
    <cfRule type="cellIs" dxfId="606" priority="80" operator="greaterThan">
      <formula>0.5</formula>
    </cfRule>
  </conditionalFormatting>
  <conditionalFormatting sqref="N15:N16">
    <cfRule type="cellIs" dxfId="605" priority="77" operator="lessThan">
      <formula>4.5</formula>
    </cfRule>
    <cfRule type="cellIs" dxfId="604" priority="78" operator="greaterThan">
      <formula>5.5</formula>
    </cfRule>
  </conditionalFormatting>
  <conditionalFormatting sqref="O15:O16">
    <cfRule type="cellIs" dxfId="603" priority="75" operator="lessThan">
      <formula>1.5</formula>
    </cfRule>
    <cfRule type="cellIs" dxfId="602" priority="76" operator="greaterThan">
      <formula>2.5</formula>
    </cfRule>
  </conditionalFormatting>
  <conditionalFormatting sqref="P15:P16">
    <cfRule type="cellIs" dxfId="601" priority="73" operator="lessThan">
      <formula>4.5</formula>
    </cfRule>
    <cfRule type="cellIs" dxfId="600" priority="74" operator="greaterThan">
      <formula>7.5</formula>
    </cfRule>
  </conditionalFormatting>
  <conditionalFormatting sqref="R15:S16">
    <cfRule type="cellIs" dxfId="599" priority="71" operator="lessThan">
      <formula>2.5</formula>
    </cfRule>
    <cfRule type="cellIs" dxfId="598" priority="72" operator="greaterThan">
      <formula>4.5</formula>
    </cfRule>
  </conditionalFormatting>
  <conditionalFormatting sqref="T15:T16">
    <cfRule type="cellIs" dxfId="597" priority="69" operator="lessThan">
      <formula>2.5</formula>
    </cfRule>
    <cfRule type="cellIs" dxfId="596" priority="70" operator="greaterThan">
      <formula>4.5</formula>
    </cfRule>
  </conditionalFormatting>
  <conditionalFormatting sqref="U15:U16">
    <cfRule type="cellIs" dxfId="595" priority="68" operator="greaterThan">
      <formula>1.5</formula>
    </cfRule>
  </conditionalFormatting>
  <conditionalFormatting sqref="L15:V16">
    <cfRule type="expression" dxfId="594" priority="65">
      <formula>L15=""</formula>
    </cfRule>
  </conditionalFormatting>
  <conditionalFormatting sqref="S15:S16">
    <cfRule type="cellIs" dxfId="593" priority="66" operator="greaterThan">
      <formula>0.5</formula>
    </cfRule>
    <cfRule type="cellIs" dxfId="592" priority="67" operator="lessThan">
      <formula>0.5</formula>
    </cfRule>
  </conditionalFormatting>
  <conditionalFormatting sqref="L17:M17">
    <cfRule type="cellIs" dxfId="591" priority="63" operator="lessThan">
      <formula>0.5</formula>
    </cfRule>
    <cfRule type="cellIs" dxfId="590" priority="64" operator="greaterThan">
      <formula>0.5</formula>
    </cfRule>
  </conditionalFormatting>
  <conditionalFormatting sqref="N17">
    <cfRule type="cellIs" dxfId="589" priority="61" operator="lessThan">
      <formula>4.5</formula>
    </cfRule>
    <cfRule type="cellIs" dxfId="588" priority="62" operator="greaterThan">
      <formula>5.5</formula>
    </cfRule>
  </conditionalFormatting>
  <conditionalFormatting sqref="O17">
    <cfRule type="cellIs" dxfId="587" priority="59" operator="lessThan">
      <formula>1.5</formula>
    </cfRule>
    <cfRule type="cellIs" dxfId="586" priority="60" operator="greaterThan">
      <formula>2.5</formula>
    </cfRule>
  </conditionalFormatting>
  <conditionalFormatting sqref="P17">
    <cfRule type="cellIs" dxfId="585" priority="57" operator="lessThan">
      <formula>4.5</formula>
    </cfRule>
    <cfRule type="cellIs" dxfId="584" priority="58" operator="greaterThan">
      <formula>7.5</formula>
    </cfRule>
  </conditionalFormatting>
  <conditionalFormatting sqref="R17:S17">
    <cfRule type="cellIs" dxfId="583" priority="55" operator="lessThan">
      <formula>2.5</formula>
    </cfRule>
    <cfRule type="cellIs" dxfId="582" priority="56" operator="greaterThan">
      <formula>4.5</formula>
    </cfRule>
  </conditionalFormatting>
  <conditionalFormatting sqref="T17">
    <cfRule type="cellIs" dxfId="581" priority="53" operator="lessThan">
      <formula>2.5</formula>
    </cfRule>
    <cfRule type="cellIs" dxfId="580" priority="54" operator="greaterThan">
      <formula>4.5</formula>
    </cfRule>
  </conditionalFormatting>
  <conditionalFormatting sqref="U17">
    <cfRule type="cellIs" dxfId="579" priority="52" operator="greaterThan">
      <formula>1.5</formula>
    </cfRule>
  </conditionalFormatting>
  <conditionalFormatting sqref="L17:V17">
    <cfRule type="expression" dxfId="578" priority="49">
      <formula>L17=""</formula>
    </cfRule>
  </conditionalFormatting>
  <conditionalFormatting sqref="S17">
    <cfRule type="cellIs" dxfId="577" priority="50" operator="greaterThan">
      <formula>0.5</formula>
    </cfRule>
    <cfRule type="cellIs" dxfId="576" priority="51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D20" sqref="D20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9"/>
  <sheetViews>
    <sheetView topLeftCell="A189" workbookViewId="0">
      <selection activeCell="V14" sqref="V14"/>
    </sheetView>
  </sheetViews>
  <sheetFormatPr defaultRowHeight="15"/>
  <cols>
    <col min="1" max="1" width="26.7109375" customWidth="1"/>
    <col min="2" max="2" width="14.140625" customWidth="1"/>
    <col min="3" max="3" width="2.28515625" customWidth="1"/>
    <col min="4" max="4" width="2.140625" customWidth="1"/>
    <col min="5" max="5" width="2.140625" bestFit="1" customWidth="1"/>
    <col min="6" max="6" width="2.28515625" bestFit="1" customWidth="1"/>
    <col min="7" max="7" width="14.28515625" bestFit="1" customWidth="1"/>
    <col min="8" max="8" width="4.5703125" bestFit="1" customWidth="1"/>
    <col min="9" max="9" width="6" bestFit="1" customWidth="1"/>
    <col min="10" max="10" width="3.42578125" bestFit="1" customWidth="1"/>
    <col min="11" max="11" width="4.42578125" customWidth="1"/>
    <col min="12" max="12" width="3.28515625" customWidth="1"/>
    <col min="13" max="13" width="3.28515625" bestFit="1" customWidth="1"/>
    <col min="14" max="14" width="11.5703125" bestFit="1" customWidth="1"/>
    <col min="15" max="15" width="10.5703125" bestFit="1" customWidth="1"/>
    <col min="16" max="16" width="5.42578125" bestFit="1" customWidth="1"/>
    <col min="17" max="17" width="6.85546875" style="8" bestFit="1" customWidth="1"/>
    <col min="18" max="18" width="4.28515625" style="8" customWidth="1"/>
    <col min="19" max="19" width="15.28515625" style="8" bestFit="1" customWidth="1"/>
    <col min="20" max="20" width="11.85546875" style="8" bestFit="1" customWidth="1"/>
    <col min="21" max="21" width="12" style="8" bestFit="1" customWidth="1"/>
    <col min="22" max="22" width="14.28515625" style="8" bestFit="1" customWidth="1"/>
    <col min="23" max="23" width="13.140625" style="8" bestFit="1" customWidth="1"/>
    <col min="24" max="24" width="10.42578125" style="8" bestFit="1" customWidth="1"/>
    <col min="25" max="25" width="4.28515625" customWidth="1"/>
  </cols>
  <sheetData>
    <row r="1" spans="1:24">
      <c r="B1" s="3"/>
      <c r="C1" t="s">
        <v>2</v>
      </c>
      <c r="D1" t="s">
        <v>3</v>
      </c>
      <c r="E1" t="s">
        <v>4</v>
      </c>
      <c r="F1" t="s">
        <v>5</v>
      </c>
      <c r="G1" t="s">
        <v>61</v>
      </c>
      <c r="H1" t="s">
        <v>6</v>
      </c>
      <c r="I1" t="s">
        <v>77</v>
      </c>
      <c r="J1" t="s">
        <v>7</v>
      </c>
      <c r="K1" t="s">
        <v>8</v>
      </c>
      <c r="L1" t="s">
        <v>9</v>
      </c>
      <c r="M1" t="s">
        <v>10</v>
      </c>
      <c r="N1" t="s">
        <v>63</v>
      </c>
      <c r="O1" t="s">
        <v>62</v>
      </c>
      <c r="P1" t="s">
        <v>11</v>
      </c>
      <c r="Q1" s="8" t="s">
        <v>12</v>
      </c>
      <c r="R1" s="8" t="s">
        <v>13</v>
      </c>
      <c r="S1"/>
      <c r="T1"/>
      <c r="U1"/>
      <c r="V1"/>
      <c r="W1"/>
      <c r="X1"/>
    </row>
    <row r="2" spans="1:24">
      <c r="A2" s="8" t="s">
        <v>93</v>
      </c>
      <c r="B2" s="3" t="s">
        <v>94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/>
      <c r="T2"/>
      <c r="U2"/>
      <c r="V2"/>
      <c r="W2"/>
      <c r="X2"/>
    </row>
    <row r="3" spans="1:24">
      <c r="A3" s="8" t="s">
        <v>95</v>
      </c>
      <c r="B3" s="3" t="s">
        <v>96</v>
      </c>
      <c r="C3" s="8">
        <v>0</v>
      </c>
      <c r="D3" s="8">
        <v>2</v>
      </c>
      <c r="E3" s="8">
        <v>0</v>
      </c>
      <c r="F3" s="8">
        <v>3</v>
      </c>
      <c r="G3" s="8">
        <v>2</v>
      </c>
      <c r="H3" s="8">
        <v>0</v>
      </c>
      <c r="I3" s="8">
        <v>0</v>
      </c>
      <c r="J3" s="8">
        <v>8</v>
      </c>
      <c r="K3" s="8">
        <v>0</v>
      </c>
      <c r="L3" s="8">
        <v>6</v>
      </c>
      <c r="M3" s="8">
        <v>2</v>
      </c>
      <c r="N3" s="8">
        <v>4</v>
      </c>
      <c r="O3" s="8">
        <v>0</v>
      </c>
      <c r="P3" s="8">
        <v>4</v>
      </c>
      <c r="Q3" s="8">
        <v>0</v>
      </c>
      <c r="R3" s="8">
        <v>0</v>
      </c>
      <c r="S3"/>
      <c r="T3"/>
      <c r="U3"/>
      <c r="V3"/>
      <c r="W3"/>
      <c r="X3"/>
    </row>
    <row r="4" spans="1:24">
      <c r="A4" s="8" t="s">
        <v>97</v>
      </c>
      <c r="B4" s="3" t="s">
        <v>98</v>
      </c>
      <c r="C4" s="8">
        <v>0</v>
      </c>
      <c r="D4" s="8">
        <v>1</v>
      </c>
      <c r="E4" s="8">
        <v>3</v>
      </c>
      <c r="F4" s="8">
        <v>4</v>
      </c>
      <c r="G4" s="8">
        <v>1</v>
      </c>
      <c r="H4" s="8">
        <v>0</v>
      </c>
      <c r="I4" s="8">
        <v>0</v>
      </c>
      <c r="J4" s="8">
        <v>12</v>
      </c>
      <c r="K4" s="8">
        <v>0</v>
      </c>
      <c r="L4" s="8">
        <v>3</v>
      </c>
      <c r="M4" s="8">
        <v>1</v>
      </c>
      <c r="N4" s="8">
        <v>1</v>
      </c>
      <c r="O4" s="8">
        <v>0</v>
      </c>
      <c r="P4" s="8">
        <v>1</v>
      </c>
      <c r="Q4" s="8">
        <v>0</v>
      </c>
      <c r="R4" s="8">
        <v>0</v>
      </c>
      <c r="S4"/>
      <c r="T4"/>
      <c r="U4"/>
      <c r="V4"/>
      <c r="W4"/>
      <c r="X4"/>
    </row>
    <row r="5" spans="1:24">
      <c r="A5" s="8" t="s">
        <v>99</v>
      </c>
      <c r="B5" s="3" t="s">
        <v>100</v>
      </c>
      <c r="C5" s="8">
        <v>1</v>
      </c>
      <c r="D5" s="8">
        <v>0</v>
      </c>
      <c r="E5" s="8">
        <v>0</v>
      </c>
      <c r="F5" s="8">
        <v>2</v>
      </c>
      <c r="G5" s="8">
        <v>1</v>
      </c>
      <c r="H5" s="8">
        <v>0</v>
      </c>
      <c r="I5" s="8">
        <v>0</v>
      </c>
      <c r="J5" s="8">
        <v>3</v>
      </c>
      <c r="K5" s="8">
        <v>0</v>
      </c>
      <c r="L5" s="8">
        <v>2</v>
      </c>
      <c r="M5" s="8">
        <v>4</v>
      </c>
      <c r="N5" s="8">
        <v>3</v>
      </c>
      <c r="O5" s="8">
        <v>0</v>
      </c>
      <c r="P5" s="8">
        <v>1</v>
      </c>
      <c r="Q5" s="8">
        <v>0</v>
      </c>
      <c r="R5" s="8">
        <v>0</v>
      </c>
      <c r="S5"/>
      <c r="T5"/>
      <c r="U5"/>
      <c r="V5"/>
      <c r="W5"/>
      <c r="X5"/>
    </row>
    <row r="6" spans="1:24">
      <c r="A6" s="8" t="s">
        <v>101</v>
      </c>
      <c r="B6" s="3" t="s">
        <v>102</v>
      </c>
      <c r="C6" s="8">
        <v>0</v>
      </c>
      <c r="D6" s="8">
        <v>0</v>
      </c>
      <c r="E6" s="8">
        <v>0</v>
      </c>
      <c r="F6" s="8">
        <v>1</v>
      </c>
      <c r="G6" s="8">
        <v>0</v>
      </c>
      <c r="H6" s="8">
        <v>0</v>
      </c>
      <c r="I6" s="8">
        <v>0</v>
      </c>
      <c r="J6" s="8">
        <v>1</v>
      </c>
      <c r="K6" s="8">
        <v>0</v>
      </c>
      <c r="L6" s="8">
        <v>2</v>
      </c>
      <c r="M6" s="8">
        <v>17</v>
      </c>
      <c r="N6" s="8">
        <v>2</v>
      </c>
      <c r="O6" s="8">
        <v>0</v>
      </c>
      <c r="P6" s="8">
        <v>1</v>
      </c>
      <c r="Q6" s="8">
        <v>0</v>
      </c>
      <c r="R6" s="8">
        <v>0</v>
      </c>
      <c r="S6"/>
      <c r="T6"/>
      <c r="U6"/>
      <c r="V6"/>
      <c r="W6"/>
      <c r="X6"/>
    </row>
    <row r="7" spans="1:24">
      <c r="A7" s="8" t="s">
        <v>103</v>
      </c>
      <c r="B7" s="3" t="s">
        <v>104</v>
      </c>
      <c r="C7" s="8">
        <v>0</v>
      </c>
      <c r="D7" s="8">
        <v>0</v>
      </c>
      <c r="E7" s="8">
        <v>0</v>
      </c>
      <c r="F7" s="8">
        <v>1</v>
      </c>
      <c r="G7" s="8">
        <v>0</v>
      </c>
      <c r="H7" s="8">
        <v>0</v>
      </c>
      <c r="I7" s="8">
        <v>0</v>
      </c>
      <c r="J7" s="8">
        <v>1</v>
      </c>
      <c r="K7" s="8">
        <v>0</v>
      </c>
      <c r="L7" s="8">
        <v>3</v>
      </c>
      <c r="M7" s="8">
        <v>2</v>
      </c>
      <c r="N7" s="8">
        <v>2</v>
      </c>
      <c r="O7" s="8">
        <v>0</v>
      </c>
      <c r="P7" s="8">
        <v>4</v>
      </c>
      <c r="Q7" s="8">
        <v>0</v>
      </c>
      <c r="R7" s="8">
        <v>0</v>
      </c>
      <c r="S7"/>
      <c r="T7"/>
      <c r="U7"/>
      <c r="V7"/>
      <c r="W7"/>
      <c r="X7"/>
    </row>
    <row r="8" spans="1:24">
      <c r="A8" s="8" t="s">
        <v>105</v>
      </c>
      <c r="B8" s="3" t="s">
        <v>106</v>
      </c>
      <c r="C8" s="8">
        <v>0</v>
      </c>
      <c r="D8" s="8">
        <v>0</v>
      </c>
      <c r="E8" s="8">
        <v>3</v>
      </c>
      <c r="F8" s="8">
        <v>3</v>
      </c>
      <c r="G8" s="8">
        <v>0</v>
      </c>
      <c r="H8" s="8">
        <v>0</v>
      </c>
      <c r="I8" s="8">
        <v>0</v>
      </c>
      <c r="J8" s="8">
        <v>10</v>
      </c>
      <c r="K8" s="8">
        <v>0</v>
      </c>
      <c r="L8" s="8">
        <v>9</v>
      </c>
      <c r="M8" s="8">
        <v>6</v>
      </c>
      <c r="N8" s="8">
        <v>4</v>
      </c>
      <c r="O8" s="8">
        <v>0</v>
      </c>
      <c r="P8" s="8">
        <v>4</v>
      </c>
      <c r="Q8" s="8">
        <v>0</v>
      </c>
      <c r="R8" s="8">
        <v>0</v>
      </c>
      <c r="S8"/>
      <c r="T8"/>
      <c r="U8"/>
      <c r="V8"/>
      <c r="W8"/>
      <c r="X8"/>
    </row>
    <row r="9" spans="1:24">
      <c r="A9" s="8" t="s">
        <v>107</v>
      </c>
      <c r="B9" s="3" t="s">
        <v>108</v>
      </c>
      <c r="C9" s="8">
        <v>0</v>
      </c>
      <c r="D9" s="8">
        <v>3</v>
      </c>
      <c r="E9" s="8">
        <v>3</v>
      </c>
      <c r="F9" s="8">
        <v>3</v>
      </c>
      <c r="G9" s="8">
        <v>0</v>
      </c>
      <c r="H9" s="8">
        <v>0</v>
      </c>
      <c r="I9" s="8">
        <v>0</v>
      </c>
      <c r="J9" s="8">
        <v>9</v>
      </c>
      <c r="K9" s="8">
        <v>0</v>
      </c>
      <c r="L9" s="8">
        <v>3</v>
      </c>
      <c r="M9" s="8">
        <v>0</v>
      </c>
      <c r="N9" s="8">
        <v>0</v>
      </c>
      <c r="O9" s="8">
        <v>0</v>
      </c>
      <c r="P9" s="8">
        <v>3</v>
      </c>
      <c r="Q9" s="8">
        <v>0</v>
      </c>
      <c r="R9" s="8">
        <v>0</v>
      </c>
      <c r="S9"/>
      <c r="T9"/>
      <c r="U9"/>
      <c r="V9"/>
      <c r="W9"/>
      <c r="X9"/>
    </row>
    <row r="10" spans="1:24">
      <c r="A10" s="8" t="s">
        <v>1029</v>
      </c>
      <c r="B10" s="3" t="s">
        <v>110</v>
      </c>
      <c r="C10" s="8">
        <v>1</v>
      </c>
      <c r="D10" s="8">
        <v>1</v>
      </c>
      <c r="E10" s="8">
        <v>1</v>
      </c>
      <c r="F10" s="8">
        <v>3</v>
      </c>
      <c r="G10" s="8">
        <v>1</v>
      </c>
      <c r="H10" s="8">
        <v>0</v>
      </c>
      <c r="I10" s="8">
        <v>0</v>
      </c>
      <c r="J10" s="8">
        <v>6</v>
      </c>
      <c r="K10" s="8">
        <v>0</v>
      </c>
      <c r="L10" s="8">
        <v>4</v>
      </c>
      <c r="M10" s="8">
        <v>4</v>
      </c>
      <c r="N10" s="8">
        <v>2</v>
      </c>
      <c r="O10" s="8">
        <v>0</v>
      </c>
      <c r="P10" s="8">
        <v>0</v>
      </c>
      <c r="Q10" s="8">
        <v>0</v>
      </c>
      <c r="R10" s="8">
        <v>0</v>
      </c>
      <c r="S10"/>
      <c r="T10"/>
      <c r="U10"/>
      <c r="V10"/>
      <c r="W10"/>
      <c r="X10"/>
    </row>
    <row r="11" spans="1:24">
      <c r="A11" s="8" t="s">
        <v>111</v>
      </c>
      <c r="B11" s="3" t="s">
        <v>112</v>
      </c>
      <c r="C11" s="8">
        <v>0</v>
      </c>
      <c r="D11" s="8">
        <v>0</v>
      </c>
      <c r="E11" s="8">
        <v>3</v>
      </c>
      <c r="F11" s="8">
        <v>1</v>
      </c>
      <c r="G11" s="8">
        <v>0</v>
      </c>
      <c r="H11" s="8">
        <v>1</v>
      </c>
      <c r="I11" s="8">
        <v>0</v>
      </c>
      <c r="J11" s="8">
        <v>13</v>
      </c>
      <c r="K11" s="8">
        <v>0</v>
      </c>
      <c r="L11" s="8">
        <v>3</v>
      </c>
      <c r="M11" s="8">
        <v>5</v>
      </c>
      <c r="N11" s="8">
        <v>1</v>
      </c>
      <c r="O11" s="8">
        <v>0</v>
      </c>
      <c r="P11" s="8">
        <v>0</v>
      </c>
      <c r="Q11" s="8">
        <v>0</v>
      </c>
      <c r="R11" s="8">
        <v>0</v>
      </c>
      <c r="S11"/>
      <c r="T11"/>
      <c r="U11"/>
      <c r="V11"/>
      <c r="W11"/>
      <c r="X11"/>
    </row>
    <row r="12" spans="1:24">
      <c r="A12" s="8" t="s">
        <v>113</v>
      </c>
      <c r="B12" s="3" t="s">
        <v>114</v>
      </c>
      <c r="C12" s="8">
        <v>0</v>
      </c>
      <c r="D12" s="8">
        <v>0</v>
      </c>
      <c r="E12" s="8">
        <v>2</v>
      </c>
      <c r="F12" s="8">
        <v>4</v>
      </c>
      <c r="G12" s="8">
        <v>1</v>
      </c>
      <c r="H12" s="8">
        <v>0</v>
      </c>
      <c r="I12" s="8">
        <v>0</v>
      </c>
      <c r="J12" s="8">
        <v>7</v>
      </c>
      <c r="K12" s="8">
        <v>0</v>
      </c>
      <c r="L12" s="8">
        <v>6</v>
      </c>
      <c r="M12" s="8">
        <v>5</v>
      </c>
      <c r="N12" s="8">
        <v>3</v>
      </c>
      <c r="O12" s="8">
        <v>0</v>
      </c>
      <c r="P12" s="8">
        <v>3</v>
      </c>
      <c r="Q12" s="8">
        <v>0</v>
      </c>
      <c r="R12" s="8">
        <v>0</v>
      </c>
      <c r="S12"/>
      <c r="T12"/>
      <c r="U12"/>
      <c r="V12"/>
      <c r="W12"/>
      <c r="X12"/>
    </row>
    <row r="13" spans="1:24">
      <c r="A13" s="8" t="s">
        <v>115</v>
      </c>
      <c r="B13" s="3" t="s">
        <v>116</v>
      </c>
      <c r="C13" s="8">
        <v>0</v>
      </c>
      <c r="D13" s="8">
        <v>0</v>
      </c>
      <c r="E13" s="8">
        <v>2</v>
      </c>
      <c r="F13" s="8">
        <v>1</v>
      </c>
      <c r="G13" s="8">
        <v>1</v>
      </c>
      <c r="H13" s="8">
        <v>0</v>
      </c>
      <c r="I13" s="8">
        <v>0</v>
      </c>
      <c r="J13" s="8">
        <v>4</v>
      </c>
      <c r="K13" s="8">
        <v>0</v>
      </c>
      <c r="L13" s="8">
        <v>3</v>
      </c>
      <c r="M13" s="8">
        <v>4</v>
      </c>
      <c r="N13" s="8">
        <v>4</v>
      </c>
      <c r="O13" s="8">
        <v>0</v>
      </c>
      <c r="P13" s="8">
        <v>0</v>
      </c>
      <c r="Q13" s="8">
        <v>0</v>
      </c>
      <c r="R13" s="8">
        <v>0</v>
      </c>
      <c r="S13"/>
      <c r="T13"/>
      <c r="U13"/>
      <c r="V13"/>
      <c r="W13"/>
      <c r="X13"/>
    </row>
    <row r="14" spans="1:24">
      <c r="A14" s="8" t="s">
        <v>117</v>
      </c>
      <c r="B14" s="3" t="s">
        <v>118</v>
      </c>
      <c r="C14" s="8">
        <v>0</v>
      </c>
      <c r="D14" s="8">
        <v>0</v>
      </c>
      <c r="E14" s="8">
        <v>4</v>
      </c>
      <c r="F14" s="8">
        <v>4</v>
      </c>
      <c r="G14" s="8">
        <v>1</v>
      </c>
      <c r="H14" s="8">
        <v>0</v>
      </c>
      <c r="I14" s="8">
        <v>0</v>
      </c>
      <c r="J14" s="8">
        <v>8</v>
      </c>
      <c r="K14" s="8">
        <v>0</v>
      </c>
      <c r="L14" s="8">
        <v>4</v>
      </c>
      <c r="M14" s="8">
        <v>3</v>
      </c>
      <c r="N14" s="8">
        <v>3</v>
      </c>
      <c r="O14" s="8">
        <v>0</v>
      </c>
      <c r="P14" s="8">
        <v>4</v>
      </c>
      <c r="Q14" s="8">
        <v>0</v>
      </c>
      <c r="R14" s="8">
        <v>0</v>
      </c>
      <c r="S14"/>
      <c r="T14"/>
      <c r="U14"/>
      <c r="V14"/>
      <c r="W14"/>
      <c r="X14"/>
    </row>
    <row r="15" spans="1:24">
      <c r="A15" s="8" t="s">
        <v>119</v>
      </c>
      <c r="B15" s="3" t="s">
        <v>120</v>
      </c>
      <c r="C15" s="8">
        <v>0</v>
      </c>
      <c r="D15" s="8">
        <v>1</v>
      </c>
      <c r="E15" s="8">
        <v>1</v>
      </c>
      <c r="F15" s="8">
        <v>2</v>
      </c>
      <c r="G15" s="8">
        <v>2</v>
      </c>
      <c r="H15" s="8">
        <v>0</v>
      </c>
      <c r="I15" s="8">
        <v>0</v>
      </c>
      <c r="J15" s="8">
        <v>6</v>
      </c>
      <c r="K15" s="8">
        <v>0</v>
      </c>
      <c r="L15" s="8">
        <v>5</v>
      </c>
      <c r="M15" s="8">
        <v>4</v>
      </c>
      <c r="N15" s="8">
        <v>4</v>
      </c>
      <c r="O15" s="8">
        <v>0</v>
      </c>
      <c r="P15" s="8">
        <v>5</v>
      </c>
      <c r="Q15" s="8">
        <v>0</v>
      </c>
      <c r="R15" s="8">
        <v>0</v>
      </c>
      <c r="S15"/>
      <c r="T15"/>
      <c r="U15"/>
      <c r="V15"/>
      <c r="W15"/>
      <c r="X15"/>
    </row>
    <row r="16" spans="1:24">
      <c r="A16" s="8" t="s">
        <v>121</v>
      </c>
      <c r="B16" s="3" t="s">
        <v>122</v>
      </c>
      <c r="C16" s="8">
        <v>0</v>
      </c>
      <c r="D16" s="8">
        <v>0</v>
      </c>
      <c r="E16" s="8">
        <v>2</v>
      </c>
      <c r="F16" s="8">
        <v>4</v>
      </c>
      <c r="G16" s="8">
        <v>3</v>
      </c>
      <c r="H16" s="8">
        <v>0</v>
      </c>
      <c r="I16" s="8">
        <v>0</v>
      </c>
      <c r="J16" s="8">
        <v>6</v>
      </c>
      <c r="K16" s="8">
        <v>0</v>
      </c>
      <c r="L16" s="8">
        <v>6</v>
      </c>
      <c r="M16" s="8">
        <v>5</v>
      </c>
      <c r="N16" s="8">
        <v>3</v>
      </c>
      <c r="O16" s="8">
        <v>0</v>
      </c>
      <c r="P16" s="8">
        <v>3</v>
      </c>
      <c r="Q16" s="8">
        <v>0</v>
      </c>
      <c r="R16" s="8">
        <v>0</v>
      </c>
      <c r="S16"/>
      <c r="T16"/>
      <c r="U16"/>
      <c r="V16"/>
      <c r="W16"/>
      <c r="X16"/>
    </row>
    <row r="17" spans="1:24">
      <c r="A17" s="8" t="s">
        <v>123</v>
      </c>
      <c r="B17" s="3" t="s">
        <v>124</v>
      </c>
      <c r="C17" s="8">
        <v>0</v>
      </c>
      <c r="D17" s="8">
        <v>0</v>
      </c>
      <c r="E17" s="8">
        <v>0</v>
      </c>
      <c r="F17" s="8">
        <v>3</v>
      </c>
      <c r="G17" s="8">
        <v>0</v>
      </c>
      <c r="H17" s="8">
        <v>0</v>
      </c>
      <c r="I17" s="8">
        <v>0</v>
      </c>
      <c r="J17" s="8">
        <v>3</v>
      </c>
      <c r="K17" s="8">
        <v>0</v>
      </c>
      <c r="L17" s="8">
        <v>2</v>
      </c>
      <c r="M17" s="8">
        <v>3</v>
      </c>
      <c r="N17" s="8">
        <v>0</v>
      </c>
      <c r="O17" s="8">
        <v>0</v>
      </c>
      <c r="P17" s="8">
        <v>14</v>
      </c>
      <c r="Q17" s="8">
        <v>0</v>
      </c>
      <c r="R17" s="8">
        <v>0</v>
      </c>
      <c r="S17"/>
      <c r="T17"/>
      <c r="U17"/>
      <c r="V17"/>
      <c r="W17"/>
      <c r="X17"/>
    </row>
    <row r="18" spans="1:24">
      <c r="A18" s="8" t="s">
        <v>125</v>
      </c>
      <c r="B18" s="3" t="s">
        <v>126</v>
      </c>
      <c r="C18" s="8">
        <v>0</v>
      </c>
      <c r="D18" s="8">
        <v>0</v>
      </c>
      <c r="E18" s="8">
        <v>1</v>
      </c>
      <c r="F18" s="8">
        <v>3</v>
      </c>
      <c r="G18" s="8">
        <v>6</v>
      </c>
      <c r="H18" s="8">
        <v>8</v>
      </c>
      <c r="I18" s="8">
        <v>0</v>
      </c>
      <c r="J18" s="8">
        <v>0</v>
      </c>
      <c r="K18" s="8">
        <v>0</v>
      </c>
      <c r="L18" s="8">
        <v>6</v>
      </c>
      <c r="M18" s="8">
        <v>10</v>
      </c>
      <c r="N18" s="8">
        <v>6</v>
      </c>
      <c r="O18" s="8">
        <v>0</v>
      </c>
      <c r="P18" s="8">
        <v>1</v>
      </c>
      <c r="Q18" s="8">
        <v>0</v>
      </c>
      <c r="R18" s="8">
        <v>0</v>
      </c>
      <c r="S18"/>
      <c r="T18"/>
      <c r="U18"/>
      <c r="V18"/>
      <c r="W18"/>
      <c r="X18"/>
    </row>
    <row r="19" spans="1:24">
      <c r="A19" s="8" t="s">
        <v>127</v>
      </c>
      <c r="B19" s="3" t="s">
        <v>128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3</v>
      </c>
      <c r="M19" s="8">
        <v>5</v>
      </c>
      <c r="N19" s="8">
        <v>1</v>
      </c>
      <c r="O19" s="8">
        <v>0</v>
      </c>
      <c r="P19" s="8">
        <v>0</v>
      </c>
      <c r="Q19" s="8">
        <v>0</v>
      </c>
      <c r="R19" s="8">
        <v>0</v>
      </c>
      <c r="S19"/>
      <c r="T19"/>
      <c r="U19"/>
      <c r="V19"/>
      <c r="W19"/>
      <c r="X19"/>
    </row>
    <row r="20" spans="1:24">
      <c r="A20" s="8" t="s">
        <v>129</v>
      </c>
      <c r="B20" s="3" t="s">
        <v>130</v>
      </c>
      <c r="C20" s="8">
        <v>0</v>
      </c>
      <c r="D20" s="8">
        <v>0</v>
      </c>
      <c r="E20" s="8">
        <v>0</v>
      </c>
      <c r="F20" s="8">
        <v>2</v>
      </c>
      <c r="G20" s="8">
        <v>0</v>
      </c>
      <c r="H20" s="8">
        <v>0</v>
      </c>
      <c r="I20" s="8">
        <v>0</v>
      </c>
      <c r="J20" s="8">
        <v>4</v>
      </c>
      <c r="K20" s="8">
        <v>0</v>
      </c>
      <c r="L20" s="8">
        <v>4</v>
      </c>
      <c r="M20" s="8">
        <v>3</v>
      </c>
      <c r="N20" s="8">
        <v>0</v>
      </c>
      <c r="O20" s="8">
        <v>0</v>
      </c>
      <c r="P20" s="8">
        <v>2</v>
      </c>
      <c r="Q20" s="8">
        <v>0</v>
      </c>
      <c r="R20" s="8">
        <v>0</v>
      </c>
      <c r="S20"/>
      <c r="T20"/>
      <c r="U20"/>
      <c r="V20"/>
      <c r="W20"/>
      <c r="X20"/>
    </row>
    <row r="21" spans="1:24">
      <c r="A21" s="8" t="s">
        <v>131</v>
      </c>
      <c r="B21" s="3" t="s">
        <v>132</v>
      </c>
      <c r="C21" s="8">
        <v>0</v>
      </c>
      <c r="D21" s="8">
        <v>0</v>
      </c>
      <c r="E21" s="8">
        <v>0</v>
      </c>
      <c r="F21" s="8">
        <v>0</v>
      </c>
      <c r="G21" s="8">
        <v>2</v>
      </c>
      <c r="H21" s="8">
        <v>0</v>
      </c>
      <c r="I21" s="8">
        <v>0</v>
      </c>
      <c r="J21" s="8">
        <v>4</v>
      </c>
      <c r="K21" s="8">
        <v>0</v>
      </c>
      <c r="L21" s="8">
        <v>6</v>
      </c>
      <c r="M21" s="8">
        <v>3</v>
      </c>
      <c r="N21" s="8">
        <v>3</v>
      </c>
      <c r="O21" s="8">
        <v>0</v>
      </c>
      <c r="P21" s="8">
        <v>0</v>
      </c>
      <c r="Q21" s="8">
        <v>0</v>
      </c>
      <c r="R21" s="8">
        <v>0</v>
      </c>
      <c r="S21"/>
      <c r="T21"/>
      <c r="U21"/>
      <c r="V21"/>
      <c r="W21"/>
      <c r="X21"/>
    </row>
    <row r="22" spans="1:24">
      <c r="A22" s="8" t="s">
        <v>133</v>
      </c>
      <c r="B22" s="3" t="s">
        <v>134</v>
      </c>
      <c r="C22" s="8">
        <v>0</v>
      </c>
      <c r="D22" s="8">
        <v>0</v>
      </c>
      <c r="E22" s="8">
        <v>0</v>
      </c>
      <c r="F22" s="8">
        <v>5</v>
      </c>
      <c r="G22" s="8">
        <v>1</v>
      </c>
      <c r="H22" s="8">
        <v>0</v>
      </c>
      <c r="I22" s="8">
        <v>0</v>
      </c>
      <c r="J22" s="8">
        <v>7</v>
      </c>
      <c r="K22" s="8">
        <v>0</v>
      </c>
      <c r="L22" s="8">
        <v>3</v>
      </c>
      <c r="M22" s="8">
        <v>6</v>
      </c>
      <c r="N22" s="8">
        <v>2</v>
      </c>
      <c r="O22" s="8">
        <v>0</v>
      </c>
      <c r="P22" s="8">
        <v>3</v>
      </c>
      <c r="Q22" s="8">
        <v>0</v>
      </c>
      <c r="R22" s="8">
        <v>0</v>
      </c>
      <c r="S22"/>
      <c r="T22"/>
      <c r="U22"/>
      <c r="V22"/>
      <c r="W22"/>
      <c r="X22"/>
    </row>
    <row r="23" spans="1:24">
      <c r="A23" s="8" t="s">
        <v>135</v>
      </c>
      <c r="B23" s="3" t="s">
        <v>136</v>
      </c>
      <c r="C23" s="8">
        <v>1</v>
      </c>
      <c r="D23" s="8">
        <v>0</v>
      </c>
      <c r="E23" s="8">
        <v>3</v>
      </c>
      <c r="F23" s="8">
        <v>1</v>
      </c>
      <c r="G23" s="8">
        <v>0</v>
      </c>
      <c r="H23" s="8">
        <v>0</v>
      </c>
      <c r="I23" s="8">
        <v>0</v>
      </c>
      <c r="J23" s="8">
        <v>5</v>
      </c>
      <c r="K23" s="8">
        <v>0</v>
      </c>
      <c r="L23" s="8">
        <v>5</v>
      </c>
      <c r="M23" s="8">
        <v>1</v>
      </c>
      <c r="N23" s="8">
        <v>0</v>
      </c>
      <c r="O23" s="8">
        <v>0</v>
      </c>
      <c r="P23" s="8">
        <v>4</v>
      </c>
      <c r="Q23" s="8">
        <v>0</v>
      </c>
      <c r="R23" s="8">
        <v>1</v>
      </c>
      <c r="S23"/>
      <c r="T23"/>
      <c r="U23"/>
      <c r="V23"/>
      <c r="W23"/>
      <c r="X23"/>
    </row>
    <row r="24" spans="1:24">
      <c r="A24" s="8" t="s">
        <v>137</v>
      </c>
      <c r="B24" s="3" t="s">
        <v>138</v>
      </c>
      <c r="C24" s="8">
        <v>0</v>
      </c>
      <c r="D24" s="8">
        <v>0</v>
      </c>
      <c r="E24" s="8">
        <v>1</v>
      </c>
      <c r="F24" s="8">
        <v>2</v>
      </c>
      <c r="G24" s="8">
        <v>1</v>
      </c>
      <c r="H24" s="8">
        <v>0</v>
      </c>
      <c r="I24" s="8">
        <v>0</v>
      </c>
      <c r="J24" s="8">
        <v>3</v>
      </c>
      <c r="K24" s="8">
        <v>0</v>
      </c>
      <c r="L24" s="8">
        <v>6</v>
      </c>
      <c r="M24" s="8">
        <v>2</v>
      </c>
      <c r="N24" s="8">
        <v>1</v>
      </c>
      <c r="O24" s="8">
        <v>0</v>
      </c>
      <c r="P24" s="8">
        <v>2</v>
      </c>
      <c r="Q24" s="8">
        <v>0</v>
      </c>
      <c r="R24" s="8">
        <v>0</v>
      </c>
      <c r="S24"/>
      <c r="T24"/>
      <c r="U24"/>
      <c r="V24"/>
      <c r="W24"/>
      <c r="X24"/>
    </row>
    <row r="25" spans="1:24">
      <c r="A25" s="8" t="s">
        <v>139</v>
      </c>
      <c r="B25" s="3" t="s">
        <v>140</v>
      </c>
      <c r="C25" s="8">
        <v>0</v>
      </c>
      <c r="D25" s="8">
        <v>0</v>
      </c>
      <c r="E25" s="8">
        <v>2</v>
      </c>
      <c r="F25" s="8">
        <v>2</v>
      </c>
      <c r="G25" s="8">
        <v>0</v>
      </c>
      <c r="H25" s="8">
        <v>0</v>
      </c>
      <c r="I25" s="8">
        <v>0</v>
      </c>
      <c r="J25" s="8">
        <v>4</v>
      </c>
      <c r="K25" s="8">
        <v>0</v>
      </c>
      <c r="L25" s="8">
        <v>3</v>
      </c>
      <c r="M25" s="8">
        <v>0</v>
      </c>
      <c r="N25" s="8">
        <v>1</v>
      </c>
      <c r="O25" s="8">
        <v>0</v>
      </c>
      <c r="P25" s="8">
        <v>2</v>
      </c>
      <c r="Q25" s="8">
        <v>0</v>
      </c>
      <c r="R25" s="8">
        <v>0</v>
      </c>
      <c r="S25"/>
      <c r="T25"/>
      <c r="U25"/>
      <c r="V25"/>
      <c r="W25"/>
      <c r="X25"/>
    </row>
    <row r="26" spans="1:24">
      <c r="A26" s="8" t="s">
        <v>141</v>
      </c>
      <c r="B26" s="3" t="s">
        <v>142</v>
      </c>
      <c r="C26" s="8">
        <v>0</v>
      </c>
      <c r="D26" s="8">
        <v>0</v>
      </c>
      <c r="E26" s="8">
        <v>1</v>
      </c>
      <c r="F26" s="8">
        <v>4</v>
      </c>
      <c r="G26" s="8">
        <v>0</v>
      </c>
      <c r="H26" s="8">
        <v>0</v>
      </c>
      <c r="I26" s="8">
        <v>0</v>
      </c>
      <c r="J26" s="8">
        <v>7</v>
      </c>
      <c r="K26" s="8">
        <v>0</v>
      </c>
      <c r="L26" s="8">
        <v>6</v>
      </c>
      <c r="M26" s="8">
        <v>7</v>
      </c>
      <c r="N26" s="8">
        <v>3</v>
      </c>
      <c r="O26" s="8">
        <v>0</v>
      </c>
      <c r="P26" s="8">
        <v>2</v>
      </c>
      <c r="Q26" s="8">
        <v>0</v>
      </c>
      <c r="R26" s="8">
        <v>0</v>
      </c>
      <c r="S26"/>
      <c r="T26"/>
      <c r="U26"/>
      <c r="V26"/>
      <c r="W26"/>
      <c r="X26"/>
    </row>
    <row r="27" spans="1:24">
      <c r="A27" s="8" t="s">
        <v>143</v>
      </c>
      <c r="B27" s="3" t="s">
        <v>144</v>
      </c>
      <c r="C27" s="8">
        <v>0</v>
      </c>
      <c r="D27" s="8">
        <v>0</v>
      </c>
      <c r="E27" s="8">
        <v>1</v>
      </c>
      <c r="F27" s="8">
        <v>5</v>
      </c>
      <c r="G27" s="8">
        <v>0</v>
      </c>
      <c r="H27" s="8">
        <v>0</v>
      </c>
      <c r="I27" s="8">
        <v>0</v>
      </c>
      <c r="J27" s="8">
        <v>6</v>
      </c>
      <c r="K27" s="8">
        <v>0</v>
      </c>
      <c r="L27" s="8">
        <v>4</v>
      </c>
      <c r="M27" s="8">
        <v>3</v>
      </c>
      <c r="N27" s="8">
        <v>1</v>
      </c>
      <c r="O27" s="8">
        <v>0</v>
      </c>
      <c r="P27" s="8">
        <v>0</v>
      </c>
      <c r="Q27" s="8">
        <v>0</v>
      </c>
      <c r="R27" s="8">
        <v>0</v>
      </c>
      <c r="S27"/>
      <c r="T27"/>
      <c r="U27"/>
      <c r="V27"/>
      <c r="W27"/>
      <c r="X27"/>
    </row>
    <row r="28" spans="1:24">
      <c r="A28" s="8" t="s">
        <v>145</v>
      </c>
      <c r="B28" s="3" t="s">
        <v>146</v>
      </c>
      <c r="C28" s="8">
        <v>0</v>
      </c>
      <c r="D28" s="8">
        <v>0</v>
      </c>
      <c r="E28" s="8">
        <v>0</v>
      </c>
      <c r="F28" s="8">
        <v>1</v>
      </c>
      <c r="G28" s="8">
        <v>0</v>
      </c>
      <c r="H28" s="8">
        <v>0</v>
      </c>
      <c r="I28" s="8">
        <v>0</v>
      </c>
      <c r="J28" s="8">
        <v>1</v>
      </c>
      <c r="K28" s="8">
        <v>0</v>
      </c>
      <c r="L28" s="8">
        <v>1</v>
      </c>
      <c r="M28" s="8">
        <v>4</v>
      </c>
      <c r="N28" s="8">
        <v>1</v>
      </c>
      <c r="O28" s="8">
        <v>0</v>
      </c>
      <c r="P28" s="8">
        <v>0</v>
      </c>
      <c r="Q28" s="8">
        <v>0</v>
      </c>
      <c r="R28" s="8">
        <v>0</v>
      </c>
      <c r="S28"/>
      <c r="T28"/>
      <c r="U28"/>
      <c r="V28"/>
      <c r="W28"/>
      <c r="X28"/>
    </row>
    <row r="29" spans="1:24">
      <c r="A29" s="8" t="s">
        <v>147</v>
      </c>
      <c r="B29" s="3" t="s">
        <v>148</v>
      </c>
      <c r="C29" s="8">
        <v>0</v>
      </c>
      <c r="D29" s="8">
        <v>0</v>
      </c>
      <c r="E29" s="8">
        <v>3</v>
      </c>
      <c r="F29" s="8">
        <v>2</v>
      </c>
      <c r="G29" s="8">
        <v>1</v>
      </c>
      <c r="H29" s="8">
        <v>0</v>
      </c>
      <c r="I29" s="8">
        <v>0</v>
      </c>
      <c r="J29" s="8">
        <v>5</v>
      </c>
      <c r="K29" s="8">
        <v>0</v>
      </c>
      <c r="L29" s="8">
        <v>6</v>
      </c>
      <c r="M29" s="8">
        <v>6</v>
      </c>
      <c r="N29" s="8">
        <v>4</v>
      </c>
      <c r="O29" s="8">
        <v>0</v>
      </c>
      <c r="P29" s="8">
        <v>2</v>
      </c>
      <c r="Q29" s="8">
        <v>0</v>
      </c>
      <c r="R29" s="8">
        <v>0</v>
      </c>
      <c r="S29"/>
      <c r="T29"/>
      <c r="U29"/>
      <c r="V29"/>
      <c r="W29"/>
      <c r="X29"/>
    </row>
    <row r="30" spans="1:24">
      <c r="A30" s="8" t="s">
        <v>149</v>
      </c>
      <c r="B30" s="3" t="s">
        <v>150</v>
      </c>
      <c r="C30" s="8">
        <v>0</v>
      </c>
      <c r="D30" s="8">
        <v>0</v>
      </c>
      <c r="E30" s="8">
        <v>1</v>
      </c>
      <c r="F30" s="8">
        <v>2</v>
      </c>
      <c r="G30" s="8">
        <v>0</v>
      </c>
      <c r="H30" s="8">
        <v>0</v>
      </c>
      <c r="I30" s="8">
        <v>0</v>
      </c>
      <c r="J30" s="8">
        <v>3</v>
      </c>
      <c r="K30" s="8">
        <v>0</v>
      </c>
      <c r="L30" s="8">
        <v>2</v>
      </c>
      <c r="M30" s="8">
        <v>3</v>
      </c>
      <c r="N30" s="8">
        <v>1</v>
      </c>
      <c r="O30" s="8">
        <v>0</v>
      </c>
      <c r="P30" s="8">
        <v>0</v>
      </c>
      <c r="Q30" s="8">
        <v>0</v>
      </c>
      <c r="R30" s="8">
        <v>0</v>
      </c>
      <c r="S30"/>
      <c r="T30"/>
      <c r="U30"/>
      <c r="V30"/>
      <c r="W30"/>
      <c r="X30"/>
    </row>
    <row r="31" spans="1:24">
      <c r="A31" s="8" t="s">
        <v>151</v>
      </c>
      <c r="B31" s="3" t="s">
        <v>152</v>
      </c>
      <c r="C31" s="8">
        <v>0</v>
      </c>
      <c r="D31" s="8">
        <v>0</v>
      </c>
      <c r="E31" s="8">
        <v>2</v>
      </c>
      <c r="F31" s="8">
        <v>4</v>
      </c>
      <c r="G31" s="8">
        <v>0</v>
      </c>
      <c r="H31" s="8">
        <v>0</v>
      </c>
      <c r="I31" s="8">
        <v>0</v>
      </c>
      <c r="J31" s="8">
        <v>8</v>
      </c>
      <c r="K31" s="8">
        <v>0</v>
      </c>
      <c r="L31" s="8">
        <v>2</v>
      </c>
      <c r="M31" s="8">
        <v>9</v>
      </c>
      <c r="N31" s="8">
        <v>3</v>
      </c>
      <c r="O31" s="8">
        <v>0</v>
      </c>
      <c r="P31" s="8">
        <v>3</v>
      </c>
      <c r="Q31" s="8">
        <v>0</v>
      </c>
      <c r="R31" s="8">
        <v>0</v>
      </c>
      <c r="S31"/>
      <c r="T31"/>
      <c r="U31"/>
      <c r="V31"/>
      <c r="W31"/>
      <c r="X31"/>
    </row>
    <row r="32" spans="1:24">
      <c r="A32" s="8" t="s">
        <v>153</v>
      </c>
      <c r="B32" s="3" t="s">
        <v>57</v>
      </c>
      <c r="C32" s="8">
        <v>0</v>
      </c>
      <c r="D32" s="8">
        <v>0</v>
      </c>
      <c r="E32" s="8">
        <v>0</v>
      </c>
      <c r="F32" s="8">
        <v>1</v>
      </c>
      <c r="G32" s="8">
        <v>0</v>
      </c>
      <c r="H32" s="8">
        <v>0</v>
      </c>
      <c r="I32" s="8">
        <v>0</v>
      </c>
      <c r="J32" s="8">
        <v>1</v>
      </c>
      <c r="K32" s="8">
        <v>0</v>
      </c>
      <c r="L32" s="8">
        <v>2</v>
      </c>
      <c r="M32" s="8">
        <v>5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/>
      <c r="T32"/>
      <c r="U32"/>
      <c r="V32"/>
      <c r="W32"/>
      <c r="X32"/>
    </row>
    <row r="33" spans="1:24">
      <c r="A33" s="8" t="s">
        <v>154</v>
      </c>
      <c r="B33" s="3" t="s">
        <v>155</v>
      </c>
      <c r="C33" s="8">
        <v>0</v>
      </c>
      <c r="D33" s="8">
        <v>0</v>
      </c>
      <c r="E33" s="8">
        <v>2</v>
      </c>
      <c r="F33" s="8">
        <v>2</v>
      </c>
      <c r="G33" s="8">
        <v>0</v>
      </c>
      <c r="H33" s="8">
        <v>0</v>
      </c>
      <c r="I33" s="8">
        <v>0</v>
      </c>
      <c r="J33" s="8">
        <v>4</v>
      </c>
      <c r="K33" s="8">
        <v>0</v>
      </c>
      <c r="L33" s="8">
        <v>8</v>
      </c>
      <c r="M33" s="8">
        <v>2</v>
      </c>
      <c r="N33" s="8">
        <v>2</v>
      </c>
      <c r="O33" s="8">
        <v>0</v>
      </c>
      <c r="P33" s="8">
        <v>1</v>
      </c>
      <c r="Q33" s="8">
        <v>0</v>
      </c>
      <c r="R33" s="8">
        <v>0</v>
      </c>
      <c r="S33"/>
      <c r="T33"/>
      <c r="U33"/>
      <c r="V33"/>
      <c r="W33"/>
      <c r="X33"/>
    </row>
    <row r="34" spans="1:24">
      <c r="A34" s="8" t="s">
        <v>156</v>
      </c>
      <c r="B34" s="3" t="s">
        <v>157</v>
      </c>
      <c r="C34" s="8">
        <v>0</v>
      </c>
      <c r="D34" s="8">
        <v>1</v>
      </c>
      <c r="E34" s="8">
        <v>2</v>
      </c>
      <c r="F34" s="8">
        <v>0</v>
      </c>
      <c r="G34" s="8">
        <v>0</v>
      </c>
      <c r="H34" s="8">
        <v>0</v>
      </c>
      <c r="I34" s="8">
        <v>0</v>
      </c>
      <c r="J34" s="8">
        <v>3</v>
      </c>
      <c r="K34" s="8">
        <v>0</v>
      </c>
      <c r="L34" s="8">
        <v>3</v>
      </c>
      <c r="M34" s="8">
        <v>8</v>
      </c>
      <c r="N34" s="8">
        <v>1</v>
      </c>
      <c r="O34" s="8">
        <v>0</v>
      </c>
      <c r="P34" s="8">
        <v>1</v>
      </c>
      <c r="Q34" s="8">
        <v>0</v>
      </c>
      <c r="R34" s="8">
        <v>0</v>
      </c>
      <c r="S34"/>
      <c r="T34"/>
      <c r="U34"/>
      <c r="V34"/>
      <c r="W34"/>
      <c r="X34"/>
    </row>
    <row r="35" spans="1:24">
      <c r="A35" s="8" t="s">
        <v>158</v>
      </c>
      <c r="B35" s="3" t="s">
        <v>159</v>
      </c>
      <c r="C35" s="8">
        <v>0</v>
      </c>
      <c r="D35" s="8">
        <v>0</v>
      </c>
      <c r="E35" s="8">
        <v>0</v>
      </c>
      <c r="F35" s="8">
        <v>1</v>
      </c>
      <c r="G35" s="8">
        <v>0</v>
      </c>
      <c r="H35" s="8">
        <v>0</v>
      </c>
      <c r="I35" s="8">
        <v>0</v>
      </c>
      <c r="J35" s="8">
        <v>1</v>
      </c>
      <c r="K35" s="8">
        <v>0</v>
      </c>
      <c r="L35" s="8">
        <v>1</v>
      </c>
      <c r="M35" s="8">
        <v>7</v>
      </c>
      <c r="N35" s="8">
        <v>2</v>
      </c>
      <c r="O35" s="8">
        <v>0</v>
      </c>
      <c r="P35" s="8">
        <v>1</v>
      </c>
      <c r="Q35" s="8">
        <v>0</v>
      </c>
      <c r="R35" s="8">
        <v>0</v>
      </c>
      <c r="S35"/>
      <c r="T35"/>
      <c r="U35"/>
      <c r="V35"/>
      <c r="W35"/>
      <c r="X35"/>
    </row>
    <row r="36" spans="1:24">
      <c r="A36" s="8" t="s">
        <v>160</v>
      </c>
      <c r="B36" s="3" t="s">
        <v>161</v>
      </c>
      <c r="C36" s="8">
        <v>0</v>
      </c>
      <c r="D36" s="8">
        <v>1</v>
      </c>
      <c r="E36" s="8">
        <v>1</v>
      </c>
      <c r="F36" s="8">
        <v>1</v>
      </c>
      <c r="G36" s="8">
        <v>1</v>
      </c>
      <c r="H36" s="8">
        <v>0</v>
      </c>
      <c r="I36" s="8">
        <v>0</v>
      </c>
      <c r="J36" s="8">
        <v>3</v>
      </c>
      <c r="K36" s="8">
        <v>0</v>
      </c>
      <c r="L36" s="8">
        <v>3</v>
      </c>
      <c r="M36" s="8">
        <v>8</v>
      </c>
      <c r="N36" s="8">
        <v>0</v>
      </c>
      <c r="O36" s="8">
        <v>0</v>
      </c>
      <c r="P36" s="8">
        <v>2</v>
      </c>
      <c r="Q36" s="8">
        <v>0</v>
      </c>
      <c r="R36" s="8">
        <v>0</v>
      </c>
      <c r="S36"/>
      <c r="T36"/>
      <c r="U36"/>
      <c r="V36"/>
      <c r="W36"/>
      <c r="X36"/>
    </row>
    <row r="37" spans="1:24">
      <c r="A37" s="8" t="s">
        <v>162</v>
      </c>
      <c r="B37" s="3" t="s">
        <v>163</v>
      </c>
      <c r="C37" s="8">
        <v>0</v>
      </c>
      <c r="D37" s="8">
        <v>0</v>
      </c>
      <c r="E37" s="8">
        <v>0</v>
      </c>
      <c r="F37" s="8">
        <v>6</v>
      </c>
      <c r="G37" s="8">
        <v>0</v>
      </c>
      <c r="H37" s="8">
        <v>0</v>
      </c>
      <c r="I37" s="8">
        <v>0</v>
      </c>
      <c r="J37" s="8">
        <v>6</v>
      </c>
      <c r="K37" s="8">
        <v>0</v>
      </c>
      <c r="L37" s="8">
        <v>0</v>
      </c>
      <c r="M37" s="8">
        <v>10</v>
      </c>
      <c r="N37" s="8">
        <v>6</v>
      </c>
      <c r="O37" s="8">
        <v>0</v>
      </c>
      <c r="P37" s="8">
        <v>1</v>
      </c>
      <c r="Q37" s="8">
        <v>0</v>
      </c>
      <c r="R37" s="8">
        <v>0</v>
      </c>
      <c r="S37"/>
      <c r="T37"/>
      <c r="U37"/>
      <c r="V37"/>
      <c r="W37"/>
      <c r="X37"/>
    </row>
    <row r="38" spans="1:24">
      <c r="A38" s="8" t="s">
        <v>164</v>
      </c>
      <c r="B38" s="3" t="s">
        <v>165</v>
      </c>
      <c r="C38" s="8">
        <v>0</v>
      </c>
      <c r="D38" s="8">
        <v>0</v>
      </c>
      <c r="E38" s="8">
        <v>1</v>
      </c>
      <c r="F38" s="8">
        <v>2</v>
      </c>
      <c r="G38" s="8">
        <v>0</v>
      </c>
      <c r="H38" s="8">
        <v>0</v>
      </c>
      <c r="I38" s="8">
        <v>0</v>
      </c>
      <c r="J38" s="8">
        <v>4</v>
      </c>
      <c r="K38" s="8">
        <v>0</v>
      </c>
      <c r="L38" s="8">
        <v>5</v>
      </c>
      <c r="M38" s="8">
        <v>2</v>
      </c>
      <c r="N38" s="8">
        <v>0</v>
      </c>
      <c r="O38" s="8">
        <v>0</v>
      </c>
      <c r="P38" s="8">
        <v>3</v>
      </c>
      <c r="Q38" s="8">
        <v>0</v>
      </c>
      <c r="R38" s="8">
        <v>0</v>
      </c>
      <c r="S38"/>
      <c r="T38"/>
      <c r="U38"/>
      <c r="V38"/>
      <c r="W38"/>
      <c r="X38"/>
    </row>
    <row r="39" spans="1:24">
      <c r="A39" s="8" t="s">
        <v>166</v>
      </c>
      <c r="B39" s="3" t="s">
        <v>167</v>
      </c>
      <c r="C39" s="8">
        <v>0</v>
      </c>
      <c r="D39" s="8">
        <v>0</v>
      </c>
      <c r="E39" s="8">
        <v>4</v>
      </c>
      <c r="F39" s="8">
        <v>5</v>
      </c>
      <c r="G39" s="8">
        <v>0</v>
      </c>
      <c r="H39" s="8">
        <v>1</v>
      </c>
      <c r="I39" s="8">
        <v>0</v>
      </c>
      <c r="J39" s="8">
        <v>13</v>
      </c>
      <c r="K39" s="8">
        <v>0</v>
      </c>
      <c r="L39" s="8">
        <v>6</v>
      </c>
      <c r="M39" s="8">
        <v>1</v>
      </c>
      <c r="N39" s="8">
        <v>1</v>
      </c>
      <c r="O39" s="8">
        <v>0</v>
      </c>
      <c r="P39" s="8">
        <v>3</v>
      </c>
      <c r="Q39" s="8">
        <v>0</v>
      </c>
      <c r="R39" s="8">
        <v>0</v>
      </c>
      <c r="S39"/>
      <c r="T39"/>
      <c r="U39"/>
      <c r="V39"/>
      <c r="W39"/>
      <c r="X39"/>
    </row>
    <row r="40" spans="1:24">
      <c r="A40" s="8" t="s">
        <v>168</v>
      </c>
      <c r="B40" s="3" t="s">
        <v>169</v>
      </c>
      <c r="C40" s="8">
        <v>0</v>
      </c>
      <c r="D40" s="8">
        <v>0</v>
      </c>
      <c r="E40" s="8">
        <v>1</v>
      </c>
      <c r="F40" s="8">
        <v>3</v>
      </c>
      <c r="G40" s="8">
        <v>0</v>
      </c>
      <c r="H40" s="8">
        <v>0</v>
      </c>
      <c r="I40" s="8">
        <v>0</v>
      </c>
      <c r="J40" s="8">
        <v>5</v>
      </c>
      <c r="K40" s="8">
        <v>0</v>
      </c>
      <c r="L40" s="8">
        <v>4</v>
      </c>
      <c r="M40" s="8">
        <v>3</v>
      </c>
      <c r="N40" s="8">
        <v>1</v>
      </c>
      <c r="O40" s="8">
        <v>0</v>
      </c>
      <c r="P40" s="8">
        <v>1</v>
      </c>
      <c r="Q40" s="8">
        <v>0</v>
      </c>
      <c r="R40" s="8">
        <v>0</v>
      </c>
      <c r="S40"/>
      <c r="T40"/>
      <c r="U40"/>
      <c r="V40"/>
      <c r="W40"/>
      <c r="X40"/>
    </row>
    <row r="41" spans="1:24">
      <c r="A41" s="8" t="s">
        <v>170</v>
      </c>
      <c r="B41" s="3" t="s">
        <v>171</v>
      </c>
      <c r="C41" s="8">
        <v>0</v>
      </c>
      <c r="D41" s="8">
        <v>0</v>
      </c>
      <c r="E41" s="8">
        <v>2</v>
      </c>
      <c r="F41" s="8">
        <v>3</v>
      </c>
      <c r="G41" s="8">
        <v>0</v>
      </c>
      <c r="H41" s="8">
        <v>0</v>
      </c>
      <c r="I41" s="8">
        <v>0</v>
      </c>
      <c r="J41" s="8">
        <v>7</v>
      </c>
      <c r="K41" s="8">
        <v>0</v>
      </c>
      <c r="L41" s="8">
        <v>4</v>
      </c>
      <c r="M41" s="8">
        <v>5</v>
      </c>
      <c r="N41" s="8">
        <v>1</v>
      </c>
      <c r="O41" s="8">
        <v>0</v>
      </c>
      <c r="P41" s="8">
        <v>5</v>
      </c>
      <c r="Q41" s="8">
        <v>0</v>
      </c>
      <c r="R41" s="8">
        <v>0</v>
      </c>
      <c r="S41"/>
      <c r="T41"/>
      <c r="U41"/>
      <c r="V41"/>
      <c r="W41"/>
      <c r="X41"/>
    </row>
    <row r="42" spans="1:24">
      <c r="A42" s="8" t="s">
        <v>172</v>
      </c>
      <c r="B42" s="3" t="s">
        <v>173</v>
      </c>
      <c r="C42" s="8">
        <v>0</v>
      </c>
      <c r="D42" s="8">
        <v>0</v>
      </c>
      <c r="E42" s="8">
        <v>0</v>
      </c>
      <c r="F42" s="8">
        <v>4</v>
      </c>
      <c r="G42" s="8">
        <v>0</v>
      </c>
      <c r="H42" s="8">
        <v>0</v>
      </c>
      <c r="I42" s="8">
        <v>0</v>
      </c>
      <c r="J42" s="8">
        <v>6</v>
      </c>
      <c r="K42" s="8">
        <v>0</v>
      </c>
      <c r="L42" s="8">
        <v>1</v>
      </c>
      <c r="M42" s="8">
        <v>5</v>
      </c>
      <c r="N42" s="8">
        <v>1</v>
      </c>
      <c r="O42" s="8">
        <v>0</v>
      </c>
      <c r="P42" s="8">
        <v>2</v>
      </c>
      <c r="Q42" s="8">
        <v>0</v>
      </c>
      <c r="R42" s="8">
        <v>0</v>
      </c>
      <c r="S42"/>
      <c r="T42"/>
      <c r="U42"/>
      <c r="V42"/>
      <c r="W42"/>
      <c r="X42"/>
    </row>
    <row r="43" spans="1:24">
      <c r="A43" s="8" t="s">
        <v>174</v>
      </c>
      <c r="B43" s="3" t="s">
        <v>175</v>
      </c>
      <c r="C43" s="8">
        <v>1</v>
      </c>
      <c r="D43" s="8">
        <v>0</v>
      </c>
      <c r="E43" s="8">
        <v>5</v>
      </c>
      <c r="F43" s="8">
        <v>4</v>
      </c>
      <c r="G43" s="8">
        <v>0</v>
      </c>
      <c r="H43" s="8">
        <v>0</v>
      </c>
      <c r="I43" s="8">
        <v>0</v>
      </c>
      <c r="J43" s="8">
        <v>10</v>
      </c>
      <c r="K43" s="8">
        <v>0</v>
      </c>
      <c r="L43" s="8">
        <v>8</v>
      </c>
      <c r="M43" s="8">
        <v>9</v>
      </c>
      <c r="N43" s="8">
        <v>4</v>
      </c>
      <c r="O43" s="8">
        <v>0</v>
      </c>
      <c r="P43" s="8">
        <v>0</v>
      </c>
      <c r="Q43" s="8">
        <v>0</v>
      </c>
      <c r="R43" s="8">
        <v>0</v>
      </c>
      <c r="S43"/>
      <c r="T43"/>
      <c r="U43"/>
      <c r="V43"/>
      <c r="W43"/>
      <c r="X43"/>
    </row>
    <row r="44" spans="1:24">
      <c r="A44" s="8" t="s">
        <v>176</v>
      </c>
      <c r="B44" s="3" t="s">
        <v>177</v>
      </c>
      <c r="C44" s="8">
        <v>0</v>
      </c>
      <c r="D44" s="8">
        <v>0</v>
      </c>
      <c r="E44" s="8">
        <v>1</v>
      </c>
      <c r="F44" s="8">
        <v>4</v>
      </c>
      <c r="G44" s="8">
        <v>0</v>
      </c>
      <c r="H44" s="8">
        <v>0</v>
      </c>
      <c r="I44" s="8">
        <v>0</v>
      </c>
      <c r="J44" s="8">
        <v>5</v>
      </c>
      <c r="K44" s="8">
        <v>0</v>
      </c>
      <c r="L44" s="8">
        <v>5</v>
      </c>
      <c r="M44" s="8">
        <v>6</v>
      </c>
      <c r="N44" s="8">
        <v>2</v>
      </c>
      <c r="O44" s="8">
        <v>0</v>
      </c>
      <c r="P44" s="8">
        <v>0</v>
      </c>
      <c r="Q44" s="8">
        <v>0</v>
      </c>
      <c r="R44" s="8">
        <v>0</v>
      </c>
      <c r="S44"/>
      <c r="T44"/>
      <c r="U44"/>
      <c r="V44"/>
      <c r="W44"/>
      <c r="X44"/>
    </row>
    <row r="45" spans="1:24">
      <c r="A45" s="8" t="s">
        <v>178</v>
      </c>
      <c r="B45" s="3" t="s">
        <v>179</v>
      </c>
      <c r="C45" s="8">
        <v>0</v>
      </c>
      <c r="D45" s="8">
        <v>0</v>
      </c>
      <c r="E45" s="8">
        <v>4</v>
      </c>
      <c r="F45" s="8">
        <v>1</v>
      </c>
      <c r="G45" s="8">
        <v>0</v>
      </c>
      <c r="H45" s="8">
        <v>0</v>
      </c>
      <c r="I45" s="8">
        <v>0</v>
      </c>
      <c r="J45" s="8">
        <v>8</v>
      </c>
      <c r="K45" s="8">
        <v>0</v>
      </c>
      <c r="L45" s="8">
        <v>2</v>
      </c>
      <c r="M45" s="8">
        <v>3</v>
      </c>
      <c r="N45" s="8">
        <v>1</v>
      </c>
      <c r="O45" s="8">
        <v>0</v>
      </c>
      <c r="P45" s="8">
        <v>0</v>
      </c>
      <c r="Q45" s="8">
        <v>0</v>
      </c>
      <c r="R45" s="8">
        <v>0</v>
      </c>
      <c r="S45"/>
      <c r="T45"/>
      <c r="U45"/>
      <c r="V45"/>
      <c r="W45"/>
      <c r="X45"/>
    </row>
    <row r="46" spans="1:24">
      <c r="A46" s="8" t="s">
        <v>180</v>
      </c>
      <c r="B46" s="3" t="s">
        <v>181</v>
      </c>
      <c r="C46" s="8">
        <v>0</v>
      </c>
      <c r="D46" s="8">
        <v>0</v>
      </c>
      <c r="E46" s="8">
        <v>0</v>
      </c>
      <c r="F46" s="8">
        <v>1</v>
      </c>
      <c r="G46" s="8">
        <v>0</v>
      </c>
      <c r="H46" s="8">
        <v>0</v>
      </c>
      <c r="I46" s="8">
        <v>0</v>
      </c>
      <c r="J46" s="8">
        <v>1</v>
      </c>
      <c r="K46" s="8">
        <v>0</v>
      </c>
      <c r="L46" s="8">
        <v>0</v>
      </c>
      <c r="M46" s="8">
        <v>7</v>
      </c>
      <c r="N46" s="8">
        <v>0</v>
      </c>
      <c r="O46" s="8">
        <v>0</v>
      </c>
      <c r="P46" s="8">
        <v>1</v>
      </c>
      <c r="Q46" s="8">
        <v>0</v>
      </c>
      <c r="R46" s="8">
        <v>0</v>
      </c>
      <c r="S46"/>
      <c r="T46"/>
      <c r="U46"/>
      <c r="V46"/>
      <c r="W46"/>
      <c r="X46"/>
    </row>
    <row r="47" spans="1:24">
      <c r="A47" s="8" t="s">
        <v>182</v>
      </c>
      <c r="B47" s="3" t="s">
        <v>183</v>
      </c>
      <c r="C47" s="8">
        <v>1</v>
      </c>
      <c r="D47" s="8">
        <v>0</v>
      </c>
      <c r="E47" s="8">
        <v>2</v>
      </c>
      <c r="F47" s="8">
        <v>3</v>
      </c>
      <c r="G47" s="8">
        <v>1</v>
      </c>
      <c r="H47" s="8">
        <v>0</v>
      </c>
      <c r="I47" s="8">
        <v>0</v>
      </c>
      <c r="J47" s="8">
        <v>6</v>
      </c>
      <c r="K47" s="8">
        <v>0</v>
      </c>
      <c r="L47" s="8">
        <v>2</v>
      </c>
      <c r="M47" s="8">
        <v>4</v>
      </c>
      <c r="N47" s="8">
        <v>2</v>
      </c>
      <c r="O47" s="8">
        <v>0</v>
      </c>
      <c r="P47" s="8">
        <v>3</v>
      </c>
      <c r="Q47" s="8">
        <v>0</v>
      </c>
      <c r="R47" s="8">
        <v>0</v>
      </c>
      <c r="S47"/>
      <c r="T47"/>
      <c r="U47"/>
      <c r="V47"/>
      <c r="W47"/>
      <c r="X47"/>
    </row>
    <row r="48" spans="1:24">
      <c r="A48" s="8" t="s">
        <v>184</v>
      </c>
      <c r="B48" s="3" t="s">
        <v>185</v>
      </c>
      <c r="C48" s="8">
        <v>0</v>
      </c>
      <c r="D48" s="8">
        <v>0</v>
      </c>
      <c r="E48" s="8">
        <v>1</v>
      </c>
      <c r="F48" s="8">
        <v>0</v>
      </c>
      <c r="G48" s="8">
        <v>0</v>
      </c>
      <c r="H48" s="8">
        <v>0</v>
      </c>
      <c r="I48" s="8">
        <v>0</v>
      </c>
      <c r="J48" s="8">
        <v>2</v>
      </c>
      <c r="K48" s="8">
        <v>0</v>
      </c>
      <c r="L48" s="8">
        <v>3</v>
      </c>
      <c r="M48" s="8">
        <v>1</v>
      </c>
      <c r="N48" s="8">
        <v>3</v>
      </c>
      <c r="O48" s="8">
        <v>0</v>
      </c>
      <c r="P48" s="8">
        <v>1</v>
      </c>
      <c r="Q48" s="8">
        <v>0</v>
      </c>
      <c r="R48" s="8">
        <v>0</v>
      </c>
      <c r="S48"/>
      <c r="T48"/>
      <c r="U48"/>
      <c r="V48"/>
      <c r="W48"/>
      <c r="X48"/>
    </row>
    <row r="49" spans="1:24">
      <c r="A49" s="8" t="s">
        <v>186</v>
      </c>
      <c r="B49" s="3" t="s">
        <v>187</v>
      </c>
      <c r="C49" s="8">
        <v>0</v>
      </c>
      <c r="D49" s="8">
        <v>0</v>
      </c>
      <c r="E49" s="8">
        <v>2</v>
      </c>
      <c r="F49" s="8">
        <v>3</v>
      </c>
      <c r="G49" s="8">
        <v>0</v>
      </c>
      <c r="H49" s="8">
        <v>0</v>
      </c>
      <c r="I49" s="8">
        <v>0</v>
      </c>
      <c r="J49" s="8">
        <v>5</v>
      </c>
      <c r="K49" s="8">
        <v>0</v>
      </c>
      <c r="L49" s="8">
        <v>3</v>
      </c>
      <c r="M49" s="8">
        <v>7</v>
      </c>
      <c r="N49" s="8">
        <v>2</v>
      </c>
      <c r="O49" s="8">
        <v>0</v>
      </c>
      <c r="P49" s="8">
        <v>1</v>
      </c>
      <c r="Q49" s="8">
        <v>0</v>
      </c>
      <c r="R49" s="8">
        <v>0</v>
      </c>
      <c r="S49"/>
      <c r="T49"/>
      <c r="U49"/>
      <c r="V49"/>
      <c r="W49"/>
      <c r="X49"/>
    </row>
    <row r="50" spans="1:24">
      <c r="A50" s="8" t="s">
        <v>188</v>
      </c>
      <c r="B50" s="3" t="s">
        <v>189</v>
      </c>
      <c r="C50" s="8">
        <v>0</v>
      </c>
      <c r="D50" s="8">
        <v>0</v>
      </c>
      <c r="E50" s="8">
        <v>0</v>
      </c>
      <c r="F50" s="8">
        <v>4</v>
      </c>
      <c r="G50" s="8">
        <v>0</v>
      </c>
      <c r="H50" s="8">
        <v>0</v>
      </c>
      <c r="I50" s="8">
        <v>0</v>
      </c>
      <c r="J50" s="8">
        <v>7</v>
      </c>
      <c r="K50" s="8">
        <v>0</v>
      </c>
      <c r="L50" s="8">
        <v>6</v>
      </c>
      <c r="M50" s="8">
        <v>10</v>
      </c>
      <c r="N50" s="8">
        <v>8</v>
      </c>
      <c r="O50" s="8">
        <v>0</v>
      </c>
      <c r="P50" s="8">
        <v>0</v>
      </c>
      <c r="Q50" s="8">
        <v>0</v>
      </c>
      <c r="R50" s="8">
        <v>0</v>
      </c>
      <c r="S50"/>
      <c r="T50"/>
      <c r="U50"/>
      <c r="V50"/>
      <c r="W50"/>
      <c r="X50"/>
    </row>
    <row r="51" spans="1:24">
      <c r="A51" s="8" t="s">
        <v>190</v>
      </c>
      <c r="B51" s="3" t="s">
        <v>191</v>
      </c>
      <c r="C51" s="8">
        <v>0</v>
      </c>
      <c r="D51" s="8">
        <v>0</v>
      </c>
      <c r="E51" s="8">
        <v>0</v>
      </c>
      <c r="F51" s="8">
        <v>2</v>
      </c>
      <c r="G51" s="8">
        <v>0</v>
      </c>
      <c r="H51" s="8">
        <v>0</v>
      </c>
      <c r="I51" s="8">
        <v>0</v>
      </c>
      <c r="J51" s="8">
        <v>2</v>
      </c>
      <c r="K51" s="8">
        <v>0</v>
      </c>
      <c r="L51" s="8">
        <v>4</v>
      </c>
      <c r="M51" s="8">
        <v>6</v>
      </c>
      <c r="N51" s="8">
        <v>2</v>
      </c>
      <c r="O51" s="8">
        <v>0</v>
      </c>
      <c r="P51" s="8">
        <v>1</v>
      </c>
      <c r="Q51" s="8">
        <v>0</v>
      </c>
      <c r="R51" s="8">
        <v>0</v>
      </c>
      <c r="S51"/>
      <c r="T51"/>
      <c r="U51"/>
      <c r="V51"/>
      <c r="W51"/>
      <c r="X51"/>
    </row>
    <row r="52" spans="1:24">
      <c r="A52" s="8" t="s">
        <v>192</v>
      </c>
      <c r="B52" s="3" t="s">
        <v>193</v>
      </c>
      <c r="C52" s="8">
        <v>0</v>
      </c>
      <c r="D52" s="8">
        <v>1</v>
      </c>
      <c r="E52" s="8">
        <v>1</v>
      </c>
      <c r="F52" s="8">
        <v>1</v>
      </c>
      <c r="G52" s="8">
        <v>0</v>
      </c>
      <c r="H52" s="8">
        <v>0</v>
      </c>
      <c r="I52" s="8">
        <v>0</v>
      </c>
      <c r="J52" s="8">
        <v>3</v>
      </c>
      <c r="K52" s="8">
        <v>0</v>
      </c>
      <c r="L52" s="8">
        <v>5</v>
      </c>
      <c r="M52" s="8">
        <v>4</v>
      </c>
      <c r="N52" s="8">
        <v>4</v>
      </c>
      <c r="O52" s="8">
        <v>0</v>
      </c>
      <c r="P52" s="8">
        <v>4</v>
      </c>
      <c r="Q52" s="8">
        <v>0</v>
      </c>
      <c r="R52" s="8">
        <v>0</v>
      </c>
      <c r="S52"/>
      <c r="T52"/>
      <c r="U52"/>
      <c r="V52"/>
      <c r="W52"/>
      <c r="X52"/>
    </row>
    <row r="53" spans="1:24">
      <c r="A53" s="8" t="s">
        <v>194</v>
      </c>
      <c r="B53" s="3" t="s">
        <v>195</v>
      </c>
      <c r="C53" s="8">
        <v>2</v>
      </c>
      <c r="D53" s="8">
        <v>2</v>
      </c>
      <c r="E53" s="8">
        <v>1</v>
      </c>
      <c r="F53" s="8">
        <v>4</v>
      </c>
      <c r="G53" s="8">
        <v>0</v>
      </c>
      <c r="H53" s="8">
        <v>0</v>
      </c>
      <c r="I53" s="8">
        <v>0</v>
      </c>
      <c r="J53" s="8">
        <v>11</v>
      </c>
      <c r="K53" s="8">
        <v>0</v>
      </c>
      <c r="L53" s="8">
        <v>7</v>
      </c>
      <c r="M53" s="8">
        <v>36</v>
      </c>
      <c r="N53" s="8">
        <v>7</v>
      </c>
      <c r="O53" s="8">
        <v>0</v>
      </c>
      <c r="P53" s="8">
        <v>0</v>
      </c>
      <c r="Q53" s="8">
        <v>0</v>
      </c>
      <c r="R53" s="8">
        <v>0</v>
      </c>
      <c r="S53"/>
      <c r="T53"/>
      <c r="U53"/>
      <c r="V53"/>
      <c r="W53"/>
      <c r="X53"/>
    </row>
    <row r="54" spans="1:24">
      <c r="A54" s="8" t="s">
        <v>196</v>
      </c>
      <c r="B54" s="3" t="s">
        <v>197</v>
      </c>
      <c r="C54" s="8">
        <v>0</v>
      </c>
      <c r="D54" s="8">
        <v>1</v>
      </c>
      <c r="E54" s="8">
        <v>1</v>
      </c>
      <c r="F54" s="8">
        <v>3</v>
      </c>
      <c r="G54" s="8">
        <v>0</v>
      </c>
      <c r="H54" s="8">
        <v>0</v>
      </c>
      <c r="I54" s="8">
        <v>0</v>
      </c>
      <c r="J54" s="8">
        <v>5</v>
      </c>
      <c r="K54" s="8">
        <v>0</v>
      </c>
      <c r="L54" s="8">
        <v>3</v>
      </c>
      <c r="M54" s="8">
        <v>15</v>
      </c>
      <c r="N54" s="8">
        <v>5</v>
      </c>
      <c r="O54" s="8">
        <v>0</v>
      </c>
      <c r="P54" s="8">
        <v>3</v>
      </c>
      <c r="Q54" s="8">
        <v>0</v>
      </c>
      <c r="R54" s="8">
        <v>0</v>
      </c>
      <c r="S54"/>
      <c r="T54"/>
      <c r="U54"/>
      <c r="V54"/>
      <c r="W54"/>
      <c r="X54"/>
    </row>
    <row r="55" spans="1:24">
      <c r="A55" s="8" t="s">
        <v>198</v>
      </c>
      <c r="B55" s="3" t="s">
        <v>199</v>
      </c>
      <c r="C55" s="8">
        <v>0</v>
      </c>
      <c r="D55" s="8">
        <v>1</v>
      </c>
      <c r="E55" s="8">
        <v>1</v>
      </c>
      <c r="F55" s="8">
        <v>2</v>
      </c>
      <c r="G55" s="8">
        <v>1</v>
      </c>
      <c r="H55" s="8">
        <v>0</v>
      </c>
      <c r="I55" s="8">
        <v>0</v>
      </c>
      <c r="J55" s="8">
        <v>5</v>
      </c>
      <c r="K55" s="8">
        <v>0</v>
      </c>
      <c r="L55" s="8">
        <v>5</v>
      </c>
      <c r="M55" s="8">
        <v>15</v>
      </c>
      <c r="N55" s="8">
        <v>5</v>
      </c>
      <c r="O55" s="8">
        <v>0</v>
      </c>
      <c r="P55" s="8">
        <v>6</v>
      </c>
      <c r="Q55" s="8">
        <v>0</v>
      </c>
      <c r="R55" s="8">
        <v>0</v>
      </c>
      <c r="S55"/>
      <c r="T55"/>
      <c r="U55"/>
      <c r="V55"/>
      <c r="W55"/>
      <c r="X55"/>
    </row>
    <row r="56" spans="1:24">
      <c r="A56" s="8" t="s">
        <v>200</v>
      </c>
      <c r="B56" s="3" t="s">
        <v>201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2</v>
      </c>
      <c r="K56" s="8">
        <v>0</v>
      </c>
      <c r="L56" s="8">
        <v>2</v>
      </c>
      <c r="M56" s="8">
        <v>3</v>
      </c>
      <c r="N56" s="8">
        <v>1</v>
      </c>
      <c r="O56" s="8">
        <v>0</v>
      </c>
      <c r="P56" s="8">
        <v>0</v>
      </c>
      <c r="Q56" s="8">
        <v>0</v>
      </c>
      <c r="R56" s="8">
        <v>0</v>
      </c>
      <c r="S56"/>
      <c r="T56"/>
      <c r="U56"/>
      <c r="V56"/>
      <c r="W56"/>
      <c r="X56"/>
    </row>
    <row r="57" spans="1:24">
      <c r="A57" s="8" t="s">
        <v>202</v>
      </c>
      <c r="B57" s="3" t="s">
        <v>203</v>
      </c>
      <c r="C57" s="8">
        <v>0</v>
      </c>
      <c r="D57" s="8">
        <v>0</v>
      </c>
      <c r="E57" s="8">
        <v>1</v>
      </c>
      <c r="F57" s="8">
        <v>0</v>
      </c>
      <c r="G57" s="8">
        <v>0</v>
      </c>
      <c r="H57" s="8">
        <v>0</v>
      </c>
      <c r="I57" s="8">
        <v>0</v>
      </c>
      <c r="J57" s="8">
        <v>4</v>
      </c>
      <c r="K57" s="8">
        <v>0</v>
      </c>
      <c r="L57" s="8">
        <v>1</v>
      </c>
      <c r="M57" s="8">
        <v>6</v>
      </c>
      <c r="N57" s="8">
        <v>2</v>
      </c>
      <c r="O57" s="8">
        <v>0</v>
      </c>
      <c r="P57" s="8">
        <v>0</v>
      </c>
      <c r="Q57" s="8">
        <v>0</v>
      </c>
      <c r="R57" s="8">
        <v>0</v>
      </c>
      <c r="S57"/>
      <c r="T57"/>
      <c r="U57"/>
      <c r="V57"/>
      <c r="W57"/>
      <c r="X57"/>
    </row>
    <row r="58" spans="1:24">
      <c r="A58" s="8" t="s">
        <v>204</v>
      </c>
      <c r="B58" s="3" t="s">
        <v>205</v>
      </c>
      <c r="C58" s="8">
        <v>0</v>
      </c>
      <c r="D58" s="8">
        <v>1</v>
      </c>
      <c r="E58" s="8">
        <v>0</v>
      </c>
      <c r="F58" s="8">
        <v>4</v>
      </c>
      <c r="G58" s="8">
        <v>1</v>
      </c>
      <c r="H58" s="8">
        <v>0</v>
      </c>
      <c r="I58" s="8">
        <v>0</v>
      </c>
      <c r="J58" s="8">
        <v>5</v>
      </c>
      <c r="K58" s="8">
        <v>0</v>
      </c>
      <c r="L58" s="8">
        <v>5</v>
      </c>
      <c r="M58" s="8">
        <v>3</v>
      </c>
      <c r="N58" s="8">
        <v>0</v>
      </c>
      <c r="O58" s="8">
        <v>0</v>
      </c>
      <c r="P58" s="8">
        <v>2</v>
      </c>
      <c r="Q58" s="8">
        <v>0</v>
      </c>
      <c r="R58" s="8">
        <v>0</v>
      </c>
      <c r="S58"/>
      <c r="T58"/>
      <c r="U58"/>
      <c r="V58"/>
      <c r="W58"/>
      <c r="X58"/>
    </row>
    <row r="59" spans="1:24">
      <c r="A59" s="8" t="s">
        <v>206</v>
      </c>
      <c r="B59" s="3" t="s">
        <v>207</v>
      </c>
      <c r="C59" s="8">
        <v>0</v>
      </c>
      <c r="D59" s="8">
        <v>0</v>
      </c>
      <c r="E59" s="8">
        <v>1</v>
      </c>
      <c r="F59" s="8">
        <v>1</v>
      </c>
      <c r="G59" s="8">
        <v>2</v>
      </c>
      <c r="H59" s="8">
        <v>0</v>
      </c>
      <c r="I59" s="8">
        <v>0</v>
      </c>
      <c r="J59" s="8">
        <v>6</v>
      </c>
      <c r="K59" s="8">
        <v>0</v>
      </c>
      <c r="L59" s="8">
        <v>2</v>
      </c>
      <c r="M59" s="8">
        <v>3</v>
      </c>
      <c r="N59" s="8">
        <v>3</v>
      </c>
      <c r="O59" s="8">
        <v>0</v>
      </c>
      <c r="P59" s="8">
        <v>0</v>
      </c>
      <c r="Q59" s="8">
        <v>0</v>
      </c>
      <c r="R59" s="8">
        <v>0</v>
      </c>
      <c r="S59"/>
      <c r="T59"/>
      <c r="U59"/>
      <c r="V59"/>
      <c r="W59"/>
      <c r="X59"/>
    </row>
    <row r="60" spans="1:24">
      <c r="A60" s="8" t="s">
        <v>208</v>
      </c>
      <c r="B60" s="3" t="s">
        <v>209</v>
      </c>
      <c r="C60" s="8">
        <v>0</v>
      </c>
      <c r="D60" s="8">
        <v>0</v>
      </c>
      <c r="E60" s="8">
        <v>0</v>
      </c>
      <c r="F60" s="8">
        <v>4</v>
      </c>
      <c r="G60" s="8">
        <v>1</v>
      </c>
      <c r="H60" s="8">
        <v>0</v>
      </c>
      <c r="I60" s="8">
        <v>0</v>
      </c>
      <c r="J60" s="8">
        <v>5</v>
      </c>
      <c r="K60" s="8">
        <v>0</v>
      </c>
      <c r="L60" s="8">
        <v>4</v>
      </c>
      <c r="M60" s="8">
        <v>11</v>
      </c>
      <c r="N60" s="8">
        <v>3</v>
      </c>
      <c r="O60" s="8">
        <v>0</v>
      </c>
      <c r="P60" s="8">
        <v>1</v>
      </c>
      <c r="Q60" s="8">
        <v>0</v>
      </c>
      <c r="R60" s="8">
        <v>0</v>
      </c>
      <c r="S60"/>
      <c r="T60"/>
      <c r="U60"/>
      <c r="V60"/>
      <c r="W60"/>
      <c r="X60"/>
    </row>
    <row r="61" spans="1:24">
      <c r="A61" s="8" t="s">
        <v>210</v>
      </c>
      <c r="B61" s="3" t="s">
        <v>211</v>
      </c>
      <c r="C61" s="8">
        <v>0</v>
      </c>
      <c r="D61" s="8">
        <v>0</v>
      </c>
      <c r="E61" s="8">
        <v>0</v>
      </c>
      <c r="F61" s="8">
        <v>3</v>
      </c>
      <c r="G61" s="8">
        <v>0</v>
      </c>
      <c r="H61" s="8">
        <v>0</v>
      </c>
      <c r="I61" s="8">
        <v>0</v>
      </c>
      <c r="J61" s="8">
        <v>8</v>
      </c>
      <c r="K61" s="8">
        <v>0</v>
      </c>
      <c r="L61" s="8">
        <v>2</v>
      </c>
      <c r="M61" s="8">
        <v>17</v>
      </c>
      <c r="N61" s="8">
        <v>5</v>
      </c>
      <c r="O61" s="8">
        <v>0</v>
      </c>
      <c r="P61" s="8">
        <v>2</v>
      </c>
      <c r="Q61" s="8">
        <v>0</v>
      </c>
      <c r="R61" s="8">
        <v>0</v>
      </c>
      <c r="S61"/>
      <c r="T61"/>
      <c r="U61"/>
      <c r="V61"/>
      <c r="W61"/>
      <c r="X61"/>
    </row>
    <row r="62" spans="1:24">
      <c r="A62" s="8" t="s">
        <v>212</v>
      </c>
      <c r="B62" s="3" t="s">
        <v>213</v>
      </c>
      <c r="C62" s="8">
        <v>0</v>
      </c>
      <c r="D62" s="8">
        <v>0</v>
      </c>
      <c r="E62" s="8">
        <v>2</v>
      </c>
      <c r="F62" s="8">
        <v>3</v>
      </c>
      <c r="G62" s="8">
        <v>0</v>
      </c>
      <c r="H62" s="8">
        <v>0</v>
      </c>
      <c r="I62" s="8">
        <v>0</v>
      </c>
      <c r="J62" s="8">
        <v>7</v>
      </c>
      <c r="K62" s="8">
        <v>0</v>
      </c>
      <c r="L62" s="8">
        <v>13</v>
      </c>
      <c r="M62" s="8">
        <v>4</v>
      </c>
      <c r="N62" s="8">
        <v>3</v>
      </c>
      <c r="O62" s="8">
        <v>0</v>
      </c>
      <c r="P62" s="8">
        <v>1</v>
      </c>
      <c r="Q62" s="8">
        <v>0</v>
      </c>
      <c r="R62" s="8">
        <v>0</v>
      </c>
      <c r="S62"/>
      <c r="T62"/>
      <c r="U62"/>
      <c r="V62"/>
      <c r="W62"/>
      <c r="X62"/>
    </row>
    <row r="63" spans="1:24">
      <c r="A63" s="8" t="s">
        <v>214</v>
      </c>
      <c r="B63" s="3" t="s">
        <v>215</v>
      </c>
      <c r="C63" s="8">
        <v>0</v>
      </c>
      <c r="D63" s="8">
        <v>0</v>
      </c>
      <c r="E63" s="8">
        <v>0</v>
      </c>
      <c r="F63" s="8">
        <v>2</v>
      </c>
      <c r="G63" s="8">
        <v>0</v>
      </c>
      <c r="H63" s="8">
        <v>0</v>
      </c>
      <c r="I63" s="8">
        <v>0</v>
      </c>
      <c r="J63" s="8">
        <v>2</v>
      </c>
      <c r="K63" s="8">
        <v>0</v>
      </c>
      <c r="L63" s="8">
        <v>5</v>
      </c>
      <c r="M63" s="8">
        <v>4</v>
      </c>
      <c r="N63" s="8">
        <v>1</v>
      </c>
      <c r="O63" s="8">
        <v>0</v>
      </c>
      <c r="P63" s="8">
        <v>0</v>
      </c>
      <c r="Q63" s="8">
        <v>0</v>
      </c>
      <c r="R63" s="8">
        <v>0</v>
      </c>
      <c r="S63"/>
      <c r="T63"/>
      <c r="U63"/>
      <c r="V63"/>
      <c r="W63"/>
      <c r="X63"/>
    </row>
    <row r="64" spans="1:24">
      <c r="A64" s="8" t="s">
        <v>216</v>
      </c>
      <c r="B64" s="3" t="s">
        <v>217</v>
      </c>
      <c r="C64" s="8">
        <v>0</v>
      </c>
      <c r="D64" s="8">
        <v>0</v>
      </c>
      <c r="E64" s="8">
        <v>1</v>
      </c>
      <c r="F64" s="8">
        <v>6</v>
      </c>
      <c r="G64" s="8">
        <v>1</v>
      </c>
      <c r="H64" s="8">
        <v>0</v>
      </c>
      <c r="I64" s="8">
        <v>0</v>
      </c>
      <c r="J64" s="8">
        <v>7</v>
      </c>
      <c r="K64" s="8">
        <v>0</v>
      </c>
      <c r="L64" s="8">
        <v>6</v>
      </c>
      <c r="M64" s="8">
        <v>3</v>
      </c>
      <c r="N64" s="8">
        <v>2</v>
      </c>
      <c r="O64" s="8">
        <v>0</v>
      </c>
      <c r="P64" s="8">
        <v>2</v>
      </c>
      <c r="Q64" s="8">
        <v>0</v>
      </c>
      <c r="R64" s="8">
        <v>0</v>
      </c>
      <c r="S64"/>
      <c r="T64"/>
      <c r="U64"/>
      <c r="V64"/>
      <c r="W64"/>
      <c r="X64"/>
    </row>
    <row r="65" spans="1:24">
      <c r="A65" s="8" t="s">
        <v>218</v>
      </c>
      <c r="B65" s="3" t="s">
        <v>219</v>
      </c>
      <c r="C65" s="8">
        <v>1</v>
      </c>
      <c r="D65" s="8">
        <v>0</v>
      </c>
      <c r="E65" s="8">
        <v>0</v>
      </c>
      <c r="F65" s="8">
        <v>1</v>
      </c>
      <c r="G65" s="8">
        <v>1</v>
      </c>
      <c r="H65" s="8">
        <v>0</v>
      </c>
      <c r="I65" s="8">
        <v>0</v>
      </c>
      <c r="J65" s="8">
        <v>4</v>
      </c>
      <c r="K65" s="8">
        <v>0</v>
      </c>
      <c r="L65" s="8">
        <v>5</v>
      </c>
      <c r="M65" s="8">
        <v>3</v>
      </c>
      <c r="N65" s="8">
        <v>1</v>
      </c>
      <c r="O65" s="8">
        <v>0</v>
      </c>
      <c r="P65" s="8">
        <v>0</v>
      </c>
      <c r="Q65" s="8">
        <v>0</v>
      </c>
      <c r="R65" s="8">
        <v>0</v>
      </c>
      <c r="S65"/>
      <c r="T65"/>
      <c r="U65"/>
      <c r="V65"/>
      <c r="W65"/>
      <c r="X65"/>
    </row>
    <row r="66" spans="1:24">
      <c r="A66" s="8" t="s">
        <v>220</v>
      </c>
      <c r="B66" s="3" t="s">
        <v>221</v>
      </c>
      <c r="C66" s="8">
        <v>0</v>
      </c>
      <c r="D66" s="8">
        <v>0</v>
      </c>
      <c r="E66" s="8">
        <v>1</v>
      </c>
      <c r="F66" s="8">
        <v>3</v>
      </c>
      <c r="G66" s="8">
        <v>2</v>
      </c>
      <c r="H66" s="8">
        <v>0</v>
      </c>
      <c r="I66" s="8">
        <v>0</v>
      </c>
      <c r="J66" s="8">
        <v>4</v>
      </c>
      <c r="K66" s="8">
        <v>0</v>
      </c>
      <c r="L66" s="8">
        <v>10</v>
      </c>
      <c r="M66" s="8">
        <v>5</v>
      </c>
      <c r="N66" s="8">
        <v>0</v>
      </c>
      <c r="O66" s="8">
        <v>0</v>
      </c>
      <c r="P66" s="8">
        <v>3</v>
      </c>
      <c r="Q66" s="8">
        <v>0</v>
      </c>
      <c r="R66" s="8">
        <v>0</v>
      </c>
      <c r="S66"/>
      <c r="T66"/>
      <c r="U66"/>
      <c r="V66"/>
      <c r="W66"/>
      <c r="X66"/>
    </row>
    <row r="67" spans="1:24">
      <c r="A67" s="8" t="s">
        <v>222</v>
      </c>
      <c r="B67" s="3" t="s">
        <v>223</v>
      </c>
      <c r="C67" s="8">
        <v>1</v>
      </c>
      <c r="D67" s="8">
        <v>0</v>
      </c>
      <c r="E67" s="8">
        <v>2</v>
      </c>
      <c r="F67" s="8">
        <v>2</v>
      </c>
      <c r="G67" s="8">
        <v>0</v>
      </c>
      <c r="H67" s="8">
        <v>0</v>
      </c>
      <c r="I67" s="8">
        <v>0</v>
      </c>
      <c r="J67" s="8">
        <v>6</v>
      </c>
      <c r="K67" s="8">
        <v>0</v>
      </c>
      <c r="L67" s="8">
        <v>3</v>
      </c>
      <c r="M67" s="8">
        <v>7</v>
      </c>
      <c r="N67" s="8">
        <v>4</v>
      </c>
      <c r="O67" s="8">
        <v>0</v>
      </c>
      <c r="P67" s="8">
        <v>1</v>
      </c>
      <c r="Q67" s="8">
        <v>0</v>
      </c>
      <c r="R67" s="8">
        <v>0</v>
      </c>
      <c r="S67"/>
      <c r="T67"/>
      <c r="U67"/>
      <c r="V67"/>
      <c r="W67"/>
      <c r="X67"/>
    </row>
    <row r="68" spans="1:24">
      <c r="A68" s="8" t="s">
        <v>224</v>
      </c>
      <c r="B68" s="3" t="s">
        <v>225</v>
      </c>
      <c r="C68" s="8">
        <v>0</v>
      </c>
      <c r="D68" s="8">
        <v>0</v>
      </c>
      <c r="E68" s="8">
        <v>3</v>
      </c>
      <c r="F68" s="8">
        <v>3</v>
      </c>
      <c r="G68" s="8">
        <v>0</v>
      </c>
      <c r="H68" s="8">
        <v>0</v>
      </c>
      <c r="I68" s="8">
        <v>0</v>
      </c>
      <c r="J68" s="8">
        <v>10</v>
      </c>
      <c r="K68" s="8">
        <v>0</v>
      </c>
      <c r="L68" s="8">
        <v>6</v>
      </c>
      <c r="M68" s="8">
        <v>5</v>
      </c>
      <c r="N68" s="8">
        <v>4</v>
      </c>
      <c r="O68" s="8">
        <v>0</v>
      </c>
      <c r="P68" s="8">
        <v>3</v>
      </c>
      <c r="Q68" s="8">
        <v>0</v>
      </c>
      <c r="R68" s="8">
        <v>0</v>
      </c>
      <c r="S68"/>
      <c r="T68"/>
      <c r="U68"/>
      <c r="V68"/>
      <c r="W68"/>
      <c r="X68"/>
    </row>
    <row r="69" spans="1:24">
      <c r="A69" s="8" t="s">
        <v>226</v>
      </c>
      <c r="B69" s="3" t="s">
        <v>227</v>
      </c>
      <c r="C69" s="8">
        <v>0</v>
      </c>
      <c r="D69" s="8">
        <v>1</v>
      </c>
      <c r="E69" s="8">
        <v>2</v>
      </c>
      <c r="F69" s="8">
        <v>2</v>
      </c>
      <c r="G69" s="8">
        <v>0</v>
      </c>
      <c r="H69" s="8">
        <v>0</v>
      </c>
      <c r="I69" s="8">
        <v>0</v>
      </c>
      <c r="J69" s="8">
        <v>6</v>
      </c>
      <c r="K69" s="8">
        <v>0</v>
      </c>
      <c r="L69" s="8">
        <v>5</v>
      </c>
      <c r="M69" s="8">
        <v>5</v>
      </c>
      <c r="N69" s="8">
        <v>3</v>
      </c>
      <c r="O69" s="8">
        <v>0</v>
      </c>
      <c r="P69" s="8">
        <v>2</v>
      </c>
      <c r="Q69" s="8">
        <v>0</v>
      </c>
      <c r="R69" s="8">
        <v>0</v>
      </c>
      <c r="S69"/>
      <c r="T69"/>
      <c r="U69"/>
      <c r="V69"/>
      <c r="W69"/>
      <c r="X69"/>
    </row>
    <row r="70" spans="1:24">
      <c r="A70" s="8" t="s">
        <v>228</v>
      </c>
      <c r="B70" s="3" t="s">
        <v>229</v>
      </c>
      <c r="C70" s="8">
        <v>1</v>
      </c>
      <c r="D70" s="8">
        <v>0</v>
      </c>
      <c r="E70" s="8">
        <v>1</v>
      </c>
      <c r="F70" s="8">
        <v>0</v>
      </c>
      <c r="G70" s="8">
        <v>0</v>
      </c>
      <c r="H70" s="8">
        <v>0</v>
      </c>
      <c r="I70" s="8">
        <v>0</v>
      </c>
      <c r="J70" s="8">
        <v>5</v>
      </c>
      <c r="K70" s="8">
        <v>0</v>
      </c>
      <c r="L70" s="8">
        <v>5</v>
      </c>
      <c r="M70" s="8">
        <v>6</v>
      </c>
      <c r="N70" s="8">
        <v>1</v>
      </c>
      <c r="O70" s="8">
        <v>0</v>
      </c>
      <c r="P70" s="8">
        <v>0</v>
      </c>
      <c r="Q70" s="8">
        <v>0</v>
      </c>
      <c r="R70" s="8">
        <v>0</v>
      </c>
      <c r="S70"/>
      <c r="T70"/>
      <c r="U70"/>
      <c r="V70"/>
      <c r="W70"/>
      <c r="X70"/>
    </row>
    <row r="71" spans="1:24">
      <c r="A71" s="8" t="s">
        <v>230</v>
      </c>
      <c r="B71" s="3" t="s">
        <v>231</v>
      </c>
      <c r="C71" s="8">
        <v>0</v>
      </c>
      <c r="D71" s="8">
        <v>2</v>
      </c>
      <c r="E71" s="8">
        <v>1</v>
      </c>
      <c r="F71" s="8">
        <v>1</v>
      </c>
      <c r="G71" s="8">
        <v>0</v>
      </c>
      <c r="H71" s="8">
        <v>0</v>
      </c>
      <c r="I71" s="8">
        <v>0</v>
      </c>
      <c r="J71" s="8">
        <v>4</v>
      </c>
      <c r="K71" s="8">
        <v>0</v>
      </c>
      <c r="L71" s="8">
        <v>6</v>
      </c>
      <c r="M71" s="8">
        <v>1</v>
      </c>
      <c r="N71" s="8">
        <v>0</v>
      </c>
      <c r="O71" s="8">
        <v>0</v>
      </c>
      <c r="P71" s="8">
        <v>2</v>
      </c>
      <c r="Q71" s="8">
        <v>0</v>
      </c>
      <c r="R71" s="8">
        <v>0</v>
      </c>
      <c r="S71"/>
      <c r="T71"/>
      <c r="U71"/>
      <c r="V71"/>
      <c r="W71"/>
      <c r="X71"/>
    </row>
    <row r="72" spans="1:24">
      <c r="A72" s="8" t="s">
        <v>232</v>
      </c>
      <c r="B72" s="3" t="s">
        <v>233</v>
      </c>
      <c r="C72" s="8">
        <v>0</v>
      </c>
      <c r="D72" s="8">
        <v>0</v>
      </c>
      <c r="E72" s="8">
        <v>0</v>
      </c>
      <c r="F72" s="8">
        <v>2</v>
      </c>
      <c r="G72" s="8">
        <v>1</v>
      </c>
      <c r="H72" s="8">
        <v>0</v>
      </c>
      <c r="I72" s="8">
        <v>0</v>
      </c>
      <c r="J72" s="8">
        <v>5</v>
      </c>
      <c r="K72" s="8">
        <v>0</v>
      </c>
      <c r="L72" s="8">
        <v>5</v>
      </c>
      <c r="M72" s="8">
        <v>8</v>
      </c>
      <c r="N72" s="8">
        <v>1</v>
      </c>
      <c r="O72" s="8">
        <v>0</v>
      </c>
      <c r="P72" s="8">
        <v>0</v>
      </c>
      <c r="Q72" s="8">
        <v>0</v>
      </c>
      <c r="R72" s="8">
        <v>0</v>
      </c>
      <c r="S72"/>
      <c r="T72"/>
      <c r="U72"/>
      <c r="V72"/>
      <c r="W72"/>
      <c r="X72"/>
    </row>
    <row r="73" spans="1:24">
      <c r="A73" s="8" t="s">
        <v>234</v>
      </c>
      <c r="B73" s="3" t="s">
        <v>235</v>
      </c>
      <c r="C73" s="8">
        <v>0</v>
      </c>
      <c r="D73" s="8">
        <v>0</v>
      </c>
      <c r="E73" s="8">
        <v>2</v>
      </c>
      <c r="F73" s="8">
        <v>1</v>
      </c>
      <c r="G73" s="8">
        <v>0</v>
      </c>
      <c r="H73" s="8">
        <v>0</v>
      </c>
      <c r="I73" s="8">
        <v>0</v>
      </c>
      <c r="J73" s="8">
        <v>3</v>
      </c>
      <c r="K73" s="8">
        <v>0</v>
      </c>
      <c r="L73" s="8">
        <v>7</v>
      </c>
      <c r="M73" s="8">
        <v>6</v>
      </c>
      <c r="N73" s="8">
        <v>2</v>
      </c>
      <c r="O73" s="8">
        <v>0</v>
      </c>
      <c r="P73" s="8">
        <v>2</v>
      </c>
      <c r="Q73" s="8">
        <v>0</v>
      </c>
      <c r="R73" s="8">
        <v>0</v>
      </c>
      <c r="S73"/>
      <c r="T73"/>
      <c r="U73"/>
      <c r="V73"/>
      <c r="W73"/>
      <c r="X73"/>
    </row>
    <row r="74" spans="1:24">
      <c r="A74" s="8" t="s">
        <v>236</v>
      </c>
      <c r="B74" s="3" t="s">
        <v>237</v>
      </c>
      <c r="C74" s="8">
        <v>0</v>
      </c>
      <c r="D74" s="8">
        <v>0</v>
      </c>
      <c r="E74" s="8">
        <v>2</v>
      </c>
      <c r="F74" s="8">
        <v>2</v>
      </c>
      <c r="G74" s="8">
        <v>1</v>
      </c>
      <c r="H74" s="8">
        <v>0</v>
      </c>
      <c r="I74" s="8">
        <v>0</v>
      </c>
      <c r="J74" s="8">
        <v>6</v>
      </c>
      <c r="K74" s="8">
        <v>0</v>
      </c>
      <c r="L74" s="8">
        <v>4</v>
      </c>
      <c r="M74" s="8">
        <v>3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/>
      <c r="T74"/>
      <c r="U74"/>
      <c r="V74"/>
      <c r="W74"/>
      <c r="X74"/>
    </row>
    <row r="75" spans="1:24">
      <c r="A75" s="8" t="s">
        <v>238</v>
      </c>
      <c r="B75" s="3" t="s">
        <v>239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2</v>
      </c>
      <c r="M75" s="8">
        <v>6</v>
      </c>
      <c r="N75" s="8">
        <v>4</v>
      </c>
      <c r="O75" s="8">
        <v>0</v>
      </c>
      <c r="P75" s="8">
        <v>0</v>
      </c>
      <c r="Q75" s="8">
        <v>0</v>
      </c>
      <c r="R75" s="8">
        <v>0</v>
      </c>
      <c r="S75"/>
      <c r="T75"/>
      <c r="U75"/>
      <c r="V75"/>
      <c r="W75"/>
      <c r="X75"/>
    </row>
    <row r="76" spans="1:24">
      <c r="A76" s="8" t="s">
        <v>240</v>
      </c>
      <c r="B76" s="3" t="s">
        <v>241</v>
      </c>
      <c r="C76" s="8">
        <v>1</v>
      </c>
      <c r="D76" s="8">
        <v>0</v>
      </c>
      <c r="E76" s="8">
        <v>5</v>
      </c>
      <c r="F76" s="8">
        <v>3</v>
      </c>
      <c r="G76" s="8">
        <v>1</v>
      </c>
      <c r="H76" s="8">
        <v>0</v>
      </c>
      <c r="I76" s="8">
        <v>0</v>
      </c>
      <c r="J76" s="8">
        <v>15</v>
      </c>
      <c r="K76" s="8">
        <v>0</v>
      </c>
      <c r="L76" s="8">
        <v>6</v>
      </c>
      <c r="M76" s="8">
        <v>17</v>
      </c>
      <c r="N76" s="8">
        <v>7</v>
      </c>
      <c r="O76" s="8">
        <v>0</v>
      </c>
      <c r="P76" s="8">
        <v>4</v>
      </c>
      <c r="Q76" s="8">
        <v>0</v>
      </c>
      <c r="R76" s="8">
        <v>0</v>
      </c>
      <c r="S76"/>
      <c r="T76"/>
      <c r="U76"/>
      <c r="V76"/>
      <c r="W76"/>
      <c r="X76"/>
    </row>
    <row r="77" spans="1:24">
      <c r="A77" s="8" t="s">
        <v>242</v>
      </c>
      <c r="B77" s="3" t="s">
        <v>243</v>
      </c>
      <c r="C77" s="8">
        <v>0</v>
      </c>
      <c r="D77" s="8">
        <v>0</v>
      </c>
      <c r="E77" s="8">
        <v>1</v>
      </c>
      <c r="F77" s="8">
        <v>9</v>
      </c>
      <c r="G77" s="8">
        <v>0</v>
      </c>
      <c r="H77" s="8">
        <v>0</v>
      </c>
      <c r="I77" s="8">
        <v>0</v>
      </c>
      <c r="J77" s="8">
        <v>10</v>
      </c>
      <c r="K77" s="8">
        <v>0</v>
      </c>
      <c r="L77" s="8">
        <v>4</v>
      </c>
      <c r="M77" s="8">
        <v>7</v>
      </c>
      <c r="N77" s="8">
        <v>2</v>
      </c>
      <c r="O77" s="8">
        <v>0</v>
      </c>
      <c r="P77" s="8">
        <v>0</v>
      </c>
      <c r="Q77" s="8">
        <v>0</v>
      </c>
      <c r="R77" s="8">
        <v>0</v>
      </c>
      <c r="S77"/>
      <c r="T77"/>
      <c r="U77"/>
      <c r="V77"/>
      <c r="W77"/>
      <c r="X77"/>
    </row>
    <row r="78" spans="1:24">
      <c r="A78" s="8" t="s">
        <v>244</v>
      </c>
      <c r="B78" s="3" t="s">
        <v>245</v>
      </c>
      <c r="C78" s="8">
        <v>0</v>
      </c>
      <c r="D78" s="8">
        <v>0</v>
      </c>
      <c r="E78" s="8">
        <v>0</v>
      </c>
      <c r="F78" s="8">
        <v>2</v>
      </c>
      <c r="G78" s="8">
        <v>1</v>
      </c>
      <c r="H78" s="8">
        <v>0</v>
      </c>
      <c r="I78" s="8">
        <v>0</v>
      </c>
      <c r="J78" s="8">
        <v>2</v>
      </c>
      <c r="K78" s="8">
        <v>0</v>
      </c>
      <c r="L78" s="8">
        <v>1</v>
      </c>
      <c r="M78" s="8">
        <v>7</v>
      </c>
      <c r="N78" s="8">
        <v>2</v>
      </c>
      <c r="O78" s="8">
        <v>0</v>
      </c>
      <c r="P78" s="8">
        <v>1</v>
      </c>
      <c r="Q78" s="8">
        <v>0</v>
      </c>
      <c r="R78" s="8">
        <v>0</v>
      </c>
      <c r="S78"/>
      <c r="T78"/>
      <c r="U78"/>
      <c r="V78"/>
      <c r="W78"/>
      <c r="X78"/>
    </row>
    <row r="79" spans="1:24">
      <c r="A79" s="8" t="s">
        <v>246</v>
      </c>
      <c r="B79" s="3" t="s">
        <v>247</v>
      </c>
      <c r="C79" s="8">
        <v>0</v>
      </c>
      <c r="D79" s="8">
        <v>0</v>
      </c>
      <c r="E79" s="8">
        <v>0</v>
      </c>
      <c r="F79" s="8">
        <v>1</v>
      </c>
      <c r="G79" s="8">
        <v>0</v>
      </c>
      <c r="H79" s="8">
        <v>0</v>
      </c>
      <c r="I79" s="8">
        <v>0</v>
      </c>
      <c r="J79" s="8">
        <v>6</v>
      </c>
      <c r="K79" s="8">
        <v>0</v>
      </c>
      <c r="L79" s="8">
        <v>4</v>
      </c>
      <c r="M79" s="8">
        <v>3</v>
      </c>
      <c r="N79" s="8">
        <v>3</v>
      </c>
      <c r="O79" s="8">
        <v>0</v>
      </c>
      <c r="P79" s="8">
        <v>1</v>
      </c>
      <c r="Q79" s="8">
        <v>0</v>
      </c>
      <c r="R79" s="8">
        <v>0</v>
      </c>
      <c r="S79"/>
      <c r="T79"/>
      <c r="U79"/>
      <c r="V79"/>
      <c r="W79"/>
      <c r="X79"/>
    </row>
    <row r="80" spans="1:24">
      <c r="A80" s="8" t="s">
        <v>248</v>
      </c>
      <c r="B80" s="3" t="s">
        <v>249</v>
      </c>
      <c r="C80" s="8">
        <v>0</v>
      </c>
      <c r="D80" s="8">
        <v>0</v>
      </c>
      <c r="E80" s="8">
        <v>0</v>
      </c>
      <c r="F80" s="8">
        <v>7</v>
      </c>
      <c r="G80" s="8">
        <v>0</v>
      </c>
      <c r="H80" s="8">
        <v>0</v>
      </c>
      <c r="I80" s="8">
        <v>0</v>
      </c>
      <c r="J80" s="8">
        <v>7</v>
      </c>
      <c r="K80" s="8">
        <v>0</v>
      </c>
      <c r="L80" s="8">
        <v>3</v>
      </c>
      <c r="M80" s="8">
        <v>5</v>
      </c>
      <c r="N80" s="8">
        <v>2</v>
      </c>
      <c r="O80" s="8">
        <v>0</v>
      </c>
      <c r="P80" s="8">
        <v>0</v>
      </c>
      <c r="Q80" s="8">
        <v>0</v>
      </c>
      <c r="R80" s="8">
        <v>0</v>
      </c>
      <c r="S80"/>
      <c r="T80"/>
      <c r="U80"/>
      <c r="V80"/>
      <c r="W80"/>
      <c r="X80"/>
    </row>
    <row r="81" spans="1:24">
      <c r="A81" s="8" t="s">
        <v>250</v>
      </c>
      <c r="B81" s="3" t="s">
        <v>251</v>
      </c>
      <c r="C81" s="8">
        <v>0</v>
      </c>
      <c r="D81" s="8">
        <v>1</v>
      </c>
      <c r="E81" s="8">
        <v>2</v>
      </c>
      <c r="F81" s="8">
        <v>2</v>
      </c>
      <c r="G81" s="8">
        <v>0</v>
      </c>
      <c r="H81" s="8">
        <v>0</v>
      </c>
      <c r="I81" s="8">
        <v>0</v>
      </c>
      <c r="J81" s="8">
        <v>5</v>
      </c>
      <c r="K81" s="8">
        <v>0</v>
      </c>
      <c r="L81" s="8">
        <v>2</v>
      </c>
      <c r="M81" s="8">
        <v>4</v>
      </c>
      <c r="N81" s="8">
        <v>2</v>
      </c>
      <c r="O81" s="8">
        <v>0</v>
      </c>
      <c r="P81" s="8">
        <v>3</v>
      </c>
      <c r="Q81" s="8">
        <v>0</v>
      </c>
      <c r="R81" s="8">
        <v>0</v>
      </c>
      <c r="S81"/>
      <c r="T81"/>
      <c r="U81"/>
      <c r="V81"/>
      <c r="W81"/>
      <c r="X81"/>
    </row>
    <row r="82" spans="1:24">
      <c r="A82" s="8" t="s">
        <v>252</v>
      </c>
      <c r="B82" s="3" t="s">
        <v>253</v>
      </c>
      <c r="C82" s="8">
        <v>0</v>
      </c>
      <c r="D82" s="8">
        <v>0</v>
      </c>
      <c r="E82" s="8">
        <v>1</v>
      </c>
      <c r="F82" s="8">
        <v>2</v>
      </c>
      <c r="G82" s="8">
        <v>0</v>
      </c>
      <c r="H82" s="8">
        <v>0</v>
      </c>
      <c r="I82" s="8">
        <v>0</v>
      </c>
      <c r="J82" s="8">
        <v>4</v>
      </c>
      <c r="K82" s="8">
        <v>0</v>
      </c>
      <c r="L82" s="8">
        <v>4</v>
      </c>
      <c r="M82" s="8">
        <v>2</v>
      </c>
      <c r="N82" s="8">
        <v>2</v>
      </c>
      <c r="O82" s="8">
        <v>0</v>
      </c>
      <c r="P82" s="8">
        <v>1</v>
      </c>
      <c r="Q82" s="8">
        <v>0</v>
      </c>
      <c r="R82" s="8">
        <v>0</v>
      </c>
      <c r="S82"/>
      <c r="T82"/>
      <c r="U82"/>
      <c r="V82"/>
      <c r="W82"/>
      <c r="X82"/>
    </row>
    <row r="83" spans="1:24">
      <c r="A83" s="8" t="s">
        <v>254</v>
      </c>
      <c r="B83" s="3" t="s">
        <v>255</v>
      </c>
      <c r="C83" s="8">
        <v>0</v>
      </c>
      <c r="D83" s="8">
        <v>0</v>
      </c>
      <c r="E83" s="8">
        <v>0</v>
      </c>
      <c r="F83" s="8">
        <v>4</v>
      </c>
      <c r="G83" s="8">
        <v>0</v>
      </c>
      <c r="H83" s="8">
        <v>0</v>
      </c>
      <c r="I83" s="8">
        <v>0</v>
      </c>
      <c r="J83" s="8">
        <v>6</v>
      </c>
      <c r="K83" s="8">
        <v>0</v>
      </c>
      <c r="L83" s="8">
        <v>5</v>
      </c>
      <c r="M83" s="8">
        <v>7</v>
      </c>
      <c r="N83" s="8">
        <v>2</v>
      </c>
      <c r="O83" s="8">
        <v>0</v>
      </c>
      <c r="P83" s="8">
        <v>2</v>
      </c>
      <c r="Q83" s="8">
        <v>0</v>
      </c>
      <c r="R83" s="8">
        <v>0</v>
      </c>
      <c r="S83"/>
      <c r="T83"/>
      <c r="U83"/>
      <c r="V83"/>
      <c r="W83"/>
      <c r="X83"/>
    </row>
    <row r="84" spans="1:24">
      <c r="A84" s="8" t="s">
        <v>256</v>
      </c>
      <c r="B84" s="3" t="s">
        <v>257</v>
      </c>
      <c r="C84" s="8">
        <v>0</v>
      </c>
      <c r="D84" s="8">
        <v>0</v>
      </c>
      <c r="E84" s="8">
        <v>0</v>
      </c>
      <c r="F84" s="8">
        <v>3</v>
      </c>
      <c r="G84" s="8">
        <v>0</v>
      </c>
      <c r="H84" s="8">
        <v>0</v>
      </c>
      <c r="I84" s="8">
        <v>0</v>
      </c>
      <c r="J84" s="8">
        <v>7</v>
      </c>
      <c r="K84" s="8">
        <v>0</v>
      </c>
      <c r="L84" s="8">
        <v>4</v>
      </c>
      <c r="M84" s="8">
        <v>5</v>
      </c>
      <c r="N84" s="8">
        <v>2</v>
      </c>
      <c r="O84" s="8">
        <v>0</v>
      </c>
      <c r="P84" s="8">
        <v>6</v>
      </c>
      <c r="Q84" s="8">
        <v>0</v>
      </c>
      <c r="R84" s="8">
        <v>0</v>
      </c>
      <c r="S84"/>
      <c r="T84"/>
      <c r="U84"/>
      <c r="V84"/>
      <c r="W84"/>
      <c r="X84"/>
    </row>
    <row r="85" spans="1:24">
      <c r="A85" s="8" t="s">
        <v>1030</v>
      </c>
      <c r="B85" s="3" t="s">
        <v>264</v>
      </c>
      <c r="C85" s="8">
        <v>1</v>
      </c>
      <c r="D85" s="8">
        <v>0</v>
      </c>
      <c r="E85" s="8">
        <v>2</v>
      </c>
      <c r="F85" s="8">
        <v>5</v>
      </c>
      <c r="G85" s="8">
        <v>0</v>
      </c>
      <c r="H85" s="8">
        <v>0</v>
      </c>
      <c r="I85" s="8">
        <v>0</v>
      </c>
      <c r="J85" s="8">
        <v>8</v>
      </c>
      <c r="K85" s="8">
        <v>0</v>
      </c>
      <c r="L85" s="8">
        <v>5</v>
      </c>
      <c r="M85" s="8">
        <v>6</v>
      </c>
      <c r="N85" s="8">
        <v>3</v>
      </c>
      <c r="O85" s="8">
        <v>0</v>
      </c>
      <c r="P85" s="8">
        <v>2</v>
      </c>
      <c r="Q85" s="8">
        <v>0</v>
      </c>
      <c r="R85" s="8">
        <v>0</v>
      </c>
      <c r="S85"/>
      <c r="T85"/>
      <c r="U85"/>
      <c r="V85"/>
      <c r="W85"/>
      <c r="X85"/>
    </row>
    <row r="86" spans="1:24">
      <c r="A86" s="8" t="s">
        <v>258</v>
      </c>
      <c r="B86" s="3" t="s">
        <v>259</v>
      </c>
      <c r="C86" s="8">
        <v>2</v>
      </c>
      <c r="D86" s="8">
        <v>1</v>
      </c>
      <c r="E86" s="8">
        <v>0</v>
      </c>
      <c r="F86" s="8">
        <v>1</v>
      </c>
      <c r="G86" s="8">
        <v>2</v>
      </c>
      <c r="H86" s="8">
        <v>0</v>
      </c>
      <c r="I86" s="8">
        <v>0</v>
      </c>
      <c r="J86" s="8">
        <v>4</v>
      </c>
      <c r="K86" s="8">
        <v>0</v>
      </c>
      <c r="L86" s="8">
        <v>6</v>
      </c>
      <c r="M86" s="8">
        <v>8</v>
      </c>
      <c r="N86" s="8">
        <v>10</v>
      </c>
      <c r="O86" s="8">
        <v>0</v>
      </c>
      <c r="P86" s="8">
        <v>4</v>
      </c>
      <c r="Q86" s="8">
        <v>0</v>
      </c>
      <c r="R86" s="8">
        <v>0</v>
      </c>
      <c r="S86"/>
      <c r="T86"/>
      <c r="U86"/>
      <c r="V86"/>
      <c r="W86"/>
      <c r="X86"/>
    </row>
    <row r="87" spans="1:24">
      <c r="A87" s="8" t="s">
        <v>260</v>
      </c>
      <c r="B87" s="3" t="s">
        <v>261</v>
      </c>
      <c r="C87" s="8">
        <v>1</v>
      </c>
      <c r="D87" s="8">
        <v>0</v>
      </c>
      <c r="E87" s="8">
        <v>1</v>
      </c>
      <c r="F87" s="8">
        <v>0</v>
      </c>
      <c r="G87" s="8">
        <v>0</v>
      </c>
      <c r="H87" s="8">
        <v>0</v>
      </c>
      <c r="I87" s="8">
        <v>0</v>
      </c>
      <c r="J87" s="8">
        <v>2</v>
      </c>
      <c r="K87" s="8">
        <v>0</v>
      </c>
      <c r="L87" s="8">
        <v>5</v>
      </c>
      <c r="M87" s="8">
        <v>6</v>
      </c>
      <c r="N87" s="8">
        <v>0</v>
      </c>
      <c r="O87" s="8">
        <v>0</v>
      </c>
      <c r="P87" s="8">
        <v>3</v>
      </c>
      <c r="Q87" s="8">
        <v>0</v>
      </c>
      <c r="R87" s="8">
        <v>0</v>
      </c>
      <c r="S87"/>
      <c r="T87"/>
      <c r="U87"/>
      <c r="V87"/>
      <c r="W87"/>
      <c r="X87"/>
    </row>
    <row r="88" spans="1:24">
      <c r="A88" s="8" t="s">
        <v>262</v>
      </c>
      <c r="B88" s="3" t="s">
        <v>263</v>
      </c>
      <c r="C88" s="8">
        <v>0</v>
      </c>
      <c r="D88" s="8">
        <v>0</v>
      </c>
      <c r="E88" s="8">
        <v>1</v>
      </c>
      <c r="F88" s="8">
        <v>3</v>
      </c>
      <c r="G88" s="8">
        <v>0</v>
      </c>
      <c r="H88" s="8">
        <v>0</v>
      </c>
      <c r="I88" s="8">
        <v>0</v>
      </c>
      <c r="J88" s="8">
        <v>4</v>
      </c>
      <c r="K88" s="8">
        <v>0</v>
      </c>
      <c r="L88" s="8">
        <v>4</v>
      </c>
      <c r="M88" s="8">
        <v>7</v>
      </c>
      <c r="N88" s="8">
        <v>2</v>
      </c>
      <c r="O88" s="8">
        <v>0</v>
      </c>
      <c r="P88" s="8">
        <v>1</v>
      </c>
      <c r="Q88" s="8">
        <v>0</v>
      </c>
      <c r="R88" s="8">
        <v>0</v>
      </c>
      <c r="S88"/>
      <c r="T88"/>
      <c r="U88"/>
      <c r="V88"/>
      <c r="W88"/>
      <c r="X88"/>
    </row>
    <row r="89" spans="1:24">
      <c r="A89" s="8" t="s">
        <v>265</v>
      </c>
      <c r="B89" s="3" t="s">
        <v>266</v>
      </c>
      <c r="C89" s="8">
        <v>0</v>
      </c>
      <c r="D89" s="8">
        <v>0</v>
      </c>
      <c r="E89" s="8">
        <v>0</v>
      </c>
      <c r="F89" s="8">
        <v>2</v>
      </c>
      <c r="G89" s="8">
        <v>1</v>
      </c>
      <c r="H89" s="8">
        <v>0</v>
      </c>
      <c r="I89" s="8">
        <v>0</v>
      </c>
      <c r="J89" s="8">
        <v>2</v>
      </c>
      <c r="K89" s="8">
        <v>0</v>
      </c>
      <c r="L89" s="8">
        <v>0</v>
      </c>
      <c r="M89" s="8">
        <v>3</v>
      </c>
      <c r="N89" s="8">
        <v>2</v>
      </c>
      <c r="O89" s="8">
        <v>0</v>
      </c>
      <c r="P89" s="8">
        <v>5</v>
      </c>
      <c r="Q89" s="8">
        <v>0</v>
      </c>
      <c r="R89" s="8">
        <v>0</v>
      </c>
      <c r="S89"/>
      <c r="T89"/>
      <c r="U89"/>
      <c r="V89"/>
      <c r="W89"/>
      <c r="X89"/>
    </row>
    <row r="90" spans="1:24">
      <c r="A90" s="8" t="s">
        <v>267</v>
      </c>
      <c r="B90" s="3" t="s">
        <v>268</v>
      </c>
      <c r="C90" s="8">
        <v>2</v>
      </c>
      <c r="D90" s="8">
        <v>0</v>
      </c>
      <c r="E90" s="8">
        <v>2</v>
      </c>
      <c r="F90" s="8">
        <v>2</v>
      </c>
      <c r="G90" s="8">
        <v>0</v>
      </c>
      <c r="H90" s="8">
        <v>0</v>
      </c>
      <c r="I90" s="8">
        <v>0</v>
      </c>
      <c r="J90" s="8">
        <v>6</v>
      </c>
      <c r="K90" s="8">
        <v>0</v>
      </c>
      <c r="L90" s="8">
        <v>6</v>
      </c>
      <c r="M90" s="8">
        <v>4</v>
      </c>
      <c r="N90" s="8">
        <v>0</v>
      </c>
      <c r="O90" s="8">
        <v>0</v>
      </c>
      <c r="P90" s="8">
        <v>1</v>
      </c>
      <c r="Q90" s="8">
        <v>0</v>
      </c>
      <c r="R90" s="8">
        <v>0</v>
      </c>
      <c r="S90"/>
      <c r="T90"/>
      <c r="U90"/>
      <c r="V90"/>
      <c r="W90"/>
      <c r="X90"/>
    </row>
    <row r="91" spans="1:24">
      <c r="A91" s="8" t="s">
        <v>269</v>
      </c>
      <c r="B91" s="3" t="s">
        <v>270</v>
      </c>
      <c r="C91" s="8">
        <v>1</v>
      </c>
      <c r="D91" s="8">
        <v>0</v>
      </c>
      <c r="E91" s="8">
        <v>0</v>
      </c>
      <c r="F91" s="8">
        <v>1</v>
      </c>
      <c r="G91" s="8">
        <v>0</v>
      </c>
      <c r="H91" s="8">
        <v>0</v>
      </c>
      <c r="I91" s="8">
        <v>0</v>
      </c>
      <c r="J91" s="8">
        <v>4</v>
      </c>
      <c r="K91" s="8">
        <v>0</v>
      </c>
      <c r="L91" s="8">
        <v>3</v>
      </c>
      <c r="M91" s="8">
        <v>12</v>
      </c>
      <c r="N91" s="8">
        <v>2</v>
      </c>
      <c r="O91" s="8">
        <v>0</v>
      </c>
      <c r="P91" s="8">
        <v>1</v>
      </c>
      <c r="Q91" s="8">
        <v>0</v>
      </c>
      <c r="R91" s="8">
        <v>0</v>
      </c>
      <c r="S91"/>
      <c r="T91"/>
      <c r="U91"/>
      <c r="V91"/>
      <c r="W91"/>
      <c r="X91"/>
    </row>
    <row r="92" spans="1:24">
      <c r="A92" s="8" t="s">
        <v>271</v>
      </c>
      <c r="B92" s="3" t="s">
        <v>272</v>
      </c>
      <c r="C92" s="8">
        <v>0</v>
      </c>
      <c r="D92" s="8">
        <v>1</v>
      </c>
      <c r="E92" s="8">
        <v>1</v>
      </c>
      <c r="F92" s="8">
        <v>4</v>
      </c>
      <c r="G92" s="8">
        <v>0</v>
      </c>
      <c r="H92" s="8">
        <v>0</v>
      </c>
      <c r="I92" s="8">
        <v>0</v>
      </c>
      <c r="J92" s="8">
        <v>7</v>
      </c>
      <c r="K92" s="8">
        <v>0</v>
      </c>
      <c r="L92" s="8">
        <v>5</v>
      </c>
      <c r="M92" s="8">
        <v>5</v>
      </c>
      <c r="N92" s="8">
        <v>6</v>
      </c>
      <c r="O92" s="8">
        <v>0</v>
      </c>
      <c r="P92" s="8">
        <v>3</v>
      </c>
      <c r="Q92" s="8">
        <v>0</v>
      </c>
      <c r="R92" s="8">
        <v>0</v>
      </c>
      <c r="S92"/>
      <c r="T92"/>
      <c r="U92"/>
      <c r="V92"/>
      <c r="W92"/>
      <c r="X92"/>
    </row>
    <row r="93" spans="1:24">
      <c r="A93" s="8" t="s">
        <v>1031</v>
      </c>
      <c r="B93" s="3" t="s">
        <v>109</v>
      </c>
      <c r="C93" s="8">
        <v>1</v>
      </c>
      <c r="D93" s="8">
        <v>0</v>
      </c>
      <c r="E93" s="8">
        <v>1</v>
      </c>
      <c r="F93" s="8">
        <v>2</v>
      </c>
      <c r="G93" s="8">
        <v>0</v>
      </c>
      <c r="H93" s="8">
        <v>0</v>
      </c>
      <c r="I93" s="8">
        <v>0</v>
      </c>
      <c r="J93" s="8">
        <v>4</v>
      </c>
      <c r="K93" s="8">
        <v>0</v>
      </c>
      <c r="L93" s="8">
        <v>0</v>
      </c>
      <c r="M93" s="8">
        <v>6</v>
      </c>
      <c r="N93" s="8">
        <v>2</v>
      </c>
      <c r="O93" s="8">
        <v>0</v>
      </c>
      <c r="P93" s="8">
        <v>1</v>
      </c>
      <c r="Q93" s="8">
        <v>0</v>
      </c>
      <c r="R93" s="8">
        <v>0</v>
      </c>
      <c r="S93"/>
      <c r="T93"/>
      <c r="U93"/>
      <c r="V93"/>
      <c r="W93"/>
      <c r="X93"/>
    </row>
    <row r="94" spans="1:24">
      <c r="A94" s="8" t="s">
        <v>273</v>
      </c>
      <c r="B94" s="3" t="s">
        <v>94</v>
      </c>
      <c r="C94" s="8">
        <v>0</v>
      </c>
      <c r="D94" s="8">
        <v>0</v>
      </c>
      <c r="E94" s="8">
        <v>1</v>
      </c>
      <c r="F94" s="8">
        <v>2</v>
      </c>
      <c r="G94" s="8">
        <v>1</v>
      </c>
      <c r="H94" s="8">
        <v>0</v>
      </c>
      <c r="I94" s="8">
        <v>0</v>
      </c>
      <c r="J94" s="8">
        <v>3</v>
      </c>
      <c r="K94" s="8">
        <v>4</v>
      </c>
      <c r="L94" s="8">
        <v>9</v>
      </c>
      <c r="M94" s="8">
        <v>8</v>
      </c>
      <c r="N94" s="8">
        <v>2</v>
      </c>
      <c r="O94" s="8">
        <v>0</v>
      </c>
      <c r="P94" s="8">
        <v>4</v>
      </c>
      <c r="Q94" s="8">
        <v>1</v>
      </c>
      <c r="R94" s="8">
        <v>0</v>
      </c>
      <c r="S94"/>
      <c r="T94"/>
      <c r="U94"/>
      <c r="V94"/>
      <c r="W94"/>
      <c r="X94"/>
    </row>
    <row r="95" spans="1:24">
      <c r="A95" s="8" t="s">
        <v>274</v>
      </c>
      <c r="B95" s="3" t="s">
        <v>275</v>
      </c>
      <c r="C95" s="8">
        <v>0</v>
      </c>
      <c r="D95" s="8">
        <v>0</v>
      </c>
      <c r="E95" s="8">
        <v>7</v>
      </c>
      <c r="F95" s="8">
        <v>3</v>
      </c>
      <c r="G95" s="8">
        <v>0</v>
      </c>
      <c r="H95" s="8">
        <v>0</v>
      </c>
      <c r="I95" s="8">
        <v>0</v>
      </c>
      <c r="J95" s="8">
        <v>18</v>
      </c>
      <c r="K95" s="8">
        <v>5</v>
      </c>
      <c r="L95" s="8">
        <v>15</v>
      </c>
      <c r="M95" s="8">
        <v>13</v>
      </c>
      <c r="N95" s="8">
        <v>9</v>
      </c>
      <c r="O95" s="8">
        <v>0</v>
      </c>
      <c r="P95" s="8">
        <v>2</v>
      </c>
      <c r="Q95" s="8">
        <v>1</v>
      </c>
      <c r="R95" s="8">
        <v>0</v>
      </c>
      <c r="S95"/>
      <c r="T95"/>
      <c r="U95"/>
      <c r="V95"/>
      <c r="W95"/>
      <c r="X95"/>
    </row>
    <row r="96" spans="1:24">
      <c r="A96" s="8" t="s">
        <v>276</v>
      </c>
      <c r="B96" s="3" t="s">
        <v>96</v>
      </c>
      <c r="C96" s="8">
        <v>0</v>
      </c>
      <c r="D96" s="8">
        <v>0</v>
      </c>
      <c r="E96" s="8">
        <v>2</v>
      </c>
      <c r="F96" s="8">
        <v>4</v>
      </c>
      <c r="G96" s="8">
        <v>0</v>
      </c>
      <c r="H96" s="8">
        <v>0</v>
      </c>
      <c r="I96" s="8">
        <v>0</v>
      </c>
      <c r="J96" s="8">
        <v>7</v>
      </c>
      <c r="K96" s="8">
        <v>0</v>
      </c>
      <c r="L96" s="8">
        <v>7</v>
      </c>
      <c r="M96" s="8">
        <v>8</v>
      </c>
      <c r="N96" s="8">
        <v>6</v>
      </c>
      <c r="O96" s="8">
        <v>0</v>
      </c>
      <c r="P96" s="8">
        <v>8</v>
      </c>
      <c r="Q96" s="8">
        <v>0</v>
      </c>
      <c r="R96" s="8">
        <v>0</v>
      </c>
      <c r="S96"/>
      <c r="T96"/>
      <c r="U96"/>
      <c r="V96"/>
      <c r="W96"/>
      <c r="X96"/>
    </row>
    <row r="97" spans="1:24">
      <c r="A97" s="8" t="s">
        <v>277</v>
      </c>
      <c r="B97" s="3" t="s">
        <v>98</v>
      </c>
      <c r="C97" s="8">
        <v>0</v>
      </c>
      <c r="D97" s="8">
        <v>1</v>
      </c>
      <c r="E97" s="8">
        <v>4</v>
      </c>
      <c r="F97" s="8">
        <v>0</v>
      </c>
      <c r="G97" s="8">
        <v>1</v>
      </c>
      <c r="H97" s="8">
        <v>0</v>
      </c>
      <c r="I97" s="8">
        <v>0</v>
      </c>
      <c r="J97" s="8">
        <v>10</v>
      </c>
      <c r="K97" s="8">
        <v>2</v>
      </c>
      <c r="L97" s="8">
        <v>8</v>
      </c>
      <c r="M97" s="8">
        <v>9</v>
      </c>
      <c r="N97" s="8">
        <v>5</v>
      </c>
      <c r="O97" s="8">
        <v>0</v>
      </c>
      <c r="P97" s="8">
        <v>2</v>
      </c>
      <c r="Q97" s="8">
        <v>2</v>
      </c>
      <c r="R97" s="8">
        <v>0</v>
      </c>
      <c r="S97"/>
      <c r="T97"/>
      <c r="U97"/>
      <c r="V97"/>
      <c r="W97"/>
      <c r="X97"/>
    </row>
    <row r="98" spans="1:24">
      <c r="A98" s="8" t="s">
        <v>278</v>
      </c>
      <c r="B98" s="3" t="s">
        <v>100</v>
      </c>
      <c r="C98" s="8">
        <v>1</v>
      </c>
      <c r="D98" s="8">
        <v>0</v>
      </c>
      <c r="E98" s="8">
        <v>0</v>
      </c>
      <c r="F98" s="8">
        <v>2</v>
      </c>
      <c r="G98" s="8">
        <v>1</v>
      </c>
      <c r="H98" s="8">
        <v>0</v>
      </c>
      <c r="I98" s="8">
        <v>0</v>
      </c>
      <c r="J98" s="8">
        <v>3</v>
      </c>
      <c r="K98" s="8">
        <v>1</v>
      </c>
      <c r="L98" s="8">
        <v>4</v>
      </c>
      <c r="M98" s="8">
        <v>9</v>
      </c>
      <c r="N98" s="8">
        <v>4</v>
      </c>
      <c r="O98" s="8">
        <v>0</v>
      </c>
      <c r="P98" s="8">
        <v>3</v>
      </c>
      <c r="Q98" s="8">
        <v>0</v>
      </c>
      <c r="R98" s="8">
        <v>0</v>
      </c>
      <c r="S98"/>
      <c r="T98"/>
      <c r="U98"/>
      <c r="V98"/>
      <c r="W98"/>
      <c r="X98"/>
    </row>
    <row r="99" spans="1:24">
      <c r="A99" s="8" t="s">
        <v>279</v>
      </c>
      <c r="B99" s="3" t="s">
        <v>102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2</v>
      </c>
      <c r="K99" s="8">
        <v>0</v>
      </c>
      <c r="L99" s="8">
        <v>5</v>
      </c>
      <c r="M99" s="8">
        <v>24</v>
      </c>
      <c r="N99" s="8">
        <v>3</v>
      </c>
      <c r="O99" s="8">
        <v>0</v>
      </c>
      <c r="P99" s="8">
        <v>1</v>
      </c>
      <c r="Q99" s="8">
        <v>1</v>
      </c>
      <c r="R99" s="8">
        <v>0</v>
      </c>
      <c r="S99"/>
      <c r="T99"/>
      <c r="U99"/>
      <c r="V99"/>
      <c r="W99"/>
      <c r="X99"/>
    </row>
    <row r="100" spans="1:24">
      <c r="A100" s="8" t="s">
        <v>280</v>
      </c>
      <c r="B100" s="3" t="s">
        <v>104</v>
      </c>
      <c r="C100" s="8">
        <v>0</v>
      </c>
      <c r="D100" s="8">
        <v>0</v>
      </c>
      <c r="E100" s="8">
        <v>0</v>
      </c>
      <c r="F100" s="8">
        <v>1</v>
      </c>
      <c r="G100" s="8">
        <v>0</v>
      </c>
      <c r="H100" s="8">
        <v>0</v>
      </c>
      <c r="I100" s="8">
        <v>0</v>
      </c>
      <c r="J100" s="8">
        <v>1</v>
      </c>
      <c r="K100" s="8">
        <v>2</v>
      </c>
      <c r="L100" s="8">
        <v>4</v>
      </c>
      <c r="M100" s="8">
        <v>3</v>
      </c>
      <c r="N100" s="8">
        <v>3</v>
      </c>
      <c r="O100" s="8">
        <v>0</v>
      </c>
      <c r="P100" s="8">
        <v>8</v>
      </c>
      <c r="Q100" s="8">
        <v>1</v>
      </c>
      <c r="R100" s="8">
        <v>0</v>
      </c>
      <c r="S100"/>
      <c r="T100"/>
      <c r="U100"/>
      <c r="V100"/>
      <c r="W100"/>
      <c r="X100"/>
    </row>
    <row r="101" spans="1:24">
      <c r="A101" s="8" t="s">
        <v>281</v>
      </c>
      <c r="B101" s="3" t="s">
        <v>106</v>
      </c>
      <c r="C101" s="8">
        <v>0</v>
      </c>
      <c r="D101" s="8">
        <v>0</v>
      </c>
      <c r="E101" s="8">
        <v>3</v>
      </c>
      <c r="F101" s="8">
        <v>4</v>
      </c>
      <c r="G101" s="8">
        <v>0</v>
      </c>
      <c r="H101" s="8">
        <v>0</v>
      </c>
      <c r="I101" s="8">
        <v>0</v>
      </c>
      <c r="J101" s="8">
        <v>9</v>
      </c>
      <c r="K101" s="8">
        <v>3</v>
      </c>
      <c r="L101" s="8">
        <v>13</v>
      </c>
      <c r="M101" s="8">
        <v>18</v>
      </c>
      <c r="N101" s="8">
        <v>9</v>
      </c>
      <c r="O101" s="8">
        <v>0</v>
      </c>
      <c r="P101" s="8">
        <v>7</v>
      </c>
      <c r="Q101" s="8">
        <v>5</v>
      </c>
      <c r="R101" s="8">
        <v>0</v>
      </c>
      <c r="S101"/>
      <c r="T101"/>
      <c r="U101"/>
      <c r="V101"/>
      <c r="W101"/>
      <c r="X101"/>
    </row>
    <row r="102" spans="1:24">
      <c r="A102" s="8" t="s">
        <v>282</v>
      </c>
      <c r="B102" s="3" t="s">
        <v>108</v>
      </c>
      <c r="C102" s="8">
        <v>0</v>
      </c>
      <c r="D102" s="8">
        <v>2</v>
      </c>
      <c r="E102" s="8">
        <v>3</v>
      </c>
      <c r="F102" s="8">
        <v>3</v>
      </c>
      <c r="G102" s="8">
        <v>0</v>
      </c>
      <c r="H102" s="8">
        <v>1</v>
      </c>
      <c r="I102" s="8">
        <v>1</v>
      </c>
      <c r="J102" s="8">
        <v>8</v>
      </c>
      <c r="K102" s="8">
        <v>2</v>
      </c>
      <c r="L102" s="8">
        <v>7</v>
      </c>
      <c r="M102" s="8">
        <v>3</v>
      </c>
      <c r="N102" s="8">
        <v>1</v>
      </c>
      <c r="O102" s="8">
        <v>0</v>
      </c>
      <c r="P102" s="8">
        <v>6</v>
      </c>
      <c r="Q102" s="8">
        <v>3</v>
      </c>
      <c r="R102" s="8">
        <v>0</v>
      </c>
      <c r="S102"/>
      <c r="T102"/>
      <c r="U102"/>
      <c r="V102"/>
      <c r="W102"/>
      <c r="X102"/>
    </row>
    <row r="103" spans="1:24">
      <c r="A103" s="8" t="s">
        <v>1032</v>
      </c>
      <c r="B103" s="3" t="s">
        <v>110</v>
      </c>
      <c r="C103" s="8">
        <v>1</v>
      </c>
      <c r="D103" s="8">
        <v>1</v>
      </c>
      <c r="E103" s="8">
        <v>1</v>
      </c>
      <c r="F103" s="8">
        <v>3</v>
      </c>
      <c r="G103" s="8">
        <v>1</v>
      </c>
      <c r="H103" s="8">
        <v>0</v>
      </c>
      <c r="I103" s="8">
        <v>0</v>
      </c>
      <c r="J103" s="8">
        <v>6</v>
      </c>
      <c r="K103" s="8">
        <v>1</v>
      </c>
      <c r="L103" s="8">
        <v>9</v>
      </c>
      <c r="M103" s="8">
        <v>8</v>
      </c>
      <c r="N103" s="8">
        <v>3</v>
      </c>
      <c r="O103" s="8">
        <v>0</v>
      </c>
      <c r="P103" s="8">
        <v>2</v>
      </c>
      <c r="Q103" s="8">
        <v>2</v>
      </c>
      <c r="R103" s="8">
        <v>0</v>
      </c>
      <c r="S103"/>
      <c r="T103"/>
      <c r="U103"/>
      <c r="V103"/>
      <c r="W103"/>
      <c r="X103"/>
    </row>
    <row r="104" spans="1:24">
      <c r="A104" s="8" t="s">
        <v>283</v>
      </c>
      <c r="B104" s="3" t="s">
        <v>112</v>
      </c>
      <c r="C104" s="8">
        <v>0</v>
      </c>
      <c r="D104" s="8">
        <v>0</v>
      </c>
      <c r="E104" s="8">
        <v>4</v>
      </c>
      <c r="F104" s="8">
        <v>2</v>
      </c>
      <c r="G104" s="8">
        <v>0</v>
      </c>
      <c r="H104" s="8">
        <v>1</v>
      </c>
      <c r="I104" s="8">
        <v>1</v>
      </c>
      <c r="J104" s="8">
        <v>12</v>
      </c>
      <c r="K104" s="8">
        <v>1</v>
      </c>
      <c r="L104" s="8">
        <v>8</v>
      </c>
      <c r="M104" s="8">
        <v>9</v>
      </c>
      <c r="N104" s="8">
        <v>4</v>
      </c>
      <c r="O104" s="8">
        <v>0</v>
      </c>
      <c r="P104" s="8">
        <v>2</v>
      </c>
      <c r="Q104" s="8">
        <v>0</v>
      </c>
      <c r="R104" s="8">
        <v>0</v>
      </c>
      <c r="S104"/>
      <c r="T104"/>
      <c r="U104"/>
      <c r="V104"/>
      <c r="W104"/>
      <c r="X104"/>
    </row>
    <row r="105" spans="1:24">
      <c r="A105" s="8" t="s">
        <v>284</v>
      </c>
      <c r="B105" s="3" t="s">
        <v>114</v>
      </c>
      <c r="C105" s="8">
        <v>0</v>
      </c>
      <c r="D105" s="8">
        <v>0</v>
      </c>
      <c r="E105" s="8">
        <v>2</v>
      </c>
      <c r="F105" s="8">
        <v>3</v>
      </c>
      <c r="G105" s="8">
        <v>1</v>
      </c>
      <c r="H105" s="8">
        <v>0</v>
      </c>
      <c r="I105" s="8">
        <v>0</v>
      </c>
      <c r="J105" s="8">
        <v>6</v>
      </c>
      <c r="K105" s="8">
        <v>0</v>
      </c>
      <c r="L105" s="8">
        <v>9</v>
      </c>
      <c r="M105" s="8">
        <v>16</v>
      </c>
      <c r="N105" s="8">
        <v>6</v>
      </c>
      <c r="O105" s="8">
        <v>0</v>
      </c>
      <c r="P105" s="8">
        <v>5</v>
      </c>
      <c r="Q105" s="8">
        <v>0</v>
      </c>
      <c r="R105" s="8">
        <v>0</v>
      </c>
      <c r="S105"/>
      <c r="T105"/>
      <c r="U105"/>
      <c r="V105"/>
      <c r="W105"/>
      <c r="X105"/>
    </row>
    <row r="106" spans="1:24">
      <c r="A106" s="8" t="s">
        <v>285</v>
      </c>
      <c r="B106" s="3" t="s">
        <v>290</v>
      </c>
      <c r="C106" s="8">
        <v>0</v>
      </c>
      <c r="D106" s="8">
        <v>0</v>
      </c>
      <c r="E106" s="8">
        <v>3</v>
      </c>
      <c r="F106" s="8">
        <v>0</v>
      </c>
      <c r="G106" s="8">
        <v>0</v>
      </c>
      <c r="H106" s="8">
        <v>0</v>
      </c>
      <c r="I106" s="8">
        <v>0</v>
      </c>
      <c r="J106" s="8">
        <v>5</v>
      </c>
      <c r="K106" s="8">
        <v>3</v>
      </c>
      <c r="L106" s="8">
        <v>11</v>
      </c>
      <c r="M106" s="8">
        <v>26</v>
      </c>
      <c r="N106" s="8">
        <v>9</v>
      </c>
      <c r="O106" s="8">
        <v>0</v>
      </c>
      <c r="P106" s="8">
        <v>4</v>
      </c>
      <c r="Q106" s="8">
        <v>3</v>
      </c>
      <c r="R106" s="8">
        <v>0</v>
      </c>
      <c r="S106"/>
      <c r="T106"/>
      <c r="U106"/>
      <c r="V106"/>
      <c r="W106"/>
      <c r="X106"/>
    </row>
    <row r="107" spans="1:24">
      <c r="A107" s="8" t="s">
        <v>287</v>
      </c>
      <c r="B107" s="3" t="s">
        <v>116</v>
      </c>
      <c r="C107" s="8">
        <v>0</v>
      </c>
      <c r="D107" s="8">
        <v>0</v>
      </c>
      <c r="E107" s="8">
        <v>3</v>
      </c>
      <c r="F107" s="8">
        <v>0</v>
      </c>
      <c r="G107" s="8">
        <v>1</v>
      </c>
      <c r="H107" s="8">
        <v>0</v>
      </c>
      <c r="I107" s="8">
        <v>0</v>
      </c>
      <c r="J107" s="8">
        <v>4</v>
      </c>
      <c r="K107" s="8">
        <v>1</v>
      </c>
      <c r="L107" s="8">
        <v>4</v>
      </c>
      <c r="M107" s="8">
        <v>6</v>
      </c>
      <c r="N107" s="8">
        <v>5</v>
      </c>
      <c r="O107" s="8">
        <v>0</v>
      </c>
      <c r="P107" s="8">
        <v>2</v>
      </c>
      <c r="Q107" s="8">
        <v>1</v>
      </c>
      <c r="R107" s="8">
        <v>0</v>
      </c>
      <c r="S107"/>
      <c r="T107"/>
      <c r="U107"/>
      <c r="V107"/>
      <c r="W107"/>
      <c r="X107"/>
    </row>
    <row r="108" spans="1:24">
      <c r="A108" s="8" t="s">
        <v>288</v>
      </c>
      <c r="B108" s="3" t="s">
        <v>118</v>
      </c>
      <c r="C108" s="8">
        <v>0</v>
      </c>
      <c r="D108" s="8">
        <v>0</v>
      </c>
      <c r="E108" s="8">
        <v>3</v>
      </c>
      <c r="F108" s="8">
        <v>6</v>
      </c>
      <c r="G108" s="8">
        <v>0</v>
      </c>
      <c r="H108" s="8">
        <v>0</v>
      </c>
      <c r="I108" s="8">
        <v>0</v>
      </c>
      <c r="J108" s="8">
        <v>9</v>
      </c>
      <c r="K108" s="8">
        <v>1</v>
      </c>
      <c r="L108" s="8">
        <v>9</v>
      </c>
      <c r="M108" s="8">
        <v>3</v>
      </c>
      <c r="N108" s="8">
        <v>3</v>
      </c>
      <c r="O108" s="8">
        <v>0</v>
      </c>
      <c r="P108" s="8">
        <v>5</v>
      </c>
      <c r="Q108" s="8">
        <v>1</v>
      </c>
      <c r="R108" s="8">
        <v>0</v>
      </c>
      <c r="S108"/>
      <c r="T108"/>
      <c r="U108"/>
      <c r="V108"/>
      <c r="W108"/>
      <c r="X108"/>
    </row>
    <row r="109" spans="1:24">
      <c r="A109" s="8" t="s">
        <v>289</v>
      </c>
      <c r="B109" s="3" t="s">
        <v>286</v>
      </c>
      <c r="C109" s="8">
        <v>0</v>
      </c>
      <c r="D109" s="8">
        <v>0</v>
      </c>
      <c r="E109" s="8">
        <v>0</v>
      </c>
      <c r="F109" s="8">
        <v>3</v>
      </c>
      <c r="G109" s="8">
        <v>0</v>
      </c>
      <c r="H109" s="8">
        <v>1</v>
      </c>
      <c r="I109" s="8">
        <v>1</v>
      </c>
      <c r="J109" s="8">
        <v>5</v>
      </c>
      <c r="K109" s="8">
        <v>1</v>
      </c>
      <c r="L109" s="8">
        <v>8</v>
      </c>
      <c r="M109" s="8">
        <v>11</v>
      </c>
      <c r="N109" s="8">
        <v>7</v>
      </c>
      <c r="O109" s="8">
        <v>0</v>
      </c>
      <c r="P109" s="8">
        <v>6</v>
      </c>
      <c r="Q109" s="8">
        <v>2</v>
      </c>
      <c r="R109" s="8">
        <v>0</v>
      </c>
      <c r="S109"/>
      <c r="T109"/>
      <c r="U109"/>
      <c r="V109"/>
      <c r="W109"/>
      <c r="X109"/>
    </row>
    <row r="110" spans="1:24">
      <c r="A110" s="8" t="s">
        <v>291</v>
      </c>
      <c r="B110" s="3" t="s">
        <v>120</v>
      </c>
      <c r="C110" s="8">
        <v>0</v>
      </c>
      <c r="D110" s="8">
        <v>1</v>
      </c>
      <c r="E110" s="8">
        <v>1</v>
      </c>
      <c r="F110" s="8">
        <v>2</v>
      </c>
      <c r="G110" s="8">
        <v>1</v>
      </c>
      <c r="H110" s="8">
        <v>0</v>
      </c>
      <c r="I110" s="8">
        <v>0</v>
      </c>
      <c r="J110" s="8">
        <v>7</v>
      </c>
      <c r="K110" s="8">
        <v>1</v>
      </c>
      <c r="L110" s="8">
        <v>7</v>
      </c>
      <c r="M110" s="8">
        <v>8</v>
      </c>
      <c r="N110" s="8">
        <v>6</v>
      </c>
      <c r="O110" s="8">
        <v>0</v>
      </c>
      <c r="P110" s="8">
        <v>8</v>
      </c>
      <c r="Q110" s="8">
        <v>0</v>
      </c>
      <c r="R110" s="8">
        <v>0</v>
      </c>
      <c r="S110"/>
      <c r="T110"/>
      <c r="U110"/>
      <c r="V110"/>
      <c r="W110"/>
      <c r="X110"/>
    </row>
    <row r="111" spans="1:24">
      <c r="A111" s="8" t="s">
        <v>292</v>
      </c>
      <c r="B111" s="3" t="s">
        <v>122</v>
      </c>
      <c r="C111" s="8">
        <v>0</v>
      </c>
      <c r="D111" s="8">
        <v>0</v>
      </c>
      <c r="E111" s="8">
        <v>2</v>
      </c>
      <c r="F111" s="8">
        <v>5</v>
      </c>
      <c r="G111" s="8">
        <v>4</v>
      </c>
      <c r="H111" s="8">
        <v>0</v>
      </c>
      <c r="I111" s="8">
        <v>0</v>
      </c>
      <c r="J111" s="8">
        <v>7</v>
      </c>
      <c r="K111" s="8">
        <v>3</v>
      </c>
      <c r="L111" s="8">
        <v>9</v>
      </c>
      <c r="M111" s="8">
        <v>5</v>
      </c>
      <c r="N111" s="8">
        <v>4</v>
      </c>
      <c r="O111" s="8">
        <v>0</v>
      </c>
      <c r="P111" s="8">
        <v>8</v>
      </c>
      <c r="Q111" s="8">
        <v>0</v>
      </c>
      <c r="R111" s="8">
        <v>0</v>
      </c>
      <c r="S111"/>
      <c r="T111"/>
      <c r="U111"/>
      <c r="V111"/>
      <c r="W111"/>
      <c r="X111"/>
    </row>
    <row r="112" spans="1:24">
      <c r="A112" s="8" t="s">
        <v>293</v>
      </c>
      <c r="B112" s="3" t="s">
        <v>124</v>
      </c>
      <c r="C112" s="8">
        <v>0</v>
      </c>
      <c r="D112" s="8">
        <v>0</v>
      </c>
      <c r="E112" s="8">
        <v>0</v>
      </c>
      <c r="F112" s="8">
        <v>3</v>
      </c>
      <c r="G112" s="8">
        <v>0</v>
      </c>
      <c r="H112" s="8">
        <v>0</v>
      </c>
      <c r="I112" s="8">
        <v>0</v>
      </c>
      <c r="J112" s="8">
        <v>3</v>
      </c>
      <c r="K112" s="8">
        <v>5</v>
      </c>
      <c r="L112" s="8">
        <v>5</v>
      </c>
      <c r="M112" s="8">
        <v>3</v>
      </c>
      <c r="N112" s="8">
        <v>3</v>
      </c>
      <c r="O112" s="8">
        <v>0</v>
      </c>
      <c r="P112" s="8">
        <v>16</v>
      </c>
      <c r="Q112" s="8">
        <v>5</v>
      </c>
      <c r="R112" s="8">
        <v>0</v>
      </c>
      <c r="S112"/>
      <c r="T112"/>
      <c r="U112"/>
      <c r="V112"/>
      <c r="W112"/>
      <c r="X112"/>
    </row>
    <row r="113" spans="1:24">
      <c r="A113" s="8" t="s">
        <v>294</v>
      </c>
      <c r="B113" s="3" t="s">
        <v>126</v>
      </c>
      <c r="C113" s="8">
        <v>0</v>
      </c>
      <c r="D113" s="8">
        <v>0</v>
      </c>
      <c r="E113" s="8">
        <v>2</v>
      </c>
      <c r="F113" s="8">
        <v>6</v>
      </c>
      <c r="G113" s="8">
        <v>10</v>
      </c>
      <c r="H113" s="8">
        <v>0</v>
      </c>
      <c r="I113" s="8">
        <v>0</v>
      </c>
      <c r="J113" s="8">
        <v>13</v>
      </c>
      <c r="K113" s="8">
        <v>3</v>
      </c>
      <c r="L113" s="8">
        <v>10</v>
      </c>
      <c r="M113" s="8">
        <v>19</v>
      </c>
      <c r="N113" s="8">
        <v>14</v>
      </c>
      <c r="O113" s="8">
        <v>0</v>
      </c>
      <c r="P113" s="8">
        <v>4</v>
      </c>
      <c r="Q113" s="8">
        <v>0</v>
      </c>
      <c r="R113" s="8">
        <v>0</v>
      </c>
      <c r="S113"/>
      <c r="T113"/>
      <c r="U113"/>
      <c r="V113"/>
      <c r="W113"/>
      <c r="X113"/>
    </row>
    <row r="114" spans="1:24">
      <c r="A114" s="8" t="s">
        <v>295</v>
      </c>
      <c r="B114" s="3" t="s">
        <v>128</v>
      </c>
      <c r="C114" s="8">
        <v>0</v>
      </c>
      <c r="D114" s="8">
        <v>0</v>
      </c>
      <c r="E114" s="8">
        <v>0</v>
      </c>
      <c r="F114" s="8">
        <v>1</v>
      </c>
      <c r="G114" s="8">
        <v>0</v>
      </c>
      <c r="H114" s="8">
        <v>0</v>
      </c>
      <c r="I114" s="8">
        <v>0</v>
      </c>
      <c r="J114" s="8">
        <v>1</v>
      </c>
      <c r="K114" s="8">
        <v>0</v>
      </c>
      <c r="L114" s="8">
        <v>3</v>
      </c>
      <c r="M114" s="8">
        <v>9</v>
      </c>
      <c r="N114" s="8">
        <v>2</v>
      </c>
      <c r="O114" s="8">
        <v>0</v>
      </c>
      <c r="P114" s="8">
        <v>2</v>
      </c>
      <c r="Q114" s="8">
        <v>0</v>
      </c>
      <c r="R114" s="8">
        <v>0</v>
      </c>
      <c r="S114"/>
      <c r="T114"/>
      <c r="U114"/>
      <c r="V114"/>
      <c r="W114"/>
      <c r="X114"/>
    </row>
    <row r="115" spans="1:24">
      <c r="A115" s="8" t="s">
        <v>296</v>
      </c>
      <c r="B115" s="3" t="s">
        <v>130</v>
      </c>
      <c r="C115" s="8">
        <v>0</v>
      </c>
      <c r="D115" s="8">
        <v>0</v>
      </c>
      <c r="E115" s="8">
        <v>1</v>
      </c>
      <c r="F115" s="8">
        <v>1</v>
      </c>
      <c r="G115" s="8">
        <v>0</v>
      </c>
      <c r="H115" s="8">
        <v>0</v>
      </c>
      <c r="I115" s="8">
        <v>0</v>
      </c>
      <c r="J115" s="8">
        <v>4</v>
      </c>
      <c r="K115" s="8">
        <v>2</v>
      </c>
      <c r="L115" s="8">
        <v>5</v>
      </c>
      <c r="M115" s="8">
        <v>7</v>
      </c>
      <c r="N115" s="8">
        <v>1</v>
      </c>
      <c r="O115" s="8">
        <v>0</v>
      </c>
      <c r="P115" s="8">
        <v>3</v>
      </c>
      <c r="Q115" s="8">
        <v>2</v>
      </c>
      <c r="R115" s="8">
        <v>0</v>
      </c>
      <c r="S115"/>
      <c r="T115"/>
      <c r="U115"/>
      <c r="V115"/>
      <c r="W115"/>
      <c r="X115"/>
    </row>
    <row r="116" spans="1:24">
      <c r="A116" s="8" t="s">
        <v>297</v>
      </c>
      <c r="B116" s="3" t="s">
        <v>132</v>
      </c>
      <c r="C116" s="8">
        <v>0</v>
      </c>
      <c r="D116" s="8">
        <v>0</v>
      </c>
      <c r="E116" s="8">
        <v>0</v>
      </c>
      <c r="F116" s="8">
        <v>1</v>
      </c>
      <c r="G116" s="8">
        <v>3</v>
      </c>
      <c r="H116" s="8">
        <v>0</v>
      </c>
      <c r="I116" s="8">
        <v>0</v>
      </c>
      <c r="J116" s="8">
        <v>7</v>
      </c>
      <c r="K116" s="8">
        <v>2</v>
      </c>
      <c r="L116" s="8">
        <v>8</v>
      </c>
      <c r="M116" s="8">
        <v>9</v>
      </c>
      <c r="N116" s="8">
        <v>5</v>
      </c>
      <c r="O116" s="8">
        <v>0</v>
      </c>
      <c r="P116" s="8">
        <v>3</v>
      </c>
      <c r="Q116" s="8">
        <v>0</v>
      </c>
      <c r="R116" s="8">
        <v>0</v>
      </c>
      <c r="S116"/>
      <c r="T116"/>
      <c r="U116"/>
      <c r="V116"/>
      <c r="W116"/>
      <c r="X116"/>
    </row>
    <row r="117" spans="1:24">
      <c r="A117" s="8" t="s">
        <v>298</v>
      </c>
      <c r="B117" s="3" t="s">
        <v>134</v>
      </c>
      <c r="C117" s="8">
        <v>0</v>
      </c>
      <c r="D117" s="8">
        <v>0</v>
      </c>
      <c r="E117" s="8">
        <v>1</v>
      </c>
      <c r="F117" s="8">
        <v>6</v>
      </c>
      <c r="G117" s="8">
        <v>3</v>
      </c>
      <c r="H117" s="8">
        <v>0</v>
      </c>
      <c r="I117" s="8">
        <v>0</v>
      </c>
      <c r="J117" s="8">
        <v>10</v>
      </c>
      <c r="K117" s="8">
        <v>3</v>
      </c>
      <c r="L117" s="8">
        <v>7</v>
      </c>
      <c r="M117" s="8">
        <v>15</v>
      </c>
      <c r="N117" s="8">
        <v>4</v>
      </c>
      <c r="O117" s="8">
        <v>0</v>
      </c>
      <c r="P117" s="8">
        <v>4</v>
      </c>
      <c r="Q117" s="8">
        <v>0</v>
      </c>
      <c r="R117" s="8">
        <v>0</v>
      </c>
      <c r="S117"/>
      <c r="T117"/>
      <c r="U117"/>
      <c r="V117"/>
      <c r="W117"/>
      <c r="X117"/>
    </row>
    <row r="118" spans="1:24">
      <c r="A118" s="8" t="s">
        <v>299</v>
      </c>
      <c r="B118" s="3" t="s">
        <v>136</v>
      </c>
      <c r="C118" s="8">
        <v>1</v>
      </c>
      <c r="D118" s="8">
        <v>0</v>
      </c>
      <c r="E118" s="8">
        <v>3</v>
      </c>
      <c r="F118" s="8">
        <v>1</v>
      </c>
      <c r="G118" s="8">
        <v>0</v>
      </c>
      <c r="H118" s="8">
        <v>0</v>
      </c>
      <c r="I118" s="8">
        <v>0</v>
      </c>
      <c r="J118" s="8">
        <v>5</v>
      </c>
      <c r="K118" s="8">
        <v>1</v>
      </c>
      <c r="L118" s="8">
        <v>6</v>
      </c>
      <c r="M118" s="8">
        <v>7</v>
      </c>
      <c r="N118" s="8">
        <v>4</v>
      </c>
      <c r="O118" s="8">
        <v>0</v>
      </c>
      <c r="P118" s="8">
        <v>5</v>
      </c>
      <c r="Q118" s="8">
        <v>1</v>
      </c>
      <c r="R118" s="8">
        <v>1</v>
      </c>
      <c r="S118"/>
      <c r="T118"/>
      <c r="U118"/>
      <c r="V118"/>
      <c r="W118"/>
      <c r="X118"/>
    </row>
    <row r="119" spans="1:24">
      <c r="A119" s="8" t="s">
        <v>300</v>
      </c>
      <c r="B119" s="3" t="s">
        <v>138</v>
      </c>
      <c r="C119" s="8">
        <v>0</v>
      </c>
      <c r="D119" s="8">
        <v>0</v>
      </c>
      <c r="E119" s="8">
        <v>1</v>
      </c>
      <c r="F119" s="8">
        <v>2</v>
      </c>
      <c r="G119" s="8">
        <v>1</v>
      </c>
      <c r="H119" s="8">
        <v>0</v>
      </c>
      <c r="I119" s="8">
        <v>0</v>
      </c>
      <c r="J119" s="8">
        <v>3</v>
      </c>
      <c r="K119" s="8">
        <v>0</v>
      </c>
      <c r="L119" s="8">
        <v>7</v>
      </c>
      <c r="M119" s="8">
        <v>10</v>
      </c>
      <c r="N119" s="8">
        <v>5</v>
      </c>
      <c r="O119" s="8">
        <v>0</v>
      </c>
      <c r="P119" s="8">
        <v>2</v>
      </c>
      <c r="Q119" s="8">
        <v>1</v>
      </c>
      <c r="R119" s="8">
        <v>0</v>
      </c>
      <c r="S119"/>
      <c r="T119"/>
      <c r="U119"/>
      <c r="V119"/>
      <c r="W119"/>
      <c r="X119"/>
    </row>
    <row r="120" spans="1:24">
      <c r="A120" s="8" t="s">
        <v>301</v>
      </c>
      <c r="B120" s="3" t="s">
        <v>140</v>
      </c>
      <c r="C120" s="8">
        <v>0</v>
      </c>
      <c r="D120" s="8">
        <v>0</v>
      </c>
      <c r="E120" s="8">
        <v>1</v>
      </c>
      <c r="F120" s="8">
        <v>1</v>
      </c>
      <c r="G120" s="8">
        <v>0</v>
      </c>
      <c r="H120" s="8">
        <v>3</v>
      </c>
      <c r="I120" s="8">
        <v>0</v>
      </c>
      <c r="J120" s="8">
        <v>6</v>
      </c>
      <c r="K120" s="8">
        <v>3</v>
      </c>
      <c r="L120" s="8">
        <v>5</v>
      </c>
      <c r="M120" s="8">
        <v>0</v>
      </c>
      <c r="N120" s="8">
        <v>1</v>
      </c>
      <c r="O120" s="8">
        <v>0</v>
      </c>
      <c r="P120" s="8">
        <v>3</v>
      </c>
      <c r="Q120" s="8">
        <v>0</v>
      </c>
      <c r="R120" s="8">
        <v>0</v>
      </c>
      <c r="S120"/>
      <c r="T120"/>
      <c r="U120"/>
      <c r="V120"/>
      <c r="W120"/>
      <c r="X120"/>
    </row>
    <row r="121" spans="1:24">
      <c r="A121" s="8" t="s">
        <v>302</v>
      </c>
      <c r="B121" s="3" t="s">
        <v>142</v>
      </c>
      <c r="C121" s="8">
        <v>0</v>
      </c>
      <c r="D121" s="8">
        <v>0</v>
      </c>
      <c r="E121" s="8">
        <v>1</v>
      </c>
      <c r="F121" s="8">
        <v>7</v>
      </c>
      <c r="G121" s="8">
        <v>1</v>
      </c>
      <c r="H121" s="8">
        <v>0</v>
      </c>
      <c r="I121" s="8">
        <v>0</v>
      </c>
      <c r="J121" s="8">
        <v>11</v>
      </c>
      <c r="K121" s="8">
        <v>3</v>
      </c>
      <c r="L121" s="8">
        <v>8</v>
      </c>
      <c r="M121" s="8">
        <v>17</v>
      </c>
      <c r="N121" s="8">
        <v>10</v>
      </c>
      <c r="O121" s="8">
        <v>0</v>
      </c>
      <c r="P121" s="8">
        <v>2</v>
      </c>
      <c r="Q121" s="8">
        <v>0</v>
      </c>
      <c r="R121" s="8">
        <v>0</v>
      </c>
      <c r="S121"/>
      <c r="T121"/>
      <c r="U121"/>
      <c r="V121"/>
      <c r="W121"/>
      <c r="X121"/>
    </row>
    <row r="122" spans="1:24">
      <c r="A122" s="8" t="s">
        <v>303</v>
      </c>
      <c r="B122" s="3" t="s">
        <v>144</v>
      </c>
      <c r="C122" s="8">
        <v>0</v>
      </c>
      <c r="D122" s="8">
        <v>0</v>
      </c>
      <c r="E122" s="8">
        <v>2</v>
      </c>
      <c r="F122" s="8">
        <v>5</v>
      </c>
      <c r="G122" s="8">
        <v>0</v>
      </c>
      <c r="H122" s="8">
        <v>0</v>
      </c>
      <c r="I122" s="8">
        <v>0</v>
      </c>
      <c r="J122" s="8">
        <v>7</v>
      </c>
      <c r="K122" s="8">
        <v>2</v>
      </c>
      <c r="L122" s="8">
        <v>8</v>
      </c>
      <c r="M122" s="8">
        <v>11</v>
      </c>
      <c r="N122" s="8">
        <v>5</v>
      </c>
      <c r="O122" s="8">
        <v>0</v>
      </c>
      <c r="P122" s="8">
        <v>3</v>
      </c>
      <c r="Q122" s="8">
        <v>0</v>
      </c>
      <c r="R122" s="8">
        <v>0</v>
      </c>
      <c r="S122"/>
      <c r="T122"/>
      <c r="U122"/>
      <c r="V122"/>
      <c r="W122"/>
      <c r="X122"/>
    </row>
    <row r="123" spans="1:24">
      <c r="A123" s="8" t="s">
        <v>304</v>
      </c>
      <c r="B123" s="3" t="s">
        <v>146</v>
      </c>
      <c r="C123" s="8">
        <v>0</v>
      </c>
      <c r="D123" s="8">
        <v>0</v>
      </c>
      <c r="E123" s="8">
        <v>0</v>
      </c>
      <c r="F123" s="8">
        <v>2</v>
      </c>
      <c r="G123" s="8">
        <v>0</v>
      </c>
      <c r="H123" s="8">
        <v>0</v>
      </c>
      <c r="I123" s="8">
        <v>0</v>
      </c>
      <c r="J123" s="8">
        <v>2</v>
      </c>
      <c r="K123" s="8">
        <v>0</v>
      </c>
      <c r="L123" s="8">
        <v>2</v>
      </c>
      <c r="M123" s="8">
        <v>8</v>
      </c>
      <c r="N123" s="8">
        <v>1</v>
      </c>
      <c r="O123" s="8">
        <v>0</v>
      </c>
      <c r="P123" s="8">
        <v>0</v>
      </c>
      <c r="Q123" s="8">
        <v>0</v>
      </c>
      <c r="R123" s="8">
        <v>0</v>
      </c>
      <c r="S123"/>
      <c r="T123"/>
      <c r="U123"/>
      <c r="V123"/>
      <c r="W123"/>
      <c r="X123"/>
    </row>
    <row r="124" spans="1:24">
      <c r="A124" s="8" t="s">
        <v>305</v>
      </c>
      <c r="B124" s="3" t="s">
        <v>148</v>
      </c>
      <c r="C124" s="8">
        <v>0</v>
      </c>
      <c r="D124" s="8">
        <v>1</v>
      </c>
      <c r="E124" s="8">
        <v>2</v>
      </c>
      <c r="F124" s="8">
        <v>2</v>
      </c>
      <c r="G124" s="8">
        <v>1</v>
      </c>
      <c r="H124" s="8">
        <v>0</v>
      </c>
      <c r="I124" s="8">
        <v>0</v>
      </c>
      <c r="J124" s="8">
        <v>6</v>
      </c>
      <c r="K124" s="8">
        <v>3</v>
      </c>
      <c r="L124" s="8">
        <v>9</v>
      </c>
      <c r="M124" s="8">
        <v>17</v>
      </c>
      <c r="N124" s="8">
        <v>7</v>
      </c>
      <c r="O124" s="8">
        <v>0</v>
      </c>
      <c r="P124" s="8">
        <v>5</v>
      </c>
      <c r="Q124" s="8">
        <v>3</v>
      </c>
      <c r="R124" s="8">
        <v>0</v>
      </c>
      <c r="S124"/>
      <c r="T124"/>
      <c r="U124"/>
      <c r="V124"/>
      <c r="W124"/>
      <c r="X124"/>
    </row>
    <row r="125" spans="1:24">
      <c r="A125" s="8" t="s">
        <v>306</v>
      </c>
      <c r="B125" s="3" t="s">
        <v>150</v>
      </c>
      <c r="C125" s="8">
        <v>0</v>
      </c>
      <c r="D125" s="8">
        <v>0</v>
      </c>
      <c r="E125" s="8">
        <v>1</v>
      </c>
      <c r="F125" s="8">
        <v>0</v>
      </c>
      <c r="G125" s="8">
        <v>1</v>
      </c>
      <c r="H125" s="8">
        <v>0</v>
      </c>
      <c r="I125" s="8">
        <v>0</v>
      </c>
      <c r="J125" s="8">
        <v>1</v>
      </c>
      <c r="K125" s="8">
        <v>2</v>
      </c>
      <c r="L125" s="8">
        <v>3</v>
      </c>
      <c r="M125" s="8">
        <v>9</v>
      </c>
      <c r="N125" s="8">
        <v>4</v>
      </c>
      <c r="O125" s="8">
        <v>0</v>
      </c>
      <c r="P125" s="8">
        <v>2</v>
      </c>
      <c r="Q125" s="8">
        <v>1</v>
      </c>
      <c r="R125" s="8">
        <v>0</v>
      </c>
      <c r="S125"/>
      <c r="T125"/>
      <c r="U125"/>
      <c r="V125"/>
      <c r="W125"/>
      <c r="X125"/>
    </row>
    <row r="126" spans="1:24">
      <c r="A126" s="8" t="s">
        <v>307</v>
      </c>
      <c r="B126" s="3" t="s">
        <v>152</v>
      </c>
      <c r="C126" s="8">
        <v>0</v>
      </c>
      <c r="D126" s="8">
        <v>0</v>
      </c>
      <c r="E126" s="8">
        <v>1</v>
      </c>
      <c r="F126" s="8">
        <v>1</v>
      </c>
      <c r="G126" s="8">
        <v>0</v>
      </c>
      <c r="H126" s="8">
        <v>0</v>
      </c>
      <c r="I126" s="8">
        <v>0</v>
      </c>
      <c r="J126" s="8">
        <v>8</v>
      </c>
      <c r="K126" s="8">
        <v>1</v>
      </c>
      <c r="L126" s="8">
        <v>3</v>
      </c>
      <c r="M126" s="8">
        <v>21</v>
      </c>
      <c r="N126" s="8">
        <v>8</v>
      </c>
      <c r="O126" s="8">
        <v>0</v>
      </c>
      <c r="P126" s="8">
        <v>5</v>
      </c>
      <c r="Q126" s="8">
        <v>0</v>
      </c>
      <c r="R126" s="8">
        <v>0</v>
      </c>
      <c r="S126"/>
      <c r="T126"/>
      <c r="U126"/>
      <c r="V126"/>
      <c r="W126"/>
      <c r="X126"/>
    </row>
    <row r="127" spans="1:24">
      <c r="A127" s="8" t="s">
        <v>308</v>
      </c>
      <c r="B127" s="3" t="s">
        <v>155</v>
      </c>
      <c r="C127" s="8">
        <v>0</v>
      </c>
      <c r="D127" s="8">
        <v>0</v>
      </c>
      <c r="E127" s="8">
        <v>2</v>
      </c>
      <c r="F127" s="8">
        <v>3</v>
      </c>
      <c r="G127" s="8">
        <v>1</v>
      </c>
      <c r="H127" s="8">
        <v>0</v>
      </c>
      <c r="I127" s="8">
        <v>0</v>
      </c>
      <c r="J127" s="8">
        <v>5</v>
      </c>
      <c r="K127" s="8">
        <v>1</v>
      </c>
      <c r="L127" s="8">
        <v>13</v>
      </c>
      <c r="M127" s="8">
        <v>4</v>
      </c>
      <c r="N127" s="8">
        <v>3</v>
      </c>
      <c r="O127" s="8">
        <v>0</v>
      </c>
      <c r="P127" s="8">
        <v>4</v>
      </c>
      <c r="Q127" s="8">
        <v>1</v>
      </c>
      <c r="R127" s="8">
        <v>0</v>
      </c>
      <c r="S127"/>
      <c r="T127"/>
      <c r="U127"/>
      <c r="V127"/>
      <c r="W127"/>
      <c r="X127"/>
    </row>
    <row r="128" spans="1:24">
      <c r="A128" s="8" t="s">
        <v>309</v>
      </c>
      <c r="B128" s="3" t="s">
        <v>157</v>
      </c>
      <c r="C128" s="8">
        <v>1</v>
      </c>
      <c r="D128" s="8">
        <v>0</v>
      </c>
      <c r="E128" s="8">
        <v>2</v>
      </c>
      <c r="F128" s="8">
        <v>0</v>
      </c>
      <c r="G128" s="8">
        <v>1</v>
      </c>
      <c r="H128" s="8">
        <v>0</v>
      </c>
      <c r="I128" s="8">
        <v>0</v>
      </c>
      <c r="J128" s="8">
        <v>3</v>
      </c>
      <c r="K128" s="8">
        <v>2</v>
      </c>
      <c r="L128" s="8">
        <v>4</v>
      </c>
      <c r="M128" s="8">
        <v>8</v>
      </c>
      <c r="N128" s="8">
        <v>3</v>
      </c>
      <c r="O128" s="8">
        <v>0</v>
      </c>
      <c r="P128" s="8">
        <v>5</v>
      </c>
      <c r="Q128" s="8">
        <v>1</v>
      </c>
      <c r="R128" s="8">
        <v>0</v>
      </c>
      <c r="S128"/>
      <c r="T128"/>
      <c r="U128"/>
      <c r="V128"/>
      <c r="W128"/>
      <c r="X128"/>
    </row>
    <row r="129" spans="1:24">
      <c r="A129" s="8" t="s">
        <v>310</v>
      </c>
      <c r="B129" s="3" t="s">
        <v>311</v>
      </c>
      <c r="C129" s="8">
        <v>0</v>
      </c>
      <c r="D129" s="8">
        <v>0</v>
      </c>
      <c r="E129" s="8">
        <v>0</v>
      </c>
      <c r="F129" s="8">
        <v>3</v>
      </c>
      <c r="G129" s="8">
        <v>0</v>
      </c>
      <c r="H129" s="8">
        <v>0</v>
      </c>
      <c r="I129" s="8">
        <v>0</v>
      </c>
      <c r="J129" s="8">
        <v>7</v>
      </c>
      <c r="K129" s="8">
        <v>1</v>
      </c>
      <c r="L129" s="8">
        <v>6</v>
      </c>
      <c r="M129" s="8">
        <v>12</v>
      </c>
      <c r="N129" s="8">
        <v>9</v>
      </c>
      <c r="O129" s="8">
        <v>0</v>
      </c>
      <c r="P129" s="8">
        <v>5</v>
      </c>
      <c r="Q129" s="8">
        <v>1</v>
      </c>
      <c r="R129" s="8">
        <v>0</v>
      </c>
      <c r="S129"/>
      <c r="T129"/>
      <c r="U129"/>
      <c r="V129"/>
      <c r="W129"/>
      <c r="X129"/>
    </row>
    <row r="130" spans="1:24">
      <c r="A130" s="8" t="s">
        <v>312</v>
      </c>
      <c r="B130" s="3" t="s">
        <v>159</v>
      </c>
      <c r="C130" s="8">
        <v>0</v>
      </c>
      <c r="D130" s="8">
        <v>0</v>
      </c>
      <c r="E130" s="8">
        <v>1</v>
      </c>
      <c r="F130" s="8">
        <v>3</v>
      </c>
      <c r="G130" s="8">
        <v>0</v>
      </c>
      <c r="H130" s="8">
        <v>0</v>
      </c>
      <c r="I130" s="8">
        <v>0</v>
      </c>
      <c r="J130" s="8">
        <v>4</v>
      </c>
      <c r="K130" s="8">
        <v>0</v>
      </c>
      <c r="L130" s="8">
        <v>1</v>
      </c>
      <c r="M130" s="8">
        <v>13</v>
      </c>
      <c r="N130" s="8">
        <v>4</v>
      </c>
      <c r="O130" s="8">
        <v>0</v>
      </c>
      <c r="P130" s="8">
        <v>1</v>
      </c>
      <c r="Q130" s="8">
        <v>2</v>
      </c>
      <c r="R130" s="8">
        <v>0</v>
      </c>
      <c r="S130"/>
      <c r="T130"/>
      <c r="U130"/>
      <c r="V130"/>
      <c r="W130"/>
      <c r="X130"/>
    </row>
    <row r="131" spans="1:24">
      <c r="A131" s="8" t="s">
        <v>313</v>
      </c>
      <c r="B131" s="3" t="s">
        <v>161</v>
      </c>
      <c r="C131" s="8">
        <v>0</v>
      </c>
      <c r="D131" s="8">
        <v>0</v>
      </c>
      <c r="E131" s="8">
        <v>1</v>
      </c>
      <c r="F131" s="8">
        <v>0</v>
      </c>
      <c r="G131" s="8">
        <v>0</v>
      </c>
      <c r="H131" s="8">
        <v>1</v>
      </c>
      <c r="I131" s="8">
        <v>1</v>
      </c>
      <c r="J131" s="8">
        <v>2</v>
      </c>
      <c r="K131" s="8">
        <v>2</v>
      </c>
      <c r="L131" s="8">
        <v>5</v>
      </c>
      <c r="M131" s="8">
        <v>18</v>
      </c>
      <c r="N131" s="8">
        <v>4</v>
      </c>
      <c r="O131" s="8">
        <v>0</v>
      </c>
      <c r="P131" s="8">
        <v>5</v>
      </c>
      <c r="Q131" s="8">
        <v>2</v>
      </c>
      <c r="R131" s="8">
        <v>0</v>
      </c>
      <c r="S131"/>
      <c r="T131"/>
      <c r="U131"/>
      <c r="V131"/>
      <c r="W131"/>
      <c r="X131"/>
    </row>
    <row r="132" spans="1:24">
      <c r="A132" s="8" t="s">
        <v>314</v>
      </c>
      <c r="B132" s="3" t="s">
        <v>163</v>
      </c>
      <c r="C132" s="8">
        <v>0</v>
      </c>
      <c r="D132" s="8">
        <v>0</v>
      </c>
      <c r="E132" s="8">
        <v>0</v>
      </c>
      <c r="F132" s="8">
        <v>7</v>
      </c>
      <c r="G132" s="8">
        <v>0</v>
      </c>
      <c r="H132" s="8">
        <v>0</v>
      </c>
      <c r="I132" s="8">
        <v>0</v>
      </c>
      <c r="J132" s="8">
        <v>8</v>
      </c>
      <c r="K132" s="8">
        <v>0</v>
      </c>
      <c r="L132" s="8">
        <v>2</v>
      </c>
      <c r="M132" s="8">
        <v>13</v>
      </c>
      <c r="N132" s="8">
        <v>8</v>
      </c>
      <c r="O132" s="8">
        <v>0</v>
      </c>
      <c r="P132" s="8">
        <v>1</v>
      </c>
      <c r="Q132" s="8">
        <v>0</v>
      </c>
      <c r="R132" s="8">
        <v>0</v>
      </c>
      <c r="S132"/>
      <c r="T132"/>
      <c r="U132"/>
      <c r="V132"/>
      <c r="W132"/>
      <c r="X132"/>
    </row>
    <row r="133" spans="1:24">
      <c r="A133" s="8" t="s">
        <v>315</v>
      </c>
      <c r="B133" s="3" t="s">
        <v>165</v>
      </c>
      <c r="C133" s="8">
        <v>0</v>
      </c>
      <c r="D133" s="8">
        <v>0</v>
      </c>
      <c r="E133" s="8">
        <v>1</v>
      </c>
      <c r="F133" s="8">
        <v>2</v>
      </c>
      <c r="G133" s="8">
        <v>0</v>
      </c>
      <c r="H133" s="8">
        <v>0</v>
      </c>
      <c r="I133" s="8">
        <v>0</v>
      </c>
      <c r="J133" s="8">
        <v>4</v>
      </c>
      <c r="K133" s="8">
        <v>1</v>
      </c>
      <c r="L133" s="8">
        <v>6</v>
      </c>
      <c r="M133" s="8">
        <v>4</v>
      </c>
      <c r="N133" s="8">
        <v>4</v>
      </c>
      <c r="O133" s="8">
        <v>0</v>
      </c>
      <c r="P133" s="8">
        <v>4</v>
      </c>
      <c r="Q133" s="8">
        <v>1</v>
      </c>
      <c r="R133" s="8">
        <v>0</v>
      </c>
      <c r="S133"/>
      <c r="T133"/>
      <c r="U133"/>
      <c r="V133"/>
      <c r="W133"/>
      <c r="X133"/>
    </row>
    <row r="134" spans="1:24">
      <c r="A134" s="8" t="s">
        <v>316</v>
      </c>
      <c r="B134" s="3" t="s">
        <v>167</v>
      </c>
      <c r="C134" s="8">
        <v>0</v>
      </c>
      <c r="D134" s="8">
        <v>0</v>
      </c>
      <c r="E134" s="8">
        <v>6</v>
      </c>
      <c r="F134" s="8">
        <v>5</v>
      </c>
      <c r="G134" s="8">
        <v>0</v>
      </c>
      <c r="H134" s="8">
        <v>1</v>
      </c>
      <c r="I134" s="8">
        <v>1</v>
      </c>
      <c r="J134" s="8">
        <v>14</v>
      </c>
      <c r="K134" s="8">
        <v>3</v>
      </c>
      <c r="L134" s="8">
        <v>18</v>
      </c>
      <c r="M134" s="8">
        <v>6</v>
      </c>
      <c r="N134" s="8">
        <v>5</v>
      </c>
      <c r="O134" s="8">
        <v>0</v>
      </c>
      <c r="P134" s="8">
        <v>4</v>
      </c>
      <c r="Q134" s="8">
        <v>1</v>
      </c>
      <c r="R134" s="8">
        <v>0</v>
      </c>
      <c r="S134"/>
      <c r="T134"/>
      <c r="U134"/>
      <c r="V134"/>
      <c r="W134"/>
      <c r="X134"/>
    </row>
    <row r="135" spans="1:24">
      <c r="A135" s="8" t="s">
        <v>317</v>
      </c>
      <c r="B135" s="3" t="s">
        <v>169</v>
      </c>
      <c r="C135" s="8">
        <v>0</v>
      </c>
      <c r="D135" s="8">
        <v>0</v>
      </c>
      <c r="E135" s="8">
        <v>3</v>
      </c>
      <c r="F135" s="8">
        <v>2</v>
      </c>
      <c r="G135" s="8">
        <v>0</v>
      </c>
      <c r="H135" s="8">
        <v>0</v>
      </c>
      <c r="I135" s="8">
        <v>0</v>
      </c>
      <c r="J135" s="8">
        <v>5</v>
      </c>
      <c r="K135" s="8">
        <v>2</v>
      </c>
      <c r="L135" s="8">
        <v>10</v>
      </c>
      <c r="M135" s="8">
        <v>4</v>
      </c>
      <c r="N135" s="8">
        <v>3</v>
      </c>
      <c r="O135" s="8">
        <v>0</v>
      </c>
      <c r="P135" s="8">
        <v>4</v>
      </c>
      <c r="Q135" s="8">
        <v>0</v>
      </c>
      <c r="R135" s="8">
        <v>0</v>
      </c>
      <c r="S135"/>
      <c r="T135"/>
      <c r="U135"/>
      <c r="V135"/>
      <c r="W135"/>
      <c r="X135"/>
    </row>
    <row r="136" spans="1:24">
      <c r="A136" s="8" t="s">
        <v>318</v>
      </c>
      <c r="B136" s="3" t="s">
        <v>171</v>
      </c>
      <c r="C136" s="8">
        <v>0</v>
      </c>
      <c r="D136" s="8">
        <v>0</v>
      </c>
      <c r="E136" s="8">
        <v>1</v>
      </c>
      <c r="F136" s="8">
        <v>3</v>
      </c>
      <c r="G136" s="8">
        <v>0</v>
      </c>
      <c r="H136" s="8">
        <v>0</v>
      </c>
      <c r="I136" s="8">
        <v>0</v>
      </c>
      <c r="J136" s="8">
        <v>7</v>
      </c>
      <c r="K136" s="8">
        <v>2</v>
      </c>
      <c r="L136" s="8">
        <v>7</v>
      </c>
      <c r="M136" s="8">
        <v>9</v>
      </c>
      <c r="N136" s="8">
        <v>4</v>
      </c>
      <c r="O136" s="8">
        <v>0</v>
      </c>
      <c r="P136" s="8">
        <v>7</v>
      </c>
      <c r="Q136" s="8">
        <v>3</v>
      </c>
      <c r="R136" s="8">
        <v>0</v>
      </c>
      <c r="S136"/>
      <c r="T136"/>
      <c r="U136"/>
      <c r="V136"/>
      <c r="W136"/>
      <c r="X136"/>
    </row>
    <row r="137" spans="1:24">
      <c r="A137" s="8" t="s">
        <v>319</v>
      </c>
      <c r="B137" s="3" t="s">
        <v>173</v>
      </c>
      <c r="C137" s="8">
        <v>0</v>
      </c>
      <c r="D137" s="8">
        <v>0</v>
      </c>
      <c r="E137" s="8">
        <v>0</v>
      </c>
      <c r="F137" s="8">
        <v>4</v>
      </c>
      <c r="G137" s="8">
        <v>0</v>
      </c>
      <c r="H137" s="8">
        <v>0</v>
      </c>
      <c r="I137" s="8">
        <v>0</v>
      </c>
      <c r="J137" s="8">
        <v>6</v>
      </c>
      <c r="K137" s="8">
        <v>1</v>
      </c>
      <c r="L137" s="8">
        <v>3</v>
      </c>
      <c r="M137" s="8">
        <v>7</v>
      </c>
      <c r="N137" s="8">
        <v>1</v>
      </c>
      <c r="O137" s="8">
        <v>0</v>
      </c>
      <c r="P137" s="8">
        <v>6</v>
      </c>
      <c r="Q137" s="8">
        <v>0</v>
      </c>
      <c r="R137" s="8">
        <v>1</v>
      </c>
      <c r="S137"/>
      <c r="T137"/>
      <c r="U137"/>
      <c r="V137"/>
      <c r="W137"/>
      <c r="X137"/>
    </row>
    <row r="138" spans="1:24">
      <c r="A138" s="8" t="s">
        <v>320</v>
      </c>
      <c r="B138" s="3" t="s">
        <v>175</v>
      </c>
      <c r="C138" s="8">
        <v>0</v>
      </c>
      <c r="D138" s="8">
        <v>0</v>
      </c>
      <c r="E138" s="8">
        <v>5</v>
      </c>
      <c r="F138" s="8">
        <v>3</v>
      </c>
      <c r="G138" s="8">
        <v>1</v>
      </c>
      <c r="H138" s="8">
        <v>0</v>
      </c>
      <c r="I138" s="8">
        <v>0</v>
      </c>
      <c r="J138" s="8">
        <v>9</v>
      </c>
      <c r="K138" s="8">
        <v>4</v>
      </c>
      <c r="L138" s="8">
        <v>12</v>
      </c>
      <c r="M138" s="8">
        <v>11</v>
      </c>
      <c r="N138" s="8">
        <v>4</v>
      </c>
      <c r="O138" s="8">
        <v>0</v>
      </c>
      <c r="P138" s="8">
        <v>2</v>
      </c>
      <c r="Q138" s="8">
        <v>1</v>
      </c>
      <c r="R138" s="8">
        <v>2</v>
      </c>
      <c r="S138"/>
      <c r="T138"/>
      <c r="U138"/>
      <c r="V138"/>
      <c r="W138"/>
      <c r="X138"/>
    </row>
    <row r="139" spans="1:24">
      <c r="A139" s="8" t="s">
        <v>321</v>
      </c>
      <c r="B139" s="3" t="s">
        <v>177</v>
      </c>
      <c r="C139" s="8">
        <v>0</v>
      </c>
      <c r="D139" s="8">
        <v>0</v>
      </c>
      <c r="E139" s="8">
        <v>2</v>
      </c>
      <c r="F139" s="8">
        <v>4</v>
      </c>
      <c r="G139" s="8">
        <v>0</v>
      </c>
      <c r="H139" s="8">
        <v>0</v>
      </c>
      <c r="I139" s="8">
        <v>0</v>
      </c>
      <c r="J139" s="8">
        <v>6</v>
      </c>
      <c r="K139" s="8">
        <v>1</v>
      </c>
      <c r="L139" s="8">
        <v>6</v>
      </c>
      <c r="M139" s="8">
        <v>10</v>
      </c>
      <c r="N139" s="8">
        <v>5</v>
      </c>
      <c r="O139" s="8">
        <v>0</v>
      </c>
      <c r="P139" s="8">
        <v>5</v>
      </c>
      <c r="Q139" s="8">
        <v>1</v>
      </c>
      <c r="R139" s="8">
        <v>1</v>
      </c>
      <c r="S139"/>
      <c r="T139"/>
      <c r="U139"/>
      <c r="V139"/>
      <c r="W139"/>
      <c r="X139"/>
    </row>
    <row r="140" spans="1:24">
      <c r="A140" s="8" t="s">
        <v>322</v>
      </c>
      <c r="B140" s="3" t="s">
        <v>179</v>
      </c>
      <c r="C140" s="8">
        <v>0</v>
      </c>
      <c r="D140" s="8">
        <v>2</v>
      </c>
      <c r="E140" s="8">
        <v>2</v>
      </c>
      <c r="F140" s="8">
        <v>1</v>
      </c>
      <c r="G140" s="8">
        <v>2</v>
      </c>
      <c r="H140" s="8">
        <v>0</v>
      </c>
      <c r="I140" s="8">
        <v>0</v>
      </c>
      <c r="J140" s="8">
        <v>7</v>
      </c>
      <c r="K140" s="8">
        <v>6</v>
      </c>
      <c r="L140" s="8">
        <v>5</v>
      </c>
      <c r="M140" s="8">
        <v>12</v>
      </c>
      <c r="N140" s="8">
        <v>3</v>
      </c>
      <c r="O140" s="8">
        <v>0</v>
      </c>
      <c r="P140" s="8">
        <v>1</v>
      </c>
      <c r="Q140" s="8">
        <v>1</v>
      </c>
      <c r="R140" s="8">
        <v>0</v>
      </c>
      <c r="S140"/>
      <c r="T140"/>
      <c r="U140"/>
      <c r="V140"/>
      <c r="W140"/>
      <c r="X140"/>
    </row>
    <row r="141" spans="1:24">
      <c r="A141" s="8" t="s">
        <v>323</v>
      </c>
      <c r="B141" s="3" t="s">
        <v>181</v>
      </c>
      <c r="C141" s="8">
        <v>0</v>
      </c>
      <c r="D141" s="8">
        <v>0</v>
      </c>
      <c r="E141" s="8">
        <v>0</v>
      </c>
      <c r="F141" s="8">
        <v>1</v>
      </c>
      <c r="G141" s="8">
        <v>0</v>
      </c>
      <c r="H141" s="8">
        <v>0</v>
      </c>
      <c r="I141" s="8">
        <v>0</v>
      </c>
      <c r="J141" s="8">
        <v>1</v>
      </c>
      <c r="K141" s="8">
        <v>1</v>
      </c>
      <c r="L141" s="8">
        <v>4</v>
      </c>
      <c r="M141" s="8">
        <v>13</v>
      </c>
      <c r="N141" s="8">
        <v>0</v>
      </c>
      <c r="O141" s="8">
        <v>0</v>
      </c>
      <c r="P141" s="8">
        <v>1</v>
      </c>
      <c r="Q141" s="8">
        <v>0</v>
      </c>
      <c r="R141" s="8">
        <v>0</v>
      </c>
      <c r="S141"/>
      <c r="T141"/>
      <c r="U141"/>
      <c r="V141"/>
      <c r="W141"/>
      <c r="X141"/>
    </row>
    <row r="142" spans="1:24">
      <c r="A142" s="8" t="s">
        <v>324</v>
      </c>
      <c r="B142" s="3" t="s">
        <v>325</v>
      </c>
      <c r="C142" s="8">
        <v>0</v>
      </c>
      <c r="D142" s="8">
        <v>0</v>
      </c>
      <c r="E142" s="8">
        <v>0</v>
      </c>
      <c r="F142" s="8">
        <v>1</v>
      </c>
      <c r="G142" s="8">
        <v>0</v>
      </c>
      <c r="H142" s="8">
        <v>0</v>
      </c>
      <c r="I142" s="8">
        <v>0</v>
      </c>
      <c r="J142" s="8">
        <v>2</v>
      </c>
      <c r="K142" s="8">
        <v>0</v>
      </c>
      <c r="L142" s="8">
        <v>4</v>
      </c>
      <c r="M142" s="8">
        <v>5</v>
      </c>
      <c r="N142" s="8">
        <v>3</v>
      </c>
      <c r="O142" s="8">
        <v>0</v>
      </c>
      <c r="P142" s="8">
        <v>0</v>
      </c>
      <c r="Q142" s="8">
        <v>0</v>
      </c>
      <c r="R142" s="8">
        <v>0</v>
      </c>
      <c r="S142"/>
      <c r="T142"/>
      <c r="U142"/>
      <c r="V142"/>
      <c r="W142"/>
      <c r="X142"/>
    </row>
    <row r="143" spans="1:24">
      <c r="A143" s="8" t="s">
        <v>326</v>
      </c>
      <c r="B143" s="3" t="s">
        <v>183</v>
      </c>
      <c r="C143" s="8">
        <v>1</v>
      </c>
      <c r="D143" s="8">
        <v>0</v>
      </c>
      <c r="E143" s="8">
        <v>2</v>
      </c>
      <c r="F143" s="8">
        <v>3</v>
      </c>
      <c r="G143" s="8">
        <v>1</v>
      </c>
      <c r="H143" s="8">
        <v>0</v>
      </c>
      <c r="I143" s="8">
        <v>0</v>
      </c>
      <c r="J143" s="8">
        <v>6</v>
      </c>
      <c r="K143" s="8">
        <v>0</v>
      </c>
      <c r="L143" s="8">
        <v>4</v>
      </c>
      <c r="M143" s="8">
        <v>8</v>
      </c>
      <c r="N143" s="8">
        <v>4</v>
      </c>
      <c r="O143" s="8">
        <v>0</v>
      </c>
      <c r="P143" s="8">
        <v>5</v>
      </c>
      <c r="Q143" s="8">
        <v>1</v>
      </c>
      <c r="R143" s="8">
        <v>0</v>
      </c>
      <c r="S143"/>
      <c r="T143"/>
      <c r="U143"/>
      <c r="V143"/>
      <c r="W143"/>
      <c r="X143"/>
    </row>
    <row r="144" spans="1:24">
      <c r="A144" s="8" t="s">
        <v>327</v>
      </c>
      <c r="B144" s="3" t="s">
        <v>185</v>
      </c>
      <c r="C144" s="8">
        <v>0</v>
      </c>
      <c r="D144" s="8">
        <v>0</v>
      </c>
      <c r="E144" s="8">
        <v>1</v>
      </c>
      <c r="F144" s="8">
        <v>0</v>
      </c>
      <c r="G144" s="8">
        <v>0</v>
      </c>
      <c r="H144" s="8">
        <v>0</v>
      </c>
      <c r="I144" s="8">
        <v>0</v>
      </c>
      <c r="J144" s="8">
        <v>1</v>
      </c>
      <c r="K144" s="8">
        <v>2</v>
      </c>
      <c r="L144" s="8">
        <v>3</v>
      </c>
      <c r="M144" s="8">
        <v>2</v>
      </c>
      <c r="N144" s="8">
        <v>3</v>
      </c>
      <c r="O144" s="8">
        <v>0</v>
      </c>
      <c r="P144" s="8">
        <v>4</v>
      </c>
      <c r="Q144" s="8">
        <v>1</v>
      </c>
      <c r="R144" s="8">
        <v>0</v>
      </c>
      <c r="S144"/>
      <c r="T144"/>
      <c r="U144"/>
      <c r="V144"/>
      <c r="W144"/>
      <c r="X144"/>
    </row>
    <row r="145" spans="1:24">
      <c r="A145" s="8" t="s">
        <v>328</v>
      </c>
      <c r="B145" s="3" t="s">
        <v>187</v>
      </c>
      <c r="C145" s="8">
        <v>0</v>
      </c>
      <c r="D145" s="8">
        <v>0</v>
      </c>
      <c r="E145" s="8">
        <v>2</v>
      </c>
      <c r="F145" s="8">
        <v>3</v>
      </c>
      <c r="G145" s="8">
        <v>0</v>
      </c>
      <c r="H145" s="8">
        <v>0</v>
      </c>
      <c r="I145" s="8">
        <v>0</v>
      </c>
      <c r="J145" s="8">
        <v>5</v>
      </c>
      <c r="K145" s="8">
        <v>1</v>
      </c>
      <c r="L145" s="8">
        <v>3</v>
      </c>
      <c r="M145" s="8">
        <v>12</v>
      </c>
      <c r="N145" s="8">
        <v>3</v>
      </c>
      <c r="O145" s="8">
        <v>0</v>
      </c>
      <c r="P145" s="8">
        <v>1</v>
      </c>
      <c r="Q145" s="8">
        <v>0</v>
      </c>
      <c r="R145" s="8">
        <v>0</v>
      </c>
      <c r="S145"/>
      <c r="T145"/>
      <c r="U145"/>
      <c r="V145"/>
      <c r="W145"/>
      <c r="X145"/>
    </row>
    <row r="146" spans="1:24">
      <c r="A146" s="8" t="s">
        <v>329</v>
      </c>
      <c r="B146" s="3" t="s">
        <v>189</v>
      </c>
      <c r="C146" s="8">
        <v>0</v>
      </c>
      <c r="D146" s="8">
        <v>0</v>
      </c>
      <c r="E146" s="8">
        <v>0</v>
      </c>
      <c r="F146" s="8">
        <v>5</v>
      </c>
      <c r="G146" s="8">
        <v>0</v>
      </c>
      <c r="H146" s="8">
        <v>0</v>
      </c>
      <c r="I146" s="8">
        <v>0</v>
      </c>
      <c r="J146" s="8">
        <v>8</v>
      </c>
      <c r="K146" s="8">
        <v>1</v>
      </c>
      <c r="L146" s="8">
        <v>10</v>
      </c>
      <c r="M146" s="8">
        <v>21</v>
      </c>
      <c r="N146" s="8">
        <v>16</v>
      </c>
      <c r="O146" s="8">
        <v>0</v>
      </c>
      <c r="P146" s="8">
        <v>0</v>
      </c>
      <c r="Q146" s="8">
        <v>0</v>
      </c>
      <c r="R146" s="8">
        <v>0</v>
      </c>
      <c r="S146"/>
      <c r="T146"/>
      <c r="U146"/>
      <c r="V146"/>
      <c r="W146"/>
      <c r="X146"/>
    </row>
    <row r="147" spans="1:24">
      <c r="A147" s="8" t="s">
        <v>330</v>
      </c>
      <c r="B147" s="3" t="s">
        <v>191</v>
      </c>
      <c r="C147" s="8">
        <v>0</v>
      </c>
      <c r="D147" s="8">
        <v>0</v>
      </c>
      <c r="E147" s="8">
        <v>0</v>
      </c>
      <c r="F147" s="8">
        <v>1</v>
      </c>
      <c r="G147" s="8">
        <v>0</v>
      </c>
      <c r="H147" s="8">
        <v>0</v>
      </c>
      <c r="I147" s="8">
        <v>0</v>
      </c>
      <c r="J147" s="8">
        <v>1</v>
      </c>
      <c r="K147" s="8">
        <v>0</v>
      </c>
      <c r="L147" s="8">
        <v>4</v>
      </c>
      <c r="M147" s="8">
        <v>12</v>
      </c>
      <c r="N147" s="8">
        <v>3</v>
      </c>
      <c r="O147" s="8">
        <v>0</v>
      </c>
      <c r="P147" s="8">
        <v>1</v>
      </c>
      <c r="Q147" s="8">
        <v>0</v>
      </c>
      <c r="R147" s="8">
        <v>0</v>
      </c>
      <c r="S147"/>
      <c r="T147"/>
      <c r="U147"/>
      <c r="V147"/>
      <c r="W147"/>
      <c r="X147"/>
    </row>
    <row r="148" spans="1:24">
      <c r="A148" s="8" t="s">
        <v>331</v>
      </c>
      <c r="B148" s="3" t="s">
        <v>193</v>
      </c>
      <c r="C148" s="8">
        <v>0</v>
      </c>
      <c r="D148" s="8">
        <v>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8">
        <v>0</v>
      </c>
      <c r="M148" s="8">
        <v>0</v>
      </c>
      <c r="N148" s="8">
        <v>0</v>
      </c>
      <c r="O148" s="8">
        <v>0</v>
      </c>
      <c r="P148" s="8">
        <v>0</v>
      </c>
      <c r="Q148" s="8">
        <v>0</v>
      </c>
      <c r="R148" s="8">
        <v>0</v>
      </c>
      <c r="S148"/>
      <c r="T148"/>
      <c r="U148"/>
      <c r="V148"/>
      <c r="W148"/>
      <c r="X148"/>
    </row>
    <row r="149" spans="1:24">
      <c r="A149" s="8" t="s">
        <v>332</v>
      </c>
      <c r="B149" s="3" t="s">
        <v>195</v>
      </c>
      <c r="C149" s="8">
        <v>2</v>
      </c>
      <c r="D149" s="8">
        <v>1</v>
      </c>
      <c r="E149" s="8">
        <v>2</v>
      </c>
      <c r="F149" s="8">
        <v>4</v>
      </c>
      <c r="G149" s="8">
        <v>3</v>
      </c>
      <c r="H149" s="8">
        <v>0</v>
      </c>
      <c r="I149" s="8">
        <v>0</v>
      </c>
      <c r="J149" s="8">
        <v>9</v>
      </c>
      <c r="K149" s="8">
        <v>2</v>
      </c>
      <c r="L149" s="8">
        <v>11</v>
      </c>
      <c r="M149" s="8">
        <v>42</v>
      </c>
      <c r="N149" s="8">
        <v>7</v>
      </c>
      <c r="O149" s="8">
        <v>0</v>
      </c>
      <c r="P149" s="8">
        <v>0</v>
      </c>
      <c r="Q149" s="8">
        <v>0</v>
      </c>
      <c r="R149" s="8">
        <v>0</v>
      </c>
      <c r="S149"/>
      <c r="T149"/>
      <c r="U149"/>
      <c r="V149"/>
      <c r="W149"/>
      <c r="X149"/>
    </row>
    <row r="150" spans="1:24">
      <c r="A150" s="8" t="s">
        <v>333</v>
      </c>
      <c r="B150" s="3" t="s">
        <v>197</v>
      </c>
      <c r="C150" s="8">
        <v>0</v>
      </c>
      <c r="D150" s="8">
        <v>2</v>
      </c>
      <c r="E150" s="8">
        <v>0</v>
      </c>
      <c r="F150" s="8">
        <v>3</v>
      </c>
      <c r="G150" s="8">
        <v>2</v>
      </c>
      <c r="H150" s="8">
        <v>0</v>
      </c>
      <c r="I150" s="8">
        <v>0</v>
      </c>
      <c r="J150" s="8">
        <v>5</v>
      </c>
      <c r="K150" s="8">
        <v>2</v>
      </c>
      <c r="L150" s="8">
        <v>6</v>
      </c>
      <c r="M150" s="8">
        <v>19</v>
      </c>
      <c r="N150" s="8">
        <v>8</v>
      </c>
      <c r="O150" s="8">
        <v>0</v>
      </c>
      <c r="P150" s="8">
        <v>6</v>
      </c>
      <c r="Q150" s="8">
        <v>2</v>
      </c>
      <c r="R150" s="8">
        <v>0</v>
      </c>
      <c r="S150"/>
      <c r="T150"/>
      <c r="U150"/>
      <c r="V150"/>
      <c r="W150"/>
      <c r="X150"/>
    </row>
    <row r="151" spans="1:24">
      <c r="A151" s="8" t="s">
        <v>334</v>
      </c>
      <c r="B151" s="3" t="s">
        <v>199</v>
      </c>
      <c r="C151" s="8">
        <v>0</v>
      </c>
      <c r="D151" s="8">
        <v>0</v>
      </c>
      <c r="E151" s="8">
        <v>3</v>
      </c>
      <c r="F151" s="8">
        <v>2</v>
      </c>
      <c r="G151" s="8">
        <v>0</v>
      </c>
      <c r="H151" s="8">
        <v>0</v>
      </c>
      <c r="I151" s="8">
        <v>0</v>
      </c>
      <c r="J151" s="8">
        <v>6</v>
      </c>
      <c r="K151" s="8">
        <v>5</v>
      </c>
      <c r="L151" s="8">
        <v>11</v>
      </c>
      <c r="M151" s="8">
        <v>25</v>
      </c>
      <c r="N151" s="8">
        <v>8</v>
      </c>
      <c r="O151" s="8">
        <v>0</v>
      </c>
      <c r="P151" s="8">
        <v>9</v>
      </c>
      <c r="Q151" s="8">
        <v>6</v>
      </c>
      <c r="R151" s="8">
        <v>0</v>
      </c>
      <c r="S151"/>
      <c r="T151"/>
      <c r="U151"/>
      <c r="V151"/>
      <c r="W151"/>
      <c r="X151"/>
    </row>
    <row r="152" spans="1:24">
      <c r="A152" s="8" t="s">
        <v>335</v>
      </c>
      <c r="B152" s="3" t="s">
        <v>201</v>
      </c>
      <c r="C152" s="8">
        <v>0</v>
      </c>
      <c r="D152" s="8">
        <v>0</v>
      </c>
      <c r="E152" s="8">
        <v>0</v>
      </c>
      <c r="F152" s="8">
        <v>2</v>
      </c>
      <c r="G152" s="8">
        <v>0</v>
      </c>
      <c r="H152" s="8">
        <v>0</v>
      </c>
      <c r="I152" s="8">
        <v>0</v>
      </c>
      <c r="J152" s="8">
        <v>3</v>
      </c>
      <c r="K152" s="8">
        <v>0</v>
      </c>
      <c r="L152" s="8">
        <v>5</v>
      </c>
      <c r="M152" s="8">
        <v>4</v>
      </c>
      <c r="N152" s="8">
        <v>2</v>
      </c>
      <c r="O152" s="8">
        <v>0</v>
      </c>
      <c r="P152" s="8">
        <v>0</v>
      </c>
      <c r="Q152" s="8">
        <v>1</v>
      </c>
      <c r="R152" s="8">
        <v>0</v>
      </c>
      <c r="S152"/>
      <c r="T152"/>
      <c r="U152"/>
      <c r="V152"/>
      <c r="W152"/>
      <c r="X152"/>
    </row>
    <row r="153" spans="1:24">
      <c r="A153" s="8" t="s">
        <v>336</v>
      </c>
      <c r="B153" s="3" t="s">
        <v>203</v>
      </c>
      <c r="C153" s="8">
        <v>0</v>
      </c>
      <c r="D153" s="8">
        <v>0</v>
      </c>
      <c r="E153" s="8">
        <v>1</v>
      </c>
      <c r="F153" s="8">
        <v>1</v>
      </c>
      <c r="G153" s="8">
        <v>0</v>
      </c>
      <c r="H153" s="8">
        <v>0</v>
      </c>
      <c r="I153" s="8">
        <v>0</v>
      </c>
      <c r="J153" s="8">
        <v>5</v>
      </c>
      <c r="K153" s="8">
        <v>0</v>
      </c>
      <c r="L153" s="8">
        <v>6</v>
      </c>
      <c r="M153" s="8">
        <v>18</v>
      </c>
      <c r="N153" s="8">
        <v>3</v>
      </c>
      <c r="O153" s="8">
        <v>0</v>
      </c>
      <c r="P153" s="8">
        <v>0</v>
      </c>
      <c r="Q153" s="8">
        <v>1</v>
      </c>
      <c r="R153" s="8">
        <v>0</v>
      </c>
      <c r="S153"/>
      <c r="T153"/>
      <c r="U153"/>
      <c r="V153"/>
      <c r="W153"/>
      <c r="X153"/>
    </row>
    <row r="154" spans="1:24">
      <c r="A154" s="8" t="s">
        <v>337</v>
      </c>
      <c r="B154" s="3" t="s">
        <v>205</v>
      </c>
      <c r="C154" s="8">
        <v>0</v>
      </c>
      <c r="D154" s="8">
        <v>1</v>
      </c>
      <c r="E154" s="8">
        <v>0</v>
      </c>
      <c r="F154" s="8">
        <v>3</v>
      </c>
      <c r="G154" s="8">
        <v>1</v>
      </c>
      <c r="H154" s="8">
        <v>0</v>
      </c>
      <c r="I154" s="8">
        <v>0</v>
      </c>
      <c r="J154" s="8">
        <v>4</v>
      </c>
      <c r="K154" s="8">
        <v>1</v>
      </c>
      <c r="L154" s="8">
        <v>8</v>
      </c>
      <c r="M154" s="8">
        <v>10</v>
      </c>
      <c r="N154" s="8">
        <v>2</v>
      </c>
      <c r="O154" s="8">
        <v>0</v>
      </c>
      <c r="P154" s="8">
        <v>3</v>
      </c>
      <c r="Q154" s="8">
        <v>0</v>
      </c>
      <c r="R154" s="8">
        <v>0</v>
      </c>
      <c r="S154"/>
      <c r="T154"/>
      <c r="U154"/>
      <c r="V154"/>
      <c r="W154"/>
      <c r="X154"/>
    </row>
    <row r="155" spans="1:24">
      <c r="A155" s="8" t="s">
        <v>338</v>
      </c>
      <c r="B155" s="3" t="s">
        <v>207</v>
      </c>
      <c r="C155" s="8">
        <v>0</v>
      </c>
      <c r="D155" s="8">
        <v>0</v>
      </c>
      <c r="E155" s="8">
        <v>2</v>
      </c>
      <c r="F155" s="8">
        <v>1</v>
      </c>
      <c r="G155" s="8">
        <v>2</v>
      </c>
      <c r="H155" s="8">
        <v>0</v>
      </c>
      <c r="I155" s="8">
        <v>0</v>
      </c>
      <c r="J155" s="8">
        <v>3</v>
      </c>
      <c r="K155" s="8">
        <v>1</v>
      </c>
      <c r="L155" s="8">
        <v>4</v>
      </c>
      <c r="M155" s="8">
        <v>4</v>
      </c>
      <c r="N155" s="8">
        <v>3</v>
      </c>
      <c r="O155" s="8">
        <v>0</v>
      </c>
      <c r="P155" s="8">
        <v>0</v>
      </c>
      <c r="Q155" s="8">
        <v>0</v>
      </c>
      <c r="R155" s="8">
        <v>0</v>
      </c>
      <c r="S155"/>
      <c r="T155"/>
      <c r="U155"/>
      <c r="V155"/>
      <c r="W155"/>
      <c r="X155"/>
    </row>
    <row r="156" spans="1:24">
      <c r="A156" s="8" t="s">
        <v>339</v>
      </c>
      <c r="B156" s="3" t="s">
        <v>209</v>
      </c>
      <c r="C156" s="8">
        <v>0</v>
      </c>
      <c r="D156" s="8">
        <v>0</v>
      </c>
      <c r="E156" s="8">
        <v>0</v>
      </c>
      <c r="F156" s="8">
        <v>3</v>
      </c>
      <c r="G156" s="8">
        <v>2</v>
      </c>
      <c r="H156" s="8">
        <v>0</v>
      </c>
      <c r="I156" s="8">
        <v>0</v>
      </c>
      <c r="J156" s="8">
        <v>4</v>
      </c>
      <c r="K156" s="8">
        <v>0</v>
      </c>
      <c r="L156" s="8">
        <v>11</v>
      </c>
      <c r="M156" s="8">
        <v>21</v>
      </c>
      <c r="N156" s="8">
        <v>11</v>
      </c>
      <c r="O156" s="8">
        <v>0</v>
      </c>
      <c r="P156" s="8">
        <v>2</v>
      </c>
      <c r="Q156" s="8">
        <v>0</v>
      </c>
      <c r="R156" s="8">
        <v>0</v>
      </c>
      <c r="S156"/>
      <c r="T156"/>
      <c r="U156"/>
      <c r="V156"/>
      <c r="W156"/>
      <c r="X156"/>
    </row>
    <row r="157" spans="1:24">
      <c r="A157" s="8" t="s">
        <v>340</v>
      </c>
      <c r="B157" s="3" t="s">
        <v>211</v>
      </c>
      <c r="C157" s="8">
        <v>0</v>
      </c>
      <c r="D157" s="8">
        <v>0</v>
      </c>
      <c r="E157" s="8">
        <v>0</v>
      </c>
      <c r="F157" s="8">
        <v>5</v>
      </c>
      <c r="G157" s="8">
        <v>0</v>
      </c>
      <c r="H157" s="8">
        <v>0</v>
      </c>
      <c r="I157" s="8">
        <v>0</v>
      </c>
      <c r="J157" s="8">
        <v>5</v>
      </c>
      <c r="K157" s="8">
        <v>0</v>
      </c>
      <c r="L157" s="8">
        <v>10</v>
      </c>
      <c r="M157" s="8">
        <v>32</v>
      </c>
      <c r="N157" s="8">
        <v>8</v>
      </c>
      <c r="O157" s="8">
        <v>0</v>
      </c>
      <c r="P157" s="8">
        <v>7</v>
      </c>
      <c r="Q157" s="8">
        <v>0</v>
      </c>
      <c r="R157" s="8">
        <v>0</v>
      </c>
      <c r="S157"/>
      <c r="T157"/>
      <c r="U157"/>
      <c r="V157"/>
      <c r="W157"/>
      <c r="X157"/>
    </row>
    <row r="158" spans="1:24">
      <c r="A158" s="8" t="s">
        <v>341</v>
      </c>
      <c r="B158" s="3" t="s">
        <v>213</v>
      </c>
      <c r="C158" s="8">
        <v>0</v>
      </c>
      <c r="D158" s="8">
        <v>0</v>
      </c>
      <c r="E158" s="8">
        <v>3</v>
      </c>
      <c r="F158" s="8">
        <v>4</v>
      </c>
      <c r="G158" s="8">
        <v>0</v>
      </c>
      <c r="H158" s="8">
        <v>0</v>
      </c>
      <c r="I158" s="8">
        <v>0</v>
      </c>
      <c r="J158" s="8">
        <v>9</v>
      </c>
      <c r="K158" s="8">
        <v>3</v>
      </c>
      <c r="L158" s="8">
        <v>14</v>
      </c>
      <c r="M158" s="8">
        <v>5</v>
      </c>
      <c r="N158" s="8">
        <v>5</v>
      </c>
      <c r="O158" s="8">
        <v>0</v>
      </c>
      <c r="P158" s="8">
        <v>3</v>
      </c>
      <c r="Q158" s="8">
        <v>1</v>
      </c>
      <c r="R158" s="8">
        <v>0</v>
      </c>
      <c r="S158"/>
      <c r="T158"/>
      <c r="U158"/>
      <c r="V158"/>
      <c r="W158"/>
      <c r="X158"/>
    </row>
    <row r="159" spans="1:24">
      <c r="A159" s="8" t="s">
        <v>342</v>
      </c>
      <c r="B159" s="3" t="s">
        <v>215</v>
      </c>
      <c r="C159" s="8">
        <v>0</v>
      </c>
      <c r="D159" s="8">
        <v>0</v>
      </c>
      <c r="E159" s="8">
        <v>0</v>
      </c>
      <c r="F159" s="8">
        <v>3</v>
      </c>
      <c r="G159" s="8">
        <v>0</v>
      </c>
      <c r="H159" s="8">
        <v>0</v>
      </c>
      <c r="I159" s="8">
        <v>0</v>
      </c>
      <c r="J159" s="8">
        <v>3</v>
      </c>
      <c r="K159" s="8">
        <v>1</v>
      </c>
      <c r="L159" s="8">
        <v>8</v>
      </c>
      <c r="M159" s="8">
        <v>8</v>
      </c>
      <c r="N159" s="8">
        <v>5</v>
      </c>
      <c r="O159" s="8">
        <v>0</v>
      </c>
      <c r="P159" s="8">
        <v>3</v>
      </c>
      <c r="Q159" s="8">
        <v>0</v>
      </c>
      <c r="R159" s="8">
        <v>0</v>
      </c>
      <c r="S159"/>
      <c r="T159"/>
      <c r="U159"/>
      <c r="V159"/>
      <c r="W159"/>
      <c r="X159"/>
    </row>
    <row r="160" spans="1:24">
      <c r="A160" s="8" t="s">
        <v>343</v>
      </c>
      <c r="B160" s="3" t="s">
        <v>217</v>
      </c>
      <c r="C160" s="8">
        <v>0</v>
      </c>
      <c r="D160" s="8">
        <v>0</v>
      </c>
      <c r="E160" s="8">
        <v>0</v>
      </c>
      <c r="F160" s="8">
        <v>4</v>
      </c>
      <c r="G160" s="8">
        <v>1</v>
      </c>
      <c r="H160" s="8">
        <v>0</v>
      </c>
      <c r="I160" s="8">
        <v>0</v>
      </c>
      <c r="J160" s="8">
        <v>4</v>
      </c>
      <c r="K160" s="8">
        <v>1</v>
      </c>
      <c r="L160" s="8">
        <v>10</v>
      </c>
      <c r="M160" s="8">
        <v>6</v>
      </c>
      <c r="N160" s="8">
        <v>3</v>
      </c>
      <c r="O160" s="8">
        <v>0</v>
      </c>
      <c r="P160" s="8">
        <v>5</v>
      </c>
      <c r="Q160" s="8">
        <v>1</v>
      </c>
      <c r="R160" s="8">
        <v>0</v>
      </c>
      <c r="S160"/>
      <c r="T160"/>
      <c r="U160"/>
      <c r="V160"/>
      <c r="W160"/>
      <c r="X160"/>
    </row>
    <row r="161" spans="1:24">
      <c r="A161" s="8" t="s">
        <v>344</v>
      </c>
      <c r="B161" s="3" t="s">
        <v>219</v>
      </c>
      <c r="C161" s="8">
        <v>0</v>
      </c>
      <c r="D161" s="8">
        <v>0</v>
      </c>
      <c r="E161" s="8">
        <v>0</v>
      </c>
      <c r="F161" s="8">
        <v>2</v>
      </c>
      <c r="G161" s="8">
        <v>1</v>
      </c>
      <c r="H161" s="8">
        <v>1</v>
      </c>
      <c r="I161" s="8">
        <v>1</v>
      </c>
      <c r="J161" s="8">
        <v>3</v>
      </c>
      <c r="K161" s="8">
        <v>1</v>
      </c>
      <c r="L161" s="8">
        <v>8</v>
      </c>
      <c r="M161" s="8">
        <v>6</v>
      </c>
      <c r="N161" s="8">
        <v>3</v>
      </c>
      <c r="O161" s="8">
        <v>0</v>
      </c>
      <c r="P161" s="8">
        <v>5</v>
      </c>
      <c r="Q161" s="8">
        <v>0</v>
      </c>
      <c r="R161" s="8">
        <v>0</v>
      </c>
      <c r="S161"/>
      <c r="T161"/>
      <c r="U161"/>
      <c r="V161"/>
      <c r="W161"/>
      <c r="X161"/>
    </row>
    <row r="162" spans="1:24">
      <c r="A162" s="8" t="s">
        <v>345</v>
      </c>
      <c r="B162" s="3" t="s">
        <v>221</v>
      </c>
      <c r="C162" s="8">
        <v>0</v>
      </c>
      <c r="D162" s="8">
        <v>1</v>
      </c>
      <c r="E162" s="8">
        <v>1</v>
      </c>
      <c r="F162" s="8">
        <v>2</v>
      </c>
      <c r="G162" s="8">
        <v>1</v>
      </c>
      <c r="H162" s="8">
        <v>0</v>
      </c>
      <c r="I162" s="8">
        <v>0</v>
      </c>
      <c r="J162" s="8">
        <v>4</v>
      </c>
      <c r="K162" s="8">
        <v>1</v>
      </c>
      <c r="L162" s="8">
        <v>11</v>
      </c>
      <c r="M162" s="8">
        <v>10</v>
      </c>
      <c r="N162" s="8">
        <v>1</v>
      </c>
      <c r="O162" s="8">
        <v>0</v>
      </c>
      <c r="P162" s="8">
        <v>6</v>
      </c>
      <c r="Q162" s="8">
        <v>3</v>
      </c>
      <c r="R162" s="8">
        <v>0</v>
      </c>
      <c r="S162"/>
      <c r="T162"/>
      <c r="U162"/>
      <c r="V162"/>
      <c r="W162"/>
      <c r="X162"/>
    </row>
    <row r="163" spans="1:24">
      <c r="A163" s="8" t="s">
        <v>346</v>
      </c>
      <c r="B163" s="3" t="s">
        <v>223</v>
      </c>
      <c r="C163" s="8">
        <v>1</v>
      </c>
      <c r="D163" s="8">
        <v>0</v>
      </c>
      <c r="E163" s="8">
        <v>2</v>
      </c>
      <c r="F163" s="8">
        <v>3</v>
      </c>
      <c r="G163" s="8">
        <v>1</v>
      </c>
      <c r="H163" s="8">
        <v>0</v>
      </c>
      <c r="I163" s="8">
        <v>0</v>
      </c>
      <c r="J163" s="8">
        <v>6</v>
      </c>
      <c r="K163" s="8">
        <v>2</v>
      </c>
      <c r="L163" s="8">
        <v>6</v>
      </c>
      <c r="M163" s="8">
        <v>8</v>
      </c>
      <c r="N163" s="8">
        <v>5</v>
      </c>
      <c r="O163" s="8">
        <v>0</v>
      </c>
      <c r="P163" s="8">
        <v>3</v>
      </c>
      <c r="Q163" s="8">
        <v>2</v>
      </c>
      <c r="R163" s="8">
        <v>0</v>
      </c>
      <c r="S163"/>
      <c r="T163"/>
      <c r="U163"/>
      <c r="V163"/>
      <c r="W163"/>
      <c r="X163"/>
    </row>
    <row r="164" spans="1:24">
      <c r="A164" s="8" t="s">
        <v>347</v>
      </c>
      <c r="B164" s="3" t="s">
        <v>225</v>
      </c>
      <c r="C164" s="8">
        <v>0</v>
      </c>
      <c r="D164" s="8">
        <v>0</v>
      </c>
      <c r="E164" s="8">
        <v>3</v>
      </c>
      <c r="F164" s="8">
        <v>3</v>
      </c>
      <c r="G164" s="8">
        <v>0</v>
      </c>
      <c r="H164" s="8">
        <v>0</v>
      </c>
      <c r="I164" s="8">
        <v>0</v>
      </c>
      <c r="J164" s="8">
        <v>10</v>
      </c>
      <c r="K164" s="8">
        <v>0</v>
      </c>
      <c r="L164" s="8">
        <v>10</v>
      </c>
      <c r="M164" s="8">
        <v>9</v>
      </c>
      <c r="N164" s="8">
        <v>7</v>
      </c>
      <c r="O164" s="8">
        <v>0</v>
      </c>
      <c r="P164" s="8">
        <v>8</v>
      </c>
      <c r="Q164" s="8">
        <v>4</v>
      </c>
      <c r="R164" s="8">
        <v>0</v>
      </c>
      <c r="S164"/>
      <c r="T164"/>
      <c r="U164"/>
      <c r="V164"/>
      <c r="W164"/>
      <c r="X164"/>
    </row>
    <row r="165" spans="1:24">
      <c r="A165" s="8" t="s">
        <v>348</v>
      </c>
      <c r="B165" s="3" t="s">
        <v>227</v>
      </c>
      <c r="C165" s="8">
        <v>0</v>
      </c>
      <c r="D165" s="8">
        <v>1</v>
      </c>
      <c r="E165" s="8">
        <v>2</v>
      </c>
      <c r="F165" s="8">
        <v>2</v>
      </c>
      <c r="G165" s="8">
        <v>0</v>
      </c>
      <c r="H165" s="8">
        <v>0</v>
      </c>
      <c r="I165" s="8">
        <v>0</v>
      </c>
      <c r="J165" s="8">
        <v>6</v>
      </c>
      <c r="K165" s="8">
        <v>2</v>
      </c>
      <c r="L165" s="8">
        <v>7</v>
      </c>
      <c r="M165" s="8">
        <v>11</v>
      </c>
      <c r="N165" s="8">
        <v>3</v>
      </c>
      <c r="O165" s="8">
        <v>0</v>
      </c>
      <c r="P165" s="8">
        <v>7</v>
      </c>
      <c r="Q165" s="8">
        <v>1</v>
      </c>
      <c r="R165" s="8">
        <v>0</v>
      </c>
      <c r="S165"/>
      <c r="T165"/>
      <c r="U165"/>
      <c r="V165"/>
      <c r="W165"/>
      <c r="X165"/>
    </row>
    <row r="166" spans="1:24">
      <c r="A166" s="8" t="s">
        <v>349</v>
      </c>
      <c r="B166" s="3" t="s">
        <v>229</v>
      </c>
      <c r="C166" s="8">
        <v>1</v>
      </c>
      <c r="D166" s="8">
        <v>0</v>
      </c>
      <c r="E166" s="8">
        <v>1</v>
      </c>
      <c r="F166" s="8">
        <v>0</v>
      </c>
      <c r="G166" s="8">
        <v>0</v>
      </c>
      <c r="H166" s="8">
        <v>0</v>
      </c>
      <c r="I166" s="8">
        <v>0</v>
      </c>
      <c r="J166" s="8">
        <v>6</v>
      </c>
      <c r="K166" s="8">
        <v>2</v>
      </c>
      <c r="L166" s="8">
        <v>7</v>
      </c>
      <c r="M166" s="8">
        <v>14</v>
      </c>
      <c r="N166" s="8">
        <v>2</v>
      </c>
      <c r="O166" s="8">
        <v>0</v>
      </c>
      <c r="P166" s="8">
        <v>0</v>
      </c>
      <c r="Q166" s="8">
        <v>3</v>
      </c>
      <c r="R166" s="8">
        <v>0</v>
      </c>
      <c r="S166"/>
      <c r="T166"/>
      <c r="U166"/>
      <c r="V166"/>
      <c r="W166"/>
      <c r="X166"/>
    </row>
    <row r="167" spans="1:24">
      <c r="A167" s="8" t="s">
        <v>350</v>
      </c>
      <c r="B167" s="3" t="s">
        <v>231</v>
      </c>
      <c r="C167" s="8">
        <v>0</v>
      </c>
      <c r="D167" s="8">
        <v>2</v>
      </c>
      <c r="E167" s="8">
        <v>1</v>
      </c>
      <c r="F167" s="8">
        <v>1</v>
      </c>
      <c r="G167" s="8">
        <v>2</v>
      </c>
      <c r="H167" s="8">
        <v>0</v>
      </c>
      <c r="I167" s="8">
        <v>0</v>
      </c>
      <c r="J167" s="8">
        <v>4</v>
      </c>
      <c r="K167" s="8">
        <v>2</v>
      </c>
      <c r="L167" s="8">
        <v>8</v>
      </c>
      <c r="M167" s="8">
        <v>9</v>
      </c>
      <c r="N167" s="8">
        <v>4</v>
      </c>
      <c r="O167" s="8">
        <v>0</v>
      </c>
      <c r="P167" s="8">
        <v>7</v>
      </c>
      <c r="Q167" s="8">
        <v>0</v>
      </c>
      <c r="R167" s="8">
        <v>0</v>
      </c>
      <c r="S167"/>
      <c r="T167"/>
      <c r="U167"/>
      <c r="V167"/>
      <c r="W167"/>
      <c r="X167"/>
    </row>
    <row r="168" spans="1:24">
      <c r="A168" s="8" t="s">
        <v>351</v>
      </c>
      <c r="B168" s="3" t="s">
        <v>233</v>
      </c>
      <c r="C168" s="8">
        <v>0</v>
      </c>
      <c r="D168" s="8">
        <v>0</v>
      </c>
      <c r="E168" s="8">
        <v>0</v>
      </c>
      <c r="F168" s="8">
        <v>3</v>
      </c>
      <c r="G168" s="8">
        <v>2</v>
      </c>
      <c r="H168" s="8">
        <v>0</v>
      </c>
      <c r="I168" s="8">
        <v>0</v>
      </c>
      <c r="J168" s="8">
        <v>4</v>
      </c>
      <c r="K168" s="8">
        <v>2</v>
      </c>
      <c r="L168" s="8">
        <v>10</v>
      </c>
      <c r="M168" s="8">
        <v>12</v>
      </c>
      <c r="N168" s="8">
        <v>5</v>
      </c>
      <c r="O168" s="8">
        <v>0</v>
      </c>
      <c r="P168" s="8">
        <v>1</v>
      </c>
      <c r="Q168" s="8">
        <v>0</v>
      </c>
      <c r="R168" s="8">
        <v>0</v>
      </c>
      <c r="S168"/>
      <c r="T168"/>
      <c r="U168"/>
      <c r="V168"/>
      <c r="W168"/>
      <c r="X168"/>
    </row>
    <row r="169" spans="1:24">
      <c r="A169" s="8" t="s">
        <v>352</v>
      </c>
      <c r="B169" s="3" t="s">
        <v>235</v>
      </c>
      <c r="C169" s="8">
        <v>0</v>
      </c>
      <c r="D169" s="8">
        <v>0</v>
      </c>
      <c r="E169" s="8">
        <v>1</v>
      </c>
      <c r="F169" s="8">
        <v>2</v>
      </c>
      <c r="G169" s="8">
        <v>2</v>
      </c>
      <c r="H169" s="8">
        <v>0</v>
      </c>
      <c r="I169" s="8">
        <v>0</v>
      </c>
      <c r="J169" s="8">
        <v>4</v>
      </c>
      <c r="K169" s="8">
        <v>3</v>
      </c>
      <c r="L169" s="8">
        <v>10</v>
      </c>
      <c r="M169" s="8">
        <v>15</v>
      </c>
      <c r="N169" s="8">
        <v>8</v>
      </c>
      <c r="O169" s="8">
        <v>0</v>
      </c>
      <c r="P169" s="8">
        <v>5</v>
      </c>
      <c r="Q169" s="8">
        <v>0</v>
      </c>
      <c r="R169" s="8">
        <v>0</v>
      </c>
      <c r="S169"/>
      <c r="T169"/>
      <c r="U169"/>
      <c r="V169"/>
      <c r="W169"/>
      <c r="X169"/>
    </row>
    <row r="170" spans="1:24">
      <c r="A170" s="8" t="s">
        <v>353</v>
      </c>
      <c r="B170" s="3" t="s">
        <v>237</v>
      </c>
      <c r="C170" s="8">
        <v>0</v>
      </c>
      <c r="D170" s="8">
        <v>0</v>
      </c>
      <c r="E170" s="8">
        <v>1</v>
      </c>
      <c r="F170" s="8">
        <v>5</v>
      </c>
      <c r="G170" s="8">
        <v>0</v>
      </c>
      <c r="H170" s="8">
        <v>0</v>
      </c>
      <c r="I170" s="8">
        <v>0</v>
      </c>
      <c r="J170" s="8">
        <v>6</v>
      </c>
      <c r="K170" s="8">
        <v>0</v>
      </c>
      <c r="L170" s="8">
        <v>7</v>
      </c>
      <c r="M170" s="8">
        <v>12</v>
      </c>
      <c r="N170" s="8">
        <v>5</v>
      </c>
      <c r="O170" s="8">
        <v>0</v>
      </c>
      <c r="P170" s="8">
        <v>1</v>
      </c>
      <c r="Q170" s="8">
        <v>0</v>
      </c>
      <c r="R170" s="8">
        <v>0</v>
      </c>
      <c r="S170"/>
      <c r="T170"/>
      <c r="U170"/>
      <c r="V170"/>
      <c r="W170"/>
      <c r="X170"/>
    </row>
    <row r="171" spans="1:24">
      <c r="A171" s="8" t="s">
        <v>354</v>
      </c>
      <c r="B171" s="3" t="s">
        <v>239</v>
      </c>
      <c r="C171" s="8">
        <v>0</v>
      </c>
      <c r="D171" s="8">
        <v>0</v>
      </c>
      <c r="E171" s="8">
        <v>0</v>
      </c>
      <c r="F171" s="8">
        <v>0</v>
      </c>
      <c r="G171" s="8">
        <v>1</v>
      </c>
      <c r="H171" s="8">
        <v>0</v>
      </c>
      <c r="I171" s="8">
        <v>0</v>
      </c>
      <c r="J171" s="8">
        <v>1</v>
      </c>
      <c r="K171" s="8">
        <v>0</v>
      </c>
      <c r="L171" s="8">
        <v>2</v>
      </c>
      <c r="M171" s="8">
        <v>19</v>
      </c>
      <c r="N171" s="8">
        <v>7</v>
      </c>
      <c r="O171" s="8">
        <v>0</v>
      </c>
      <c r="P171" s="8">
        <v>1</v>
      </c>
      <c r="Q171" s="8">
        <v>0</v>
      </c>
      <c r="R171" s="8">
        <v>0</v>
      </c>
      <c r="S171"/>
      <c r="T171"/>
      <c r="U171"/>
      <c r="V171"/>
      <c r="W171"/>
      <c r="X171"/>
    </row>
    <row r="172" spans="1:24">
      <c r="A172" s="8" t="s">
        <v>355</v>
      </c>
      <c r="B172" s="3" t="s">
        <v>241</v>
      </c>
      <c r="C172" s="8">
        <v>0</v>
      </c>
      <c r="D172" s="8">
        <v>1</v>
      </c>
      <c r="E172" s="8">
        <v>5</v>
      </c>
      <c r="F172" s="8">
        <v>1</v>
      </c>
      <c r="G172" s="8">
        <v>0</v>
      </c>
      <c r="H172" s="8">
        <v>1</v>
      </c>
      <c r="I172" s="8">
        <v>1</v>
      </c>
      <c r="J172" s="8">
        <v>16</v>
      </c>
      <c r="K172" s="8">
        <v>3</v>
      </c>
      <c r="L172" s="8">
        <v>10</v>
      </c>
      <c r="M172" s="8">
        <v>28</v>
      </c>
      <c r="N172" s="8">
        <v>11</v>
      </c>
      <c r="O172" s="8">
        <v>0</v>
      </c>
      <c r="P172" s="8">
        <v>7</v>
      </c>
      <c r="Q172" s="8">
        <v>1</v>
      </c>
      <c r="R172" s="8">
        <v>0</v>
      </c>
      <c r="S172"/>
      <c r="T172"/>
      <c r="U172"/>
      <c r="V172"/>
      <c r="W172"/>
      <c r="X172"/>
    </row>
    <row r="173" spans="1:24">
      <c r="A173" s="8" t="s">
        <v>356</v>
      </c>
      <c r="B173" s="3" t="s">
        <v>243</v>
      </c>
      <c r="C173" s="8">
        <v>0</v>
      </c>
      <c r="D173" s="8">
        <v>0</v>
      </c>
      <c r="E173" s="8">
        <v>2</v>
      </c>
      <c r="F173" s="8">
        <v>9</v>
      </c>
      <c r="G173" s="8">
        <v>0</v>
      </c>
      <c r="H173" s="8">
        <v>0</v>
      </c>
      <c r="I173" s="8">
        <v>0</v>
      </c>
      <c r="J173" s="8">
        <v>11</v>
      </c>
      <c r="K173" s="8">
        <v>1</v>
      </c>
      <c r="L173" s="8">
        <v>8</v>
      </c>
      <c r="M173" s="8">
        <v>14</v>
      </c>
      <c r="N173" s="8">
        <v>5</v>
      </c>
      <c r="O173" s="8">
        <v>0</v>
      </c>
      <c r="P173" s="8">
        <v>1</v>
      </c>
      <c r="Q173" s="8">
        <v>1</v>
      </c>
      <c r="R173" s="8">
        <v>0</v>
      </c>
      <c r="S173"/>
      <c r="T173"/>
      <c r="U173"/>
      <c r="V173"/>
      <c r="W173"/>
      <c r="X173"/>
    </row>
    <row r="174" spans="1:24">
      <c r="A174" s="8" t="s">
        <v>357</v>
      </c>
      <c r="B174" s="3" t="s">
        <v>245</v>
      </c>
      <c r="C174" s="8">
        <v>0</v>
      </c>
      <c r="D174" s="8">
        <v>0</v>
      </c>
      <c r="E174" s="8">
        <v>2</v>
      </c>
      <c r="F174" s="8">
        <v>3</v>
      </c>
      <c r="G174" s="8">
        <v>0</v>
      </c>
      <c r="H174" s="8">
        <v>0</v>
      </c>
      <c r="I174" s="8">
        <v>0</v>
      </c>
      <c r="J174" s="8">
        <v>5</v>
      </c>
      <c r="K174" s="8">
        <v>2</v>
      </c>
      <c r="L174" s="8">
        <v>2</v>
      </c>
      <c r="M174" s="8">
        <v>13</v>
      </c>
      <c r="N174" s="8">
        <v>6</v>
      </c>
      <c r="O174" s="8">
        <v>0</v>
      </c>
      <c r="P174" s="8">
        <v>1</v>
      </c>
      <c r="Q174" s="8">
        <v>3</v>
      </c>
      <c r="R174" s="8">
        <v>0</v>
      </c>
      <c r="S174"/>
      <c r="T174"/>
      <c r="U174"/>
      <c r="V174"/>
      <c r="W174"/>
      <c r="X174"/>
    </row>
    <row r="175" spans="1:24">
      <c r="A175" s="8" t="s">
        <v>358</v>
      </c>
      <c r="B175" s="3" t="s">
        <v>247</v>
      </c>
      <c r="C175" s="8">
        <v>0</v>
      </c>
      <c r="D175" s="8">
        <v>0</v>
      </c>
      <c r="E175" s="8">
        <v>0</v>
      </c>
      <c r="F175" s="8">
        <v>2</v>
      </c>
      <c r="G175" s="8">
        <v>0</v>
      </c>
      <c r="H175" s="8">
        <v>0</v>
      </c>
      <c r="I175" s="8">
        <v>0</v>
      </c>
      <c r="J175" s="8">
        <v>7</v>
      </c>
      <c r="K175" s="8">
        <v>2</v>
      </c>
      <c r="L175" s="8">
        <v>7</v>
      </c>
      <c r="M175" s="8">
        <v>7</v>
      </c>
      <c r="N175" s="8">
        <v>5</v>
      </c>
      <c r="O175" s="8">
        <v>0</v>
      </c>
      <c r="P175" s="8">
        <v>0</v>
      </c>
      <c r="Q175" s="8">
        <v>3</v>
      </c>
      <c r="R175" s="8">
        <v>0</v>
      </c>
      <c r="S175"/>
      <c r="T175"/>
      <c r="U175"/>
      <c r="V175"/>
      <c r="W175"/>
      <c r="X175"/>
    </row>
    <row r="176" spans="1:24">
      <c r="A176" s="8" t="s">
        <v>359</v>
      </c>
      <c r="B176" s="3" t="s">
        <v>249</v>
      </c>
      <c r="C176" s="8">
        <v>0</v>
      </c>
      <c r="D176" s="8">
        <v>0</v>
      </c>
      <c r="E176" s="8">
        <v>1</v>
      </c>
      <c r="F176" s="8">
        <v>6</v>
      </c>
      <c r="G176" s="8">
        <v>0</v>
      </c>
      <c r="H176" s="8">
        <v>0</v>
      </c>
      <c r="I176" s="8">
        <v>0</v>
      </c>
      <c r="J176" s="8">
        <v>7</v>
      </c>
      <c r="K176" s="8">
        <v>2</v>
      </c>
      <c r="L176" s="8">
        <v>8</v>
      </c>
      <c r="M176" s="8">
        <v>11</v>
      </c>
      <c r="N176" s="8">
        <v>2</v>
      </c>
      <c r="O176" s="8">
        <v>0</v>
      </c>
      <c r="P176" s="8">
        <v>2</v>
      </c>
      <c r="Q176" s="8">
        <v>2</v>
      </c>
      <c r="R176" s="8">
        <v>0</v>
      </c>
      <c r="S176"/>
      <c r="T176"/>
      <c r="U176"/>
      <c r="V176"/>
      <c r="W176"/>
      <c r="X176"/>
    </row>
    <row r="177" spans="1:24">
      <c r="A177" s="8" t="s">
        <v>360</v>
      </c>
      <c r="B177" s="3" t="s">
        <v>251</v>
      </c>
      <c r="C177" s="8">
        <v>0</v>
      </c>
      <c r="D177" s="8">
        <v>1</v>
      </c>
      <c r="E177" s="8">
        <v>2</v>
      </c>
      <c r="F177" s="8">
        <v>2</v>
      </c>
      <c r="G177" s="8">
        <v>0</v>
      </c>
      <c r="H177" s="8">
        <v>0</v>
      </c>
      <c r="I177" s="8">
        <v>0</v>
      </c>
      <c r="J177" s="8">
        <v>5</v>
      </c>
      <c r="K177" s="8">
        <v>1</v>
      </c>
      <c r="L177" s="8">
        <v>10</v>
      </c>
      <c r="M177" s="8">
        <v>7</v>
      </c>
      <c r="N177" s="8">
        <v>6</v>
      </c>
      <c r="O177" s="8">
        <v>0</v>
      </c>
      <c r="P177" s="8">
        <v>4</v>
      </c>
      <c r="Q177" s="8">
        <v>1</v>
      </c>
      <c r="R177" s="8">
        <v>0</v>
      </c>
      <c r="S177"/>
      <c r="T177"/>
      <c r="U177"/>
      <c r="V177"/>
      <c r="W177"/>
      <c r="X177"/>
    </row>
    <row r="178" spans="1:24">
      <c r="A178" s="8" t="s">
        <v>361</v>
      </c>
      <c r="B178" s="3" t="s">
        <v>253</v>
      </c>
      <c r="C178" s="8">
        <v>0</v>
      </c>
      <c r="D178" s="8">
        <v>0</v>
      </c>
      <c r="E178" s="8">
        <v>1</v>
      </c>
      <c r="F178" s="8">
        <v>2</v>
      </c>
      <c r="G178" s="8">
        <v>0</v>
      </c>
      <c r="H178" s="8">
        <v>0</v>
      </c>
      <c r="I178" s="8">
        <v>0</v>
      </c>
      <c r="J178" s="8">
        <v>4</v>
      </c>
      <c r="K178" s="8">
        <v>4</v>
      </c>
      <c r="L178" s="8">
        <v>8</v>
      </c>
      <c r="M178" s="8">
        <v>5</v>
      </c>
      <c r="N178" s="8">
        <v>4</v>
      </c>
      <c r="O178" s="8">
        <v>0</v>
      </c>
      <c r="P178" s="8">
        <v>2</v>
      </c>
      <c r="Q178" s="8">
        <v>1</v>
      </c>
      <c r="R178" s="8">
        <v>0</v>
      </c>
      <c r="S178"/>
      <c r="T178"/>
      <c r="U178"/>
      <c r="V178"/>
      <c r="W178"/>
      <c r="X178"/>
    </row>
    <row r="179" spans="1:24">
      <c r="A179" s="8" t="s">
        <v>362</v>
      </c>
      <c r="B179" s="3" t="s">
        <v>255</v>
      </c>
      <c r="C179" s="8">
        <v>0</v>
      </c>
      <c r="D179" s="8">
        <v>0</v>
      </c>
      <c r="E179" s="8">
        <v>0</v>
      </c>
      <c r="F179" s="8">
        <v>3</v>
      </c>
      <c r="G179" s="8">
        <v>0</v>
      </c>
      <c r="H179" s="8">
        <v>0</v>
      </c>
      <c r="I179" s="8">
        <v>0</v>
      </c>
      <c r="J179" s="8">
        <v>4</v>
      </c>
      <c r="K179" s="8">
        <v>0</v>
      </c>
      <c r="L179" s="8">
        <v>6</v>
      </c>
      <c r="M179" s="8">
        <v>11</v>
      </c>
      <c r="N179" s="8">
        <v>3</v>
      </c>
      <c r="O179" s="8">
        <v>0</v>
      </c>
      <c r="P179" s="8">
        <v>4</v>
      </c>
      <c r="Q179" s="8">
        <v>0</v>
      </c>
      <c r="R179" s="8">
        <v>0</v>
      </c>
      <c r="S179"/>
      <c r="T179"/>
      <c r="U179"/>
      <c r="V179"/>
      <c r="W179"/>
      <c r="X179"/>
    </row>
    <row r="180" spans="1:24">
      <c r="A180" s="8" t="s">
        <v>363</v>
      </c>
      <c r="B180" s="3" t="s">
        <v>257</v>
      </c>
      <c r="C180" s="8">
        <v>0</v>
      </c>
      <c r="D180" s="8">
        <v>0</v>
      </c>
      <c r="E180" s="8">
        <v>0</v>
      </c>
      <c r="F180" s="8">
        <v>3</v>
      </c>
      <c r="G180" s="8">
        <v>0</v>
      </c>
      <c r="H180" s="8">
        <v>0</v>
      </c>
      <c r="I180" s="8">
        <v>0</v>
      </c>
      <c r="J180" s="8">
        <v>9</v>
      </c>
      <c r="K180" s="8">
        <v>0</v>
      </c>
      <c r="L180" s="8">
        <v>4</v>
      </c>
      <c r="M180" s="8">
        <v>10</v>
      </c>
      <c r="N180" s="8">
        <v>3</v>
      </c>
      <c r="O180" s="8">
        <v>0</v>
      </c>
      <c r="P180" s="8">
        <v>13</v>
      </c>
      <c r="Q180" s="8">
        <v>0</v>
      </c>
      <c r="R180" s="8">
        <v>0</v>
      </c>
      <c r="S180"/>
      <c r="T180"/>
      <c r="U180"/>
      <c r="V180"/>
      <c r="W180"/>
      <c r="X180"/>
    </row>
    <row r="181" spans="1:24">
      <c r="A181" s="8" t="s">
        <v>1033</v>
      </c>
      <c r="B181" s="3" t="s">
        <v>264</v>
      </c>
      <c r="C181" s="8">
        <v>1</v>
      </c>
      <c r="D181" s="8">
        <v>0</v>
      </c>
      <c r="E181" s="8">
        <v>3</v>
      </c>
      <c r="F181" s="8">
        <v>4</v>
      </c>
      <c r="G181" s="8">
        <v>0</v>
      </c>
      <c r="H181" s="8">
        <v>0</v>
      </c>
      <c r="I181" s="8">
        <v>0</v>
      </c>
      <c r="J181" s="8">
        <v>8</v>
      </c>
      <c r="K181" s="8">
        <v>2</v>
      </c>
      <c r="L181" s="8">
        <v>9</v>
      </c>
      <c r="M181" s="8">
        <v>12</v>
      </c>
      <c r="N181" s="8">
        <v>5</v>
      </c>
      <c r="O181" s="8">
        <v>0</v>
      </c>
      <c r="P181" s="8">
        <v>3</v>
      </c>
      <c r="Q181" s="8">
        <v>1</v>
      </c>
      <c r="R181" s="8">
        <v>0</v>
      </c>
      <c r="S181"/>
      <c r="T181"/>
      <c r="U181"/>
      <c r="V181"/>
      <c r="W181"/>
      <c r="X181"/>
    </row>
    <row r="182" spans="1:24">
      <c r="A182" s="8" t="s">
        <v>364</v>
      </c>
      <c r="B182" s="3" t="s">
        <v>259</v>
      </c>
      <c r="C182" s="8">
        <v>0</v>
      </c>
      <c r="D182" s="8">
        <v>1</v>
      </c>
      <c r="E182" s="8">
        <v>0</v>
      </c>
      <c r="F182" s="8">
        <v>1</v>
      </c>
      <c r="G182" s="8">
        <v>0</v>
      </c>
      <c r="H182" s="8">
        <v>2</v>
      </c>
      <c r="I182" s="8">
        <v>2</v>
      </c>
      <c r="J182" s="8">
        <v>2</v>
      </c>
      <c r="K182" s="8">
        <v>0</v>
      </c>
      <c r="L182" s="8">
        <v>9</v>
      </c>
      <c r="M182" s="8">
        <v>10</v>
      </c>
      <c r="N182" s="8">
        <v>11</v>
      </c>
      <c r="O182" s="8">
        <v>0</v>
      </c>
      <c r="P182" s="8">
        <v>7</v>
      </c>
      <c r="Q182" s="8">
        <v>1</v>
      </c>
      <c r="R182" s="8">
        <v>0</v>
      </c>
      <c r="S182"/>
      <c r="T182"/>
      <c r="U182"/>
      <c r="V182"/>
      <c r="W182"/>
      <c r="X182"/>
    </row>
    <row r="183" spans="1:24">
      <c r="A183" s="8" t="s">
        <v>365</v>
      </c>
      <c r="B183" s="3" t="s">
        <v>261</v>
      </c>
      <c r="C183" s="8">
        <v>1</v>
      </c>
      <c r="D183" s="8">
        <v>0</v>
      </c>
      <c r="E183" s="8">
        <v>1</v>
      </c>
      <c r="F183" s="8">
        <v>0</v>
      </c>
      <c r="G183" s="8">
        <v>0</v>
      </c>
      <c r="H183" s="8">
        <v>0</v>
      </c>
      <c r="I183" s="8">
        <v>0</v>
      </c>
      <c r="J183" s="8">
        <v>2</v>
      </c>
      <c r="K183" s="8">
        <v>2</v>
      </c>
      <c r="L183" s="8">
        <v>6</v>
      </c>
      <c r="M183" s="8">
        <v>11</v>
      </c>
      <c r="N183" s="8">
        <v>0</v>
      </c>
      <c r="O183" s="8">
        <v>0</v>
      </c>
      <c r="P183" s="8">
        <v>7</v>
      </c>
      <c r="Q183" s="8">
        <v>0</v>
      </c>
      <c r="R183" s="8">
        <v>0</v>
      </c>
      <c r="S183"/>
      <c r="T183"/>
      <c r="U183"/>
      <c r="V183"/>
      <c r="W183"/>
      <c r="X183"/>
    </row>
    <row r="184" spans="1:24">
      <c r="A184" s="8" t="s">
        <v>366</v>
      </c>
      <c r="B184" s="3" t="s">
        <v>266</v>
      </c>
      <c r="C184" s="8">
        <v>0</v>
      </c>
      <c r="D184" s="8">
        <v>0</v>
      </c>
      <c r="E184" s="8">
        <v>0</v>
      </c>
      <c r="F184" s="8">
        <v>4</v>
      </c>
      <c r="G184" s="8">
        <v>3</v>
      </c>
      <c r="H184" s="8">
        <v>0</v>
      </c>
      <c r="I184" s="8">
        <v>0</v>
      </c>
      <c r="J184" s="8">
        <v>4</v>
      </c>
      <c r="K184" s="8">
        <v>0</v>
      </c>
      <c r="L184" s="8">
        <v>2</v>
      </c>
      <c r="M184" s="8">
        <v>5</v>
      </c>
      <c r="N184" s="8">
        <v>3</v>
      </c>
      <c r="O184" s="8">
        <v>0</v>
      </c>
      <c r="P184" s="8">
        <v>6</v>
      </c>
      <c r="Q184" s="8">
        <v>3</v>
      </c>
      <c r="R184" s="8">
        <v>0</v>
      </c>
      <c r="S184"/>
      <c r="T184"/>
      <c r="U184"/>
      <c r="V184"/>
      <c r="W184"/>
      <c r="X184"/>
    </row>
    <row r="185" spans="1:24">
      <c r="A185" s="8" t="s">
        <v>367</v>
      </c>
      <c r="B185" s="3" t="s">
        <v>268</v>
      </c>
      <c r="C185" s="8">
        <v>1</v>
      </c>
      <c r="D185" s="8">
        <v>0</v>
      </c>
      <c r="E185" s="8">
        <v>2</v>
      </c>
      <c r="F185" s="8">
        <v>2</v>
      </c>
      <c r="G185" s="8">
        <v>0</v>
      </c>
      <c r="H185" s="8">
        <v>1</v>
      </c>
      <c r="I185" s="8">
        <v>1</v>
      </c>
      <c r="J185" s="8">
        <v>5</v>
      </c>
      <c r="K185" s="8">
        <v>2</v>
      </c>
      <c r="L185" s="8">
        <v>10</v>
      </c>
      <c r="M185" s="8">
        <v>4</v>
      </c>
      <c r="N185" s="8">
        <v>0</v>
      </c>
      <c r="O185" s="8">
        <v>0</v>
      </c>
      <c r="P185" s="8">
        <v>6</v>
      </c>
      <c r="Q185" s="8">
        <v>2</v>
      </c>
      <c r="R185" s="8">
        <v>0</v>
      </c>
      <c r="S185"/>
      <c r="T185"/>
      <c r="U185"/>
      <c r="V185"/>
      <c r="W185"/>
      <c r="X185"/>
    </row>
    <row r="186" spans="1:24">
      <c r="A186" s="8" t="s">
        <v>368</v>
      </c>
      <c r="B186" s="3" t="s">
        <v>270</v>
      </c>
      <c r="C186" s="8">
        <v>1</v>
      </c>
      <c r="D186" s="8">
        <v>0</v>
      </c>
      <c r="E186" s="8">
        <v>0</v>
      </c>
      <c r="F186" s="8">
        <v>1</v>
      </c>
      <c r="G186" s="8">
        <v>0</v>
      </c>
      <c r="H186" s="8">
        <v>0</v>
      </c>
      <c r="I186" s="8">
        <v>0</v>
      </c>
      <c r="J186" s="8">
        <v>4</v>
      </c>
      <c r="K186" s="8">
        <v>1</v>
      </c>
      <c r="L186" s="8">
        <v>5</v>
      </c>
      <c r="M186" s="8">
        <v>14</v>
      </c>
      <c r="N186" s="8">
        <v>2</v>
      </c>
      <c r="O186" s="8">
        <v>0</v>
      </c>
      <c r="P186" s="8">
        <v>4</v>
      </c>
      <c r="Q186" s="8">
        <v>0</v>
      </c>
      <c r="R186" s="8">
        <v>0</v>
      </c>
      <c r="S186"/>
      <c r="T186"/>
      <c r="U186"/>
      <c r="V186"/>
      <c r="W186"/>
      <c r="X186"/>
    </row>
    <row r="187" spans="1:24">
      <c r="A187" s="8" t="s">
        <v>369</v>
      </c>
      <c r="B187" s="3" t="s">
        <v>272</v>
      </c>
      <c r="C187" s="8">
        <v>0</v>
      </c>
      <c r="D187" s="8">
        <v>0</v>
      </c>
      <c r="E187" s="8">
        <v>1</v>
      </c>
      <c r="F187" s="8">
        <v>4</v>
      </c>
      <c r="G187" s="8">
        <v>1</v>
      </c>
      <c r="H187" s="8">
        <v>0</v>
      </c>
      <c r="I187" s="8">
        <v>0</v>
      </c>
      <c r="J187" s="8">
        <v>7</v>
      </c>
      <c r="K187" s="8">
        <v>4</v>
      </c>
      <c r="L187" s="8">
        <v>9</v>
      </c>
      <c r="M187" s="8">
        <v>10</v>
      </c>
      <c r="N187" s="8">
        <v>7</v>
      </c>
      <c r="O187" s="8">
        <v>0</v>
      </c>
      <c r="P187" s="8">
        <v>7</v>
      </c>
      <c r="Q187" s="8">
        <v>1</v>
      </c>
      <c r="R187" s="8">
        <v>0</v>
      </c>
      <c r="S187"/>
      <c r="T187"/>
      <c r="U187"/>
      <c r="V187"/>
      <c r="W187"/>
      <c r="X187"/>
    </row>
    <row r="188" spans="1:24">
      <c r="A188" s="8" t="s">
        <v>1034</v>
      </c>
      <c r="B188" s="3" t="s">
        <v>109</v>
      </c>
      <c r="C188" s="8">
        <v>1</v>
      </c>
      <c r="D188" s="8">
        <v>0</v>
      </c>
      <c r="E188" s="8">
        <v>1</v>
      </c>
      <c r="F188" s="8">
        <v>2</v>
      </c>
      <c r="G188" s="8">
        <v>1</v>
      </c>
      <c r="H188" s="8">
        <v>0</v>
      </c>
      <c r="I188" s="8">
        <v>0</v>
      </c>
      <c r="J188" s="8">
        <v>4</v>
      </c>
      <c r="K188" s="8">
        <v>1</v>
      </c>
      <c r="L188" s="8">
        <v>0</v>
      </c>
      <c r="M188" s="8">
        <v>12</v>
      </c>
      <c r="N188" s="8">
        <v>4</v>
      </c>
      <c r="O188" s="8">
        <v>0</v>
      </c>
      <c r="P188" s="8">
        <v>3</v>
      </c>
      <c r="Q188" s="8">
        <v>1</v>
      </c>
      <c r="R188" s="8">
        <v>0</v>
      </c>
      <c r="S188"/>
      <c r="T188"/>
      <c r="U188"/>
      <c r="V188"/>
      <c r="W188"/>
      <c r="X188"/>
    </row>
    <row r="189" spans="1:24">
      <c r="A189" s="8" t="s">
        <v>370</v>
      </c>
      <c r="B189" s="3" t="s">
        <v>94</v>
      </c>
      <c r="C189" s="8">
        <v>0</v>
      </c>
      <c r="D189" s="8">
        <v>0</v>
      </c>
      <c r="E189" s="8">
        <v>3</v>
      </c>
      <c r="F189" s="8">
        <v>3</v>
      </c>
      <c r="G189" s="8">
        <v>0</v>
      </c>
      <c r="H189" s="8">
        <v>0</v>
      </c>
      <c r="I189" s="8">
        <v>0</v>
      </c>
      <c r="J189" s="8">
        <v>6</v>
      </c>
      <c r="K189" s="8">
        <v>3</v>
      </c>
      <c r="L189" s="8">
        <v>13</v>
      </c>
      <c r="M189" s="8">
        <v>7</v>
      </c>
      <c r="N189" s="8">
        <v>5</v>
      </c>
      <c r="O189" s="8">
        <v>0</v>
      </c>
      <c r="P189" s="8">
        <v>5</v>
      </c>
      <c r="Q189" s="8">
        <v>1</v>
      </c>
      <c r="R189" s="8">
        <v>0</v>
      </c>
      <c r="S189"/>
      <c r="T189"/>
      <c r="U189"/>
      <c r="V189"/>
      <c r="W189"/>
      <c r="X189"/>
    </row>
    <row r="190" spans="1:24">
      <c r="A190" s="8" t="s">
        <v>371</v>
      </c>
      <c r="B190" s="3" t="s">
        <v>275</v>
      </c>
      <c r="C190" s="8">
        <v>0</v>
      </c>
      <c r="D190" s="8">
        <v>0</v>
      </c>
      <c r="E190" s="8">
        <v>7</v>
      </c>
      <c r="F190" s="8">
        <v>5</v>
      </c>
      <c r="G190" s="8">
        <v>0</v>
      </c>
      <c r="H190" s="8">
        <v>0</v>
      </c>
      <c r="I190" s="8">
        <v>0</v>
      </c>
      <c r="J190" s="8">
        <v>14</v>
      </c>
      <c r="K190" s="8">
        <v>3</v>
      </c>
      <c r="L190" s="8">
        <v>8</v>
      </c>
      <c r="M190" s="8">
        <v>12</v>
      </c>
      <c r="N190" s="8">
        <v>7</v>
      </c>
      <c r="O190" s="8">
        <v>0</v>
      </c>
      <c r="P190" s="8">
        <v>7</v>
      </c>
      <c r="Q190" s="8">
        <v>1</v>
      </c>
      <c r="R190" s="8">
        <v>0</v>
      </c>
      <c r="S190"/>
      <c r="T190"/>
      <c r="U190"/>
      <c r="V190"/>
      <c r="W190"/>
      <c r="X190"/>
    </row>
    <row r="191" spans="1:24">
      <c r="A191" s="8" t="s">
        <v>372</v>
      </c>
      <c r="B191" s="3" t="s">
        <v>96</v>
      </c>
      <c r="C191" s="8">
        <v>0</v>
      </c>
      <c r="D191" s="8">
        <v>0</v>
      </c>
      <c r="E191" s="8">
        <v>0</v>
      </c>
      <c r="F191" s="8">
        <v>3</v>
      </c>
      <c r="G191" s="8">
        <v>0</v>
      </c>
      <c r="H191" s="8">
        <v>0</v>
      </c>
      <c r="I191" s="8">
        <v>0</v>
      </c>
      <c r="J191" s="8">
        <v>4</v>
      </c>
      <c r="K191" s="8">
        <v>0</v>
      </c>
      <c r="L191" s="8">
        <v>5</v>
      </c>
      <c r="M191" s="8">
        <v>8</v>
      </c>
      <c r="N191" s="8">
        <v>3</v>
      </c>
      <c r="O191" s="8">
        <v>0</v>
      </c>
      <c r="P191" s="8">
        <v>9</v>
      </c>
      <c r="Q191" s="8">
        <v>0</v>
      </c>
      <c r="R191" s="8">
        <v>0</v>
      </c>
      <c r="S191"/>
      <c r="T191"/>
      <c r="U191"/>
      <c r="V191"/>
      <c r="W191"/>
      <c r="X191"/>
    </row>
    <row r="192" spans="1:24">
      <c r="A192" s="8" t="s">
        <v>373</v>
      </c>
      <c r="B192" s="3" t="s">
        <v>98</v>
      </c>
      <c r="C192" s="8">
        <v>0</v>
      </c>
      <c r="D192" s="8">
        <v>1</v>
      </c>
      <c r="E192" s="8">
        <v>3</v>
      </c>
      <c r="F192" s="8">
        <v>1</v>
      </c>
      <c r="G192" s="8">
        <v>0</v>
      </c>
      <c r="H192" s="8">
        <v>1</v>
      </c>
      <c r="I192" s="8">
        <v>1</v>
      </c>
      <c r="J192" s="8">
        <v>10</v>
      </c>
      <c r="K192" s="8">
        <v>2</v>
      </c>
      <c r="L192" s="8">
        <v>7</v>
      </c>
      <c r="M192" s="8">
        <v>7</v>
      </c>
      <c r="N192" s="8">
        <v>5</v>
      </c>
      <c r="O192" s="8">
        <v>0</v>
      </c>
      <c r="P192" s="8">
        <v>5</v>
      </c>
      <c r="Q192" s="8">
        <v>2</v>
      </c>
      <c r="R192" s="8">
        <v>0</v>
      </c>
      <c r="S192"/>
      <c r="T192"/>
      <c r="U192"/>
      <c r="V192"/>
      <c r="W192"/>
      <c r="X192"/>
    </row>
    <row r="193" spans="1:24">
      <c r="A193" s="8" t="s">
        <v>374</v>
      </c>
      <c r="B193" s="3" t="s">
        <v>100</v>
      </c>
      <c r="C193" s="8">
        <v>1</v>
      </c>
      <c r="D193" s="8">
        <v>0</v>
      </c>
      <c r="E193" s="8">
        <v>0</v>
      </c>
      <c r="F193" s="8">
        <v>3</v>
      </c>
      <c r="G193" s="8">
        <v>1</v>
      </c>
      <c r="H193" s="8">
        <v>0</v>
      </c>
      <c r="I193" s="8">
        <v>0</v>
      </c>
      <c r="J193" s="8">
        <v>4</v>
      </c>
      <c r="K193" s="8">
        <v>0</v>
      </c>
      <c r="L193" s="8">
        <v>9</v>
      </c>
      <c r="M193" s="8">
        <v>4</v>
      </c>
      <c r="N193" s="8">
        <v>6</v>
      </c>
      <c r="O193" s="8">
        <v>0</v>
      </c>
      <c r="P193" s="8">
        <v>6</v>
      </c>
      <c r="Q193" s="8">
        <v>0</v>
      </c>
      <c r="R193" s="8">
        <v>1</v>
      </c>
      <c r="S193"/>
      <c r="T193"/>
      <c r="U193"/>
      <c r="V193"/>
      <c r="W193"/>
      <c r="X193"/>
    </row>
    <row r="194" spans="1:24">
      <c r="A194" s="8" t="s">
        <v>375</v>
      </c>
      <c r="B194" s="3" t="s">
        <v>102</v>
      </c>
      <c r="C194" s="8">
        <v>0</v>
      </c>
      <c r="D194" s="8">
        <v>0</v>
      </c>
      <c r="E194" s="8">
        <v>1</v>
      </c>
      <c r="F194" s="8">
        <v>1</v>
      </c>
      <c r="G194" s="8">
        <v>0</v>
      </c>
      <c r="H194" s="8">
        <v>0</v>
      </c>
      <c r="I194" s="8">
        <v>0</v>
      </c>
      <c r="J194" s="8">
        <v>2</v>
      </c>
      <c r="K194" s="8">
        <v>0</v>
      </c>
      <c r="L194" s="8">
        <v>5</v>
      </c>
      <c r="M194" s="8">
        <v>23</v>
      </c>
      <c r="N194" s="8">
        <v>1</v>
      </c>
      <c r="O194" s="8">
        <v>0</v>
      </c>
      <c r="P194" s="8">
        <v>0</v>
      </c>
      <c r="Q194" s="8">
        <v>0</v>
      </c>
      <c r="R194" s="8">
        <v>0</v>
      </c>
      <c r="S194"/>
      <c r="T194"/>
      <c r="U194"/>
      <c r="V194"/>
      <c r="W194"/>
      <c r="X194"/>
    </row>
    <row r="195" spans="1:24">
      <c r="A195" s="8" t="s">
        <v>376</v>
      </c>
      <c r="B195" s="3" t="s">
        <v>104</v>
      </c>
      <c r="C195" s="8">
        <v>0</v>
      </c>
      <c r="D195" s="8">
        <v>0</v>
      </c>
      <c r="E195" s="8">
        <v>0</v>
      </c>
      <c r="F195" s="8">
        <v>1</v>
      </c>
      <c r="G195" s="8">
        <v>0</v>
      </c>
      <c r="H195" s="8">
        <v>0</v>
      </c>
      <c r="I195" s="8">
        <v>0</v>
      </c>
      <c r="J195" s="8">
        <v>2</v>
      </c>
      <c r="K195" s="8">
        <v>1</v>
      </c>
      <c r="L195" s="8">
        <v>6</v>
      </c>
      <c r="M195" s="8">
        <v>10</v>
      </c>
      <c r="N195" s="8">
        <v>5</v>
      </c>
      <c r="O195" s="8">
        <v>0</v>
      </c>
      <c r="P195" s="8">
        <v>5</v>
      </c>
      <c r="Q195" s="8">
        <v>0</v>
      </c>
      <c r="R195" s="8">
        <v>0</v>
      </c>
      <c r="S195"/>
      <c r="T195"/>
      <c r="U195"/>
      <c r="V195"/>
      <c r="W195"/>
      <c r="X195"/>
    </row>
    <row r="196" spans="1:24">
      <c r="A196" s="8" t="s">
        <v>377</v>
      </c>
      <c r="B196" s="3" t="s">
        <v>106</v>
      </c>
      <c r="C196" s="8">
        <v>0</v>
      </c>
      <c r="D196" s="8">
        <v>1</v>
      </c>
      <c r="E196" s="8">
        <v>0</v>
      </c>
      <c r="F196" s="8">
        <v>4</v>
      </c>
      <c r="G196" s="8">
        <v>0</v>
      </c>
      <c r="H196" s="8">
        <v>0</v>
      </c>
      <c r="I196" s="8">
        <v>0</v>
      </c>
      <c r="J196" s="8">
        <v>9</v>
      </c>
      <c r="K196" s="8">
        <v>1</v>
      </c>
      <c r="L196" s="8">
        <v>9</v>
      </c>
      <c r="M196" s="8">
        <v>16</v>
      </c>
      <c r="N196" s="8">
        <v>5</v>
      </c>
      <c r="O196" s="8">
        <v>0</v>
      </c>
      <c r="P196" s="8">
        <v>5</v>
      </c>
      <c r="Q196" s="8">
        <v>1</v>
      </c>
      <c r="R196" s="8">
        <v>0</v>
      </c>
      <c r="S196"/>
      <c r="T196"/>
      <c r="U196"/>
      <c r="V196"/>
      <c r="W196"/>
      <c r="X196"/>
    </row>
    <row r="197" spans="1:24">
      <c r="A197" s="8" t="s">
        <v>378</v>
      </c>
      <c r="B197" s="3" t="s">
        <v>108</v>
      </c>
      <c r="C197" s="8">
        <v>0</v>
      </c>
      <c r="D197" s="8">
        <v>1</v>
      </c>
      <c r="E197" s="8">
        <v>3</v>
      </c>
      <c r="F197" s="8">
        <v>3</v>
      </c>
      <c r="G197" s="8">
        <v>0</v>
      </c>
      <c r="H197" s="8">
        <v>1</v>
      </c>
      <c r="I197" s="8">
        <v>1</v>
      </c>
      <c r="J197" s="8">
        <v>7</v>
      </c>
      <c r="K197" s="8">
        <v>3</v>
      </c>
      <c r="L197" s="8">
        <v>2</v>
      </c>
      <c r="M197" s="8">
        <v>3</v>
      </c>
      <c r="N197" s="8">
        <v>0</v>
      </c>
      <c r="O197" s="8">
        <v>0</v>
      </c>
      <c r="P197" s="8">
        <v>2</v>
      </c>
      <c r="Q197" s="8">
        <v>1</v>
      </c>
      <c r="R197" s="8">
        <v>0</v>
      </c>
      <c r="S197"/>
      <c r="T197"/>
      <c r="U197"/>
      <c r="V197"/>
      <c r="W197"/>
      <c r="X197"/>
    </row>
    <row r="198" spans="1:24">
      <c r="A198" s="8" t="s">
        <v>1035</v>
      </c>
      <c r="B198" s="3" t="s">
        <v>110</v>
      </c>
      <c r="C198" s="8">
        <v>1</v>
      </c>
      <c r="D198" s="8">
        <v>1</v>
      </c>
      <c r="E198" s="8">
        <v>2</v>
      </c>
      <c r="F198" s="8">
        <v>2</v>
      </c>
      <c r="G198" s="8">
        <v>1</v>
      </c>
      <c r="H198" s="8">
        <v>0</v>
      </c>
      <c r="I198" s="8">
        <v>0</v>
      </c>
      <c r="J198" s="8">
        <v>7</v>
      </c>
      <c r="K198" s="8">
        <v>0</v>
      </c>
      <c r="L198" s="8">
        <v>9</v>
      </c>
      <c r="M198" s="8">
        <v>10</v>
      </c>
      <c r="N198" s="8">
        <v>8</v>
      </c>
      <c r="O198" s="8">
        <v>0</v>
      </c>
      <c r="P198" s="8">
        <v>4</v>
      </c>
      <c r="Q198" s="8">
        <v>2</v>
      </c>
      <c r="R198" s="8">
        <v>0</v>
      </c>
      <c r="S198"/>
      <c r="T198"/>
      <c r="U198"/>
      <c r="V198"/>
      <c r="W198"/>
      <c r="X198"/>
    </row>
    <row r="199" spans="1:24">
      <c r="A199" s="8" t="s">
        <v>379</v>
      </c>
      <c r="B199" s="3" t="s">
        <v>112</v>
      </c>
      <c r="C199" s="8">
        <v>0</v>
      </c>
      <c r="D199" s="8">
        <v>0</v>
      </c>
      <c r="E199" s="8">
        <v>4</v>
      </c>
      <c r="F199" s="8">
        <v>0</v>
      </c>
      <c r="G199" s="8">
        <v>0</v>
      </c>
      <c r="H199" s="8">
        <v>0</v>
      </c>
      <c r="I199" s="8">
        <v>0</v>
      </c>
      <c r="J199" s="8">
        <v>5</v>
      </c>
      <c r="K199" s="8">
        <v>0</v>
      </c>
      <c r="L199" s="8">
        <v>6</v>
      </c>
      <c r="M199" s="8">
        <v>7</v>
      </c>
      <c r="N199" s="8">
        <v>1</v>
      </c>
      <c r="O199" s="8">
        <v>0</v>
      </c>
      <c r="P199" s="8">
        <v>4</v>
      </c>
      <c r="Q199" s="8">
        <v>0</v>
      </c>
      <c r="R199" s="8">
        <v>0</v>
      </c>
      <c r="S199"/>
      <c r="T199"/>
      <c r="U199"/>
      <c r="V199"/>
      <c r="W199"/>
      <c r="X199"/>
    </row>
    <row r="200" spans="1:24">
      <c r="A200" s="8" t="s">
        <v>380</v>
      </c>
      <c r="B200" s="3" t="s">
        <v>114</v>
      </c>
      <c r="C200" s="8">
        <v>0</v>
      </c>
      <c r="D200" s="8">
        <v>0</v>
      </c>
      <c r="E200" s="8">
        <v>1</v>
      </c>
      <c r="F200" s="8">
        <v>4</v>
      </c>
      <c r="G200" s="8">
        <v>0</v>
      </c>
      <c r="H200" s="8">
        <v>0</v>
      </c>
      <c r="I200" s="8">
        <v>0</v>
      </c>
      <c r="J200" s="8">
        <v>9</v>
      </c>
      <c r="K200" s="8">
        <v>0</v>
      </c>
      <c r="L200" s="8">
        <v>7</v>
      </c>
      <c r="M200" s="8">
        <v>11</v>
      </c>
      <c r="N200" s="8">
        <v>5</v>
      </c>
      <c r="O200" s="8">
        <v>0</v>
      </c>
      <c r="P200" s="8">
        <v>5</v>
      </c>
      <c r="Q200" s="8">
        <v>1</v>
      </c>
      <c r="R200" s="8">
        <v>0</v>
      </c>
      <c r="S200"/>
      <c r="T200"/>
      <c r="U200"/>
      <c r="V200"/>
      <c r="W200"/>
      <c r="X200"/>
    </row>
    <row r="201" spans="1:24">
      <c r="A201" s="8" t="s">
        <v>381</v>
      </c>
      <c r="B201" s="3" t="s">
        <v>290</v>
      </c>
      <c r="C201" s="8">
        <v>0</v>
      </c>
      <c r="D201" s="8">
        <v>0</v>
      </c>
      <c r="E201" s="8">
        <v>3</v>
      </c>
      <c r="F201" s="8">
        <v>0</v>
      </c>
      <c r="G201" s="8">
        <v>0</v>
      </c>
      <c r="H201" s="8">
        <v>0</v>
      </c>
      <c r="I201" s="8">
        <v>0</v>
      </c>
      <c r="J201" s="8">
        <v>7</v>
      </c>
      <c r="K201" s="8">
        <v>3</v>
      </c>
      <c r="L201" s="8">
        <v>8</v>
      </c>
      <c r="M201" s="8">
        <v>11</v>
      </c>
      <c r="N201" s="8">
        <v>5</v>
      </c>
      <c r="O201" s="8">
        <v>0</v>
      </c>
      <c r="P201" s="8">
        <v>3</v>
      </c>
      <c r="Q201" s="8">
        <v>0</v>
      </c>
      <c r="R201" s="8">
        <v>0</v>
      </c>
      <c r="S201"/>
      <c r="T201"/>
      <c r="U201"/>
      <c r="V201"/>
      <c r="W201"/>
      <c r="X201"/>
    </row>
    <row r="202" spans="1:24">
      <c r="A202" s="8" t="s">
        <v>382</v>
      </c>
      <c r="B202" s="3" t="s">
        <v>116</v>
      </c>
      <c r="C202" s="8">
        <v>0</v>
      </c>
      <c r="D202" s="8">
        <v>0</v>
      </c>
      <c r="E202" s="8">
        <v>3</v>
      </c>
      <c r="F202" s="8">
        <v>0</v>
      </c>
      <c r="G202" s="8">
        <v>0</v>
      </c>
      <c r="H202" s="8">
        <v>0</v>
      </c>
      <c r="I202" s="8">
        <v>0</v>
      </c>
      <c r="J202" s="8">
        <v>6</v>
      </c>
      <c r="K202" s="8">
        <v>2</v>
      </c>
      <c r="L202" s="8">
        <v>5</v>
      </c>
      <c r="M202" s="8">
        <v>6</v>
      </c>
      <c r="N202" s="8">
        <v>4</v>
      </c>
      <c r="O202" s="8">
        <v>0</v>
      </c>
      <c r="P202" s="8">
        <v>5</v>
      </c>
      <c r="Q202" s="8">
        <v>0</v>
      </c>
      <c r="R202" s="8">
        <v>0</v>
      </c>
      <c r="S202"/>
      <c r="T202"/>
      <c r="U202"/>
      <c r="V202"/>
      <c r="W202"/>
      <c r="X202"/>
    </row>
    <row r="203" spans="1:24">
      <c r="A203" s="8" t="s">
        <v>383</v>
      </c>
      <c r="B203" s="3" t="s">
        <v>118</v>
      </c>
      <c r="C203" s="8">
        <v>0</v>
      </c>
      <c r="D203" s="8">
        <v>0</v>
      </c>
      <c r="E203" s="8">
        <v>3</v>
      </c>
      <c r="F203" s="8">
        <v>4</v>
      </c>
      <c r="G203" s="8">
        <v>0</v>
      </c>
      <c r="H203" s="8">
        <v>0</v>
      </c>
      <c r="I203" s="8">
        <v>0</v>
      </c>
      <c r="J203" s="8">
        <v>7</v>
      </c>
      <c r="K203" s="8">
        <v>1</v>
      </c>
      <c r="L203" s="8">
        <v>6</v>
      </c>
      <c r="M203" s="8">
        <v>19</v>
      </c>
      <c r="N203" s="8">
        <v>5</v>
      </c>
      <c r="O203" s="8">
        <v>0</v>
      </c>
      <c r="P203" s="8">
        <v>5</v>
      </c>
      <c r="Q203" s="8">
        <v>0</v>
      </c>
      <c r="R203" s="8">
        <v>3</v>
      </c>
      <c r="S203"/>
      <c r="T203"/>
      <c r="U203"/>
      <c r="V203"/>
      <c r="W203"/>
      <c r="X203"/>
    </row>
    <row r="204" spans="1:24">
      <c r="A204" s="8" t="s">
        <v>384</v>
      </c>
      <c r="B204" s="3" t="s">
        <v>286</v>
      </c>
      <c r="C204" s="8">
        <v>0</v>
      </c>
      <c r="D204" s="8">
        <v>0</v>
      </c>
      <c r="E204" s="8">
        <v>0</v>
      </c>
      <c r="F204" s="8">
        <v>3</v>
      </c>
      <c r="G204" s="8">
        <v>0</v>
      </c>
      <c r="H204" s="8">
        <v>0</v>
      </c>
      <c r="I204" s="8">
        <v>0</v>
      </c>
      <c r="J204" s="8">
        <v>8</v>
      </c>
      <c r="K204" s="8">
        <v>1</v>
      </c>
      <c r="L204" s="8">
        <v>4</v>
      </c>
      <c r="M204" s="8">
        <v>13</v>
      </c>
      <c r="N204" s="8">
        <v>6</v>
      </c>
      <c r="O204" s="8">
        <v>0</v>
      </c>
      <c r="P204" s="8">
        <v>2</v>
      </c>
      <c r="Q204" s="8">
        <v>2</v>
      </c>
      <c r="R204" s="8">
        <v>0</v>
      </c>
      <c r="S204"/>
      <c r="T204"/>
      <c r="U204"/>
      <c r="V204"/>
      <c r="W204"/>
      <c r="X204"/>
    </row>
    <row r="205" spans="1:24">
      <c r="A205" s="8" t="s">
        <v>385</v>
      </c>
      <c r="B205" s="3" t="s">
        <v>120</v>
      </c>
      <c r="C205" s="8">
        <v>0</v>
      </c>
      <c r="D205" s="8">
        <v>0</v>
      </c>
      <c r="E205" s="8">
        <v>1</v>
      </c>
      <c r="F205" s="8">
        <v>1</v>
      </c>
      <c r="G205" s="8">
        <v>0</v>
      </c>
      <c r="H205" s="8">
        <v>0</v>
      </c>
      <c r="I205" s="8">
        <v>0</v>
      </c>
      <c r="J205" s="8">
        <v>2</v>
      </c>
      <c r="K205" s="8">
        <v>4</v>
      </c>
      <c r="L205" s="8">
        <v>11</v>
      </c>
      <c r="M205" s="8">
        <v>7</v>
      </c>
      <c r="N205" s="8">
        <v>4</v>
      </c>
      <c r="O205" s="8">
        <v>0</v>
      </c>
      <c r="P205" s="8">
        <v>5</v>
      </c>
      <c r="Q205" s="8">
        <v>1</v>
      </c>
      <c r="R205" s="8">
        <v>0</v>
      </c>
      <c r="S205"/>
      <c r="T205"/>
      <c r="U205"/>
      <c r="V205"/>
      <c r="W205"/>
      <c r="X205"/>
    </row>
    <row r="206" spans="1:24">
      <c r="A206" s="8" t="s">
        <v>386</v>
      </c>
      <c r="B206" s="3" t="s">
        <v>122</v>
      </c>
      <c r="C206" s="8">
        <v>0</v>
      </c>
      <c r="D206" s="8">
        <v>1</v>
      </c>
      <c r="E206" s="8">
        <v>2</v>
      </c>
      <c r="F206" s="8">
        <v>4</v>
      </c>
      <c r="G206" s="8">
        <v>0</v>
      </c>
      <c r="H206" s="8">
        <v>0</v>
      </c>
      <c r="I206" s="8">
        <v>0</v>
      </c>
      <c r="J206" s="8">
        <v>7</v>
      </c>
      <c r="K206" s="8">
        <v>3</v>
      </c>
      <c r="L206" s="8">
        <v>11</v>
      </c>
      <c r="M206" s="8">
        <v>1</v>
      </c>
      <c r="N206" s="8">
        <v>5</v>
      </c>
      <c r="O206" s="8">
        <v>0</v>
      </c>
      <c r="P206" s="8">
        <v>9</v>
      </c>
      <c r="Q206" s="8">
        <v>2</v>
      </c>
      <c r="R206" s="8">
        <v>0</v>
      </c>
      <c r="S206"/>
      <c r="T206"/>
      <c r="U206"/>
      <c r="V206"/>
      <c r="W206"/>
      <c r="X206"/>
    </row>
    <row r="207" spans="1:24">
      <c r="A207" s="8" t="s">
        <v>387</v>
      </c>
      <c r="B207" s="3" t="s">
        <v>124</v>
      </c>
      <c r="C207" s="8">
        <v>0</v>
      </c>
      <c r="D207" s="8">
        <v>0</v>
      </c>
      <c r="E207" s="8">
        <v>0</v>
      </c>
      <c r="F207" s="8">
        <v>5</v>
      </c>
      <c r="G207" s="8">
        <v>0</v>
      </c>
      <c r="H207" s="8">
        <v>0</v>
      </c>
      <c r="I207" s="8">
        <v>0</v>
      </c>
      <c r="J207" s="8">
        <v>5</v>
      </c>
      <c r="K207" s="8">
        <v>1</v>
      </c>
      <c r="L207" s="8">
        <v>9</v>
      </c>
      <c r="M207" s="8">
        <v>3</v>
      </c>
      <c r="N207" s="8">
        <v>2</v>
      </c>
      <c r="O207" s="8">
        <v>0</v>
      </c>
      <c r="P207" s="8">
        <v>7</v>
      </c>
      <c r="Q207" s="8">
        <v>3</v>
      </c>
      <c r="R207" s="8">
        <v>1</v>
      </c>
      <c r="S207"/>
      <c r="T207"/>
      <c r="U207"/>
      <c r="V207"/>
      <c r="W207"/>
      <c r="X207"/>
    </row>
    <row r="208" spans="1:24">
      <c r="A208" s="8" t="s">
        <v>388</v>
      </c>
      <c r="B208" s="3" t="s">
        <v>126</v>
      </c>
      <c r="C208" s="8">
        <v>0</v>
      </c>
      <c r="D208" s="8">
        <v>0</v>
      </c>
      <c r="E208" s="8">
        <v>5</v>
      </c>
      <c r="F208" s="8">
        <v>2</v>
      </c>
      <c r="G208" s="8">
        <v>0</v>
      </c>
      <c r="H208" s="8">
        <v>0</v>
      </c>
      <c r="I208" s="8">
        <v>0</v>
      </c>
      <c r="J208" s="8">
        <v>10</v>
      </c>
      <c r="K208" s="8">
        <v>6</v>
      </c>
      <c r="L208" s="8">
        <v>8</v>
      </c>
      <c r="M208" s="8">
        <v>13</v>
      </c>
      <c r="N208" s="8">
        <v>14</v>
      </c>
      <c r="O208" s="8">
        <v>0</v>
      </c>
      <c r="P208" s="8">
        <v>4</v>
      </c>
      <c r="Q208" s="8">
        <v>5</v>
      </c>
      <c r="R208" s="8">
        <v>0</v>
      </c>
      <c r="S208"/>
      <c r="T208"/>
      <c r="U208"/>
      <c r="V208"/>
      <c r="W208"/>
      <c r="X208"/>
    </row>
    <row r="209" spans="1:24">
      <c r="A209" s="8" t="s">
        <v>389</v>
      </c>
      <c r="B209" s="3" t="s">
        <v>128</v>
      </c>
      <c r="C209" s="8">
        <v>0</v>
      </c>
      <c r="D209" s="8">
        <v>0</v>
      </c>
      <c r="E209" s="8">
        <v>0</v>
      </c>
      <c r="F209" s="8">
        <v>1</v>
      </c>
      <c r="G209" s="8">
        <v>0</v>
      </c>
      <c r="H209" s="8">
        <v>0</v>
      </c>
      <c r="I209" s="8">
        <v>0</v>
      </c>
      <c r="J209" s="8">
        <v>1</v>
      </c>
      <c r="K209" s="8">
        <v>2</v>
      </c>
      <c r="L209" s="8">
        <v>3</v>
      </c>
      <c r="M209" s="8">
        <v>9</v>
      </c>
      <c r="N209" s="8">
        <v>1</v>
      </c>
      <c r="O209" s="8">
        <v>0</v>
      </c>
      <c r="P209" s="8">
        <v>2</v>
      </c>
      <c r="Q209" s="8">
        <v>0</v>
      </c>
      <c r="R209" s="8">
        <v>0</v>
      </c>
      <c r="S209"/>
      <c r="T209"/>
      <c r="U209"/>
      <c r="V209"/>
      <c r="W209"/>
      <c r="X209"/>
    </row>
    <row r="210" spans="1:24">
      <c r="A210" s="8" t="s">
        <v>390</v>
      </c>
      <c r="B210" s="3" t="s">
        <v>130</v>
      </c>
      <c r="C210" s="8">
        <v>1</v>
      </c>
      <c r="D210" s="8">
        <v>0</v>
      </c>
      <c r="E210" s="8">
        <v>0</v>
      </c>
      <c r="F210" s="8">
        <v>1</v>
      </c>
      <c r="G210" s="8">
        <v>0</v>
      </c>
      <c r="H210" s="8">
        <v>0</v>
      </c>
      <c r="I210" s="8">
        <v>0</v>
      </c>
      <c r="J210" s="8">
        <v>3</v>
      </c>
      <c r="K210" s="8">
        <v>4</v>
      </c>
      <c r="L210" s="8">
        <v>6</v>
      </c>
      <c r="M210" s="8">
        <v>13</v>
      </c>
      <c r="N210" s="8">
        <v>3</v>
      </c>
      <c r="O210" s="8">
        <v>0</v>
      </c>
      <c r="P210" s="8">
        <v>4</v>
      </c>
      <c r="Q210" s="8">
        <v>1</v>
      </c>
      <c r="R210" s="8">
        <v>0</v>
      </c>
      <c r="S210"/>
      <c r="T210"/>
      <c r="U210"/>
      <c r="V210"/>
      <c r="W210"/>
      <c r="X210"/>
    </row>
    <row r="211" spans="1:24">
      <c r="A211" s="8" t="s">
        <v>391</v>
      </c>
      <c r="B211" s="3" t="s">
        <v>132</v>
      </c>
      <c r="C211" s="8">
        <v>0</v>
      </c>
      <c r="D211" s="8">
        <v>0</v>
      </c>
      <c r="E211" s="8">
        <v>0</v>
      </c>
      <c r="F211" s="8">
        <v>1</v>
      </c>
      <c r="G211" s="8">
        <v>0</v>
      </c>
      <c r="H211" s="8">
        <v>0</v>
      </c>
      <c r="I211" s="8">
        <v>0</v>
      </c>
      <c r="J211" s="8">
        <v>7</v>
      </c>
      <c r="K211" s="8">
        <v>4</v>
      </c>
      <c r="L211" s="8">
        <v>11</v>
      </c>
      <c r="M211" s="8">
        <v>1</v>
      </c>
      <c r="N211" s="8">
        <v>6</v>
      </c>
      <c r="O211" s="8">
        <v>0</v>
      </c>
      <c r="P211" s="8">
        <v>5</v>
      </c>
      <c r="Q211" s="8">
        <v>0</v>
      </c>
      <c r="R211" s="8">
        <v>0</v>
      </c>
      <c r="S211"/>
      <c r="T211"/>
      <c r="U211"/>
      <c r="V211"/>
      <c r="W211"/>
      <c r="X211"/>
    </row>
    <row r="212" spans="1:24">
      <c r="A212" s="8" t="s">
        <v>392</v>
      </c>
      <c r="B212" s="3" t="s">
        <v>134</v>
      </c>
      <c r="C212" s="8">
        <v>0</v>
      </c>
      <c r="D212" s="8">
        <v>1</v>
      </c>
      <c r="E212" s="8">
        <v>0</v>
      </c>
      <c r="F212" s="8">
        <v>6</v>
      </c>
      <c r="G212" s="8">
        <v>0</v>
      </c>
      <c r="H212" s="8">
        <v>0</v>
      </c>
      <c r="I212" s="8">
        <v>0</v>
      </c>
      <c r="J212" s="8">
        <v>9</v>
      </c>
      <c r="K212" s="8">
        <v>2</v>
      </c>
      <c r="L212" s="8">
        <v>5</v>
      </c>
      <c r="M212" s="8">
        <v>13</v>
      </c>
      <c r="N212" s="8">
        <v>4</v>
      </c>
      <c r="O212" s="8">
        <v>0</v>
      </c>
      <c r="P212" s="8">
        <v>4</v>
      </c>
      <c r="Q212" s="8">
        <v>1</v>
      </c>
      <c r="R212" s="8">
        <v>0</v>
      </c>
      <c r="S212"/>
      <c r="T212"/>
      <c r="U212"/>
      <c r="V212"/>
      <c r="W212"/>
      <c r="X212"/>
    </row>
    <row r="213" spans="1:24">
      <c r="A213" s="8" t="s">
        <v>393</v>
      </c>
      <c r="B213" s="3" t="s">
        <v>136</v>
      </c>
      <c r="C213" s="8">
        <v>0</v>
      </c>
      <c r="D213" s="8">
        <v>0</v>
      </c>
      <c r="E213" s="8">
        <v>2</v>
      </c>
      <c r="F213" s="8">
        <v>2</v>
      </c>
      <c r="G213" s="8">
        <v>0</v>
      </c>
      <c r="H213" s="8">
        <v>1</v>
      </c>
      <c r="I213" s="8">
        <v>1</v>
      </c>
      <c r="J213" s="8">
        <v>4</v>
      </c>
      <c r="K213" s="8">
        <v>1</v>
      </c>
      <c r="L213" s="8">
        <v>8</v>
      </c>
      <c r="M213" s="8">
        <v>4</v>
      </c>
      <c r="N213" s="8">
        <v>1</v>
      </c>
      <c r="O213" s="8">
        <v>0</v>
      </c>
      <c r="P213" s="8">
        <v>4</v>
      </c>
      <c r="Q213" s="8">
        <v>2</v>
      </c>
      <c r="R213" s="8">
        <v>1</v>
      </c>
      <c r="S213"/>
      <c r="T213"/>
      <c r="U213"/>
      <c r="V213"/>
      <c r="W213"/>
      <c r="X213"/>
    </row>
    <row r="214" spans="1:24">
      <c r="A214" s="8" t="s">
        <v>394</v>
      </c>
      <c r="B214" s="3" t="s">
        <v>395</v>
      </c>
      <c r="C214" s="8">
        <v>0</v>
      </c>
      <c r="D214" s="8">
        <v>0</v>
      </c>
      <c r="E214" s="8">
        <v>0</v>
      </c>
      <c r="F214" s="8">
        <v>0</v>
      </c>
      <c r="G214" s="8">
        <v>0</v>
      </c>
      <c r="H214" s="8">
        <v>0</v>
      </c>
      <c r="I214" s="8">
        <v>0</v>
      </c>
      <c r="J214" s="8">
        <v>3</v>
      </c>
      <c r="K214" s="8">
        <v>0</v>
      </c>
      <c r="L214" s="8">
        <v>1</v>
      </c>
      <c r="M214" s="8">
        <v>12</v>
      </c>
      <c r="N214" s="8">
        <v>4</v>
      </c>
      <c r="O214" s="8">
        <v>0</v>
      </c>
      <c r="P214" s="8">
        <v>2</v>
      </c>
      <c r="Q214" s="8">
        <v>0</v>
      </c>
      <c r="R214" s="8">
        <v>0</v>
      </c>
      <c r="S214"/>
      <c r="T214"/>
      <c r="U214"/>
      <c r="V214"/>
      <c r="W214"/>
      <c r="X214"/>
    </row>
    <row r="215" spans="1:24">
      <c r="A215" s="8" t="s">
        <v>396</v>
      </c>
      <c r="B215" s="3" t="s">
        <v>138</v>
      </c>
      <c r="C215" s="8">
        <v>0</v>
      </c>
      <c r="D215" s="8">
        <v>0</v>
      </c>
      <c r="E215" s="8">
        <v>1</v>
      </c>
      <c r="F215" s="8">
        <v>2</v>
      </c>
      <c r="G215" s="8">
        <v>0</v>
      </c>
      <c r="H215" s="8">
        <v>0</v>
      </c>
      <c r="I215" s="8">
        <v>0</v>
      </c>
      <c r="J215" s="8">
        <v>3</v>
      </c>
      <c r="K215" s="8">
        <v>3</v>
      </c>
      <c r="L215" s="8">
        <v>7</v>
      </c>
      <c r="M215" s="8">
        <v>5</v>
      </c>
      <c r="N215" s="8">
        <v>7</v>
      </c>
      <c r="O215" s="8">
        <v>0</v>
      </c>
      <c r="P215" s="8">
        <v>4</v>
      </c>
      <c r="Q215" s="8">
        <v>3</v>
      </c>
      <c r="R215" s="8">
        <v>0</v>
      </c>
      <c r="S215"/>
      <c r="T215"/>
      <c r="U215"/>
      <c r="V215"/>
      <c r="W215"/>
      <c r="X215"/>
    </row>
    <row r="216" spans="1:24">
      <c r="A216" s="8" t="s">
        <v>397</v>
      </c>
      <c r="B216" s="3" t="s">
        <v>140</v>
      </c>
      <c r="C216" s="8">
        <v>0</v>
      </c>
      <c r="D216" s="8">
        <v>0</v>
      </c>
      <c r="E216" s="8">
        <v>1</v>
      </c>
      <c r="F216" s="8">
        <v>2</v>
      </c>
      <c r="G216" s="8">
        <v>0</v>
      </c>
      <c r="H216" s="8">
        <v>0</v>
      </c>
      <c r="I216" s="8">
        <v>0</v>
      </c>
      <c r="J216" s="8">
        <v>5</v>
      </c>
      <c r="K216" s="8">
        <v>3</v>
      </c>
      <c r="L216" s="8">
        <v>5</v>
      </c>
      <c r="M216" s="8">
        <v>11</v>
      </c>
      <c r="N216" s="8">
        <v>0</v>
      </c>
      <c r="O216" s="8">
        <v>0</v>
      </c>
      <c r="P216" s="8">
        <v>2</v>
      </c>
      <c r="Q216" s="8">
        <v>0</v>
      </c>
      <c r="R216" s="8">
        <v>0</v>
      </c>
      <c r="S216"/>
      <c r="T216"/>
      <c r="U216"/>
      <c r="V216"/>
      <c r="W216"/>
      <c r="X216"/>
    </row>
    <row r="217" spans="1:24">
      <c r="A217" s="8" t="s">
        <v>398</v>
      </c>
      <c r="B217" s="3" t="s">
        <v>142</v>
      </c>
      <c r="C217" s="8">
        <v>0</v>
      </c>
      <c r="D217" s="8">
        <v>0</v>
      </c>
      <c r="E217" s="8">
        <v>3</v>
      </c>
      <c r="F217" s="8">
        <v>4</v>
      </c>
      <c r="G217" s="8">
        <v>0</v>
      </c>
      <c r="H217" s="8">
        <v>0</v>
      </c>
      <c r="I217" s="8">
        <v>0</v>
      </c>
      <c r="J217" s="8">
        <v>12</v>
      </c>
      <c r="K217" s="8">
        <v>3</v>
      </c>
      <c r="L217" s="8">
        <v>5</v>
      </c>
      <c r="M217" s="8">
        <v>18</v>
      </c>
      <c r="N217" s="8">
        <v>14</v>
      </c>
      <c r="O217" s="8">
        <v>0</v>
      </c>
      <c r="P217" s="8">
        <v>4</v>
      </c>
      <c r="Q217" s="8">
        <v>2</v>
      </c>
      <c r="R217" s="8">
        <v>0</v>
      </c>
      <c r="S217"/>
      <c r="T217"/>
      <c r="U217"/>
      <c r="V217"/>
      <c r="W217"/>
      <c r="X217"/>
    </row>
    <row r="218" spans="1:24">
      <c r="A218" s="8" t="s">
        <v>399</v>
      </c>
      <c r="B218" s="3" t="s">
        <v>144</v>
      </c>
      <c r="C218" s="8">
        <v>0</v>
      </c>
      <c r="D218" s="8">
        <v>0</v>
      </c>
      <c r="E218" s="8">
        <v>1</v>
      </c>
      <c r="F218" s="8">
        <v>2</v>
      </c>
      <c r="G218" s="8">
        <v>0</v>
      </c>
      <c r="H218" s="8">
        <v>0</v>
      </c>
      <c r="I218" s="8">
        <v>0</v>
      </c>
      <c r="J218" s="8">
        <v>3</v>
      </c>
      <c r="K218" s="8">
        <v>2</v>
      </c>
      <c r="L218" s="8">
        <v>6</v>
      </c>
      <c r="M218" s="8">
        <v>26</v>
      </c>
      <c r="N218" s="8">
        <v>8</v>
      </c>
      <c r="O218" s="8">
        <v>0</v>
      </c>
      <c r="P218" s="8">
        <v>1</v>
      </c>
      <c r="Q218" s="8">
        <v>0</v>
      </c>
      <c r="R218" s="8">
        <v>0</v>
      </c>
      <c r="S218"/>
      <c r="T218"/>
      <c r="U218"/>
      <c r="V218"/>
      <c r="W218"/>
      <c r="X218"/>
    </row>
    <row r="219" spans="1:24">
      <c r="A219" s="8" t="s">
        <v>400</v>
      </c>
      <c r="B219" s="3" t="s">
        <v>401</v>
      </c>
      <c r="C219" s="8">
        <v>0</v>
      </c>
      <c r="D219" s="8">
        <v>0</v>
      </c>
      <c r="E219" s="8">
        <v>1</v>
      </c>
      <c r="F219" s="8">
        <v>1</v>
      </c>
      <c r="G219" s="8">
        <v>0</v>
      </c>
      <c r="H219" s="8">
        <v>1</v>
      </c>
      <c r="I219" s="8">
        <v>1</v>
      </c>
      <c r="J219" s="8">
        <v>2</v>
      </c>
      <c r="K219" s="8">
        <v>0</v>
      </c>
      <c r="L219" s="8">
        <v>9</v>
      </c>
      <c r="M219" s="8">
        <v>7</v>
      </c>
      <c r="N219" s="8">
        <v>4</v>
      </c>
      <c r="O219" s="8">
        <v>0</v>
      </c>
      <c r="P219" s="8">
        <v>4</v>
      </c>
      <c r="Q219" s="8">
        <v>3</v>
      </c>
      <c r="R219" s="8">
        <v>0</v>
      </c>
      <c r="S219"/>
      <c r="T219"/>
      <c r="U219"/>
      <c r="V219"/>
      <c r="W219"/>
      <c r="X219"/>
    </row>
    <row r="220" spans="1:24">
      <c r="A220" s="8" t="s">
        <v>402</v>
      </c>
      <c r="B220" s="3" t="s">
        <v>150</v>
      </c>
      <c r="C220" s="8">
        <v>0</v>
      </c>
      <c r="D220" s="8">
        <v>0</v>
      </c>
      <c r="E220" s="8">
        <v>0</v>
      </c>
      <c r="F220" s="8">
        <v>2</v>
      </c>
      <c r="G220" s="8">
        <v>0</v>
      </c>
      <c r="H220" s="8">
        <v>0</v>
      </c>
      <c r="I220" s="8">
        <v>0</v>
      </c>
      <c r="J220" s="8">
        <v>2</v>
      </c>
      <c r="K220" s="8">
        <v>2</v>
      </c>
      <c r="L220" s="8">
        <v>4</v>
      </c>
      <c r="M220" s="8">
        <v>9</v>
      </c>
      <c r="N220" s="8">
        <v>1</v>
      </c>
      <c r="O220" s="8">
        <v>0</v>
      </c>
      <c r="P220" s="8">
        <v>3</v>
      </c>
      <c r="Q220" s="8">
        <v>1</v>
      </c>
      <c r="R220" s="8">
        <v>0</v>
      </c>
      <c r="S220"/>
      <c r="T220"/>
      <c r="U220"/>
      <c r="V220"/>
      <c r="W220"/>
      <c r="X220"/>
    </row>
    <row r="221" spans="1:24">
      <c r="A221" s="8" t="s">
        <v>403</v>
      </c>
      <c r="B221" s="3" t="s">
        <v>152</v>
      </c>
      <c r="C221" s="8">
        <v>0</v>
      </c>
      <c r="D221" s="8">
        <v>0</v>
      </c>
      <c r="E221" s="8">
        <v>3</v>
      </c>
      <c r="F221" s="8">
        <v>6</v>
      </c>
      <c r="G221" s="8">
        <v>0</v>
      </c>
      <c r="H221" s="8">
        <v>0</v>
      </c>
      <c r="I221" s="8">
        <v>0</v>
      </c>
      <c r="J221" s="8">
        <v>12</v>
      </c>
      <c r="K221" s="8">
        <v>1</v>
      </c>
      <c r="L221" s="8">
        <v>9</v>
      </c>
      <c r="M221" s="8">
        <v>20</v>
      </c>
      <c r="N221" s="8">
        <v>7</v>
      </c>
      <c r="O221" s="8">
        <v>0</v>
      </c>
      <c r="P221" s="8">
        <v>5</v>
      </c>
      <c r="Q221" s="8">
        <v>1</v>
      </c>
      <c r="R221" s="8">
        <v>0</v>
      </c>
      <c r="S221"/>
      <c r="T221"/>
      <c r="U221"/>
      <c r="V221"/>
      <c r="W221"/>
      <c r="X221"/>
    </row>
    <row r="222" spans="1:24">
      <c r="A222" s="8" t="s">
        <v>404</v>
      </c>
      <c r="B222" s="3" t="s">
        <v>57</v>
      </c>
      <c r="C222" s="8">
        <v>0</v>
      </c>
      <c r="D222" s="8">
        <v>0</v>
      </c>
      <c r="E222" s="8">
        <v>0</v>
      </c>
      <c r="F222" s="8">
        <v>1</v>
      </c>
      <c r="G222" s="8">
        <v>0</v>
      </c>
      <c r="H222" s="8">
        <v>0</v>
      </c>
      <c r="I222" s="8">
        <v>0</v>
      </c>
      <c r="J222" s="8">
        <v>1</v>
      </c>
      <c r="K222" s="8">
        <v>0</v>
      </c>
      <c r="L222" s="8">
        <v>2</v>
      </c>
      <c r="M222" s="8">
        <v>3</v>
      </c>
      <c r="N222" s="8">
        <v>0</v>
      </c>
      <c r="O222" s="8">
        <v>0</v>
      </c>
      <c r="P222" s="8">
        <v>2</v>
      </c>
      <c r="Q222" s="8">
        <v>0</v>
      </c>
      <c r="R222" s="8">
        <v>0</v>
      </c>
      <c r="S222"/>
      <c r="T222"/>
      <c r="U222"/>
      <c r="V222"/>
      <c r="W222"/>
      <c r="X222"/>
    </row>
    <row r="223" spans="1:24">
      <c r="A223" s="8" t="s">
        <v>405</v>
      </c>
      <c r="B223" s="3" t="s">
        <v>155</v>
      </c>
      <c r="C223" s="8">
        <v>0</v>
      </c>
      <c r="D223" s="8">
        <v>0</v>
      </c>
      <c r="E223" s="8">
        <v>2</v>
      </c>
      <c r="F223" s="8">
        <v>0</v>
      </c>
      <c r="G223" s="8">
        <v>0</v>
      </c>
      <c r="H223" s="8">
        <v>1</v>
      </c>
      <c r="I223" s="8">
        <v>1</v>
      </c>
      <c r="J223" s="8">
        <v>4</v>
      </c>
      <c r="K223" s="8">
        <v>3</v>
      </c>
      <c r="L223" s="8">
        <v>12</v>
      </c>
      <c r="M223" s="8">
        <v>5</v>
      </c>
      <c r="N223" s="8">
        <v>3</v>
      </c>
      <c r="O223" s="8">
        <v>0</v>
      </c>
      <c r="P223" s="8">
        <v>5</v>
      </c>
      <c r="Q223" s="8">
        <v>1</v>
      </c>
      <c r="R223" s="8">
        <v>0</v>
      </c>
      <c r="S223"/>
      <c r="T223"/>
      <c r="U223"/>
      <c r="V223"/>
      <c r="W223"/>
      <c r="X223"/>
    </row>
    <row r="224" spans="1:24">
      <c r="A224" s="8" t="s">
        <v>406</v>
      </c>
      <c r="B224" s="3" t="s">
        <v>157</v>
      </c>
      <c r="C224" s="8">
        <v>0</v>
      </c>
      <c r="D224" s="8">
        <v>0</v>
      </c>
      <c r="E224" s="8">
        <v>0</v>
      </c>
      <c r="F224" s="8">
        <v>0</v>
      </c>
      <c r="G224" s="8">
        <v>0</v>
      </c>
      <c r="H224" s="8">
        <v>0</v>
      </c>
      <c r="I224" s="8">
        <v>0</v>
      </c>
      <c r="J224" s="8">
        <v>0</v>
      </c>
      <c r="K224" s="8">
        <v>1</v>
      </c>
      <c r="L224" s="8">
        <v>2</v>
      </c>
      <c r="M224" s="8">
        <v>14</v>
      </c>
      <c r="N224" s="8">
        <v>6</v>
      </c>
      <c r="O224" s="8">
        <v>0</v>
      </c>
      <c r="P224" s="8">
        <v>2</v>
      </c>
      <c r="Q224" s="8">
        <v>0</v>
      </c>
      <c r="R224" s="8">
        <v>0</v>
      </c>
      <c r="S224"/>
      <c r="T224"/>
      <c r="U224"/>
      <c r="V224"/>
      <c r="W224"/>
      <c r="X224"/>
    </row>
    <row r="225" spans="1:24">
      <c r="A225" s="8" t="s">
        <v>407</v>
      </c>
      <c r="B225" s="3" t="s">
        <v>311</v>
      </c>
      <c r="C225" s="8">
        <v>0</v>
      </c>
      <c r="D225" s="8">
        <v>0</v>
      </c>
      <c r="E225" s="8">
        <v>0</v>
      </c>
      <c r="F225" s="8">
        <v>4</v>
      </c>
      <c r="G225" s="8">
        <v>0</v>
      </c>
      <c r="H225" s="8">
        <v>0</v>
      </c>
      <c r="I225" s="8">
        <v>0</v>
      </c>
      <c r="J225" s="8">
        <v>6</v>
      </c>
      <c r="K225" s="8">
        <v>0</v>
      </c>
      <c r="L225" s="8">
        <v>6</v>
      </c>
      <c r="M225" s="8">
        <v>20</v>
      </c>
      <c r="N225" s="8">
        <v>10</v>
      </c>
      <c r="O225" s="8">
        <v>0</v>
      </c>
      <c r="P225" s="8">
        <v>2</v>
      </c>
      <c r="Q225" s="8">
        <v>1</v>
      </c>
      <c r="R225" s="8">
        <v>0</v>
      </c>
      <c r="S225"/>
      <c r="T225"/>
      <c r="U225"/>
      <c r="V225"/>
      <c r="W225"/>
      <c r="X225"/>
    </row>
    <row r="226" spans="1:24">
      <c r="A226" s="8" t="s">
        <v>408</v>
      </c>
      <c r="B226" s="3" t="s">
        <v>159</v>
      </c>
      <c r="C226" s="8">
        <v>0</v>
      </c>
      <c r="D226" s="8">
        <v>0</v>
      </c>
      <c r="E226" s="8">
        <v>0</v>
      </c>
      <c r="F226" s="8">
        <v>6</v>
      </c>
      <c r="G226" s="8">
        <v>0</v>
      </c>
      <c r="H226" s="8">
        <v>0</v>
      </c>
      <c r="I226" s="8">
        <v>0</v>
      </c>
      <c r="J226" s="8">
        <v>6</v>
      </c>
      <c r="K226" s="8">
        <v>4</v>
      </c>
      <c r="L226" s="8">
        <v>7</v>
      </c>
      <c r="M226" s="8">
        <v>12</v>
      </c>
      <c r="N226" s="8">
        <v>6</v>
      </c>
      <c r="O226" s="8">
        <v>0</v>
      </c>
      <c r="P226" s="8">
        <v>1</v>
      </c>
      <c r="Q226" s="8">
        <v>1</v>
      </c>
      <c r="R226" s="8">
        <v>0</v>
      </c>
      <c r="S226"/>
      <c r="T226"/>
      <c r="U226"/>
      <c r="V226"/>
      <c r="W226"/>
      <c r="X226"/>
    </row>
    <row r="227" spans="1:24">
      <c r="A227" s="8" t="s">
        <v>409</v>
      </c>
      <c r="B227" s="3" t="s">
        <v>161</v>
      </c>
      <c r="C227" s="8">
        <v>0</v>
      </c>
      <c r="D227" s="8">
        <v>0</v>
      </c>
      <c r="E227" s="8">
        <v>0</v>
      </c>
      <c r="F227" s="8">
        <v>1</v>
      </c>
      <c r="G227" s="8">
        <v>0</v>
      </c>
      <c r="H227" s="8">
        <v>0</v>
      </c>
      <c r="I227" s="8">
        <v>0</v>
      </c>
      <c r="J227" s="8">
        <v>1</v>
      </c>
      <c r="K227" s="8">
        <v>1</v>
      </c>
      <c r="L227" s="8">
        <v>5</v>
      </c>
      <c r="M227" s="8">
        <v>14</v>
      </c>
      <c r="N227" s="8">
        <v>2</v>
      </c>
      <c r="O227" s="8">
        <v>0</v>
      </c>
      <c r="P227" s="8">
        <v>5</v>
      </c>
      <c r="Q227" s="8">
        <v>0</v>
      </c>
      <c r="R227" s="8">
        <v>0</v>
      </c>
      <c r="S227"/>
      <c r="T227"/>
      <c r="U227"/>
      <c r="V227"/>
      <c r="W227"/>
      <c r="X227"/>
    </row>
    <row r="228" spans="1:24">
      <c r="A228" s="8" t="s">
        <v>410</v>
      </c>
      <c r="B228" s="3" t="s">
        <v>163</v>
      </c>
      <c r="C228" s="8">
        <v>0</v>
      </c>
      <c r="D228" s="8">
        <v>0</v>
      </c>
      <c r="E228" s="8">
        <v>0</v>
      </c>
      <c r="F228" s="8">
        <v>2</v>
      </c>
      <c r="G228" s="8">
        <v>0</v>
      </c>
      <c r="H228" s="8">
        <v>0</v>
      </c>
      <c r="I228" s="8">
        <v>0</v>
      </c>
      <c r="J228" s="8">
        <v>2</v>
      </c>
      <c r="K228" s="8">
        <v>0</v>
      </c>
      <c r="L228" s="8">
        <v>4</v>
      </c>
      <c r="M228" s="8">
        <v>7</v>
      </c>
      <c r="N228" s="8">
        <v>4</v>
      </c>
      <c r="O228" s="8">
        <v>0</v>
      </c>
      <c r="P228" s="8">
        <v>2</v>
      </c>
      <c r="Q228" s="8">
        <v>1</v>
      </c>
      <c r="R228" s="8">
        <v>0</v>
      </c>
      <c r="S228"/>
      <c r="T228"/>
      <c r="U228"/>
      <c r="V228"/>
      <c r="W228"/>
      <c r="X228"/>
    </row>
    <row r="229" spans="1:24">
      <c r="A229" s="8" t="s">
        <v>411</v>
      </c>
      <c r="B229" s="3" t="s">
        <v>165</v>
      </c>
      <c r="C229" s="8">
        <v>0</v>
      </c>
      <c r="D229" s="8">
        <v>0</v>
      </c>
      <c r="E229" s="8">
        <v>1</v>
      </c>
      <c r="F229" s="8">
        <v>1</v>
      </c>
      <c r="G229" s="8">
        <v>0</v>
      </c>
      <c r="H229" s="8">
        <v>0</v>
      </c>
      <c r="I229" s="8">
        <v>0</v>
      </c>
      <c r="J229" s="8">
        <v>5</v>
      </c>
      <c r="K229" s="8">
        <v>1</v>
      </c>
      <c r="L229" s="8">
        <v>4</v>
      </c>
      <c r="M229" s="8">
        <v>17</v>
      </c>
      <c r="N229" s="8">
        <v>8</v>
      </c>
      <c r="O229" s="8">
        <v>0</v>
      </c>
      <c r="P229" s="8">
        <v>7</v>
      </c>
      <c r="Q229" s="8">
        <v>1</v>
      </c>
      <c r="R229" s="8">
        <v>0</v>
      </c>
      <c r="S229"/>
      <c r="T229"/>
      <c r="U229"/>
      <c r="V229"/>
      <c r="W229"/>
      <c r="X229"/>
    </row>
    <row r="230" spans="1:24">
      <c r="A230" s="8" t="s">
        <v>412</v>
      </c>
      <c r="B230" s="3" t="s">
        <v>167</v>
      </c>
      <c r="C230" s="8">
        <v>0</v>
      </c>
      <c r="D230" s="8">
        <v>0</v>
      </c>
      <c r="E230" s="8">
        <v>7</v>
      </c>
      <c r="F230" s="8">
        <v>4</v>
      </c>
      <c r="G230" s="8">
        <v>1</v>
      </c>
      <c r="H230" s="8">
        <v>0</v>
      </c>
      <c r="I230" s="8">
        <v>0</v>
      </c>
      <c r="J230" s="8">
        <v>12</v>
      </c>
      <c r="K230" s="8">
        <v>2</v>
      </c>
      <c r="L230" s="8">
        <v>16</v>
      </c>
      <c r="M230" s="8">
        <v>8</v>
      </c>
      <c r="N230" s="8">
        <v>4</v>
      </c>
      <c r="O230" s="8">
        <v>0</v>
      </c>
      <c r="P230" s="8">
        <v>6</v>
      </c>
      <c r="Q230" s="8">
        <v>4</v>
      </c>
      <c r="R230" s="8">
        <v>0</v>
      </c>
      <c r="S230"/>
      <c r="T230"/>
      <c r="U230"/>
      <c r="V230"/>
      <c r="W230"/>
      <c r="X230"/>
    </row>
    <row r="231" spans="1:24">
      <c r="A231" s="8" t="s">
        <v>413</v>
      </c>
      <c r="B231" s="3" t="s">
        <v>169</v>
      </c>
      <c r="C231" s="8">
        <v>0</v>
      </c>
      <c r="D231" s="8">
        <v>0</v>
      </c>
      <c r="E231" s="8">
        <v>2</v>
      </c>
      <c r="F231" s="8">
        <v>2</v>
      </c>
      <c r="G231" s="8">
        <v>0</v>
      </c>
      <c r="H231" s="8">
        <v>0</v>
      </c>
      <c r="I231" s="8">
        <v>0</v>
      </c>
      <c r="J231" s="8">
        <v>4</v>
      </c>
      <c r="K231" s="8">
        <v>0</v>
      </c>
      <c r="L231" s="8">
        <v>9</v>
      </c>
      <c r="M231" s="8">
        <v>7</v>
      </c>
      <c r="N231" s="8">
        <v>5</v>
      </c>
      <c r="O231" s="8">
        <v>0</v>
      </c>
      <c r="P231" s="8">
        <v>4</v>
      </c>
      <c r="Q231" s="8">
        <v>3</v>
      </c>
      <c r="R231" s="8">
        <v>0</v>
      </c>
      <c r="S231"/>
      <c r="T231"/>
      <c r="U231"/>
      <c r="V231"/>
      <c r="W231"/>
      <c r="X231"/>
    </row>
    <row r="232" spans="1:24">
      <c r="A232" s="8" t="s">
        <v>414</v>
      </c>
      <c r="B232" s="3" t="s">
        <v>171</v>
      </c>
      <c r="C232" s="8">
        <v>0</v>
      </c>
      <c r="D232" s="8">
        <v>0</v>
      </c>
      <c r="E232" s="8">
        <v>2</v>
      </c>
      <c r="F232" s="8">
        <v>3</v>
      </c>
      <c r="G232" s="8">
        <v>0</v>
      </c>
      <c r="H232" s="8">
        <v>0</v>
      </c>
      <c r="I232" s="8">
        <v>0</v>
      </c>
      <c r="J232" s="8">
        <v>9</v>
      </c>
      <c r="K232" s="8">
        <v>2</v>
      </c>
      <c r="L232" s="8">
        <v>7</v>
      </c>
      <c r="M232" s="8">
        <v>9</v>
      </c>
      <c r="N232" s="8">
        <v>4</v>
      </c>
      <c r="O232" s="8">
        <v>0</v>
      </c>
      <c r="P232" s="8">
        <v>3</v>
      </c>
      <c r="Q232" s="8">
        <v>1</v>
      </c>
      <c r="R232" s="8">
        <v>1</v>
      </c>
      <c r="S232"/>
      <c r="T232"/>
      <c r="U232"/>
      <c r="V232"/>
      <c r="W232"/>
      <c r="X232"/>
    </row>
    <row r="233" spans="1:24">
      <c r="A233" s="8" t="s">
        <v>415</v>
      </c>
      <c r="B233" s="3" t="s">
        <v>173</v>
      </c>
      <c r="C233" s="8">
        <v>0</v>
      </c>
      <c r="D233" s="8">
        <v>0</v>
      </c>
      <c r="E233" s="8">
        <v>0</v>
      </c>
      <c r="F233" s="8">
        <v>2</v>
      </c>
      <c r="G233" s="8">
        <v>0</v>
      </c>
      <c r="H233" s="8">
        <v>0</v>
      </c>
      <c r="I233" s="8">
        <v>0</v>
      </c>
      <c r="J233" s="8">
        <v>3</v>
      </c>
      <c r="K233" s="8">
        <v>0</v>
      </c>
      <c r="L233" s="8">
        <v>4</v>
      </c>
      <c r="M233" s="8">
        <v>16</v>
      </c>
      <c r="N233" s="8">
        <v>4</v>
      </c>
      <c r="O233" s="8">
        <v>0</v>
      </c>
      <c r="P233" s="8">
        <v>3</v>
      </c>
      <c r="Q233" s="8">
        <v>1</v>
      </c>
      <c r="R233" s="8">
        <v>0</v>
      </c>
      <c r="S233"/>
      <c r="T233"/>
      <c r="U233"/>
      <c r="V233"/>
      <c r="W233"/>
      <c r="X233"/>
    </row>
    <row r="234" spans="1:24">
      <c r="A234" s="8" t="s">
        <v>416</v>
      </c>
      <c r="B234" s="3" t="s">
        <v>175</v>
      </c>
      <c r="C234" s="8">
        <v>1</v>
      </c>
      <c r="D234" s="8">
        <v>0</v>
      </c>
      <c r="E234" s="8">
        <v>5</v>
      </c>
      <c r="F234" s="8">
        <v>4</v>
      </c>
      <c r="G234" s="8">
        <v>1</v>
      </c>
      <c r="H234" s="8">
        <v>0</v>
      </c>
      <c r="I234" s="8">
        <v>0</v>
      </c>
      <c r="J234" s="8">
        <v>9</v>
      </c>
      <c r="K234" s="8">
        <v>6</v>
      </c>
      <c r="L234" s="8">
        <v>15</v>
      </c>
      <c r="M234" s="8">
        <v>4</v>
      </c>
      <c r="N234" s="8">
        <v>5</v>
      </c>
      <c r="O234" s="8">
        <v>0</v>
      </c>
      <c r="P234" s="8">
        <v>1</v>
      </c>
      <c r="Q234" s="8">
        <v>2</v>
      </c>
      <c r="R234" s="8">
        <v>0</v>
      </c>
      <c r="S234"/>
      <c r="T234"/>
      <c r="U234"/>
      <c r="V234"/>
      <c r="W234"/>
      <c r="X234"/>
    </row>
    <row r="235" spans="1:24">
      <c r="A235" s="8" t="s">
        <v>417</v>
      </c>
      <c r="B235" s="3" t="s">
        <v>177</v>
      </c>
      <c r="C235" s="8">
        <v>0</v>
      </c>
      <c r="D235" s="8">
        <v>0</v>
      </c>
      <c r="E235" s="8">
        <v>2</v>
      </c>
      <c r="F235" s="8">
        <v>2</v>
      </c>
      <c r="G235" s="8">
        <v>0</v>
      </c>
      <c r="H235" s="8">
        <v>0</v>
      </c>
      <c r="I235" s="8">
        <v>0</v>
      </c>
      <c r="J235" s="8">
        <v>4</v>
      </c>
      <c r="K235" s="8">
        <v>4</v>
      </c>
      <c r="L235" s="8">
        <v>7</v>
      </c>
      <c r="M235" s="8">
        <v>7</v>
      </c>
      <c r="N235" s="8">
        <v>2</v>
      </c>
      <c r="O235" s="8">
        <v>0</v>
      </c>
      <c r="P235" s="8">
        <v>4</v>
      </c>
      <c r="Q235" s="8">
        <v>1</v>
      </c>
      <c r="R235" s="8">
        <v>0</v>
      </c>
      <c r="S235"/>
      <c r="T235"/>
      <c r="U235"/>
      <c r="V235"/>
      <c r="W235"/>
      <c r="X235"/>
    </row>
    <row r="236" spans="1:24">
      <c r="A236" s="8" t="s">
        <v>418</v>
      </c>
      <c r="B236" s="3" t="s">
        <v>179</v>
      </c>
      <c r="C236" s="8">
        <v>0</v>
      </c>
      <c r="D236" s="8">
        <v>2</v>
      </c>
      <c r="E236" s="8">
        <v>4</v>
      </c>
      <c r="F236" s="8">
        <v>2</v>
      </c>
      <c r="G236" s="8">
        <v>2</v>
      </c>
      <c r="H236" s="8">
        <v>0</v>
      </c>
      <c r="I236" s="8">
        <v>0</v>
      </c>
      <c r="J236" s="8">
        <v>9</v>
      </c>
      <c r="K236" s="8">
        <v>3</v>
      </c>
      <c r="L236" s="8">
        <v>6</v>
      </c>
      <c r="M236" s="8">
        <v>14</v>
      </c>
      <c r="N236" s="8">
        <v>3</v>
      </c>
      <c r="O236" s="8">
        <v>0</v>
      </c>
      <c r="P236" s="8">
        <v>1</v>
      </c>
      <c r="Q236" s="8">
        <v>2</v>
      </c>
      <c r="R236" s="8">
        <v>0</v>
      </c>
      <c r="S236"/>
      <c r="T236"/>
      <c r="U236"/>
      <c r="V236"/>
      <c r="W236"/>
      <c r="X236"/>
    </row>
    <row r="237" spans="1:24">
      <c r="A237" s="8" t="s">
        <v>419</v>
      </c>
      <c r="B237" s="3" t="s">
        <v>181</v>
      </c>
      <c r="C237" s="8">
        <v>0</v>
      </c>
      <c r="D237" s="8">
        <v>0</v>
      </c>
      <c r="E237" s="8">
        <v>1</v>
      </c>
      <c r="F237" s="8">
        <v>0</v>
      </c>
      <c r="G237" s="8">
        <v>0</v>
      </c>
      <c r="H237" s="8">
        <v>0</v>
      </c>
      <c r="I237" s="8">
        <v>0</v>
      </c>
      <c r="J237" s="8">
        <v>1</v>
      </c>
      <c r="K237" s="8">
        <v>3</v>
      </c>
      <c r="L237" s="8">
        <v>1</v>
      </c>
      <c r="M237" s="8">
        <v>17</v>
      </c>
      <c r="N237" s="8">
        <v>1</v>
      </c>
      <c r="O237" s="8">
        <v>0</v>
      </c>
      <c r="P237" s="8">
        <v>2</v>
      </c>
      <c r="Q237" s="8">
        <v>1</v>
      </c>
      <c r="R237" s="8">
        <v>0</v>
      </c>
      <c r="S237"/>
      <c r="T237"/>
      <c r="U237"/>
      <c r="V237"/>
      <c r="W237"/>
      <c r="X237"/>
    </row>
    <row r="238" spans="1:24">
      <c r="A238" s="8" t="s">
        <v>420</v>
      </c>
      <c r="B238" s="3" t="s">
        <v>325</v>
      </c>
      <c r="C238" s="8">
        <v>0</v>
      </c>
      <c r="D238" s="8">
        <v>0</v>
      </c>
      <c r="E238" s="8">
        <v>0</v>
      </c>
      <c r="F238" s="8">
        <v>0</v>
      </c>
      <c r="G238" s="8">
        <v>0</v>
      </c>
      <c r="H238" s="8">
        <v>0</v>
      </c>
      <c r="I238" s="8">
        <v>0</v>
      </c>
      <c r="J238" s="8">
        <v>1</v>
      </c>
      <c r="K238" s="8">
        <v>0</v>
      </c>
      <c r="L238" s="8">
        <v>5</v>
      </c>
      <c r="M238" s="8">
        <v>4</v>
      </c>
      <c r="N238" s="8">
        <v>0</v>
      </c>
      <c r="O238" s="8">
        <v>0</v>
      </c>
      <c r="P238" s="8">
        <v>4</v>
      </c>
      <c r="Q238" s="8">
        <v>0</v>
      </c>
      <c r="R238" s="8">
        <v>0</v>
      </c>
      <c r="S238"/>
      <c r="T238"/>
      <c r="U238"/>
      <c r="V238"/>
      <c r="W238"/>
      <c r="X238"/>
    </row>
    <row r="239" spans="1:24">
      <c r="A239" s="8" t="s">
        <v>421</v>
      </c>
      <c r="B239" s="3" t="s">
        <v>183</v>
      </c>
      <c r="C239" s="8">
        <v>1</v>
      </c>
      <c r="D239" s="8">
        <v>0</v>
      </c>
      <c r="E239" s="8">
        <v>2</v>
      </c>
      <c r="F239" s="8">
        <v>3</v>
      </c>
      <c r="G239" s="8">
        <v>1</v>
      </c>
      <c r="H239" s="8">
        <v>0</v>
      </c>
      <c r="I239" s="8">
        <v>0</v>
      </c>
      <c r="J239" s="8">
        <v>6</v>
      </c>
      <c r="K239" s="8">
        <v>0</v>
      </c>
      <c r="L239" s="8">
        <v>4</v>
      </c>
      <c r="M239" s="8">
        <v>6</v>
      </c>
      <c r="N239" s="8">
        <v>4</v>
      </c>
      <c r="O239" s="8">
        <v>0</v>
      </c>
      <c r="P239" s="8">
        <v>3</v>
      </c>
      <c r="Q239" s="8">
        <v>0</v>
      </c>
      <c r="R239" s="8">
        <v>0</v>
      </c>
      <c r="S239"/>
      <c r="T239"/>
      <c r="U239"/>
      <c r="V239"/>
      <c r="W239"/>
      <c r="X239"/>
    </row>
    <row r="240" spans="1:24">
      <c r="A240" s="8" t="s">
        <v>422</v>
      </c>
      <c r="B240" s="3" t="s">
        <v>185</v>
      </c>
      <c r="C240" s="8">
        <v>0</v>
      </c>
      <c r="D240" s="8">
        <v>0</v>
      </c>
      <c r="E240" s="8">
        <v>1</v>
      </c>
      <c r="F240" s="8">
        <v>0</v>
      </c>
      <c r="G240" s="8">
        <v>0</v>
      </c>
      <c r="H240" s="8">
        <v>0</v>
      </c>
      <c r="I240" s="8">
        <v>0</v>
      </c>
      <c r="J240" s="8">
        <v>2</v>
      </c>
      <c r="K240" s="8">
        <v>2</v>
      </c>
      <c r="L240" s="8">
        <v>2</v>
      </c>
      <c r="M240" s="8">
        <v>11</v>
      </c>
      <c r="N240" s="8">
        <v>2</v>
      </c>
      <c r="O240" s="8">
        <v>0</v>
      </c>
      <c r="P240" s="8">
        <v>4</v>
      </c>
      <c r="Q240" s="8">
        <v>2</v>
      </c>
      <c r="R240" s="8">
        <v>0</v>
      </c>
      <c r="S240"/>
      <c r="T240"/>
      <c r="U240"/>
      <c r="V240"/>
      <c r="W240"/>
      <c r="X240"/>
    </row>
    <row r="241" spans="1:24">
      <c r="A241" s="8" t="s">
        <v>423</v>
      </c>
      <c r="B241" s="3" t="s">
        <v>146</v>
      </c>
      <c r="C241" s="8">
        <v>0</v>
      </c>
      <c r="D241" s="8">
        <v>0</v>
      </c>
      <c r="E241" s="8">
        <v>0</v>
      </c>
      <c r="F241" s="8">
        <v>2</v>
      </c>
      <c r="G241" s="8">
        <v>0</v>
      </c>
      <c r="H241" s="8">
        <v>0</v>
      </c>
      <c r="I241" s="8">
        <v>0</v>
      </c>
      <c r="J241" s="8">
        <v>2</v>
      </c>
      <c r="K241" s="8">
        <v>0</v>
      </c>
      <c r="L241" s="8">
        <v>4</v>
      </c>
      <c r="M241" s="8">
        <v>1</v>
      </c>
      <c r="N241" s="8">
        <v>4</v>
      </c>
      <c r="O241" s="8">
        <v>0</v>
      </c>
      <c r="P241" s="8">
        <v>1</v>
      </c>
      <c r="Q241" s="8">
        <v>0</v>
      </c>
      <c r="R241" s="8">
        <v>0</v>
      </c>
      <c r="S241"/>
      <c r="T241"/>
      <c r="U241"/>
      <c r="V241"/>
      <c r="W241"/>
      <c r="X241"/>
    </row>
    <row r="242" spans="1:24">
      <c r="A242" s="8" t="s">
        <v>424</v>
      </c>
      <c r="B242" s="3" t="s">
        <v>189</v>
      </c>
      <c r="C242" s="8">
        <v>0</v>
      </c>
      <c r="D242" s="8">
        <v>0</v>
      </c>
      <c r="E242" s="8">
        <v>1</v>
      </c>
      <c r="F242" s="8">
        <v>5</v>
      </c>
      <c r="G242" s="8">
        <v>0</v>
      </c>
      <c r="H242" s="8">
        <v>0</v>
      </c>
      <c r="I242" s="8">
        <v>0</v>
      </c>
      <c r="J242" s="8">
        <v>9</v>
      </c>
      <c r="K242" s="8">
        <v>2</v>
      </c>
      <c r="L242" s="8">
        <v>8</v>
      </c>
      <c r="M242" s="8">
        <v>12</v>
      </c>
      <c r="N242" s="8">
        <v>5</v>
      </c>
      <c r="O242" s="8">
        <v>0</v>
      </c>
      <c r="P242" s="8">
        <v>3</v>
      </c>
      <c r="Q242" s="8">
        <v>0</v>
      </c>
      <c r="R242" s="8">
        <v>0</v>
      </c>
      <c r="S242"/>
      <c r="T242"/>
      <c r="U242"/>
      <c r="V242"/>
      <c r="W242"/>
      <c r="X242"/>
    </row>
    <row r="243" spans="1:24">
      <c r="A243" s="8" t="s">
        <v>425</v>
      </c>
      <c r="B243" s="3" t="s">
        <v>187</v>
      </c>
      <c r="C243" s="8">
        <v>0</v>
      </c>
      <c r="D243" s="8">
        <v>0</v>
      </c>
      <c r="E243" s="8">
        <v>2</v>
      </c>
      <c r="F243" s="8">
        <v>4</v>
      </c>
      <c r="G243" s="8">
        <v>0</v>
      </c>
      <c r="H243" s="8">
        <v>0</v>
      </c>
      <c r="I243" s="8">
        <v>0</v>
      </c>
      <c r="J243" s="8">
        <v>7</v>
      </c>
      <c r="K243" s="8">
        <v>0</v>
      </c>
      <c r="L243" s="8">
        <v>4</v>
      </c>
      <c r="M243" s="8">
        <v>13</v>
      </c>
      <c r="N243" s="8">
        <v>3</v>
      </c>
      <c r="O243" s="8">
        <v>0</v>
      </c>
      <c r="P243" s="8">
        <v>2</v>
      </c>
      <c r="Q243" s="8">
        <v>1</v>
      </c>
      <c r="R243" s="8">
        <v>0</v>
      </c>
      <c r="S243"/>
      <c r="T243"/>
      <c r="U243"/>
      <c r="V243"/>
      <c r="W243"/>
      <c r="X243"/>
    </row>
    <row r="244" spans="1:24">
      <c r="A244" s="8" t="s">
        <v>426</v>
      </c>
      <c r="B244" s="3" t="s">
        <v>148</v>
      </c>
      <c r="C244" s="8">
        <v>0</v>
      </c>
      <c r="D244" s="8">
        <v>0</v>
      </c>
      <c r="E244" s="8">
        <v>2</v>
      </c>
      <c r="F244" s="8">
        <v>2</v>
      </c>
      <c r="G244" s="8">
        <v>0</v>
      </c>
      <c r="H244" s="8">
        <v>1</v>
      </c>
      <c r="I244" s="8">
        <v>1</v>
      </c>
      <c r="J244" s="8">
        <v>5</v>
      </c>
      <c r="K244" s="8">
        <v>0</v>
      </c>
      <c r="L244" s="8">
        <v>10</v>
      </c>
      <c r="M244" s="8">
        <v>18</v>
      </c>
      <c r="N244" s="8">
        <v>7</v>
      </c>
      <c r="O244" s="8">
        <v>0</v>
      </c>
      <c r="P244" s="8">
        <v>5</v>
      </c>
      <c r="Q244" s="8">
        <v>1</v>
      </c>
      <c r="R244" s="8">
        <v>0</v>
      </c>
      <c r="S244"/>
      <c r="T244"/>
      <c r="U244"/>
      <c r="V244"/>
      <c r="W244"/>
      <c r="X244"/>
    </row>
    <row r="245" spans="1:24">
      <c r="A245" s="8" t="s">
        <v>427</v>
      </c>
      <c r="B245" s="3" t="s">
        <v>191</v>
      </c>
      <c r="C245" s="8">
        <v>0</v>
      </c>
      <c r="D245" s="8">
        <v>0</v>
      </c>
      <c r="E245" s="8">
        <v>0</v>
      </c>
      <c r="F245" s="8">
        <v>1</v>
      </c>
      <c r="G245" s="8">
        <v>0</v>
      </c>
      <c r="H245" s="8">
        <v>0</v>
      </c>
      <c r="I245" s="8">
        <v>0</v>
      </c>
      <c r="J245" s="8">
        <v>1</v>
      </c>
      <c r="K245" s="8">
        <v>0</v>
      </c>
      <c r="L245" s="8">
        <v>2</v>
      </c>
      <c r="M245" s="8">
        <v>10</v>
      </c>
      <c r="N245" s="8">
        <v>1</v>
      </c>
      <c r="O245" s="8">
        <v>0</v>
      </c>
      <c r="P245" s="8">
        <v>1</v>
      </c>
      <c r="Q245" s="8">
        <v>1</v>
      </c>
      <c r="R245" s="8">
        <v>0</v>
      </c>
      <c r="S245"/>
      <c r="T245"/>
      <c r="U245"/>
      <c r="V245"/>
      <c r="W245"/>
      <c r="X245"/>
    </row>
    <row r="246" spans="1:24">
      <c r="A246" s="8" t="s">
        <v>428</v>
      </c>
      <c r="B246" s="3" t="s">
        <v>193</v>
      </c>
      <c r="C246" s="8">
        <v>1</v>
      </c>
      <c r="D246" s="8">
        <v>0</v>
      </c>
      <c r="E246" s="8">
        <v>1</v>
      </c>
      <c r="F246" s="8">
        <v>3</v>
      </c>
      <c r="G246" s="8">
        <v>1</v>
      </c>
      <c r="H246" s="8">
        <v>1</v>
      </c>
      <c r="I246" s="8">
        <v>1</v>
      </c>
      <c r="J246" s="8">
        <v>5</v>
      </c>
      <c r="K246" s="8">
        <v>3</v>
      </c>
      <c r="L246" s="8">
        <v>8</v>
      </c>
      <c r="M246" s="8">
        <v>6</v>
      </c>
      <c r="N246" s="8">
        <v>1</v>
      </c>
      <c r="O246" s="8">
        <v>0</v>
      </c>
      <c r="P246" s="8">
        <v>6</v>
      </c>
      <c r="Q246" s="8">
        <v>2</v>
      </c>
      <c r="R246" s="8">
        <v>0</v>
      </c>
      <c r="S246"/>
      <c r="T246"/>
      <c r="U246"/>
      <c r="V246"/>
      <c r="W246"/>
      <c r="X246"/>
    </row>
    <row r="247" spans="1:24">
      <c r="A247" s="8" t="s">
        <v>429</v>
      </c>
      <c r="B247" s="3" t="s">
        <v>195</v>
      </c>
      <c r="C247" s="8">
        <v>0</v>
      </c>
      <c r="D247" s="8">
        <v>0</v>
      </c>
      <c r="E247" s="8">
        <v>3</v>
      </c>
      <c r="F247" s="8">
        <v>2</v>
      </c>
      <c r="G247" s="8">
        <v>0</v>
      </c>
      <c r="H247" s="8">
        <v>1</v>
      </c>
      <c r="I247" s="8">
        <v>1</v>
      </c>
      <c r="J247" s="8">
        <v>5</v>
      </c>
      <c r="K247" s="8">
        <v>1</v>
      </c>
      <c r="L247" s="8">
        <v>9</v>
      </c>
      <c r="M247" s="8">
        <v>29</v>
      </c>
      <c r="N247" s="8">
        <v>3</v>
      </c>
      <c r="O247" s="8">
        <v>0</v>
      </c>
      <c r="P247" s="8">
        <v>4</v>
      </c>
      <c r="Q247" s="8">
        <v>0</v>
      </c>
      <c r="R247" s="8">
        <v>0</v>
      </c>
      <c r="S247"/>
      <c r="T247"/>
      <c r="U247"/>
      <c r="V247"/>
      <c r="W247"/>
      <c r="X247"/>
    </row>
    <row r="248" spans="1:24">
      <c r="A248" s="8" t="s">
        <v>430</v>
      </c>
      <c r="B248" s="3" t="s">
        <v>197</v>
      </c>
      <c r="C248" s="8">
        <v>0</v>
      </c>
      <c r="D248" s="8">
        <v>1</v>
      </c>
      <c r="E248" s="8">
        <v>0</v>
      </c>
      <c r="F248" s="8">
        <v>4</v>
      </c>
      <c r="G248" s="8">
        <v>0</v>
      </c>
      <c r="H248" s="8">
        <v>1</v>
      </c>
      <c r="I248" s="8">
        <v>1</v>
      </c>
      <c r="J248" s="8">
        <v>5</v>
      </c>
      <c r="K248" s="8">
        <v>0</v>
      </c>
      <c r="L248" s="8">
        <v>2</v>
      </c>
      <c r="M248" s="8">
        <v>12</v>
      </c>
      <c r="N248" s="8">
        <v>4</v>
      </c>
      <c r="O248" s="8">
        <v>0</v>
      </c>
      <c r="P248" s="8">
        <v>5</v>
      </c>
      <c r="Q248" s="8">
        <v>2</v>
      </c>
      <c r="R248" s="8">
        <v>0</v>
      </c>
      <c r="S248"/>
      <c r="T248"/>
      <c r="U248"/>
      <c r="V248"/>
      <c r="W248"/>
      <c r="X248"/>
    </row>
    <row r="249" spans="1:24">
      <c r="A249" s="8" t="s">
        <v>431</v>
      </c>
      <c r="B249" s="3" t="s">
        <v>432</v>
      </c>
      <c r="C249" s="8">
        <v>0</v>
      </c>
      <c r="D249" s="8">
        <v>0</v>
      </c>
      <c r="E249" s="8">
        <v>0</v>
      </c>
      <c r="F249" s="8">
        <v>0</v>
      </c>
      <c r="G249" s="8">
        <v>0</v>
      </c>
      <c r="H249" s="8">
        <v>0</v>
      </c>
      <c r="I249" s="8">
        <v>0</v>
      </c>
      <c r="J249" s="8">
        <v>1</v>
      </c>
      <c r="K249" s="8">
        <v>0</v>
      </c>
      <c r="L249" s="8">
        <v>1</v>
      </c>
      <c r="M249" s="8">
        <v>6</v>
      </c>
      <c r="N249" s="8">
        <v>3</v>
      </c>
      <c r="O249" s="8">
        <v>0</v>
      </c>
      <c r="P249" s="8">
        <v>0</v>
      </c>
      <c r="Q249" s="8">
        <v>0</v>
      </c>
      <c r="R249" s="8">
        <v>0</v>
      </c>
      <c r="S249"/>
      <c r="T249"/>
      <c r="U249"/>
      <c r="V249"/>
      <c r="W249"/>
      <c r="X249"/>
    </row>
    <row r="250" spans="1:24">
      <c r="A250" s="8" t="s">
        <v>433</v>
      </c>
      <c r="B250" s="3" t="s">
        <v>199</v>
      </c>
      <c r="C250" s="8">
        <v>0</v>
      </c>
      <c r="D250" s="8">
        <v>0</v>
      </c>
      <c r="E250" s="8">
        <v>3</v>
      </c>
      <c r="F250" s="8">
        <v>2</v>
      </c>
      <c r="G250" s="8">
        <v>0</v>
      </c>
      <c r="H250" s="8">
        <v>0</v>
      </c>
      <c r="I250" s="8">
        <v>0</v>
      </c>
      <c r="J250" s="8">
        <v>6</v>
      </c>
      <c r="K250" s="8">
        <v>2</v>
      </c>
      <c r="L250" s="8">
        <v>8</v>
      </c>
      <c r="M250" s="8">
        <v>8</v>
      </c>
      <c r="N250" s="8">
        <v>9</v>
      </c>
      <c r="O250" s="8">
        <v>0</v>
      </c>
      <c r="P250" s="8">
        <v>7</v>
      </c>
      <c r="Q250" s="8">
        <v>2</v>
      </c>
      <c r="R250" s="8">
        <v>0</v>
      </c>
      <c r="S250"/>
      <c r="T250"/>
      <c r="U250"/>
      <c r="V250"/>
      <c r="W250"/>
      <c r="X250"/>
    </row>
    <row r="251" spans="1:24">
      <c r="A251" s="8" t="s">
        <v>434</v>
      </c>
      <c r="B251" s="3" t="s">
        <v>201</v>
      </c>
      <c r="C251" s="8">
        <v>0</v>
      </c>
      <c r="D251" s="8">
        <v>0</v>
      </c>
      <c r="E251" s="8">
        <v>0</v>
      </c>
      <c r="F251" s="8">
        <v>2</v>
      </c>
      <c r="G251" s="8">
        <v>0</v>
      </c>
      <c r="H251" s="8">
        <v>0</v>
      </c>
      <c r="I251" s="8">
        <v>0</v>
      </c>
      <c r="J251" s="8">
        <v>3</v>
      </c>
      <c r="K251" s="8">
        <v>0</v>
      </c>
      <c r="L251" s="8">
        <v>2</v>
      </c>
      <c r="M251" s="8">
        <v>21</v>
      </c>
      <c r="N251" s="8">
        <v>2</v>
      </c>
      <c r="O251" s="8">
        <v>0</v>
      </c>
      <c r="P251" s="8">
        <v>1</v>
      </c>
      <c r="Q251" s="8">
        <v>0</v>
      </c>
      <c r="R251" s="8">
        <v>0</v>
      </c>
      <c r="S251"/>
      <c r="T251"/>
      <c r="U251"/>
      <c r="V251"/>
      <c r="W251"/>
      <c r="X251"/>
    </row>
    <row r="252" spans="1:24">
      <c r="A252" s="8" t="s">
        <v>435</v>
      </c>
      <c r="B252" s="3" t="s">
        <v>203</v>
      </c>
      <c r="C252" s="8">
        <v>0</v>
      </c>
      <c r="D252" s="8">
        <v>0</v>
      </c>
      <c r="E252" s="8">
        <v>1</v>
      </c>
      <c r="F252" s="8">
        <v>0</v>
      </c>
      <c r="G252" s="8">
        <v>0</v>
      </c>
      <c r="H252" s="8">
        <v>0</v>
      </c>
      <c r="I252" s="8">
        <v>0</v>
      </c>
      <c r="J252" s="8">
        <v>3</v>
      </c>
      <c r="K252" s="8">
        <v>0</v>
      </c>
      <c r="L252" s="8">
        <v>6</v>
      </c>
      <c r="M252" s="8">
        <v>16</v>
      </c>
      <c r="N252" s="8">
        <v>2</v>
      </c>
      <c r="O252" s="8">
        <v>0</v>
      </c>
      <c r="P252" s="8">
        <v>0</v>
      </c>
      <c r="Q252" s="8">
        <v>0</v>
      </c>
      <c r="R252" s="8">
        <v>0</v>
      </c>
      <c r="S252"/>
      <c r="T252"/>
      <c r="U252"/>
      <c r="V252"/>
      <c r="W252"/>
      <c r="X252"/>
    </row>
    <row r="253" spans="1:24">
      <c r="A253" s="8" t="s">
        <v>436</v>
      </c>
      <c r="B253" s="3" t="s">
        <v>205</v>
      </c>
      <c r="C253" s="8">
        <v>0</v>
      </c>
      <c r="D253" s="8">
        <v>0</v>
      </c>
      <c r="E253" s="8">
        <v>1</v>
      </c>
      <c r="F253" s="8">
        <v>2</v>
      </c>
      <c r="G253" s="8">
        <v>0</v>
      </c>
      <c r="H253" s="8">
        <v>1</v>
      </c>
      <c r="I253" s="8">
        <v>1</v>
      </c>
      <c r="J253" s="8">
        <v>5</v>
      </c>
      <c r="K253" s="8">
        <v>0</v>
      </c>
      <c r="L253" s="8">
        <v>4</v>
      </c>
      <c r="M253" s="8">
        <v>20</v>
      </c>
      <c r="N253" s="8">
        <v>4</v>
      </c>
      <c r="O253" s="8">
        <v>0</v>
      </c>
      <c r="P253" s="8">
        <v>5</v>
      </c>
      <c r="Q253" s="8">
        <v>0</v>
      </c>
      <c r="R253" s="8">
        <v>0</v>
      </c>
      <c r="S253"/>
      <c r="T253"/>
      <c r="U253"/>
      <c r="V253"/>
      <c r="W253"/>
      <c r="X253"/>
    </row>
    <row r="254" spans="1:24">
      <c r="A254" s="8" t="s">
        <v>437</v>
      </c>
      <c r="B254" s="3" t="s">
        <v>207</v>
      </c>
      <c r="C254" s="8">
        <v>0</v>
      </c>
      <c r="D254" s="8">
        <v>0</v>
      </c>
      <c r="E254" s="8">
        <v>1</v>
      </c>
      <c r="F254" s="8">
        <v>0</v>
      </c>
      <c r="G254" s="8">
        <v>0</v>
      </c>
      <c r="H254" s="8">
        <v>0</v>
      </c>
      <c r="I254" s="8">
        <v>0</v>
      </c>
      <c r="J254" s="8">
        <v>1</v>
      </c>
      <c r="K254" s="8">
        <v>1</v>
      </c>
      <c r="L254" s="8">
        <v>3</v>
      </c>
      <c r="M254" s="8">
        <v>8</v>
      </c>
      <c r="N254" s="8">
        <v>5</v>
      </c>
      <c r="O254" s="8">
        <v>0</v>
      </c>
      <c r="P254" s="8">
        <v>1</v>
      </c>
      <c r="Q254" s="8">
        <v>0</v>
      </c>
      <c r="R254" s="8">
        <v>0</v>
      </c>
      <c r="S254"/>
      <c r="T254"/>
      <c r="U254"/>
      <c r="V254"/>
      <c r="W254"/>
      <c r="X254"/>
    </row>
    <row r="255" spans="1:24">
      <c r="A255" s="8" t="s">
        <v>438</v>
      </c>
      <c r="B255" s="3" t="s">
        <v>209</v>
      </c>
      <c r="C255" s="8">
        <v>0</v>
      </c>
      <c r="D255" s="8">
        <v>0</v>
      </c>
      <c r="E255" s="8">
        <v>0</v>
      </c>
      <c r="F255" s="8">
        <v>4</v>
      </c>
      <c r="G255" s="8">
        <v>0</v>
      </c>
      <c r="H255" s="8">
        <v>0</v>
      </c>
      <c r="I255" s="8">
        <v>0</v>
      </c>
      <c r="J255" s="8">
        <v>4</v>
      </c>
      <c r="K255" s="8">
        <v>2</v>
      </c>
      <c r="L255" s="8">
        <v>9</v>
      </c>
      <c r="M255" s="8">
        <v>8</v>
      </c>
      <c r="N255" s="8">
        <v>5</v>
      </c>
      <c r="O255" s="8">
        <v>0</v>
      </c>
      <c r="P255" s="8">
        <v>1</v>
      </c>
      <c r="Q255" s="8">
        <v>0</v>
      </c>
      <c r="R255" s="8">
        <v>0</v>
      </c>
      <c r="S255"/>
      <c r="T255"/>
      <c r="U255"/>
      <c r="V255"/>
      <c r="W255"/>
      <c r="X255"/>
    </row>
    <row r="256" spans="1:24">
      <c r="A256" s="8" t="s">
        <v>439</v>
      </c>
      <c r="B256" s="3" t="s">
        <v>211</v>
      </c>
      <c r="C256" s="8">
        <v>0</v>
      </c>
      <c r="D256" s="8">
        <v>0</v>
      </c>
      <c r="E256" s="8">
        <v>1</v>
      </c>
      <c r="F256" s="8">
        <v>2</v>
      </c>
      <c r="G256" s="8">
        <v>0</v>
      </c>
      <c r="H256" s="8">
        <v>0</v>
      </c>
      <c r="I256" s="8">
        <v>0</v>
      </c>
      <c r="J256" s="8">
        <v>3</v>
      </c>
      <c r="K256" s="8">
        <v>2</v>
      </c>
      <c r="L256" s="8">
        <v>3</v>
      </c>
      <c r="M256" s="8">
        <v>23</v>
      </c>
      <c r="N256" s="8">
        <v>6</v>
      </c>
      <c r="O256" s="8">
        <v>0</v>
      </c>
      <c r="P256" s="8">
        <v>5</v>
      </c>
      <c r="Q256" s="8">
        <v>2</v>
      </c>
      <c r="R256" s="8">
        <v>0</v>
      </c>
      <c r="S256"/>
      <c r="T256"/>
      <c r="U256"/>
      <c r="V256"/>
      <c r="W256"/>
      <c r="X256"/>
    </row>
    <row r="257" spans="1:24">
      <c r="A257" s="8" t="s">
        <v>440</v>
      </c>
      <c r="B257" s="3" t="s">
        <v>213</v>
      </c>
      <c r="C257" s="8">
        <v>0</v>
      </c>
      <c r="D257" s="8">
        <v>1</v>
      </c>
      <c r="E257" s="8">
        <v>1</v>
      </c>
      <c r="F257" s="8">
        <v>4</v>
      </c>
      <c r="G257" s="8">
        <v>0</v>
      </c>
      <c r="H257" s="8">
        <v>0</v>
      </c>
      <c r="I257" s="8">
        <v>0</v>
      </c>
      <c r="J257" s="8">
        <v>6</v>
      </c>
      <c r="K257" s="8">
        <v>1</v>
      </c>
      <c r="L257" s="8">
        <v>11</v>
      </c>
      <c r="M257" s="8">
        <v>10</v>
      </c>
      <c r="N257" s="8">
        <v>1</v>
      </c>
      <c r="O257" s="8">
        <v>0</v>
      </c>
      <c r="P257" s="8">
        <v>2</v>
      </c>
      <c r="Q257" s="8">
        <v>0</v>
      </c>
      <c r="R257" s="8">
        <v>0</v>
      </c>
      <c r="S257"/>
      <c r="T257"/>
      <c r="U257"/>
      <c r="V257"/>
      <c r="W257"/>
      <c r="X257"/>
    </row>
    <row r="258" spans="1:24">
      <c r="A258" s="8" t="s">
        <v>441</v>
      </c>
      <c r="B258" s="3" t="s">
        <v>215</v>
      </c>
      <c r="C258" s="8">
        <v>0</v>
      </c>
      <c r="D258" s="8">
        <v>0</v>
      </c>
      <c r="E258" s="8">
        <v>0</v>
      </c>
      <c r="F258" s="8">
        <v>3</v>
      </c>
      <c r="G258" s="8">
        <v>0</v>
      </c>
      <c r="H258" s="8">
        <v>0</v>
      </c>
      <c r="I258" s="8">
        <v>0</v>
      </c>
      <c r="J258" s="8">
        <v>3</v>
      </c>
      <c r="K258" s="8">
        <v>2</v>
      </c>
      <c r="L258" s="8">
        <v>6</v>
      </c>
      <c r="M258" s="8">
        <v>10</v>
      </c>
      <c r="N258" s="8">
        <v>5</v>
      </c>
      <c r="O258" s="8">
        <v>0</v>
      </c>
      <c r="P258" s="8">
        <v>5</v>
      </c>
      <c r="Q258" s="8">
        <v>2</v>
      </c>
      <c r="R258" s="8">
        <v>0</v>
      </c>
      <c r="S258"/>
      <c r="T258"/>
      <c r="U258"/>
      <c r="V258"/>
      <c r="W258"/>
      <c r="X258"/>
    </row>
    <row r="259" spans="1:24">
      <c r="A259" s="8" t="s">
        <v>442</v>
      </c>
      <c r="B259" s="3" t="s">
        <v>217</v>
      </c>
      <c r="C259" s="8">
        <v>0</v>
      </c>
      <c r="D259" s="8">
        <v>0</v>
      </c>
      <c r="E259" s="8">
        <v>1</v>
      </c>
      <c r="F259" s="8">
        <v>3</v>
      </c>
      <c r="G259" s="8">
        <v>0</v>
      </c>
      <c r="H259" s="8">
        <v>0</v>
      </c>
      <c r="I259" s="8">
        <v>0</v>
      </c>
      <c r="J259" s="8">
        <v>4</v>
      </c>
      <c r="K259" s="8">
        <v>2</v>
      </c>
      <c r="L259" s="8">
        <v>10</v>
      </c>
      <c r="M259" s="8">
        <v>15</v>
      </c>
      <c r="N259" s="8">
        <v>9</v>
      </c>
      <c r="O259" s="8">
        <v>0</v>
      </c>
      <c r="P259" s="8">
        <v>6</v>
      </c>
      <c r="Q259" s="8">
        <v>1</v>
      </c>
      <c r="R259" s="8">
        <v>0</v>
      </c>
      <c r="S259"/>
      <c r="T259"/>
      <c r="U259"/>
      <c r="V259"/>
      <c r="W259"/>
      <c r="X259"/>
    </row>
    <row r="260" spans="1:24">
      <c r="A260" s="8" t="s">
        <v>443</v>
      </c>
      <c r="B260" s="3" t="s">
        <v>219</v>
      </c>
      <c r="C260" s="8">
        <v>0</v>
      </c>
      <c r="D260" s="8">
        <v>0</v>
      </c>
      <c r="E260" s="8">
        <v>1</v>
      </c>
      <c r="F260" s="8">
        <v>3</v>
      </c>
      <c r="G260" s="8">
        <v>0</v>
      </c>
      <c r="H260" s="8">
        <v>0</v>
      </c>
      <c r="I260" s="8">
        <v>0</v>
      </c>
      <c r="J260" s="8">
        <v>4</v>
      </c>
      <c r="K260" s="8">
        <v>4</v>
      </c>
      <c r="L260" s="8">
        <v>8</v>
      </c>
      <c r="M260" s="8">
        <v>8</v>
      </c>
      <c r="N260" s="8">
        <v>2</v>
      </c>
      <c r="O260" s="8">
        <v>0</v>
      </c>
      <c r="P260" s="8">
        <v>3</v>
      </c>
      <c r="Q260" s="8">
        <v>0</v>
      </c>
      <c r="R260" s="8">
        <v>0</v>
      </c>
      <c r="S260"/>
      <c r="T260"/>
      <c r="U260"/>
      <c r="V260"/>
      <c r="W260"/>
      <c r="X260"/>
    </row>
    <row r="261" spans="1:24">
      <c r="A261" s="8" t="s">
        <v>444</v>
      </c>
      <c r="B261" s="3" t="s">
        <v>221</v>
      </c>
      <c r="C261" s="8">
        <v>0</v>
      </c>
      <c r="D261" s="8">
        <v>0</v>
      </c>
      <c r="E261" s="8">
        <v>3</v>
      </c>
      <c r="F261" s="8">
        <v>3</v>
      </c>
      <c r="G261" s="8">
        <v>0</v>
      </c>
      <c r="H261" s="8">
        <v>1</v>
      </c>
      <c r="I261" s="8">
        <v>1</v>
      </c>
      <c r="J261" s="8">
        <v>10</v>
      </c>
      <c r="K261" s="8">
        <v>2</v>
      </c>
      <c r="L261" s="8">
        <v>8</v>
      </c>
      <c r="M261" s="8">
        <v>18</v>
      </c>
      <c r="N261" s="8">
        <v>6</v>
      </c>
      <c r="O261" s="8">
        <v>0</v>
      </c>
      <c r="P261" s="8">
        <v>6</v>
      </c>
      <c r="Q261" s="8">
        <v>2</v>
      </c>
      <c r="R261" s="8">
        <v>0</v>
      </c>
      <c r="S261"/>
      <c r="T261"/>
      <c r="U261"/>
      <c r="V261"/>
      <c r="W261"/>
      <c r="X261"/>
    </row>
    <row r="262" spans="1:24">
      <c r="A262" s="8" t="s">
        <v>445</v>
      </c>
      <c r="B262" s="3" t="s">
        <v>223</v>
      </c>
      <c r="C262" s="8">
        <v>0</v>
      </c>
      <c r="D262" s="8">
        <v>0</v>
      </c>
      <c r="E262" s="8">
        <v>2</v>
      </c>
      <c r="F262" s="8">
        <v>3</v>
      </c>
      <c r="G262" s="8">
        <v>0</v>
      </c>
      <c r="H262" s="8">
        <v>1</v>
      </c>
      <c r="I262" s="8">
        <v>1</v>
      </c>
      <c r="J262" s="8">
        <v>6</v>
      </c>
      <c r="K262" s="8">
        <v>2</v>
      </c>
      <c r="L262" s="8">
        <v>8</v>
      </c>
      <c r="M262" s="8">
        <v>11</v>
      </c>
      <c r="N262" s="8">
        <v>3</v>
      </c>
      <c r="O262" s="8">
        <v>0</v>
      </c>
      <c r="P262" s="8">
        <v>2</v>
      </c>
      <c r="Q262" s="8">
        <v>0</v>
      </c>
      <c r="R262" s="8">
        <v>0</v>
      </c>
      <c r="S262"/>
      <c r="T262"/>
      <c r="U262"/>
      <c r="V262"/>
      <c r="W262"/>
      <c r="X262"/>
    </row>
    <row r="263" spans="1:24">
      <c r="A263" s="8" t="s">
        <v>446</v>
      </c>
      <c r="B263" s="3" t="s">
        <v>225</v>
      </c>
      <c r="C263" s="8">
        <v>0</v>
      </c>
      <c r="D263" s="8">
        <v>0</v>
      </c>
      <c r="E263" s="8">
        <v>3</v>
      </c>
      <c r="F263" s="8">
        <v>1</v>
      </c>
      <c r="G263" s="8">
        <v>0</v>
      </c>
      <c r="H263" s="8">
        <v>0</v>
      </c>
      <c r="I263" s="8">
        <v>0</v>
      </c>
      <c r="J263" s="8">
        <v>7</v>
      </c>
      <c r="K263" s="8">
        <v>4</v>
      </c>
      <c r="L263" s="8">
        <v>8</v>
      </c>
      <c r="M263" s="8">
        <v>13</v>
      </c>
      <c r="N263" s="8">
        <v>6</v>
      </c>
      <c r="O263" s="8">
        <v>0</v>
      </c>
      <c r="P263" s="8">
        <v>6</v>
      </c>
      <c r="Q263" s="8">
        <v>2</v>
      </c>
      <c r="R263" s="8">
        <v>0</v>
      </c>
      <c r="S263"/>
      <c r="T263"/>
      <c r="U263"/>
      <c r="V263"/>
      <c r="W263"/>
      <c r="X263"/>
    </row>
    <row r="264" spans="1:24">
      <c r="A264" s="8" t="s">
        <v>447</v>
      </c>
      <c r="B264" s="3" t="s">
        <v>227</v>
      </c>
      <c r="C264" s="8">
        <v>0</v>
      </c>
      <c r="D264" s="8">
        <v>1</v>
      </c>
      <c r="E264" s="8">
        <v>4</v>
      </c>
      <c r="F264" s="8">
        <v>2</v>
      </c>
      <c r="G264" s="8">
        <v>0</v>
      </c>
      <c r="H264" s="8">
        <v>0</v>
      </c>
      <c r="I264" s="8">
        <v>0</v>
      </c>
      <c r="J264" s="8">
        <v>9</v>
      </c>
      <c r="K264" s="8">
        <v>5</v>
      </c>
      <c r="L264" s="8">
        <v>9</v>
      </c>
      <c r="M264" s="8">
        <v>16</v>
      </c>
      <c r="N264" s="8">
        <v>5</v>
      </c>
      <c r="O264" s="8">
        <v>0</v>
      </c>
      <c r="P264" s="8">
        <v>5</v>
      </c>
      <c r="Q264" s="8">
        <v>2</v>
      </c>
      <c r="R264" s="8">
        <v>0</v>
      </c>
      <c r="S264"/>
      <c r="T264"/>
      <c r="U264"/>
      <c r="V264"/>
      <c r="W264"/>
      <c r="X264"/>
    </row>
    <row r="265" spans="1:24">
      <c r="A265" s="8" t="s">
        <v>448</v>
      </c>
      <c r="B265" s="3" t="s">
        <v>229</v>
      </c>
      <c r="C265" s="8">
        <v>0</v>
      </c>
      <c r="D265" s="8">
        <v>0</v>
      </c>
      <c r="E265" s="8">
        <v>1</v>
      </c>
      <c r="F265" s="8">
        <v>4</v>
      </c>
      <c r="G265" s="8">
        <v>0</v>
      </c>
      <c r="H265" s="8">
        <v>0</v>
      </c>
      <c r="I265" s="8">
        <v>0</v>
      </c>
      <c r="J265" s="8">
        <v>7</v>
      </c>
      <c r="K265" s="8">
        <v>1</v>
      </c>
      <c r="L265" s="8">
        <v>10</v>
      </c>
      <c r="M265" s="8">
        <v>21</v>
      </c>
      <c r="N265" s="8">
        <v>7</v>
      </c>
      <c r="O265" s="8">
        <v>0</v>
      </c>
      <c r="P265" s="8">
        <v>1</v>
      </c>
      <c r="Q265" s="8">
        <v>3</v>
      </c>
      <c r="R265" s="8">
        <v>0</v>
      </c>
      <c r="S265"/>
      <c r="T265"/>
      <c r="U265"/>
      <c r="V265"/>
      <c r="W265"/>
      <c r="X265"/>
    </row>
    <row r="266" spans="1:24">
      <c r="A266" s="8" t="s">
        <v>449</v>
      </c>
      <c r="B266" s="3" t="s">
        <v>231</v>
      </c>
      <c r="C266" s="8">
        <v>0</v>
      </c>
      <c r="D266" s="8">
        <v>1</v>
      </c>
      <c r="E266" s="8">
        <v>0</v>
      </c>
      <c r="F266" s="8">
        <v>0</v>
      </c>
      <c r="G266" s="8">
        <v>0</v>
      </c>
      <c r="H266" s="8">
        <v>2</v>
      </c>
      <c r="I266" s="8">
        <v>2</v>
      </c>
      <c r="J266" s="8">
        <v>1</v>
      </c>
      <c r="K266" s="8">
        <v>1</v>
      </c>
      <c r="L266" s="8">
        <v>10</v>
      </c>
      <c r="M266" s="8">
        <v>10</v>
      </c>
      <c r="N266" s="8">
        <v>5</v>
      </c>
      <c r="O266" s="8">
        <v>0</v>
      </c>
      <c r="P266" s="8">
        <v>5</v>
      </c>
      <c r="Q266" s="8">
        <v>1</v>
      </c>
      <c r="R266" s="8">
        <v>0</v>
      </c>
      <c r="S266"/>
      <c r="T266"/>
      <c r="U266"/>
      <c r="V266"/>
      <c r="W266"/>
      <c r="X266"/>
    </row>
    <row r="267" spans="1:24">
      <c r="A267" s="8" t="s">
        <v>450</v>
      </c>
      <c r="B267" s="3" t="s">
        <v>233</v>
      </c>
      <c r="C267" s="8">
        <v>0</v>
      </c>
      <c r="D267" s="8">
        <v>0</v>
      </c>
      <c r="E267" s="8">
        <v>0</v>
      </c>
      <c r="F267" s="8">
        <v>3</v>
      </c>
      <c r="G267" s="8">
        <v>0</v>
      </c>
      <c r="H267" s="8">
        <v>0</v>
      </c>
      <c r="I267" s="8">
        <v>0</v>
      </c>
      <c r="J267" s="8">
        <v>4</v>
      </c>
      <c r="K267" s="8">
        <v>3</v>
      </c>
      <c r="L267" s="8">
        <v>7</v>
      </c>
      <c r="M267" s="8">
        <v>17</v>
      </c>
      <c r="N267" s="8">
        <v>5</v>
      </c>
      <c r="O267" s="8">
        <v>0</v>
      </c>
      <c r="P267" s="8">
        <v>1</v>
      </c>
      <c r="Q267" s="8">
        <v>0</v>
      </c>
      <c r="R267" s="8">
        <v>0</v>
      </c>
      <c r="S267"/>
      <c r="T267"/>
      <c r="U267"/>
      <c r="V267"/>
      <c r="W267"/>
      <c r="X267"/>
    </row>
    <row r="268" spans="1:24">
      <c r="A268" s="8" t="s">
        <v>451</v>
      </c>
      <c r="B268" s="3" t="s">
        <v>235</v>
      </c>
      <c r="C268" s="8">
        <v>0</v>
      </c>
      <c r="D268" s="8">
        <v>0</v>
      </c>
      <c r="E268" s="8">
        <v>1</v>
      </c>
      <c r="F268" s="8">
        <v>2</v>
      </c>
      <c r="G268" s="8">
        <v>0</v>
      </c>
      <c r="H268" s="8">
        <v>0</v>
      </c>
      <c r="I268" s="8">
        <v>0</v>
      </c>
      <c r="J268" s="8">
        <v>3</v>
      </c>
      <c r="K268" s="8">
        <v>1</v>
      </c>
      <c r="L268" s="8">
        <v>7</v>
      </c>
      <c r="M268" s="8">
        <v>15</v>
      </c>
      <c r="N268" s="8">
        <v>6</v>
      </c>
      <c r="O268" s="8">
        <v>0</v>
      </c>
      <c r="P268" s="8">
        <v>2</v>
      </c>
      <c r="Q268" s="8">
        <v>3</v>
      </c>
      <c r="R268" s="8">
        <v>0</v>
      </c>
      <c r="S268"/>
      <c r="T268"/>
      <c r="U268"/>
      <c r="V268"/>
      <c r="W268"/>
      <c r="X268"/>
    </row>
    <row r="269" spans="1:24">
      <c r="A269" s="8" t="s">
        <v>452</v>
      </c>
      <c r="B269" s="3" t="s">
        <v>237</v>
      </c>
      <c r="C269" s="8">
        <v>0</v>
      </c>
      <c r="D269" s="8">
        <v>0</v>
      </c>
      <c r="E269" s="8">
        <v>1</v>
      </c>
      <c r="F269" s="8">
        <v>1</v>
      </c>
      <c r="G269" s="8">
        <v>0</v>
      </c>
      <c r="H269" s="8">
        <v>0</v>
      </c>
      <c r="I269" s="8">
        <v>0</v>
      </c>
      <c r="J269" s="8">
        <v>2</v>
      </c>
      <c r="K269" s="8">
        <v>0</v>
      </c>
      <c r="L269" s="8">
        <v>2</v>
      </c>
      <c r="M269" s="8">
        <v>9</v>
      </c>
      <c r="N269" s="8">
        <v>0</v>
      </c>
      <c r="O269" s="8">
        <v>0</v>
      </c>
      <c r="P269" s="8">
        <v>0</v>
      </c>
      <c r="Q269" s="8">
        <v>2</v>
      </c>
      <c r="R269" s="8">
        <v>0</v>
      </c>
      <c r="S269"/>
      <c r="T269"/>
      <c r="U269"/>
      <c r="V269"/>
      <c r="W269"/>
      <c r="X269"/>
    </row>
    <row r="270" spans="1:24">
      <c r="A270" s="8" t="s">
        <v>453</v>
      </c>
      <c r="B270" s="3" t="s">
        <v>239</v>
      </c>
      <c r="C270" s="8">
        <v>0</v>
      </c>
      <c r="D270" s="8">
        <v>0</v>
      </c>
      <c r="E270" s="8">
        <v>0</v>
      </c>
      <c r="F270" s="8">
        <v>1</v>
      </c>
      <c r="G270" s="8">
        <v>0</v>
      </c>
      <c r="H270" s="8">
        <v>0</v>
      </c>
      <c r="I270" s="8">
        <v>0</v>
      </c>
      <c r="J270" s="8">
        <v>2</v>
      </c>
      <c r="K270" s="8">
        <v>2</v>
      </c>
      <c r="L270" s="8">
        <v>10</v>
      </c>
      <c r="M270" s="8">
        <v>15</v>
      </c>
      <c r="N270" s="8">
        <v>12</v>
      </c>
      <c r="O270" s="8">
        <v>0</v>
      </c>
      <c r="P270" s="8">
        <v>3</v>
      </c>
      <c r="Q270" s="8">
        <v>1</v>
      </c>
      <c r="R270" s="8">
        <v>0</v>
      </c>
      <c r="S270"/>
      <c r="T270"/>
      <c r="U270"/>
      <c r="V270"/>
      <c r="W270"/>
      <c r="X270"/>
    </row>
    <row r="271" spans="1:24">
      <c r="A271" s="8" t="s">
        <v>454</v>
      </c>
      <c r="B271" s="3" t="s">
        <v>241</v>
      </c>
      <c r="C271" s="8">
        <v>0</v>
      </c>
      <c r="D271" s="8">
        <v>0</v>
      </c>
      <c r="E271" s="8">
        <v>6</v>
      </c>
      <c r="F271" s="8">
        <v>3</v>
      </c>
      <c r="G271" s="8">
        <v>0</v>
      </c>
      <c r="H271" s="8">
        <v>0</v>
      </c>
      <c r="I271" s="8">
        <v>0</v>
      </c>
      <c r="J271" s="8">
        <v>15</v>
      </c>
      <c r="K271" s="8">
        <v>4</v>
      </c>
      <c r="L271" s="8">
        <v>11</v>
      </c>
      <c r="M271" s="8">
        <v>20</v>
      </c>
      <c r="N271" s="8">
        <v>6</v>
      </c>
      <c r="O271" s="8">
        <v>0</v>
      </c>
      <c r="P271" s="8">
        <v>6</v>
      </c>
      <c r="Q271" s="8">
        <v>3</v>
      </c>
      <c r="R271" s="8">
        <v>0</v>
      </c>
      <c r="S271"/>
      <c r="T271"/>
      <c r="U271"/>
      <c r="V271"/>
      <c r="W271"/>
      <c r="X271"/>
    </row>
    <row r="272" spans="1:24">
      <c r="A272" s="8" t="s">
        <v>455</v>
      </c>
      <c r="B272" s="3" t="s">
        <v>243</v>
      </c>
      <c r="C272" s="8">
        <v>0</v>
      </c>
      <c r="D272" s="8">
        <v>0</v>
      </c>
      <c r="E272" s="8">
        <v>3</v>
      </c>
      <c r="F272" s="8">
        <v>3</v>
      </c>
      <c r="G272" s="8">
        <v>0</v>
      </c>
      <c r="H272" s="8">
        <v>0</v>
      </c>
      <c r="I272" s="8">
        <v>0</v>
      </c>
      <c r="J272" s="8">
        <v>6</v>
      </c>
      <c r="K272" s="8">
        <v>1</v>
      </c>
      <c r="L272" s="8">
        <v>6</v>
      </c>
      <c r="M272" s="8">
        <v>19</v>
      </c>
      <c r="N272" s="8">
        <v>3</v>
      </c>
      <c r="O272" s="8">
        <v>0</v>
      </c>
      <c r="P272" s="8">
        <v>3</v>
      </c>
      <c r="Q272" s="8">
        <v>0</v>
      </c>
      <c r="R272" s="8">
        <v>0</v>
      </c>
      <c r="S272"/>
      <c r="T272"/>
      <c r="U272"/>
      <c r="V272"/>
      <c r="W272"/>
      <c r="X272"/>
    </row>
    <row r="273" spans="1:24">
      <c r="A273" s="8" t="s">
        <v>456</v>
      </c>
      <c r="B273" s="3" t="s">
        <v>245</v>
      </c>
      <c r="C273" s="8">
        <v>0</v>
      </c>
      <c r="D273" s="8">
        <v>0</v>
      </c>
      <c r="E273" s="8">
        <v>1</v>
      </c>
      <c r="F273" s="8">
        <v>2</v>
      </c>
      <c r="G273" s="8">
        <v>0</v>
      </c>
      <c r="H273" s="8">
        <v>0</v>
      </c>
      <c r="I273" s="8">
        <v>0</v>
      </c>
      <c r="J273" s="8">
        <v>3</v>
      </c>
      <c r="K273" s="8">
        <v>0</v>
      </c>
      <c r="L273" s="8">
        <v>1</v>
      </c>
      <c r="M273" s="8">
        <v>17</v>
      </c>
      <c r="N273" s="8">
        <v>3</v>
      </c>
      <c r="O273" s="8">
        <v>0</v>
      </c>
      <c r="P273" s="8">
        <v>6</v>
      </c>
      <c r="Q273" s="8">
        <v>1</v>
      </c>
      <c r="R273" s="8">
        <v>0</v>
      </c>
      <c r="S273"/>
      <c r="T273"/>
      <c r="U273"/>
      <c r="V273"/>
      <c r="W273"/>
      <c r="X273"/>
    </row>
    <row r="274" spans="1:24">
      <c r="A274" s="8" t="s">
        <v>457</v>
      </c>
      <c r="B274" s="3" t="s">
        <v>247</v>
      </c>
      <c r="C274" s="8">
        <v>0</v>
      </c>
      <c r="D274" s="8">
        <v>0</v>
      </c>
      <c r="E274" s="8">
        <v>1</v>
      </c>
      <c r="F274" s="8">
        <v>1</v>
      </c>
      <c r="G274" s="8">
        <v>0</v>
      </c>
      <c r="H274" s="8">
        <v>0</v>
      </c>
      <c r="I274" s="8">
        <v>0</v>
      </c>
      <c r="J274" s="8">
        <v>5</v>
      </c>
      <c r="K274" s="8">
        <v>1</v>
      </c>
      <c r="L274" s="8">
        <v>8</v>
      </c>
      <c r="M274" s="8">
        <v>3</v>
      </c>
      <c r="N274" s="8">
        <v>6</v>
      </c>
      <c r="O274" s="8">
        <v>0</v>
      </c>
      <c r="P274" s="8">
        <v>6</v>
      </c>
      <c r="Q274" s="8">
        <v>1</v>
      </c>
      <c r="R274" s="8">
        <v>0</v>
      </c>
      <c r="S274"/>
      <c r="T274"/>
      <c r="U274"/>
      <c r="V274"/>
      <c r="W274"/>
      <c r="X274"/>
    </row>
    <row r="275" spans="1:24">
      <c r="A275" s="8" t="s">
        <v>458</v>
      </c>
      <c r="B275" s="3" t="s">
        <v>249</v>
      </c>
      <c r="C275" s="8">
        <v>0</v>
      </c>
      <c r="D275" s="8">
        <v>0</v>
      </c>
      <c r="E275" s="8">
        <v>1</v>
      </c>
      <c r="F275" s="8">
        <v>5</v>
      </c>
      <c r="G275" s="8">
        <v>0</v>
      </c>
      <c r="H275" s="8">
        <v>0</v>
      </c>
      <c r="I275" s="8">
        <v>0</v>
      </c>
      <c r="J275" s="8">
        <v>6</v>
      </c>
      <c r="K275" s="8">
        <v>2</v>
      </c>
      <c r="L275" s="8">
        <v>6</v>
      </c>
      <c r="M275" s="8">
        <v>15</v>
      </c>
      <c r="N275" s="8">
        <v>4</v>
      </c>
      <c r="O275" s="8">
        <v>0</v>
      </c>
      <c r="P275" s="8">
        <v>2</v>
      </c>
      <c r="Q275" s="8">
        <v>1</v>
      </c>
      <c r="R275" s="8">
        <v>0</v>
      </c>
      <c r="S275"/>
      <c r="T275"/>
      <c r="U275"/>
      <c r="V275"/>
      <c r="W275"/>
      <c r="X275"/>
    </row>
    <row r="276" spans="1:24">
      <c r="A276" s="8" t="s">
        <v>459</v>
      </c>
      <c r="B276" s="3" t="s">
        <v>251</v>
      </c>
      <c r="C276" s="8">
        <v>0</v>
      </c>
      <c r="D276" s="8">
        <v>0</v>
      </c>
      <c r="E276" s="8">
        <v>2</v>
      </c>
      <c r="F276" s="8">
        <v>2</v>
      </c>
      <c r="G276" s="8">
        <v>0</v>
      </c>
      <c r="H276" s="8">
        <v>1</v>
      </c>
      <c r="I276" s="8">
        <v>1</v>
      </c>
      <c r="J276" s="8">
        <v>7</v>
      </c>
      <c r="K276" s="8">
        <v>2</v>
      </c>
      <c r="L276" s="8">
        <v>9</v>
      </c>
      <c r="M276" s="8">
        <v>9</v>
      </c>
      <c r="N276" s="8">
        <v>5</v>
      </c>
      <c r="O276" s="8">
        <v>0</v>
      </c>
      <c r="P276" s="8">
        <v>2</v>
      </c>
      <c r="Q276" s="8">
        <v>1</v>
      </c>
      <c r="R276" s="8">
        <v>0</v>
      </c>
      <c r="S276"/>
      <c r="T276"/>
      <c r="U276"/>
      <c r="V276"/>
      <c r="W276"/>
      <c r="X276"/>
    </row>
    <row r="277" spans="1:24">
      <c r="A277" s="8" t="s">
        <v>460</v>
      </c>
      <c r="B277" s="3" t="s">
        <v>257</v>
      </c>
      <c r="C277" s="8">
        <v>0</v>
      </c>
      <c r="D277" s="8">
        <v>0</v>
      </c>
      <c r="E277" s="8">
        <v>2</v>
      </c>
      <c r="F277" s="8">
        <v>3</v>
      </c>
      <c r="G277" s="8">
        <v>0</v>
      </c>
      <c r="H277" s="8">
        <v>0</v>
      </c>
      <c r="I277" s="8">
        <v>0</v>
      </c>
      <c r="J277" s="8">
        <v>11</v>
      </c>
      <c r="K277" s="8">
        <v>2</v>
      </c>
      <c r="L277" s="8">
        <v>5</v>
      </c>
      <c r="M277" s="8">
        <v>7</v>
      </c>
      <c r="N277" s="8">
        <v>1</v>
      </c>
      <c r="O277" s="8">
        <v>0</v>
      </c>
      <c r="P277" s="8">
        <v>6</v>
      </c>
      <c r="Q277" s="8">
        <v>1</v>
      </c>
      <c r="R277" s="8">
        <v>0</v>
      </c>
      <c r="S277"/>
      <c r="T277"/>
      <c r="U277"/>
      <c r="V277"/>
      <c r="W277"/>
      <c r="X277"/>
    </row>
    <row r="278" spans="1:24">
      <c r="A278" s="8" t="s">
        <v>461</v>
      </c>
      <c r="B278" s="3" t="s">
        <v>253</v>
      </c>
      <c r="C278" s="8">
        <v>0</v>
      </c>
      <c r="D278" s="8">
        <v>0</v>
      </c>
      <c r="E278" s="8">
        <v>1</v>
      </c>
      <c r="F278" s="8">
        <v>1</v>
      </c>
      <c r="G278" s="8">
        <v>0</v>
      </c>
      <c r="H278" s="8">
        <v>0</v>
      </c>
      <c r="I278" s="8">
        <v>0</v>
      </c>
      <c r="J278" s="8">
        <v>7</v>
      </c>
      <c r="K278" s="8">
        <v>3</v>
      </c>
      <c r="L278" s="8">
        <v>4</v>
      </c>
      <c r="M278" s="8">
        <v>11</v>
      </c>
      <c r="N278" s="8">
        <v>7</v>
      </c>
      <c r="O278" s="8">
        <v>0</v>
      </c>
      <c r="P278" s="8">
        <v>5</v>
      </c>
      <c r="Q278" s="8">
        <v>2</v>
      </c>
      <c r="R278" s="8">
        <v>0</v>
      </c>
      <c r="S278"/>
      <c r="T278"/>
      <c r="U278"/>
      <c r="V278"/>
      <c r="W278"/>
      <c r="X278"/>
    </row>
    <row r="279" spans="1:24">
      <c r="A279" s="8" t="s">
        <v>462</v>
      </c>
      <c r="B279" s="3" t="s">
        <v>255</v>
      </c>
      <c r="C279" s="8">
        <v>0</v>
      </c>
      <c r="D279" s="8">
        <v>0</v>
      </c>
      <c r="E279" s="8">
        <v>0</v>
      </c>
      <c r="F279" s="8">
        <v>2</v>
      </c>
      <c r="G279" s="8">
        <v>0</v>
      </c>
      <c r="H279" s="8">
        <v>0</v>
      </c>
      <c r="I279" s="8">
        <v>0</v>
      </c>
      <c r="J279" s="8">
        <v>4</v>
      </c>
      <c r="K279" s="8">
        <v>0</v>
      </c>
      <c r="L279" s="8">
        <v>4</v>
      </c>
      <c r="M279" s="8">
        <v>8</v>
      </c>
      <c r="N279" s="8">
        <v>1</v>
      </c>
      <c r="O279" s="8">
        <v>0</v>
      </c>
      <c r="P279" s="8">
        <v>1</v>
      </c>
      <c r="Q279" s="8">
        <v>0</v>
      </c>
      <c r="R279" s="8">
        <v>0</v>
      </c>
      <c r="S279"/>
      <c r="T279"/>
      <c r="U279"/>
      <c r="V279"/>
      <c r="W279"/>
      <c r="X279"/>
    </row>
    <row r="280" spans="1:24">
      <c r="A280" s="8" t="s">
        <v>1036</v>
      </c>
      <c r="B280" s="3" t="s">
        <v>264</v>
      </c>
      <c r="C280" s="8">
        <v>0</v>
      </c>
      <c r="D280" s="8">
        <v>0</v>
      </c>
      <c r="E280" s="8">
        <v>4</v>
      </c>
      <c r="F280" s="8">
        <v>3</v>
      </c>
      <c r="G280" s="8">
        <v>0</v>
      </c>
      <c r="H280" s="8">
        <v>0</v>
      </c>
      <c r="I280" s="8">
        <v>0</v>
      </c>
      <c r="J280" s="8">
        <v>7</v>
      </c>
      <c r="K280" s="8">
        <v>2</v>
      </c>
      <c r="L280" s="8">
        <v>7</v>
      </c>
      <c r="M280" s="8">
        <v>21</v>
      </c>
      <c r="N280" s="8">
        <v>7</v>
      </c>
      <c r="O280" s="8">
        <v>0</v>
      </c>
      <c r="P280" s="8">
        <v>1</v>
      </c>
      <c r="Q280" s="8">
        <v>0</v>
      </c>
      <c r="R280" s="8">
        <v>0</v>
      </c>
      <c r="S280"/>
      <c r="T280"/>
      <c r="U280"/>
      <c r="V280"/>
      <c r="W280"/>
      <c r="X280"/>
    </row>
    <row r="281" spans="1:24">
      <c r="A281" s="8" t="s">
        <v>463</v>
      </c>
      <c r="B281" s="3" t="s">
        <v>259</v>
      </c>
      <c r="C281" s="8">
        <v>0</v>
      </c>
      <c r="D281" s="8">
        <v>1</v>
      </c>
      <c r="E281" s="8">
        <v>0</v>
      </c>
      <c r="F281" s="8">
        <v>2</v>
      </c>
      <c r="G281" s="8">
        <v>0</v>
      </c>
      <c r="H281" s="8">
        <v>0</v>
      </c>
      <c r="I281" s="8">
        <v>0</v>
      </c>
      <c r="J281" s="8">
        <v>3</v>
      </c>
      <c r="K281" s="8">
        <v>0</v>
      </c>
      <c r="L281" s="8">
        <v>6</v>
      </c>
      <c r="M281" s="8">
        <v>9</v>
      </c>
      <c r="N281" s="8">
        <v>2</v>
      </c>
      <c r="O281" s="8">
        <v>0</v>
      </c>
      <c r="P281" s="8">
        <v>8</v>
      </c>
      <c r="Q281" s="8">
        <v>0</v>
      </c>
      <c r="R281" s="8">
        <v>0</v>
      </c>
      <c r="S281"/>
      <c r="T281"/>
      <c r="U281"/>
      <c r="V281"/>
      <c r="W281"/>
      <c r="X281"/>
    </row>
    <row r="282" spans="1:24">
      <c r="A282" s="8" t="s">
        <v>464</v>
      </c>
      <c r="B282" s="3" t="s">
        <v>261</v>
      </c>
      <c r="C282" s="8">
        <v>0</v>
      </c>
      <c r="D282" s="8">
        <v>0</v>
      </c>
      <c r="E282" s="8">
        <v>1</v>
      </c>
      <c r="F282" s="8">
        <v>0</v>
      </c>
      <c r="G282" s="8">
        <v>1</v>
      </c>
      <c r="H282" s="8">
        <v>1</v>
      </c>
      <c r="I282" s="8">
        <v>1</v>
      </c>
      <c r="J282" s="8">
        <v>1</v>
      </c>
      <c r="K282" s="8">
        <v>1</v>
      </c>
      <c r="L282" s="8">
        <v>3</v>
      </c>
      <c r="M282" s="8">
        <v>5</v>
      </c>
      <c r="N282" s="8">
        <v>1</v>
      </c>
      <c r="O282" s="8">
        <v>0</v>
      </c>
      <c r="P282" s="8">
        <v>5</v>
      </c>
      <c r="Q282" s="8">
        <v>1</v>
      </c>
      <c r="R282" s="8">
        <v>0</v>
      </c>
      <c r="S282"/>
      <c r="T282"/>
      <c r="U282"/>
      <c r="V282"/>
      <c r="W282"/>
      <c r="X282"/>
    </row>
    <row r="283" spans="1:24">
      <c r="A283" s="8" t="s">
        <v>465</v>
      </c>
      <c r="B283" s="3" t="s">
        <v>263</v>
      </c>
      <c r="C283" s="8">
        <v>0</v>
      </c>
      <c r="D283" s="8">
        <v>0</v>
      </c>
      <c r="E283" s="8">
        <v>2</v>
      </c>
      <c r="F283" s="8">
        <v>2</v>
      </c>
      <c r="G283" s="8">
        <v>1</v>
      </c>
      <c r="H283" s="8">
        <v>0</v>
      </c>
      <c r="I283" s="8">
        <v>0</v>
      </c>
      <c r="J283" s="8">
        <v>4</v>
      </c>
      <c r="K283" s="8">
        <v>2</v>
      </c>
      <c r="L283" s="8">
        <v>5</v>
      </c>
      <c r="M283" s="8">
        <v>3</v>
      </c>
      <c r="N283" s="8">
        <v>1</v>
      </c>
      <c r="O283" s="8">
        <v>0</v>
      </c>
      <c r="P283" s="8">
        <v>2</v>
      </c>
      <c r="Q283" s="8">
        <v>0</v>
      </c>
      <c r="R283" s="8">
        <v>0</v>
      </c>
      <c r="S283"/>
      <c r="T283"/>
      <c r="U283"/>
      <c r="V283"/>
      <c r="W283"/>
      <c r="X283"/>
    </row>
    <row r="284" spans="1:24">
      <c r="A284" s="8" t="s">
        <v>466</v>
      </c>
      <c r="B284" s="3" t="s">
        <v>266</v>
      </c>
      <c r="C284" s="8">
        <v>0</v>
      </c>
      <c r="D284" s="8">
        <v>0</v>
      </c>
      <c r="E284" s="8">
        <v>0</v>
      </c>
      <c r="F284" s="8">
        <v>4</v>
      </c>
      <c r="G284" s="8">
        <v>0</v>
      </c>
      <c r="H284" s="8">
        <v>0</v>
      </c>
      <c r="I284" s="8">
        <v>0</v>
      </c>
      <c r="J284" s="8">
        <v>4</v>
      </c>
      <c r="K284" s="8">
        <v>1</v>
      </c>
      <c r="L284" s="8">
        <v>2</v>
      </c>
      <c r="M284" s="8">
        <v>3</v>
      </c>
      <c r="N284" s="8">
        <v>2</v>
      </c>
      <c r="O284" s="8">
        <v>0</v>
      </c>
      <c r="P284" s="8">
        <v>2</v>
      </c>
      <c r="Q284" s="8">
        <v>2</v>
      </c>
      <c r="R284" s="8">
        <v>0</v>
      </c>
      <c r="S284"/>
      <c r="T284"/>
      <c r="U284"/>
      <c r="V284"/>
      <c r="W284"/>
      <c r="X284"/>
    </row>
    <row r="285" spans="1:24">
      <c r="A285" s="8" t="s">
        <v>467</v>
      </c>
      <c r="B285" s="3" t="s">
        <v>268</v>
      </c>
      <c r="C285" s="8">
        <v>1</v>
      </c>
      <c r="D285" s="8">
        <v>0</v>
      </c>
      <c r="E285" s="8">
        <v>2</v>
      </c>
      <c r="F285" s="8">
        <v>2</v>
      </c>
      <c r="G285" s="8">
        <v>0</v>
      </c>
      <c r="H285" s="8">
        <v>0</v>
      </c>
      <c r="I285" s="8">
        <v>0</v>
      </c>
      <c r="J285" s="8">
        <v>5</v>
      </c>
      <c r="K285" s="8">
        <v>2</v>
      </c>
      <c r="L285" s="8">
        <v>10</v>
      </c>
      <c r="M285" s="8">
        <v>3</v>
      </c>
      <c r="N285" s="8">
        <v>1</v>
      </c>
      <c r="O285" s="8">
        <v>0</v>
      </c>
      <c r="P285" s="8">
        <v>8</v>
      </c>
      <c r="Q285" s="8">
        <v>6</v>
      </c>
      <c r="R285" s="8">
        <v>1</v>
      </c>
      <c r="S285"/>
      <c r="T285"/>
      <c r="U285"/>
      <c r="V285"/>
      <c r="W285"/>
      <c r="X285"/>
    </row>
    <row r="286" spans="1:24">
      <c r="A286" s="8" t="s">
        <v>468</v>
      </c>
      <c r="B286" s="3" t="s">
        <v>270</v>
      </c>
      <c r="C286" s="8">
        <v>0</v>
      </c>
      <c r="D286" s="8">
        <v>0</v>
      </c>
      <c r="E286" s="8">
        <v>0</v>
      </c>
      <c r="F286" s="8">
        <v>1</v>
      </c>
      <c r="G286" s="8">
        <v>0</v>
      </c>
      <c r="H286" s="8">
        <v>1</v>
      </c>
      <c r="I286" s="8">
        <v>1</v>
      </c>
      <c r="J286" s="8">
        <v>3</v>
      </c>
      <c r="K286" s="8">
        <v>1</v>
      </c>
      <c r="L286" s="8">
        <v>3</v>
      </c>
      <c r="M286" s="8">
        <v>16</v>
      </c>
      <c r="N286" s="8">
        <v>5</v>
      </c>
      <c r="O286" s="8">
        <v>0</v>
      </c>
      <c r="P286" s="8">
        <v>4</v>
      </c>
      <c r="Q286" s="8">
        <v>1</v>
      </c>
      <c r="R286" s="8">
        <v>0</v>
      </c>
      <c r="S286"/>
      <c r="T286"/>
      <c r="U286"/>
      <c r="V286"/>
      <c r="W286"/>
      <c r="X286"/>
    </row>
    <row r="287" spans="1:24">
      <c r="A287" s="8" t="s">
        <v>469</v>
      </c>
      <c r="B287" s="3" t="s">
        <v>272</v>
      </c>
      <c r="C287" s="8">
        <v>0</v>
      </c>
      <c r="D287" s="8">
        <v>0</v>
      </c>
      <c r="E287" s="8">
        <v>1</v>
      </c>
      <c r="F287" s="8">
        <v>5</v>
      </c>
      <c r="G287" s="8">
        <v>0</v>
      </c>
      <c r="H287" s="8">
        <v>0</v>
      </c>
      <c r="I287" s="8">
        <v>0</v>
      </c>
      <c r="J287" s="8">
        <v>7</v>
      </c>
      <c r="K287" s="8">
        <v>3</v>
      </c>
      <c r="L287" s="8">
        <v>7</v>
      </c>
      <c r="M287" s="8">
        <v>9</v>
      </c>
      <c r="N287" s="8">
        <v>1</v>
      </c>
      <c r="O287" s="8">
        <v>0</v>
      </c>
      <c r="P287" s="8">
        <v>4</v>
      </c>
      <c r="Q287" s="8">
        <v>0</v>
      </c>
      <c r="R287" s="8">
        <v>0</v>
      </c>
      <c r="S287"/>
      <c r="T287"/>
      <c r="U287"/>
      <c r="V287"/>
      <c r="W287"/>
      <c r="X287"/>
    </row>
    <row r="288" spans="1:24">
      <c r="A288" s="8" t="s">
        <v>1037</v>
      </c>
      <c r="B288" s="3" t="s">
        <v>109</v>
      </c>
      <c r="C288" s="8">
        <v>0</v>
      </c>
      <c r="D288" s="8">
        <v>1</v>
      </c>
      <c r="E288" s="8">
        <v>0</v>
      </c>
      <c r="F288" s="8">
        <v>2</v>
      </c>
      <c r="G288" s="8">
        <v>0</v>
      </c>
      <c r="H288" s="8">
        <v>0</v>
      </c>
      <c r="I288" s="8">
        <v>0</v>
      </c>
      <c r="J288" s="8">
        <v>3</v>
      </c>
      <c r="K288" s="8">
        <v>2</v>
      </c>
      <c r="L288" s="8">
        <v>2</v>
      </c>
      <c r="M288" s="8">
        <v>6</v>
      </c>
      <c r="N288" s="8">
        <v>2</v>
      </c>
      <c r="O288" s="8">
        <v>0</v>
      </c>
      <c r="P288" s="8">
        <v>6</v>
      </c>
      <c r="Q288" s="8">
        <v>1</v>
      </c>
      <c r="R288" s="8">
        <v>0</v>
      </c>
      <c r="S288"/>
      <c r="T288"/>
      <c r="U288"/>
      <c r="V288"/>
      <c r="W288"/>
      <c r="X288"/>
    </row>
    <row r="289" spans="1:24">
      <c r="A289" s="8" t="s">
        <v>470</v>
      </c>
      <c r="B289" s="3" t="s">
        <v>94</v>
      </c>
      <c r="C289" s="8">
        <v>0</v>
      </c>
      <c r="D289" s="8">
        <v>0</v>
      </c>
      <c r="E289" s="8">
        <v>3</v>
      </c>
      <c r="F289" s="8">
        <v>4</v>
      </c>
      <c r="G289" s="8">
        <v>0</v>
      </c>
      <c r="H289" s="8">
        <v>0</v>
      </c>
      <c r="I289" s="8">
        <v>0</v>
      </c>
      <c r="J289" s="8">
        <v>7</v>
      </c>
      <c r="K289" s="8">
        <v>2</v>
      </c>
      <c r="L289" s="8">
        <v>10</v>
      </c>
      <c r="M289" s="8">
        <v>11</v>
      </c>
      <c r="N289" s="8">
        <v>4</v>
      </c>
      <c r="O289" s="8">
        <v>0</v>
      </c>
      <c r="P289" s="8">
        <v>5</v>
      </c>
      <c r="Q289" s="8">
        <v>3</v>
      </c>
      <c r="R289" s="8">
        <v>0</v>
      </c>
      <c r="S289"/>
      <c r="T289"/>
      <c r="U289"/>
      <c r="V289"/>
      <c r="W289"/>
      <c r="X289"/>
    </row>
    <row r="290" spans="1:24">
      <c r="A290" s="8" t="s">
        <v>471</v>
      </c>
      <c r="B290" s="3" t="s">
        <v>275</v>
      </c>
      <c r="C290" s="8">
        <v>0</v>
      </c>
      <c r="D290" s="8">
        <v>0</v>
      </c>
      <c r="E290" s="8">
        <v>7</v>
      </c>
      <c r="F290" s="8">
        <v>5</v>
      </c>
      <c r="G290" s="8">
        <v>0</v>
      </c>
      <c r="H290" s="8">
        <v>0</v>
      </c>
      <c r="I290" s="8">
        <v>0</v>
      </c>
      <c r="J290" s="8">
        <v>23</v>
      </c>
      <c r="K290" s="8">
        <v>0</v>
      </c>
      <c r="L290" s="8">
        <v>5</v>
      </c>
      <c r="M290" s="8">
        <v>16</v>
      </c>
      <c r="N290" s="8">
        <v>7</v>
      </c>
      <c r="O290" s="8">
        <v>1</v>
      </c>
      <c r="P290" s="8">
        <v>3</v>
      </c>
      <c r="Q290" s="8">
        <v>2</v>
      </c>
      <c r="R290" s="8">
        <v>0</v>
      </c>
      <c r="S290"/>
      <c r="T290"/>
      <c r="U290"/>
      <c r="V290"/>
      <c r="W290"/>
      <c r="X290"/>
    </row>
    <row r="291" spans="1:24">
      <c r="A291" s="8" t="s">
        <v>472</v>
      </c>
      <c r="B291" s="3" t="s">
        <v>96</v>
      </c>
      <c r="C291" s="8">
        <v>0</v>
      </c>
      <c r="D291" s="8">
        <v>0</v>
      </c>
      <c r="E291" s="8">
        <v>0</v>
      </c>
      <c r="F291" s="8">
        <v>3</v>
      </c>
      <c r="G291" s="8">
        <v>0</v>
      </c>
      <c r="H291" s="8">
        <v>0</v>
      </c>
      <c r="I291" s="8">
        <v>0</v>
      </c>
      <c r="J291" s="8">
        <v>5</v>
      </c>
      <c r="K291" s="8">
        <v>0</v>
      </c>
      <c r="L291" s="8">
        <v>4</v>
      </c>
      <c r="M291" s="8">
        <v>7</v>
      </c>
      <c r="N291" s="8">
        <v>2</v>
      </c>
      <c r="O291" s="8">
        <v>0</v>
      </c>
      <c r="P291" s="8">
        <v>5</v>
      </c>
      <c r="Q291" s="8">
        <v>2</v>
      </c>
      <c r="R291" s="8">
        <v>0</v>
      </c>
      <c r="S291"/>
      <c r="T291"/>
      <c r="U291"/>
      <c r="V291"/>
      <c r="W291"/>
      <c r="X291"/>
    </row>
    <row r="292" spans="1:24">
      <c r="A292" s="8" t="s">
        <v>473</v>
      </c>
      <c r="B292" s="3" t="s">
        <v>98</v>
      </c>
      <c r="C292" s="8">
        <v>1</v>
      </c>
      <c r="D292" s="8">
        <v>0</v>
      </c>
      <c r="E292" s="8">
        <v>3</v>
      </c>
      <c r="F292" s="8">
        <v>3</v>
      </c>
      <c r="G292" s="8">
        <v>0</v>
      </c>
      <c r="H292" s="8">
        <v>0</v>
      </c>
      <c r="I292" s="8">
        <v>0</v>
      </c>
      <c r="J292" s="8">
        <v>9</v>
      </c>
      <c r="K292" s="8">
        <v>1</v>
      </c>
      <c r="L292" s="8">
        <v>8</v>
      </c>
      <c r="M292" s="8">
        <v>6</v>
      </c>
      <c r="N292" s="8">
        <v>6</v>
      </c>
      <c r="O292" s="8">
        <v>0</v>
      </c>
      <c r="P292" s="8">
        <v>7</v>
      </c>
      <c r="Q292" s="8">
        <v>1</v>
      </c>
      <c r="R292" s="8">
        <v>0</v>
      </c>
      <c r="S292"/>
      <c r="T292"/>
      <c r="U292"/>
      <c r="V292"/>
      <c r="W292"/>
      <c r="X292"/>
    </row>
    <row r="293" spans="1:24">
      <c r="A293" s="8" t="s">
        <v>474</v>
      </c>
      <c r="B293" s="3" t="s">
        <v>100</v>
      </c>
      <c r="C293" s="8">
        <v>1</v>
      </c>
      <c r="D293" s="8">
        <v>0</v>
      </c>
      <c r="E293" s="8">
        <v>0</v>
      </c>
      <c r="F293" s="8">
        <v>1</v>
      </c>
      <c r="G293" s="8">
        <v>0</v>
      </c>
      <c r="H293" s="8">
        <v>0</v>
      </c>
      <c r="I293" s="8">
        <v>0</v>
      </c>
      <c r="J293" s="8">
        <v>2</v>
      </c>
      <c r="K293" s="8">
        <v>1</v>
      </c>
      <c r="L293" s="8">
        <v>7</v>
      </c>
      <c r="M293" s="8">
        <v>14</v>
      </c>
      <c r="N293" s="8">
        <v>7</v>
      </c>
      <c r="O293" s="8">
        <v>0</v>
      </c>
      <c r="P293" s="8">
        <v>4</v>
      </c>
      <c r="Q293" s="8">
        <v>1</v>
      </c>
      <c r="R293" s="8">
        <v>0</v>
      </c>
      <c r="S293"/>
      <c r="T293"/>
      <c r="U293"/>
      <c r="V293"/>
      <c r="W293"/>
      <c r="X293"/>
    </row>
    <row r="294" spans="1:24">
      <c r="A294" s="8" t="s">
        <v>475</v>
      </c>
      <c r="B294" s="3" t="s">
        <v>102</v>
      </c>
      <c r="C294" s="8">
        <v>0</v>
      </c>
      <c r="D294" s="8">
        <v>0</v>
      </c>
      <c r="E294" s="8">
        <v>1</v>
      </c>
      <c r="F294" s="8">
        <v>1</v>
      </c>
      <c r="G294" s="8">
        <v>0</v>
      </c>
      <c r="H294" s="8">
        <v>0</v>
      </c>
      <c r="I294" s="8">
        <v>0</v>
      </c>
      <c r="J294" s="8">
        <v>2</v>
      </c>
      <c r="K294" s="8">
        <v>2</v>
      </c>
      <c r="L294" s="8">
        <v>1</v>
      </c>
      <c r="M294" s="8">
        <v>20</v>
      </c>
      <c r="N294" s="8">
        <v>3</v>
      </c>
      <c r="O294" s="8">
        <v>0</v>
      </c>
      <c r="P294" s="8">
        <v>0</v>
      </c>
      <c r="Q294" s="8">
        <v>0</v>
      </c>
      <c r="R294" s="8">
        <v>0</v>
      </c>
      <c r="S294"/>
      <c r="T294"/>
      <c r="U294"/>
      <c r="V294"/>
      <c r="W294"/>
      <c r="X294"/>
    </row>
    <row r="295" spans="1:24">
      <c r="A295" s="8" t="s">
        <v>476</v>
      </c>
      <c r="B295" s="3" t="s">
        <v>104</v>
      </c>
      <c r="C295" s="8">
        <v>0</v>
      </c>
      <c r="D295" s="8">
        <v>0</v>
      </c>
      <c r="E295" s="8">
        <v>1</v>
      </c>
      <c r="F295" s="8">
        <v>4</v>
      </c>
      <c r="G295" s="8">
        <v>0</v>
      </c>
      <c r="H295" s="8">
        <v>0</v>
      </c>
      <c r="I295" s="8">
        <v>0</v>
      </c>
      <c r="J295" s="8">
        <v>5</v>
      </c>
      <c r="K295" s="8">
        <v>1</v>
      </c>
      <c r="L295" s="8">
        <v>6</v>
      </c>
      <c r="M295" s="8">
        <v>14</v>
      </c>
      <c r="N295" s="8">
        <v>5</v>
      </c>
      <c r="O295" s="8">
        <v>0</v>
      </c>
      <c r="P295" s="8">
        <v>4</v>
      </c>
      <c r="Q295" s="8">
        <v>0</v>
      </c>
      <c r="R295" s="8">
        <v>0</v>
      </c>
      <c r="S295"/>
      <c r="T295"/>
      <c r="U295"/>
      <c r="V295"/>
      <c r="W295"/>
      <c r="X295"/>
    </row>
    <row r="296" spans="1:24">
      <c r="A296" s="8" t="s">
        <v>477</v>
      </c>
      <c r="B296" s="3" t="s">
        <v>106</v>
      </c>
      <c r="C296" s="8">
        <v>0</v>
      </c>
      <c r="D296" s="8">
        <v>1</v>
      </c>
      <c r="E296" s="8">
        <v>0</v>
      </c>
      <c r="F296" s="8">
        <v>1</v>
      </c>
      <c r="G296" s="8">
        <v>0</v>
      </c>
      <c r="H296" s="8">
        <v>0</v>
      </c>
      <c r="I296" s="8">
        <v>0</v>
      </c>
      <c r="J296" s="8">
        <v>9</v>
      </c>
      <c r="K296" s="8">
        <v>0</v>
      </c>
      <c r="L296" s="8">
        <v>12</v>
      </c>
      <c r="M296" s="8">
        <v>7</v>
      </c>
      <c r="N296" s="8">
        <v>5</v>
      </c>
      <c r="O296" s="8">
        <v>0</v>
      </c>
      <c r="P296" s="8">
        <v>4</v>
      </c>
      <c r="Q296" s="8">
        <v>1</v>
      </c>
      <c r="R296" s="8">
        <v>0</v>
      </c>
      <c r="S296"/>
      <c r="T296"/>
      <c r="U296"/>
      <c r="V296"/>
      <c r="W296"/>
      <c r="X296"/>
    </row>
    <row r="297" spans="1:24">
      <c r="A297" s="8" t="s">
        <v>478</v>
      </c>
      <c r="B297" s="3" t="s">
        <v>108</v>
      </c>
      <c r="C297" s="8">
        <v>0</v>
      </c>
      <c r="D297" s="8">
        <v>1</v>
      </c>
      <c r="E297" s="8">
        <v>3</v>
      </c>
      <c r="F297" s="8">
        <v>3</v>
      </c>
      <c r="G297" s="8">
        <v>0</v>
      </c>
      <c r="H297" s="8">
        <v>0</v>
      </c>
      <c r="I297" s="8">
        <v>0</v>
      </c>
      <c r="J297" s="8">
        <v>7</v>
      </c>
      <c r="K297" s="8">
        <v>0</v>
      </c>
      <c r="L297" s="8">
        <v>5</v>
      </c>
      <c r="M297" s="8">
        <v>4</v>
      </c>
      <c r="N297" s="8">
        <v>2</v>
      </c>
      <c r="O297" s="8">
        <v>0</v>
      </c>
      <c r="P297" s="8">
        <v>7</v>
      </c>
      <c r="Q297" s="8">
        <v>0</v>
      </c>
      <c r="R297" s="8">
        <v>0</v>
      </c>
      <c r="S297"/>
      <c r="T297"/>
      <c r="U297"/>
      <c r="V297"/>
      <c r="W297"/>
      <c r="X297"/>
    </row>
    <row r="298" spans="1:24">
      <c r="A298" s="8" t="s">
        <v>1038</v>
      </c>
      <c r="B298" s="3" t="s">
        <v>110</v>
      </c>
      <c r="C298" s="8">
        <v>1</v>
      </c>
      <c r="D298" s="8">
        <v>1</v>
      </c>
      <c r="E298" s="8">
        <v>2</v>
      </c>
      <c r="F298" s="8">
        <v>2</v>
      </c>
      <c r="G298" s="8">
        <v>0</v>
      </c>
      <c r="H298" s="8">
        <v>0</v>
      </c>
      <c r="I298" s="8">
        <v>0</v>
      </c>
      <c r="J298" s="8">
        <v>7</v>
      </c>
      <c r="K298" s="8">
        <v>1</v>
      </c>
      <c r="L298" s="8">
        <v>10</v>
      </c>
      <c r="M298" s="8">
        <v>8</v>
      </c>
      <c r="N298" s="8">
        <v>6</v>
      </c>
      <c r="O298" s="8">
        <v>2</v>
      </c>
      <c r="P298" s="8">
        <v>5</v>
      </c>
      <c r="Q298" s="8">
        <v>2</v>
      </c>
      <c r="R298" s="8">
        <v>0</v>
      </c>
      <c r="S298"/>
      <c r="T298"/>
      <c r="U298"/>
      <c r="V298"/>
      <c r="W298"/>
      <c r="X298"/>
    </row>
    <row r="299" spans="1:24">
      <c r="A299" s="8" t="s">
        <v>479</v>
      </c>
      <c r="B299" s="3" t="s">
        <v>112</v>
      </c>
      <c r="C299" s="8">
        <v>0</v>
      </c>
      <c r="D299" s="8">
        <v>0</v>
      </c>
      <c r="E299" s="8">
        <v>2</v>
      </c>
      <c r="F299" s="8">
        <v>0</v>
      </c>
      <c r="G299" s="8">
        <v>0</v>
      </c>
      <c r="H299" s="8">
        <v>0</v>
      </c>
      <c r="I299" s="8">
        <v>0</v>
      </c>
      <c r="J299" s="8">
        <v>4</v>
      </c>
      <c r="K299" s="8">
        <v>2</v>
      </c>
      <c r="L299" s="8">
        <v>7</v>
      </c>
      <c r="M299" s="8">
        <v>20</v>
      </c>
      <c r="N299" s="8">
        <v>0</v>
      </c>
      <c r="O299" s="8">
        <v>0</v>
      </c>
      <c r="P299" s="8">
        <v>1</v>
      </c>
      <c r="Q299" s="8">
        <v>0</v>
      </c>
      <c r="R299" s="8">
        <v>0</v>
      </c>
      <c r="S299"/>
      <c r="T299"/>
      <c r="U299"/>
      <c r="V299"/>
      <c r="W299"/>
      <c r="X299"/>
    </row>
    <row r="300" spans="1:24">
      <c r="A300" s="8" t="s">
        <v>480</v>
      </c>
      <c r="B300" s="3" t="s">
        <v>114</v>
      </c>
      <c r="C300" s="8">
        <v>0</v>
      </c>
      <c r="D300" s="8">
        <v>0</v>
      </c>
      <c r="E300" s="8">
        <v>0</v>
      </c>
      <c r="F300" s="8">
        <v>6</v>
      </c>
      <c r="G300" s="8">
        <v>0</v>
      </c>
      <c r="H300" s="8">
        <v>0</v>
      </c>
      <c r="I300" s="8">
        <v>0</v>
      </c>
      <c r="J300" s="8">
        <v>7</v>
      </c>
      <c r="K300" s="8">
        <v>0</v>
      </c>
      <c r="L300" s="8">
        <v>8</v>
      </c>
      <c r="M300" s="8">
        <v>6</v>
      </c>
      <c r="N300" s="8">
        <v>3</v>
      </c>
      <c r="O300" s="8">
        <v>1</v>
      </c>
      <c r="P300" s="8">
        <v>3</v>
      </c>
      <c r="Q300" s="8">
        <v>1</v>
      </c>
      <c r="R300" s="8">
        <v>0</v>
      </c>
      <c r="S300"/>
      <c r="T300"/>
      <c r="U300"/>
      <c r="V300"/>
      <c r="W300"/>
      <c r="X300"/>
    </row>
    <row r="301" spans="1:24">
      <c r="A301" s="8" t="s">
        <v>481</v>
      </c>
      <c r="B301" s="3" t="s">
        <v>290</v>
      </c>
      <c r="C301" s="8">
        <v>0</v>
      </c>
      <c r="D301" s="8">
        <v>1</v>
      </c>
      <c r="E301" s="8">
        <v>2</v>
      </c>
      <c r="F301" s="8">
        <v>0</v>
      </c>
      <c r="G301" s="8">
        <v>0</v>
      </c>
      <c r="H301" s="8">
        <v>0</v>
      </c>
      <c r="I301" s="8">
        <v>0</v>
      </c>
      <c r="J301" s="8">
        <v>6</v>
      </c>
      <c r="K301" s="8">
        <v>3</v>
      </c>
      <c r="L301" s="8">
        <v>3</v>
      </c>
      <c r="M301" s="8">
        <v>20</v>
      </c>
      <c r="N301" s="8">
        <v>10</v>
      </c>
      <c r="O301" s="8">
        <v>0</v>
      </c>
      <c r="P301" s="8">
        <v>0</v>
      </c>
      <c r="Q301" s="8">
        <v>1</v>
      </c>
      <c r="R301" s="8">
        <v>0</v>
      </c>
      <c r="S301"/>
      <c r="T301"/>
      <c r="U301"/>
      <c r="V301"/>
      <c r="W301"/>
      <c r="X301"/>
    </row>
    <row r="302" spans="1:24">
      <c r="A302" s="8" t="s">
        <v>482</v>
      </c>
      <c r="B302" s="3" t="s">
        <v>116</v>
      </c>
      <c r="C302" s="8">
        <v>0</v>
      </c>
      <c r="D302" s="8">
        <v>0</v>
      </c>
      <c r="E302" s="8">
        <v>3</v>
      </c>
      <c r="F302" s="8">
        <v>0</v>
      </c>
      <c r="G302" s="8">
        <v>0</v>
      </c>
      <c r="H302" s="8">
        <v>0</v>
      </c>
      <c r="I302" s="8">
        <v>0</v>
      </c>
      <c r="J302" s="8">
        <v>5</v>
      </c>
      <c r="K302" s="8">
        <v>0</v>
      </c>
      <c r="L302" s="8">
        <v>4</v>
      </c>
      <c r="M302" s="8">
        <v>9</v>
      </c>
      <c r="N302" s="8">
        <v>3</v>
      </c>
      <c r="O302" s="8">
        <v>0</v>
      </c>
      <c r="P302" s="8">
        <v>2</v>
      </c>
      <c r="Q302" s="8">
        <v>0</v>
      </c>
      <c r="R302" s="8">
        <v>0</v>
      </c>
      <c r="S302"/>
      <c r="T302"/>
      <c r="U302"/>
      <c r="V302"/>
      <c r="W302"/>
      <c r="X302"/>
    </row>
    <row r="303" spans="1:24">
      <c r="A303" s="8" t="s">
        <v>483</v>
      </c>
      <c r="B303" s="3" t="s">
        <v>118</v>
      </c>
      <c r="C303" s="8">
        <v>0</v>
      </c>
      <c r="D303" s="8">
        <v>0</v>
      </c>
      <c r="E303" s="8">
        <v>3</v>
      </c>
      <c r="F303" s="8">
        <v>6</v>
      </c>
      <c r="G303" s="8">
        <v>0</v>
      </c>
      <c r="H303" s="8">
        <v>0</v>
      </c>
      <c r="I303" s="8">
        <v>0</v>
      </c>
      <c r="J303" s="8">
        <v>9</v>
      </c>
      <c r="K303" s="8">
        <v>0</v>
      </c>
      <c r="L303" s="8">
        <v>8</v>
      </c>
      <c r="M303" s="8">
        <v>2</v>
      </c>
      <c r="N303" s="8">
        <v>4</v>
      </c>
      <c r="O303" s="8">
        <v>0</v>
      </c>
      <c r="P303" s="8">
        <v>6</v>
      </c>
      <c r="Q303" s="8">
        <v>0</v>
      </c>
      <c r="R303" s="8">
        <v>0</v>
      </c>
      <c r="S303"/>
      <c r="T303"/>
      <c r="U303"/>
      <c r="V303"/>
      <c r="W303"/>
      <c r="X303"/>
    </row>
    <row r="304" spans="1:24">
      <c r="A304" s="8" t="s">
        <v>484</v>
      </c>
      <c r="B304" s="3" t="s">
        <v>286</v>
      </c>
      <c r="C304" s="8">
        <v>0</v>
      </c>
      <c r="D304" s="8">
        <v>0</v>
      </c>
      <c r="E304" s="8">
        <v>0</v>
      </c>
      <c r="F304" s="8">
        <v>3</v>
      </c>
      <c r="G304" s="8">
        <v>0</v>
      </c>
      <c r="H304" s="8">
        <v>0</v>
      </c>
      <c r="I304" s="8">
        <v>0</v>
      </c>
      <c r="J304" s="8">
        <v>4</v>
      </c>
      <c r="K304" s="8">
        <v>1</v>
      </c>
      <c r="L304" s="8">
        <v>5</v>
      </c>
      <c r="M304" s="8">
        <v>4</v>
      </c>
      <c r="N304" s="8">
        <v>2</v>
      </c>
      <c r="O304" s="8">
        <v>0</v>
      </c>
      <c r="P304" s="8">
        <v>4</v>
      </c>
      <c r="Q304" s="8">
        <v>0</v>
      </c>
      <c r="R304" s="8">
        <v>0</v>
      </c>
      <c r="S304"/>
      <c r="T304"/>
      <c r="U304"/>
      <c r="V304"/>
      <c r="W304"/>
      <c r="X304"/>
    </row>
    <row r="305" spans="1:24">
      <c r="A305" s="8" t="s">
        <v>485</v>
      </c>
      <c r="B305" s="3" t="s">
        <v>120</v>
      </c>
      <c r="C305" s="8">
        <v>0</v>
      </c>
      <c r="D305" s="8">
        <v>0</v>
      </c>
      <c r="E305" s="8">
        <v>0</v>
      </c>
      <c r="F305" s="8">
        <v>0</v>
      </c>
      <c r="G305" s="8">
        <v>0</v>
      </c>
      <c r="H305" s="8">
        <v>0</v>
      </c>
      <c r="I305" s="8">
        <v>0</v>
      </c>
      <c r="J305" s="8">
        <v>3</v>
      </c>
      <c r="K305" s="8">
        <v>6</v>
      </c>
      <c r="L305" s="8">
        <v>7</v>
      </c>
      <c r="M305" s="8">
        <v>6</v>
      </c>
      <c r="N305" s="8">
        <v>4</v>
      </c>
      <c r="O305" s="8">
        <v>0</v>
      </c>
      <c r="P305" s="8">
        <v>4</v>
      </c>
      <c r="Q305" s="8">
        <v>0</v>
      </c>
      <c r="R305" s="8">
        <v>0</v>
      </c>
      <c r="S305"/>
      <c r="T305"/>
      <c r="U305"/>
      <c r="V305"/>
      <c r="W305"/>
      <c r="X305"/>
    </row>
    <row r="306" spans="1:24">
      <c r="A306" s="8" t="s">
        <v>486</v>
      </c>
      <c r="B306" s="3" t="s">
        <v>122</v>
      </c>
      <c r="C306" s="8">
        <v>0</v>
      </c>
      <c r="D306" s="8">
        <v>1</v>
      </c>
      <c r="E306" s="8">
        <v>1</v>
      </c>
      <c r="F306" s="8">
        <v>4</v>
      </c>
      <c r="G306" s="8">
        <v>0</v>
      </c>
      <c r="H306" s="8">
        <v>0</v>
      </c>
      <c r="I306" s="8">
        <v>0</v>
      </c>
      <c r="J306" s="8">
        <v>6</v>
      </c>
      <c r="K306" s="8">
        <v>4</v>
      </c>
      <c r="L306" s="8">
        <v>9</v>
      </c>
      <c r="M306" s="8">
        <v>3</v>
      </c>
      <c r="N306" s="8">
        <v>2</v>
      </c>
      <c r="O306" s="8">
        <v>0</v>
      </c>
      <c r="P306" s="8">
        <v>10</v>
      </c>
      <c r="Q306" s="8">
        <v>4</v>
      </c>
      <c r="R306" s="8">
        <v>0</v>
      </c>
      <c r="S306"/>
      <c r="T306"/>
      <c r="U306"/>
      <c r="V306"/>
      <c r="W306"/>
      <c r="X306"/>
    </row>
    <row r="307" spans="1:24">
      <c r="A307" s="8" t="s">
        <v>487</v>
      </c>
      <c r="B307" s="3" t="s">
        <v>124</v>
      </c>
      <c r="C307" s="8">
        <v>0</v>
      </c>
      <c r="D307" s="8">
        <v>0</v>
      </c>
      <c r="E307" s="8">
        <v>0</v>
      </c>
      <c r="F307" s="8">
        <v>7</v>
      </c>
      <c r="G307" s="8">
        <v>0</v>
      </c>
      <c r="H307" s="8">
        <v>0</v>
      </c>
      <c r="I307" s="8">
        <v>0</v>
      </c>
      <c r="J307" s="8">
        <v>7</v>
      </c>
      <c r="K307" s="8">
        <v>5</v>
      </c>
      <c r="L307" s="8">
        <v>4</v>
      </c>
      <c r="M307" s="8">
        <v>8</v>
      </c>
      <c r="N307" s="8">
        <v>6</v>
      </c>
      <c r="O307" s="8">
        <v>0</v>
      </c>
      <c r="P307" s="8">
        <v>5</v>
      </c>
      <c r="Q307" s="8">
        <v>3</v>
      </c>
      <c r="R307" s="8">
        <v>0</v>
      </c>
      <c r="S307"/>
      <c r="T307"/>
      <c r="U307"/>
      <c r="V307"/>
      <c r="W307"/>
      <c r="X307"/>
    </row>
    <row r="308" spans="1:24">
      <c r="A308" s="8" t="s">
        <v>488</v>
      </c>
      <c r="B308" s="3" t="s">
        <v>126</v>
      </c>
      <c r="C308" s="8">
        <v>0</v>
      </c>
      <c r="D308" s="8">
        <v>0</v>
      </c>
      <c r="E308" s="8">
        <v>7</v>
      </c>
      <c r="F308" s="8">
        <v>0</v>
      </c>
      <c r="G308" s="8">
        <v>0</v>
      </c>
      <c r="H308" s="8">
        <v>0</v>
      </c>
      <c r="I308" s="8">
        <v>0</v>
      </c>
      <c r="J308" s="8">
        <v>12</v>
      </c>
      <c r="K308" s="8">
        <v>3</v>
      </c>
      <c r="L308" s="8">
        <v>11</v>
      </c>
      <c r="M308" s="8">
        <v>8</v>
      </c>
      <c r="N308" s="8">
        <v>11</v>
      </c>
      <c r="O308" s="8">
        <v>0</v>
      </c>
      <c r="P308" s="8">
        <v>3</v>
      </c>
      <c r="Q308" s="8">
        <v>3</v>
      </c>
      <c r="R308" s="8">
        <v>0</v>
      </c>
      <c r="S308"/>
      <c r="T308"/>
      <c r="U308"/>
      <c r="V308"/>
      <c r="W308"/>
      <c r="X308"/>
    </row>
    <row r="309" spans="1:24">
      <c r="A309" s="8" t="s">
        <v>489</v>
      </c>
      <c r="B309" s="3" t="s">
        <v>128</v>
      </c>
      <c r="C309" s="8">
        <v>0</v>
      </c>
      <c r="D309" s="8">
        <v>0</v>
      </c>
      <c r="E309" s="8">
        <v>0</v>
      </c>
      <c r="F309" s="8">
        <v>0</v>
      </c>
      <c r="G309" s="8">
        <v>0</v>
      </c>
      <c r="H309" s="8">
        <v>0</v>
      </c>
      <c r="I309" s="8">
        <v>0</v>
      </c>
      <c r="J309" s="8">
        <v>1</v>
      </c>
      <c r="K309" s="8">
        <v>0</v>
      </c>
      <c r="L309" s="8">
        <v>2</v>
      </c>
      <c r="M309" s="8">
        <v>7</v>
      </c>
      <c r="N309" s="8">
        <v>3</v>
      </c>
      <c r="O309" s="8">
        <v>0</v>
      </c>
      <c r="P309" s="8">
        <v>1</v>
      </c>
      <c r="Q309" s="8">
        <v>0</v>
      </c>
      <c r="R309" s="8">
        <v>0</v>
      </c>
      <c r="S309"/>
      <c r="T309"/>
      <c r="U309"/>
      <c r="V309"/>
      <c r="W309"/>
      <c r="X309"/>
    </row>
    <row r="310" spans="1:24">
      <c r="A310" s="8" t="s">
        <v>490</v>
      </c>
      <c r="B310" s="3" t="s">
        <v>130</v>
      </c>
      <c r="C310" s="8">
        <v>0</v>
      </c>
      <c r="D310" s="8">
        <v>0</v>
      </c>
      <c r="E310" s="8">
        <v>0</v>
      </c>
      <c r="F310" s="8">
        <v>0</v>
      </c>
      <c r="G310" s="8">
        <v>0</v>
      </c>
      <c r="H310" s="8">
        <v>1</v>
      </c>
      <c r="I310" s="8">
        <v>1</v>
      </c>
      <c r="J310" s="8">
        <v>3</v>
      </c>
      <c r="K310" s="8">
        <v>2</v>
      </c>
      <c r="L310" s="8">
        <v>4</v>
      </c>
      <c r="M310" s="8">
        <v>7</v>
      </c>
      <c r="N310" s="8">
        <v>1</v>
      </c>
      <c r="O310" s="8">
        <v>0</v>
      </c>
      <c r="P310" s="8">
        <v>2</v>
      </c>
      <c r="Q310" s="8">
        <v>0</v>
      </c>
      <c r="R310" s="8">
        <v>0</v>
      </c>
      <c r="S310"/>
      <c r="T310"/>
      <c r="U310"/>
      <c r="V310"/>
      <c r="W310"/>
      <c r="X310"/>
    </row>
    <row r="311" spans="1:24">
      <c r="A311" s="8" t="s">
        <v>491</v>
      </c>
      <c r="B311" s="3" t="s">
        <v>132</v>
      </c>
      <c r="C311" s="8">
        <v>0</v>
      </c>
      <c r="D311" s="8">
        <v>0</v>
      </c>
      <c r="E311" s="8">
        <v>0</v>
      </c>
      <c r="F311" s="8">
        <v>1</v>
      </c>
      <c r="G311" s="8">
        <v>0</v>
      </c>
      <c r="H311" s="8">
        <v>0</v>
      </c>
      <c r="I311" s="8">
        <v>0</v>
      </c>
      <c r="J311" s="8">
        <v>3</v>
      </c>
      <c r="K311" s="8">
        <v>3</v>
      </c>
      <c r="L311" s="8">
        <v>7</v>
      </c>
      <c r="M311" s="8">
        <v>5</v>
      </c>
      <c r="N311" s="8">
        <v>3</v>
      </c>
      <c r="O311" s="8">
        <v>0</v>
      </c>
      <c r="P311" s="8">
        <v>3</v>
      </c>
      <c r="Q311" s="8">
        <v>1</v>
      </c>
      <c r="R311" s="8">
        <v>0</v>
      </c>
      <c r="S311"/>
      <c r="T311"/>
      <c r="U311"/>
      <c r="V311"/>
      <c r="W311"/>
      <c r="X311"/>
    </row>
    <row r="312" spans="1:24">
      <c r="A312" s="8" t="s">
        <v>492</v>
      </c>
      <c r="B312" s="3" t="s">
        <v>134</v>
      </c>
      <c r="C312" s="8">
        <v>0</v>
      </c>
      <c r="D312" s="8">
        <v>1</v>
      </c>
      <c r="E312" s="8">
        <v>0</v>
      </c>
      <c r="F312" s="8">
        <v>5</v>
      </c>
      <c r="G312" s="8">
        <v>0</v>
      </c>
      <c r="H312" s="8">
        <v>0</v>
      </c>
      <c r="I312" s="8">
        <v>0</v>
      </c>
      <c r="J312" s="8">
        <v>7</v>
      </c>
      <c r="K312" s="8">
        <v>1</v>
      </c>
      <c r="L312" s="8">
        <v>12</v>
      </c>
      <c r="M312" s="8">
        <v>11</v>
      </c>
      <c r="N312" s="8">
        <v>4</v>
      </c>
      <c r="O312" s="8">
        <v>0</v>
      </c>
      <c r="P312" s="8">
        <v>4</v>
      </c>
      <c r="Q312" s="8">
        <v>2</v>
      </c>
      <c r="R312" s="8">
        <v>0</v>
      </c>
      <c r="S312"/>
      <c r="T312"/>
      <c r="U312"/>
      <c r="V312"/>
      <c r="W312"/>
      <c r="X312"/>
    </row>
    <row r="313" spans="1:24">
      <c r="A313" s="8" t="s">
        <v>493</v>
      </c>
      <c r="B313" s="3" t="s">
        <v>136</v>
      </c>
      <c r="C313" s="8">
        <v>0</v>
      </c>
      <c r="D313" s="8">
        <v>0</v>
      </c>
      <c r="E313" s="8">
        <v>1</v>
      </c>
      <c r="F313" s="8">
        <v>3</v>
      </c>
      <c r="G313" s="8">
        <v>0</v>
      </c>
      <c r="H313" s="8">
        <v>0</v>
      </c>
      <c r="I313" s="8">
        <v>0</v>
      </c>
      <c r="J313" s="8">
        <v>4</v>
      </c>
      <c r="K313" s="8">
        <v>1</v>
      </c>
      <c r="L313" s="8">
        <v>8</v>
      </c>
      <c r="M313" s="8">
        <v>9</v>
      </c>
      <c r="N313" s="8">
        <v>7</v>
      </c>
      <c r="O313" s="8">
        <v>0</v>
      </c>
      <c r="P313" s="8">
        <v>5</v>
      </c>
      <c r="Q313" s="8">
        <v>1</v>
      </c>
      <c r="R313" s="8">
        <v>1</v>
      </c>
      <c r="S313"/>
      <c r="T313"/>
      <c r="U313"/>
      <c r="V313"/>
      <c r="W313"/>
      <c r="X313"/>
    </row>
    <row r="314" spans="1:24">
      <c r="A314" s="8" t="s">
        <v>494</v>
      </c>
      <c r="B314" s="3" t="s">
        <v>395</v>
      </c>
      <c r="C314" s="8">
        <v>0</v>
      </c>
      <c r="D314" s="8">
        <v>0</v>
      </c>
      <c r="E314" s="8">
        <v>1</v>
      </c>
      <c r="F314" s="8">
        <v>4</v>
      </c>
      <c r="G314" s="8">
        <v>0</v>
      </c>
      <c r="H314" s="8">
        <v>0</v>
      </c>
      <c r="I314" s="8">
        <v>0</v>
      </c>
      <c r="J314" s="8">
        <v>6</v>
      </c>
      <c r="K314" s="8">
        <v>1</v>
      </c>
      <c r="L314" s="8">
        <v>7</v>
      </c>
      <c r="M314" s="8">
        <v>18</v>
      </c>
      <c r="N314" s="8">
        <v>10</v>
      </c>
      <c r="O314" s="8">
        <v>0</v>
      </c>
      <c r="P314" s="8">
        <v>0</v>
      </c>
      <c r="Q314" s="8">
        <v>0</v>
      </c>
      <c r="R314" s="8">
        <v>0</v>
      </c>
      <c r="S314"/>
      <c r="T314"/>
      <c r="U314"/>
      <c r="V314"/>
      <c r="W314"/>
      <c r="X314"/>
    </row>
    <row r="315" spans="1:24">
      <c r="A315" s="8" t="s">
        <v>495</v>
      </c>
      <c r="B315" s="3" t="s">
        <v>138</v>
      </c>
      <c r="C315" s="8">
        <v>0</v>
      </c>
      <c r="D315" s="8">
        <v>1</v>
      </c>
      <c r="E315" s="8">
        <v>1</v>
      </c>
      <c r="F315" s="8">
        <v>0</v>
      </c>
      <c r="G315" s="8">
        <v>0</v>
      </c>
      <c r="H315" s="8">
        <v>0</v>
      </c>
      <c r="I315" s="8">
        <v>0</v>
      </c>
      <c r="J315" s="8">
        <v>2</v>
      </c>
      <c r="K315" s="8">
        <v>2</v>
      </c>
      <c r="L315" s="8">
        <v>8</v>
      </c>
      <c r="M315" s="8">
        <v>3</v>
      </c>
      <c r="N315" s="8">
        <v>2</v>
      </c>
      <c r="O315" s="8">
        <v>0</v>
      </c>
      <c r="P315" s="8">
        <v>2</v>
      </c>
      <c r="Q315" s="8">
        <v>2</v>
      </c>
      <c r="R315" s="8">
        <v>0</v>
      </c>
      <c r="S315"/>
      <c r="T315"/>
      <c r="U315"/>
      <c r="V315"/>
      <c r="W315"/>
      <c r="X315"/>
    </row>
    <row r="316" spans="1:24">
      <c r="A316" s="8" t="s">
        <v>496</v>
      </c>
      <c r="B316" s="3" t="s">
        <v>140</v>
      </c>
      <c r="C316" s="8">
        <v>0</v>
      </c>
      <c r="D316" s="8">
        <v>0</v>
      </c>
      <c r="E316" s="8">
        <v>1</v>
      </c>
      <c r="F316" s="8">
        <v>0</v>
      </c>
      <c r="G316" s="8">
        <v>0</v>
      </c>
      <c r="H316" s="8">
        <v>0</v>
      </c>
      <c r="I316" s="8">
        <v>0</v>
      </c>
      <c r="J316" s="8">
        <v>1</v>
      </c>
      <c r="K316" s="8">
        <v>2</v>
      </c>
      <c r="L316" s="8">
        <v>4</v>
      </c>
      <c r="M316" s="8">
        <v>7</v>
      </c>
      <c r="N316" s="8">
        <v>2</v>
      </c>
      <c r="O316" s="8">
        <v>0</v>
      </c>
      <c r="P316" s="8">
        <v>0</v>
      </c>
      <c r="Q316" s="8">
        <v>1</v>
      </c>
      <c r="R316" s="8">
        <v>0</v>
      </c>
      <c r="S316"/>
      <c r="T316"/>
      <c r="U316"/>
      <c r="V316"/>
      <c r="W316"/>
      <c r="X316"/>
    </row>
    <row r="317" spans="1:24">
      <c r="A317" s="8" t="s">
        <v>497</v>
      </c>
      <c r="B317" s="3" t="s">
        <v>142</v>
      </c>
      <c r="C317" s="8">
        <v>0</v>
      </c>
      <c r="D317" s="8">
        <v>1</v>
      </c>
      <c r="E317" s="8">
        <v>2</v>
      </c>
      <c r="F317" s="8">
        <v>5</v>
      </c>
      <c r="G317" s="8">
        <v>0</v>
      </c>
      <c r="H317" s="8">
        <v>0</v>
      </c>
      <c r="I317" s="8">
        <v>0</v>
      </c>
      <c r="J317" s="8">
        <v>12</v>
      </c>
      <c r="K317" s="8">
        <v>4</v>
      </c>
      <c r="L317" s="8">
        <v>5</v>
      </c>
      <c r="M317" s="8">
        <v>27</v>
      </c>
      <c r="N317" s="8">
        <v>16</v>
      </c>
      <c r="O317" s="8">
        <v>0</v>
      </c>
      <c r="P317" s="8">
        <v>2</v>
      </c>
      <c r="Q317" s="8">
        <v>0</v>
      </c>
      <c r="R317" s="8">
        <v>0</v>
      </c>
      <c r="S317"/>
      <c r="T317"/>
      <c r="U317"/>
      <c r="V317"/>
      <c r="W317"/>
      <c r="X317"/>
    </row>
    <row r="318" spans="1:24">
      <c r="A318" s="8" t="s">
        <v>498</v>
      </c>
      <c r="B318" s="3" t="s">
        <v>144</v>
      </c>
      <c r="C318" s="8">
        <v>0</v>
      </c>
      <c r="D318" s="8">
        <v>0</v>
      </c>
      <c r="E318" s="8">
        <v>2</v>
      </c>
      <c r="F318" s="8">
        <v>4</v>
      </c>
      <c r="G318" s="8">
        <v>0</v>
      </c>
      <c r="H318" s="8">
        <v>0</v>
      </c>
      <c r="I318" s="8">
        <v>0</v>
      </c>
      <c r="J318" s="8">
        <v>6</v>
      </c>
      <c r="K318" s="8">
        <v>1</v>
      </c>
      <c r="L318" s="8">
        <v>4</v>
      </c>
      <c r="M318" s="8">
        <v>13</v>
      </c>
      <c r="N318" s="8">
        <v>9</v>
      </c>
      <c r="O318" s="8">
        <v>0</v>
      </c>
      <c r="P318" s="8">
        <v>1</v>
      </c>
      <c r="Q318" s="8">
        <v>0</v>
      </c>
      <c r="R318" s="8">
        <v>0</v>
      </c>
      <c r="S318"/>
      <c r="T318"/>
      <c r="U318"/>
      <c r="V318"/>
      <c r="W318"/>
      <c r="X318"/>
    </row>
    <row r="319" spans="1:24">
      <c r="A319" s="8" t="s">
        <v>499</v>
      </c>
      <c r="B319" s="3" t="s">
        <v>401</v>
      </c>
      <c r="C319" s="8">
        <v>0</v>
      </c>
      <c r="D319" s="8">
        <v>0</v>
      </c>
      <c r="E319" s="8">
        <v>1</v>
      </c>
      <c r="F319" s="8">
        <v>2</v>
      </c>
      <c r="G319" s="8">
        <v>0</v>
      </c>
      <c r="H319" s="8">
        <v>0</v>
      </c>
      <c r="I319" s="8">
        <v>0</v>
      </c>
      <c r="J319" s="8">
        <v>3</v>
      </c>
      <c r="K319" s="8">
        <v>1</v>
      </c>
      <c r="L319" s="8">
        <v>4</v>
      </c>
      <c r="M319" s="8">
        <v>7</v>
      </c>
      <c r="N319" s="8">
        <v>2</v>
      </c>
      <c r="O319" s="8">
        <v>0</v>
      </c>
      <c r="P319" s="8">
        <v>5</v>
      </c>
      <c r="Q319" s="8">
        <v>1</v>
      </c>
      <c r="R319" s="8">
        <v>0</v>
      </c>
      <c r="S319"/>
      <c r="T319"/>
      <c r="U319"/>
      <c r="V319"/>
      <c r="W319"/>
      <c r="X319"/>
    </row>
    <row r="320" spans="1:24">
      <c r="A320" s="8" t="s">
        <v>500</v>
      </c>
      <c r="B320" s="3" t="s">
        <v>150</v>
      </c>
      <c r="C320" s="8">
        <v>0</v>
      </c>
      <c r="D320" s="8">
        <v>0</v>
      </c>
      <c r="E320" s="8">
        <v>1</v>
      </c>
      <c r="F320" s="8">
        <v>2</v>
      </c>
      <c r="G320" s="8">
        <v>0</v>
      </c>
      <c r="H320" s="8">
        <v>0</v>
      </c>
      <c r="I320" s="8">
        <v>0</v>
      </c>
      <c r="J320" s="8">
        <v>3</v>
      </c>
      <c r="K320" s="8">
        <v>0</v>
      </c>
      <c r="L320" s="8">
        <v>3</v>
      </c>
      <c r="M320" s="8">
        <v>10</v>
      </c>
      <c r="N320" s="8">
        <v>2</v>
      </c>
      <c r="O320" s="8">
        <v>0</v>
      </c>
      <c r="P320" s="8">
        <v>2</v>
      </c>
      <c r="Q320" s="8">
        <v>0</v>
      </c>
      <c r="R320" s="8">
        <v>0</v>
      </c>
      <c r="S320"/>
      <c r="T320"/>
      <c r="U320"/>
      <c r="V320"/>
      <c r="W320"/>
      <c r="X320"/>
    </row>
    <row r="321" spans="1:24">
      <c r="A321" s="8" t="s">
        <v>501</v>
      </c>
      <c r="B321" s="3" t="s">
        <v>152</v>
      </c>
      <c r="C321" s="8">
        <v>0</v>
      </c>
      <c r="D321" s="8">
        <v>1</v>
      </c>
      <c r="E321" s="8">
        <v>2</v>
      </c>
      <c r="F321" s="8">
        <v>8</v>
      </c>
      <c r="G321" s="8">
        <v>0</v>
      </c>
      <c r="H321" s="8">
        <v>0</v>
      </c>
      <c r="I321" s="8">
        <v>0</v>
      </c>
      <c r="J321" s="8">
        <v>14</v>
      </c>
      <c r="K321" s="8">
        <v>0</v>
      </c>
      <c r="L321" s="8">
        <v>7</v>
      </c>
      <c r="M321" s="8">
        <v>13</v>
      </c>
      <c r="N321" s="8">
        <v>6</v>
      </c>
      <c r="O321" s="8">
        <v>0</v>
      </c>
      <c r="P321" s="8">
        <v>5</v>
      </c>
      <c r="Q321" s="8">
        <v>0</v>
      </c>
      <c r="R321" s="8">
        <v>3</v>
      </c>
      <c r="S321"/>
      <c r="T321"/>
      <c r="U321"/>
      <c r="V321"/>
      <c r="W321"/>
      <c r="X321"/>
    </row>
    <row r="322" spans="1:24">
      <c r="A322" s="8" t="s">
        <v>502</v>
      </c>
      <c r="B322" s="3" t="s">
        <v>57</v>
      </c>
      <c r="C322" s="8">
        <v>0</v>
      </c>
      <c r="D322" s="8">
        <v>0</v>
      </c>
      <c r="E322" s="8">
        <v>0</v>
      </c>
      <c r="F322" s="8">
        <v>2</v>
      </c>
      <c r="G322" s="8">
        <v>0</v>
      </c>
      <c r="H322" s="8">
        <v>0</v>
      </c>
      <c r="I322" s="8">
        <v>0</v>
      </c>
      <c r="J322" s="8">
        <v>2</v>
      </c>
      <c r="K322" s="8">
        <v>1</v>
      </c>
      <c r="L322" s="8">
        <v>2</v>
      </c>
      <c r="M322" s="8">
        <v>1</v>
      </c>
      <c r="N322" s="8">
        <v>0</v>
      </c>
      <c r="O322" s="8">
        <v>1</v>
      </c>
      <c r="P322" s="8">
        <v>2</v>
      </c>
      <c r="Q322" s="8">
        <v>0</v>
      </c>
      <c r="R322" s="8">
        <v>0</v>
      </c>
      <c r="S322"/>
      <c r="T322"/>
      <c r="U322"/>
      <c r="V322"/>
      <c r="W322"/>
      <c r="X322"/>
    </row>
    <row r="323" spans="1:24">
      <c r="A323" s="8" t="s">
        <v>503</v>
      </c>
      <c r="B323" s="3" t="s">
        <v>155</v>
      </c>
      <c r="C323" s="8">
        <v>0</v>
      </c>
      <c r="D323" s="8">
        <v>0</v>
      </c>
      <c r="E323" s="8">
        <v>2</v>
      </c>
      <c r="F323" s="8">
        <v>2</v>
      </c>
      <c r="G323" s="8">
        <v>0</v>
      </c>
      <c r="H323" s="8">
        <v>0</v>
      </c>
      <c r="I323" s="8">
        <v>0</v>
      </c>
      <c r="J323" s="8">
        <v>4</v>
      </c>
      <c r="K323" s="8">
        <v>4</v>
      </c>
      <c r="L323" s="8">
        <v>16</v>
      </c>
      <c r="M323" s="8">
        <v>3</v>
      </c>
      <c r="N323" s="8">
        <v>3</v>
      </c>
      <c r="O323" s="8">
        <v>0</v>
      </c>
      <c r="P323" s="8">
        <v>5</v>
      </c>
      <c r="Q323" s="8">
        <v>0</v>
      </c>
      <c r="R323" s="8">
        <v>1</v>
      </c>
      <c r="S323"/>
      <c r="T323"/>
      <c r="U323"/>
      <c r="V323"/>
      <c r="W323"/>
      <c r="X323"/>
    </row>
    <row r="324" spans="1:24">
      <c r="A324" s="8" t="s">
        <v>504</v>
      </c>
      <c r="B324" s="3" t="s">
        <v>157</v>
      </c>
      <c r="C324" s="8">
        <v>0</v>
      </c>
      <c r="D324" s="8">
        <v>0</v>
      </c>
      <c r="E324" s="8">
        <v>0</v>
      </c>
      <c r="F324" s="8">
        <v>0</v>
      </c>
      <c r="G324" s="8">
        <v>0</v>
      </c>
      <c r="H324" s="8">
        <v>0</v>
      </c>
      <c r="I324" s="8">
        <v>0</v>
      </c>
      <c r="J324" s="8">
        <v>2</v>
      </c>
      <c r="K324" s="8">
        <v>1</v>
      </c>
      <c r="L324" s="8">
        <v>5</v>
      </c>
      <c r="M324" s="8">
        <v>13</v>
      </c>
      <c r="N324" s="8">
        <v>6</v>
      </c>
      <c r="O324" s="8">
        <v>0</v>
      </c>
      <c r="P324" s="8">
        <v>3</v>
      </c>
      <c r="Q324" s="8">
        <v>0</v>
      </c>
      <c r="R324" s="8">
        <v>0</v>
      </c>
      <c r="S324"/>
      <c r="T324"/>
      <c r="U324"/>
      <c r="V324"/>
      <c r="W324"/>
      <c r="X324"/>
    </row>
    <row r="325" spans="1:24">
      <c r="A325" s="8" t="s">
        <v>505</v>
      </c>
      <c r="B325" s="3" t="s">
        <v>311</v>
      </c>
      <c r="C325" s="8">
        <v>0</v>
      </c>
      <c r="D325" s="8">
        <v>0</v>
      </c>
      <c r="E325" s="8">
        <v>1</v>
      </c>
      <c r="F325" s="8">
        <v>3</v>
      </c>
      <c r="G325" s="8">
        <v>0</v>
      </c>
      <c r="H325" s="8">
        <v>0</v>
      </c>
      <c r="I325" s="8">
        <v>0</v>
      </c>
      <c r="J325" s="8">
        <v>4</v>
      </c>
      <c r="K325" s="8">
        <v>1</v>
      </c>
      <c r="L325" s="8">
        <v>11</v>
      </c>
      <c r="M325" s="8">
        <v>12</v>
      </c>
      <c r="N325" s="8">
        <v>6</v>
      </c>
      <c r="O325" s="8">
        <v>1</v>
      </c>
      <c r="P325" s="8">
        <v>6</v>
      </c>
      <c r="Q325" s="8">
        <v>1</v>
      </c>
      <c r="R325" s="8">
        <v>0</v>
      </c>
      <c r="S325"/>
      <c r="T325"/>
      <c r="U325"/>
      <c r="V325"/>
      <c r="W325"/>
      <c r="X325"/>
    </row>
    <row r="326" spans="1:24">
      <c r="A326" s="8" t="s">
        <v>506</v>
      </c>
      <c r="B326" s="3" t="s">
        <v>159</v>
      </c>
      <c r="C326" s="8">
        <v>0</v>
      </c>
      <c r="D326" s="8">
        <v>0</v>
      </c>
      <c r="E326" s="8">
        <v>0</v>
      </c>
      <c r="F326" s="8">
        <v>5</v>
      </c>
      <c r="G326" s="8">
        <v>0</v>
      </c>
      <c r="H326" s="8">
        <v>0</v>
      </c>
      <c r="I326" s="8">
        <v>0</v>
      </c>
      <c r="J326" s="8">
        <v>7</v>
      </c>
      <c r="K326" s="8">
        <v>1</v>
      </c>
      <c r="L326" s="8">
        <v>1</v>
      </c>
      <c r="M326" s="8">
        <v>7</v>
      </c>
      <c r="N326" s="8">
        <v>8</v>
      </c>
      <c r="O326" s="8">
        <v>0</v>
      </c>
      <c r="P326" s="8">
        <v>5</v>
      </c>
      <c r="Q326" s="8">
        <v>1</v>
      </c>
      <c r="R326" s="8">
        <v>0</v>
      </c>
      <c r="S326"/>
      <c r="T326"/>
      <c r="U326"/>
      <c r="V326"/>
      <c r="W326"/>
      <c r="X326"/>
    </row>
    <row r="327" spans="1:24">
      <c r="A327" s="8" t="s">
        <v>507</v>
      </c>
      <c r="B327" s="3" t="s">
        <v>161</v>
      </c>
      <c r="C327" s="8">
        <v>0</v>
      </c>
      <c r="D327" s="8">
        <v>0</v>
      </c>
      <c r="E327" s="8">
        <v>1</v>
      </c>
      <c r="F327" s="8">
        <v>0</v>
      </c>
      <c r="G327" s="8">
        <v>0</v>
      </c>
      <c r="H327" s="8">
        <v>0</v>
      </c>
      <c r="I327" s="8">
        <v>0</v>
      </c>
      <c r="J327" s="8">
        <v>5</v>
      </c>
      <c r="K327" s="8">
        <v>1</v>
      </c>
      <c r="L327" s="8">
        <v>7</v>
      </c>
      <c r="M327" s="8">
        <v>9</v>
      </c>
      <c r="N327" s="8">
        <v>4</v>
      </c>
      <c r="O327" s="8">
        <v>0</v>
      </c>
      <c r="P327" s="8">
        <v>3</v>
      </c>
      <c r="Q327" s="8">
        <v>1</v>
      </c>
      <c r="R327" s="8">
        <v>0</v>
      </c>
      <c r="S327"/>
      <c r="T327"/>
      <c r="U327"/>
      <c r="V327"/>
      <c r="W327"/>
      <c r="X327"/>
    </row>
    <row r="328" spans="1:24">
      <c r="A328" s="8" t="s">
        <v>508</v>
      </c>
      <c r="B328" s="3" t="s">
        <v>163</v>
      </c>
      <c r="C328" s="8">
        <v>0</v>
      </c>
      <c r="D328" s="8">
        <v>0</v>
      </c>
      <c r="E328" s="8">
        <v>0</v>
      </c>
      <c r="F328" s="8">
        <v>1</v>
      </c>
      <c r="G328" s="8">
        <v>0</v>
      </c>
      <c r="H328" s="8">
        <v>0</v>
      </c>
      <c r="I328" s="8">
        <v>0</v>
      </c>
      <c r="J328" s="8">
        <v>1</v>
      </c>
      <c r="K328" s="8">
        <v>0</v>
      </c>
      <c r="L328" s="8">
        <v>2</v>
      </c>
      <c r="M328" s="8">
        <v>9</v>
      </c>
      <c r="N328" s="8">
        <v>1</v>
      </c>
      <c r="O328" s="8">
        <v>0</v>
      </c>
      <c r="P328" s="8">
        <v>3</v>
      </c>
      <c r="Q328" s="8">
        <v>0</v>
      </c>
      <c r="R328" s="8">
        <v>0</v>
      </c>
      <c r="S328"/>
      <c r="T328"/>
      <c r="U328"/>
      <c r="V328"/>
      <c r="W328"/>
      <c r="X328"/>
    </row>
    <row r="329" spans="1:24">
      <c r="A329" s="8" t="s">
        <v>509</v>
      </c>
      <c r="B329" s="3" t="s">
        <v>165</v>
      </c>
      <c r="C329" s="8">
        <v>0</v>
      </c>
      <c r="D329" s="8">
        <v>0</v>
      </c>
      <c r="E329" s="8">
        <v>1</v>
      </c>
      <c r="F329" s="8">
        <v>1</v>
      </c>
      <c r="G329" s="8">
        <v>0</v>
      </c>
      <c r="H329" s="8">
        <v>0</v>
      </c>
      <c r="I329" s="8">
        <v>0</v>
      </c>
      <c r="J329" s="8">
        <v>4</v>
      </c>
      <c r="K329" s="8">
        <v>0</v>
      </c>
      <c r="L329" s="8">
        <v>12</v>
      </c>
      <c r="M329" s="8">
        <v>11</v>
      </c>
      <c r="N329" s="8">
        <v>1</v>
      </c>
      <c r="O329" s="8">
        <v>0</v>
      </c>
      <c r="P329" s="8">
        <v>4</v>
      </c>
      <c r="Q329" s="8">
        <v>0</v>
      </c>
      <c r="R329" s="8">
        <v>0</v>
      </c>
      <c r="S329"/>
      <c r="T329"/>
      <c r="U329"/>
      <c r="V329"/>
      <c r="W329"/>
      <c r="X329"/>
    </row>
    <row r="330" spans="1:24">
      <c r="A330" s="8" t="s">
        <v>510</v>
      </c>
      <c r="B330" s="3" t="s">
        <v>167</v>
      </c>
      <c r="C330" s="8">
        <v>0</v>
      </c>
      <c r="D330" s="8">
        <v>0</v>
      </c>
      <c r="E330" s="8">
        <v>7</v>
      </c>
      <c r="F330" s="8">
        <v>5</v>
      </c>
      <c r="G330" s="8">
        <v>0</v>
      </c>
      <c r="H330" s="8">
        <v>1</v>
      </c>
      <c r="I330" s="8">
        <v>0</v>
      </c>
      <c r="J330" s="8">
        <v>12</v>
      </c>
      <c r="K330" s="8">
        <v>3</v>
      </c>
      <c r="L330" s="8">
        <v>14</v>
      </c>
      <c r="M330" s="8">
        <v>16</v>
      </c>
      <c r="N330" s="8">
        <v>8</v>
      </c>
      <c r="O330" s="8">
        <v>0</v>
      </c>
      <c r="P330" s="8">
        <v>6</v>
      </c>
      <c r="Q330" s="8">
        <v>0</v>
      </c>
      <c r="R330" s="8">
        <v>0</v>
      </c>
      <c r="S330"/>
      <c r="T330"/>
      <c r="U330"/>
      <c r="V330"/>
      <c r="W330"/>
      <c r="X330"/>
    </row>
    <row r="331" spans="1:24">
      <c r="A331" s="8" t="s">
        <v>511</v>
      </c>
      <c r="B331" s="3" t="s">
        <v>169</v>
      </c>
      <c r="C331" s="8">
        <v>0</v>
      </c>
      <c r="D331" s="8">
        <v>0</v>
      </c>
      <c r="E331" s="8">
        <v>3</v>
      </c>
      <c r="F331" s="8">
        <v>5</v>
      </c>
      <c r="G331" s="8">
        <v>0</v>
      </c>
      <c r="H331" s="8">
        <v>0</v>
      </c>
      <c r="I331" s="8">
        <v>0</v>
      </c>
      <c r="J331" s="8">
        <v>8</v>
      </c>
      <c r="K331" s="8">
        <v>0</v>
      </c>
      <c r="L331" s="8">
        <v>9</v>
      </c>
      <c r="M331" s="8">
        <v>6</v>
      </c>
      <c r="N331" s="8">
        <v>7</v>
      </c>
      <c r="O331" s="8">
        <v>0</v>
      </c>
      <c r="P331" s="8">
        <v>2</v>
      </c>
      <c r="Q331" s="8">
        <v>0</v>
      </c>
      <c r="R331" s="8">
        <v>1</v>
      </c>
      <c r="S331"/>
      <c r="T331"/>
      <c r="U331"/>
      <c r="V331"/>
      <c r="W331"/>
      <c r="X331"/>
    </row>
    <row r="332" spans="1:24">
      <c r="A332" s="8" t="s">
        <v>512</v>
      </c>
      <c r="B332" s="3" t="s">
        <v>171</v>
      </c>
      <c r="C332" s="8">
        <v>0</v>
      </c>
      <c r="D332" s="8">
        <v>0</v>
      </c>
      <c r="E332" s="8">
        <v>1</v>
      </c>
      <c r="F332" s="8">
        <v>5</v>
      </c>
      <c r="G332" s="8">
        <v>0</v>
      </c>
      <c r="H332" s="8">
        <v>0</v>
      </c>
      <c r="I332" s="8">
        <v>0</v>
      </c>
      <c r="J332" s="8">
        <v>7</v>
      </c>
      <c r="K332" s="8">
        <v>1</v>
      </c>
      <c r="L332" s="8">
        <v>9</v>
      </c>
      <c r="M332" s="8">
        <v>14</v>
      </c>
      <c r="N332" s="8">
        <v>2</v>
      </c>
      <c r="O332" s="8">
        <v>0</v>
      </c>
      <c r="P332" s="8">
        <v>7</v>
      </c>
      <c r="Q332" s="8">
        <v>0</v>
      </c>
      <c r="R332" s="8">
        <v>0</v>
      </c>
      <c r="S332"/>
      <c r="T332"/>
      <c r="U332"/>
      <c r="V332"/>
      <c r="W332"/>
      <c r="X332"/>
    </row>
    <row r="333" spans="1:24">
      <c r="A333" s="8" t="s">
        <v>513</v>
      </c>
      <c r="B333" s="3" t="s">
        <v>173</v>
      </c>
      <c r="C333" s="8">
        <v>0</v>
      </c>
      <c r="D333" s="8">
        <v>0</v>
      </c>
      <c r="E333" s="8">
        <v>0</v>
      </c>
      <c r="F333" s="8">
        <v>0</v>
      </c>
      <c r="G333" s="8">
        <v>0</v>
      </c>
      <c r="H333" s="8">
        <v>0</v>
      </c>
      <c r="I333" s="8">
        <v>0</v>
      </c>
      <c r="J333" s="8">
        <v>1</v>
      </c>
      <c r="K333" s="8">
        <v>0</v>
      </c>
      <c r="L333" s="8">
        <v>1</v>
      </c>
      <c r="M333" s="8">
        <v>9</v>
      </c>
      <c r="N333" s="8">
        <v>2</v>
      </c>
      <c r="O333" s="8">
        <v>0</v>
      </c>
      <c r="P333" s="8">
        <v>3</v>
      </c>
      <c r="Q333" s="8">
        <v>0</v>
      </c>
      <c r="R333" s="8">
        <v>0</v>
      </c>
      <c r="S333"/>
      <c r="T333"/>
      <c r="U333"/>
      <c r="V333"/>
      <c r="W333"/>
      <c r="X333"/>
    </row>
    <row r="334" spans="1:24">
      <c r="A334" s="8" t="s">
        <v>514</v>
      </c>
      <c r="B334" s="3" t="s">
        <v>175</v>
      </c>
      <c r="C334" s="8">
        <v>0</v>
      </c>
      <c r="D334" s="8">
        <v>0</v>
      </c>
      <c r="E334" s="8">
        <v>5</v>
      </c>
      <c r="F334" s="8">
        <v>4</v>
      </c>
      <c r="G334" s="8">
        <v>1</v>
      </c>
      <c r="H334" s="8">
        <v>1</v>
      </c>
      <c r="I334" s="8">
        <v>1</v>
      </c>
      <c r="J334" s="8">
        <v>9</v>
      </c>
      <c r="K334" s="8">
        <v>3</v>
      </c>
      <c r="L334" s="8">
        <v>7</v>
      </c>
      <c r="M334" s="8">
        <v>6</v>
      </c>
      <c r="N334" s="8">
        <v>1</v>
      </c>
      <c r="O334" s="8">
        <v>0</v>
      </c>
      <c r="P334" s="8">
        <v>0</v>
      </c>
      <c r="Q334" s="8">
        <v>1</v>
      </c>
      <c r="R334" s="8">
        <v>0</v>
      </c>
      <c r="S334"/>
      <c r="T334"/>
      <c r="U334"/>
      <c r="V334"/>
      <c r="W334"/>
      <c r="X334"/>
    </row>
    <row r="335" spans="1:24">
      <c r="A335" s="8" t="s">
        <v>515</v>
      </c>
      <c r="B335" s="3" t="s">
        <v>177</v>
      </c>
      <c r="C335" s="8">
        <v>0</v>
      </c>
      <c r="D335" s="8">
        <v>0</v>
      </c>
      <c r="E335" s="8">
        <v>2</v>
      </c>
      <c r="F335" s="8">
        <v>3</v>
      </c>
      <c r="G335" s="8">
        <v>0</v>
      </c>
      <c r="H335" s="8">
        <v>0</v>
      </c>
      <c r="I335" s="8">
        <v>0</v>
      </c>
      <c r="J335" s="8">
        <v>5</v>
      </c>
      <c r="K335" s="8">
        <v>0</v>
      </c>
      <c r="L335" s="8">
        <v>7</v>
      </c>
      <c r="M335" s="8">
        <v>8</v>
      </c>
      <c r="N335" s="8">
        <v>5</v>
      </c>
      <c r="O335" s="8">
        <v>0</v>
      </c>
      <c r="P335" s="8">
        <v>4</v>
      </c>
      <c r="Q335" s="8">
        <v>0</v>
      </c>
      <c r="R335" s="8">
        <v>0</v>
      </c>
      <c r="S335"/>
      <c r="T335"/>
      <c r="U335"/>
      <c r="V335"/>
      <c r="W335"/>
      <c r="X335"/>
    </row>
    <row r="336" spans="1:24">
      <c r="A336" s="8" t="s">
        <v>516</v>
      </c>
      <c r="B336" s="3" t="s">
        <v>179</v>
      </c>
      <c r="C336" s="8">
        <v>0</v>
      </c>
      <c r="D336" s="8">
        <v>2</v>
      </c>
      <c r="E336" s="8">
        <v>3</v>
      </c>
      <c r="F336" s="8">
        <v>2</v>
      </c>
      <c r="G336" s="8">
        <v>0</v>
      </c>
      <c r="H336" s="8">
        <v>0</v>
      </c>
      <c r="I336" s="8">
        <v>0</v>
      </c>
      <c r="J336" s="8">
        <v>8</v>
      </c>
      <c r="K336" s="8">
        <v>1</v>
      </c>
      <c r="L336" s="8">
        <v>5</v>
      </c>
      <c r="M336" s="8">
        <v>10</v>
      </c>
      <c r="N336" s="8">
        <v>1</v>
      </c>
      <c r="O336" s="8">
        <v>0</v>
      </c>
      <c r="P336" s="8">
        <v>1</v>
      </c>
      <c r="Q336" s="8">
        <v>1</v>
      </c>
      <c r="R336" s="8">
        <v>0</v>
      </c>
      <c r="S336"/>
      <c r="T336"/>
      <c r="U336"/>
      <c r="V336"/>
      <c r="W336"/>
      <c r="X336"/>
    </row>
    <row r="337" spans="1:24">
      <c r="A337" s="8" t="s">
        <v>517</v>
      </c>
      <c r="B337" s="3" t="s">
        <v>181</v>
      </c>
      <c r="C337" s="8">
        <v>0</v>
      </c>
      <c r="D337" s="8">
        <v>0</v>
      </c>
      <c r="E337" s="8">
        <v>1</v>
      </c>
      <c r="F337" s="8">
        <v>0</v>
      </c>
      <c r="G337" s="8">
        <v>0</v>
      </c>
      <c r="H337" s="8">
        <v>0</v>
      </c>
      <c r="I337" s="8">
        <v>0</v>
      </c>
      <c r="J337" s="8">
        <v>1</v>
      </c>
      <c r="K337" s="8">
        <v>1</v>
      </c>
      <c r="L337" s="8">
        <v>2</v>
      </c>
      <c r="M337" s="8">
        <v>9</v>
      </c>
      <c r="N337" s="8">
        <v>2</v>
      </c>
      <c r="O337" s="8">
        <v>0</v>
      </c>
      <c r="P337" s="8">
        <v>0</v>
      </c>
      <c r="Q337" s="8">
        <v>0</v>
      </c>
      <c r="R337" s="8">
        <v>0</v>
      </c>
      <c r="S337"/>
      <c r="T337"/>
      <c r="U337"/>
      <c r="V337"/>
      <c r="W337"/>
      <c r="X337"/>
    </row>
    <row r="338" spans="1:24">
      <c r="A338" s="8" t="s">
        <v>518</v>
      </c>
      <c r="B338" s="3" t="s">
        <v>325</v>
      </c>
      <c r="C338" s="8">
        <v>0</v>
      </c>
      <c r="D338" s="8">
        <v>0</v>
      </c>
      <c r="E338" s="8">
        <v>0</v>
      </c>
      <c r="F338" s="8">
        <v>0</v>
      </c>
      <c r="G338" s="8">
        <v>0</v>
      </c>
      <c r="H338" s="8">
        <v>0</v>
      </c>
      <c r="I338" s="8">
        <v>0</v>
      </c>
      <c r="J338" s="8">
        <v>0</v>
      </c>
      <c r="K338" s="8">
        <v>1</v>
      </c>
      <c r="L338" s="8">
        <v>4</v>
      </c>
      <c r="M338" s="8">
        <v>5</v>
      </c>
      <c r="N338" s="8">
        <v>1</v>
      </c>
      <c r="O338" s="8">
        <v>0</v>
      </c>
      <c r="P338" s="8">
        <v>1</v>
      </c>
      <c r="Q338" s="8">
        <v>0</v>
      </c>
      <c r="R338" s="8">
        <v>0</v>
      </c>
      <c r="S338"/>
      <c r="T338"/>
      <c r="U338"/>
      <c r="V338"/>
      <c r="W338"/>
      <c r="X338"/>
    </row>
    <row r="339" spans="1:24">
      <c r="A339" s="8" t="s">
        <v>519</v>
      </c>
      <c r="B339" s="3" t="s">
        <v>183</v>
      </c>
      <c r="C339" s="8">
        <v>1</v>
      </c>
      <c r="D339" s="8">
        <v>0</v>
      </c>
      <c r="E339" s="8">
        <v>1</v>
      </c>
      <c r="F339" s="8">
        <v>3</v>
      </c>
      <c r="G339" s="8">
        <v>0</v>
      </c>
      <c r="H339" s="8">
        <v>0</v>
      </c>
      <c r="I339" s="8">
        <v>0</v>
      </c>
      <c r="J339" s="8">
        <v>5</v>
      </c>
      <c r="K339" s="8">
        <v>0</v>
      </c>
      <c r="L339" s="8">
        <v>5</v>
      </c>
      <c r="M339" s="8">
        <v>12</v>
      </c>
      <c r="N339" s="8">
        <v>1</v>
      </c>
      <c r="O339" s="8">
        <v>0</v>
      </c>
      <c r="P339" s="8">
        <v>3</v>
      </c>
      <c r="Q339" s="8">
        <v>0</v>
      </c>
      <c r="R339" s="8">
        <v>0</v>
      </c>
      <c r="S339"/>
      <c r="T339"/>
      <c r="U339"/>
      <c r="V339"/>
      <c r="W339"/>
      <c r="X339"/>
    </row>
    <row r="340" spans="1:24">
      <c r="A340" s="8" t="s">
        <v>520</v>
      </c>
      <c r="B340" s="3" t="s">
        <v>185</v>
      </c>
      <c r="C340" s="8">
        <v>0</v>
      </c>
      <c r="D340" s="8">
        <v>0</v>
      </c>
      <c r="E340" s="8">
        <v>1</v>
      </c>
      <c r="F340" s="8">
        <v>0</v>
      </c>
      <c r="G340" s="8">
        <v>0</v>
      </c>
      <c r="H340" s="8">
        <v>0</v>
      </c>
      <c r="I340" s="8">
        <v>0</v>
      </c>
      <c r="J340" s="8">
        <v>7</v>
      </c>
      <c r="K340" s="8">
        <v>2</v>
      </c>
      <c r="L340" s="8">
        <v>7</v>
      </c>
      <c r="M340" s="8">
        <v>13</v>
      </c>
      <c r="N340" s="8">
        <v>5</v>
      </c>
      <c r="O340" s="8">
        <v>0</v>
      </c>
      <c r="P340" s="8">
        <v>2</v>
      </c>
      <c r="Q340" s="8">
        <v>1</v>
      </c>
      <c r="R340" s="8">
        <v>0</v>
      </c>
      <c r="S340"/>
      <c r="T340"/>
      <c r="U340"/>
      <c r="V340"/>
      <c r="W340"/>
      <c r="X340"/>
    </row>
    <row r="341" spans="1:24">
      <c r="A341" s="8" t="s">
        <v>521</v>
      </c>
      <c r="B341" s="3" t="s">
        <v>146</v>
      </c>
      <c r="C341" s="8">
        <v>0</v>
      </c>
      <c r="D341" s="8">
        <v>0</v>
      </c>
      <c r="E341" s="8">
        <v>0</v>
      </c>
      <c r="F341" s="8">
        <v>2</v>
      </c>
      <c r="G341" s="8">
        <v>0</v>
      </c>
      <c r="H341" s="8">
        <v>0</v>
      </c>
      <c r="I341" s="8">
        <v>0</v>
      </c>
      <c r="J341" s="8">
        <v>2</v>
      </c>
      <c r="K341" s="8">
        <v>0</v>
      </c>
      <c r="L341" s="8">
        <v>4</v>
      </c>
      <c r="M341" s="8">
        <v>3</v>
      </c>
      <c r="N341" s="8">
        <v>1</v>
      </c>
      <c r="O341" s="8">
        <v>0</v>
      </c>
      <c r="P341" s="8">
        <v>0</v>
      </c>
      <c r="Q341" s="8">
        <v>0</v>
      </c>
      <c r="R341" s="8">
        <v>0</v>
      </c>
      <c r="S341"/>
      <c r="T341"/>
      <c r="U341"/>
      <c r="V341"/>
      <c r="W341"/>
      <c r="X341"/>
    </row>
    <row r="342" spans="1:24">
      <c r="A342" s="8" t="s">
        <v>522</v>
      </c>
      <c r="B342" s="3" t="s">
        <v>189</v>
      </c>
      <c r="C342" s="8">
        <v>0</v>
      </c>
      <c r="D342" s="8">
        <v>0</v>
      </c>
      <c r="E342" s="8">
        <v>1</v>
      </c>
      <c r="F342" s="8">
        <v>5</v>
      </c>
      <c r="G342" s="8">
        <v>0</v>
      </c>
      <c r="H342" s="8">
        <v>0</v>
      </c>
      <c r="I342" s="8">
        <v>0</v>
      </c>
      <c r="J342" s="8">
        <v>7</v>
      </c>
      <c r="K342" s="8">
        <v>0</v>
      </c>
      <c r="L342" s="8">
        <v>8</v>
      </c>
      <c r="M342" s="8">
        <v>13</v>
      </c>
      <c r="N342" s="8">
        <v>6</v>
      </c>
      <c r="O342" s="8">
        <v>0</v>
      </c>
      <c r="P342" s="8">
        <v>1</v>
      </c>
      <c r="Q342" s="8">
        <v>0</v>
      </c>
      <c r="R342" s="8">
        <v>0</v>
      </c>
      <c r="S342"/>
      <c r="T342"/>
      <c r="U342"/>
      <c r="V342"/>
      <c r="W342"/>
      <c r="X342"/>
    </row>
    <row r="343" spans="1:24">
      <c r="A343" s="8" t="s">
        <v>523</v>
      </c>
      <c r="B343" s="3" t="s">
        <v>187</v>
      </c>
      <c r="C343" s="8">
        <v>0</v>
      </c>
      <c r="D343" s="8">
        <v>0</v>
      </c>
      <c r="E343" s="8">
        <v>1</v>
      </c>
      <c r="F343" s="8">
        <v>6</v>
      </c>
      <c r="G343" s="8">
        <v>0</v>
      </c>
      <c r="H343" s="8">
        <v>0</v>
      </c>
      <c r="I343" s="8">
        <v>0</v>
      </c>
      <c r="J343" s="8">
        <v>7</v>
      </c>
      <c r="K343" s="8">
        <v>0</v>
      </c>
      <c r="L343" s="8">
        <v>2</v>
      </c>
      <c r="M343" s="8">
        <v>8</v>
      </c>
      <c r="N343" s="8">
        <v>2</v>
      </c>
      <c r="O343" s="8">
        <v>0</v>
      </c>
      <c r="P343" s="8">
        <v>2</v>
      </c>
      <c r="Q343" s="8">
        <v>0</v>
      </c>
      <c r="R343" s="8">
        <v>0</v>
      </c>
      <c r="S343"/>
      <c r="T343"/>
      <c r="U343"/>
      <c r="V343"/>
      <c r="W343"/>
      <c r="X343"/>
    </row>
    <row r="344" spans="1:24">
      <c r="A344" s="8" t="s">
        <v>524</v>
      </c>
      <c r="B344" s="3" t="s">
        <v>148</v>
      </c>
      <c r="C344" s="8">
        <v>0</v>
      </c>
      <c r="D344" s="8">
        <v>0</v>
      </c>
      <c r="E344" s="8">
        <v>1</v>
      </c>
      <c r="F344" s="8">
        <v>2</v>
      </c>
      <c r="G344" s="8">
        <v>0</v>
      </c>
      <c r="H344" s="8">
        <v>0</v>
      </c>
      <c r="I344" s="8">
        <v>0</v>
      </c>
      <c r="J344" s="8">
        <v>4</v>
      </c>
      <c r="K344" s="8">
        <v>0</v>
      </c>
      <c r="L344" s="8">
        <v>4</v>
      </c>
      <c r="M344" s="8">
        <v>22</v>
      </c>
      <c r="N344" s="8">
        <v>7</v>
      </c>
      <c r="O344" s="8">
        <v>0</v>
      </c>
      <c r="P344" s="8">
        <v>5</v>
      </c>
      <c r="Q344" s="8">
        <v>2</v>
      </c>
      <c r="R344" s="8">
        <v>0</v>
      </c>
      <c r="S344"/>
      <c r="T344"/>
      <c r="U344"/>
      <c r="V344"/>
      <c r="W344"/>
      <c r="X344"/>
    </row>
    <row r="345" spans="1:24">
      <c r="A345" s="8" t="s">
        <v>525</v>
      </c>
      <c r="B345" s="3" t="s">
        <v>191</v>
      </c>
      <c r="C345" s="8">
        <v>0</v>
      </c>
      <c r="D345" s="8">
        <v>0</v>
      </c>
      <c r="E345" s="8">
        <v>0</v>
      </c>
      <c r="F345" s="8">
        <v>0</v>
      </c>
      <c r="G345" s="8">
        <v>0</v>
      </c>
      <c r="H345" s="8">
        <v>0</v>
      </c>
      <c r="I345" s="8">
        <v>0</v>
      </c>
      <c r="J345" s="8">
        <v>0</v>
      </c>
      <c r="K345" s="8">
        <v>0</v>
      </c>
      <c r="L345" s="8">
        <v>2</v>
      </c>
      <c r="M345" s="8">
        <v>7</v>
      </c>
      <c r="N345" s="8">
        <v>0</v>
      </c>
      <c r="O345" s="8">
        <v>0</v>
      </c>
      <c r="P345" s="8">
        <v>1</v>
      </c>
      <c r="Q345" s="8">
        <v>1</v>
      </c>
      <c r="R345" s="8">
        <v>0</v>
      </c>
      <c r="S345"/>
      <c r="T345"/>
      <c r="U345"/>
      <c r="V345"/>
      <c r="W345"/>
      <c r="X345"/>
    </row>
    <row r="346" spans="1:24">
      <c r="A346" s="8" t="s">
        <v>526</v>
      </c>
      <c r="B346" s="3" t="s">
        <v>193</v>
      </c>
      <c r="C346" s="8">
        <v>1</v>
      </c>
      <c r="D346" s="8">
        <v>0</v>
      </c>
      <c r="E346" s="8">
        <v>0</v>
      </c>
      <c r="F346" s="8">
        <v>3</v>
      </c>
      <c r="G346" s="8">
        <v>0</v>
      </c>
      <c r="H346" s="8">
        <v>0</v>
      </c>
      <c r="I346" s="8">
        <v>0</v>
      </c>
      <c r="J346" s="8">
        <v>5</v>
      </c>
      <c r="K346" s="8">
        <v>0</v>
      </c>
      <c r="L346" s="8">
        <v>5</v>
      </c>
      <c r="M346" s="8">
        <v>23</v>
      </c>
      <c r="N346" s="8">
        <v>5</v>
      </c>
      <c r="O346" s="8">
        <v>0</v>
      </c>
      <c r="P346" s="8">
        <v>7</v>
      </c>
      <c r="Q346" s="8">
        <v>2</v>
      </c>
      <c r="R346" s="8">
        <v>0</v>
      </c>
      <c r="S346"/>
      <c r="T346"/>
      <c r="U346"/>
      <c r="V346"/>
      <c r="W346"/>
      <c r="X346"/>
    </row>
    <row r="347" spans="1:24">
      <c r="A347" s="8" t="s">
        <v>527</v>
      </c>
      <c r="B347" s="3" t="s">
        <v>195</v>
      </c>
      <c r="C347" s="8">
        <v>0</v>
      </c>
      <c r="D347" s="8">
        <v>0</v>
      </c>
      <c r="E347" s="8">
        <v>3</v>
      </c>
      <c r="F347" s="8">
        <v>0</v>
      </c>
      <c r="G347" s="8">
        <v>0</v>
      </c>
      <c r="H347" s="8">
        <v>0</v>
      </c>
      <c r="I347" s="8">
        <v>0</v>
      </c>
      <c r="J347" s="8">
        <v>3</v>
      </c>
      <c r="K347" s="8">
        <v>3</v>
      </c>
      <c r="L347" s="8">
        <v>11</v>
      </c>
      <c r="M347" s="8">
        <v>18</v>
      </c>
      <c r="N347" s="8">
        <v>8</v>
      </c>
      <c r="O347" s="8">
        <v>1</v>
      </c>
      <c r="P347" s="8">
        <v>2</v>
      </c>
      <c r="Q347" s="8" t="s">
        <v>1157</v>
      </c>
      <c r="R347" s="8">
        <v>0</v>
      </c>
      <c r="S347"/>
      <c r="T347"/>
      <c r="U347"/>
      <c r="V347"/>
      <c r="W347"/>
      <c r="X347"/>
    </row>
    <row r="348" spans="1:24">
      <c r="A348" s="8" t="s">
        <v>529</v>
      </c>
      <c r="B348" s="3" t="s">
        <v>197</v>
      </c>
      <c r="C348" s="8">
        <v>0</v>
      </c>
      <c r="D348" s="8">
        <v>0</v>
      </c>
      <c r="E348" s="8">
        <v>1</v>
      </c>
      <c r="F348" s="8">
        <v>2</v>
      </c>
      <c r="G348" s="8">
        <v>0</v>
      </c>
      <c r="H348" s="8">
        <v>0</v>
      </c>
      <c r="I348" s="8">
        <v>0</v>
      </c>
      <c r="J348" s="8">
        <v>3</v>
      </c>
      <c r="K348" s="8">
        <v>1</v>
      </c>
      <c r="L348" s="8">
        <v>5</v>
      </c>
      <c r="M348" s="8">
        <v>10</v>
      </c>
      <c r="N348" s="8">
        <v>4</v>
      </c>
      <c r="O348" s="8">
        <v>0</v>
      </c>
      <c r="P348" s="8">
        <v>8</v>
      </c>
      <c r="Q348" s="8">
        <v>3</v>
      </c>
      <c r="R348" s="8">
        <v>0</v>
      </c>
      <c r="S348"/>
      <c r="T348"/>
      <c r="U348"/>
      <c r="V348"/>
      <c r="W348"/>
      <c r="X348"/>
    </row>
    <row r="349" spans="1:24">
      <c r="A349" s="8" t="s">
        <v>530</v>
      </c>
      <c r="B349" s="3" t="s">
        <v>432</v>
      </c>
      <c r="C349" s="8">
        <v>0</v>
      </c>
      <c r="D349" s="8">
        <v>0</v>
      </c>
      <c r="E349" s="8">
        <v>0</v>
      </c>
      <c r="F349" s="8">
        <v>0</v>
      </c>
      <c r="G349" s="8">
        <v>0</v>
      </c>
      <c r="H349" s="8">
        <v>0</v>
      </c>
      <c r="I349" s="8">
        <v>0</v>
      </c>
      <c r="J349" s="8">
        <v>0</v>
      </c>
      <c r="K349" s="8">
        <v>0</v>
      </c>
      <c r="L349" s="8">
        <v>5</v>
      </c>
      <c r="M349" s="8">
        <v>4</v>
      </c>
      <c r="N349" s="8">
        <v>5</v>
      </c>
      <c r="O349" s="8">
        <v>0</v>
      </c>
      <c r="P349" s="8">
        <v>5</v>
      </c>
      <c r="Q349" s="8">
        <v>1</v>
      </c>
      <c r="R349" s="8">
        <v>0</v>
      </c>
      <c r="S349"/>
      <c r="T349"/>
      <c r="U349"/>
      <c r="V349"/>
      <c r="W349"/>
      <c r="X349"/>
    </row>
    <row r="350" spans="1:24">
      <c r="A350" s="8" t="s">
        <v>531</v>
      </c>
      <c r="B350" s="3" t="s">
        <v>199</v>
      </c>
      <c r="C350" s="8">
        <v>0</v>
      </c>
      <c r="D350" s="8">
        <v>0</v>
      </c>
      <c r="E350" s="8">
        <v>4</v>
      </c>
      <c r="F350" s="8">
        <v>2</v>
      </c>
      <c r="G350" s="8">
        <v>0</v>
      </c>
      <c r="H350" s="8">
        <v>0</v>
      </c>
      <c r="I350" s="8">
        <v>0</v>
      </c>
      <c r="J350" s="8">
        <v>8</v>
      </c>
      <c r="K350" s="8">
        <v>3</v>
      </c>
      <c r="L350" s="8">
        <v>12</v>
      </c>
      <c r="M350" s="8">
        <v>10</v>
      </c>
      <c r="N350" s="8">
        <v>5</v>
      </c>
      <c r="O350" s="8">
        <v>0</v>
      </c>
      <c r="P350" s="8">
        <v>5</v>
      </c>
      <c r="Q350" s="8">
        <v>6</v>
      </c>
      <c r="R350" s="8">
        <v>0</v>
      </c>
      <c r="S350"/>
      <c r="T350"/>
      <c r="U350"/>
      <c r="V350"/>
      <c r="W350"/>
      <c r="X350"/>
    </row>
    <row r="351" spans="1:24">
      <c r="A351" s="8" t="s">
        <v>532</v>
      </c>
      <c r="B351" s="3" t="s">
        <v>201</v>
      </c>
      <c r="C351" s="8">
        <v>0</v>
      </c>
      <c r="D351" s="8">
        <v>0</v>
      </c>
      <c r="E351" s="8">
        <v>0</v>
      </c>
      <c r="F351" s="8">
        <v>2</v>
      </c>
      <c r="G351" s="8">
        <v>0</v>
      </c>
      <c r="H351" s="8">
        <v>0</v>
      </c>
      <c r="I351" s="8">
        <v>0</v>
      </c>
      <c r="J351" s="8">
        <v>2</v>
      </c>
      <c r="K351" s="8">
        <v>2</v>
      </c>
      <c r="L351" s="8">
        <v>6</v>
      </c>
      <c r="M351" s="8">
        <v>13</v>
      </c>
      <c r="N351" s="8">
        <v>3</v>
      </c>
      <c r="O351" s="8">
        <v>0</v>
      </c>
      <c r="P351" s="8">
        <v>2</v>
      </c>
      <c r="Q351" s="8">
        <v>0</v>
      </c>
      <c r="R351" s="8">
        <v>0</v>
      </c>
      <c r="S351"/>
      <c r="T351"/>
      <c r="U351"/>
      <c r="V351"/>
      <c r="W351"/>
      <c r="X351"/>
    </row>
    <row r="352" spans="1:24">
      <c r="A352" s="8" t="s">
        <v>533</v>
      </c>
      <c r="B352" s="3" t="s">
        <v>203</v>
      </c>
      <c r="C352" s="8">
        <v>0</v>
      </c>
      <c r="D352" s="8">
        <v>0</v>
      </c>
      <c r="E352" s="8">
        <v>1</v>
      </c>
      <c r="F352" s="8">
        <v>0</v>
      </c>
      <c r="G352" s="8">
        <v>0</v>
      </c>
      <c r="H352" s="8">
        <v>0</v>
      </c>
      <c r="I352" s="8">
        <v>0</v>
      </c>
      <c r="J352" s="8">
        <v>3</v>
      </c>
      <c r="K352" s="8">
        <v>1</v>
      </c>
      <c r="L352" s="8">
        <v>3</v>
      </c>
      <c r="M352" s="8">
        <v>11</v>
      </c>
      <c r="N352" s="8">
        <v>5</v>
      </c>
      <c r="O352" s="8">
        <v>0</v>
      </c>
      <c r="P352" s="8">
        <v>1</v>
      </c>
      <c r="Q352" s="8">
        <v>0</v>
      </c>
      <c r="R352" s="8">
        <v>0</v>
      </c>
      <c r="S352"/>
      <c r="T352"/>
      <c r="U352"/>
      <c r="V352"/>
      <c r="W352"/>
      <c r="X352"/>
    </row>
    <row r="353" spans="1:24">
      <c r="A353" s="8" t="s">
        <v>534</v>
      </c>
      <c r="B353" s="3" t="s">
        <v>205</v>
      </c>
      <c r="C353" s="8">
        <v>0</v>
      </c>
      <c r="D353" s="8">
        <v>0</v>
      </c>
      <c r="E353" s="8">
        <v>2</v>
      </c>
      <c r="F353" s="8">
        <v>3</v>
      </c>
      <c r="G353" s="8">
        <v>0</v>
      </c>
      <c r="H353" s="8">
        <v>0</v>
      </c>
      <c r="I353" s="8">
        <v>0</v>
      </c>
      <c r="J353" s="8">
        <v>6</v>
      </c>
      <c r="K353" s="8">
        <v>1</v>
      </c>
      <c r="L353" s="8">
        <v>6</v>
      </c>
      <c r="M353" s="8">
        <v>17</v>
      </c>
      <c r="N353" s="8">
        <v>8</v>
      </c>
      <c r="O353" s="8">
        <v>1</v>
      </c>
      <c r="P353" s="8">
        <v>5</v>
      </c>
      <c r="Q353" s="8">
        <v>0</v>
      </c>
      <c r="R353" s="8">
        <v>0</v>
      </c>
      <c r="S353"/>
      <c r="T353"/>
      <c r="U353"/>
      <c r="V353"/>
      <c r="W353"/>
      <c r="X353"/>
    </row>
    <row r="354" spans="1:24">
      <c r="A354" s="8" t="s">
        <v>535</v>
      </c>
      <c r="B354" s="3" t="s">
        <v>207</v>
      </c>
      <c r="C354" s="8">
        <v>0</v>
      </c>
      <c r="D354" s="8">
        <v>0</v>
      </c>
      <c r="E354" s="8">
        <v>1</v>
      </c>
      <c r="F354" s="8">
        <v>0</v>
      </c>
      <c r="G354" s="8">
        <v>0</v>
      </c>
      <c r="H354" s="8">
        <v>0</v>
      </c>
      <c r="I354" s="8">
        <v>0</v>
      </c>
      <c r="J354" s="8">
        <v>1</v>
      </c>
      <c r="K354" s="8">
        <v>0</v>
      </c>
      <c r="L354" s="8">
        <v>5</v>
      </c>
      <c r="M354" s="8">
        <v>5</v>
      </c>
      <c r="N354" s="8">
        <v>3</v>
      </c>
      <c r="O354" s="8">
        <v>0</v>
      </c>
      <c r="P354" s="8">
        <v>0</v>
      </c>
      <c r="Q354" s="8">
        <v>0</v>
      </c>
      <c r="R354" s="8">
        <v>0</v>
      </c>
      <c r="S354"/>
      <c r="T354"/>
      <c r="U354"/>
      <c r="V354"/>
      <c r="W354"/>
      <c r="X354"/>
    </row>
    <row r="355" spans="1:24">
      <c r="A355" s="8" t="s">
        <v>536</v>
      </c>
      <c r="B355" s="3" t="s">
        <v>209</v>
      </c>
      <c r="C355" s="8">
        <v>0</v>
      </c>
      <c r="D355" s="8">
        <v>0</v>
      </c>
      <c r="E355" s="8">
        <v>1</v>
      </c>
      <c r="F355" s="8">
        <v>0</v>
      </c>
      <c r="G355" s="8">
        <v>0</v>
      </c>
      <c r="H355" s="8">
        <v>0</v>
      </c>
      <c r="I355" s="8">
        <v>0</v>
      </c>
      <c r="J355" s="8">
        <v>3</v>
      </c>
      <c r="K355" s="8">
        <v>0</v>
      </c>
      <c r="L355" s="8">
        <v>2</v>
      </c>
      <c r="M355" s="8">
        <v>25</v>
      </c>
      <c r="N355" s="8">
        <v>4</v>
      </c>
      <c r="O355" s="8">
        <v>0</v>
      </c>
      <c r="P355" s="8">
        <v>5</v>
      </c>
      <c r="Q355" s="8">
        <v>0</v>
      </c>
      <c r="R355" s="8">
        <v>0</v>
      </c>
      <c r="S355"/>
      <c r="T355"/>
      <c r="U355"/>
      <c r="V355"/>
      <c r="W355"/>
      <c r="X355"/>
    </row>
    <row r="356" spans="1:24">
      <c r="A356" s="8" t="s">
        <v>537</v>
      </c>
      <c r="B356" s="3" t="s">
        <v>211</v>
      </c>
      <c r="C356" s="8">
        <v>0</v>
      </c>
      <c r="D356" s="8">
        <v>0</v>
      </c>
      <c r="E356" s="8">
        <v>1</v>
      </c>
      <c r="F356" s="8">
        <v>3</v>
      </c>
      <c r="G356" s="8">
        <v>0</v>
      </c>
      <c r="H356" s="8">
        <v>0</v>
      </c>
      <c r="I356" s="8">
        <v>0</v>
      </c>
      <c r="J356" s="8">
        <v>7</v>
      </c>
      <c r="K356" s="8">
        <v>0</v>
      </c>
      <c r="L356" s="8">
        <v>10</v>
      </c>
      <c r="M356" s="8">
        <v>24</v>
      </c>
      <c r="N356" s="8">
        <v>8</v>
      </c>
      <c r="O356" s="8">
        <v>0</v>
      </c>
      <c r="P356" s="8">
        <v>8</v>
      </c>
      <c r="Q356" s="8">
        <v>1</v>
      </c>
      <c r="R356" s="8">
        <v>0</v>
      </c>
      <c r="S356"/>
      <c r="T356"/>
      <c r="U356"/>
      <c r="V356"/>
      <c r="W356"/>
      <c r="X356"/>
    </row>
    <row r="357" spans="1:24">
      <c r="A357" s="8" t="s">
        <v>538</v>
      </c>
      <c r="B357" s="3" t="s">
        <v>213</v>
      </c>
      <c r="C357" s="8">
        <v>1</v>
      </c>
      <c r="D357" s="8">
        <v>1</v>
      </c>
      <c r="E357" s="8">
        <v>4</v>
      </c>
      <c r="F357" s="8">
        <v>1</v>
      </c>
      <c r="G357" s="8">
        <v>0</v>
      </c>
      <c r="H357" s="8">
        <v>0</v>
      </c>
      <c r="I357" s="8">
        <v>0</v>
      </c>
      <c r="J357" s="8">
        <v>10</v>
      </c>
      <c r="K357" s="8">
        <v>1</v>
      </c>
      <c r="L357" s="8">
        <v>5</v>
      </c>
      <c r="M357" s="8">
        <v>20</v>
      </c>
      <c r="N357" s="8">
        <v>6</v>
      </c>
      <c r="O357" s="8">
        <v>0</v>
      </c>
      <c r="P357" s="8">
        <v>3</v>
      </c>
      <c r="Q357" s="8">
        <v>0</v>
      </c>
      <c r="R357" s="8">
        <v>0</v>
      </c>
      <c r="S357"/>
      <c r="T357"/>
      <c r="U357"/>
      <c r="V357"/>
      <c r="W357"/>
      <c r="X357"/>
    </row>
    <row r="358" spans="1:24">
      <c r="A358" s="8" t="s">
        <v>539</v>
      </c>
      <c r="B358" s="3" t="s">
        <v>215</v>
      </c>
      <c r="C358" s="8">
        <v>0</v>
      </c>
      <c r="D358" s="8">
        <v>0</v>
      </c>
      <c r="E358" s="8">
        <v>1</v>
      </c>
      <c r="F358" s="8">
        <v>3</v>
      </c>
      <c r="G358" s="8">
        <v>0</v>
      </c>
      <c r="H358" s="8">
        <v>0</v>
      </c>
      <c r="I358" s="8">
        <v>0</v>
      </c>
      <c r="J358" s="8">
        <v>4</v>
      </c>
      <c r="K358" s="8">
        <v>2</v>
      </c>
      <c r="L358" s="8">
        <v>10</v>
      </c>
      <c r="M358" s="8">
        <v>9</v>
      </c>
      <c r="N358" s="8">
        <v>4</v>
      </c>
      <c r="O358" s="8">
        <v>0</v>
      </c>
      <c r="P358" s="8">
        <v>5</v>
      </c>
      <c r="Q358" s="8">
        <v>1</v>
      </c>
      <c r="R358" s="8">
        <v>0</v>
      </c>
      <c r="S358"/>
      <c r="T358"/>
      <c r="U358"/>
      <c r="V358"/>
      <c r="W358"/>
      <c r="X358"/>
    </row>
    <row r="359" spans="1:24">
      <c r="A359" s="8" t="s">
        <v>540</v>
      </c>
      <c r="B359" s="3" t="s">
        <v>217</v>
      </c>
      <c r="C359" s="8">
        <v>0</v>
      </c>
      <c r="D359" s="8">
        <v>0</v>
      </c>
      <c r="E359" s="8">
        <v>3</v>
      </c>
      <c r="F359" s="8">
        <v>5</v>
      </c>
      <c r="G359" s="8">
        <v>0</v>
      </c>
      <c r="H359" s="8">
        <v>0</v>
      </c>
      <c r="I359" s="8">
        <v>0</v>
      </c>
      <c r="J359" s="8">
        <v>5</v>
      </c>
      <c r="K359" s="8">
        <v>3</v>
      </c>
      <c r="L359" s="8">
        <v>12</v>
      </c>
      <c r="M359" s="8">
        <v>13</v>
      </c>
      <c r="N359" s="8">
        <v>8</v>
      </c>
      <c r="O359" s="8">
        <v>0</v>
      </c>
      <c r="P359" s="8">
        <v>5</v>
      </c>
      <c r="Q359" s="8">
        <v>0</v>
      </c>
      <c r="R359" s="8">
        <v>0</v>
      </c>
      <c r="S359"/>
      <c r="T359"/>
      <c r="U359"/>
      <c r="V359"/>
      <c r="W359"/>
      <c r="X359"/>
    </row>
    <row r="360" spans="1:24">
      <c r="A360" s="8" t="s">
        <v>541</v>
      </c>
      <c r="B360" s="3" t="s">
        <v>219</v>
      </c>
      <c r="C360" s="8">
        <v>0</v>
      </c>
      <c r="D360" s="8">
        <v>0</v>
      </c>
      <c r="E360" s="8">
        <v>0</v>
      </c>
      <c r="F360" s="8">
        <v>4</v>
      </c>
      <c r="G360" s="8">
        <v>0</v>
      </c>
      <c r="H360" s="8">
        <v>0</v>
      </c>
      <c r="I360" s="8">
        <v>0</v>
      </c>
      <c r="J360" s="8">
        <v>4</v>
      </c>
      <c r="K360" s="8">
        <v>3</v>
      </c>
      <c r="L360" s="8">
        <v>10</v>
      </c>
      <c r="M360" s="8">
        <v>4</v>
      </c>
      <c r="N360" s="8">
        <v>0</v>
      </c>
      <c r="O360" s="8">
        <v>0</v>
      </c>
      <c r="P360" s="8">
        <v>4</v>
      </c>
      <c r="Q360" s="8">
        <v>1</v>
      </c>
      <c r="R360" s="8">
        <v>0</v>
      </c>
      <c r="S360"/>
      <c r="T360"/>
      <c r="U360"/>
      <c r="V360"/>
      <c r="W360"/>
      <c r="X360"/>
    </row>
    <row r="361" spans="1:24">
      <c r="A361" s="8" t="s">
        <v>542</v>
      </c>
      <c r="B361" s="3" t="s">
        <v>221</v>
      </c>
      <c r="C361" s="8">
        <v>0</v>
      </c>
      <c r="D361" s="8">
        <v>1</v>
      </c>
      <c r="E361" s="8">
        <v>2</v>
      </c>
      <c r="F361" s="8">
        <v>4</v>
      </c>
      <c r="G361" s="8">
        <v>0</v>
      </c>
      <c r="H361" s="8">
        <v>0</v>
      </c>
      <c r="I361" s="8">
        <v>0</v>
      </c>
      <c r="J361" s="8">
        <v>9</v>
      </c>
      <c r="K361" s="8">
        <v>1</v>
      </c>
      <c r="L361" s="8">
        <v>4</v>
      </c>
      <c r="M361" s="8">
        <v>16</v>
      </c>
      <c r="N361" s="8">
        <v>3</v>
      </c>
      <c r="O361" s="8">
        <v>0</v>
      </c>
      <c r="P361" s="8">
        <v>5</v>
      </c>
      <c r="Q361" s="8">
        <v>3</v>
      </c>
      <c r="R361" s="8">
        <v>0</v>
      </c>
      <c r="S361"/>
      <c r="T361"/>
      <c r="U361"/>
      <c r="V361"/>
      <c r="W361"/>
      <c r="X361"/>
    </row>
    <row r="362" spans="1:24">
      <c r="A362" s="8" t="s">
        <v>543</v>
      </c>
      <c r="B362" s="3" t="s">
        <v>223</v>
      </c>
      <c r="C362" s="8">
        <v>0</v>
      </c>
      <c r="D362" s="8">
        <v>0</v>
      </c>
      <c r="E362" s="8">
        <v>1</v>
      </c>
      <c r="F362" s="8">
        <v>2</v>
      </c>
      <c r="G362" s="8">
        <v>0</v>
      </c>
      <c r="H362" s="8">
        <v>0</v>
      </c>
      <c r="I362" s="8">
        <v>0</v>
      </c>
      <c r="J362" s="8">
        <v>3</v>
      </c>
      <c r="K362" s="8">
        <v>0</v>
      </c>
      <c r="L362" s="8">
        <v>2</v>
      </c>
      <c r="M362" s="8">
        <v>9</v>
      </c>
      <c r="N362" s="8">
        <v>3</v>
      </c>
      <c r="O362" s="8">
        <v>0</v>
      </c>
      <c r="P362" s="8">
        <v>3</v>
      </c>
      <c r="Q362" s="8">
        <v>0</v>
      </c>
      <c r="R362" s="8">
        <v>0</v>
      </c>
      <c r="S362"/>
      <c r="T362"/>
      <c r="U362"/>
      <c r="V362"/>
      <c r="W362"/>
      <c r="X362"/>
    </row>
    <row r="363" spans="1:24">
      <c r="A363" s="8" t="s">
        <v>544</v>
      </c>
      <c r="B363" s="3" t="s">
        <v>225</v>
      </c>
      <c r="C363" s="8">
        <v>0</v>
      </c>
      <c r="D363" s="8">
        <v>0</v>
      </c>
      <c r="E363" s="8">
        <v>2</v>
      </c>
      <c r="F363" s="8">
        <v>0</v>
      </c>
      <c r="G363" s="8">
        <v>0</v>
      </c>
      <c r="H363" s="8">
        <v>0</v>
      </c>
      <c r="I363" s="8">
        <v>0</v>
      </c>
      <c r="J363" s="8">
        <v>7</v>
      </c>
      <c r="K363" s="8">
        <v>5</v>
      </c>
      <c r="L363" s="8">
        <v>8</v>
      </c>
      <c r="M363" s="8">
        <v>18</v>
      </c>
      <c r="N363" s="8">
        <v>12</v>
      </c>
      <c r="O363" s="8">
        <v>0</v>
      </c>
      <c r="P363" s="8">
        <v>4</v>
      </c>
      <c r="Q363" s="8">
        <v>3</v>
      </c>
      <c r="R363" s="8">
        <v>0</v>
      </c>
      <c r="S363"/>
      <c r="T363"/>
      <c r="U363"/>
      <c r="V363"/>
      <c r="W363"/>
      <c r="X363"/>
    </row>
    <row r="364" spans="1:24">
      <c r="A364" s="8" t="s">
        <v>545</v>
      </c>
      <c r="B364" s="3" t="s">
        <v>227</v>
      </c>
      <c r="C364" s="8">
        <v>0</v>
      </c>
      <c r="D364" s="8">
        <v>1</v>
      </c>
      <c r="E364" s="8">
        <v>4</v>
      </c>
      <c r="F364" s="8">
        <v>3</v>
      </c>
      <c r="G364" s="8">
        <v>0</v>
      </c>
      <c r="H364" s="8">
        <v>0</v>
      </c>
      <c r="I364" s="8">
        <v>0</v>
      </c>
      <c r="J364" s="8">
        <v>9</v>
      </c>
      <c r="K364" s="8">
        <v>1</v>
      </c>
      <c r="L364" s="8">
        <v>3</v>
      </c>
      <c r="M364" s="8">
        <v>17</v>
      </c>
      <c r="N364" s="8">
        <v>5</v>
      </c>
      <c r="O364" s="8">
        <v>0</v>
      </c>
      <c r="P364" s="8">
        <v>5</v>
      </c>
      <c r="Q364" s="8">
        <v>1</v>
      </c>
      <c r="R364" s="8">
        <v>0</v>
      </c>
      <c r="S364"/>
      <c r="T364"/>
      <c r="U364"/>
      <c r="V364"/>
      <c r="W364"/>
      <c r="X364"/>
    </row>
    <row r="365" spans="1:24">
      <c r="A365" s="8" t="s">
        <v>546</v>
      </c>
      <c r="B365" s="3" t="s">
        <v>229</v>
      </c>
      <c r="C365" s="8">
        <v>0</v>
      </c>
      <c r="D365" s="8">
        <v>0</v>
      </c>
      <c r="E365" s="8">
        <v>1</v>
      </c>
      <c r="F365" s="8">
        <v>4</v>
      </c>
      <c r="G365" s="8">
        <v>0</v>
      </c>
      <c r="H365" s="8">
        <v>0</v>
      </c>
      <c r="I365" s="8">
        <v>0</v>
      </c>
      <c r="J365" s="8">
        <v>6</v>
      </c>
      <c r="K365" s="8">
        <v>0</v>
      </c>
      <c r="L365" s="8">
        <v>9</v>
      </c>
      <c r="M365" s="8">
        <v>26</v>
      </c>
      <c r="N365" s="8">
        <v>12</v>
      </c>
      <c r="O365" s="8">
        <v>0</v>
      </c>
      <c r="P365" s="8">
        <v>2</v>
      </c>
      <c r="Q365" s="8">
        <v>0</v>
      </c>
      <c r="R365" s="8">
        <v>0</v>
      </c>
      <c r="S365"/>
      <c r="T365"/>
      <c r="U365"/>
      <c r="V365"/>
      <c r="W365"/>
      <c r="X365"/>
    </row>
    <row r="366" spans="1:24">
      <c r="A366" s="8" t="s">
        <v>547</v>
      </c>
      <c r="B366" s="3" t="s">
        <v>231</v>
      </c>
      <c r="C366" s="8">
        <v>0</v>
      </c>
      <c r="D366" s="8">
        <v>0</v>
      </c>
      <c r="E366" s="8">
        <v>1</v>
      </c>
      <c r="F366" s="8">
        <v>1</v>
      </c>
      <c r="G366" s="8">
        <v>0</v>
      </c>
      <c r="H366" s="8">
        <v>0</v>
      </c>
      <c r="I366" s="8">
        <v>0</v>
      </c>
      <c r="J366" s="8">
        <v>2</v>
      </c>
      <c r="K366" s="8">
        <v>0</v>
      </c>
      <c r="L366" s="8">
        <v>6</v>
      </c>
      <c r="M366" s="8">
        <v>17</v>
      </c>
      <c r="N366" s="8">
        <v>5</v>
      </c>
      <c r="O366" s="8">
        <v>0</v>
      </c>
      <c r="P366" s="8">
        <v>4</v>
      </c>
      <c r="Q366" s="8">
        <v>0</v>
      </c>
      <c r="R366" s="8">
        <v>0</v>
      </c>
      <c r="S366"/>
      <c r="T366"/>
      <c r="U366"/>
      <c r="V366"/>
      <c r="W366"/>
      <c r="X366"/>
    </row>
    <row r="367" spans="1:24">
      <c r="A367" s="8" t="s">
        <v>548</v>
      </c>
      <c r="B367" s="3" t="s">
        <v>233</v>
      </c>
      <c r="C367" s="8">
        <v>0</v>
      </c>
      <c r="D367" s="8">
        <v>0</v>
      </c>
      <c r="E367" s="8">
        <v>1</v>
      </c>
      <c r="F367" s="8">
        <v>4</v>
      </c>
      <c r="G367" s="8">
        <v>0</v>
      </c>
      <c r="H367" s="8">
        <v>0</v>
      </c>
      <c r="I367" s="8">
        <v>0</v>
      </c>
      <c r="J367" s="8">
        <v>5</v>
      </c>
      <c r="K367" s="8">
        <v>1</v>
      </c>
      <c r="L367" s="8">
        <v>7</v>
      </c>
      <c r="M367" s="8">
        <v>14</v>
      </c>
      <c r="N367" s="8">
        <v>5</v>
      </c>
      <c r="O367" s="8">
        <v>0</v>
      </c>
      <c r="P367" s="8">
        <v>0</v>
      </c>
      <c r="Q367" s="8">
        <v>0</v>
      </c>
      <c r="R367" s="8">
        <v>0</v>
      </c>
      <c r="S367"/>
      <c r="T367"/>
      <c r="U367"/>
      <c r="V367"/>
      <c r="W367"/>
      <c r="X367"/>
    </row>
    <row r="368" spans="1:24">
      <c r="A368" s="8" t="s">
        <v>549</v>
      </c>
      <c r="B368" s="3" t="s">
        <v>235</v>
      </c>
      <c r="C368" s="8">
        <v>0</v>
      </c>
      <c r="D368" s="8">
        <v>0</v>
      </c>
      <c r="E368" s="8">
        <v>1</v>
      </c>
      <c r="F368" s="8">
        <v>3</v>
      </c>
      <c r="G368" s="8">
        <v>0</v>
      </c>
      <c r="H368" s="8">
        <v>0</v>
      </c>
      <c r="I368" s="8">
        <v>0</v>
      </c>
      <c r="J368" s="8">
        <v>6</v>
      </c>
      <c r="K368" s="8">
        <v>3</v>
      </c>
      <c r="L368" s="8">
        <v>5</v>
      </c>
      <c r="M368" s="8">
        <v>26</v>
      </c>
      <c r="N368" s="8">
        <v>8</v>
      </c>
      <c r="O368" s="8">
        <v>0</v>
      </c>
      <c r="P368" s="8">
        <v>4</v>
      </c>
      <c r="Q368" s="8">
        <v>0</v>
      </c>
      <c r="R368" s="8">
        <v>0</v>
      </c>
      <c r="S368"/>
      <c r="T368"/>
      <c r="U368"/>
      <c r="V368"/>
      <c r="W368"/>
      <c r="X368"/>
    </row>
    <row r="369" spans="1:24">
      <c r="A369" s="8" t="s">
        <v>550</v>
      </c>
      <c r="B369" s="3" t="s">
        <v>237</v>
      </c>
      <c r="C369" s="8">
        <v>0</v>
      </c>
      <c r="D369" s="8">
        <v>0</v>
      </c>
      <c r="E369" s="8">
        <v>1</v>
      </c>
      <c r="F369" s="8">
        <v>0</v>
      </c>
      <c r="G369" s="8">
        <v>0</v>
      </c>
      <c r="H369" s="8">
        <v>0</v>
      </c>
      <c r="I369" s="8">
        <v>0</v>
      </c>
      <c r="J369" s="8">
        <v>4</v>
      </c>
      <c r="K369" s="8">
        <v>1</v>
      </c>
      <c r="L369" s="8">
        <v>7</v>
      </c>
      <c r="M369" s="8">
        <v>21</v>
      </c>
      <c r="N369" s="8">
        <v>12</v>
      </c>
      <c r="O369" s="8">
        <v>0</v>
      </c>
      <c r="P369" s="8">
        <v>4</v>
      </c>
      <c r="Q369" s="8">
        <v>0</v>
      </c>
      <c r="R369" s="8">
        <v>0</v>
      </c>
      <c r="S369"/>
      <c r="T369"/>
      <c r="U369"/>
      <c r="V369"/>
      <c r="W369"/>
      <c r="X369"/>
    </row>
    <row r="370" spans="1:24">
      <c r="A370" s="8" t="s">
        <v>551</v>
      </c>
      <c r="B370" s="3" t="s">
        <v>239</v>
      </c>
      <c r="C370" s="8">
        <v>0</v>
      </c>
      <c r="D370" s="8">
        <v>0</v>
      </c>
      <c r="E370" s="8">
        <v>1</v>
      </c>
      <c r="F370" s="8">
        <v>1</v>
      </c>
      <c r="G370" s="8">
        <v>0</v>
      </c>
      <c r="H370" s="8">
        <v>0</v>
      </c>
      <c r="I370" s="8">
        <v>0</v>
      </c>
      <c r="J370" s="8">
        <v>4</v>
      </c>
      <c r="K370" s="8">
        <v>2</v>
      </c>
      <c r="L370" s="8">
        <v>5</v>
      </c>
      <c r="M370" s="8">
        <v>19</v>
      </c>
      <c r="N370" s="8">
        <v>4</v>
      </c>
      <c r="O370" s="8">
        <v>0</v>
      </c>
      <c r="P370" s="8">
        <v>0</v>
      </c>
      <c r="Q370" s="8">
        <v>0</v>
      </c>
      <c r="R370" s="8">
        <v>0</v>
      </c>
      <c r="S370"/>
      <c r="T370"/>
      <c r="U370"/>
      <c r="V370"/>
      <c r="W370"/>
      <c r="X370"/>
    </row>
    <row r="371" spans="1:24">
      <c r="A371" s="8" t="s">
        <v>552</v>
      </c>
      <c r="B371" s="3" t="s">
        <v>241</v>
      </c>
      <c r="C371" s="8">
        <v>0</v>
      </c>
      <c r="D371" s="8">
        <v>0</v>
      </c>
      <c r="E371" s="8">
        <v>2</v>
      </c>
      <c r="F371" s="8">
        <v>2</v>
      </c>
      <c r="G371" s="8">
        <v>0</v>
      </c>
      <c r="H371" s="8">
        <v>0</v>
      </c>
      <c r="I371" s="8">
        <v>0</v>
      </c>
      <c r="J371" s="8">
        <v>7</v>
      </c>
      <c r="K371" s="8">
        <v>0</v>
      </c>
      <c r="L371" s="8">
        <v>9</v>
      </c>
      <c r="M371" s="8">
        <v>17</v>
      </c>
      <c r="N371" s="8">
        <v>6</v>
      </c>
      <c r="O371" s="8">
        <v>0</v>
      </c>
      <c r="P371" s="8">
        <v>4</v>
      </c>
      <c r="Q371" s="8">
        <v>2</v>
      </c>
      <c r="R371" s="8">
        <v>0</v>
      </c>
      <c r="S371"/>
      <c r="T371"/>
      <c r="U371"/>
      <c r="V371"/>
      <c r="W371"/>
      <c r="X371"/>
    </row>
    <row r="372" spans="1:24">
      <c r="A372" s="8" t="s">
        <v>553</v>
      </c>
      <c r="B372" s="3" t="s">
        <v>243</v>
      </c>
      <c r="C372" s="8">
        <v>0</v>
      </c>
      <c r="D372" s="8">
        <v>0</v>
      </c>
      <c r="E372" s="8">
        <v>3</v>
      </c>
      <c r="F372" s="8">
        <v>1</v>
      </c>
      <c r="G372" s="8">
        <v>0</v>
      </c>
      <c r="H372" s="8">
        <v>0</v>
      </c>
      <c r="I372" s="8">
        <v>0</v>
      </c>
      <c r="J372" s="8">
        <v>5</v>
      </c>
      <c r="K372" s="8">
        <v>1</v>
      </c>
      <c r="L372" s="8">
        <v>3</v>
      </c>
      <c r="M372" s="8">
        <v>15</v>
      </c>
      <c r="N372" s="8">
        <v>3</v>
      </c>
      <c r="O372" s="8">
        <v>0</v>
      </c>
      <c r="P372" s="8">
        <v>1</v>
      </c>
      <c r="Q372" s="8">
        <v>0</v>
      </c>
      <c r="R372" s="8">
        <v>0</v>
      </c>
      <c r="S372"/>
      <c r="T372"/>
      <c r="U372"/>
      <c r="V372"/>
      <c r="W372"/>
      <c r="X372"/>
    </row>
    <row r="373" spans="1:24">
      <c r="A373" s="8" t="s">
        <v>554</v>
      </c>
      <c r="B373" s="3" t="s">
        <v>245</v>
      </c>
      <c r="C373" s="8">
        <v>0</v>
      </c>
      <c r="D373" s="8">
        <v>0</v>
      </c>
      <c r="E373" s="8">
        <v>1</v>
      </c>
      <c r="F373" s="8">
        <v>4</v>
      </c>
      <c r="G373" s="8">
        <v>0</v>
      </c>
      <c r="H373" s="8">
        <v>0</v>
      </c>
      <c r="I373" s="8">
        <v>0</v>
      </c>
      <c r="J373" s="8">
        <v>5</v>
      </c>
      <c r="K373" s="8">
        <v>0</v>
      </c>
      <c r="L373" s="8">
        <v>1</v>
      </c>
      <c r="M373" s="8">
        <v>19</v>
      </c>
      <c r="N373" s="8">
        <v>7</v>
      </c>
      <c r="O373" s="8">
        <v>0</v>
      </c>
      <c r="P373" s="8">
        <v>3</v>
      </c>
      <c r="Q373" s="8">
        <v>3</v>
      </c>
      <c r="R373" s="8">
        <v>0</v>
      </c>
      <c r="S373"/>
      <c r="T373"/>
      <c r="U373"/>
      <c r="V373"/>
      <c r="W373"/>
      <c r="X373"/>
    </row>
    <row r="374" spans="1:24">
      <c r="A374" s="8" t="s">
        <v>555</v>
      </c>
      <c r="B374" s="3" t="s">
        <v>247</v>
      </c>
      <c r="C374" s="8">
        <v>0</v>
      </c>
      <c r="D374" s="8">
        <v>0</v>
      </c>
      <c r="E374" s="8">
        <v>1</v>
      </c>
      <c r="F374" s="8">
        <v>1</v>
      </c>
      <c r="G374" s="8">
        <v>0</v>
      </c>
      <c r="H374" s="8">
        <v>0</v>
      </c>
      <c r="I374" s="8">
        <v>0</v>
      </c>
      <c r="J374" s="8">
        <v>7</v>
      </c>
      <c r="K374" s="8">
        <v>1</v>
      </c>
      <c r="L374" s="8">
        <v>6</v>
      </c>
      <c r="M374" s="8">
        <v>10</v>
      </c>
      <c r="N374" s="8">
        <v>1</v>
      </c>
      <c r="O374" s="8">
        <v>0</v>
      </c>
      <c r="P374" s="8">
        <v>7</v>
      </c>
      <c r="Q374" s="8">
        <v>1</v>
      </c>
      <c r="R374" s="8">
        <v>0</v>
      </c>
      <c r="S374"/>
      <c r="T374"/>
      <c r="U374"/>
      <c r="V374"/>
      <c r="W374"/>
      <c r="X374"/>
    </row>
    <row r="375" spans="1:24">
      <c r="A375" s="8" t="s">
        <v>556</v>
      </c>
      <c r="B375" s="3" t="s">
        <v>249</v>
      </c>
      <c r="C375" s="8">
        <v>0</v>
      </c>
      <c r="D375" s="8">
        <v>0</v>
      </c>
      <c r="E375" s="8">
        <v>1</v>
      </c>
      <c r="F375" s="8">
        <v>5</v>
      </c>
      <c r="G375" s="8">
        <v>0</v>
      </c>
      <c r="H375" s="8">
        <v>0</v>
      </c>
      <c r="I375" s="8">
        <v>0</v>
      </c>
      <c r="J375" s="8">
        <v>6</v>
      </c>
      <c r="K375" s="8">
        <v>1</v>
      </c>
      <c r="L375" s="8">
        <v>5</v>
      </c>
      <c r="M375" s="8">
        <v>11</v>
      </c>
      <c r="N375" s="8">
        <v>2</v>
      </c>
      <c r="O375" s="8">
        <v>0</v>
      </c>
      <c r="P375" s="8">
        <v>5</v>
      </c>
      <c r="Q375" s="8">
        <v>2</v>
      </c>
      <c r="R375" s="8">
        <v>0</v>
      </c>
      <c r="S375"/>
      <c r="T375"/>
      <c r="U375"/>
      <c r="V375"/>
      <c r="W375"/>
      <c r="X375"/>
    </row>
    <row r="376" spans="1:24">
      <c r="A376" s="8" t="s">
        <v>557</v>
      </c>
      <c r="B376" s="3" t="s">
        <v>251</v>
      </c>
      <c r="C376" s="8">
        <v>0</v>
      </c>
      <c r="D376" s="8">
        <v>0</v>
      </c>
      <c r="E376" s="8">
        <v>3</v>
      </c>
      <c r="F376" s="8">
        <v>5</v>
      </c>
      <c r="G376" s="8">
        <v>0</v>
      </c>
      <c r="H376" s="8">
        <v>0</v>
      </c>
      <c r="I376" s="8">
        <v>0</v>
      </c>
      <c r="J376" s="8">
        <v>14</v>
      </c>
      <c r="K376" s="8">
        <v>0</v>
      </c>
      <c r="L376" s="8">
        <v>13</v>
      </c>
      <c r="M376" s="8">
        <v>4</v>
      </c>
      <c r="N376" s="8">
        <v>7</v>
      </c>
      <c r="O376" s="8">
        <v>0</v>
      </c>
      <c r="P376" s="8">
        <v>5</v>
      </c>
      <c r="Q376" s="8">
        <v>1</v>
      </c>
      <c r="R376" s="8">
        <v>0</v>
      </c>
      <c r="S376"/>
      <c r="T376"/>
      <c r="U376"/>
      <c r="V376"/>
      <c r="W376"/>
      <c r="X376"/>
    </row>
    <row r="377" spans="1:24">
      <c r="A377" s="8" t="s">
        <v>558</v>
      </c>
      <c r="B377" s="3" t="s">
        <v>257</v>
      </c>
      <c r="C377" s="8">
        <v>0</v>
      </c>
      <c r="D377" s="8">
        <v>0</v>
      </c>
      <c r="E377" s="8">
        <v>2</v>
      </c>
      <c r="F377" s="8">
        <v>3</v>
      </c>
      <c r="G377" s="8">
        <v>0</v>
      </c>
      <c r="H377" s="8">
        <v>0</v>
      </c>
      <c r="I377" s="8">
        <v>0</v>
      </c>
      <c r="J377" s="8">
        <v>12</v>
      </c>
      <c r="K377" s="8">
        <v>1</v>
      </c>
      <c r="L377" s="8">
        <v>5</v>
      </c>
      <c r="M377" s="8">
        <v>10</v>
      </c>
      <c r="N377" s="8">
        <v>6</v>
      </c>
      <c r="O377" s="8">
        <v>0</v>
      </c>
      <c r="P377" s="8">
        <v>5</v>
      </c>
      <c r="Q377" s="8">
        <v>1</v>
      </c>
      <c r="R377" s="8">
        <v>0</v>
      </c>
      <c r="S377"/>
      <c r="T377"/>
      <c r="U377"/>
      <c r="V377"/>
      <c r="W377"/>
      <c r="X377"/>
    </row>
    <row r="378" spans="1:24">
      <c r="A378" s="8" t="s">
        <v>559</v>
      </c>
      <c r="B378" s="3" t="s">
        <v>253</v>
      </c>
      <c r="C378" s="8">
        <v>0</v>
      </c>
      <c r="D378" s="8">
        <v>0</v>
      </c>
      <c r="E378" s="8">
        <v>1</v>
      </c>
      <c r="F378" s="8">
        <v>2</v>
      </c>
      <c r="G378" s="8">
        <v>0</v>
      </c>
      <c r="H378" s="8">
        <v>0</v>
      </c>
      <c r="I378" s="8">
        <v>0</v>
      </c>
      <c r="J378" s="8">
        <v>9</v>
      </c>
      <c r="K378" s="8">
        <v>2</v>
      </c>
      <c r="L378" s="8">
        <v>5</v>
      </c>
      <c r="M378" s="8">
        <v>13</v>
      </c>
      <c r="N378" s="8">
        <v>7</v>
      </c>
      <c r="O378" s="8">
        <v>0</v>
      </c>
      <c r="P378" s="8">
        <v>4</v>
      </c>
      <c r="Q378" s="8">
        <v>3</v>
      </c>
      <c r="R378" s="8">
        <v>0</v>
      </c>
      <c r="S378"/>
      <c r="T378"/>
      <c r="U378"/>
      <c r="V378"/>
      <c r="W378"/>
      <c r="X378"/>
    </row>
    <row r="379" spans="1:24">
      <c r="A379" s="8" t="s">
        <v>560</v>
      </c>
      <c r="B379" s="3" t="s">
        <v>255</v>
      </c>
      <c r="C379" s="8">
        <v>0</v>
      </c>
      <c r="D379" s="8">
        <v>0</v>
      </c>
      <c r="E379" s="8">
        <v>1</v>
      </c>
      <c r="F379" s="8">
        <v>2</v>
      </c>
      <c r="G379" s="8">
        <v>0</v>
      </c>
      <c r="H379" s="8">
        <v>0</v>
      </c>
      <c r="I379" s="8">
        <v>0</v>
      </c>
      <c r="J379" s="8">
        <v>5</v>
      </c>
      <c r="K379" s="8">
        <v>2</v>
      </c>
      <c r="L379" s="8">
        <v>9</v>
      </c>
      <c r="M379" s="8">
        <v>9</v>
      </c>
      <c r="N379" s="8">
        <v>3</v>
      </c>
      <c r="O379" s="8">
        <v>0</v>
      </c>
      <c r="P379" s="8">
        <v>1</v>
      </c>
      <c r="Q379" s="8">
        <v>1</v>
      </c>
      <c r="R379" s="8">
        <v>0</v>
      </c>
      <c r="S379"/>
      <c r="T379"/>
      <c r="U379"/>
      <c r="V379"/>
      <c r="W379"/>
      <c r="X379"/>
    </row>
    <row r="380" spans="1:24">
      <c r="A380" s="8" t="s">
        <v>1039</v>
      </c>
      <c r="B380" s="3" t="s">
        <v>264</v>
      </c>
      <c r="C380" s="8">
        <v>0</v>
      </c>
      <c r="D380" s="8">
        <v>0</v>
      </c>
      <c r="E380" s="8">
        <v>4</v>
      </c>
      <c r="F380" s="8">
        <v>6</v>
      </c>
      <c r="G380" s="8">
        <v>0</v>
      </c>
      <c r="H380" s="8">
        <v>0</v>
      </c>
      <c r="I380" s="8">
        <v>0</v>
      </c>
      <c r="J380" s="8">
        <v>10</v>
      </c>
      <c r="K380" s="8">
        <v>2</v>
      </c>
      <c r="L380" s="8">
        <v>9</v>
      </c>
      <c r="M380" s="8">
        <v>19</v>
      </c>
      <c r="N380" s="8">
        <v>6</v>
      </c>
      <c r="O380" s="8">
        <v>0</v>
      </c>
      <c r="P380" s="8">
        <v>2</v>
      </c>
      <c r="Q380" s="8">
        <v>1</v>
      </c>
      <c r="R380" s="8">
        <v>0</v>
      </c>
      <c r="S380"/>
      <c r="T380"/>
      <c r="U380"/>
      <c r="V380"/>
      <c r="W380"/>
      <c r="X380"/>
    </row>
    <row r="381" spans="1:24">
      <c r="A381" s="8" t="s">
        <v>561</v>
      </c>
      <c r="B381" s="3" t="s">
        <v>259</v>
      </c>
      <c r="C381" s="8">
        <v>0</v>
      </c>
      <c r="D381" s="8">
        <v>1</v>
      </c>
      <c r="E381" s="8">
        <v>0</v>
      </c>
      <c r="F381" s="8">
        <v>1</v>
      </c>
      <c r="G381" s="8">
        <v>0</v>
      </c>
      <c r="H381" s="8">
        <v>0</v>
      </c>
      <c r="I381" s="8">
        <v>0</v>
      </c>
      <c r="J381" s="8">
        <v>2</v>
      </c>
      <c r="K381" s="8">
        <v>1</v>
      </c>
      <c r="L381" s="8">
        <v>4</v>
      </c>
      <c r="M381" s="8">
        <v>17</v>
      </c>
      <c r="N381" s="8">
        <v>4</v>
      </c>
      <c r="O381" s="8">
        <v>0</v>
      </c>
      <c r="P381" s="8">
        <v>8</v>
      </c>
      <c r="Q381" s="8">
        <v>0</v>
      </c>
      <c r="R381" s="8">
        <v>0</v>
      </c>
      <c r="S381"/>
      <c r="T381"/>
      <c r="U381"/>
      <c r="V381"/>
      <c r="W381"/>
      <c r="X381"/>
    </row>
    <row r="382" spans="1:24">
      <c r="A382" s="8" t="s">
        <v>562</v>
      </c>
      <c r="B382" s="3" t="s">
        <v>261</v>
      </c>
      <c r="C382" s="8">
        <v>0</v>
      </c>
      <c r="D382" s="8">
        <v>0</v>
      </c>
      <c r="E382" s="8">
        <v>1</v>
      </c>
      <c r="F382" s="8">
        <v>0</v>
      </c>
      <c r="G382" s="8">
        <v>0</v>
      </c>
      <c r="H382" s="8">
        <v>0</v>
      </c>
      <c r="I382" s="8">
        <v>0</v>
      </c>
      <c r="J382" s="8">
        <v>1</v>
      </c>
      <c r="K382" s="8">
        <v>0</v>
      </c>
      <c r="L382" s="8">
        <v>3</v>
      </c>
      <c r="M382" s="8">
        <v>7</v>
      </c>
      <c r="N382" s="8">
        <v>5</v>
      </c>
      <c r="O382" s="8">
        <v>0</v>
      </c>
      <c r="P382" s="8">
        <v>3</v>
      </c>
      <c r="Q382" s="8">
        <v>1</v>
      </c>
      <c r="R382" s="8">
        <v>0</v>
      </c>
      <c r="S382"/>
      <c r="T382"/>
      <c r="U382"/>
      <c r="V382"/>
      <c r="W382"/>
      <c r="X382"/>
    </row>
    <row r="383" spans="1:24">
      <c r="A383" s="8" t="s">
        <v>563</v>
      </c>
      <c r="B383" s="3" t="s">
        <v>263</v>
      </c>
      <c r="C383" s="8">
        <v>0</v>
      </c>
      <c r="D383" s="8">
        <v>0</v>
      </c>
      <c r="E383" s="8">
        <v>3</v>
      </c>
      <c r="F383" s="8">
        <v>2</v>
      </c>
      <c r="G383" s="8">
        <v>0</v>
      </c>
      <c r="H383" s="8">
        <v>0</v>
      </c>
      <c r="I383" s="8">
        <v>0</v>
      </c>
      <c r="J383" s="8">
        <v>5</v>
      </c>
      <c r="K383" s="8">
        <v>0</v>
      </c>
      <c r="L383" s="8">
        <v>7</v>
      </c>
      <c r="M383" s="8">
        <v>5</v>
      </c>
      <c r="N383" s="8">
        <v>0</v>
      </c>
      <c r="O383" s="8">
        <v>0</v>
      </c>
      <c r="P383" s="8">
        <v>5</v>
      </c>
      <c r="Q383" s="8">
        <v>1</v>
      </c>
      <c r="R383" s="8">
        <v>0</v>
      </c>
      <c r="S383"/>
      <c r="T383"/>
      <c r="U383"/>
      <c r="V383"/>
      <c r="W383"/>
      <c r="X383"/>
    </row>
    <row r="384" spans="1:24">
      <c r="A384" s="8" t="s">
        <v>564</v>
      </c>
      <c r="B384" s="3" t="s">
        <v>266</v>
      </c>
      <c r="C384" s="8">
        <v>0</v>
      </c>
      <c r="D384" s="8">
        <v>0</v>
      </c>
      <c r="E384" s="8">
        <v>0</v>
      </c>
      <c r="F384" s="8">
        <v>4</v>
      </c>
      <c r="G384" s="8">
        <v>0</v>
      </c>
      <c r="H384" s="8">
        <v>0</v>
      </c>
      <c r="I384" s="8">
        <v>0</v>
      </c>
      <c r="J384" s="8">
        <v>4</v>
      </c>
      <c r="K384" s="8">
        <v>1</v>
      </c>
      <c r="L384" s="8">
        <v>2</v>
      </c>
      <c r="M384" s="8">
        <v>0</v>
      </c>
      <c r="N384" s="8">
        <v>0</v>
      </c>
      <c r="O384" s="8">
        <v>0</v>
      </c>
      <c r="P384" s="8">
        <v>4</v>
      </c>
      <c r="Q384" s="8">
        <v>3</v>
      </c>
      <c r="R384" s="8">
        <v>0</v>
      </c>
      <c r="S384"/>
      <c r="T384"/>
      <c r="U384"/>
      <c r="V384"/>
      <c r="W384"/>
      <c r="X384"/>
    </row>
    <row r="385" spans="1:24">
      <c r="A385" s="8" t="s">
        <v>565</v>
      </c>
      <c r="B385" s="3" t="s">
        <v>268</v>
      </c>
      <c r="C385" s="8">
        <v>1</v>
      </c>
      <c r="D385" s="8">
        <v>1</v>
      </c>
      <c r="E385" s="8">
        <v>2</v>
      </c>
      <c r="F385" s="8">
        <v>0</v>
      </c>
      <c r="G385" s="8">
        <v>0</v>
      </c>
      <c r="H385" s="8">
        <v>0</v>
      </c>
      <c r="I385" s="8">
        <v>0</v>
      </c>
      <c r="J385" s="8">
        <v>4</v>
      </c>
      <c r="K385" s="8">
        <v>2</v>
      </c>
      <c r="L385" s="8">
        <v>11</v>
      </c>
      <c r="M385" s="8">
        <v>8</v>
      </c>
      <c r="N385" s="8">
        <v>4</v>
      </c>
      <c r="O385" s="8">
        <v>0</v>
      </c>
      <c r="P385" s="8">
        <v>8</v>
      </c>
      <c r="Q385" s="8">
        <v>3</v>
      </c>
      <c r="R385" s="8">
        <v>0</v>
      </c>
      <c r="S385"/>
      <c r="T385"/>
      <c r="U385"/>
      <c r="V385"/>
      <c r="W385"/>
      <c r="X385"/>
    </row>
    <row r="386" spans="1:24">
      <c r="A386" s="8" t="s">
        <v>566</v>
      </c>
      <c r="B386" s="3" t="s">
        <v>270</v>
      </c>
      <c r="C386" s="8">
        <v>0</v>
      </c>
      <c r="D386" s="8">
        <v>0</v>
      </c>
      <c r="E386" s="8">
        <v>1</v>
      </c>
      <c r="F386" s="8">
        <v>2</v>
      </c>
      <c r="G386" s="8">
        <v>0</v>
      </c>
      <c r="H386" s="8">
        <v>0</v>
      </c>
      <c r="I386" s="8">
        <v>0</v>
      </c>
      <c r="J386" s="8">
        <v>3</v>
      </c>
      <c r="K386" s="8">
        <v>0</v>
      </c>
      <c r="L386" s="8">
        <v>5</v>
      </c>
      <c r="M386" s="8">
        <v>7</v>
      </c>
      <c r="N386" s="8">
        <v>4</v>
      </c>
      <c r="O386" s="8">
        <v>0</v>
      </c>
      <c r="P386" s="8">
        <v>8</v>
      </c>
      <c r="Q386" s="8">
        <v>0</v>
      </c>
      <c r="R386" s="8">
        <v>0</v>
      </c>
      <c r="S386"/>
      <c r="T386"/>
      <c r="U386"/>
      <c r="V386"/>
      <c r="W386"/>
      <c r="X386"/>
    </row>
    <row r="387" spans="1:24">
      <c r="A387" s="8" t="s">
        <v>567</v>
      </c>
      <c r="B387" s="3" t="s">
        <v>272</v>
      </c>
      <c r="C387" s="8">
        <v>0</v>
      </c>
      <c r="D387" s="8">
        <v>0</v>
      </c>
      <c r="E387" s="8">
        <v>2</v>
      </c>
      <c r="F387" s="8">
        <v>3</v>
      </c>
      <c r="G387" s="8">
        <v>0</v>
      </c>
      <c r="H387" s="8">
        <v>0</v>
      </c>
      <c r="I387" s="8">
        <v>0</v>
      </c>
      <c r="J387" s="8">
        <v>7</v>
      </c>
      <c r="K387" s="8">
        <v>2</v>
      </c>
      <c r="L387" s="8">
        <v>13</v>
      </c>
      <c r="M387" s="8">
        <v>10</v>
      </c>
      <c r="N387" s="8">
        <v>3</v>
      </c>
      <c r="O387" s="8">
        <v>0</v>
      </c>
      <c r="P387" s="8">
        <v>4</v>
      </c>
      <c r="Q387" s="8">
        <v>1</v>
      </c>
      <c r="R387" s="8">
        <v>0</v>
      </c>
      <c r="S387"/>
      <c r="T387"/>
      <c r="U387"/>
      <c r="V387"/>
      <c r="W387"/>
      <c r="X387"/>
    </row>
    <row r="388" spans="1:24">
      <c r="A388" s="8" t="s">
        <v>1040</v>
      </c>
      <c r="B388" s="3" t="s">
        <v>109</v>
      </c>
      <c r="C388" s="8">
        <v>1</v>
      </c>
      <c r="D388" s="8">
        <v>1</v>
      </c>
      <c r="E388" s="8">
        <v>0</v>
      </c>
      <c r="F388" s="8">
        <v>2</v>
      </c>
      <c r="G388" s="8">
        <v>0</v>
      </c>
      <c r="H388" s="8">
        <v>0</v>
      </c>
      <c r="I388" s="8">
        <v>0</v>
      </c>
      <c r="J388" s="8">
        <v>4</v>
      </c>
      <c r="K388" s="8">
        <v>2</v>
      </c>
      <c r="L388" s="8">
        <v>7</v>
      </c>
      <c r="M388" s="8">
        <v>1</v>
      </c>
      <c r="N388" s="8">
        <v>0</v>
      </c>
      <c r="O388" s="8">
        <v>0</v>
      </c>
      <c r="P388" s="8">
        <v>4</v>
      </c>
      <c r="Q388" s="8">
        <v>1</v>
      </c>
      <c r="R388" s="8">
        <v>0</v>
      </c>
      <c r="S388"/>
      <c r="T388"/>
      <c r="U388"/>
      <c r="V388"/>
      <c r="W388"/>
      <c r="X388"/>
    </row>
    <row r="389" spans="1:24">
      <c r="A389" s="8" t="s">
        <v>1464</v>
      </c>
      <c r="B389" s="3" t="s">
        <v>1465</v>
      </c>
      <c r="C389" s="8">
        <v>0</v>
      </c>
      <c r="D389" s="8">
        <v>0</v>
      </c>
      <c r="E389" s="8">
        <v>0</v>
      </c>
      <c r="F389" s="8">
        <v>0</v>
      </c>
      <c r="G389" s="8">
        <v>0</v>
      </c>
      <c r="H389" s="8">
        <v>0</v>
      </c>
      <c r="I389" s="8">
        <v>0</v>
      </c>
      <c r="J389" s="8">
        <v>0</v>
      </c>
      <c r="K389" s="8">
        <v>0</v>
      </c>
      <c r="L389" s="8">
        <v>0</v>
      </c>
      <c r="M389" s="8">
        <v>0</v>
      </c>
      <c r="N389" s="8">
        <v>0</v>
      </c>
      <c r="O389" s="8">
        <v>0</v>
      </c>
      <c r="P389" s="8">
        <v>0</v>
      </c>
      <c r="Q389" s="8">
        <v>0</v>
      </c>
      <c r="R389" s="8">
        <v>0</v>
      </c>
    </row>
    <row r="390" spans="1:24">
      <c r="A390" s="8" t="s">
        <v>1061</v>
      </c>
      <c r="B390" s="3" t="s">
        <v>94</v>
      </c>
      <c r="C390" s="8">
        <v>0</v>
      </c>
      <c r="D390" s="8">
        <v>0</v>
      </c>
      <c r="E390" s="8">
        <v>2</v>
      </c>
      <c r="F390" s="8">
        <v>4</v>
      </c>
      <c r="G390" s="8">
        <v>0</v>
      </c>
      <c r="H390" s="8">
        <v>0</v>
      </c>
      <c r="I390" s="8">
        <v>0</v>
      </c>
      <c r="J390" s="8">
        <v>7</v>
      </c>
      <c r="K390" s="8">
        <v>2</v>
      </c>
      <c r="L390" s="8">
        <v>10</v>
      </c>
      <c r="M390" s="8">
        <v>10</v>
      </c>
      <c r="N390" s="8">
        <v>9</v>
      </c>
      <c r="O390" s="8">
        <v>0</v>
      </c>
      <c r="P390" s="8">
        <v>2</v>
      </c>
      <c r="Q390" s="8">
        <v>2</v>
      </c>
      <c r="R390" s="8">
        <v>0</v>
      </c>
    </row>
    <row r="391" spans="1:24">
      <c r="A391" s="8" t="s">
        <v>1158</v>
      </c>
      <c r="B391" s="3" t="s">
        <v>1159</v>
      </c>
      <c r="C391" s="8">
        <v>0</v>
      </c>
      <c r="D391" s="8">
        <v>0</v>
      </c>
      <c r="E391" s="8">
        <v>6</v>
      </c>
      <c r="F391" s="8">
        <v>6</v>
      </c>
      <c r="G391" s="8">
        <v>0</v>
      </c>
      <c r="H391" s="8">
        <v>0</v>
      </c>
      <c r="I391" s="8">
        <v>0</v>
      </c>
      <c r="J391" s="8">
        <v>18</v>
      </c>
      <c r="K391" s="8">
        <v>5</v>
      </c>
      <c r="L391" s="8">
        <v>4</v>
      </c>
      <c r="M391" s="8">
        <v>8</v>
      </c>
      <c r="N391" s="8">
        <v>7</v>
      </c>
      <c r="O391" s="8">
        <v>3</v>
      </c>
      <c r="P391" s="8">
        <v>8</v>
      </c>
      <c r="Q391" s="8">
        <v>4</v>
      </c>
      <c r="R391" s="8">
        <v>0</v>
      </c>
    </row>
    <row r="392" spans="1:24">
      <c r="A392" s="8" t="s">
        <v>1041</v>
      </c>
      <c r="B392" s="3" t="s">
        <v>96</v>
      </c>
      <c r="C392" s="8">
        <v>0</v>
      </c>
      <c r="D392" s="8">
        <v>0</v>
      </c>
      <c r="E392" s="8">
        <v>0</v>
      </c>
      <c r="F392" s="8">
        <v>2</v>
      </c>
      <c r="G392" s="8">
        <v>0</v>
      </c>
      <c r="H392" s="8">
        <v>0</v>
      </c>
      <c r="I392" s="8">
        <v>0</v>
      </c>
      <c r="J392" s="8">
        <v>6</v>
      </c>
      <c r="K392" s="8">
        <v>2</v>
      </c>
      <c r="L392" s="8">
        <v>3</v>
      </c>
      <c r="M392" s="8">
        <v>6</v>
      </c>
      <c r="N392" s="8">
        <v>4</v>
      </c>
      <c r="O392" s="8">
        <v>2</v>
      </c>
      <c r="P392" s="8">
        <v>8</v>
      </c>
      <c r="Q392" s="8">
        <v>6</v>
      </c>
      <c r="R392" s="8">
        <v>0</v>
      </c>
    </row>
    <row r="393" spans="1:24">
      <c r="A393" s="8" t="s">
        <v>1062</v>
      </c>
      <c r="B393" s="3" t="s">
        <v>98</v>
      </c>
      <c r="C393" s="8">
        <v>0</v>
      </c>
      <c r="D393" s="8">
        <v>0</v>
      </c>
      <c r="E393" s="8">
        <v>0</v>
      </c>
      <c r="F393" s="8">
        <v>2</v>
      </c>
      <c r="G393" s="8">
        <v>0</v>
      </c>
      <c r="H393" s="8">
        <v>1</v>
      </c>
      <c r="I393" s="8">
        <v>1</v>
      </c>
      <c r="J393" s="8">
        <v>5</v>
      </c>
      <c r="K393" s="8">
        <v>1</v>
      </c>
      <c r="L393" s="8">
        <v>8</v>
      </c>
      <c r="M393" s="8">
        <v>2</v>
      </c>
      <c r="N393" s="8">
        <v>3</v>
      </c>
      <c r="O393" s="8">
        <v>0</v>
      </c>
      <c r="P393" s="8">
        <v>6</v>
      </c>
      <c r="Q393" s="8">
        <v>0</v>
      </c>
      <c r="R393" s="8">
        <v>0</v>
      </c>
    </row>
    <row r="394" spans="1:24">
      <c r="A394" s="8" t="s">
        <v>1160</v>
      </c>
      <c r="B394" s="3" t="s">
        <v>100</v>
      </c>
      <c r="C394" s="8">
        <v>1</v>
      </c>
      <c r="D394" s="8">
        <v>0</v>
      </c>
      <c r="E394" s="8">
        <v>0</v>
      </c>
      <c r="F394" s="8">
        <v>7</v>
      </c>
      <c r="G394" s="8">
        <v>1</v>
      </c>
      <c r="H394" s="8">
        <v>0</v>
      </c>
      <c r="I394" s="8">
        <v>0</v>
      </c>
      <c r="J394" s="8">
        <v>8</v>
      </c>
      <c r="K394" s="8">
        <v>7</v>
      </c>
      <c r="L394" s="8">
        <v>4</v>
      </c>
      <c r="M394" s="8">
        <v>10</v>
      </c>
      <c r="N394" s="8">
        <v>11</v>
      </c>
      <c r="O394" s="8">
        <v>0</v>
      </c>
      <c r="P394" s="8">
        <v>2</v>
      </c>
      <c r="Q394" s="8">
        <v>1</v>
      </c>
      <c r="R394" s="8">
        <v>0</v>
      </c>
    </row>
    <row r="395" spans="1:24">
      <c r="A395" s="8" t="s">
        <v>1063</v>
      </c>
      <c r="B395" s="3" t="s">
        <v>102</v>
      </c>
      <c r="C395" s="8">
        <v>0</v>
      </c>
      <c r="D395" s="8">
        <v>0</v>
      </c>
      <c r="E395" s="8">
        <v>1</v>
      </c>
      <c r="F395" s="8">
        <v>1</v>
      </c>
      <c r="G395" s="8">
        <v>0</v>
      </c>
      <c r="H395" s="8">
        <v>0</v>
      </c>
      <c r="I395" s="8">
        <v>0</v>
      </c>
      <c r="J395" s="8">
        <v>2</v>
      </c>
      <c r="K395" s="8">
        <v>3</v>
      </c>
      <c r="L395" s="8">
        <v>0</v>
      </c>
      <c r="M395" s="8">
        <v>7</v>
      </c>
      <c r="N395" s="8">
        <v>1</v>
      </c>
      <c r="O395" s="8">
        <v>0</v>
      </c>
      <c r="P395" s="8">
        <v>0</v>
      </c>
      <c r="Q395" s="8">
        <v>0</v>
      </c>
      <c r="R395" s="8">
        <v>0</v>
      </c>
    </row>
    <row r="396" spans="1:24">
      <c r="A396" s="8" t="s">
        <v>1064</v>
      </c>
      <c r="B396" s="3" t="s">
        <v>104</v>
      </c>
      <c r="C396" s="8">
        <v>0</v>
      </c>
      <c r="D396" s="8">
        <v>0</v>
      </c>
      <c r="E396" s="8">
        <v>2</v>
      </c>
      <c r="F396" s="8">
        <v>3</v>
      </c>
      <c r="G396" s="8">
        <v>0</v>
      </c>
      <c r="H396" s="8">
        <v>0</v>
      </c>
      <c r="I396" s="8">
        <v>0</v>
      </c>
      <c r="J396" s="8">
        <v>5</v>
      </c>
      <c r="K396" s="8">
        <v>1</v>
      </c>
      <c r="L396" s="8">
        <v>4</v>
      </c>
      <c r="M396" s="8">
        <v>12</v>
      </c>
      <c r="N396" s="8">
        <v>4</v>
      </c>
      <c r="O396" s="8">
        <v>0</v>
      </c>
      <c r="P396" s="8">
        <v>2</v>
      </c>
      <c r="Q396" s="8">
        <v>0</v>
      </c>
      <c r="R396" s="8">
        <v>0</v>
      </c>
    </row>
    <row r="397" spans="1:24">
      <c r="A397" s="8" t="s">
        <v>1054</v>
      </c>
      <c r="B397" s="3" t="s">
        <v>106</v>
      </c>
      <c r="C397" s="8">
        <v>0</v>
      </c>
      <c r="D397" s="8">
        <v>1</v>
      </c>
      <c r="E397" s="8">
        <v>0</v>
      </c>
      <c r="F397" s="8">
        <v>1</v>
      </c>
      <c r="G397" s="8">
        <v>0</v>
      </c>
      <c r="H397" s="8">
        <v>0</v>
      </c>
      <c r="I397" s="8">
        <v>0</v>
      </c>
      <c r="J397" s="8">
        <v>4</v>
      </c>
      <c r="K397" s="8">
        <v>2</v>
      </c>
      <c r="L397" s="8">
        <v>5</v>
      </c>
      <c r="M397" s="8">
        <v>11</v>
      </c>
      <c r="N397" s="8">
        <v>7</v>
      </c>
      <c r="O397" s="8">
        <v>0</v>
      </c>
      <c r="P397" s="8">
        <v>4</v>
      </c>
      <c r="Q397" s="8">
        <v>2</v>
      </c>
      <c r="R397" s="8">
        <v>0</v>
      </c>
    </row>
    <row r="398" spans="1:24">
      <c r="A398" s="8" t="s">
        <v>1065</v>
      </c>
      <c r="B398" s="3" t="s">
        <v>108</v>
      </c>
      <c r="C398" s="8">
        <v>0</v>
      </c>
      <c r="D398" s="8">
        <v>1</v>
      </c>
      <c r="E398" s="8">
        <v>3</v>
      </c>
      <c r="F398" s="8">
        <v>3</v>
      </c>
      <c r="G398" s="8">
        <v>0</v>
      </c>
      <c r="H398" s="8">
        <v>0</v>
      </c>
      <c r="I398" s="8">
        <v>0</v>
      </c>
      <c r="J398" s="8">
        <v>7</v>
      </c>
      <c r="K398" s="8">
        <v>1</v>
      </c>
      <c r="L398" s="8">
        <v>1</v>
      </c>
      <c r="M398" s="8">
        <v>1</v>
      </c>
      <c r="N398" s="8">
        <v>0</v>
      </c>
      <c r="O398" s="8">
        <v>0</v>
      </c>
      <c r="P398" s="8">
        <v>0</v>
      </c>
      <c r="Q398" s="8">
        <v>1</v>
      </c>
      <c r="R398" s="8">
        <v>0</v>
      </c>
    </row>
    <row r="399" spans="1:24">
      <c r="A399" s="8" t="s">
        <v>1066</v>
      </c>
      <c r="B399" s="3" t="s">
        <v>109</v>
      </c>
      <c r="C399" s="8">
        <v>1</v>
      </c>
      <c r="D399" s="8">
        <v>2</v>
      </c>
      <c r="E399" s="8">
        <v>0</v>
      </c>
      <c r="F399" s="8">
        <v>2</v>
      </c>
      <c r="G399" s="8">
        <v>0</v>
      </c>
      <c r="H399" s="8">
        <v>0</v>
      </c>
      <c r="I399" s="8">
        <v>0</v>
      </c>
      <c r="J399" s="8">
        <v>5</v>
      </c>
      <c r="K399" s="8">
        <v>4</v>
      </c>
      <c r="L399" s="8">
        <v>7</v>
      </c>
      <c r="M399" s="8">
        <v>1</v>
      </c>
      <c r="N399" s="8">
        <v>0</v>
      </c>
      <c r="O399" s="8">
        <v>1</v>
      </c>
      <c r="P399" s="8">
        <v>5</v>
      </c>
      <c r="Q399" s="8">
        <v>3</v>
      </c>
      <c r="R399" s="8">
        <v>0</v>
      </c>
    </row>
    <row r="400" spans="1:24">
      <c r="A400" s="8" t="s">
        <v>1067</v>
      </c>
      <c r="B400" s="3" t="s">
        <v>110</v>
      </c>
      <c r="C400" s="8">
        <v>1</v>
      </c>
      <c r="D400" s="8">
        <v>1</v>
      </c>
      <c r="E400" s="8">
        <v>2</v>
      </c>
      <c r="F400" s="8">
        <v>1</v>
      </c>
      <c r="G400" s="8">
        <v>0</v>
      </c>
      <c r="H400" s="8">
        <v>0</v>
      </c>
      <c r="I400" s="8">
        <v>0</v>
      </c>
      <c r="J400" s="8">
        <v>8</v>
      </c>
      <c r="K400" s="8">
        <v>2</v>
      </c>
      <c r="L400" s="8">
        <v>9</v>
      </c>
      <c r="M400" s="8">
        <v>6</v>
      </c>
      <c r="N400" s="8">
        <v>4</v>
      </c>
      <c r="O400" s="8">
        <v>3</v>
      </c>
      <c r="P400" s="8">
        <v>4</v>
      </c>
      <c r="Q400" s="8">
        <v>2</v>
      </c>
      <c r="R400" s="8">
        <v>0</v>
      </c>
    </row>
    <row r="401" spans="1:18">
      <c r="A401" s="8" t="s">
        <v>1042</v>
      </c>
      <c r="B401" s="3" t="s">
        <v>112</v>
      </c>
      <c r="C401" s="8">
        <v>0</v>
      </c>
      <c r="D401" s="8">
        <v>0</v>
      </c>
      <c r="E401" s="8">
        <v>0</v>
      </c>
      <c r="F401" s="8">
        <v>1</v>
      </c>
      <c r="G401" s="8">
        <v>0</v>
      </c>
      <c r="H401" s="8">
        <v>0</v>
      </c>
      <c r="I401" s="8">
        <v>0</v>
      </c>
      <c r="J401" s="8">
        <v>4</v>
      </c>
      <c r="K401" s="8">
        <v>0</v>
      </c>
      <c r="L401" s="8">
        <v>3</v>
      </c>
      <c r="M401" s="8">
        <v>17</v>
      </c>
      <c r="N401" s="8">
        <v>6</v>
      </c>
      <c r="O401" s="8">
        <v>0</v>
      </c>
      <c r="P401" s="8">
        <v>1</v>
      </c>
      <c r="Q401" s="8">
        <v>0</v>
      </c>
      <c r="R401" s="8">
        <v>0</v>
      </c>
    </row>
    <row r="402" spans="1:18">
      <c r="A402" s="8" t="s">
        <v>1068</v>
      </c>
      <c r="B402" s="3" t="s">
        <v>114</v>
      </c>
      <c r="C402" s="8">
        <v>0</v>
      </c>
      <c r="D402" s="8">
        <v>1</v>
      </c>
      <c r="E402" s="8">
        <v>1</v>
      </c>
      <c r="F402" s="8">
        <v>8</v>
      </c>
      <c r="G402" s="8">
        <v>1</v>
      </c>
      <c r="H402" s="8">
        <v>0</v>
      </c>
      <c r="I402" s="8">
        <v>0</v>
      </c>
      <c r="J402" s="8">
        <v>11</v>
      </c>
      <c r="K402" s="8">
        <v>2</v>
      </c>
      <c r="L402" s="8">
        <v>9</v>
      </c>
      <c r="M402" s="8">
        <v>10</v>
      </c>
      <c r="N402" s="8">
        <v>2</v>
      </c>
      <c r="O402" s="8">
        <v>0</v>
      </c>
      <c r="P402" s="8">
        <v>5</v>
      </c>
      <c r="Q402" s="8">
        <v>6</v>
      </c>
      <c r="R402" s="8">
        <v>0</v>
      </c>
    </row>
    <row r="403" spans="1:18">
      <c r="A403" s="8" t="s">
        <v>1069</v>
      </c>
      <c r="B403" s="3" t="s">
        <v>290</v>
      </c>
      <c r="C403" s="8">
        <v>1</v>
      </c>
      <c r="D403" s="8">
        <v>0</v>
      </c>
      <c r="E403" s="8">
        <v>1</v>
      </c>
      <c r="F403" s="8">
        <v>2</v>
      </c>
      <c r="G403" s="8">
        <v>1</v>
      </c>
      <c r="H403" s="8">
        <v>0</v>
      </c>
      <c r="I403" s="8">
        <v>0</v>
      </c>
      <c r="J403" s="8">
        <v>7</v>
      </c>
      <c r="K403" s="8">
        <v>2</v>
      </c>
      <c r="L403" s="8">
        <v>8</v>
      </c>
      <c r="M403" s="8">
        <v>13</v>
      </c>
      <c r="N403" s="8">
        <v>3</v>
      </c>
      <c r="O403" s="8">
        <v>0</v>
      </c>
      <c r="P403" s="8">
        <v>5</v>
      </c>
      <c r="Q403" s="8">
        <v>3</v>
      </c>
      <c r="R403" s="8">
        <v>0</v>
      </c>
    </row>
    <row r="404" spans="1:18">
      <c r="A404" s="8" t="s">
        <v>1070</v>
      </c>
      <c r="B404" s="3" t="s">
        <v>116</v>
      </c>
      <c r="C404" s="8">
        <v>0</v>
      </c>
      <c r="D404" s="8">
        <v>0</v>
      </c>
      <c r="E404" s="8">
        <v>3</v>
      </c>
      <c r="F404" s="8">
        <v>1</v>
      </c>
      <c r="G404" s="8">
        <v>0</v>
      </c>
      <c r="H404" s="8">
        <v>0</v>
      </c>
      <c r="I404" s="8">
        <v>0</v>
      </c>
      <c r="J404" s="8">
        <v>4</v>
      </c>
      <c r="K404" s="8">
        <v>0</v>
      </c>
      <c r="L404" s="8">
        <v>2</v>
      </c>
      <c r="M404" s="8">
        <v>11</v>
      </c>
      <c r="N404" s="8">
        <v>2</v>
      </c>
      <c r="O404" s="8">
        <v>0</v>
      </c>
      <c r="P404" s="8">
        <v>1</v>
      </c>
      <c r="Q404" s="8">
        <v>0</v>
      </c>
      <c r="R404" s="8">
        <v>0</v>
      </c>
    </row>
    <row r="405" spans="1:18">
      <c r="A405" s="8" t="s">
        <v>1071</v>
      </c>
      <c r="B405" s="3" t="s">
        <v>118</v>
      </c>
      <c r="C405" s="8">
        <v>0</v>
      </c>
      <c r="D405" s="8">
        <v>1</v>
      </c>
      <c r="E405" s="8">
        <v>3</v>
      </c>
      <c r="F405" s="8">
        <v>3</v>
      </c>
      <c r="G405" s="8">
        <v>0</v>
      </c>
      <c r="H405" s="8">
        <v>0</v>
      </c>
      <c r="I405" s="8">
        <v>0</v>
      </c>
      <c r="J405" s="8">
        <v>7</v>
      </c>
      <c r="K405" s="8">
        <v>3</v>
      </c>
      <c r="L405" s="8">
        <v>8</v>
      </c>
      <c r="M405" s="8">
        <v>4</v>
      </c>
      <c r="N405" s="8">
        <v>9</v>
      </c>
      <c r="O405" s="8">
        <v>0</v>
      </c>
      <c r="P405" s="8">
        <v>4</v>
      </c>
      <c r="Q405" s="8">
        <v>0</v>
      </c>
      <c r="R405" s="8">
        <v>0</v>
      </c>
    </row>
    <row r="406" spans="1:18">
      <c r="A406" s="8" t="s">
        <v>1072</v>
      </c>
      <c r="B406" s="3" t="s">
        <v>286</v>
      </c>
      <c r="C406" s="8">
        <v>0</v>
      </c>
      <c r="D406" s="8">
        <v>0</v>
      </c>
      <c r="E406" s="8">
        <v>1</v>
      </c>
      <c r="F406" s="8">
        <v>0</v>
      </c>
      <c r="G406" s="8">
        <v>0</v>
      </c>
      <c r="H406" s="8">
        <v>0</v>
      </c>
      <c r="I406" s="8">
        <v>0</v>
      </c>
      <c r="J406" s="8">
        <v>1</v>
      </c>
      <c r="K406" s="8">
        <v>2</v>
      </c>
      <c r="L406" s="8">
        <v>2</v>
      </c>
      <c r="M406" s="8">
        <v>3</v>
      </c>
      <c r="N406" s="8">
        <v>2</v>
      </c>
      <c r="O406" s="8">
        <v>0</v>
      </c>
      <c r="P406" s="8">
        <v>0</v>
      </c>
      <c r="Q406" s="8">
        <v>0</v>
      </c>
      <c r="R406" s="8">
        <v>0</v>
      </c>
    </row>
    <row r="407" spans="1:18">
      <c r="A407" s="8" t="s">
        <v>1073</v>
      </c>
      <c r="B407" s="3" t="s">
        <v>120</v>
      </c>
      <c r="C407" s="8">
        <v>0</v>
      </c>
      <c r="D407" s="8">
        <v>0</v>
      </c>
      <c r="E407" s="8">
        <v>4</v>
      </c>
      <c r="F407" s="8">
        <v>0</v>
      </c>
      <c r="G407" s="8">
        <v>0</v>
      </c>
      <c r="H407" s="8">
        <v>0</v>
      </c>
      <c r="I407" s="8">
        <v>0</v>
      </c>
      <c r="J407" s="8">
        <v>7</v>
      </c>
      <c r="K407" s="8">
        <v>3</v>
      </c>
      <c r="L407" s="8">
        <v>8</v>
      </c>
      <c r="M407" s="8">
        <v>11</v>
      </c>
      <c r="N407" s="8">
        <v>8</v>
      </c>
      <c r="O407" s="8">
        <v>4</v>
      </c>
      <c r="P407" s="8">
        <v>5</v>
      </c>
      <c r="Q407" s="8">
        <v>0</v>
      </c>
      <c r="R407" s="8">
        <v>0</v>
      </c>
    </row>
    <row r="408" spans="1:18">
      <c r="A408" s="8" t="s">
        <v>1161</v>
      </c>
      <c r="B408" s="3" t="s">
        <v>122</v>
      </c>
      <c r="C408" s="8">
        <v>0</v>
      </c>
      <c r="D408" s="8">
        <v>1</v>
      </c>
      <c r="E408" s="8">
        <v>1</v>
      </c>
      <c r="F408" s="8">
        <v>4</v>
      </c>
      <c r="G408" s="8">
        <v>1</v>
      </c>
      <c r="H408" s="8">
        <v>0</v>
      </c>
      <c r="I408" s="8">
        <v>0</v>
      </c>
      <c r="J408" s="8">
        <v>6</v>
      </c>
      <c r="K408" s="8">
        <v>3</v>
      </c>
      <c r="L408" s="8">
        <v>5</v>
      </c>
      <c r="M408" s="8">
        <v>6</v>
      </c>
      <c r="N408" s="8">
        <v>3</v>
      </c>
      <c r="O408" s="8">
        <v>0</v>
      </c>
      <c r="P408" s="8">
        <v>8</v>
      </c>
      <c r="Q408" s="8">
        <v>3</v>
      </c>
      <c r="R408" s="8">
        <v>0</v>
      </c>
    </row>
    <row r="409" spans="1:18">
      <c r="A409" s="8" t="s">
        <v>1074</v>
      </c>
      <c r="B409" s="3" t="s">
        <v>124</v>
      </c>
      <c r="C409" s="8">
        <v>0</v>
      </c>
      <c r="D409" s="8">
        <v>0</v>
      </c>
      <c r="E409" s="8">
        <v>0</v>
      </c>
      <c r="F409" s="8">
        <v>6</v>
      </c>
      <c r="G409" s="8">
        <v>0</v>
      </c>
      <c r="H409" s="8">
        <v>0</v>
      </c>
      <c r="I409" s="8">
        <v>0</v>
      </c>
      <c r="J409" s="8">
        <v>6</v>
      </c>
      <c r="K409" s="8">
        <v>3</v>
      </c>
      <c r="L409" s="8">
        <v>5</v>
      </c>
      <c r="M409" s="8">
        <v>4</v>
      </c>
      <c r="N409" s="8">
        <v>2</v>
      </c>
      <c r="O409" s="8">
        <v>0</v>
      </c>
      <c r="P409" s="8">
        <v>6</v>
      </c>
      <c r="Q409" s="8">
        <v>3</v>
      </c>
      <c r="R409" s="8">
        <v>0</v>
      </c>
    </row>
    <row r="410" spans="1:18">
      <c r="A410" s="8" t="s">
        <v>1162</v>
      </c>
      <c r="B410" s="3" t="s">
        <v>126</v>
      </c>
      <c r="C410" s="8">
        <v>0</v>
      </c>
      <c r="D410" s="8">
        <v>0</v>
      </c>
      <c r="E410" s="8">
        <v>5</v>
      </c>
      <c r="F410" s="8">
        <v>1</v>
      </c>
      <c r="G410" s="8">
        <v>0</v>
      </c>
      <c r="H410" s="8">
        <v>0</v>
      </c>
      <c r="I410" s="8">
        <v>0</v>
      </c>
      <c r="J410" s="8">
        <v>11</v>
      </c>
      <c r="K410" s="8">
        <v>4</v>
      </c>
      <c r="L410" s="8">
        <v>7</v>
      </c>
      <c r="M410" s="8">
        <v>7</v>
      </c>
      <c r="N410" s="8">
        <v>8</v>
      </c>
      <c r="O410" s="8">
        <v>0</v>
      </c>
      <c r="P410" s="8">
        <v>7</v>
      </c>
      <c r="Q410" s="8">
        <v>3</v>
      </c>
      <c r="R410" s="8">
        <v>0</v>
      </c>
    </row>
    <row r="411" spans="1:18">
      <c r="A411" s="8" t="s">
        <v>1075</v>
      </c>
      <c r="B411" s="3" t="s">
        <v>128</v>
      </c>
      <c r="C411" s="8">
        <v>0</v>
      </c>
      <c r="D411" s="8">
        <v>0</v>
      </c>
      <c r="E411" s="8">
        <v>1</v>
      </c>
      <c r="F411" s="8">
        <v>0</v>
      </c>
      <c r="G411" s="8">
        <v>0</v>
      </c>
      <c r="H411" s="8">
        <v>0</v>
      </c>
      <c r="I411" s="8">
        <v>0</v>
      </c>
      <c r="J411" s="8">
        <v>1</v>
      </c>
      <c r="K411" s="8">
        <v>1</v>
      </c>
      <c r="L411" s="8">
        <v>3</v>
      </c>
      <c r="M411" s="8">
        <v>9</v>
      </c>
      <c r="N411" s="8">
        <v>1</v>
      </c>
      <c r="O411" s="8">
        <v>0</v>
      </c>
      <c r="P411" s="8">
        <v>1</v>
      </c>
      <c r="Q411" s="8">
        <v>0</v>
      </c>
      <c r="R411" s="8">
        <v>0</v>
      </c>
    </row>
    <row r="412" spans="1:18">
      <c r="A412" s="8" t="s">
        <v>1076</v>
      </c>
      <c r="B412" s="3" t="s">
        <v>130</v>
      </c>
      <c r="C412" s="8">
        <v>0</v>
      </c>
      <c r="D412" s="8">
        <v>0</v>
      </c>
      <c r="E412" s="8">
        <v>0</v>
      </c>
      <c r="F412" s="8">
        <v>2</v>
      </c>
      <c r="G412" s="8">
        <v>0</v>
      </c>
      <c r="H412" s="8">
        <v>0</v>
      </c>
      <c r="I412" s="8">
        <v>0</v>
      </c>
      <c r="J412" s="8">
        <v>4</v>
      </c>
      <c r="K412" s="8">
        <v>3</v>
      </c>
      <c r="L412" s="8">
        <v>5</v>
      </c>
      <c r="M412" s="8">
        <v>3</v>
      </c>
      <c r="N412" s="8">
        <v>1</v>
      </c>
      <c r="O412" s="8">
        <v>0</v>
      </c>
      <c r="P412" s="8">
        <v>6</v>
      </c>
      <c r="Q412" s="8">
        <v>2</v>
      </c>
      <c r="R412" s="8">
        <v>0</v>
      </c>
    </row>
    <row r="413" spans="1:18">
      <c r="A413" s="8" t="s">
        <v>1077</v>
      </c>
      <c r="B413" s="3" t="s">
        <v>132</v>
      </c>
      <c r="C413" s="8">
        <v>0</v>
      </c>
      <c r="D413" s="8">
        <v>0</v>
      </c>
      <c r="E413" s="8">
        <v>0</v>
      </c>
      <c r="F413" s="8">
        <v>1</v>
      </c>
      <c r="G413" s="8">
        <v>0</v>
      </c>
      <c r="H413" s="8">
        <v>0</v>
      </c>
      <c r="I413" s="8">
        <v>0</v>
      </c>
      <c r="J413" s="8">
        <v>2</v>
      </c>
      <c r="K413" s="8">
        <v>1</v>
      </c>
      <c r="L413" s="8">
        <v>4</v>
      </c>
      <c r="M413" s="8">
        <v>9</v>
      </c>
      <c r="N413" s="8">
        <v>4</v>
      </c>
      <c r="O413" s="8">
        <v>0</v>
      </c>
      <c r="P413" s="8">
        <v>3</v>
      </c>
      <c r="Q413" s="8">
        <v>0</v>
      </c>
      <c r="R413" s="8">
        <v>0</v>
      </c>
    </row>
    <row r="414" spans="1:18">
      <c r="A414" s="8" t="s">
        <v>1078</v>
      </c>
      <c r="B414" s="3" t="s">
        <v>134</v>
      </c>
      <c r="C414" s="8">
        <v>0</v>
      </c>
      <c r="D414" s="8">
        <v>0</v>
      </c>
      <c r="E414" s="8">
        <v>0</v>
      </c>
      <c r="F414" s="8">
        <v>3</v>
      </c>
      <c r="G414" s="8">
        <v>0</v>
      </c>
      <c r="H414" s="8">
        <v>1</v>
      </c>
      <c r="I414" s="8">
        <v>1</v>
      </c>
      <c r="J414" s="8">
        <v>5</v>
      </c>
      <c r="K414" s="8">
        <v>2</v>
      </c>
      <c r="L414" s="8">
        <v>1</v>
      </c>
      <c r="M414" s="8">
        <v>12</v>
      </c>
      <c r="N414" s="8">
        <v>4</v>
      </c>
      <c r="O414" s="8">
        <v>0</v>
      </c>
      <c r="P414" s="8">
        <v>4</v>
      </c>
      <c r="Q414" s="8">
        <v>1</v>
      </c>
      <c r="R414" s="8">
        <v>0</v>
      </c>
    </row>
    <row r="415" spans="1:18">
      <c r="A415" s="8" t="s">
        <v>1055</v>
      </c>
      <c r="B415" s="3" t="s">
        <v>136</v>
      </c>
      <c r="C415" s="8">
        <v>0</v>
      </c>
      <c r="D415" s="8">
        <v>0</v>
      </c>
      <c r="E415" s="8">
        <v>1</v>
      </c>
      <c r="F415" s="8">
        <v>3</v>
      </c>
      <c r="G415" s="8">
        <v>0</v>
      </c>
      <c r="H415" s="8">
        <v>0</v>
      </c>
      <c r="I415" s="8">
        <v>0</v>
      </c>
      <c r="J415" s="8">
        <v>4</v>
      </c>
      <c r="K415" s="8">
        <v>1</v>
      </c>
      <c r="L415" s="8">
        <v>4</v>
      </c>
      <c r="M415" s="8">
        <v>10</v>
      </c>
      <c r="N415" s="8">
        <v>4</v>
      </c>
      <c r="O415" s="8">
        <v>1</v>
      </c>
      <c r="P415" s="8">
        <v>1</v>
      </c>
      <c r="Q415" s="8">
        <v>1</v>
      </c>
      <c r="R415" s="8">
        <v>1</v>
      </c>
    </row>
    <row r="416" spans="1:18">
      <c r="A416" s="8" t="s">
        <v>1079</v>
      </c>
      <c r="B416" s="3" t="s">
        <v>395</v>
      </c>
      <c r="C416" s="8">
        <v>0</v>
      </c>
      <c r="D416" s="8">
        <v>0</v>
      </c>
      <c r="E416" s="8">
        <v>1</v>
      </c>
      <c r="F416" s="8">
        <v>3</v>
      </c>
      <c r="G416" s="8">
        <v>0</v>
      </c>
      <c r="H416" s="8">
        <v>0</v>
      </c>
      <c r="I416" s="8">
        <v>0</v>
      </c>
      <c r="J416" s="8">
        <v>7</v>
      </c>
      <c r="K416" s="8">
        <v>0</v>
      </c>
      <c r="L416" s="8">
        <v>2</v>
      </c>
      <c r="M416" s="8">
        <v>16</v>
      </c>
      <c r="N416" s="8">
        <v>7</v>
      </c>
      <c r="O416" s="8">
        <v>0</v>
      </c>
      <c r="P416" s="8">
        <v>1</v>
      </c>
      <c r="Q416" s="8">
        <v>1</v>
      </c>
      <c r="R416" s="8">
        <v>0</v>
      </c>
    </row>
    <row r="417" spans="1:18">
      <c r="A417" s="8" t="s">
        <v>1056</v>
      </c>
      <c r="B417" s="3" t="s">
        <v>138</v>
      </c>
      <c r="C417" s="8">
        <v>0</v>
      </c>
      <c r="D417" s="8">
        <v>1</v>
      </c>
      <c r="E417" s="8">
        <v>1</v>
      </c>
      <c r="F417" s="8">
        <v>0</v>
      </c>
      <c r="G417" s="8">
        <v>0</v>
      </c>
      <c r="H417" s="8">
        <v>0</v>
      </c>
      <c r="I417" s="8">
        <v>0</v>
      </c>
      <c r="J417" s="8">
        <v>3</v>
      </c>
      <c r="K417" s="8">
        <v>2</v>
      </c>
      <c r="L417" s="8">
        <v>5</v>
      </c>
      <c r="M417" s="8">
        <v>3</v>
      </c>
      <c r="N417" s="8">
        <v>2</v>
      </c>
      <c r="O417" s="8">
        <v>0</v>
      </c>
      <c r="P417" s="8">
        <v>4</v>
      </c>
      <c r="Q417" s="8">
        <v>1</v>
      </c>
      <c r="R417" s="8">
        <v>0</v>
      </c>
    </row>
    <row r="418" spans="1:18">
      <c r="A418" s="8" t="s">
        <v>1080</v>
      </c>
      <c r="B418" s="3" t="s">
        <v>140</v>
      </c>
      <c r="C418" s="8">
        <v>0</v>
      </c>
      <c r="D418" s="8">
        <v>0</v>
      </c>
      <c r="E418" s="8">
        <v>1</v>
      </c>
      <c r="F418" s="8">
        <v>0</v>
      </c>
      <c r="G418" s="8">
        <v>0</v>
      </c>
      <c r="H418" s="8">
        <v>0</v>
      </c>
      <c r="I418" s="8">
        <v>0</v>
      </c>
      <c r="J418" s="8">
        <v>1</v>
      </c>
      <c r="K418" s="8">
        <v>3</v>
      </c>
      <c r="L418" s="8">
        <v>6</v>
      </c>
      <c r="M418" s="8">
        <v>2</v>
      </c>
      <c r="N418" s="8">
        <v>4</v>
      </c>
      <c r="O418" s="8">
        <v>1</v>
      </c>
      <c r="P418" s="8">
        <v>1</v>
      </c>
      <c r="Q418" s="8">
        <v>1</v>
      </c>
      <c r="R418" s="8">
        <v>0</v>
      </c>
    </row>
    <row r="419" spans="1:18">
      <c r="A419" s="8" t="s">
        <v>1081</v>
      </c>
      <c r="B419" s="3" t="s">
        <v>142</v>
      </c>
      <c r="C419" s="8">
        <v>0</v>
      </c>
      <c r="D419" s="8">
        <v>0</v>
      </c>
      <c r="E419" s="8">
        <v>2</v>
      </c>
      <c r="F419" s="8">
        <v>6</v>
      </c>
      <c r="G419" s="8">
        <v>0</v>
      </c>
      <c r="H419" s="8">
        <v>0</v>
      </c>
      <c r="I419" s="8">
        <v>0</v>
      </c>
      <c r="J419" s="8">
        <v>11</v>
      </c>
      <c r="K419" s="8">
        <v>3</v>
      </c>
      <c r="L419" s="8">
        <v>10</v>
      </c>
      <c r="M419" s="8">
        <v>9</v>
      </c>
      <c r="N419" s="8">
        <v>7</v>
      </c>
      <c r="O419" s="8">
        <v>0</v>
      </c>
      <c r="P419" s="8">
        <v>6</v>
      </c>
      <c r="Q419" s="8">
        <v>1</v>
      </c>
      <c r="R419" s="8">
        <v>0</v>
      </c>
    </row>
    <row r="420" spans="1:18">
      <c r="A420" s="8" t="s">
        <v>1163</v>
      </c>
      <c r="B420" s="3" t="s">
        <v>144</v>
      </c>
      <c r="C420" s="8">
        <v>0</v>
      </c>
      <c r="D420" s="8">
        <v>1</v>
      </c>
      <c r="E420" s="8">
        <v>1</v>
      </c>
      <c r="F420" s="8">
        <v>3</v>
      </c>
      <c r="G420" s="8">
        <v>1</v>
      </c>
      <c r="H420" s="8">
        <v>0</v>
      </c>
      <c r="I420" s="8">
        <v>0</v>
      </c>
      <c r="J420" s="8">
        <v>5</v>
      </c>
      <c r="K420" s="8">
        <v>6</v>
      </c>
      <c r="L420" s="8">
        <v>10</v>
      </c>
      <c r="M420" s="8">
        <v>9</v>
      </c>
      <c r="N420" s="8">
        <v>6</v>
      </c>
      <c r="O420" s="8">
        <v>0</v>
      </c>
      <c r="P420" s="8">
        <v>2</v>
      </c>
      <c r="Q420" s="8">
        <v>1</v>
      </c>
      <c r="R420" s="8">
        <v>0</v>
      </c>
    </row>
    <row r="421" spans="1:18">
      <c r="A421" s="8" t="s">
        <v>1082</v>
      </c>
      <c r="B421" s="3" t="s">
        <v>401</v>
      </c>
      <c r="C421" s="8">
        <v>0</v>
      </c>
      <c r="D421" s="8">
        <v>0</v>
      </c>
      <c r="E421" s="8">
        <v>1</v>
      </c>
      <c r="F421" s="8">
        <v>2</v>
      </c>
      <c r="G421" s="8">
        <v>0</v>
      </c>
      <c r="H421" s="8">
        <v>0</v>
      </c>
      <c r="I421" s="8">
        <v>0</v>
      </c>
      <c r="J421" s="8">
        <v>3</v>
      </c>
      <c r="K421" s="8">
        <v>1</v>
      </c>
      <c r="L421" s="8">
        <v>6</v>
      </c>
      <c r="M421" s="8">
        <v>6</v>
      </c>
      <c r="N421" s="8">
        <v>3</v>
      </c>
      <c r="O421" s="8">
        <v>0</v>
      </c>
      <c r="P421" s="8">
        <v>7</v>
      </c>
      <c r="Q421" s="8">
        <v>2</v>
      </c>
      <c r="R421" s="8">
        <v>0</v>
      </c>
    </row>
    <row r="422" spans="1:18">
      <c r="A422" s="8" t="s">
        <v>1083</v>
      </c>
      <c r="B422" s="3" t="s">
        <v>150</v>
      </c>
      <c r="C422" s="8">
        <v>0</v>
      </c>
      <c r="D422" s="8">
        <v>0</v>
      </c>
      <c r="E422" s="8">
        <v>1</v>
      </c>
      <c r="F422" s="8">
        <v>2</v>
      </c>
      <c r="G422" s="8">
        <v>0</v>
      </c>
      <c r="H422" s="8">
        <v>0</v>
      </c>
      <c r="I422" s="8">
        <v>0</v>
      </c>
      <c r="J422" s="8">
        <v>3</v>
      </c>
      <c r="K422" s="8">
        <v>1</v>
      </c>
      <c r="L422" s="8">
        <v>1</v>
      </c>
      <c r="M422" s="8">
        <v>8</v>
      </c>
      <c r="N422" s="8">
        <v>1</v>
      </c>
      <c r="O422" s="8">
        <v>0</v>
      </c>
      <c r="P422" s="8">
        <v>5</v>
      </c>
      <c r="Q422" s="8">
        <v>0</v>
      </c>
      <c r="R422" s="8">
        <v>0</v>
      </c>
    </row>
    <row r="423" spans="1:18">
      <c r="A423" s="8" t="s">
        <v>1043</v>
      </c>
      <c r="B423" s="3" t="s">
        <v>152</v>
      </c>
      <c r="C423" s="8">
        <v>0</v>
      </c>
      <c r="D423" s="8">
        <v>1</v>
      </c>
      <c r="E423" s="8">
        <v>3</v>
      </c>
      <c r="F423" s="8">
        <v>5</v>
      </c>
      <c r="G423" s="8">
        <v>0</v>
      </c>
      <c r="H423" s="8">
        <v>0</v>
      </c>
      <c r="I423" s="8">
        <v>0</v>
      </c>
      <c r="J423" s="8">
        <v>16</v>
      </c>
      <c r="K423" s="8">
        <v>1</v>
      </c>
      <c r="L423" s="8">
        <v>7</v>
      </c>
      <c r="M423" s="8">
        <v>20</v>
      </c>
      <c r="N423" s="8">
        <v>10</v>
      </c>
      <c r="O423" s="8">
        <v>0</v>
      </c>
      <c r="P423" s="8">
        <v>5</v>
      </c>
      <c r="Q423" s="8">
        <v>0</v>
      </c>
      <c r="R423" s="8">
        <v>0</v>
      </c>
    </row>
    <row r="424" spans="1:18">
      <c r="A424" s="8" t="s">
        <v>1057</v>
      </c>
      <c r="B424" s="3" t="s">
        <v>57</v>
      </c>
      <c r="C424" s="8">
        <v>0</v>
      </c>
      <c r="D424" s="8">
        <v>0</v>
      </c>
      <c r="E424" s="8">
        <v>0</v>
      </c>
      <c r="F424" s="8">
        <v>0</v>
      </c>
      <c r="G424" s="8">
        <v>0</v>
      </c>
      <c r="H424" s="8">
        <v>0</v>
      </c>
      <c r="I424" s="8">
        <v>0</v>
      </c>
      <c r="J424" s="8">
        <v>2</v>
      </c>
      <c r="K424" s="8">
        <v>1</v>
      </c>
      <c r="L424" s="8">
        <v>2</v>
      </c>
      <c r="M424" s="8">
        <v>0</v>
      </c>
      <c r="N424" s="8">
        <v>0</v>
      </c>
      <c r="O424" s="8">
        <v>0</v>
      </c>
      <c r="P424" s="8">
        <v>2</v>
      </c>
      <c r="Q424" s="8">
        <v>1</v>
      </c>
      <c r="R424" s="8">
        <v>0</v>
      </c>
    </row>
    <row r="425" spans="1:18">
      <c r="A425" s="8" t="s">
        <v>1044</v>
      </c>
      <c r="B425" s="3" t="s">
        <v>155</v>
      </c>
      <c r="C425" s="8">
        <v>0</v>
      </c>
      <c r="D425" s="8">
        <v>1</v>
      </c>
      <c r="E425" s="8">
        <v>2</v>
      </c>
      <c r="F425" s="8">
        <v>1</v>
      </c>
      <c r="G425" s="8">
        <v>0</v>
      </c>
      <c r="H425" s="8">
        <v>0</v>
      </c>
      <c r="I425" s="8">
        <v>0</v>
      </c>
      <c r="J425" s="8">
        <v>4</v>
      </c>
      <c r="K425" s="8">
        <v>4</v>
      </c>
      <c r="L425" s="8">
        <v>11</v>
      </c>
      <c r="M425" s="8">
        <v>5</v>
      </c>
      <c r="N425" s="8">
        <v>4</v>
      </c>
      <c r="O425" s="8">
        <v>0</v>
      </c>
      <c r="P425" s="8">
        <v>4</v>
      </c>
      <c r="Q425" s="8">
        <v>0</v>
      </c>
      <c r="R425" s="8">
        <v>0</v>
      </c>
    </row>
    <row r="426" spans="1:18">
      <c r="A426" s="8" t="s">
        <v>1045</v>
      </c>
      <c r="B426" s="3" t="s">
        <v>157</v>
      </c>
      <c r="C426" s="8">
        <v>0</v>
      </c>
      <c r="D426" s="8">
        <v>0</v>
      </c>
      <c r="E426" s="8">
        <v>0</v>
      </c>
      <c r="F426" s="8">
        <v>0</v>
      </c>
      <c r="G426" s="8">
        <v>0</v>
      </c>
      <c r="H426" s="8">
        <v>0</v>
      </c>
      <c r="I426" s="8">
        <v>0</v>
      </c>
      <c r="J426" s="8">
        <v>4</v>
      </c>
      <c r="K426" s="8">
        <v>1</v>
      </c>
      <c r="L426" s="8">
        <v>9</v>
      </c>
      <c r="M426" s="8">
        <v>5</v>
      </c>
      <c r="N426" s="8">
        <v>4</v>
      </c>
      <c r="O426" s="8">
        <v>0</v>
      </c>
      <c r="P426" s="8">
        <v>6</v>
      </c>
      <c r="Q426" s="8">
        <v>0</v>
      </c>
      <c r="R426" s="8">
        <v>0</v>
      </c>
    </row>
    <row r="427" spans="1:18">
      <c r="A427" s="8" t="s">
        <v>1084</v>
      </c>
      <c r="B427" s="3" t="s">
        <v>311</v>
      </c>
      <c r="C427" s="8">
        <v>0</v>
      </c>
      <c r="D427" s="8">
        <v>0</v>
      </c>
      <c r="E427" s="8">
        <v>2</v>
      </c>
      <c r="F427" s="8">
        <v>2</v>
      </c>
      <c r="G427" s="8">
        <v>0</v>
      </c>
      <c r="H427" s="8">
        <v>0</v>
      </c>
      <c r="I427" s="8">
        <v>0</v>
      </c>
      <c r="J427" s="8">
        <v>4</v>
      </c>
      <c r="K427" s="8">
        <v>5</v>
      </c>
      <c r="L427" s="8">
        <v>4</v>
      </c>
      <c r="M427" s="8">
        <v>8</v>
      </c>
      <c r="N427" s="8">
        <v>4</v>
      </c>
      <c r="O427" s="8">
        <v>0</v>
      </c>
      <c r="P427" s="8">
        <v>5</v>
      </c>
      <c r="Q427" s="8">
        <v>2</v>
      </c>
      <c r="R427" s="8">
        <v>0</v>
      </c>
    </row>
    <row r="428" spans="1:18">
      <c r="A428" s="8" t="s">
        <v>1085</v>
      </c>
      <c r="B428" s="3" t="s">
        <v>159</v>
      </c>
      <c r="C428" s="8">
        <v>0</v>
      </c>
      <c r="D428" s="8">
        <v>0</v>
      </c>
      <c r="E428" s="8">
        <v>0</v>
      </c>
      <c r="F428" s="8">
        <v>3</v>
      </c>
      <c r="G428" s="8">
        <v>0</v>
      </c>
      <c r="H428" s="8">
        <v>0</v>
      </c>
      <c r="I428" s="8">
        <v>0</v>
      </c>
      <c r="J428" s="8">
        <v>5</v>
      </c>
      <c r="K428" s="8">
        <v>2</v>
      </c>
      <c r="L428" s="8">
        <v>1</v>
      </c>
      <c r="M428" s="8">
        <v>5</v>
      </c>
      <c r="N428" s="8">
        <v>4</v>
      </c>
      <c r="O428" s="8">
        <v>0</v>
      </c>
      <c r="P428" s="8">
        <v>3</v>
      </c>
      <c r="Q428" s="8">
        <v>0</v>
      </c>
      <c r="R428" s="8">
        <v>0</v>
      </c>
    </row>
    <row r="429" spans="1:18">
      <c r="A429" s="8" t="s">
        <v>1086</v>
      </c>
      <c r="B429" s="3" t="s">
        <v>161</v>
      </c>
      <c r="C429" s="8">
        <v>0</v>
      </c>
      <c r="D429" s="8">
        <v>0</v>
      </c>
      <c r="E429" s="8">
        <v>0</v>
      </c>
      <c r="F429" s="8">
        <v>0</v>
      </c>
      <c r="G429" s="8">
        <v>0</v>
      </c>
      <c r="H429" s="8">
        <v>0</v>
      </c>
      <c r="I429" s="8">
        <v>0</v>
      </c>
      <c r="J429" s="8">
        <v>4</v>
      </c>
      <c r="K429" s="8">
        <v>1</v>
      </c>
      <c r="L429" s="8">
        <v>6</v>
      </c>
      <c r="M429" s="8">
        <v>14</v>
      </c>
      <c r="N429" s="8">
        <v>5</v>
      </c>
      <c r="O429" s="8">
        <v>0</v>
      </c>
      <c r="P429" s="8">
        <v>3</v>
      </c>
      <c r="Q429" s="8">
        <v>2</v>
      </c>
      <c r="R429" s="8">
        <v>0</v>
      </c>
    </row>
    <row r="430" spans="1:18">
      <c r="A430" s="8" t="s">
        <v>1087</v>
      </c>
      <c r="B430" s="3" t="s">
        <v>163</v>
      </c>
      <c r="C430" s="8">
        <v>0</v>
      </c>
      <c r="D430" s="8">
        <v>0</v>
      </c>
      <c r="E430" s="8">
        <v>0</v>
      </c>
      <c r="F430" s="8">
        <v>2</v>
      </c>
      <c r="G430" s="8">
        <v>0</v>
      </c>
      <c r="H430" s="8">
        <v>0</v>
      </c>
      <c r="I430" s="8">
        <v>0</v>
      </c>
      <c r="J430" s="8">
        <v>2</v>
      </c>
      <c r="K430" s="8">
        <v>1</v>
      </c>
      <c r="L430" s="8">
        <v>4</v>
      </c>
      <c r="M430" s="8">
        <v>9</v>
      </c>
      <c r="N430" s="8">
        <v>5</v>
      </c>
      <c r="O430" s="8">
        <v>1</v>
      </c>
      <c r="P430" s="8">
        <v>1</v>
      </c>
      <c r="Q430" s="8">
        <v>0</v>
      </c>
      <c r="R430" s="8">
        <v>0</v>
      </c>
    </row>
    <row r="431" spans="1:18">
      <c r="A431" s="8" t="s">
        <v>1164</v>
      </c>
      <c r="B431" s="3" t="s">
        <v>165</v>
      </c>
      <c r="C431" s="8">
        <v>0</v>
      </c>
      <c r="D431" s="8">
        <v>0</v>
      </c>
      <c r="E431" s="8">
        <v>1</v>
      </c>
      <c r="F431" s="8">
        <v>1</v>
      </c>
      <c r="G431" s="8">
        <v>0</v>
      </c>
      <c r="H431" s="8">
        <v>0</v>
      </c>
      <c r="I431" s="8">
        <v>0</v>
      </c>
      <c r="J431" s="8">
        <v>5</v>
      </c>
      <c r="K431" s="8">
        <v>1</v>
      </c>
      <c r="L431" s="8">
        <v>3</v>
      </c>
      <c r="M431" s="8">
        <v>12</v>
      </c>
      <c r="N431" s="8">
        <v>8</v>
      </c>
      <c r="O431" s="8">
        <v>0</v>
      </c>
      <c r="P431" s="8">
        <v>2</v>
      </c>
      <c r="Q431" s="8">
        <v>1</v>
      </c>
      <c r="R431" s="8">
        <v>0</v>
      </c>
    </row>
    <row r="432" spans="1:18">
      <c r="A432" s="8" t="s">
        <v>1088</v>
      </c>
      <c r="B432" s="3" t="s">
        <v>167</v>
      </c>
      <c r="C432" s="8">
        <v>0</v>
      </c>
      <c r="D432" s="8">
        <v>0</v>
      </c>
      <c r="E432" s="8">
        <v>5</v>
      </c>
      <c r="F432" s="8">
        <v>5</v>
      </c>
      <c r="G432" s="8">
        <v>0</v>
      </c>
      <c r="H432" s="8">
        <v>0</v>
      </c>
      <c r="I432" s="8">
        <v>1</v>
      </c>
      <c r="J432" s="8">
        <v>10</v>
      </c>
      <c r="K432" s="8">
        <v>2</v>
      </c>
      <c r="L432" s="8">
        <v>7</v>
      </c>
      <c r="M432" s="8">
        <v>12</v>
      </c>
      <c r="N432" s="8">
        <v>8</v>
      </c>
      <c r="O432" s="8">
        <v>1</v>
      </c>
      <c r="P432" s="8">
        <v>5</v>
      </c>
      <c r="Q432" s="8">
        <v>3</v>
      </c>
      <c r="R432" s="8">
        <v>0</v>
      </c>
    </row>
    <row r="433" spans="1:18">
      <c r="A433" s="8" t="s">
        <v>1089</v>
      </c>
      <c r="B433" s="3" t="s">
        <v>169</v>
      </c>
      <c r="C433" s="8">
        <v>0</v>
      </c>
      <c r="D433" s="8">
        <v>0</v>
      </c>
      <c r="E433" s="8">
        <v>2</v>
      </c>
      <c r="F433" s="8">
        <v>4</v>
      </c>
      <c r="G433" s="8">
        <v>0</v>
      </c>
      <c r="H433" s="8">
        <v>0</v>
      </c>
      <c r="I433" s="8">
        <v>0</v>
      </c>
      <c r="J433" s="8">
        <v>7</v>
      </c>
      <c r="K433" s="8">
        <v>3</v>
      </c>
      <c r="L433" s="8">
        <v>9</v>
      </c>
      <c r="M433" s="8">
        <v>5</v>
      </c>
      <c r="N433" s="8">
        <v>2</v>
      </c>
      <c r="O433" s="8">
        <v>1</v>
      </c>
      <c r="P433" s="8">
        <v>2</v>
      </c>
      <c r="Q433" s="8">
        <v>2</v>
      </c>
      <c r="R433" s="8">
        <v>0</v>
      </c>
    </row>
    <row r="434" spans="1:18">
      <c r="A434" s="8" t="s">
        <v>1165</v>
      </c>
      <c r="B434" s="3" t="s">
        <v>171</v>
      </c>
      <c r="C434" s="8">
        <v>0</v>
      </c>
      <c r="D434" s="8">
        <v>0</v>
      </c>
      <c r="E434" s="8">
        <v>0</v>
      </c>
      <c r="F434" s="8">
        <v>3</v>
      </c>
      <c r="G434" s="8">
        <v>0</v>
      </c>
      <c r="H434" s="8">
        <v>0</v>
      </c>
      <c r="I434" s="8">
        <v>0</v>
      </c>
      <c r="J434" s="8">
        <v>5</v>
      </c>
      <c r="K434" s="8">
        <v>1</v>
      </c>
      <c r="L434" s="8">
        <v>7</v>
      </c>
      <c r="M434" s="8">
        <v>7</v>
      </c>
      <c r="N434" s="8">
        <v>6</v>
      </c>
      <c r="O434" s="8">
        <v>1</v>
      </c>
      <c r="P434" s="8">
        <v>4</v>
      </c>
      <c r="Q434" s="8">
        <v>3</v>
      </c>
      <c r="R434" s="8">
        <v>0</v>
      </c>
    </row>
    <row r="435" spans="1:18">
      <c r="A435" s="8" t="s">
        <v>1090</v>
      </c>
      <c r="B435" s="3" t="s">
        <v>173</v>
      </c>
      <c r="C435" s="8">
        <v>0</v>
      </c>
      <c r="D435" s="8">
        <v>0</v>
      </c>
      <c r="E435" s="8">
        <v>0</v>
      </c>
      <c r="F435" s="8">
        <v>0</v>
      </c>
      <c r="G435" s="8">
        <v>0</v>
      </c>
      <c r="H435" s="8">
        <v>0</v>
      </c>
      <c r="I435" s="8">
        <v>0</v>
      </c>
      <c r="J435" s="8">
        <v>2</v>
      </c>
      <c r="K435" s="8">
        <v>1</v>
      </c>
      <c r="L435" s="8">
        <v>1</v>
      </c>
      <c r="M435" s="8">
        <v>10</v>
      </c>
      <c r="N435" s="8">
        <v>4</v>
      </c>
      <c r="O435" s="8">
        <v>0</v>
      </c>
      <c r="P435" s="8">
        <v>2</v>
      </c>
      <c r="Q435" s="8">
        <v>0</v>
      </c>
      <c r="R435" s="8">
        <v>0</v>
      </c>
    </row>
    <row r="436" spans="1:18">
      <c r="A436" s="8" t="s">
        <v>1091</v>
      </c>
      <c r="B436" s="3" t="s">
        <v>175</v>
      </c>
      <c r="C436" s="8">
        <v>1</v>
      </c>
      <c r="D436" s="8">
        <v>0</v>
      </c>
      <c r="E436" s="8">
        <v>4</v>
      </c>
      <c r="F436" s="8">
        <v>5</v>
      </c>
      <c r="G436" s="8">
        <v>1</v>
      </c>
      <c r="H436" s="8">
        <v>0</v>
      </c>
      <c r="I436" s="8">
        <v>0</v>
      </c>
      <c r="J436" s="8">
        <v>10</v>
      </c>
      <c r="K436" s="8">
        <v>2</v>
      </c>
      <c r="L436" s="8">
        <v>4</v>
      </c>
      <c r="M436" s="8">
        <v>13</v>
      </c>
      <c r="N436" s="8">
        <v>4</v>
      </c>
      <c r="O436" s="8">
        <v>3</v>
      </c>
      <c r="P436" s="8">
        <v>2</v>
      </c>
      <c r="Q436" s="8">
        <v>1</v>
      </c>
      <c r="R436" s="8">
        <v>0</v>
      </c>
    </row>
    <row r="437" spans="1:18">
      <c r="A437" s="8" t="s">
        <v>1092</v>
      </c>
      <c r="B437" s="3" t="s">
        <v>177</v>
      </c>
      <c r="C437" s="8">
        <v>0</v>
      </c>
      <c r="D437" s="8">
        <v>0</v>
      </c>
      <c r="E437" s="8">
        <v>2</v>
      </c>
      <c r="F437" s="8">
        <v>4</v>
      </c>
      <c r="G437" s="8">
        <v>0</v>
      </c>
      <c r="H437" s="8">
        <v>0</v>
      </c>
      <c r="I437" s="8">
        <v>0</v>
      </c>
      <c r="J437" s="8">
        <v>6</v>
      </c>
      <c r="K437" s="8">
        <v>0</v>
      </c>
      <c r="L437" s="8">
        <v>5</v>
      </c>
      <c r="M437" s="8">
        <v>7</v>
      </c>
      <c r="N437" s="8">
        <v>4</v>
      </c>
      <c r="O437" s="8">
        <v>0</v>
      </c>
      <c r="P437" s="8">
        <v>4</v>
      </c>
      <c r="Q437" s="8">
        <v>1</v>
      </c>
      <c r="R437" s="8">
        <v>0</v>
      </c>
    </row>
    <row r="438" spans="1:18">
      <c r="A438" s="8" t="s">
        <v>1166</v>
      </c>
      <c r="B438" s="3" t="s">
        <v>179</v>
      </c>
      <c r="C438" s="8">
        <v>1</v>
      </c>
      <c r="D438" s="8">
        <v>2</v>
      </c>
      <c r="E438" s="8">
        <v>3</v>
      </c>
      <c r="F438" s="8">
        <v>1</v>
      </c>
      <c r="G438" s="8">
        <v>1</v>
      </c>
      <c r="H438" s="8">
        <v>0</v>
      </c>
      <c r="I438" s="8">
        <v>0</v>
      </c>
      <c r="J438" s="8">
        <v>7</v>
      </c>
      <c r="K438" s="8">
        <v>4</v>
      </c>
      <c r="L438" s="8">
        <v>5</v>
      </c>
      <c r="M438" s="8">
        <v>5</v>
      </c>
      <c r="N438" s="8">
        <v>1</v>
      </c>
      <c r="O438" s="8">
        <v>0</v>
      </c>
      <c r="P438" s="8">
        <v>3</v>
      </c>
      <c r="Q438" s="8">
        <v>4</v>
      </c>
      <c r="R438" s="8">
        <v>0</v>
      </c>
    </row>
    <row r="439" spans="1:18">
      <c r="A439" s="8" t="s">
        <v>1093</v>
      </c>
      <c r="B439" s="3" t="s">
        <v>181</v>
      </c>
      <c r="C439" s="8">
        <v>0</v>
      </c>
      <c r="D439" s="8">
        <v>1</v>
      </c>
      <c r="E439" s="8">
        <v>1</v>
      </c>
      <c r="F439" s="8">
        <v>0</v>
      </c>
      <c r="G439" s="8">
        <v>0</v>
      </c>
      <c r="H439" s="8">
        <v>0</v>
      </c>
      <c r="I439" s="8">
        <v>0</v>
      </c>
      <c r="J439" s="8">
        <v>2</v>
      </c>
      <c r="K439" s="8">
        <v>2</v>
      </c>
      <c r="L439" s="8">
        <v>1</v>
      </c>
      <c r="M439" s="8">
        <v>3</v>
      </c>
      <c r="N439" s="8">
        <v>0</v>
      </c>
      <c r="O439" s="8">
        <v>0</v>
      </c>
      <c r="P439" s="8">
        <v>0</v>
      </c>
      <c r="Q439" s="8">
        <v>0</v>
      </c>
      <c r="R439" s="8">
        <v>0</v>
      </c>
    </row>
    <row r="440" spans="1:18">
      <c r="A440" s="8" t="s">
        <v>1094</v>
      </c>
      <c r="B440" s="3" t="s">
        <v>325</v>
      </c>
      <c r="C440" s="8">
        <v>0</v>
      </c>
      <c r="D440" s="8">
        <v>0</v>
      </c>
      <c r="E440" s="8">
        <v>0</v>
      </c>
      <c r="F440" s="8">
        <v>0</v>
      </c>
      <c r="G440" s="8">
        <v>0</v>
      </c>
      <c r="H440" s="8">
        <v>0</v>
      </c>
      <c r="I440" s="8">
        <v>0</v>
      </c>
      <c r="J440" s="8">
        <v>0</v>
      </c>
      <c r="K440" s="8">
        <v>1</v>
      </c>
      <c r="L440" s="8">
        <v>3</v>
      </c>
      <c r="M440" s="8">
        <v>6</v>
      </c>
      <c r="N440" s="8">
        <v>4</v>
      </c>
      <c r="O440" s="8">
        <v>0</v>
      </c>
      <c r="P440" s="8">
        <v>1</v>
      </c>
      <c r="Q440" s="8">
        <v>1</v>
      </c>
      <c r="R440" s="8">
        <v>0</v>
      </c>
    </row>
    <row r="441" spans="1:18">
      <c r="A441" s="8" t="s">
        <v>1095</v>
      </c>
      <c r="B441" s="3" t="s">
        <v>183</v>
      </c>
      <c r="C441" s="8">
        <v>1</v>
      </c>
      <c r="D441" s="8">
        <v>0</v>
      </c>
      <c r="E441" s="8">
        <v>2</v>
      </c>
      <c r="F441" s="8">
        <v>2</v>
      </c>
      <c r="G441" s="8">
        <v>0</v>
      </c>
      <c r="H441" s="8">
        <v>0</v>
      </c>
      <c r="I441" s="8">
        <v>0</v>
      </c>
      <c r="J441" s="8">
        <v>5</v>
      </c>
      <c r="K441" s="8">
        <v>5</v>
      </c>
      <c r="L441" s="8">
        <v>8</v>
      </c>
      <c r="M441" s="8">
        <v>8</v>
      </c>
      <c r="N441" s="8">
        <v>3</v>
      </c>
      <c r="O441" s="8">
        <v>2</v>
      </c>
      <c r="P441" s="8">
        <v>5</v>
      </c>
      <c r="Q441" s="8">
        <v>1</v>
      </c>
      <c r="R441" s="8">
        <v>0</v>
      </c>
    </row>
    <row r="442" spans="1:18">
      <c r="A442" s="8" t="s">
        <v>1096</v>
      </c>
      <c r="B442" s="3" t="s">
        <v>185</v>
      </c>
      <c r="C442" s="8">
        <v>0</v>
      </c>
      <c r="D442" s="8">
        <v>0</v>
      </c>
      <c r="E442" s="8">
        <v>1</v>
      </c>
      <c r="F442" s="8">
        <v>0</v>
      </c>
      <c r="G442" s="8">
        <v>0</v>
      </c>
      <c r="H442" s="8">
        <v>0</v>
      </c>
      <c r="I442" s="8">
        <v>0</v>
      </c>
      <c r="J442" s="8">
        <v>7</v>
      </c>
      <c r="K442" s="8">
        <v>1</v>
      </c>
      <c r="L442" s="8">
        <v>4</v>
      </c>
      <c r="M442" s="8">
        <v>10</v>
      </c>
      <c r="N442" s="8">
        <v>0</v>
      </c>
      <c r="O442" s="8">
        <v>0</v>
      </c>
      <c r="P442" s="8">
        <v>3</v>
      </c>
      <c r="Q442" s="8">
        <v>3</v>
      </c>
      <c r="R442" s="8">
        <v>0</v>
      </c>
    </row>
    <row r="443" spans="1:18">
      <c r="A443" s="8" t="s">
        <v>1097</v>
      </c>
      <c r="B443" s="3" t="s">
        <v>146</v>
      </c>
      <c r="C443" s="8">
        <v>0</v>
      </c>
      <c r="D443" s="8">
        <v>0</v>
      </c>
      <c r="E443" s="8">
        <v>0</v>
      </c>
      <c r="F443" s="8">
        <v>2</v>
      </c>
      <c r="G443" s="8">
        <v>0</v>
      </c>
      <c r="H443" s="8">
        <v>0</v>
      </c>
      <c r="I443" s="8">
        <v>0</v>
      </c>
      <c r="J443" s="8">
        <v>2</v>
      </c>
      <c r="K443" s="8">
        <v>1</v>
      </c>
      <c r="L443" s="8">
        <v>1</v>
      </c>
      <c r="M443" s="8">
        <v>3</v>
      </c>
      <c r="N443" s="8">
        <v>2</v>
      </c>
      <c r="O443" s="8">
        <v>0</v>
      </c>
      <c r="P443" s="8">
        <v>3</v>
      </c>
      <c r="Q443" s="8">
        <v>0</v>
      </c>
      <c r="R443" s="8">
        <v>0</v>
      </c>
    </row>
    <row r="444" spans="1:18">
      <c r="A444" s="8" t="s">
        <v>1098</v>
      </c>
      <c r="B444" s="3" t="s">
        <v>189</v>
      </c>
      <c r="C444" s="8">
        <v>0</v>
      </c>
      <c r="D444" s="8">
        <v>0</v>
      </c>
      <c r="E444" s="8">
        <v>1</v>
      </c>
      <c r="F444" s="8">
        <v>3</v>
      </c>
      <c r="G444" s="8">
        <v>0</v>
      </c>
      <c r="H444" s="8">
        <v>0</v>
      </c>
      <c r="I444" s="8">
        <v>0</v>
      </c>
      <c r="J444" s="8">
        <v>6</v>
      </c>
      <c r="K444" s="8">
        <v>1</v>
      </c>
      <c r="L444" s="8">
        <v>2</v>
      </c>
      <c r="M444" s="8">
        <v>17</v>
      </c>
      <c r="N444" s="8">
        <v>7</v>
      </c>
      <c r="O444" s="8">
        <v>0</v>
      </c>
      <c r="P444" s="8">
        <v>7</v>
      </c>
      <c r="Q444" s="8">
        <v>3</v>
      </c>
      <c r="R444" s="8">
        <v>0</v>
      </c>
    </row>
    <row r="445" spans="1:18">
      <c r="A445" s="8" t="s">
        <v>1099</v>
      </c>
      <c r="B445" s="3" t="s">
        <v>187</v>
      </c>
      <c r="C445" s="8">
        <v>0</v>
      </c>
      <c r="D445" s="8">
        <v>0</v>
      </c>
      <c r="E445" s="8">
        <v>1</v>
      </c>
      <c r="F445" s="8">
        <v>7</v>
      </c>
      <c r="G445" s="8">
        <v>0</v>
      </c>
      <c r="H445" s="8">
        <v>0</v>
      </c>
      <c r="I445" s="8">
        <v>0</v>
      </c>
      <c r="J445" s="8">
        <v>8</v>
      </c>
      <c r="K445" s="8">
        <v>1</v>
      </c>
      <c r="L445" s="8">
        <v>2</v>
      </c>
      <c r="M445" s="8">
        <v>8</v>
      </c>
      <c r="N445" s="8">
        <v>3</v>
      </c>
      <c r="O445" s="8">
        <v>0</v>
      </c>
      <c r="P445" s="8">
        <v>0</v>
      </c>
      <c r="Q445" s="8">
        <v>1</v>
      </c>
      <c r="R445" s="8">
        <v>0</v>
      </c>
    </row>
    <row r="446" spans="1:18">
      <c r="A446" s="8" t="s">
        <v>1100</v>
      </c>
      <c r="B446" s="3" t="s">
        <v>148</v>
      </c>
      <c r="C446" s="8">
        <v>0</v>
      </c>
      <c r="D446" s="8">
        <v>0</v>
      </c>
      <c r="E446" s="8">
        <v>1</v>
      </c>
      <c r="F446" s="8">
        <v>2</v>
      </c>
      <c r="G446" s="8">
        <v>0</v>
      </c>
      <c r="H446" s="8">
        <v>0</v>
      </c>
      <c r="I446" s="8">
        <v>0</v>
      </c>
      <c r="J446" s="8">
        <v>5</v>
      </c>
      <c r="K446" s="8">
        <v>0</v>
      </c>
      <c r="L446" s="8">
        <v>3</v>
      </c>
      <c r="M446" s="8">
        <v>32</v>
      </c>
      <c r="N446" s="8">
        <v>10</v>
      </c>
      <c r="O446" s="8">
        <v>0</v>
      </c>
      <c r="P446" s="8">
        <v>3</v>
      </c>
      <c r="Q446" s="8">
        <v>4</v>
      </c>
      <c r="R446" s="8">
        <v>0</v>
      </c>
    </row>
    <row r="447" spans="1:18">
      <c r="A447" s="8" t="s">
        <v>1101</v>
      </c>
      <c r="B447" s="3" t="s">
        <v>191</v>
      </c>
      <c r="C447" s="8">
        <v>0</v>
      </c>
      <c r="D447" s="8">
        <v>0</v>
      </c>
      <c r="E447" s="8">
        <v>0</v>
      </c>
      <c r="F447" s="8">
        <v>0</v>
      </c>
      <c r="G447" s="8">
        <v>0</v>
      </c>
      <c r="H447" s="8">
        <v>0</v>
      </c>
      <c r="I447" s="8">
        <v>0</v>
      </c>
      <c r="J447" s="8">
        <v>0</v>
      </c>
      <c r="K447" s="8">
        <v>2</v>
      </c>
      <c r="L447" s="8">
        <v>1</v>
      </c>
      <c r="M447" s="8">
        <v>11</v>
      </c>
      <c r="N447" s="8">
        <v>5</v>
      </c>
      <c r="O447" s="8">
        <v>0</v>
      </c>
      <c r="P447" s="8">
        <v>1</v>
      </c>
      <c r="Q447" s="8">
        <v>0</v>
      </c>
      <c r="R447" s="8">
        <v>0</v>
      </c>
    </row>
    <row r="448" spans="1:18">
      <c r="A448" s="8" t="s">
        <v>1102</v>
      </c>
      <c r="B448" s="3" t="s">
        <v>193</v>
      </c>
      <c r="C448" s="8">
        <v>0</v>
      </c>
      <c r="D448" s="8">
        <v>0</v>
      </c>
      <c r="E448" s="8">
        <v>1</v>
      </c>
      <c r="F448" s="8">
        <v>2</v>
      </c>
      <c r="G448" s="8">
        <v>0</v>
      </c>
      <c r="H448" s="8">
        <v>1</v>
      </c>
      <c r="I448" s="8">
        <v>1</v>
      </c>
      <c r="J448" s="8">
        <v>4</v>
      </c>
      <c r="K448" s="8">
        <v>1</v>
      </c>
      <c r="L448" s="8">
        <v>4</v>
      </c>
      <c r="M448" s="8">
        <v>20</v>
      </c>
      <c r="N448" s="8">
        <v>2</v>
      </c>
      <c r="O448" s="8">
        <v>0</v>
      </c>
      <c r="P448" s="8">
        <v>7</v>
      </c>
      <c r="Q448" s="8">
        <v>3</v>
      </c>
      <c r="R448" s="8">
        <v>0</v>
      </c>
    </row>
    <row r="449" spans="1:18">
      <c r="A449" s="8" t="s">
        <v>1167</v>
      </c>
      <c r="B449" s="3" t="s">
        <v>528</v>
      </c>
      <c r="C449" s="8">
        <v>0</v>
      </c>
      <c r="D449" s="8">
        <v>0</v>
      </c>
      <c r="E449" s="8">
        <v>3</v>
      </c>
      <c r="F449" s="8">
        <v>0</v>
      </c>
      <c r="G449" s="8">
        <v>1</v>
      </c>
      <c r="H449" s="8">
        <v>0</v>
      </c>
      <c r="I449" s="8">
        <v>0</v>
      </c>
      <c r="J449" s="8">
        <v>3</v>
      </c>
      <c r="K449" s="8">
        <v>3</v>
      </c>
      <c r="L449" s="8">
        <v>11</v>
      </c>
      <c r="M449" s="8">
        <v>18</v>
      </c>
      <c r="N449" s="8">
        <v>8</v>
      </c>
      <c r="O449" s="8">
        <v>1</v>
      </c>
      <c r="P449" s="8">
        <v>2</v>
      </c>
      <c r="Q449" s="8">
        <v>0</v>
      </c>
      <c r="R449" s="8">
        <v>0</v>
      </c>
    </row>
    <row r="450" spans="1:18">
      <c r="A450" s="8" t="s">
        <v>1046</v>
      </c>
      <c r="B450" s="3" t="s">
        <v>197</v>
      </c>
      <c r="C450" s="8">
        <v>0</v>
      </c>
      <c r="D450" s="8">
        <v>0</v>
      </c>
      <c r="E450" s="8">
        <v>1</v>
      </c>
      <c r="F450" s="8">
        <v>4</v>
      </c>
      <c r="G450" s="8">
        <v>0</v>
      </c>
      <c r="H450" s="8">
        <v>0</v>
      </c>
      <c r="I450" s="8">
        <v>0</v>
      </c>
      <c r="J450" s="8">
        <v>5</v>
      </c>
      <c r="K450" s="8">
        <v>3</v>
      </c>
      <c r="L450" s="8">
        <v>3</v>
      </c>
      <c r="M450" s="8">
        <v>5</v>
      </c>
      <c r="N450" s="8">
        <v>2</v>
      </c>
      <c r="O450" s="8">
        <v>0</v>
      </c>
      <c r="P450" s="8">
        <v>5</v>
      </c>
      <c r="Q450" s="8">
        <v>3</v>
      </c>
      <c r="R450" s="8">
        <v>0</v>
      </c>
    </row>
    <row r="451" spans="1:18">
      <c r="A451" s="8" t="s">
        <v>1103</v>
      </c>
      <c r="B451" s="3" t="s">
        <v>432</v>
      </c>
      <c r="C451" s="8">
        <v>0</v>
      </c>
      <c r="D451" s="8">
        <v>0</v>
      </c>
      <c r="E451" s="8">
        <v>0</v>
      </c>
      <c r="F451" s="8">
        <v>0</v>
      </c>
      <c r="G451" s="8">
        <v>0</v>
      </c>
      <c r="H451" s="8">
        <v>0</v>
      </c>
      <c r="I451" s="8">
        <v>0</v>
      </c>
      <c r="J451" s="8">
        <v>1</v>
      </c>
      <c r="K451" s="8">
        <v>1</v>
      </c>
      <c r="L451" s="8">
        <v>4</v>
      </c>
      <c r="M451" s="8">
        <v>5</v>
      </c>
      <c r="N451" s="8">
        <v>3</v>
      </c>
      <c r="O451" s="8">
        <v>0</v>
      </c>
      <c r="P451" s="8">
        <v>5</v>
      </c>
      <c r="Q451" s="8">
        <v>0</v>
      </c>
      <c r="R451" s="8">
        <v>0</v>
      </c>
    </row>
    <row r="452" spans="1:18">
      <c r="A452" s="8" t="s">
        <v>1104</v>
      </c>
      <c r="B452" s="3" t="s">
        <v>199</v>
      </c>
      <c r="C452" s="8">
        <v>0</v>
      </c>
      <c r="D452" s="8">
        <v>1</v>
      </c>
      <c r="E452" s="8">
        <v>3</v>
      </c>
      <c r="F452" s="8">
        <v>2</v>
      </c>
      <c r="G452" s="8">
        <v>1</v>
      </c>
      <c r="H452" s="8">
        <v>0</v>
      </c>
      <c r="I452" s="8">
        <v>0</v>
      </c>
      <c r="J452" s="8">
        <v>9</v>
      </c>
      <c r="K452" s="8">
        <v>2</v>
      </c>
      <c r="L452" s="8">
        <v>7</v>
      </c>
      <c r="M452" s="8">
        <v>4</v>
      </c>
      <c r="N452" s="8">
        <v>4</v>
      </c>
      <c r="O452" s="8">
        <v>2</v>
      </c>
      <c r="P452" s="8">
        <v>7</v>
      </c>
      <c r="Q452" s="8">
        <v>5</v>
      </c>
      <c r="R452" s="8">
        <v>0</v>
      </c>
    </row>
    <row r="453" spans="1:18">
      <c r="A453" s="8" t="s">
        <v>1105</v>
      </c>
      <c r="B453" s="3" t="s">
        <v>201</v>
      </c>
      <c r="C453" s="8">
        <v>0</v>
      </c>
      <c r="D453" s="8">
        <v>0</v>
      </c>
      <c r="E453" s="8">
        <v>0</v>
      </c>
      <c r="F453" s="8">
        <v>4</v>
      </c>
      <c r="G453" s="8">
        <v>0</v>
      </c>
      <c r="H453" s="8">
        <v>0</v>
      </c>
      <c r="I453" s="8">
        <v>0</v>
      </c>
      <c r="J453" s="8">
        <v>5</v>
      </c>
      <c r="K453" s="8">
        <v>1</v>
      </c>
      <c r="L453" s="8">
        <v>6</v>
      </c>
      <c r="M453" s="8">
        <v>12</v>
      </c>
      <c r="N453" s="8">
        <v>3</v>
      </c>
      <c r="O453" s="8">
        <v>1</v>
      </c>
      <c r="P453" s="8">
        <v>1</v>
      </c>
      <c r="Q453" s="8">
        <v>0</v>
      </c>
      <c r="R453" s="8">
        <v>0</v>
      </c>
    </row>
    <row r="454" spans="1:18">
      <c r="A454" s="8" t="s">
        <v>1106</v>
      </c>
      <c r="B454" s="3" t="s">
        <v>203</v>
      </c>
      <c r="C454" s="8">
        <v>0</v>
      </c>
      <c r="D454" s="8">
        <v>0</v>
      </c>
      <c r="E454" s="8">
        <v>1</v>
      </c>
      <c r="F454" s="8">
        <v>0</v>
      </c>
      <c r="G454" s="8">
        <v>0</v>
      </c>
      <c r="H454" s="8">
        <v>0</v>
      </c>
      <c r="I454" s="8">
        <v>0</v>
      </c>
      <c r="J454" s="8">
        <v>1</v>
      </c>
      <c r="K454" s="8">
        <v>0</v>
      </c>
      <c r="L454" s="8">
        <v>6</v>
      </c>
      <c r="M454" s="8">
        <v>5</v>
      </c>
      <c r="N454" s="8">
        <v>2</v>
      </c>
      <c r="O454" s="8">
        <v>0</v>
      </c>
      <c r="P454" s="8">
        <v>0</v>
      </c>
      <c r="Q454" s="8">
        <v>0</v>
      </c>
      <c r="R454" s="8">
        <v>0</v>
      </c>
    </row>
    <row r="455" spans="1:18">
      <c r="A455" s="8" t="s">
        <v>1168</v>
      </c>
      <c r="B455" s="3" t="s">
        <v>205</v>
      </c>
      <c r="C455" s="8">
        <v>0</v>
      </c>
      <c r="D455" s="8">
        <v>0</v>
      </c>
      <c r="E455" s="8">
        <v>2</v>
      </c>
      <c r="F455" s="8">
        <v>3</v>
      </c>
      <c r="G455" s="8">
        <v>0</v>
      </c>
      <c r="H455" s="8">
        <v>0</v>
      </c>
      <c r="I455" s="8">
        <v>0</v>
      </c>
      <c r="J455" s="8">
        <v>8</v>
      </c>
      <c r="K455" s="8">
        <v>2</v>
      </c>
      <c r="L455" s="8">
        <v>7</v>
      </c>
      <c r="M455" s="8">
        <v>11</v>
      </c>
      <c r="N455" s="8">
        <v>6</v>
      </c>
      <c r="O455" s="8">
        <v>2</v>
      </c>
      <c r="P455" s="8">
        <v>5</v>
      </c>
      <c r="Q455" s="8">
        <v>5</v>
      </c>
      <c r="R455" s="8">
        <v>0</v>
      </c>
    </row>
    <row r="456" spans="1:18">
      <c r="A456" s="8" t="s">
        <v>1058</v>
      </c>
      <c r="B456" s="3" t="s">
        <v>207</v>
      </c>
      <c r="C456" s="8">
        <v>0</v>
      </c>
      <c r="D456" s="8">
        <v>0</v>
      </c>
      <c r="E456" s="8">
        <v>0</v>
      </c>
      <c r="F456" s="8">
        <v>0</v>
      </c>
      <c r="G456" s="8">
        <v>0</v>
      </c>
      <c r="H456" s="8">
        <v>0</v>
      </c>
      <c r="I456" s="8">
        <v>0</v>
      </c>
      <c r="J456" s="8">
        <v>0</v>
      </c>
      <c r="K456" s="8">
        <v>0</v>
      </c>
      <c r="L456" s="8">
        <v>3</v>
      </c>
      <c r="M456" s="8">
        <v>6</v>
      </c>
      <c r="N456" s="8">
        <v>1</v>
      </c>
      <c r="O456" s="8">
        <v>0</v>
      </c>
      <c r="P456" s="8">
        <v>0</v>
      </c>
      <c r="Q456" s="8">
        <v>0</v>
      </c>
      <c r="R456" s="8">
        <v>0</v>
      </c>
    </row>
    <row r="457" spans="1:18">
      <c r="A457" s="8" t="s">
        <v>1107</v>
      </c>
      <c r="B457" s="3" t="s">
        <v>209</v>
      </c>
      <c r="C457" s="8">
        <v>0</v>
      </c>
      <c r="D457" s="8">
        <v>0</v>
      </c>
      <c r="E457" s="8">
        <v>1</v>
      </c>
      <c r="F457" s="8">
        <v>0</v>
      </c>
      <c r="G457" s="8">
        <v>0</v>
      </c>
      <c r="H457" s="8">
        <v>0</v>
      </c>
      <c r="I457" s="8">
        <v>0</v>
      </c>
      <c r="J457" s="8">
        <v>2</v>
      </c>
      <c r="K457" s="8">
        <v>1</v>
      </c>
      <c r="L457" s="8">
        <v>8</v>
      </c>
      <c r="M457" s="8">
        <v>19</v>
      </c>
      <c r="N457" s="8">
        <v>6</v>
      </c>
      <c r="O457" s="8">
        <v>0</v>
      </c>
      <c r="P457" s="8">
        <v>2</v>
      </c>
      <c r="Q457" s="8">
        <v>1</v>
      </c>
      <c r="R457" s="8">
        <v>0</v>
      </c>
    </row>
    <row r="458" spans="1:18">
      <c r="A458" s="8" t="s">
        <v>1108</v>
      </c>
      <c r="B458" s="3" t="s">
        <v>211</v>
      </c>
      <c r="C458" s="8">
        <v>0</v>
      </c>
      <c r="D458" s="8">
        <v>0</v>
      </c>
      <c r="E458" s="8">
        <v>3</v>
      </c>
      <c r="F458" s="8">
        <v>1</v>
      </c>
      <c r="G458" s="8">
        <v>0</v>
      </c>
      <c r="H458" s="8">
        <v>0</v>
      </c>
      <c r="I458" s="8">
        <v>0</v>
      </c>
      <c r="J458" s="8">
        <v>9</v>
      </c>
      <c r="K458" s="8">
        <v>3</v>
      </c>
      <c r="L458" s="8">
        <v>7</v>
      </c>
      <c r="M458" s="8">
        <v>10</v>
      </c>
      <c r="N458" s="8">
        <v>8</v>
      </c>
      <c r="O458" s="8">
        <v>0</v>
      </c>
      <c r="P458" s="8">
        <v>6</v>
      </c>
      <c r="Q458" s="8">
        <v>0</v>
      </c>
      <c r="R458" s="8">
        <v>0</v>
      </c>
    </row>
    <row r="459" spans="1:18">
      <c r="A459" s="8" t="s">
        <v>1109</v>
      </c>
      <c r="B459" s="3" t="s">
        <v>213</v>
      </c>
      <c r="C459" s="8">
        <v>1</v>
      </c>
      <c r="D459" s="8">
        <v>1</v>
      </c>
      <c r="E459" s="8">
        <v>1</v>
      </c>
      <c r="F459" s="8">
        <v>3</v>
      </c>
      <c r="G459" s="8">
        <v>0</v>
      </c>
      <c r="H459" s="8">
        <v>0</v>
      </c>
      <c r="I459" s="8">
        <v>0</v>
      </c>
      <c r="J459" s="8">
        <v>10</v>
      </c>
      <c r="K459" s="8">
        <v>3</v>
      </c>
      <c r="L459" s="8">
        <v>6</v>
      </c>
      <c r="M459" s="8">
        <v>11</v>
      </c>
      <c r="N459" s="8">
        <v>3</v>
      </c>
      <c r="O459" s="8">
        <v>0</v>
      </c>
      <c r="P459" s="8">
        <v>3</v>
      </c>
      <c r="Q459" s="8">
        <v>1</v>
      </c>
      <c r="R459" s="8">
        <v>0</v>
      </c>
    </row>
    <row r="460" spans="1:18">
      <c r="A460" s="8" t="s">
        <v>1110</v>
      </c>
      <c r="B460" s="3" t="s">
        <v>215</v>
      </c>
      <c r="C460" s="8">
        <v>0</v>
      </c>
      <c r="D460" s="8">
        <v>0</v>
      </c>
      <c r="E460" s="8">
        <v>2</v>
      </c>
      <c r="F460" s="8">
        <v>1</v>
      </c>
      <c r="G460" s="8">
        <v>0</v>
      </c>
      <c r="H460" s="8">
        <v>0</v>
      </c>
      <c r="I460" s="8">
        <v>0</v>
      </c>
      <c r="J460" s="8">
        <v>4</v>
      </c>
      <c r="K460" s="8">
        <v>2</v>
      </c>
      <c r="L460" s="8">
        <v>7</v>
      </c>
      <c r="M460" s="8">
        <v>13</v>
      </c>
      <c r="N460" s="8">
        <v>6</v>
      </c>
      <c r="O460" s="8">
        <v>1</v>
      </c>
      <c r="P460" s="8">
        <v>5</v>
      </c>
      <c r="Q460" s="8">
        <v>2</v>
      </c>
      <c r="R460" s="8">
        <v>0</v>
      </c>
    </row>
    <row r="461" spans="1:18">
      <c r="A461" s="8" t="s">
        <v>1111</v>
      </c>
      <c r="B461" s="3" t="s">
        <v>217</v>
      </c>
      <c r="C461" s="8">
        <v>0</v>
      </c>
      <c r="D461" s="8">
        <v>1</v>
      </c>
      <c r="E461" s="8">
        <v>4</v>
      </c>
      <c r="F461" s="8">
        <v>4</v>
      </c>
      <c r="G461" s="8">
        <v>1</v>
      </c>
      <c r="H461" s="8">
        <v>0</v>
      </c>
      <c r="I461" s="8">
        <v>0</v>
      </c>
      <c r="J461" s="8">
        <v>9</v>
      </c>
      <c r="K461" s="8">
        <v>3</v>
      </c>
      <c r="L461" s="8">
        <v>12</v>
      </c>
      <c r="M461" s="8">
        <v>11</v>
      </c>
      <c r="N461" s="8">
        <v>8</v>
      </c>
      <c r="O461" s="8">
        <v>0</v>
      </c>
      <c r="P461" s="8">
        <v>2</v>
      </c>
      <c r="Q461" s="8">
        <v>0</v>
      </c>
      <c r="R461" s="8">
        <v>0</v>
      </c>
    </row>
    <row r="462" spans="1:18">
      <c r="A462" s="8" t="s">
        <v>1169</v>
      </c>
      <c r="B462" s="3" t="s">
        <v>219</v>
      </c>
      <c r="C462" s="8">
        <v>0</v>
      </c>
      <c r="D462" s="8">
        <v>1</v>
      </c>
      <c r="E462" s="8">
        <v>1</v>
      </c>
      <c r="F462" s="8">
        <v>3</v>
      </c>
      <c r="G462" s="8">
        <v>0</v>
      </c>
      <c r="H462" s="8">
        <v>0</v>
      </c>
      <c r="I462" s="8">
        <v>0</v>
      </c>
      <c r="J462" s="8">
        <v>5</v>
      </c>
      <c r="K462" s="8">
        <v>3</v>
      </c>
      <c r="L462" s="8">
        <v>7</v>
      </c>
      <c r="M462" s="8">
        <v>5</v>
      </c>
      <c r="N462" s="8">
        <v>4</v>
      </c>
      <c r="O462" s="8">
        <v>0</v>
      </c>
      <c r="P462" s="8">
        <v>6</v>
      </c>
      <c r="Q462" s="8">
        <v>0</v>
      </c>
      <c r="R462" s="8">
        <v>0</v>
      </c>
    </row>
    <row r="463" spans="1:18">
      <c r="A463" s="8" t="s">
        <v>1170</v>
      </c>
      <c r="B463" s="3" t="s">
        <v>221</v>
      </c>
      <c r="C463" s="8">
        <v>0</v>
      </c>
      <c r="D463" s="8">
        <v>1</v>
      </c>
      <c r="E463" s="8">
        <v>2</v>
      </c>
      <c r="F463" s="8">
        <v>2</v>
      </c>
      <c r="G463" s="8">
        <v>0</v>
      </c>
      <c r="H463" s="8">
        <v>0</v>
      </c>
      <c r="I463" s="8">
        <v>0</v>
      </c>
      <c r="J463" s="8">
        <v>5</v>
      </c>
      <c r="K463" s="8">
        <v>0</v>
      </c>
      <c r="L463" s="8">
        <v>4</v>
      </c>
      <c r="M463" s="8">
        <v>3</v>
      </c>
      <c r="N463" s="8">
        <v>0</v>
      </c>
      <c r="O463" s="8">
        <v>1</v>
      </c>
      <c r="P463" s="8">
        <v>3</v>
      </c>
      <c r="Q463" s="8">
        <v>2</v>
      </c>
      <c r="R463" s="8">
        <v>0</v>
      </c>
    </row>
    <row r="464" spans="1:18">
      <c r="A464" s="8" t="s">
        <v>1171</v>
      </c>
      <c r="B464" s="3" t="s">
        <v>223</v>
      </c>
      <c r="C464" s="8">
        <v>0</v>
      </c>
      <c r="D464" s="8">
        <v>0</v>
      </c>
      <c r="E464" s="8">
        <v>1</v>
      </c>
      <c r="F464" s="8">
        <v>2</v>
      </c>
      <c r="G464" s="8">
        <v>0</v>
      </c>
      <c r="H464" s="8">
        <v>0</v>
      </c>
      <c r="I464" s="8">
        <v>0</v>
      </c>
      <c r="J464" s="8">
        <v>3</v>
      </c>
      <c r="K464" s="8">
        <v>2</v>
      </c>
      <c r="L464" s="8">
        <v>3</v>
      </c>
      <c r="M464" s="8">
        <v>7</v>
      </c>
      <c r="N464" s="8">
        <v>4</v>
      </c>
      <c r="O464" s="8">
        <v>0</v>
      </c>
      <c r="P464" s="8">
        <v>2</v>
      </c>
      <c r="Q464" s="8">
        <v>0</v>
      </c>
      <c r="R464" s="8">
        <v>0</v>
      </c>
    </row>
    <row r="465" spans="1:18">
      <c r="A465" s="8" t="s">
        <v>1112</v>
      </c>
      <c r="B465" s="3" t="s">
        <v>225</v>
      </c>
      <c r="C465" s="8">
        <v>0</v>
      </c>
      <c r="D465" s="8">
        <v>1</v>
      </c>
      <c r="E465" s="8">
        <v>1</v>
      </c>
      <c r="F465" s="8">
        <v>0</v>
      </c>
      <c r="G465" s="8">
        <v>1</v>
      </c>
      <c r="H465" s="8">
        <v>0</v>
      </c>
      <c r="I465" s="8">
        <v>0</v>
      </c>
      <c r="J465" s="8">
        <v>5</v>
      </c>
      <c r="K465" s="8">
        <v>3</v>
      </c>
      <c r="L465" s="8">
        <v>4</v>
      </c>
      <c r="M465" s="8">
        <v>13</v>
      </c>
      <c r="N465" s="8">
        <v>8</v>
      </c>
      <c r="O465" s="8">
        <v>0</v>
      </c>
      <c r="P465" s="8">
        <v>6</v>
      </c>
      <c r="Q465" s="8">
        <v>1</v>
      </c>
      <c r="R465" s="8">
        <v>0</v>
      </c>
    </row>
    <row r="466" spans="1:18">
      <c r="A466" s="8" t="s">
        <v>1047</v>
      </c>
      <c r="B466" s="3" t="s">
        <v>227</v>
      </c>
      <c r="C466" s="8">
        <v>0</v>
      </c>
      <c r="D466" s="8">
        <v>1</v>
      </c>
      <c r="E466" s="8">
        <v>3</v>
      </c>
      <c r="F466" s="8">
        <v>3</v>
      </c>
      <c r="G466" s="8">
        <v>0</v>
      </c>
      <c r="H466" s="8">
        <v>0</v>
      </c>
      <c r="I466" s="8">
        <v>0</v>
      </c>
      <c r="J466" s="8">
        <v>7</v>
      </c>
      <c r="K466" s="8">
        <v>2</v>
      </c>
      <c r="L466" s="8">
        <v>2</v>
      </c>
      <c r="M466" s="8">
        <v>10</v>
      </c>
      <c r="N466" s="8">
        <v>3</v>
      </c>
      <c r="O466" s="8">
        <v>1</v>
      </c>
      <c r="P466" s="8">
        <v>5</v>
      </c>
      <c r="Q466" s="8">
        <v>1</v>
      </c>
      <c r="R466" s="8">
        <v>0</v>
      </c>
    </row>
    <row r="467" spans="1:18">
      <c r="A467" s="8" t="s">
        <v>1172</v>
      </c>
      <c r="B467" s="3" t="s">
        <v>229</v>
      </c>
      <c r="C467" s="8">
        <v>0</v>
      </c>
      <c r="D467" s="8">
        <v>0</v>
      </c>
      <c r="E467" s="8">
        <v>0</v>
      </c>
      <c r="F467" s="8">
        <v>4</v>
      </c>
      <c r="G467" s="8">
        <v>0</v>
      </c>
      <c r="H467" s="8">
        <v>0</v>
      </c>
      <c r="I467" s="8">
        <v>0</v>
      </c>
      <c r="J467" s="8">
        <v>5</v>
      </c>
      <c r="K467" s="8">
        <v>2</v>
      </c>
      <c r="L467" s="8">
        <v>1</v>
      </c>
      <c r="M467" s="8">
        <v>18</v>
      </c>
      <c r="N467" s="8">
        <v>5</v>
      </c>
      <c r="O467" s="8">
        <v>0</v>
      </c>
      <c r="P467" s="8">
        <v>2</v>
      </c>
      <c r="Q467" s="8">
        <v>2</v>
      </c>
      <c r="R467" s="8">
        <v>0</v>
      </c>
    </row>
    <row r="468" spans="1:18">
      <c r="A468" s="8" t="s">
        <v>1113</v>
      </c>
      <c r="B468" s="3" t="s">
        <v>231</v>
      </c>
      <c r="C468" s="8">
        <v>0</v>
      </c>
      <c r="D468" s="8">
        <v>0</v>
      </c>
      <c r="E468" s="8">
        <v>1</v>
      </c>
      <c r="F468" s="8">
        <v>1</v>
      </c>
      <c r="G468" s="8">
        <v>0</v>
      </c>
      <c r="H468" s="8">
        <v>0</v>
      </c>
      <c r="I468" s="8">
        <v>0</v>
      </c>
      <c r="J468" s="8">
        <v>4</v>
      </c>
      <c r="K468" s="8">
        <v>1</v>
      </c>
      <c r="L468" s="8">
        <v>6</v>
      </c>
      <c r="M468" s="8">
        <v>8</v>
      </c>
      <c r="N468" s="8">
        <v>3</v>
      </c>
      <c r="O468" s="8">
        <v>0</v>
      </c>
      <c r="P468" s="8">
        <v>3</v>
      </c>
      <c r="Q468" s="8">
        <v>0</v>
      </c>
      <c r="R468" s="8">
        <v>0</v>
      </c>
    </row>
    <row r="469" spans="1:18">
      <c r="A469" s="8" t="s">
        <v>1114</v>
      </c>
      <c r="B469" s="3" t="s">
        <v>233</v>
      </c>
      <c r="C469" s="8">
        <v>0</v>
      </c>
      <c r="D469" s="8">
        <v>0</v>
      </c>
      <c r="E469" s="8">
        <v>1</v>
      </c>
      <c r="F469" s="8">
        <v>3</v>
      </c>
      <c r="G469" s="8">
        <v>0</v>
      </c>
      <c r="H469" s="8">
        <v>0</v>
      </c>
      <c r="I469" s="8">
        <v>0</v>
      </c>
      <c r="J469" s="8">
        <v>5</v>
      </c>
      <c r="K469" s="8">
        <v>1</v>
      </c>
      <c r="L469" s="8">
        <v>4</v>
      </c>
      <c r="M469" s="8">
        <v>14</v>
      </c>
      <c r="N469" s="8">
        <v>5</v>
      </c>
      <c r="O469" s="8">
        <v>0</v>
      </c>
      <c r="P469" s="8">
        <v>1</v>
      </c>
      <c r="Q469" s="8">
        <v>0</v>
      </c>
      <c r="R469" s="8">
        <v>0</v>
      </c>
    </row>
    <row r="470" spans="1:18">
      <c r="A470" s="8" t="s">
        <v>1115</v>
      </c>
      <c r="B470" s="3" t="s">
        <v>235</v>
      </c>
      <c r="C470" s="8">
        <v>0</v>
      </c>
      <c r="D470" s="8">
        <v>1</v>
      </c>
      <c r="E470" s="8">
        <v>0</v>
      </c>
      <c r="F470" s="8">
        <v>1</v>
      </c>
      <c r="G470" s="8">
        <v>1</v>
      </c>
      <c r="H470" s="8">
        <v>0</v>
      </c>
      <c r="I470" s="8">
        <v>0</v>
      </c>
      <c r="J470" s="8">
        <v>6</v>
      </c>
      <c r="K470" s="8">
        <v>1</v>
      </c>
      <c r="L470" s="8">
        <v>4</v>
      </c>
      <c r="M470" s="8">
        <v>19</v>
      </c>
      <c r="N470" s="8">
        <v>5</v>
      </c>
      <c r="O470" s="8">
        <v>0</v>
      </c>
      <c r="P470" s="8">
        <v>3</v>
      </c>
      <c r="Q470" s="8">
        <v>3</v>
      </c>
      <c r="R470" s="8">
        <v>0</v>
      </c>
    </row>
    <row r="471" spans="1:18">
      <c r="A471" s="8" t="s">
        <v>1173</v>
      </c>
      <c r="B471" s="3" t="s">
        <v>237</v>
      </c>
      <c r="C471" s="8">
        <v>0</v>
      </c>
      <c r="D471" s="8">
        <v>0</v>
      </c>
      <c r="E471" s="8">
        <v>1</v>
      </c>
      <c r="F471" s="8">
        <v>1</v>
      </c>
      <c r="G471" s="8">
        <v>0</v>
      </c>
      <c r="H471" s="8">
        <v>0</v>
      </c>
      <c r="I471" s="8">
        <v>0</v>
      </c>
      <c r="J471" s="8">
        <v>4</v>
      </c>
      <c r="K471" s="8">
        <v>0</v>
      </c>
      <c r="L471" s="8">
        <v>2</v>
      </c>
      <c r="M471" s="8">
        <v>19</v>
      </c>
      <c r="N471" s="8">
        <v>2</v>
      </c>
      <c r="O471" s="8">
        <v>0</v>
      </c>
      <c r="P471" s="8">
        <v>0</v>
      </c>
      <c r="Q471" s="8">
        <v>0</v>
      </c>
      <c r="R471" s="8">
        <v>0</v>
      </c>
    </row>
    <row r="472" spans="1:18">
      <c r="A472" s="8" t="s">
        <v>1174</v>
      </c>
      <c r="B472" s="3" t="s">
        <v>239</v>
      </c>
      <c r="C472" s="8">
        <v>0</v>
      </c>
      <c r="D472" s="8">
        <v>0</v>
      </c>
      <c r="E472" s="8">
        <v>1</v>
      </c>
      <c r="F472" s="8">
        <v>1</v>
      </c>
      <c r="G472" s="8">
        <v>0</v>
      </c>
      <c r="H472" s="8">
        <v>0</v>
      </c>
      <c r="I472" s="8">
        <v>0</v>
      </c>
      <c r="J472" s="8">
        <v>2</v>
      </c>
      <c r="K472" s="8">
        <v>2</v>
      </c>
      <c r="L472" s="8">
        <v>3</v>
      </c>
      <c r="M472" s="8">
        <v>13</v>
      </c>
      <c r="N472" s="8">
        <v>5</v>
      </c>
      <c r="O472" s="8">
        <v>0</v>
      </c>
      <c r="P472" s="8">
        <v>2</v>
      </c>
      <c r="Q472" s="8">
        <v>0</v>
      </c>
      <c r="R472" s="8">
        <v>0</v>
      </c>
    </row>
    <row r="473" spans="1:18">
      <c r="A473" s="8" t="s">
        <v>1116</v>
      </c>
      <c r="B473" s="3" t="s">
        <v>241</v>
      </c>
      <c r="C473" s="8">
        <v>0</v>
      </c>
      <c r="D473" s="8">
        <v>0</v>
      </c>
      <c r="E473" s="8">
        <v>3</v>
      </c>
      <c r="F473" s="8">
        <v>2</v>
      </c>
      <c r="G473" s="8">
        <v>0</v>
      </c>
      <c r="H473" s="8">
        <v>0</v>
      </c>
      <c r="I473" s="8">
        <v>0</v>
      </c>
      <c r="J473" s="8">
        <v>8</v>
      </c>
      <c r="K473" s="8">
        <v>7</v>
      </c>
      <c r="L473" s="8">
        <v>10</v>
      </c>
      <c r="M473" s="8">
        <v>31</v>
      </c>
      <c r="N473" s="8">
        <v>13</v>
      </c>
      <c r="O473" s="8">
        <v>0</v>
      </c>
      <c r="P473" s="8">
        <v>7</v>
      </c>
      <c r="Q473" s="8">
        <v>3</v>
      </c>
      <c r="R473" s="8">
        <v>0</v>
      </c>
    </row>
    <row r="474" spans="1:18">
      <c r="A474" s="8" t="s">
        <v>1117</v>
      </c>
      <c r="B474" s="3" t="s">
        <v>243</v>
      </c>
      <c r="C474" s="8">
        <v>0</v>
      </c>
      <c r="D474" s="8">
        <v>0</v>
      </c>
      <c r="E474" s="8">
        <v>3</v>
      </c>
      <c r="F474" s="8">
        <v>2</v>
      </c>
      <c r="G474" s="8">
        <v>0</v>
      </c>
      <c r="H474" s="8">
        <v>0</v>
      </c>
      <c r="I474" s="8">
        <v>0</v>
      </c>
      <c r="J474" s="8">
        <v>6</v>
      </c>
      <c r="K474" s="8">
        <v>1</v>
      </c>
      <c r="L474" s="8">
        <v>2</v>
      </c>
      <c r="M474" s="8">
        <v>13</v>
      </c>
      <c r="N474" s="8">
        <v>6</v>
      </c>
      <c r="O474" s="8">
        <v>0</v>
      </c>
      <c r="P474" s="8">
        <v>4</v>
      </c>
      <c r="Q474" s="8">
        <v>2</v>
      </c>
      <c r="R474" s="8">
        <v>0</v>
      </c>
    </row>
    <row r="475" spans="1:18">
      <c r="A475" s="8" t="s">
        <v>1118</v>
      </c>
      <c r="B475" s="3" t="s">
        <v>245</v>
      </c>
      <c r="C475" s="8">
        <v>0</v>
      </c>
      <c r="D475" s="8">
        <v>0</v>
      </c>
      <c r="E475" s="8">
        <v>1</v>
      </c>
      <c r="F475" s="8">
        <v>3</v>
      </c>
      <c r="G475" s="8">
        <v>0</v>
      </c>
      <c r="H475" s="8">
        <v>0</v>
      </c>
      <c r="I475" s="8">
        <v>0</v>
      </c>
      <c r="J475" s="8">
        <v>4</v>
      </c>
      <c r="K475" s="8">
        <v>0</v>
      </c>
      <c r="L475" s="8">
        <v>2</v>
      </c>
      <c r="M475" s="8">
        <v>10</v>
      </c>
      <c r="N475" s="8">
        <v>7</v>
      </c>
      <c r="O475" s="8">
        <v>0</v>
      </c>
      <c r="P475" s="8">
        <v>5</v>
      </c>
      <c r="Q475" s="8">
        <v>1</v>
      </c>
      <c r="R475" s="8">
        <v>0</v>
      </c>
    </row>
    <row r="476" spans="1:18">
      <c r="A476" s="8" t="s">
        <v>1119</v>
      </c>
      <c r="B476" s="3" t="s">
        <v>247</v>
      </c>
      <c r="C476" s="8">
        <v>0</v>
      </c>
      <c r="D476" s="8">
        <v>0</v>
      </c>
      <c r="E476" s="8">
        <v>1</v>
      </c>
      <c r="F476" s="8">
        <v>1</v>
      </c>
      <c r="G476" s="8">
        <v>0</v>
      </c>
      <c r="H476" s="8">
        <v>0</v>
      </c>
      <c r="I476" s="8">
        <v>0</v>
      </c>
      <c r="J476" s="8">
        <v>6</v>
      </c>
      <c r="K476" s="8">
        <v>1</v>
      </c>
      <c r="L476" s="8">
        <v>7</v>
      </c>
      <c r="M476" s="8">
        <v>6</v>
      </c>
      <c r="N476" s="8">
        <v>6</v>
      </c>
      <c r="O476" s="8">
        <v>0</v>
      </c>
      <c r="P476" s="8">
        <v>5</v>
      </c>
      <c r="Q476" s="8">
        <v>3</v>
      </c>
      <c r="R476" s="8">
        <v>0</v>
      </c>
    </row>
    <row r="477" spans="1:18">
      <c r="A477" s="8" t="s">
        <v>1120</v>
      </c>
      <c r="B477" s="3" t="s">
        <v>249</v>
      </c>
      <c r="C477" s="8">
        <v>0</v>
      </c>
      <c r="D477" s="8">
        <v>0</v>
      </c>
      <c r="E477" s="8">
        <v>4</v>
      </c>
      <c r="F477" s="8">
        <v>1</v>
      </c>
      <c r="G477" s="8">
        <v>0</v>
      </c>
      <c r="H477" s="8">
        <v>0</v>
      </c>
      <c r="I477" s="8">
        <v>0</v>
      </c>
      <c r="J477" s="8">
        <v>5</v>
      </c>
      <c r="K477" s="8">
        <v>3</v>
      </c>
      <c r="L477" s="8">
        <v>4</v>
      </c>
      <c r="M477" s="8">
        <v>13</v>
      </c>
      <c r="N477" s="8">
        <v>5</v>
      </c>
      <c r="O477" s="8">
        <v>1</v>
      </c>
      <c r="P477" s="8">
        <v>5</v>
      </c>
      <c r="Q477" s="8">
        <v>1</v>
      </c>
      <c r="R477" s="8">
        <v>0</v>
      </c>
    </row>
    <row r="478" spans="1:18">
      <c r="A478" s="8" t="s">
        <v>1121</v>
      </c>
      <c r="B478" s="3" t="s">
        <v>251</v>
      </c>
      <c r="C478" s="8">
        <v>0</v>
      </c>
      <c r="D478" s="8">
        <v>0</v>
      </c>
      <c r="E478" s="8">
        <v>4</v>
      </c>
      <c r="F478" s="8">
        <v>4</v>
      </c>
      <c r="G478" s="8">
        <v>0</v>
      </c>
      <c r="H478" s="8">
        <v>0</v>
      </c>
      <c r="I478" s="8">
        <v>0</v>
      </c>
      <c r="J478" s="8">
        <v>13</v>
      </c>
      <c r="K478" s="8">
        <v>2</v>
      </c>
      <c r="L478" s="8">
        <v>10</v>
      </c>
      <c r="M478" s="8">
        <v>7</v>
      </c>
      <c r="N478" s="8">
        <v>6</v>
      </c>
      <c r="O478" s="8">
        <v>0</v>
      </c>
      <c r="P478" s="8">
        <v>4</v>
      </c>
      <c r="Q478" s="8">
        <v>4</v>
      </c>
      <c r="R478" s="8">
        <v>0</v>
      </c>
    </row>
    <row r="479" spans="1:18">
      <c r="A479" s="8" t="s">
        <v>1122</v>
      </c>
      <c r="B479" s="3" t="s">
        <v>257</v>
      </c>
      <c r="C479" s="8">
        <v>0</v>
      </c>
      <c r="D479" s="8">
        <v>0</v>
      </c>
      <c r="E479" s="8">
        <v>2</v>
      </c>
      <c r="F479" s="8">
        <v>2</v>
      </c>
      <c r="G479" s="8">
        <v>0</v>
      </c>
      <c r="H479" s="8">
        <v>0</v>
      </c>
      <c r="I479" s="8">
        <v>0</v>
      </c>
      <c r="J479" s="8">
        <v>13</v>
      </c>
      <c r="K479" s="8">
        <v>0</v>
      </c>
      <c r="L479" s="8">
        <v>3</v>
      </c>
      <c r="M479" s="8">
        <v>3</v>
      </c>
      <c r="N479" s="8">
        <v>5</v>
      </c>
      <c r="O479" s="8">
        <v>0</v>
      </c>
      <c r="P479" s="8">
        <v>4</v>
      </c>
      <c r="Q479" s="8">
        <v>1</v>
      </c>
      <c r="R479" s="8">
        <v>0</v>
      </c>
    </row>
    <row r="480" spans="1:18">
      <c r="A480" s="8" t="s">
        <v>1123</v>
      </c>
      <c r="B480" s="3" t="s">
        <v>253</v>
      </c>
      <c r="C480" s="8">
        <v>0</v>
      </c>
      <c r="D480" s="8">
        <v>0</v>
      </c>
      <c r="E480" s="8">
        <v>0</v>
      </c>
      <c r="F480" s="8">
        <v>1</v>
      </c>
      <c r="G480" s="8">
        <v>0</v>
      </c>
      <c r="H480" s="8">
        <v>0</v>
      </c>
      <c r="I480" s="8">
        <v>0</v>
      </c>
      <c r="J480" s="8">
        <v>2</v>
      </c>
      <c r="K480" s="8">
        <v>2</v>
      </c>
      <c r="L480" s="8">
        <v>2</v>
      </c>
      <c r="M480" s="8">
        <v>11</v>
      </c>
      <c r="N480" s="8">
        <v>7</v>
      </c>
      <c r="O480" s="8">
        <v>1</v>
      </c>
      <c r="P480" s="8">
        <v>2</v>
      </c>
      <c r="Q480" s="8">
        <v>1</v>
      </c>
      <c r="R480" s="8">
        <v>0</v>
      </c>
    </row>
    <row r="481" spans="1:18">
      <c r="A481" s="8" t="s">
        <v>1124</v>
      </c>
      <c r="B481" s="3" t="s">
        <v>255</v>
      </c>
      <c r="C481" s="8">
        <v>0</v>
      </c>
      <c r="D481" s="8">
        <v>0</v>
      </c>
      <c r="E481" s="8">
        <v>0</v>
      </c>
      <c r="F481" s="8">
        <v>2</v>
      </c>
      <c r="G481" s="8">
        <v>0</v>
      </c>
      <c r="H481" s="8">
        <v>0</v>
      </c>
      <c r="I481" s="8">
        <v>0</v>
      </c>
      <c r="J481" s="8">
        <v>3</v>
      </c>
      <c r="K481" s="8">
        <v>1</v>
      </c>
      <c r="L481" s="8">
        <v>5</v>
      </c>
      <c r="M481" s="8">
        <v>6</v>
      </c>
      <c r="N481" s="8">
        <v>2</v>
      </c>
      <c r="O481" s="8">
        <v>0</v>
      </c>
      <c r="P481" s="8">
        <v>2</v>
      </c>
      <c r="Q481" s="8">
        <v>0</v>
      </c>
      <c r="R481" s="8">
        <v>0</v>
      </c>
    </row>
    <row r="482" spans="1:18">
      <c r="A482" s="8" t="s">
        <v>1125</v>
      </c>
      <c r="B482" s="3" t="s">
        <v>263</v>
      </c>
      <c r="C482" s="8">
        <v>0</v>
      </c>
      <c r="D482" s="8">
        <v>1</v>
      </c>
      <c r="E482" s="8">
        <v>1</v>
      </c>
      <c r="F482" s="8">
        <v>3</v>
      </c>
      <c r="G482" s="8">
        <v>0</v>
      </c>
      <c r="H482" s="8">
        <v>0</v>
      </c>
      <c r="I482" s="8">
        <v>0</v>
      </c>
      <c r="J482" s="8">
        <v>5</v>
      </c>
      <c r="K482" s="8">
        <v>1</v>
      </c>
      <c r="L482" s="8">
        <v>3</v>
      </c>
      <c r="M482" s="8">
        <v>7</v>
      </c>
      <c r="N482" s="8">
        <v>5</v>
      </c>
      <c r="O482" s="8">
        <v>0</v>
      </c>
      <c r="P482" s="8">
        <v>1</v>
      </c>
      <c r="Q482" s="8">
        <v>2</v>
      </c>
      <c r="R482" s="8">
        <v>0</v>
      </c>
    </row>
    <row r="483" spans="1:18">
      <c r="A483" s="8" t="s">
        <v>1126</v>
      </c>
      <c r="B483" s="3" t="s">
        <v>261</v>
      </c>
      <c r="C483" s="8">
        <v>0</v>
      </c>
      <c r="D483" s="8">
        <v>1</v>
      </c>
      <c r="E483" s="8">
        <v>0</v>
      </c>
      <c r="F483" s="8">
        <v>1</v>
      </c>
      <c r="G483" s="8">
        <v>0</v>
      </c>
      <c r="H483" s="8">
        <v>0</v>
      </c>
      <c r="I483" s="8">
        <v>0</v>
      </c>
      <c r="J483" s="8">
        <v>2</v>
      </c>
      <c r="K483" s="8">
        <v>1</v>
      </c>
      <c r="L483" s="8">
        <v>6</v>
      </c>
      <c r="M483" s="8">
        <v>7</v>
      </c>
      <c r="N483" s="8">
        <v>1</v>
      </c>
      <c r="O483" s="8">
        <v>0</v>
      </c>
      <c r="P483" s="8">
        <v>4</v>
      </c>
      <c r="Q483" s="8">
        <v>2</v>
      </c>
      <c r="R483" s="8">
        <v>1</v>
      </c>
    </row>
    <row r="484" spans="1:18">
      <c r="A484" s="8" t="s">
        <v>1175</v>
      </c>
      <c r="B484" s="3" t="s">
        <v>259</v>
      </c>
      <c r="C484" s="8">
        <v>1</v>
      </c>
      <c r="D484" s="8">
        <v>0</v>
      </c>
      <c r="E484" s="8">
        <v>0</v>
      </c>
      <c r="F484" s="8">
        <v>1</v>
      </c>
      <c r="G484" s="8">
        <v>1</v>
      </c>
      <c r="H484" s="8">
        <v>0</v>
      </c>
      <c r="I484" s="8">
        <v>0</v>
      </c>
      <c r="J484" s="8">
        <v>2</v>
      </c>
      <c r="K484" s="8">
        <v>0</v>
      </c>
      <c r="L484" s="8">
        <v>4</v>
      </c>
      <c r="M484" s="8">
        <v>6</v>
      </c>
      <c r="N484" s="8">
        <v>3</v>
      </c>
      <c r="O484" s="8">
        <v>1</v>
      </c>
      <c r="P484" s="8">
        <v>4</v>
      </c>
      <c r="Q484" s="8">
        <v>1</v>
      </c>
      <c r="R484" s="8">
        <v>0</v>
      </c>
    </row>
    <row r="485" spans="1:18">
      <c r="A485" s="8" t="s">
        <v>1127</v>
      </c>
      <c r="B485" s="3" t="s">
        <v>264</v>
      </c>
      <c r="C485" s="8">
        <v>0</v>
      </c>
      <c r="D485" s="8">
        <v>0</v>
      </c>
      <c r="E485" s="8">
        <v>4</v>
      </c>
      <c r="F485" s="8">
        <v>4</v>
      </c>
      <c r="G485" s="8">
        <v>0</v>
      </c>
      <c r="H485" s="8">
        <v>0</v>
      </c>
      <c r="I485" s="8">
        <v>0</v>
      </c>
      <c r="J485" s="8">
        <v>8</v>
      </c>
      <c r="K485" s="8">
        <v>4</v>
      </c>
      <c r="L485" s="8">
        <v>4</v>
      </c>
      <c r="M485" s="8">
        <v>8</v>
      </c>
      <c r="N485" s="8">
        <v>2</v>
      </c>
      <c r="O485" s="8">
        <v>0</v>
      </c>
      <c r="P485" s="8">
        <v>2</v>
      </c>
      <c r="Q485" s="8">
        <v>1</v>
      </c>
      <c r="R485" s="8">
        <v>0</v>
      </c>
    </row>
    <row r="486" spans="1:18">
      <c r="A486" s="8" t="s">
        <v>1128</v>
      </c>
      <c r="B486" s="3" t="s">
        <v>266</v>
      </c>
      <c r="C486" s="8">
        <v>0</v>
      </c>
      <c r="D486" s="8">
        <v>0</v>
      </c>
      <c r="E486" s="8">
        <v>0</v>
      </c>
      <c r="F486" s="8">
        <v>4</v>
      </c>
      <c r="G486" s="8">
        <v>0</v>
      </c>
      <c r="H486" s="8">
        <v>0</v>
      </c>
      <c r="I486" s="8">
        <v>0</v>
      </c>
      <c r="J486" s="8">
        <v>4</v>
      </c>
      <c r="K486" s="8">
        <v>2</v>
      </c>
      <c r="L486" s="8">
        <v>3</v>
      </c>
      <c r="M486" s="8">
        <v>4</v>
      </c>
      <c r="N486" s="8">
        <v>1</v>
      </c>
      <c r="O486" s="8">
        <v>1</v>
      </c>
      <c r="P486" s="8">
        <v>5</v>
      </c>
      <c r="Q486" s="8">
        <v>1</v>
      </c>
      <c r="R486" s="8">
        <v>0</v>
      </c>
    </row>
    <row r="487" spans="1:18">
      <c r="A487" s="8" t="s">
        <v>1059</v>
      </c>
      <c r="B487" s="3" t="s">
        <v>268</v>
      </c>
      <c r="C487" s="8">
        <v>1</v>
      </c>
      <c r="D487" s="8">
        <v>0</v>
      </c>
      <c r="E487" s="8">
        <v>2</v>
      </c>
      <c r="F487" s="8">
        <v>0</v>
      </c>
      <c r="G487" s="8">
        <v>1</v>
      </c>
      <c r="H487" s="8">
        <v>0</v>
      </c>
      <c r="I487" s="8">
        <v>0</v>
      </c>
      <c r="J487" s="8">
        <v>3</v>
      </c>
      <c r="K487" s="8">
        <v>1</v>
      </c>
      <c r="L487" s="8">
        <v>14</v>
      </c>
      <c r="M487" s="8">
        <v>6</v>
      </c>
      <c r="N487" s="8">
        <v>2</v>
      </c>
      <c r="O487" s="8">
        <v>1</v>
      </c>
      <c r="P487" s="8">
        <v>6</v>
      </c>
      <c r="Q487" s="8">
        <v>3</v>
      </c>
      <c r="R487" s="8">
        <v>0</v>
      </c>
    </row>
    <row r="488" spans="1:18">
      <c r="A488" s="8" t="s">
        <v>1060</v>
      </c>
      <c r="B488" s="3" t="s">
        <v>270</v>
      </c>
      <c r="C488" s="8">
        <v>0</v>
      </c>
      <c r="D488" s="8">
        <v>0</v>
      </c>
      <c r="E488" s="8">
        <v>1</v>
      </c>
      <c r="F488" s="8">
        <v>0</v>
      </c>
      <c r="G488" s="8">
        <v>0</v>
      </c>
      <c r="H488" s="8">
        <v>0</v>
      </c>
      <c r="I488" s="8">
        <v>0</v>
      </c>
      <c r="J488" s="8">
        <v>2</v>
      </c>
      <c r="K488" s="8">
        <v>0</v>
      </c>
      <c r="L488" s="8">
        <v>6</v>
      </c>
      <c r="M488" s="8">
        <v>11</v>
      </c>
      <c r="N488" s="8">
        <v>3</v>
      </c>
      <c r="O488" s="8">
        <v>0</v>
      </c>
      <c r="P488" s="8">
        <v>5</v>
      </c>
      <c r="Q488" s="8">
        <v>0</v>
      </c>
      <c r="R488" s="8">
        <v>0</v>
      </c>
    </row>
    <row r="489" spans="1:18">
      <c r="A489" s="8" t="s">
        <v>1048</v>
      </c>
      <c r="B489" s="3" t="s">
        <v>272</v>
      </c>
      <c r="C489" s="8">
        <v>0</v>
      </c>
      <c r="D489" s="8">
        <v>1</v>
      </c>
      <c r="E489" s="8">
        <v>0</v>
      </c>
      <c r="F489" s="8">
        <v>0</v>
      </c>
      <c r="G489" s="8">
        <v>1</v>
      </c>
      <c r="H489" s="8">
        <v>1</v>
      </c>
      <c r="I489" s="8">
        <v>1</v>
      </c>
      <c r="J489" s="8">
        <v>1</v>
      </c>
      <c r="K489" s="8">
        <v>2</v>
      </c>
      <c r="L489" s="8">
        <v>8</v>
      </c>
      <c r="M489" s="8">
        <v>8</v>
      </c>
      <c r="N489" s="8">
        <v>3</v>
      </c>
      <c r="O489" s="8">
        <v>3</v>
      </c>
      <c r="P489" s="8">
        <v>5</v>
      </c>
      <c r="Q489" s="8">
        <v>0</v>
      </c>
      <c r="R489" s="8">
        <v>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opLeftCell="A19" workbookViewId="0">
      <selection activeCell="B29" sqref="B29"/>
    </sheetView>
  </sheetViews>
  <sheetFormatPr defaultRowHeight="15"/>
  <cols>
    <col min="1" max="1" width="21" style="8" customWidth="1"/>
    <col min="2" max="2" width="24.7109375" style="8" customWidth="1"/>
    <col min="3" max="3" width="13.28515625" style="8" customWidth="1"/>
    <col min="4" max="4" width="20.7109375" style="8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8" ht="135">
      <c r="F1" s="39" t="s">
        <v>74</v>
      </c>
      <c r="G1" s="39" t="s">
        <v>72</v>
      </c>
      <c r="H1" s="39" t="s">
        <v>73</v>
      </c>
      <c r="I1" s="39" t="s">
        <v>86</v>
      </c>
      <c r="J1" s="39" t="s">
        <v>87</v>
      </c>
      <c r="K1" s="39" t="s">
        <v>85</v>
      </c>
      <c r="N1" s="39" t="s">
        <v>633</v>
      </c>
      <c r="P1" s="39" t="s">
        <v>29</v>
      </c>
      <c r="Q1" s="39"/>
      <c r="R1" s="39" t="s">
        <v>636</v>
      </c>
      <c r="S1" s="39"/>
      <c r="T1" s="39" t="s">
        <v>64</v>
      </c>
      <c r="U1" s="39"/>
      <c r="V1" s="39" t="s">
        <v>65</v>
      </c>
    </row>
    <row r="2" spans="1:28">
      <c r="A2" s="37" t="s">
        <v>71</v>
      </c>
      <c r="B2" s="37" t="s">
        <v>1</v>
      </c>
      <c r="C2" s="37" t="s">
        <v>16</v>
      </c>
      <c r="D2" s="37" t="s">
        <v>14</v>
      </c>
      <c r="E2" s="37" t="s">
        <v>84</v>
      </c>
      <c r="F2" s="8" t="s">
        <v>78</v>
      </c>
      <c r="G2" s="8" t="s">
        <v>82</v>
      </c>
      <c r="H2" s="8" t="s">
        <v>83</v>
      </c>
      <c r="I2" s="8" t="s">
        <v>79</v>
      </c>
      <c r="J2" s="8" t="s">
        <v>80</v>
      </c>
      <c r="K2" s="8" t="s">
        <v>81</v>
      </c>
      <c r="M2" s="37" t="s">
        <v>76</v>
      </c>
      <c r="N2" s="37" t="s">
        <v>6</v>
      </c>
      <c r="O2" s="8" t="s">
        <v>88</v>
      </c>
      <c r="P2" s="37" t="s">
        <v>7</v>
      </c>
      <c r="Q2" s="37" t="s">
        <v>89</v>
      </c>
      <c r="R2" s="37" t="s">
        <v>8</v>
      </c>
      <c r="S2" s="37" t="s">
        <v>90</v>
      </c>
      <c r="T2" s="37" t="s">
        <v>63</v>
      </c>
      <c r="U2" s="37" t="s">
        <v>91</v>
      </c>
      <c r="V2" s="37" t="s">
        <v>62</v>
      </c>
      <c r="W2" s="37" t="s">
        <v>92</v>
      </c>
      <c r="Y2" s="8" t="s">
        <v>1388</v>
      </c>
      <c r="Z2" s="8" t="s">
        <v>14</v>
      </c>
      <c r="AA2" s="8" t="s">
        <v>1389</v>
      </c>
      <c r="AB2" s="8" t="s">
        <v>6</v>
      </c>
    </row>
    <row r="3" spans="1:28">
      <c r="A3" s="37">
        <v>-12</v>
      </c>
      <c r="B3" s="37">
        <f t="shared" ref="B3:B15" si="0">MONTH+$A3</f>
        <v>-10</v>
      </c>
      <c r="C3" s="38">
        <f>DATE(2016, B3,1)</f>
        <v>42036</v>
      </c>
      <c r="D3" s="38" t="str">
        <f>CONCATENATE(YEAR($C3),":",MONTH($C3),":0:0:", HUALIAN!$A$1)</f>
        <v>2015:2:0:0:HUALIAN</v>
      </c>
      <c r="E3" s="37" t="e">
        <f>MATCH($D3,BAPTISM_SOURCE_ZONE_MONTH!$A:$A, 0)</f>
        <v>#N/A</v>
      </c>
      <c r="F3" s="11" t="str">
        <f>IFERROR(INDEX(BAPTISM_SOURCE_ZONE_MONTH!$A:$Z,HUALIAN_GRAPH_DATA!$E3,MATCH(F$2,BAPTISM_SOURCE_ZONE_MONTH!$A$1:$Z$1,0)),"")</f>
        <v/>
      </c>
      <c r="G3" s="11" t="str">
        <f>IFERROR(INDEX(BAPTISM_SOURCE_ZONE_MONTH!$A:$Z,HUALIAN_GRAPH_DATA!$E3,MATCH(G$2,BAPTISM_SOURCE_ZONE_MONTH!$A$1:$Z$1,0)),"")</f>
        <v/>
      </c>
      <c r="H3" s="11" t="str">
        <f>IFERROR(INDEX(BAPTISM_SOURCE_ZONE_MONTH!$A:$Z,HUALIAN_GRAPH_DATA!$E3,MATCH(H$2,BAPTISM_SOURCE_ZONE_MONTH!$A$1:$Z$1,0)),"")</f>
        <v/>
      </c>
      <c r="I3" s="11" t="str">
        <f>IFERROR(INDEX(BAPTISM_SOURCE_ZONE_MONTH!$A:$Z,HUALIAN_GRAPH_DATA!$E3,MATCH(I$2,BAPTISM_SOURCE_ZONE_MONTH!$A$1:$Z$1,0)),"")</f>
        <v/>
      </c>
      <c r="J3" s="11" t="str">
        <f>IFERROR(INDEX(BAPTISM_SOURCE_ZONE_MONTH!$A:$Z,HUALIAN_GRAPH_DATA!$E3,MATCH(J$2,BAPTISM_SOURCE_ZONE_MONTH!$A$1:$Z$1,0)),"")</f>
        <v/>
      </c>
      <c r="K3" s="11" t="str">
        <f>IFERROR(INDEX(BAPTISM_SOURCE_ZONE_MONTH!$A:$Z,HUALIAN_GRAPH_DATA!$E3,MATCH(K$2,BAPTISM_SOURCE_ZONE_MONTH!$A$1:$Z$1,0)),"")</f>
        <v/>
      </c>
      <c r="M3" s="37">
        <f>MATCH($D3,REPORT_DATA_BY_ZONE_MONTH!$A:$A, 0)</f>
        <v>135</v>
      </c>
      <c r="N3" s="30">
        <f>IFERROR(INDEX(REPORT_DATA_BY_ZONE_MONTH!$A:$AG,$M3,MATCH(N$2,REPORT_DATA_BY_ZONE_MONTH!$A$1:$AG$1,0)), "")</f>
        <v>0</v>
      </c>
      <c r="O3" s="30">
        <f>$B$21</f>
        <v>5</v>
      </c>
      <c r="P3" s="30">
        <f>IFERROR(INDEX(REPORT_DATA_BY_ZONE_MONTH!$A:$AG,$M3,MATCH(P$2,REPORT_DATA_BY_ZONE_MONTH!$A$1:$AG$1,0)), "")</f>
        <v>0</v>
      </c>
      <c r="Q3" s="30">
        <f>6*$B$17*$B$18</f>
        <v>144</v>
      </c>
      <c r="R3" s="30">
        <f>IFERROR(INDEX(REPORT_DATA_BY_ZONE_MONTH!$A:$AG,$M3,MATCH(R$2,REPORT_DATA_BY_ZONE_MONTH!$A$1:$AG$1,0)), "")</f>
        <v>0</v>
      </c>
      <c r="S3" s="30">
        <f>3*$B$17*$B$18</f>
        <v>72</v>
      </c>
      <c r="T3" s="30">
        <f>IFERROR(INDEX(REPORT_DATA_BY_ZONE_MONTH!$A:$AG,$M3,MATCH(T$2,REPORT_DATA_BY_ZONE_MONTH!$A$1:$AG$1,0)), "")</f>
        <v>0</v>
      </c>
      <c r="U3" s="30">
        <f>5*$B$17*$B$18</f>
        <v>120</v>
      </c>
      <c r="V3" s="30">
        <f>IFERROR(INDEX(REPORT_DATA_BY_ZONE_MONTH!$A:$AG,$M3,MATCH(V$2,REPORT_DATA_BY_ZONE_MONTH!$A$1:$AG$1,0)), "")</f>
        <v>0</v>
      </c>
      <c r="W3" s="30">
        <f>1*$B$17*$B$18</f>
        <v>24</v>
      </c>
      <c r="Y3" s="8">
        <v>1</v>
      </c>
      <c r="Z3" s="8" t="str">
        <f>CONCATENATE(YEAR, ":",Y3,":0:0:",HUALIAN!$A$1)</f>
        <v>2016:1:0:0:HUALIAN</v>
      </c>
      <c r="AA3" s="37">
        <f>MATCH($Z3,REPORT_DATA_BY_ZONE_MONTH!$A:$A, 0)</f>
        <v>215</v>
      </c>
      <c r="AB3" s="30">
        <f>IFERROR(INDEX(REPORT_DATA_BY_ZONE_MONTH!$A:$AG,$AA3,MATCH(AB$2,REPORT_DATA_BY_ZONE_MONTH!$A$1:$AG$1,0)), "")</f>
        <v>1</v>
      </c>
    </row>
    <row r="4" spans="1:28">
      <c r="A4" s="37">
        <v>-11</v>
      </c>
      <c r="B4" s="37">
        <f t="shared" si="0"/>
        <v>-9</v>
      </c>
      <c r="C4" s="38">
        <f t="shared" ref="C4:C15" si="1">DATE(2016, B4,1)</f>
        <v>42064</v>
      </c>
      <c r="D4" s="38" t="str">
        <f>CONCATENATE(YEAR($C4),":",MONTH($C4),":0:0:", HUALIAN!$A$1)</f>
        <v>2015:3:0:0:HUALIAN</v>
      </c>
      <c r="E4" s="37" t="e">
        <f>MATCH($D4,BAPTISM_SOURCE_ZONE_MONTH!$A:$A, 0)</f>
        <v>#N/A</v>
      </c>
      <c r="F4" s="11" t="str">
        <f>IFERROR(INDEX(BAPTISM_SOURCE_ZONE_MONTH!$A:$Z,HUALIAN_GRAPH_DATA!$E4,MATCH(F$2,BAPTISM_SOURCE_ZONE_MONTH!$A$1:$Z$1,0)),"")</f>
        <v/>
      </c>
      <c r="G4" s="11" t="str">
        <f>IFERROR(INDEX(BAPTISM_SOURCE_ZONE_MONTH!$A:$Z,HUALIAN_GRAPH_DATA!$E4,MATCH(G$2,BAPTISM_SOURCE_ZONE_MONTH!$A$1:$Z$1,0)),"")</f>
        <v/>
      </c>
      <c r="H4" s="11" t="str">
        <f>IFERROR(INDEX(BAPTISM_SOURCE_ZONE_MONTH!$A:$Z,HUALIAN_GRAPH_DATA!$E4,MATCH(H$2,BAPTISM_SOURCE_ZONE_MONTH!$A$1:$Z$1,0)),"")</f>
        <v/>
      </c>
      <c r="I4" s="11" t="str">
        <f>IFERROR(INDEX(BAPTISM_SOURCE_ZONE_MONTH!$A:$Z,HUALIAN_GRAPH_DATA!$E4,MATCH(I$2,BAPTISM_SOURCE_ZONE_MONTH!$A$1:$Z$1,0)),"")</f>
        <v/>
      </c>
      <c r="J4" s="11" t="str">
        <f>IFERROR(INDEX(BAPTISM_SOURCE_ZONE_MONTH!$A:$Z,HUALIAN_GRAPH_DATA!$E4,MATCH(J$2,BAPTISM_SOURCE_ZONE_MONTH!$A$1:$Z$1,0)),"")</f>
        <v/>
      </c>
      <c r="K4" s="11" t="str">
        <f>IFERROR(INDEX(BAPTISM_SOURCE_ZONE_MONTH!$A:$Z,HUALIAN_GRAPH_DATA!$E4,MATCH(K$2,BAPTISM_SOURCE_ZONE_MONTH!$A$1:$Z$1,0)),"")</f>
        <v/>
      </c>
      <c r="M4" s="37">
        <f>MATCH($D4,REPORT_DATA_BY_ZONE_MONTH!$A:$A, 0)</f>
        <v>145</v>
      </c>
      <c r="N4" s="30">
        <f>IFERROR(INDEX(REPORT_DATA_BY_ZONE_MONTH!$A:$AG,$M4,MATCH(N$2,REPORT_DATA_BY_ZONE_MONTH!$A$1:$AG$1,0)), "")</f>
        <v>3</v>
      </c>
      <c r="O4" s="30">
        <f t="shared" ref="O4:O15" si="2">$B$21</f>
        <v>5</v>
      </c>
      <c r="P4" s="30">
        <f>IFERROR(INDEX(REPORT_DATA_BY_ZONE_MONTH!$A:$AG,$M4,MATCH(P$2,REPORT_DATA_BY_ZONE_MONTH!$A$1:$AG$1,0)), "")</f>
        <v>0</v>
      </c>
      <c r="Q4" s="30">
        <f t="shared" ref="Q4:Q15" si="3">6*$B$17*$B$18</f>
        <v>144</v>
      </c>
      <c r="R4" s="30">
        <f>IFERROR(INDEX(REPORT_DATA_BY_ZONE_MONTH!$A:$AG,$M4,MATCH(R$2,REPORT_DATA_BY_ZONE_MONTH!$A$1:$AG$1,0)), "")</f>
        <v>0</v>
      </c>
      <c r="S4" s="30">
        <f t="shared" ref="S4:S15" si="4">3*$B$17*$B$18</f>
        <v>72</v>
      </c>
      <c r="T4" s="30">
        <f>IFERROR(INDEX(REPORT_DATA_BY_ZONE_MONTH!$A:$AG,$M4,MATCH(T$2,REPORT_DATA_BY_ZONE_MONTH!$A$1:$AG$1,0)), "")</f>
        <v>0</v>
      </c>
      <c r="U4" s="30">
        <f t="shared" ref="U4:U15" si="5">5*$B$17*$B$18</f>
        <v>120</v>
      </c>
      <c r="V4" s="30">
        <f>IFERROR(INDEX(REPORT_DATA_BY_ZONE_MONTH!$A:$AG,$M4,MATCH(V$2,REPORT_DATA_BY_ZONE_MONTH!$A$1:$AG$1,0)), "")</f>
        <v>0</v>
      </c>
      <c r="W4" s="30">
        <f t="shared" ref="W4:W15" si="6">1*$B$17*$B$18</f>
        <v>24</v>
      </c>
      <c r="Y4" s="8">
        <v>2</v>
      </c>
      <c r="Z4" s="8" t="str">
        <f>CONCATENATE(YEAR, ":",Y4,":0:0:",HUALIAN!$A$1)</f>
        <v>2016:2:0:0:HUALIAN</v>
      </c>
      <c r="AA4" s="37">
        <f>MATCH($Z4,REPORT_DATA_BY_ZONE_MONTH!$A:$A, 0)</f>
        <v>226</v>
      </c>
      <c r="AB4" s="30">
        <f>IFERROR(INDEX(REPORT_DATA_BY_ZONE_MONTH!$A:$AG,$AA4,MATCH(AB$2,REPORT_DATA_BY_ZONE_MONTH!$A$1:$AG$1,0)), "")</f>
        <v>0</v>
      </c>
    </row>
    <row r="5" spans="1:28">
      <c r="A5" s="37">
        <v>-10</v>
      </c>
      <c r="B5" s="37">
        <f t="shared" si="0"/>
        <v>-8</v>
      </c>
      <c r="C5" s="38">
        <f t="shared" si="1"/>
        <v>42095</v>
      </c>
      <c r="D5" s="38" t="str">
        <f>CONCATENATE(YEAR($C5),":",MONTH($C5),":0:0:", HUALIAN!$A$1)</f>
        <v>2015:4:0:0:HUALIAN</v>
      </c>
      <c r="E5" s="37" t="e">
        <f>MATCH($D5,BAPTISM_SOURCE_ZONE_MONTH!$A:$A, 0)</f>
        <v>#N/A</v>
      </c>
      <c r="F5" s="11" t="str">
        <f>IFERROR(INDEX(BAPTISM_SOURCE_ZONE_MONTH!$A:$Z,HUALIAN_GRAPH_DATA!$E5,MATCH(F$2,BAPTISM_SOURCE_ZONE_MONTH!$A$1:$Z$1,0)),"")</f>
        <v/>
      </c>
      <c r="G5" s="11" t="str">
        <f>IFERROR(INDEX(BAPTISM_SOURCE_ZONE_MONTH!$A:$Z,HUALIAN_GRAPH_DATA!$E5,MATCH(G$2,BAPTISM_SOURCE_ZONE_MONTH!$A$1:$Z$1,0)),"")</f>
        <v/>
      </c>
      <c r="H5" s="11" t="str">
        <f>IFERROR(INDEX(BAPTISM_SOURCE_ZONE_MONTH!$A:$Z,HUALIAN_GRAPH_DATA!$E5,MATCH(H$2,BAPTISM_SOURCE_ZONE_MONTH!$A$1:$Z$1,0)),"")</f>
        <v/>
      </c>
      <c r="I5" s="11" t="str">
        <f>IFERROR(INDEX(BAPTISM_SOURCE_ZONE_MONTH!$A:$Z,HUALIAN_GRAPH_DATA!$E5,MATCH(I$2,BAPTISM_SOURCE_ZONE_MONTH!$A$1:$Z$1,0)),"")</f>
        <v/>
      </c>
      <c r="J5" s="11" t="str">
        <f>IFERROR(INDEX(BAPTISM_SOURCE_ZONE_MONTH!$A:$Z,HUALIAN_GRAPH_DATA!$E5,MATCH(J$2,BAPTISM_SOURCE_ZONE_MONTH!$A$1:$Z$1,0)),"")</f>
        <v/>
      </c>
      <c r="K5" s="11" t="str">
        <f>IFERROR(INDEX(BAPTISM_SOURCE_ZONE_MONTH!$A:$Z,HUALIAN_GRAPH_DATA!$E5,MATCH(K$2,BAPTISM_SOURCE_ZONE_MONTH!$A$1:$Z$1,0)),"")</f>
        <v/>
      </c>
      <c r="M5" s="37">
        <f>MATCH($D5,REPORT_DATA_BY_ZONE_MONTH!$A:$A, 0)</f>
        <v>155</v>
      </c>
      <c r="N5" s="30">
        <f>IFERROR(INDEX(REPORT_DATA_BY_ZONE_MONTH!$A:$AG,$M5,MATCH(N$2,REPORT_DATA_BY_ZONE_MONTH!$A$1:$AG$1,0)), "")</f>
        <v>1</v>
      </c>
      <c r="O5" s="30">
        <f t="shared" si="2"/>
        <v>5</v>
      </c>
      <c r="P5" s="30">
        <f>IFERROR(INDEX(REPORT_DATA_BY_ZONE_MONTH!$A:$AG,$M5,MATCH(P$2,REPORT_DATA_BY_ZONE_MONTH!$A$1:$AG$1,0)), "")</f>
        <v>0</v>
      </c>
      <c r="Q5" s="30">
        <f t="shared" si="3"/>
        <v>144</v>
      </c>
      <c r="R5" s="30">
        <f>IFERROR(INDEX(REPORT_DATA_BY_ZONE_MONTH!$A:$AG,$M5,MATCH(R$2,REPORT_DATA_BY_ZONE_MONTH!$A$1:$AG$1,0)), "")</f>
        <v>0</v>
      </c>
      <c r="S5" s="30">
        <f t="shared" si="4"/>
        <v>72</v>
      </c>
      <c r="T5" s="30">
        <f>IFERROR(INDEX(REPORT_DATA_BY_ZONE_MONTH!$A:$AG,$M5,MATCH(T$2,REPORT_DATA_BY_ZONE_MONTH!$A$1:$AG$1,0)), "")</f>
        <v>0</v>
      </c>
      <c r="U5" s="30">
        <f t="shared" si="5"/>
        <v>120</v>
      </c>
      <c r="V5" s="30">
        <f>IFERROR(INDEX(REPORT_DATA_BY_ZONE_MONTH!$A:$AG,$M5,MATCH(V$2,REPORT_DATA_BY_ZONE_MONTH!$A$1:$AG$1,0)), "")</f>
        <v>0</v>
      </c>
      <c r="W5" s="30">
        <f t="shared" si="6"/>
        <v>24</v>
      </c>
      <c r="Y5" s="8">
        <v>3</v>
      </c>
      <c r="Z5" s="8" t="str">
        <f>CONCATENATE(YEAR, ":",Y5,":0:0:",HUALIAN!$A$1)</f>
        <v>2016:3:0:0:HUALIAN</v>
      </c>
      <c r="AA5" s="37" t="e">
        <f>MATCH($Z5,REPORT_DATA_BY_ZONE_MONTH!$A:$A, 0)</f>
        <v>#N/A</v>
      </c>
      <c r="AB5" s="30" t="str">
        <f>IFERROR(INDEX(REPORT_DATA_BY_ZONE_MONTH!$A:$AG,$AA5,MATCH(AB$2,REPORT_DATA_BY_ZONE_MONTH!$A$1:$AG$1,0)), "")</f>
        <v/>
      </c>
    </row>
    <row r="6" spans="1:28">
      <c r="A6" s="37">
        <v>-9</v>
      </c>
      <c r="B6" s="37">
        <f t="shared" si="0"/>
        <v>-7</v>
      </c>
      <c r="C6" s="38">
        <f t="shared" si="1"/>
        <v>42125</v>
      </c>
      <c r="D6" s="38" t="str">
        <f>CONCATENATE(YEAR($C6),":",MONTH($C6),":0:0:", HUALIAN!$A$1)</f>
        <v>2015:5:0:0:HUALIAN</v>
      </c>
      <c r="E6" s="37" t="e">
        <f>MATCH($D6,BAPTISM_SOURCE_ZONE_MONTH!$A:$A, 0)</f>
        <v>#N/A</v>
      </c>
      <c r="F6" s="11" t="str">
        <f>IFERROR(INDEX(BAPTISM_SOURCE_ZONE_MONTH!$A:$Z,HUALIAN_GRAPH_DATA!$E6,MATCH(F$2,BAPTISM_SOURCE_ZONE_MONTH!$A$1:$Z$1,0)),"")</f>
        <v/>
      </c>
      <c r="G6" s="11" t="str">
        <f>IFERROR(INDEX(BAPTISM_SOURCE_ZONE_MONTH!$A:$Z,HUALIAN_GRAPH_DATA!$E6,MATCH(G$2,BAPTISM_SOURCE_ZONE_MONTH!$A$1:$Z$1,0)),"")</f>
        <v/>
      </c>
      <c r="H6" s="11" t="str">
        <f>IFERROR(INDEX(BAPTISM_SOURCE_ZONE_MONTH!$A:$Z,HUALIAN_GRAPH_DATA!$E6,MATCH(H$2,BAPTISM_SOURCE_ZONE_MONTH!$A$1:$Z$1,0)),"")</f>
        <v/>
      </c>
      <c r="I6" s="11" t="str">
        <f>IFERROR(INDEX(BAPTISM_SOURCE_ZONE_MONTH!$A:$Z,HUALIAN_GRAPH_DATA!$E6,MATCH(I$2,BAPTISM_SOURCE_ZONE_MONTH!$A$1:$Z$1,0)),"")</f>
        <v/>
      </c>
      <c r="J6" s="11" t="str">
        <f>IFERROR(INDEX(BAPTISM_SOURCE_ZONE_MONTH!$A:$Z,HUALIAN_GRAPH_DATA!$E6,MATCH(J$2,BAPTISM_SOURCE_ZONE_MONTH!$A$1:$Z$1,0)),"")</f>
        <v/>
      </c>
      <c r="K6" s="11" t="str">
        <f>IFERROR(INDEX(BAPTISM_SOURCE_ZONE_MONTH!$A:$Z,HUALIAN_GRAPH_DATA!$E6,MATCH(K$2,BAPTISM_SOURCE_ZONE_MONTH!$A$1:$Z$1,0)),"")</f>
        <v/>
      </c>
      <c r="M6" s="37">
        <f>MATCH($D6,REPORT_DATA_BY_ZONE_MONTH!$A:$A, 0)</f>
        <v>165</v>
      </c>
      <c r="N6" s="30">
        <f>IFERROR(INDEX(REPORT_DATA_BY_ZONE_MONTH!$A:$AG,$M6,MATCH(N$2,REPORT_DATA_BY_ZONE_MONTH!$A$1:$AG$1,0)), "")</f>
        <v>5</v>
      </c>
      <c r="O6" s="30">
        <f t="shared" si="2"/>
        <v>5</v>
      </c>
      <c r="P6" s="30">
        <f>IFERROR(INDEX(REPORT_DATA_BY_ZONE_MONTH!$A:$AG,$M6,MATCH(P$2,REPORT_DATA_BY_ZONE_MONTH!$A$1:$AG$1,0)), "")</f>
        <v>0</v>
      </c>
      <c r="Q6" s="30">
        <f t="shared" si="3"/>
        <v>144</v>
      </c>
      <c r="R6" s="30">
        <f>IFERROR(INDEX(REPORT_DATA_BY_ZONE_MONTH!$A:$AG,$M6,MATCH(R$2,REPORT_DATA_BY_ZONE_MONTH!$A$1:$AG$1,0)), "")</f>
        <v>0</v>
      </c>
      <c r="S6" s="30">
        <f t="shared" si="4"/>
        <v>72</v>
      </c>
      <c r="T6" s="30">
        <f>IFERROR(INDEX(REPORT_DATA_BY_ZONE_MONTH!$A:$AG,$M6,MATCH(T$2,REPORT_DATA_BY_ZONE_MONTH!$A$1:$AG$1,0)), "")</f>
        <v>0</v>
      </c>
      <c r="U6" s="30">
        <f t="shared" si="5"/>
        <v>120</v>
      </c>
      <c r="V6" s="30">
        <f>IFERROR(INDEX(REPORT_DATA_BY_ZONE_MONTH!$A:$AG,$M6,MATCH(V$2,REPORT_DATA_BY_ZONE_MONTH!$A$1:$AG$1,0)), "")</f>
        <v>0</v>
      </c>
      <c r="W6" s="30">
        <f t="shared" si="6"/>
        <v>24</v>
      </c>
      <c r="Y6" s="8">
        <v>4</v>
      </c>
      <c r="Z6" s="8" t="str">
        <f>CONCATENATE(YEAR, ":",Y6,":0:0:",HUALIAN!$A$1)</f>
        <v>2016:4:0:0:HUALIAN</v>
      </c>
      <c r="AA6" s="37" t="e">
        <f>MATCH($Z6,REPORT_DATA_BY_ZONE_MONTH!$A:$A, 0)</f>
        <v>#N/A</v>
      </c>
      <c r="AB6" s="30" t="str">
        <f>IFERROR(INDEX(REPORT_DATA_BY_ZONE_MONTH!$A:$AG,$AA6,MATCH(AB$2,REPORT_DATA_BY_ZONE_MONTH!$A$1:$AG$1,0)), "")</f>
        <v/>
      </c>
    </row>
    <row r="7" spans="1:28">
      <c r="A7" s="37">
        <v>-8</v>
      </c>
      <c r="B7" s="37">
        <f t="shared" si="0"/>
        <v>-6</v>
      </c>
      <c r="C7" s="38">
        <f t="shared" si="1"/>
        <v>42156</v>
      </c>
      <c r="D7" s="38" t="str">
        <f>CONCATENATE(YEAR($C7),":",MONTH($C7),":0:0:", HUALIAN!$A$1)</f>
        <v>2015:6:0:0:HUALIAN</v>
      </c>
      <c r="E7" s="37" t="e">
        <f>MATCH($D7,BAPTISM_SOURCE_ZONE_MONTH!$A:$A, 0)</f>
        <v>#N/A</v>
      </c>
      <c r="F7" s="11" t="str">
        <f>IFERROR(INDEX(BAPTISM_SOURCE_ZONE_MONTH!$A:$Z,HUALIAN_GRAPH_DATA!$E7,MATCH(F$2,BAPTISM_SOURCE_ZONE_MONTH!$A$1:$Z$1,0)),"")</f>
        <v/>
      </c>
      <c r="G7" s="11" t="str">
        <f>IFERROR(INDEX(BAPTISM_SOURCE_ZONE_MONTH!$A:$Z,HUALIAN_GRAPH_DATA!$E7,MATCH(G$2,BAPTISM_SOURCE_ZONE_MONTH!$A$1:$Z$1,0)),"")</f>
        <v/>
      </c>
      <c r="H7" s="11" t="str">
        <f>IFERROR(INDEX(BAPTISM_SOURCE_ZONE_MONTH!$A:$Z,HUALIAN_GRAPH_DATA!$E7,MATCH(H$2,BAPTISM_SOURCE_ZONE_MONTH!$A$1:$Z$1,0)),"")</f>
        <v/>
      </c>
      <c r="I7" s="11" t="str">
        <f>IFERROR(INDEX(BAPTISM_SOURCE_ZONE_MONTH!$A:$Z,HUALIAN_GRAPH_DATA!$E7,MATCH(I$2,BAPTISM_SOURCE_ZONE_MONTH!$A$1:$Z$1,0)),"")</f>
        <v/>
      </c>
      <c r="J7" s="11" t="str">
        <f>IFERROR(INDEX(BAPTISM_SOURCE_ZONE_MONTH!$A:$Z,HUALIAN_GRAPH_DATA!$E7,MATCH(J$2,BAPTISM_SOURCE_ZONE_MONTH!$A$1:$Z$1,0)),"")</f>
        <v/>
      </c>
      <c r="K7" s="11" t="str">
        <f>IFERROR(INDEX(BAPTISM_SOURCE_ZONE_MONTH!$A:$Z,HUALIAN_GRAPH_DATA!$E7,MATCH(K$2,BAPTISM_SOURCE_ZONE_MONTH!$A$1:$Z$1,0)),"")</f>
        <v/>
      </c>
      <c r="M7" s="37">
        <f>MATCH($D7,REPORT_DATA_BY_ZONE_MONTH!$A:$A, 0)</f>
        <v>175</v>
      </c>
      <c r="N7" s="30">
        <f>IFERROR(INDEX(REPORT_DATA_BY_ZONE_MONTH!$A:$AG,$M7,MATCH(N$2,REPORT_DATA_BY_ZONE_MONTH!$A$1:$AG$1,0)), "")</f>
        <v>3</v>
      </c>
      <c r="O7" s="30">
        <f t="shared" si="2"/>
        <v>5</v>
      </c>
      <c r="P7" s="30">
        <f>IFERROR(INDEX(REPORT_DATA_BY_ZONE_MONTH!$A:$AG,$M7,MATCH(P$2,REPORT_DATA_BY_ZONE_MONTH!$A$1:$AG$1,0)), "")</f>
        <v>0</v>
      </c>
      <c r="Q7" s="30">
        <f t="shared" si="3"/>
        <v>144</v>
      </c>
      <c r="R7" s="30">
        <f>IFERROR(INDEX(REPORT_DATA_BY_ZONE_MONTH!$A:$AG,$M7,MATCH(R$2,REPORT_DATA_BY_ZONE_MONTH!$A$1:$AG$1,0)), "")</f>
        <v>0</v>
      </c>
      <c r="S7" s="30">
        <f t="shared" si="4"/>
        <v>72</v>
      </c>
      <c r="T7" s="30">
        <f>IFERROR(INDEX(REPORT_DATA_BY_ZONE_MONTH!$A:$AG,$M7,MATCH(T$2,REPORT_DATA_BY_ZONE_MONTH!$A$1:$AG$1,0)), "")</f>
        <v>0</v>
      </c>
      <c r="U7" s="30">
        <f t="shared" si="5"/>
        <v>120</v>
      </c>
      <c r="V7" s="30">
        <f>IFERROR(INDEX(REPORT_DATA_BY_ZONE_MONTH!$A:$AG,$M7,MATCH(V$2,REPORT_DATA_BY_ZONE_MONTH!$A$1:$AG$1,0)), "")</f>
        <v>0</v>
      </c>
      <c r="W7" s="30">
        <f t="shared" si="6"/>
        <v>24</v>
      </c>
      <c r="Y7" s="8">
        <v>5</v>
      </c>
      <c r="Z7" s="8" t="str">
        <f>CONCATENATE(YEAR, ":",Y7,":0:0:",HUALIAN!$A$1)</f>
        <v>2016:5:0:0:HUALIAN</v>
      </c>
      <c r="AA7" s="37" t="e">
        <f>MATCH($Z7,REPORT_DATA_BY_ZONE_MONTH!$A:$A, 0)</f>
        <v>#N/A</v>
      </c>
      <c r="AB7" s="30" t="str">
        <f>IFERROR(INDEX(REPORT_DATA_BY_ZONE_MONTH!$A:$AG,$AA7,MATCH(AB$2,REPORT_DATA_BY_ZONE_MONTH!$A$1:$AG$1,0)), "")</f>
        <v/>
      </c>
    </row>
    <row r="8" spans="1:28">
      <c r="A8" s="37">
        <v>-7</v>
      </c>
      <c r="B8" s="37">
        <f t="shared" si="0"/>
        <v>-5</v>
      </c>
      <c r="C8" s="38">
        <f t="shared" si="1"/>
        <v>42186</v>
      </c>
      <c r="D8" s="38" t="str">
        <f>CONCATENATE(YEAR($C8),":",MONTH($C8),":0:0:", HUALIAN!$A$1)</f>
        <v>2015:7:0:0:HUALIAN</v>
      </c>
      <c r="E8" s="37" t="e">
        <f>MATCH($D8,BAPTISM_SOURCE_ZONE_MONTH!$A:$A, 0)</f>
        <v>#N/A</v>
      </c>
      <c r="F8" s="11" t="str">
        <f>IFERROR(INDEX(BAPTISM_SOURCE_ZONE_MONTH!$A:$Z,HUALIAN_GRAPH_DATA!$E8,MATCH(F$2,BAPTISM_SOURCE_ZONE_MONTH!$A$1:$Z$1,0)),"")</f>
        <v/>
      </c>
      <c r="G8" s="11" t="str">
        <f>IFERROR(INDEX(BAPTISM_SOURCE_ZONE_MONTH!$A:$Z,HUALIAN_GRAPH_DATA!$E8,MATCH(G$2,BAPTISM_SOURCE_ZONE_MONTH!$A$1:$Z$1,0)),"")</f>
        <v/>
      </c>
      <c r="H8" s="11" t="str">
        <f>IFERROR(INDEX(BAPTISM_SOURCE_ZONE_MONTH!$A:$Z,HUALIAN_GRAPH_DATA!$E8,MATCH(H$2,BAPTISM_SOURCE_ZONE_MONTH!$A$1:$Z$1,0)),"")</f>
        <v/>
      </c>
      <c r="I8" s="11" t="str">
        <f>IFERROR(INDEX(BAPTISM_SOURCE_ZONE_MONTH!$A:$Z,HUALIAN_GRAPH_DATA!$E8,MATCH(I$2,BAPTISM_SOURCE_ZONE_MONTH!$A$1:$Z$1,0)),"")</f>
        <v/>
      </c>
      <c r="J8" s="11" t="str">
        <f>IFERROR(INDEX(BAPTISM_SOURCE_ZONE_MONTH!$A:$Z,HUALIAN_GRAPH_DATA!$E8,MATCH(J$2,BAPTISM_SOURCE_ZONE_MONTH!$A$1:$Z$1,0)),"")</f>
        <v/>
      </c>
      <c r="K8" s="11" t="str">
        <f>IFERROR(INDEX(BAPTISM_SOURCE_ZONE_MONTH!$A:$Z,HUALIAN_GRAPH_DATA!$E8,MATCH(K$2,BAPTISM_SOURCE_ZONE_MONTH!$A$1:$Z$1,0)),"")</f>
        <v/>
      </c>
      <c r="M8" s="37">
        <f>MATCH($D8,REPORT_DATA_BY_ZONE_MONTH!$A:$A, 0)</f>
        <v>185</v>
      </c>
      <c r="N8" s="30">
        <f>IFERROR(INDEX(REPORT_DATA_BY_ZONE_MONTH!$A:$AG,$M8,MATCH(N$2,REPORT_DATA_BY_ZONE_MONTH!$A$1:$AG$1,0)), "")</f>
        <v>5</v>
      </c>
      <c r="O8" s="30">
        <f t="shared" si="2"/>
        <v>5</v>
      </c>
      <c r="P8" s="30">
        <f>IFERROR(INDEX(REPORT_DATA_BY_ZONE_MONTH!$A:$AG,$M8,MATCH(P$2,REPORT_DATA_BY_ZONE_MONTH!$A$1:$AG$1,0)), "")</f>
        <v>0</v>
      </c>
      <c r="Q8" s="30">
        <f t="shared" si="3"/>
        <v>144</v>
      </c>
      <c r="R8" s="30">
        <f>IFERROR(INDEX(REPORT_DATA_BY_ZONE_MONTH!$A:$AG,$M8,MATCH(R$2,REPORT_DATA_BY_ZONE_MONTH!$A$1:$AG$1,0)), "")</f>
        <v>0</v>
      </c>
      <c r="S8" s="30">
        <f t="shared" si="4"/>
        <v>72</v>
      </c>
      <c r="T8" s="30">
        <f>IFERROR(INDEX(REPORT_DATA_BY_ZONE_MONTH!$A:$AG,$M8,MATCH(T$2,REPORT_DATA_BY_ZONE_MONTH!$A$1:$AG$1,0)), "")</f>
        <v>0</v>
      </c>
      <c r="U8" s="30">
        <f t="shared" si="5"/>
        <v>120</v>
      </c>
      <c r="V8" s="30">
        <f>IFERROR(INDEX(REPORT_DATA_BY_ZONE_MONTH!$A:$AG,$M8,MATCH(V$2,REPORT_DATA_BY_ZONE_MONTH!$A$1:$AG$1,0)), "")</f>
        <v>0</v>
      </c>
      <c r="W8" s="30">
        <f t="shared" si="6"/>
        <v>24</v>
      </c>
      <c r="Y8" s="8">
        <v>6</v>
      </c>
      <c r="Z8" s="8" t="str">
        <f>CONCATENATE(YEAR, ":",Y8,":0:0:",HUALIAN!$A$1)</f>
        <v>2016:6:0:0:HUALIAN</v>
      </c>
      <c r="AA8" s="37" t="e">
        <f>MATCH($Z8,REPORT_DATA_BY_ZONE_MONTH!$A:$A, 0)</f>
        <v>#N/A</v>
      </c>
      <c r="AB8" s="30" t="str">
        <f>IFERROR(INDEX(REPORT_DATA_BY_ZONE_MONTH!$A:$AG,$AA8,MATCH(AB$2,REPORT_DATA_BY_ZONE_MONTH!$A$1:$AG$1,0)), "")</f>
        <v/>
      </c>
    </row>
    <row r="9" spans="1:28">
      <c r="A9" s="37">
        <v>-6</v>
      </c>
      <c r="B9" s="37">
        <f t="shared" si="0"/>
        <v>-4</v>
      </c>
      <c r="C9" s="38">
        <f t="shared" si="1"/>
        <v>42217</v>
      </c>
      <c r="D9" s="38" t="str">
        <f>CONCATENATE(YEAR($C9),":",MONTH($C9),":0:0:", HUALIAN!$A$1)</f>
        <v>2015:8:0:0:HUALIAN</v>
      </c>
      <c r="E9" s="37" t="e">
        <f>MATCH($D9,BAPTISM_SOURCE_ZONE_MONTH!$A:$A, 0)</f>
        <v>#N/A</v>
      </c>
      <c r="F9" s="11" t="str">
        <f>IFERROR(INDEX(BAPTISM_SOURCE_ZONE_MONTH!$A:$Z,HUALIAN_GRAPH_DATA!$E9,MATCH(F$2,BAPTISM_SOURCE_ZONE_MONTH!$A$1:$Z$1,0)),"")</f>
        <v/>
      </c>
      <c r="G9" s="11" t="str">
        <f>IFERROR(INDEX(BAPTISM_SOURCE_ZONE_MONTH!$A:$Z,HUALIAN_GRAPH_DATA!$E9,MATCH(G$2,BAPTISM_SOURCE_ZONE_MONTH!$A$1:$Z$1,0)),"")</f>
        <v/>
      </c>
      <c r="H9" s="11" t="str">
        <f>IFERROR(INDEX(BAPTISM_SOURCE_ZONE_MONTH!$A:$Z,HUALIAN_GRAPH_DATA!$E9,MATCH(H$2,BAPTISM_SOURCE_ZONE_MONTH!$A$1:$Z$1,0)),"")</f>
        <v/>
      </c>
      <c r="I9" s="11" t="str">
        <f>IFERROR(INDEX(BAPTISM_SOURCE_ZONE_MONTH!$A:$Z,HUALIAN_GRAPH_DATA!$E9,MATCH(I$2,BAPTISM_SOURCE_ZONE_MONTH!$A$1:$Z$1,0)),"")</f>
        <v/>
      </c>
      <c r="J9" s="11" t="str">
        <f>IFERROR(INDEX(BAPTISM_SOURCE_ZONE_MONTH!$A:$Z,HUALIAN_GRAPH_DATA!$E9,MATCH(J$2,BAPTISM_SOURCE_ZONE_MONTH!$A$1:$Z$1,0)),"")</f>
        <v/>
      </c>
      <c r="K9" s="11" t="str">
        <f>IFERROR(INDEX(BAPTISM_SOURCE_ZONE_MONTH!$A:$Z,HUALIAN_GRAPH_DATA!$E9,MATCH(K$2,BAPTISM_SOURCE_ZONE_MONTH!$A$1:$Z$1,0)),"")</f>
        <v/>
      </c>
      <c r="M9" s="37">
        <f>MATCH($D9,REPORT_DATA_BY_ZONE_MONTH!$A:$A, 0)</f>
        <v>195</v>
      </c>
      <c r="N9" s="30">
        <f>IFERROR(INDEX(REPORT_DATA_BY_ZONE_MONTH!$A:$AG,$M9,MATCH(N$2,REPORT_DATA_BY_ZONE_MONTH!$A$1:$AG$1,0)), "")</f>
        <v>1</v>
      </c>
      <c r="O9" s="30">
        <f t="shared" si="2"/>
        <v>5</v>
      </c>
      <c r="P9" s="30">
        <f>IFERROR(INDEX(REPORT_DATA_BY_ZONE_MONTH!$A:$AG,$M9,MATCH(P$2,REPORT_DATA_BY_ZONE_MONTH!$A$1:$AG$1,0)), "")</f>
        <v>0</v>
      </c>
      <c r="Q9" s="30">
        <f t="shared" si="3"/>
        <v>144</v>
      </c>
      <c r="R9" s="30">
        <f>IFERROR(INDEX(REPORT_DATA_BY_ZONE_MONTH!$A:$AG,$M9,MATCH(R$2,REPORT_DATA_BY_ZONE_MONTH!$A$1:$AG$1,0)), "")</f>
        <v>0</v>
      </c>
      <c r="S9" s="30">
        <f t="shared" si="4"/>
        <v>72</v>
      </c>
      <c r="T9" s="30">
        <f>IFERROR(INDEX(REPORT_DATA_BY_ZONE_MONTH!$A:$AG,$M9,MATCH(T$2,REPORT_DATA_BY_ZONE_MONTH!$A$1:$AG$1,0)), "")</f>
        <v>0</v>
      </c>
      <c r="U9" s="30">
        <f t="shared" si="5"/>
        <v>120</v>
      </c>
      <c r="V9" s="30">
        <f>IFERROR(INDEX(REPORT_DATA_BY_ZONE_MONTH!$A:$AG,$M9,MATCH(V$2,REPORT_DATA_BY_ZONE_MONTH!$A$1:$AG$1,0)), "")</f>
        <v>0</v>
      </c>
      <c r="W9" s="30">
        <f t="shared" si="6"/>
        <v>24</v>
      </c>
      <c r="Y9" s="8">
        <v>7</v>
      </c>
      <c r="Z9" s="8" t="str">
        <f>CONCATENATE(YEAR, ":",Y9,":0:0:",HUALIAN!$A$1)</f>
        <v>2016:7:0:0:HUALIAN</v>
      </c>
      <c r="AA9" s="37" t="e">
        <f>MATCH($Z9,REPORT_DATA_BY_ZONE_MONTH!$A:$A, 0)</f>
        <v>#N/A</v>
      </c>
      <c r="AB9" s="30" t="str">
        <f>IFERROR(INDEX(REPORT_DATA_BY_ZONE_MONTH!$A:$AG,$AA9,MATCH(AB$2,REPORT_DATA_BY_ZONE_MONTH!$A$1:$AG$1,0)), "")</f>
        <v/>
      </c>
    </row>
    <row r="10" spans="1:28">
      <c r="A10" s="37">
        <v>-5</v>
      </c>
      <c r="B10" s="37">
        <f t="shared" si="0"/>
        <v>-3</v>
      </c>
      <c r="C10" s="38">
        <f t="shared" si="1"/>
        <v>42248</v>
      </c>
      <c r="D10" s="38" t="str">
        <f>CONCATENATE(YEAR($C10),":",MONTH($C10),":0:0:", HUALIAN!$A$1)</f>
        <v>2015:9:0:0:HUALIAN</v>
      </c>
      <c r="E10" s="37" t="e">
        <f>MATCH($D10,BAPTISM_SOURCE_ZONE_MONTH!$A:$A, 0)</f>
        <v>#N/A</v>
      </c>
      <c r="F10" s="11" t="str">
        <f>IFERROR(INDEX(BAPTISM_SOURCE_ZONE_MONTH!$A:$Z,HUALIAN_GRAPH_DATA!$E10,MATCH(F$2,BAPTISM_SOURCE_ZONE_MONTH!$A$1:$Z$1,0)),"")</f>
        <v/>
      </c>
      <c r="G10" s="11" t="str">
        <f>IFERROR(INDEX(BAPTISM_SOURCE_ZONE_MONTH!$A:$Z,HUALIAN_GRAPH_DATA!$E10,MATCH(G$2,BAPTISM_SOURCE_ZONE_MONTH!$A$1:$Z$1,0)),"")</f>
        <v/>
      </c>
      <c r="H10" s="11" t="str">
        <f>IFERROR(INDEX(BAPTISM_SOURCE_ZONE_MONTH!$A:$Z,HUALIAN_GRAPH_DATA!$E10,MATCH(H$2,BAPTISM_SOURCE_ZONE_MONTH!$A$1:$Z$1,0)),"")</f>
        <v/>
      </c>
      <c r="I10" s="11" t="str">
        <f>IFERROR(INDEX(BAPTISM_SOURCE_ZONE_MONTH!$A:$Z,HUALIAN_GRAPH_DATA!$E10,MATCH(I$2,BAPTISM_SOURCE_ZONE_MONTH!$A$1:$Z$1,0)),"")</f>
        <v/>
      </c>
      <c r="J10" s="11" t="str">
        <f>IFERROR(INDEX(BAPTISM_SOURCE_ZONE_MONTH!$A:$Z,HUALIAN_GRAPH_DATA!$E10,MATCH(J$2,BAPTISM_SOURCE_ZONE_MONTH!$A$1:$Z$1,0)),"")</f>
        <v/>
      </c>
      <c r="K10" s="11" t="str">
        <f>IFERROR(INDEX(BAPTISM_SOURCE_ZONE_MONTH!$A:$Z,HUALIAN_GRAPH_DATA!$E10,MATCH(K$2,BAPTISM_SOURCE_ZONE_MONTH!$A$1:$Z$1,0)),"")</f>
        <v/>
      </c>
      <c r="M10" s="37">
        <f>MATCH($D10,REPORT_DATA_BY_ZONE_MONTH!$A:$A, 0)</f>
        <v>205</v>
      </c>
      <c r="N10" s="30">
        <f>IFERROR(INDEX(REPORT_DATA_BY_ZONE_MONTH!$A:$AG,$M10,MATCH(N$2,REPORT_DATA_BY_ZONE_MONTH!$A$1:$AG$1,0)), "")</f>
        <v>2</v>
      </c>
      <c r="O10" s="30">
        <f t="shared" si="2"/>
        <v>5</v>
      </c>
      <c r="P10" s="30">
        <f>IFERROR(INDEX(REPORT_DATA_BY_ZONE_MONTH!$A:$AG,$M10,MATCH(P$2,REPORT_DATA_BY_ZONE_MONTH!$A$1:$AG$1,0)), "")</f>
        <v>0</v>
      </c>
      <c r="Q10" s="30">
        <f t="shared" si="3"/>
        <v>144</v>
      </c>
      <c r="R10" s="30">
        <f>IFERROR(INDEX(REPORT_DATA_BY_ZONE_MONTH!$A:$AG,$M10,MATCH(R$2,REPORT_DATA_BY_ZONE_MONTH!$A$1:$AG$1,0)), "")</f>
        <v>0</v>
      </c>
      <c r="S10" s="30">
        <f t="shared" si="4"/>
        <v>72</v>
      </c>
      <c r="T10" s="30">
        <f>IFERROR(INDEX(REPORT_DATA_BY_ZONE_MONTH!$A:$AG,$M10,MATCH(T$2,REPORT_DATA_BY_ZONE_MONTH!$A$1:$AG$1,0)), "")</f>
        <v>0</v>
      </c>
      <c r="U10" s="30">
        <f t="shared" si="5"/>
        <v>120</v>
      </c>
      <c r="V10" s="30">
        <f>IFERROR(INDEX(REPORT_DATA_BY_ZONE_MONTH!$A:$AG,$M10,MATCH(V$2,REPORT_DATA_BY_ZONE_MONTH!$A$1:$AG$1,0)), "")</f>
        <v>0</v>
      </c>
      <c r="W10" s="30">
        <f t="shared" si="6"/>
        <v>24</v>
      </c>
      <c r="Y10" s="8">
        <v>8</v>
      </c>
      <c r="Z10" s="8" t="str">
        <f>CONCATENATE(YEAR, ":",Y10,":0:0:",HUALIAN!$A$1)</f>
        <v>2016:8:0:0:HUALIAN</v>
      </c>
      <c r="AA10" s="37" t="e">
        <f>MATCH($Z10,REPORT_DATA_BY_ZONE_MONTH!$A:$A, 0)</f>
        <v>#N/A</v>
      </c>
      <c r="AB10" s="30" t="str">
        <f>IFERROR(INDEX(REPORT_DATA_BY_ZONE_MONTH!$A:$AG,$AA10,MATCH(AB$2,REPORT_DATA_BY_ZONE_MONTH!$A$1:$AG$1,0)), "")</f>
        <v/>
      </c>
    </row>
    <row r="11" spans="1:28">
      <c r="A11" s="37">
        <v>-4</v>
      </c>
      <c r="B11" s="37">
        <f t="shared" si="0"/>
        <v>-2</v>
      </c>
      <c r="C11" s="38">
        <f t="shared" si="1"/>
        <v>42278</v>
      </c>
      <c r="D11" s="38" t="str">
        <f>CONCATENATE(YEAR($C11),":",MONTH($C11),":0:0:", HUALIAN!$A$1)</f>
        <v>2015:10:0:0:HUALIAN</v>
      </c>
      <c r="E11" s="37" t="e">
        <f>MATCH($D11,BAPTISM_SOURCE_ZONE_MONTH!$A:$A, 0)</f>
        <v>#N/A</v>
      </c>
      <c r="F11" s="11" t="str">
        <f>IFERROR(INDEX(BAPTISM_SOURCE_ZONE_MONTH!$A:$Z,HUALIAN_GRAPH_DATA!$E11,MATCH(F$2,BAPTISM_SOURCE_ZONE_MONTH!$A$1:$Z$1,0)),"")</f>
        <v/>
      </c>
      <c r="G11" s="11" t="str">
        <f>IFERROR(INDEX(BAPTISM_SOURCE_ZONE_MONTH!$A:$Z,HUALIAN_GRAPH_DATA!$E11,MATCH(G$2,BAPTISM_SOURCE_ZONE_MONTH!$A$1:$Z$1,0)),"")</f>
        <v/>
      </c>
      <c r="H11" s="11" t="str">
        <f>IFERROR(INDEX(BAPTISM_SOURCE_ZONE_MONTH!$A:$Z,HUALIAN_GRAPH_DATA!$E11,MATCH(H$2,BAPTISM_SOURCE_ZONE_MONTH!$A$1:$Z$1,0)),"")</f>
        <v/>
      </c>
      <c r="I11" s="11" t="str">
        <f>IFERROR(INDEX(BAPTISM_SOURCE_ZONE_MONTH!$A:$Z,HUALIAN_GRAPH_DATA!$E11,MATCH(I$2,BAPTISM_SOURCE_ZONE_MONTH!$A$1:$Z$1,0)),"")</f>
        <v/>
      </c>
      <c r="J11" s="11" t="str">
        <f>IFERROR(INDEX(BAPTISM_SOURCE_ZONE_MONTH!$A:$Z,HUALIAN_GRAPH_DATA!$E11,MATCH(J$2,BAPTISM_SOURCE_ZONE_MONTH!$A$1:$Z$1,0)),"")</f>
        <v/>
      </c>
      <c r="K11" s="11" t="str">
        <f>IFERROR(INDEX(BAPTISM_SOURCE_ZONE_MONTH!$A:$Z,HUALIAN_GRAPH_DATA!$E11,MATCH(K$2,BAPTISM_SOURCE_ZONE_MONTH!$A$1:$Z$1,0)),"")</f>
        <v/>
      </c>
      <c r="M11" s="37">
        <f>MATCH($D11,REPORT_DATA_BY_ZONE_MONTH!$A:$A, 0)</f>
        <v>95</v>
      </c>
      <c r="N11" s="30">
        <f>IFERROR(INDEX(REPORT_DATA_BY_ZONE_MONTH!$A:$AG,$M11,MATCH(N$2,REPORT_DATA_BY_ZONE_MONTH!$A$1:$AG$1,0)), "")</f>
        <v>4</v>
      </c>
      <c r="O11" s="30">
        <f t="shared" si="2"/>
        <v>5</v>
      </c>
      <c r="P11" s="30">
        <f>IFERROR(INDEX(REPORT_DATA_BY_ZONE_MONTH!$A:$AG,$M11,MATCH(P$2,REPORT_DATA_BY_ZONE_MONTH!$A$1:$AG$1,0)), "")</f>
        <v>0</v>
      </c>
      <c r="Q11" s="30">
        <f t="shared" si="3"/>
        <v>144</v>
      </c>
      <c r="R11" s="30">
        <f>IFERROR(INDEX(REPORT_DATA_BY_ZONE_MONTH!$A:$AG,$M11,MATCH(R$2,REPORT_DATA_BY_ZONE_MONTH!$A$1:$AG$1,0)), "")</f>
        <v>0</v>
      </c>
      <c r="S11" s="30">
        <f t="shared" si="4"/>
        <v>72</v>
      </c>
      <c r="T11" s="30">
        <f>IFERROR(INDEX(REPORT_DATA_BY_ZONE_MONTH!$A:$AG,$M11,MATCH(T$2,REPORT_DATA_BY_ZONE_MONTH!$A$1:$AG$1,0)), "")</f>
        <v>0</v>
      </c>
      <c r="U11" s="30">
        <f t="shared" si="5"/>
        <v>120</v>
      </c>
      <c r="V11" s="30">
        <f>IFERROR(INDEX(REPORT_DATA_BY_ZONE_MONTH!$A:$AG,$M11,MATCH(V$2,REPORT_DATA_BY_ZONE_MONTH!$A$1:$AG$1,0)), "")</f>
        <v>0</v>
      </c>
      <c r="W11" s="30">
        <f t="shared" si="6"/>
        <v>24</v>
      </c>
      <c r="Y11" s="8">
        <v>9</v>
      </c>
      <c r="Z11" s="8" t="str">
        <f>CONCATENATE(YEAR, ":",Y11,":0:0:",HUALIAN!$A$1)</f>
        <v>2016:9:0:0:HUALIAN</v>
      </c>
      <c r="AA11" s="37" t="e">
        <f>MATCH($Z11,REPORT_DATA_BY_ZONE_MONTH!$A:$A, 0)</f>
        <v>#N/A</v>
      </c>
      <c r="AB11" s="30" t="str">
        <f>IFERROR(INDEX(REPORT_DATA_BY_ZONE_MONTH!$A:$AG,$AA11,MATCH(AB$2,REPORT_DATA_BY_ZONE_MONTH!$A$1:$AG$1,0)), "")</f>
        <v/>
      </c>
    </row>
    <row r="12" spans="1:28">
      <c r="A12" s="37">
        <v>-3</v>
      </c>
      <c r="B12" s="37">
        <f t="shared" si="0"/>
        <v>-1</v>
      </c>
      <c r="C12" s="38">
        <f t="shared" si="1"/>
        <v>42309</v>
      </c>
      <c r="D12" s="38" t="str">
        <f>CONCATENATE(YEAR($C12),":",MONTH($C12),":0:0:", HUALIAN!$A$1)</f>
        <v>2015:11:0:0:HUALIAN</v>
      </c>
      <c r="E12" s="37" t="e">
        <f>MATCH($D12,BAPTISM_SOURCE_ZONE_MONTH!$A:$A, 0)</f>
        <v>#N/A</v>
      </c>
      <c r="F12" s="11" t="str">
        <f>IFERROR(INDEX(BAPTISM_SOURCE_ZONE_MONTH!$A:$Z,HUALIAN_GRAPH_DATA!$E12,MATCH(F$2,BAPTISM_SOURCE_ZONE_MONTH!$A$1:$Z$1,0)),"")</f>
        <v/>
      </c>
      <c r="G12" s="11" t="str">
        <f>IFERROR(INDEX(BAPTISM_SOURCE_ZONE_MONTH!$A:$Z,HUALIAN_GRAPH_DATA!$E12,MATCH(G$2,BAPTISM_SOURCE_ZONE_MONTH!$A$1:$Z$1,0)),"")</f>
        <v/>
      </c>
      <c r="H12" s="11" t="str">
        <f>IFERROR(INDEX(BAPTISM_SOURCE_ZONE_MONTH!$A:$Z,HUALIAN_GRAPH_DATA!$E12,MATCH(H$2,BAPTISM_SOURCE_ZONE_MONTH!$A$1:$Z$1,0)),"")</f>
        <v/>
      </c>
      <c r="I12" s="11" t="str">
        <f>IFERROR(INDEX(BAPTISM_SOURCE_ZONE_MONTH!$A:$Z,HUALIAN_GRAPH_DATA!$E12,MATCH(I$2,BAPTISM_SOURCE_ZONE_MONTH!$A$1:$Z$1,0)),"")</f>
        <v/>
      </c>
      <c r="J12" s="11" t="str">
        <f>IFERROR(INDEX(BAPTISM_SOURCE_ZONE_MONTH!$A:$Z,HUALIAN_GRAPH_DATA!$E12,MATCH(J$2,BAPTISM_SOURCE_ZONE_MONTH!$A$1:$Z$1,0)),"")</f>
        <v/>
      </c>
      <c r="K12" s="11" t="str">
        <f>IFERROR(INDEX(BAPTISM_SOURCE_ZONE_MONTH!$A:$Z,HUALIAN_GRAPH_DATA!$E12,MATCH(K$2,BAPTISM_SOURCE_ZONE_MONTH!$A$1:$Z$1,0)),"")</f>
        <v/>
      </c>
      <c r="M12" s="37">
        <f>MATCH($D12,REPORT_DATA_BY_ZONE_MONTH!$A:$A, 0)</f>
        <v>105</v>
      </c>
      <c r="N12" s="30">
        <f>IFERROR(INDEX(REPORT_DATA_BY_ZONE_MONTH!$A:$AG,$M12,MATCH(N$2,REPORT_DATA_BY_ZONE_MONTH!$A$1:$AG$1,0)), "")</f>
        <v>4</v>
      </c>
      <c r="O12" s="30">
        <f t="shared" si="2"/>
        <v>5</v>
      </c>
      <c r="P12" s="30">
        <f>IFERROR(INDEX(REPORT_DATA_BY_ZONE_MONTH!$A:$AG,$M12,MATCH(P$2,REPORT_DATA_BY_ZONE_MONTH!$A$1:$AG$1,0)), "")</f>
        <v>0</v>
      </c>
      <c r="Q12" s="30">
        <f t="shared" si="3"/>
        <v>144</v>
      </c>
      <c r="R12" s="30">
        <f>IFERROR(INDEX(REPORT_DATA_BY_ZONE_MONTH!$A:$AG,$M12,MATCH(R$2,REPORT_DATA_BY_ZONE_MONTH!$A$1:$AG$1,0)), "")</f>
        <v>0</v>
      </c>
      <c r="S12" s="30">
        <f t="shared" si="4"/>
        <v>72</v>
      </c>
      <c r="T12" s="30">
        <f>IFERROR(INDEX(REPORT_DATA_BY_ZONE_MONTH!$A:$AG,$M12,MATCH(T$2,REPORT_DATA_BY_ZONE_MONTH!$A$1:$AG$1,0)), "")</f>
        <v>0</v>
      </c>
      <c r="U12" s="30">
        <f t="shared" si="5"/>
        <v>120</v>
      </c>
      <c r="V12" s="30">
        <f>IFERROR(INDEX(REPORT_DATA_BY_ZONE_MONTH!$A:$AG,$M12,MATCH(V$2,REPORT_DATA_BY_ZONE_MONTH!$A$1:$AG$1,0)), "")</f>
        <v>0</v>
      </c>
      <c r="W12" s="30">
        <f t="shared" si="6"/>
        <v>24</v>
      </c>
      <c r="Y12" s="8">
        <v>10</v>
      </c>
      <c r="Z12" s="8" t="str">
        <f>CONCATENATE(YEAR, ":",Y12,":0:0:",HUALIAN!$A$1)</f>
        <v>2016:10:0:0:HUALIAN</v>
      </c>
      <c r="AA12" s="37" t="e">
        <f>MATCH($Z12,REPORT_DATA_BY_ZONE_MONTH!$A:$A, 0)</f>
        <v>#N/A</v>
      </c>
      <c r="AB12" s="30" t="str">
        <f>IFERROR(INDEX(REPORT_DATA_BY_ZONE_MONTH!$A:$AG,$AA12,MATCH(AB$2,REPORT_DATA_BY_ZONE_MONTH!$A$1:$AG$1,0)), "")</f>
        <v/>
      </c>
    </row>
    <row r="13" spans="1:28">
      <c r="A13" s="37">
        <v>-2</v>
      </c>
      <c r="B13" s="37">
        <f t="shared" si="0"/>
        <v>0</v>
      </c>
      <c r="C13" s="38">
        <f t="shared" si="1"/>
        <v>42339</v>
      </c>
      <c r="D13" s="38" t="str">
        <f>CONCATENATE(YEAR($C13),":",MONTH($C13),":0:0:", HUALIAN!$A$1)</f>
        <v>2015:12:0:0:HUALIAN</v>
      </c>
      <c r="E13" s="37" t="e">
        <f>MATCH($D13,BAPTISM_SOURCE_ZONE_MONTH!$A:$A, 0)</f>
        <v>#N/A</v>
      </c>
      <c r="F13" s="11" t="str">
        <f>IFERROR(INDEX(BAPTISM_SOURCE_ZONE_MONTH!$A:$Z,HUALIAN_GRAPH_DATA!$E13,MATCH(F$2,BAPTISM_SOURCE_ZONE_MONTH!$A$1:$Z$1,0)),"")</f>
        <v/>
      </c>
      <c r="G13" s="11" t="str">
        <f>IFERROR(INDEX(BAPTISM_SOURCE_ZONE_MONTH!$A:$Z,HUALIAN_GRAPH_DATA!$E13,MATCH(G$2,BAPTISM_SOURCE_ZONE_MONTH!$A$1:$Z$1,0)),"")</f>
        <v/>
      </c>
      <c r="H13" s="11" t="str">
        <f>IFERROR(INDEX(BAPTISM_SOURCE_ZONE_MONTH!$A:$Z,HUALIAN_GRAPH_DATA!$E13,MATCH(H$2,BAPTISM_SOURCE_ZONE_MONTH!$A$1:$Z$1,0)),"")</f>
        <v/>
      </c>
      <c r="I13" s="11" t="str">
        <f>IFERROR(INDEX(BAPTISM_SOURCE_ZONE_MONTH!$A:$Z,HUALIAN_GRAPH_DATA!$E13,MATCH(I$2,BAPTISM_SOURCE_ZONE_MONTH!$A$1:$Z$1,0)),"")</f>
        <v/>
      </c>
      <c r="J13" s="11" t="str">
        <f>IFERROR(INDEX(BAPTISM_SOURCE_ZONE_MONTH!$A:$Z,HUALIAN_GRAPH_DATA!$E13,MATCH(J$2,BAPTISM_SOURCE_ZONE_MONTH!$A$1:$Z$1,0)),"")</f>
        <v/>
      </c>
      <c r="K13" s="11" t="str">
        <f>IFERROR(INDEX(BAPTISM_SOURCE_ZONE_MONTH!$A:$Z,HUALIAN_GRAPH_DATA!$E13,MATCH(K$2,BAPTISM_SOURCE_ZONE_MONTH!$A$1:$Z$1,0)),"")</f>
        <v/>
      </c>
      <c r="M13" s="37">
        <f>MATCH($D13,REPORT_DATA_BY_ZONE_MONTH!$A:$A, 0)</f>
        <v>115</v>
      </c>
      <c r="N13" s="30">
        <f>IFERROR(INDEX(REPORT_DATA_BY_ZONE_MONTH!$A:$AG,$M13,MATCH(N$2,REPORT_DATA_BY_ZONE_MONTH!$A$1:$AG$1,0)), "")</f>
        <v>1</v>
      </c>
      <c r="O13" s="30">
        <f t="shared" si="2"/>
        <v>5</v>
      </c>
      <c r="P13" s="30">
        <f>IFERROR(INDEX(REPORT_DATA_BY_ZONE_MONTH!$A:$AG,$M13,MATCH(P$2,REPORT_DATA_BY_ZONE_MONTH!$A$1:$AG$1,0)), "")</f>
        <v>0</v>
      </c>
      <c r="Q13" s="30">
        <f t="shared" si="3"/>
        <v>144</v>
      </c>
      <c r="R13" s="30">
        <f>IFERROR(INDEX(REPORT_DATA_BY_ZONE_MONTH!$A:$AG,$M13,MATCH(R$2,REPORT_DATA_BY_ZONE_MONTH!$A$1:$AG$1,0)), "")</f>
        <v>0</v>
      </c>
      <c r="S13" s="30">
        <f t="shared" si="4"/>
        <v>72</v>
      </c>
      <c r="T13" s="30">
        <f>IFERROR(INDEX(REPORT_DATA_BY_ZONE_MONTH!$A:$AG,$M13,MATCH(T$2,REPORT_DATA_BY_ZONE_MONTH!$A$1:$AG$1,0)), "")</f>
        <v>0</v>
      </c>
      <c r="U13" s="30">
        <f t="shared" si="5"/>
        <v>120</v>
      </c>
      <c r="V13" s="30">
        <f>IFERROR(INDEX(REPORT_DATA_BY_ZONE_MONTH!$A:$AG,$M13,MATCH(V$2,REPORT_DATA_BY_ZONE_MONTH!$A$1:$AG$1,0)), "")</f>
        <v>0</v>
      </c>
      <c r="W13" s="30">
        <f t="shared" si="6"/>
        <v>24</v>
      </c>
      <c r="Y13" s="8">
        <v>11</v>
      </c>
      <c r="Z13" s="8" t="str">
        <f>CONCATENATE(YEAR, ":",Y13,":0:0:",HUALIAN!$A$1)</f>
        <v>2016:11:0:0:HUALIAN</v>
      </c>
      <c r="AA13" s="37" t="e">
        <f>MATCH($Z13,REPORT_DATA_BY_ZONE_MONTH!$A:$A, 0)</f>
        <v>#N/A</v>
      </c>
      <c r="AB13" s="30" t="str">
        <f>IFERROR(INDEX(REPORT_DATA_BY_ZONE_MONTH!$A:$AG,$AA13,MATCH(AB$2,REPORT_DATA_BY_ZONE_MONTH!$A$1:$AG$1,0)), "")</f>
        <v/>
      </c>
    </row>
    <row r="14" spans="1:28">
      <c r="A14" s="37">
        <v>-1</v>
      </c>
      <c r="B14" s="37">
        <f t="shared" si="0"/>
        <v>1</v>
      </c>
      <c r="C14" s="38">
        <f t="shared" si="1"/>
        <v>42370</v>
      </c>
      <c r="D14" s="38" t="str">
        <f>CONCATENATE(YEAR($C14),":",MONTH($C14),":0:0:", HUALIAN!$A$1)</f>
        <v>2016:1:0:0:HUALIAN</v>
      </c>
      <c r="E14" s="37">
        <f>MATCH($D14,BAPTISM_SOURCE_ZONE_MONTH!$A:$A, 0)</f>
        <v>4</v>
      </c>
      <c r="F14" s="11">
        <f>IFERROR(INDEX(BAPTISM_SOURCE_ZONE_MONTH!$A:$Z,HUALIAN_GRAPH_DATA!$E14,MATCH(F$2,BAPTISM_SOURCE_ZONE_MONTH!$A$1:$Z$1,0)),"")</f>
        <v>8</v>
      </c>
      <c r="G14" s="11">
        <f>IFERROR(INDEX(BAPTISM_SOURCE_ZONE_MONTH!$A:$Z,HUALIAN_GRAPH_DATA!$E14,MATCH(G$2,BAPTISM_SOURCE_ZONE_MONTH!$A$1:$Z$1,0)),"")</f>
        <v>0</v>
      </c>
      <c r="H14" s="11">
        <f>IFERROR(INDEX(BAPTISM_SOURCE_ZONE_MONTH!$A:$Z,HUALIAN_GRAPH_DATA!$E14,MATCH(H$2,BAPTISM_SOURCE_ZONE_MONTH!$A$1:$Z$1,0)),"")</f>
        <v>0</v>
      </c>
      <c r="I14" s="11">
        <f>IFERROR(INDEX(BAPTISM_SOURCE_ZONE_MONTH!$A:$Z,HUALIAN_GRAPH_DATA!$E14,MATCH(I$2,BAPTISM_SOURCE_ZONE_MONTH!$A$1:$Z$1,0)),"")</f>
        <v>0</v>
      </c>
      <c r="J14" s="11">
        <f>IFERROR(INDEX(BAPTISM_SOURCE_ZONE_MONTH!$A:$Z,HUALIAN_GRAPH_DATA!$E14,MATCH(J$2,BAPTISM_SOURCE_ZONE_MONTH!$A$1:$Z$1,0)),"")</f>
        <v>0</v>
      </c>
      <c r="K14" s="11">
        <f>IFERROR(INDEX(BAPTISM_SOURCE_ZONE_MONTH!$A:$Z,HUALIAN_GRAPH_DATA!$E14,MATCH(K$2,BAPTISM_SOURCE_ZONE_MONTH!$A$1:$Z$1,0)),"")</f>
        <v>1</v>
      </c>
      <c r="M14" s="37">
        <f>MATCH($D14,REPORT_DATA_BY_ZONE_MONTH!$A:$A, 0)</f>
        <v>215</v>
      </c>
      <c r="N14" s="30">
        <f>IFERROR(INDEX(REPORT_DATA_BY_ZONE_MONTH!$A:$AG,$M14,MATCH(N$2,REPORT_DATA_BY_ZONE_MONTH!$A$1:$AG$1,0)), "")</f>
        <v>1</v>
      </c>
      <c r="O14" s="30">
        <f t="shared" si="2"/>
        <v>5</v>
      </c>
      <c r="P14" s="30">
        <f>IFERROR(INDEX(REPORT_DATA_BY_ZONE_MONTH!$A:$AG,$M14,MATCH(P$2,REPORT_DATA_BY_ZONE_MONTH!$A$1:$AG$1,0)), "")</f>
        <v>100</v>
      </c>
      <c r="Q14" s="30">
        <f t="shared" si="3"/>
        <v>144</v>
      </c>
      <c r="R14" s="30">
        <f>IFERROR(INDEX(REPORT_DATA_BY_ZONE_MONTH!$A:$AG,$M14,MATCH(R$2,REPORT_DATA_BY_ZONE_MONTH!$A$1:$AG$1,0)), "")</f>
        <v>18</v>
      </c>
      <c r="S14" s="30">
        <f t="shared" si="4"/>
        <v>72</v>
      </c>
      <c r="T14" s="30">
        <f>IFERROR(INDEX(REPORT_DATA_BY_ZONE_MONTH!$A:$AG,$M14,MATCH(T$2,REPORT_DATA_BY_ZONE_MONTH!$A$1:$AG$1,0)), "")</f>
        <v>79</v>
      </c>
      <c r="U14" s="30">
        <f t="shared" si="5"/>
        <v>120</v>
      </c>
      <c r="V14" s="30">
        <f>IFERROR(INDEX(REPORT_DATA_BY_ZONE_MONTH!$A:$AG,$M14,MATCH(V$2,REPORT_DATA_BY_ZONE_MONTH!$A$1:$AG$1,0)), "")</f>
        <v>0</v>
      </c>
      <c r="W14" s="30">
        <f t="shared" si="6"/>
        <v>24</v>
      </c>
      <c r="Y14" s="8">
        <v>12</v>
      </c>
      <c r="Z14" s="8" t="str">
        <f>CONCATENATE(YEAR, ":",Y14,":0:0:",HUALIAN!$A$1)</f>
        <v>2016:12:0:0:HUALIAN</v>
      </c>
      <c r="AA14" s="37" t="e">
        <f>MATCH($Z14,REPORT_DATA_BY_ZONE_MONTH!$A:$A, 0)</f>
        <v>#N/A</v>
      </c>
      <c r="AB14" s="30" t="str">
        <f>IFERROR(INDEX(REPORT_DATA_BY_ZONE_MONTH!$A:$AG,$AA14,MATCH(AB$2,REPORT_DATA_BY_ZONE_MONTH!$A$1:$AG$1,0)), "")</f>
        <v/>
      </c>
    </row>
    <row r="15" spans="1:28">
      <c r="A15" s="37">
        <v>0</v>
      </c>
      <c r="B15" s="37">
        <f t="shared" si="0"/>
        <v>2</v>
      </c>
      <c r="C15" s="38">
        <f t="shared" si="1"/>
        <v>42401</v>
      </c>
      <c r="D15" s="38" t="str">
        <f>CONCATENATE(YEAR($C15),":",MONTH($C15),":0:0:", HUALIAN!$A$1)</f>
        <v>2016:2:0:0:HUALIAN</v>
      </c>
      <c r="E15" s="37" t="e">
        <f>MATCH($D15,BAPTISM_SOURCE_ZONE_MONTH!$A:$A, 0)</f>
        <v>#N/A</v>
      </c>
      <c r="F15" s="11" t="str">
        <f>IFERROR(INDEX(BAPTISM_SOURCE_ZONE_MONTH!$A:$Z,HUALIAN_GRAPH_DATA!$E15,MATCH(F$2,BAPTISM_SOURCE_ZONE_MONTH!$A$1:$Z$1,0)),"")</f>
        <v/>
      </c>
      <c r="G15" s="11" t="str">
        <f>IFERROR(INDEX(BAPTISM_SOURCE_ZONE_MONTH!$A:$Z,HUALIAN_GRAPH_DATA!$E15,MATCH(G$2,BAPTISM_SOURCE_ZONE_MONTH!$A$1:$Z$1,0)),"")</f>
        <v/>
      </c>
      <c r="H15" s="11" t="str">
        <f>IFERROR(INDEX(BAPTISM_SOURCE_ZONE_MONTH!$A:$Z,HUALIAN_GRAPH_DATA!$E15,MATCH(H$2,BAPTISM_SOURCE_ZONE_MONTH!$A$1:$Z$1,0)),"")</f>
        <v/>
      </c>
      <c r="I15" s="11" t="str">
        <f>IFERROR(INDEX(BAPTISM_SOURCE_ZONE_MONTH!$A:$Z,HUALIAN_GRAPH_DATA!$E15,MATCH(I$2,BAPTISM_SOURCE_ZONE_MONTH!$A$1:$Z$1,0)),"")</f>
        <v/>
      </c>
      <c r="J15" s="11" t="str">
        <f>IFERROR(INDEX(BAPTISM_SOURCE_ZONE_MONTH!$A:$Z,HUALIAN_GRAPH_DATA!$E15,MATCH(J$2,BAPTISM_SOURCE_ZONE_MONTH!$A$1:$Z$1,0)),"")</f>
        <v/>
      </c>
      <c r="K15" s="11" t="str">
        <f>IFERROR(INDEX(BAPTISM_SOURCE_ZONE_MONTH!$A:$Z,HUALIAN_GRAPH_DATA!$E15,MATCH(K$2,BAPTISM_SOURCE_ZONE_MONTH!$A$1:$Z$1,0)),"")</f>
        <v/>
      </c>
      <c r="M15" s="37">
        <f>MATCH($D15,REPORT_DATA_BY_ZONE_MONTH!$A:$A, 0)</f>
        <v>226</v>
      </c>
      <c r="N15" s="30">
        <f>IFERROR(INDEX(REPORT_DATA_BY_ZONE_MONTH!$A:$AG,$M15,MATCH(N$2,REPORT_DATA_BY_ZONE_MONTH!$A$1:$AG$1,0)), "")</f>
        <v>0</v>
      </c>
      <c r="O15" s="30">
        <f t="shared" si="2"/>
        <v>5</v>
      </c>
      <c r="P15" s="30">
        <f>IFERROR(INDEX(REPORT_DATA_BY_ZONE_MONTH!$A:$AG,$M15,MATCH(P$2,REPORT_DATA_BY_ZONE_MONTH!$A$1:$AG$1,0)), "")</f>
        <v>71</v>
      </c>
      <c r="Q15" s="30">
        <f t="shared" si="3"/>
        <v>144</v>
      </c>
      <c r="R15" s="30">
        <f>IFERROR(INDEX(REPORT_DATA_BY_ZONE_MONTH!$A:$AG,$M15,MATCH(R$2,REPORT_DATA_BY_ZONE_MONTH!$A$1:$AG$1,0)), "")</f>
        <v>22</v>
      </c>
      <c r="S15" s="30">
        <f t="shared" si="4"/>
        <v>72</v>
      </c>
      <c r="T15" s="30">
        <f>IFERROR(INDEX(REPORT_DATA_BY_ZONE_MONTH!$A:$AG,$M15,MATCH(T$2,REPORT_DATA_BY_ZONE_MONTH!$A$1:$AG$1,0)), "")</f>
        <v>50</v>
      </c>
      <c r="U15" s="30">
        <f t="shared" si="5"/>
        <v>120</v>
      </c>
      <c r="V15" s="30">
        <f>IFERROR(INDEX(REPORT_DATA_BY_ZONE_MONTH!$A:$AG,$M15,MATCH(V$2,REPORT_DATA_BY_ZONE_MONTH!$A$1:$AG$1,0)), "")</f>
        <v>5</v>
      </c>
      <c r="W15" s="30">
        <f t="shared" si="6"/>
        <v>24</v>
      </c>
    </row>
    <row r="16" spans="1:28">
      <c r="F16" s="37">
        <f t="shared" ref="F16:K16" si="7">SUM(F3:F15)</f>
        <v>8</v>
      </c>
      <c r="G16" s="37">
        <f>SUM(G3:G15)</f>
        <v>0</v>
      </c>
      <c r="H16" s="37">
        <f>SUM(H3:H15)</f>
        <v>0</v>
      </c>
      <c r="I16" s="37">
        <f t="shared" si="7"/>
        <v>0</v>
      </c>
      <c r="J16" s="37">
        <f t="shared" si="7"/>
        <v>0</v>
      </c>
      <c r="K16" s="37">
        <f t="shared" si="7"/>
        <v>1</v>
      </c>
      <c r="N16" s="37">
        <f>SUM(N3:N15)</f>
        <v>30</v>
      </c>
      <c r="O16" s="37"/>
      <c r="AB16" s="8">
        <f>SUM(AB3:AB14)</f>
        <v>1</v>
      </c>
    </row>
    <row r="17" spans="1:12">
      <c r="A17" s="8" t="s">
        <v>1424</v>
      </c>
      <c r="B17" s="8">
        <v>4</v>
      </c>
      <c r="G17" s="37"/>
      <c r="H17" s="37"/>
      <c r="I17" s="37"/>
      <c r="J17" s="37"/>
      <c r="K17" s="37"/>
      <c r="L17" s="37"/>
    </row>
    <row r="18" spans="1:12">
      <c r="A18" s="8" t="s">
        <v>1425</v>
      </c>
      <c r="B18" s="8">
        <f>COUNTA(HUALIAN!$A:$A)-1</f>
        <v>6</v>
      </c>
      <c r="G18" s="37"/>
      <c r="H18" s="37"/>
      <c r="I18" s="37"/>
      <c r="J18" s="37"/>
      <c r="K18" s="37"/>
      <c r="L18" s="37"/>
    </row>
    <row r="19" spans="1:12">
      <c r="A19" s="8" t="s">
        <v>634</v>
      </c>
      <c r="B19" s="8">
        <f>SUM($F$16:$H$16)</f>
        <v>8</v>
      </c>
    </row>
    <row r="20" spans="1:12">
      <c r="A20" s="8" t="s">
        <v>635</v>
      </c>
      <c r="B20" s="8">
        <f>SUM($I$16:$K$16)</f>
        <v>1</v>
      </c>
    </row>
    <row r="21" spans="1:12">
      <c r="A21" s="8" t="s">
        <v>1426</v>
      </c>
      <c r="B21" s="1">
        <v>5</v>
      </c>
    </row>
    <row r="22" spans="1:12" ht="60">
      <c r="A22" s="8" t="s">
        <v>637</v>
      </c>
      <c r="B22" s="39" t="str">
        <f>CONCATENATE("Member Referral Goal 成員回條目標:     50%+ 
Member Referral Actual 成員回條實際:  ",$D$22)</f>
        <v>Member Referral Goal 成員回條目標:     50%+ 
Member Referral Actual 成員回條實際:  11%</v>
      </c>
      <c r="C22" s="40">
        <f>B20/SUM(B19:B20)</f>
        <v>0.1111111111111111</v>
      </c>
      <c r="D22" s="8" t="str">
        <f>TEXT(C22,"00%")</f>
        <v>11%</v>
      </c>
    </row>
    <row r="23" spans="1:12" ht="30">
      <c r="A23" s="8" t="s">
        <v>638</v>
      </c>
      <c r="B23" s="39" t="str">
        <f>CONCATENATE("Annual Goal 年度目標:  ",C23,"
Actual YTD 年度實際:    ",D23)</f>
        <v>Annual Goal 年度目標:  65
Actual YTD 年度實際:    1</v>
      </c>
      <c r="C23" s="8">
        <f>HUALIAN!$D$2</f>
        <v>65</v>
      </c>
      <c r="D23" s="8">
        <f>HUALIAN!$G$5</f>
        <v>1</v>
      </c>
    </row>
    <row r="24" spans="1:12" ht="23.25">
      <c r="A24" s="8" t="s">
        <v>1423</v>
      </c>
      <c r="B24" s="64" t="str">
        <f>HUALIAN!$B1</f>
        <v>Hualian Zone</v>
      </c>
    </row>
    <row r="25" spans="1:12">
      <c r="B25" s="62" t="str">
        <f>HUALIAN!$B2</f>
        <v>花蓮地帶</v>
      </c>
    </row>
    <row r="26" spans="1:12">
      <c r="B26" s="62" t="str">
        <f>HUALIAN!$B6</f>
        <v>Hualien Stake</v>
      </c>
    </row>
    <row r="27" spans="1:12">
      <c r="B27" s="62" t="str">
        <f>HUALIAN!$B7</f>
        <v>花蓮支聯會</v>
      </c>
    </row>
    <row r="28" spans="1:12">
      <c r="B28" s="63">
        <f>HUALIAN!$B4</f>
        <v>42414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9"/>
  <sheetViews>
    <sheetView topLeftCell="B1" zoomScaleNormal="100" zoomScaleSheetLayoutView="115" workbookViewId="0">
      <selection activeCell="G22" sqref="G22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48</v>
      </c>
      <c r="B1" s="51" t="s">
        <v>784</v>
      </c>
      <c r="C1" s="42"/>
      <c r="D1" s="43"/>
      <c r="E1" s="43"/>
      <c r="F1" s="43"/>
      <c r="G1" s="43"/>
      <c r="H1" s="43"/>
      <c r="I1" s="43"/>
      <c r="J1" s="43"/>
      <c r="K1" s="44"/>
      <c r="L1" s="65" t="s">
        <v>27</v>
      </c>
      <c r="M1" s="65" t="s">
        <v>28</v>
      </c>
      <c r="N1" s="65" t="s">
        <v>29</v>
      </c>
      <c r="O1" s="65" t="s">
        <v>30</v>
      </c>
      <c r="P1" s="65" t="s">
        <v>31</v>
      </c>
      <c r="Q1" s="65" t="s">
        <v>32</v>
      </c>
      <c r="R1" s="65" t="s">
        <v>64</v>
      </c>
      <c r="S1" s="65" t="s">
        <v>65</v>
      </c>
      <c r="T1" s="65" t="s">
        <v>66</v>
      </c>
      <c r="U1" s="65" t="s">
        <v>33</v>
      </c>
      <c r="V1" s="65" t="s">
        <v>34</v>
      </c>
    </row>
    <row r="2" spans="1:22" ht="15" customHeight="1">
      <c r="B2" s="72" t="s">
        <v>1430</v>
      </c>
      <c r="C2" s="35" t="s">
        <v>1403</v>
      </c>
      <c r="D2" s="79">
        <v>60</v>
      </c>
      <c r="E2" s="53"/>
      <c r="F2" s="53"/>
      <c r="G2" s="76" t="s">
        <v>69</v>
      </c>
      <c r="H2" s="77"/>
      <c r="I2" s="77"/>
      <c r="J2" s="78"/>
      <c r="K2" s="47" t="s">
        <v>59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>
      <c r="B3" s="73"/>
      <c r="C3" s="34" t="s">
        <v>1404</v>
      </c>
      <c r="D3" s="80"/>
      <c r="E3" s="54"/>
      <c r="F3" s="54"/>
      <c r="G3" s="76" t="s">
        <v>1397</v>
      </c>
      <c r="H3" s="77"/>
      <c r="I3" s="77"/>
      <c r="J3" s="78"/>
      <c r="K3" s="47" t="s">
        <v>1395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>
      <c r="B4" s="81">
        <f>DATE</f>
        <v>42414</v>
      </c>
      <c r="C4" s="32" t="s">
        <v>1400</v>
      </c>
      <c r="D4" s="33"/>
      <c r="E4" s="33"/>
      <c r="F4" s="33"/>
      <c r="G4" s="68">
        <f>ROUND($D$2/12*MONTH,0)</f>
        <v>10</v>
      </c>
      <c r="H4" s="69"/>
      <c r="I4" s="69"/>
      <c r="J4" s="70"/>
      <c r="K4" s="52">
        <f>ROUND($D$2/12,0)</f>
        <v>5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>
      <c r="B5" s="82"/>
      <c r="C5" s="5" t="s">
        <v>1401</v>
      </c>
      <c r="D5" s="6"/>
      <c r="E5" s="6"/>
      <c r="F5" s="6"/>
      <c r="G5" s="83">
        <f>TAIDONG_GRAPH_DATA!AB16</f>
        <v>2</v>
      </c>
      <c r="H5" s="84"/>
      <c r="I5" s="84"/>
      <c r="J5" s="85"/>
      <c r="K5" s="55">
        <f>$L$29</f>
        <v>1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spans="1:22" ht="15" customHeight="1">
      <c r="B6" s="48" t="s">
        <v>781</v>
      </c>
      <c r="C6" s="34" t="s">
        <v>1419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782</v>
      </c>
      <c r="C7" s="34" t="s">
        <v>1398</v>
      </c>
      <c r="D7" s="34"/>
      <c r="E7" s="34"/>
      <c r="F7" s="34"/>
      <c r="G7" s="29"/>
      <c r="H7" s="29"/>
      <c r="I7" s="29"/>
      <c r="J7" s="29"/>
      <c r="K7" s="29" t="s">
        <v>1399</v>
      </c>
      <c r="L7" s="58" t="s">
        <v>1405</v>
      </c>
      <c r="M7" s="58" t="s">
        <v>1405</v>
      </c>
      <c r="N7" s="58" t="s">
        <v>1406</v>
      </c>
      <c r="O7" s="58" t="s">
        <v>1407</v>
      </c>
      <c r="P7" s="58" t="s">
        <v>1408</v>
      </c>
      <c r="Q7" s="58"/>
      <c r="R7" s="58" t="s">
        <v>1409</v>
      </c>
      <c r="S7" s="58" t="s">
        <v>1410</v>
      </c>
      <c r="T7" s="58" t="s">
        <v>1409</v>
      </c>
      <c r="U7" s="58" t="s">
        <v>1411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1446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785</v>
      </c>
      <c r="B10" s="27" t="s">
        <v>786</v>
      </c>
      <c r="C10" s="4" t="s">
        <v>1447</v>
      </c>
      <c r="D10" s="4" t="s">
        <v>799</v>
      </c>
      <c r="E10" s="4" t="str">
        <f>CONCATENATE(YEAR,":",MONTH,":",WEEK,":",DAY,":",$A10)</f>
        <v>2016:2:2:7:TAIDONG_2_E</v>
      </c>
      <c r="F10" s="4">
        <f>MATCH($E10,REPORT_DATA_BY_COMP!$A:$A,0)</f>
        <v>436</v>
      </c>
      <c r="G10" s="11">
        <f>IFERROR(INDEX(REPORT_DATA_BY_COMP!$A:$AH,$F10,MATCH(G$8,REPORT_DATA_BY_COMP!$A$1:$AH$1,0)), "")</f>
        <v>1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4</v>
      </c>
      <c r="J10" s="11">
        <f>IFERROR(INDEX(REPORT_DATA_BY_COMP!$A:$AH,$F10,MATCH(J$8,REPORT_DATA_BY_COMP!$A$1:$AH$1,0)), "")</f>
        <v>5</v>
      </c>
      <c r="K10" s="11">
        <f>IFERROR(INDEX(REPORT_DATA_BY_COMP!$A:$AH,$F10,MATCH(K$8,REPORT_DATA_BY_COMP!$A$1:$AH$1,0)), "")</f>
        <v>1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10</v>
      </c>
      <c r="O10" s="11">
        <f>IFERROR(INDEX(REPORT_DATA_BY_COMP!$A:$AH,$F10,MATCH(O$8,REPORT_DATA_BY_COMP!$A$1:$AH$1,0)), "")</f>
        <v>2</v>
      </c>
      <c r="P10" s="11">
        <f>IFERROR(INDEX(REPORT_DATA_BY_COMP!$A:$AH,$F10,MATCH(P$8,REPORT_DATA_BY_COMP!$A$1:$AH$1,0)), "")</f>
        <v>4</v>
      </c>
      <c r="Q10" s="11">
        <f>IFERROR(INDEX(REPORT_DATA_BY_COMP!$A:$AH,$F10,MATCH(Q$8,REPORT_DATA_BY_COMP!$A$1:$AH$1,0)), "")</f>
        <v>13</v>
      </c>
      <c r="R10" s="11">
        <f>IFERROR(INDEX(REPORT_DATA_BY_COMP!$A:$AH,$F10,MATCH(R$8,REPORT_DATA_BY_COMP!$A$1:$AH$1,0)), "")</f>
        <v>4</v>
      </c>
      <c r="S10" s="11">
        <f>IFERROR(INDEX(REPORT_DATA_BY_COMP!$A:$AH,$F10,MATCH(S$8,REPORT_DATA_BY_COMP!$A$1:$AH$1,0)), "")</f>
        <v>3</v>
      </c>
      <c r="T10" s="11">
        <f>IFERROR(INDEX(REPORT_DATA_BY_COMP!$A:$AH,$F10,MATCH(T$8,REPORT_DATA_BY_COMP!$A$1:$AH$1,0)), "")</f>
        <v>2</v>
      </c>
      <c r="U10" s="11">
        <f>IFERROR(INDEX(REPORT_DATA_BY_COMP!$A:$AH,$F10,MATCH(U$8,REPORT_DATA_BY_COMP!$A$1:$AH$1,0)), "")</f>
        <v>1</v>
      </c>
      <c r="V10" s="11">
        <f>IFERROR(INDEX(REPORT_DATA_BY_COMP!$A:$AH,$F10,MATCH(V$8,REPORT_DATA_BY_COMP!$A$1:$AH$1,0)), "")</f>
        <v>0</v>
      </c>
    </row>
    <row r="11" spans="1:22">
      <c r="A11" s="26" t="s">
        <v>787</v>
      </c>
      <c r="B11" s="27" t="s">
        <v>788</v>
      </c>
      <c r="C11" s="4" t="s">
        <v>800</v>
      </c>
      <c r="D11" s="4" t="s">
        <v>801</v>
      </c>
      <c r="E11" s="4" t="str">
        <f>CONCATENATE(YEAR,":",MONTH,":",WEEK,":",DAY,":",$A11)</f>
        <v>2016:2:2:7:TAIDONG_2_S</v>
      </c>
      <c r="F11" s="4">
        <f>MATCH($E11,REPORT_DATA_BY_COMP!$A:$A,0)</f>
        <v>437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2</v>
      </c>
      <c r="J11" s="11">
        <f>IFERROR(INDEX(REPORT_DATA_BY_COMP!$A:$AH,$F11,MATCH(J$8,REPORT_DATA_BY_COMP!$A$1:$AH$1,0)), "")</f>
        <v>4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6</v>
      </c>
      <c r="O11" s="11">
        <f>IFERROR(INDEX(REPORT_DATA_BY_COMP!$A:$AH,$F11,MATCH(O$8,REPORT_DATA_BY_COMP!$A$1:$AH$1,0)), "")</f>
        <v>0</v>
      </c>
      <c r="P11" s="11">
        <f>IFERROR(INDEX(REPORT_DATA_BY_COMP!$A:$AH,$F11,MATCH(P$8,REPORT_DATA_BY_COMP!$A$1:$AH$1,0)), "")</f>
        <v>5</v>
      </c>
      <c r="Q11" s="11">
        <f>IFERROR(INDEX(REPORT_DATA_BY_COMP!$A:$AH,$F11,MATCH(Q$8,REPORT_DATA_BY_COMP!$A$1:$AH$1,0)), "")</f>
        <v>7</v>
      </c>
      <c r="R11" s="11">
        <f>IFERROR(INDEX(REPORT_DATA_BY_COMP!$A:$AH,$F11,MATCH(R$8,REPORT_DATA_BY_COMP!$A$1:$AH$1,0)), "")</f>
        <v>4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4</v>
      </c>
      <c r="U11" s="11">
        <f>IFERROR(INDEX(REPORT_DATA_BY_COMP!$A:$AH,$F11,MATCH(U$8,REPORT_DATA_BY_COMP!$A$1:$AH$1,0)), "")</f>
        <v>1</v>
      </c>
      <c r="V11" s="11">
        <f>IFERROR(INDEX(REPORT_DATA_BY_COMP!$A:$AH,$F11,MATCH(V$8,REPORT_DATA_BY_COMP!$A$1:$AH$1,0)), "")</f>
        <v>0</v>
      </c>
    </row>
    <row r="12" spans="1:22">
      <c r="B12" s="9" t="s">
        <v>1422</v>
      </c>
      <c r="C12" s="10"/>
      <c r="D12" s="10"/>
      <c r="E12" s="10"/>
      <c r="F12" s="10"/>
      <c r="G12" s="12">
        <f t="shared" ref="G12:V12" si="0">SUM(G10:G11)</f>
        <v>1</v>
      </c>
      <c r="H12" s="12">
        <f t="shared" si="0"/>
        <v>0</v>
      </c>
      <c r="I12" s="12">
        <f t="shared" si="0"/>
        <v>6</v>
      </c>
      <c r="J12" s="12">
        <f t="shared" si="0"/>
        <v>9</v>
      </c>
      <c r="K12" s="12">
        <f t="shared" si="0"/>
        <v>1</v>
      </c>
      <c r="L12" s="12">
        <f t="shared" si="0"/>
        <v>0</v>
      </c>
      <c r="M12" s="12">
        <f t="shared" si="0"/>
        <v>0</v>
      </c>
      <c r="N12" s="12">
        <f t="shared" si="0"/>
        <v>16</v>
      </c>
      <c r="O12" s="12">
        <f t="shared" si="0"/>
        <v>2</v>
      </c>
      <c r="P12" s="12">
        <f t="shared" si="0"/>
        <v>9</v>
      </c>
      <c r="Q12" s="12">
        <f t="shared" si="0"/>
        <v>20</v>
      </c>
      <c r="R12" s="12">
        <f t="shared" si="0"/>
        <v>8</v>
      </c>
      <c r="S12" s="12">
        <f t="shared" si="0"/>
        <v>3</v>
      </c>
      <c r="T12" s="12">
        <f t="shared" si="0"/>
        <v>6</v>
      </c>
      <c r="U12" s="12">
        <f t="shared" si="0"/>
        <v>2</v>
      </c>
      <c r="V12" s="12">
        <f t="shared" si="0"/>
        <v>0</v>
      </c>
    </row>
    <row r="13" spans="1:22">
      <c r="B13" s="5" t="s">
        <v>1448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7"/>
    </row>
    <row r="14" spans="1:22">
      <c r="A14" s="26" t="s">
        <v>789</v>
      </c>
      <c r="B14" s="27" t="s">
        <v>790</v>
      </c>
      <c r="C14" s="4" t="s">
        <v>802</v>
      </c>
      <c r="D14" s="4" t="s">
        <v>803</v>
      </c>
      <c r="E14" s="4" t="str">
        <f>CONCATENATE(YEAR,":",MONTH,":",WEEK,":",DAY,":",$A14)</f>
        <v>2016:2:2:7:TAIDONG_1_E</v>
      </c>
      <c r="F14" s="4">
        <f>MATCH($E14,REPORT_DATA_BY_COMP!$A:$A,0)</f>
        <v>434</v>
      </c>
      <c r="G14" s="11">
        <f>IFERROR(INDEX(REPORT_DATA_BY_COMP!$A:$AH,$F14,MATCH(G$8,REPORT_DATA_BY_COMP!$A$1:$AH$1,0)), "")</f>
        <v>0</v>
      </c>
      <c r="H14" s="11">
        <f>IFERROR(INDEX(REPORT_DATA_BY_COMP!$A:$AH,$F14,MATCH(H$8,REPORT_DATA_BY_COMP!$A$1:$AH$1,0)), "")</f>
        <v>0</v>
      </c>
      <c r="I14" s="11">
        <f>IFERROR(INDEX(REPORT_DATA_BY_COMP!$A:$AH,$F14,MATCH(I$8,REPORT_DATA_BY_COMP!$A$1:$AH$1,0)), "")</f>
        <v>0</v>
      </c>
      <c r="J14" s="11">
        <f>IFERROR(INDEX(REPORT_DATA_BY_COMP!$A:$AH,$F14,MATCH(J$8,REPORT_DATA_BY_COMP!$A$1:$AH$1,0)), "")</f>
        <v>3</v>
      </c>
      <c r="K14" s="11">
        <f>IFERROR(INDEX(REPORT_DATA_BY_COMP!$A:$AH,$F14,MATCH(K$8,REPORT_DATA_BY_COMP!$A$1:$AH$1,0)), "")</f>
        <v>0</v>
      </c>
      <c r="L14" s="11">
        <f>IFERROR(INDEX(REPORT_DATA_BY_COMP!$A:$AH,$F14,MATCH(L$8,REPORT_DATA_BY_COMP!$A$1:$AH$1,0)), "")</f>
        <v>0</v>
      </c>
      <c r="M14" s="11">
        <f>IFERROR(INDEX(REPORT_DATA_BY_COMP!$A:$AH,$F14,MATCH(M$8,REPORT_DATA_BY_COMP!$A$1:$AH$1,0)), "")</f>
        <v>0</v>
      </c>
      <c r="N14" s="11">
        <f>IFERROR(INDEX(REPORT_DATA_BY_COMP!$A:$AH,$F14,MATCH(N$8,REPORT_DATA_BY_COMP!$A$1:$AH$1,0)), "")</f>
        <v>5</v>
      </c>
      <c r="O14" s="11">
        <f>IFERROR(INDEX(REPORT_DATA_BY_COMP!$A:$AH,$F14,MATCH(O$8,REPORT_DATA_BY_COMP!$A$1:$AH$1,0)), "")</f>
        <v>1</v>
      </c>
      <c r="P14" s="11">
        <f>IFERROR(INDEX(REPORT_DATA_BY_COMP!$A:$AH,$F14,MATCH(P$8,REPORT_DATA_BY_COMP!$A$1:$AH$1,0)), "")</f>
        <v>7</v>
      </c>
      <c r="Q14" s="11">
        <f>IFERROR(INDEX(REPORT_DATA_BY_COMP!$A:$AH,$F14,MATCH(Q$8,REPORT_DATA_BY_COMP!$A$1:$AH$1,0)), "")</f>
        <v>7</v>
      </c>
      <c r="R14" s="11">
        <f>IFERROR(INDEX(REPORT_DATA_BY_COMP!$A:$AH,$F14,MATCH(R$8,REPORT_DATA_BY_COMP!$A$1:$AH$1,0)), "")</f>
        <v>6</v>
      </c>
      <c r="S14" s="11">
        <f>IFERROR(INDEX(REPORT_DATA_BY_COMP!$A:$AH,$F14,MATCH(S$8,REPORT_DATA_BY_COMP!$A$1:$AH$1,0)), "")</f>
        <v>1</v>
      </c>
      <c r="T14" s="11">
        <f>IFERROR(INDEX(REPORT_DATA_BY_COMP!$A:$AH,$F14,MATCH(T$8,REPORT_DATA_BY_COMP!$A$1:$AH$1,0)), "")</f>
        <v>4</v>
      </c>
      <c r="U14" s="11">
        <f>IFERROR(INDEX(REPORT_DATA_BY_COMP!$A:$AH,$F14,MATCH(U$8,REPORT_DATA_BY_COMP!$A$1:$AH$1,0)), "")</f>
        <v>3</v>
      </c>
      <c r="V14" s="11">
        <f>IFERROR(INDEX(REPORT_DATA_BY_COMP!$A:$AH,$F14,MATCH(V$8,REPORT_DATA_BY_COMP!$A$1:$AH$1,0)), "")</f>
        <v>0</v>
      </c>
    </row>
    <row r="15" spans="1:22">
      <c r="A15" s="26" t="s">
        <v>791</v>
      </c>
      <c r="B15" s="27" t="s">
        <v>792</v>
      </c>
      <c r="C15" s="4" t="s">
        <v>804</v>
      </c>
      <c r="D15" s="4" t="s">
        <v>805</v>
      </c>
      <c r="E15" s="4" t="str">
        <f>CONCATENATE(YEAR,":",MONTH,":",WEEK,":",DAY,":",$A15)</f>
        <v>2016:2:2:7:TAIDONG_3_E</v>
      </c>
      <c r="F15" s="4">
        <f>MATCH($E15,REPORT_DATA_BY_COMP!$A:$A,0)</f>
        <v>438</v>
      </c>
      <c r="G15" s="11">
        <f>IFERROR(INDEX(REPORT_DATA_BY_COMP!$A:$AH,$F15,MATCH(G$8,REPORT_DATA_BY_COMP!$A$1:$AH$1,0)), "")</f>
        <v>1</v>
      </c>
      <c r="H15" s="11">
        <f>IFERROR(INDEX(REPORT_DATA_BY_COMP!$A:$AH,$F15,MATCH(H$8,REPORT_DATA_BY_COMP!$A$1:$AH$1,0)), "")</f>
        <v>2</v>
      </c>
      <c r="I15" s="11">
        <f>IFERROR(INDEX(REPORT_DATA_BY_COMP!$A:$AH,$F15,MATCH(I$8,REPORT_DATA_BY_COMP!$A$1:$AH$1,0)), "")</f>
        <v>3</v>
      </c>
      <c r="J15" s="11">
        <f>IFERROR(INDEX(REPORT_DATA_BY_COMP!$A:$AH,$F15,MATCH(J$8,REPORT_DATA_BY_COMP!$A$1:$AH$1,0)), "")</f>
        <v>1</v>
      </c>
      <c r="K15" s="11">
        <f>IFERROR(INDEX(REPORT_DATA_BY_COMP!$A:$AH,$F15,MATCH(K$8,REPORT_DATA_BY_COMP!$A$1:$AH$1,0)), "")</f>
        <v>1</v>
      </c>
      <c r="L15" s="11">
        <f>IFERROR(INDEX(REPORT_DATA_BY_COMP!$A:$AH,$F15,MATCH(L$8,REPORT_DATA_BY_COMP!$A$1:$AH$1,0)), "")</f>
        <v>0</v>
      </c>
      <c r="M15" s="11">
        <f>IFERROR(INDEX(REPORT_DATA_BY_COMP!$A:$AH,$F15,MATCH(M$8,REPORT_DATA_BY_COMP!$A$1:$AH$1,0)), "")</f>
        <v>0</v>
      </c>
      <c r="N15" s="11">
        <f>IFERROR(INDEX(REPORT_DATA_BY_COMP!$A:$AH,$F15,MATCH(N$8,REPORT_DATA_BY_COMP!$A$1:$AH$1,0)), "")</f>
        <v>7</v>
      </c>
      <c r="O15" s="11">
        <f>IFERROR(INDEX(REPORT_DATA_BY_COMP!$A:$AH,$F15,MATCH(O$8,REPORT_DATA_BY_COMP!$A$1:$AH$1,0)), "")</f>
        <v>4</v>
      </c>
      <c r="P15" s="11">
        <f>IFERROR(INDEX(REPORT_DATA_BY_COMP!$A:$AH,$F15,MATCH(P$8,REPORT_DATA_BY_COMP!$A$1:$AH$1,0)), "")</f>
        <v>5</v>
      </c>
      <c r="Q15" s="11">
        <f>IFERROR(INDEX(REPORT_DATA_BY_COMP!$A:$AH,$F15,MATCH(Q$8,REPORT_DATA_BY_COMP!$A$1:$AH$1,0)), "")</f>
        <v>5</v>
      </c>
      <c r="R15" s="11">
        <f>IFERROR(INDEX(REPORT_DATA_BY_COMP!$A:$AH,$F15,MATCH(R$8,REPORT_DATA_BY_COMP!$A$1:$AH$1,0)), "")</f>
        <v>1</v>
      </c>
      <c r="S15" s="11">
        <f>IFERROR(INDEX(REPORT_DATA_BY_COMP!$A:$AH,$F15,MATCH(S$8,REPORT_DATA_BY_COMP!$A$1:$AH$1,0)), "")</f>
        <v>0</v>
      </c>
      <c r="T15" s="11">
        <f>IFERROR(INDEX(REPORT_DATA_BY_COMP!$A:$AH,$F15,MATCH(T$8,REPORT_DATA_BY_COMP!$A$1:$AH$1,0)), "")</f>
        <v>3</v>
      </c>
      <c r="U15" s="11">
        <f>IFERROR(INDEX(REPORT_DATA_BY_COMP!$A:$AH,$F15,MATCH(U$8,REPORT_DATA_BY_COMP!$A$1:$AH$1,0)), "")</f>
        <v>4</v>
      </c>
      <c r="V15" s="11">
        <f>IFERROR(INDEX(REPORT_DATA_BY_COMP!$A:$AH,$F15,MATCH(V$8,REPORT_DATA_BY_COMP!$A$1:$AH$1,0)), "")</f>
        <v>0</v>
      </c>
    </row>
    <row r="16" spans="1:22">
      <c r="A16" s="26" t="s">
        <v>793</v>
      </c>
      <c r="B16" s="27" t="s">
        <v>794</v>
      </c>
      <c r="C16" s="4" t="s">
        <v>806</v>
      </c>
      <c r="D16" s="4" t="s">
        <v>807</v>
      </c>
      <c r="E16" s="4" t="str">
        <f>CONCATENATE(YEAR,":",MONTH,":",WEEK,":",DAY,":",$A16)</f>
        <v>2016:2:2:7:TAIDONG_1_S</v>
      </c>
      <c r="F16" s="4">
        <f>MATCH($E16,REPORT_DATA_BY_COMP!$A:$A,0)</f>
        <v>435</v>
      </c>
      <c r="G16" s="11">
        <f>IFERROR(INDEX(REPORT_DATA_BY_COMP!$A:$AH,$F16,MATCH(G$8,REPORT_DATA_BY_COMP!$A$1:$AH$1,0)), "")</f>
        <v>0</v>
      </c>
      <c r="H16" s="11">
        <f>IFERROR(INDEX(REPORT_DATA_BY_COMP!$A:$AH,$F16,MATCH(H$8,REPORT_DATA_BY_COMP!$A$1:$AH$1,0)), "")</f>
        <v>0</v>
      </c>
      <c r="I16" s="11">
        <f>IFERROR(INDEX(REPORT_DATA_BY_COMP!$A:$AH,$F16,MATCH(I$8,REPORT_DATA_BY_COMP!$A$1:$AH$1,0)), "")</f>
        <v>0</v>
      </c>
      <c r="J16" s="11">
        <f>IFERROR(INDEX(REPORT_DATA_BY_COMP!$A:$AH,$F16,MATCH(J$8,REPORT_DATA_BY_COMP!$A$1:$AH$1,0)), "")</f>
        <v>0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2</v>
      </c>
      <c r="O16" s="11">
        <f>IFERROR(INDEX(REPORT_DATA_BY_COMP!$A:$AH,$F16,MATCH(O$8,REPORT_DATA_BY_COMP!$A$1:$AH$1,0)), "")</f>
        <v>1</v>
      </c>
      <c r="P16" s="11">
        <f>IFERROR(INDEX(REPORT_DATA_BY_COMP!$A:$AH,$F16,MATCH(P$8,REPORT_DATA_BY_COMP!$A$1:$AH$1,0)), "")</f>
        <v>1</v>
      </c>
      <c r="Q16" s="11">
        <f>IFERROR(INDEX(REPORT_DATA_BY_COMP!$A:$AH,$F16,MATCH(Q$8,REPORT_DATA_BY_COMP!$A$1:$AH$1,0)), "")</f>
        <v>10</v>
      </c>
      <c r="R16" s="11">
        <f>IFERROR(INDEX(REPORT_DATA_BY_COMP!$A:$AH,$F16,MATCH(R$8,REPORT_DATA_BY_COMP!$A$1:$AH$1,0)), "")</f>
        <v>4</v>
      </c>
      <c r="S16" s="11">
        <f>IFERROR(INDEX(REPORT_DATA_BY_COMP!$A:$AH,$F16,MATCH(S$8,REPORT_DATA_BY_COMP!$A$1:$AH$1,0)), "")</f>
        <v>0</v>
      </c>
      <c r="T16" s="11">
        <f>IFERROR(INDEX(REPORT_DATA_BY_COMP!$A:$AH,$F16,MATCH(T$8,REPORT_DATA_BY_COMP!$A$1:$AH$1,0)), "")</f>
        <v>2</v>
      </c>
      <c r="U16" s="11">
        <f>IFERROR(INDEX(REPORT_DATA_BY_COMP!$A:$AH,$F16,MATCH(U$8,REPORT_DATA_BY_COMP!$A$1:$AH$1,0)), "")</f>
        <v>0</v>
      </c>
      <c r="V16" s="11">
        <f>IFERROR(INDEX(REPORT_DATA_BY_COMP!$A:$AH,$F16,MATCH(V$8,REPORT_DATA_BY_COMP!$A$1:$AH$1,0)), "")</f>
        <v>0</v>
      </c>
    </row>
    <row r="17" spans="1:22">
      <c r="B17" s="9" t="s">
        <v>1422</v>
      </c>
      <c r="C17" s="10"/>
      <c r="D17" s="10"/>
      <c r="E17" s="10"/>
      <c r="F17" s="10"/>
      <c r="G17" s="12">
        <f>SUM(G14:G16)</f>
        <v>1</v>
      </c>
      <c r="H17" s="12">
        <f t="shared" ref="H17:V17" si="1">SUM(H14:H16)</f>
        <v>2</v>
      </c>
      <c r="I17" s="12">
        <f t="shared" si="1"/>
        <v>3</v>
      </c>
      <c r="J17" s="12">
        <f t="shared" si="1"/>
        <v>4</v>
      </c>
      <c r="K17" s="12">
        <f t="shared" si="1"/>
        <v>1</v>
      </c>
      <c r="L17" s="12">
        <f t="shared" si="1"/>
        <v>0</v>
      </c>
      <c r="M17" s="12">
        <f t="shared" si="1"/>
        <v>0</v>
      </c>
      <c r="N17" s="12">
        <f t="shared" si="1"/>
        <v>14</v>
      </c>
      <c r="O17" s="12">
        <f t="shared" si="1"/>
        <v>6</v>
      </c>
      <c r="P17" s="12">
        <f t="shared" si="1"/>
        <v>13</v>
      </c>
      <c r="Q17" s="12">
        <f t="shared" si="1"/>
        <v>22</v>
      </c>
      <c r="R17" s="12">
        <f t="shared" si="1"/>
        <v>11</v>
      </c>
      <c r="S17" s="12">
        <f t="shared" si="1"/>
        <v>1</v>
      </c>
      <c r="T17" s="12">
        <f t="shared" si="1"/>
        <v>9</v>
      </c>
      <c r="U17" s="12">
        <f t="shared" si="1"/>
        <v>7</v>
      </c>
      <c r="V17" s="12">
        <f t="shared" si="1"/>
        <v>0</v>
      </c>
    </row>
    <row r="18" spans="1:22">
      <c r="B18" s="5" t="s">
        <v>1449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7"/>
    </row>
    <row r="19" spans="1:22">
      <c r="A19" s="26" t="s">
        <v>795</v>
      </c>
      <c r="B19" s="27" t="s">
        <v>796</v>
      </c>
      <c r="C19" s="4" t="s">
        <v>808</v>
      </c>
      <c r="D19" s="4" t="s">
        <v>809</v>
      </c>
      <c r="E19" s="4" t="str">
        <f>CONCATENATE(YEAR,":",MONTH,":",WEEK,":",DAY,":",$A19)</f>
        <v>2016:2:2:7:YULI_E</v>
      </c>
      <c r="F19" s="4">
        <f>MATCH($E19,REPORT_DATA_BY_COMP!$A:$A,0)</f>
        <v>474</v>
      </c>
      <c r="G19" s="11">
        <f>IFERROR(INDEX(REPORT_DATA_BY_COMP!$A:$AH,$F19,MATCH(G$8,REPORT_DATA_BY_COMP!$A$1:$AH$1,0)), "")</f>
        <v>0</v>
      </c>
      <c r="H19" s="11">
        <f>IFERROR(INDEX(REPORT_DATA_BY_COMP!$A:$AH,$F19,MATCH(H$8,REPORT_DATA_BY_COMP!$A$1:$AH$1,0)), "")</f>
        <v>0</v>
      </c>
      <c r="I19" s="11">
        <f>IFERROR(INDEX(REPORT_DATA_BY_COMP!$A:$AH,$F19,MATCH(I$8,REPORT_DATA_BY_COMP!$A$1:$AH$1,0)), "")</f>
        <v>3</v>
      </c>
      <c r="J19" s="11">
        <f>IFERROR(INDEX(REPORT_DATA_BY_COMP!$A:$AH,$F19,MATCH(J$8,REPORT_DATA_BY_COMP!$A$1:$AH$1,0)), "")</f>
        <v>2</v>
      </c>
      <c r="K19" s="11">
        <f>IFERROR(INDEX(REPORT_DATA_BY_COMP!$A:$AH,$F19,MATCH(K$8,REPORT_DATA_BY_COMP!$A$1:$AH$1,0)), "")</f>
        <v>0</v>
      </c>
      <c r="L19" s="11">
        <f>IFERROR(INDEX(REPORT_DATA_BY_COMP!$A:$AH,$F19,MATCH(L$8,REPORT_DATA_BY_COMP!$A$1:$AH$1,0)), "")</f>
        <v>0</v>
      </c>
      <c r="M19" s="11">
        <f>IFERROR(INDEX(REPORT_DATA_BY_COMP!$A:$AH,$F19,MATCH(M$8,REPORT_DATA_BY_COMP!$A$1:$AH$1,0)), "")</f>
        <v>0</v>
      </c>
      <c r="N19" s="11">
        <f>IFERROR(INDEX(REPORT_DATA_BY_COMP!$A:$AH,$F19,MATCH(N$8,REPORT_DATA_BY_COMP!$A$1:$AH$1,0)), "")</f>
        <v>6</v>
      </c>
      <c r="O19" s="11">
        <f>IFERROR(INDEX(REPORT_DATA_BY_COMP!$A:$AH,$F19,MATCH(O$8,REPORT_DATA_BY_COMP!$A$1:$AH$1,0)), "")</f>
        <v>1</v>
      </c>
      <c r="P19" s="11">
        <f>IFERROR(INDEX(REPORT_DATA_BY_COMP!$A:$AH,$F19,MATCH(P$8,REPORT_DATA_BY_COMP!$A$1:$AH$1,0)), "")</f>
        <v>2</v>
      </c>
      <c r="Q19" s="11">
        <f>IFERROR(INDEX(REPORT_DATA_BY_COMP!$A:$AH,$F19,MATCH(Q$8,REPORT_DATA_BY_COMP!$A$1:$AH$1,0)), "")</f>
        <v>13</v>
      </c>
      <c r="R19" s="11">
        <f>IFERROR(INDEX(REPORT_DATA_BY_COMP!$A:$AH,$F19,MATCH(R$8,REPORT_DATA_BY_COMP!$A$1:$AH$1,0)), "")</f>
        <v>6</v>
      </c>
      <c r="S19" s="11">
        <f>IFERROR(INDEX(REPORT_DATA_BY_COMP!$A:$AH,$F19,MATCH(S$8,REPORT_DATA_BY_COMP!$A$1:$AH$1,0)), "")</f>
        <v>0</v>
      </c>
      <c r="T19" s="11">
        <f>IFERROR(INDEX(REPORT_DATA_BY_COMP!$A:$AH,$F19,MATCH(T$8,REPORT_DATA_BY_COMP!$A$1:$AH$1,0)), "")</f>
        <v>4</v>
      </c>
      <c r="U19" s="11">
        <f>IFERROR(INDEX(REPORT_DATA_BY_COMP!$A:$AH,$F19,MATCH(U$8,REPORT_DATA_BY_COMP!$A$1:$AH$1,0)), "")</f>
        <v>2</v>
      </c>
      <c r="V19" s="11">
        <f>IFERROR(INDEX(REPORT_DATA_BY_COMP!$A:$AH,$F19,MATCH(V$8,REPORT_DATA_BY_COMP!$A$1:$AH$1,0)), "")</f>
        <v>0</v>
      </c>
    </row>
    <row r="20" spans="1:22">
      <c r="A20" s="26" t="s">
        <v>797</v>
      </c>
      <c r="B20" s="27" t="s">
        <v>798</v>
      </c>
      <c r="C20" s="4" t="s">
        <v>810</v>
      </c>
      <c r="D20" s="4" t="s">
        <v>811</v>
      </c>
      <c r="E20" s="4" t="str">
        <f>CONCATENATE(YEAR,":",MONTH,":",WEEK,":",DAY,":",$A20)</f>
        <v>2016:2:2:7:YULI_S</v>
      </c>
      <c r="F20" s="4">
        <f>MATCH($E20,REPORT_DATA_BY_COMP!$A:$A,0)</f>
        <v>475</v>
      </c>
      <c r="G20" s="11">
        <f>IFERROR(INDEX(REPORT_DATA_BY_COMP!$A:$AH,$F20,MATCH(G$8,REPORT_DATA_BY_COMP!$A$1:$AH$1,0)), "")</f>
        <v>0</v>
      </c>
      <c r="H20" s="11">
        <f>IFERROR(INDEX(REPORT_DATA_BY_COMP!$A:$AH,$F20,MATCH(H$8,REPORT_DATA_BY_COMP!$A$1:$AH$1,0)), "")</f>
        <v>0</v>
      </c>
      <c r="I20" s="11">
        <f>IFERROR(INDEX(REPORT_DATA_BY_COMP!$A:$AH,$F20,MATCH(I$8,REPORT_DATA_BY_COMP!$A$1:$AH$1,0)), "")</f>
        <v>1</v>
      </c>
      <c r="J20" s="11">
        <f>IFERROR(INDEX(REPORT_DATA_BY_COMP!$A:$AH,$F20,MATCH(J$8,REPORT_DATA_BY_COMP!$A$1:$AH$1,0)), "")</f>
        <v>3</v>
      </c>
      <c r="K20" s="11">
        <f>IFERROR(INDEX(REPORT_DATA_BY_COMP!$A:$AH,$F20,MATCH(K$8,REPORT_DATA_BY_COMP!$A$1:$AH$1,0)), "")</f>
        <v>0</v>
      </c>
      <c r="L20" s="11">
        <f>IFERROR(INDEX(REPORT_DATA_BY_COMP!$A:$AH,$F20,MATCH(L$8,REPORT_DATA_BY_COMP!$A$1:$AH$1,0)), "")</f>
        <v>0</v>
      </c>
      <c r="M20" s="11">
        <f>IFERROR(INDEX(REPORT_DATA_BY_COMP!$A:$AH,$F20,MATCH(M$8,REPORT_DATA_BY_COMP!$A$1:$AH$1,0)), "")</f>
        <v>0</v>
      </c>
      <c r="N20" s="11">
        <f>IFERROR(INDEX(REPORT_DATA_BY_COMP!$A:$AH,$F20,MATCH(N$8,REPORT_DATA_BY_COMP!$A$1:$AH$1,0)), "")</f>
        <v>4</v>
      </c>
      <c r="O20" s="11">
        <f>IFERROR(INDEX(REPORT_DATA_BY_COMP!$A:$AH,$F20,MATCH(O$8,REPORT_DATA_BY_COMP!$A$1:$AH$1,0)), "")</f>
        <v>0</v>
      </c>
      <c r="P20" s="11">
        <f>IFERROR(INDEX(REPORT_DATA_BY_COMP!$A:$AH,$F20,MATCH(P$8,REPORT_DATA_BY_COMP!$A$1:$AH$1,0)), "")</f>
        <v>2</v>
      </c>
      <c r="Q20" s="11">
        <f>IFERROR(INDEX(REPORT_DATA_BY_COMP!$A:$AH,$F20,MATCH(Q$8,REPORT_DATA_BY_COMP!$A$1:$AH$1,0)), "")</f>
        <v>10</v>
      </c>
      <c r="R20" s="11">
        <f>IFERROR(INDEX(REPORT_DATA_BY_COMP!$A:$AH,$F20,MATCH(R$8,REPORT_DATA_BY_COMP!$A$1:$AH$1,0)), "")</f>
        <v>7</v>
      </c>
      <c r="S20" s="11">
        <f>IFERROR(INDEX(REPORT_DATA_BY_COMP!$A:$AH,$F20,MATCH(S$8,REPORT_DATA_BY_COMP!$A$1:$AH$1,0)), "")</f>
        <v>0</v>
      </c>
      <c r="T20" s="11">
        <f>IFERROR(INDEX(REPORT_DATA_BY_COMP!$A:$AH,$F20,MATCH(T$8,REPORT_DATA_BY_COMP!$A$1:$AH$1,0)), "")</f>
        <v>5</v>
      </c>
      <c r="U20" s="11">
        <f>IFERROR(INDEX(REPORT_DATA_BY_COMP!$A:$AH,$F20,MATCH(U$8,REPORT_DATA_BY_COMP!$A$1:$AH$1,0)), "")</f>
        <v>1</v>
      </c>
      <c r="V20" s="11">
        <f>IFERROR(INDEX(REPORT_DATA_BY_COMP!$A:$AH,$F20,MATCH(V$8,REPORT_DATA_BY_COMP!$A$1:$AH$1,0)), "")</f>
        <v>0</v>
      </c>
    </row>
    <row r="21" spans="1:22">
      <c r="B21" s="9" t="s">
        <v>1422</v>
      </c>
      <c r="C21" s="10"/>
      <c r="D21" s="10"/>
      <c r="E21" s="10"/>
      <c r="F21" s="10"/>
      <c r="G21" s="12">
        <f t="shared" ref="G21:V21" si="2">SUM(G19:G20)</f>
        <v>0</v>
      </c>
      <c r="H21" s="12">
        <f t="shared" si="2"/>
        <v>0</v>
      </c>
      <c r="I21" s="12">
        <f t="shared" si="2"/>
        <v>4</v>
      </c>
      <c r="J21" s="12">
        <f t="shared" si="2"/>
        <v>5</v>
      </c>
      <c r="K21" s="12">
        <f t="shared" si="2"/>
        <v>0</v>
      </c>
      <c r="L21" s="12">
        <f t="shared" si="2"/>
        <v>0</v>
      </c>
      <c r="M21" s="12">
        <f t="shared" si="2"/>
        <v>0</v>
      </c>
      <c r="N21" s="12">
        <f t="shared" si="2"/>
        <v>10</v>
      </c>
      <c r="O21" s="12">
        <f t="shared" si="2"/>
        <v>1</v>
      </c>
      <c r="P21" s="12">
        <f t="shared" si="2"/>
        <v>4</v>
      </c>
      <c r="Q21" s="12">
        <f t="shared" si="2"/>
        <v>23</v>
      </c>
      <c r="R21" s="12">
        <f t="shared" si="2"/>
        <v>13</v>
      </c>
      <c r="S21" s="12">
        <f t="shared" si="2"/>
        <v>0</v>
      </c>
      <c r="T21" s="12">
        <f t="shared" si="2"/>
        <v>9</v>
      </c>
      <c r="U21" s="12">
        <f t="shared" si="2"/>
        <v>3</v>
      </c>
      <c r="V21" s="12">
        <f t="shared" si="2"/>
        <v>0</v>
      </c>
    </row>
    <row r="22" spans="1:22">
      <c r="A22" s="60"/>
      <c r="B22" s="4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6"/>
    </row>
    <row r="23" spans="1:22">
      <c r="B23" s="13" t="s">
        <v>1420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7"/>
    </row>
    <row r="24" spans="1:22">
      <c r="B24" s="28" t="s">
        <v>1391</v>
      </c>
      <c r="C24" s="14"/>
      <c r="D24" s="14"/>
      <c r="E24" s="14" t="str">
        <f>CONCATENATE(YEAR,":",MONTH,":1:",WEEKLY_REPORT_DAY,":", $A$1)</f>
        <v>2016:2:1:7:TAIDONG</v>
      </c>
      <c r="F24" s="14">
        <f>MATCH($E24,REPORT_DATA_BY_ZONE!$A:$A, 0)</f>
        <v>41</v>
      </c>
      <c r="G24" s="11">
        <f>IFERROR(INDEX(REPORT_DATA_BY_ZONE!$A:$AH,$F24,MATCH(G$8,REPORT_DATA_BY_ZONE!$A$1:$AH$1,0)), "")</f>
        <v>0</v>
      </c>
      <c r="H24" s="11">
        <f>IFERROR(INDEX(REPORT_DATA_BY_ZONE!$A:$AH,$F24,MATCH(H$8,REPORT_DATA_BY_ZONE!$A$1:$AH$1,0)), "")</f>
        <v>2</v>
      </c>
      <c r="I24" s="11">
        <f>IFERROR(INDEX(REPORT_DATA_BY_ZONE!$A:$AH,$F24,MATCH(I$8,REPORT_DATA_BY_ZONE!$A$1:$AH$1,0)), "")</f>
        <v>15</v>
      </c>
      <c r="J24" s="11">
        <f>IFERROR(INDEX(REPORT_DATA_BY_ZONE!$A:$AH,$F24,MATCH(J$8,REPORT_DATA_BY_ZONE!$A$1:$AH$1,0)), "")</f>
        <v>19</v>
      </c>
      <c r="K24" s="11">
        <f>IFERROR(INDEX(REPORT_DATA_BY_ZONE!$A:$AH,$F24,MATCH(K$8,REPORT_DATA_BY_ZONE!$A$1:$AH$1,0)), "")</f>
        <v>1</v>
      </c>
      <c r="L24" s="11">
        <f>IFERROR(INDEX(REPORT_DATA_BY_ZONE!$A:$AH,$F24,MATCH(L$8,REPORT_DATA_BY_ZONE!$A$1:$AH$1,0)), "")</f>
        <v>1</v>
      </c>
      <c r="M24" s="11">
        <f>IFERROR(INDEX(REPORT_DATA_BY_ZONE!$A:$AH,$F24,MATCH(M$8,REPORT_DATA_BY_ZONE!$A$1:$AH$1,0)), "")</f>
        <v>1</v>
      </c>
      <c r="N24" s="11">
        <f>IFERROR(INDEX(REPORT_DATA_BY_ZONE!$A:$AH,$F24,MATCH(N$8,REPORT_DATA_BY_ZONE!$A$1:$AH$1,0)), "")</f>
        <v>40</v>
      </c>
      <c r="O24" s="11">
        <f>IFERROR(INDEX(REPORT_DATA_BY_ZONE!$A:$AH,$F24,MATCH(O$8,REPORT_DATA_BY_ZONE!$A$1:$AH$1,0)), "")</f>
        <v>6</v>
      </c>
      <c r="P24" s="11">
        <f>IFERROR(INDEX(REPORT_DATA_BY_ZONE!$A:$AH,$F24,MATCH(P$8,REPORT_DATA_BY_ZONE!$A$1:$AH$1,0)), "")</f>
        <v>33</v>
      </c>
      <c r="Q24" s="11">
        <f>IFERROR(INDEX(REPORT_DATA_BY_ZONE!$A:$AH,$F24,MATCH(Q$8,REPORT_DATA_BY_ZONE!$A$1:$AH$1,0)), "")</f>
        <v>81</v>
      </c>
      <c r="R24" s="11">
        <f>IFERROR(INDEX(REPORT_DATA_BY_ZONE!$A:$AH,$F24,MATCH(R$8,REPORT_DATA_BY_ZONE!$A$1:$AH$1,0)), "")</f>
        <v>21</v>
      </c>
      <c r="S24" s="11">
        <f>IFERROR(INDEX(REPORT_DATA_BY_ZONE!$A:$AH,$F24,MATCH(S$8,REPORT_DATA_BY_ZONE!$A$1:$AH$1,0)), "")</f>
        <v>0</v>
      </c>
      <c r="T24" s="11">
        <f>IFERROR(INDEX(REPORT_DATA_BY_ZONE!$A:$AH,$F24,MATCH(T$8,REPORT_DATA_BY_ZONE!$A$1:$AH$1,0)), "")</f>
        <v>19</v>
      </c>
      <c r="U24" s="11">
        <f>IFERROR(INDEX(REPORT_DATA_BY_ZONE!$A:$AH,$F24,MATCH(U$8,REPORT_DATA_BY_ZONE!$A$1:$AH$1,0)), "")</f>
        <v>5</v>
      </c>
      <c r="V24" s="11">
        <f>IFERROR(INDEX(REPORT_DATA_BY_ZONE!$A:$AH,$F24,MATCH(V$8,REPORT_DATA_BY_ZONE!$A$1:$AH$1,0)), "")</f>
        <v>0</v>
      </c>
    </row>
    <row r="25" spans="1:22">
      <c r="B25" s="28" t="s">
        <v>1390</v>
      </c>
      <c r="C25" s="14"/>
      <c r="D25" s="14"/>
      <c r="E25" s="14" t="str">
        <f>CONCATENATE(YEAR,":",MONTH,":2:",WEEKLY_REPORT_DAY,":", $A$1)</f>
        <v>2016:2:2:7:TAIDONG</v>
      </c>
      <c r="F25" s="14">
        <f>MATCH($E25,REPORT_DATA_BY_ZONE!$A:$A, 0)</f>
        <v>52</v>
      </c>
      <c r="G25" s="11">
        <f>IFERROR(INDEX(REPORT_DATA_BY_ZONE!$A:$AH,$F25,MATCH(G$8,REPORT_DATA_BY_ZONE!$A$1:$AH$1,0)), "")</f>
        <v>2</v>
      </c>
      <c r="H25" s="11">
        <f>IFERROR(INDEX(REPORT_DATA_BY_ZONE!$A:$AH,$F25,MATCH(H$8,REPORT_DATA_BY_ZONE!$A$1:$AH$1,0)), "")</f>
        <v>2</v>
      </c>
      <c r="I25" s="11">
        <f>IFERROR(INDEX(REPORT_DATA_BY_ZONE!$A:$AH,$F25,MATCH(I$8,REPORT_DATA_BY_ZONE!$A$1:$AH$1,0)), "")</f>
        <v>13</v>
      </c>
      <c r="J25" s="11">
        <f>IFERROR(INDEX(REPORT_DATA_BY_ZONE!$A:$AH,$F25,MATCH(J$8,REPORT_DATA_BY_ZONE!$A$1:$AH$1,0)), "")</f>
        <v>18</v>
      </c>
      <c r="K25" s="11">
        <f>IFERROR(INDEX(REPORT_DATA_BY_ZONE!$A:$AH,$F25,MATCH(K$8,REPORT_DATA_BY_ZONE!$A$1:$AH$1,0)), "")</f>
        <v>2</v>
      </c>
      <c r="L25" s="11">
        <f>IFERROR(INDEX(REPORT_DATA_BY_ZONE!$A:$AH,$F25,MATCH(L$8,REPORT_DATA_BY_ZONE!$A$1:$AH$1,0)), "")</f>
        <v>0</v>
      </c>
      <c r="M25" s="11">
        <f>IFERROR(INDEX(REPORT_DATA_BY_ZONE!$A:$AH,$F25,MATCH(M$8,REPORT_DATA_BY_ZONE!$A$1:$AH$1,0)), "")</f>
        <v>0</v>
      </c>
      <c r="N25" s="11">
        <f>IFERROR(INDEX(REPORT_DATA_BY_ZONE!$A:$AH,$F25,MATCH(N$8,REPORT_DATA_BY_ZONE!$A$1:$AH$1,0)), "")</f>
        <v>40</v>
      </c>
      <c r="O25" s="11">
        <f>IFERROR(INDEX(REPORT_DATA_BY_ZONE!$A:$AH,$F25,MATCH(O$8,REPORT_DATA_BY_ZONE!$A$1:$AH$1,0)), "")</f>
        <v>9</v>
      </c>
      <c r="P25" s="11">
        <f>IFERROR(INDEX(REPORT_DATA_BY_ZONE!$A:$AH,$F25,MATCH(P$8,REPORT_DATA_BY_ZONE!$A$1:$AH$1,0)), "")</f>
        <v>26</v>
      </c>
      <c r="Q25" s="11">
        <f>IFERROR(INDEX(REPORT_DATA_BY_ZONE!$A:$AH,$F25,MATCH(Q$8,REPORT_DATA_BY_ZONE!$A$1:$AH$1,0)), "")</f>
        <v>65</v>
      </c>
      <c r="R25" s="11">
        <f>IFERROR(INDEX(REPORT_DATA_BY_ZONE!$A:$AH,$F25,MATCH(R$8,REPORT_DATA_BY_ZONE!$A$1:$AH$1,0)), "")</f>
        <v>32</v>
      </c>
      <c r="S25" s="11">
        <f>IFERROR(INDEX(REPORT_DATA_BY_ZONE!$A:$AH,$F25,MATCH(S$8,REPORT_DATA_BY_ZONE!$A$1:$AH$1,0)), "")</f>
        <v>4</v>
      </c>
      <c r="T25" s="11">
        <f>IFERROR(INDEX(REPORT_DATA_BY_ZONE!$A:$AH,$F25,MATCH(T$8,REPORT_DATA_BY_ZONE!$A$1:$AH$1,0)), "")</f>
        <v>24</v>
      </c>
      <c r="U25" s="11">
        <f>IFERROR(INDEX(REPORT_DATA_BY_ZONE!$A:$AH,$F25,MATCH(U$8,REPORT_DATA_BY_ZONE!$A$1:$AH$1,0)), "")</f>
        <v>12</v>
      </c>
      <c r="V25" s="11">
        <f>IFERROR(INDEX(REPORT_DATA_BY_ZONE!$A:$AH,$F25,MATCH(V$8,REPORT_DATA_BY_ZONE!$A$1:$AH$1,0)), "")</f>
        <v>0</v>
      </c>
    </row>
    <row r="26" spans="1:22">
      <c r="B26" s="28" t="s">
        <v>1392</v>
      </c>
      <c r="C26" s="14"/>
      <c r="D26" s="14"/>
      <c r="E26" s="14" t="str">
        <f>CONCATENATE(YEAR,":",MONTH,":3:",WEEKLY_REPORT_DAY,":", $A$1)</f>
        <v>2016:2:3:7:TAIDONG</v>
      </c>
      <c r="F26" s="14" t="e">
        <f>MATCH($E26,REPORT_DATA_BY_ZONE!$A:$A, 0)</f>
        <v>#N/A</v>
      </c>
      <c r="G26" s="11" t="str">
        <f>IFERROR(INDEX(REPORT_DATA_BY_ZONE!$A:$AH,$F26,MATCH(G$8,REPORT_DATA_BY_ZONE!$A$1:$AH$1,0)), "")</f>
        <v/>
      </c>
      <c r="H26" s="11" t="str">
        <f>IFERROR(INDEX(REPORT_DATA_BY_ZONE!$A:$AH,$F26,MATCH(H$8,REPORT_DATA_BY_ZONE!$A$1:$AH$1,0)), "")</f>
        <v/>
      </c>
      <c r="I26" s="11" t="str">
        <f>IFERROR(INDEX(REPORT_DATA_BY_ZONE!$A:$AH,$F26,MATCH(I$8,REPORT_DATA_BY_ZONE!$A$1:$AH$1,0)), "")</f>
        <v/>
      </c>
      <c r="J26" s="11" t="str">
        <f>IFERROR(INDEX(REPORT_DATA_BY_ZONE!$A:$AH,$F26,MATCH(J$8,REPORT_DATA_BY_ZONE!$A$1:$AH$1,0)), "")</f>
        <v/>
      </c>
      <c r="K26" s="11" t="str">
        <f>IFERROR(INDEX(REPORT_DATA_BY_ZONE!$A:$AH,$F26,MATCH(K$8,REPORT_DATA_BY_ZONE!$A$1:$AH$1,0)), "")</f>
        <v/>
      </c>
      <c r="L26" s="11" t="str">
        <f>IFERROR(INDEX(REPORT_DATA_BY_ZONE!$A:$AH,$F26,MATCH(L$8,REPORT_DATA_BY_ZONE!$A$1:$AH$1,0)), "")</f>
        <v/>
      </c>
      <c r="M26" s="11" t="str">
        <f>IFERROR(INDEX(REPORT_DATA_BY_ZONE!$A:$AH,$F26,MATCH(M$8,REPORT_DATA_BY_ZONE!$A$1:$AH$1,0)), "")</f>
        <v/>
      </c>
      <c r="N26" s="11" t="str">
        <f>IFERROR(INDEX(REPORT_DATA_BY_ZONE!$A:$AH,$F26,MATCH(N$8,REPORT_DATA_BY_ZONE!$A$1:$AH$1,0)), "")</f>
        <v/>
      </c>
      <c r="O26" s="11" t="str">
        <f>IFERROR(INDEX(REPORT_DATA_BY_ZONE!$A:$AH,$F26,MATCH(O$8,REPORT_DATA_BY_ZONE!$A$1:$AH$1,0)), "")</f>
        <v/>
      </c>
      <c r="P26" s="11" t="str">
        <f>IFERROR(INDEX(REPORT_DATA_BY_ZONE!$A:$AH,$F26,MATCH(P$8,REPORT_DATA_BY_ZONE!$A$1:$AH$1,0)), "")</f>
        <v/>
      </c>
      <c r="Q26" s="11" t="str">
        <f>IFERROR(INDEX(REPORT_DATA_BY_ZONE!$A:$AH,$F26,MATCH(Q$8,REPORT_DATA_BY_ZONE!$A$1:$AH$1,0)), "")</f>
        <v/>
      </c>
      <c r="R26" s="11" t="str">
        <f>IFERROR(INDEX(REPORT_DATA_BY_ZONE!$A:$AH,$F26,MATCH(R$8,REPORT_DATA_BY_ZONE!$A$1:$AH$1,0)), "")</f>
        <v/>
      </c>
      <c r="S26" s="11" t="str">
        <f>IFERROR(INDEX(REPORT_DATA_BY_ZONE!$A:$AH,$F26,MATCH(S$8,REPORT_DATA_BY_ZONE!$A$1:$AH$1,0)), "")</f>
        <v/>
      </c>
      <c r="T26" s="11" t="str">
        <f>IFERROR(INDEX(REPORT_DATA_BY_ZONE!$A:$AH,$F26,MATCH(T$8,REPORT_DATA_BY_ZONE!$A$1:$AH$1,0)), "")</f>
        <v/>
      </c>
      <c r="U26" s="11" t="str">
        <f>IFERROR(INDEX(REPORT_DATA_BY_ZONE!$A:$AH,$F26,MATCH(U$8,REPORT_DATA_BY_ZONE!$A$1:$AH$1,0)), "")</f>
        <v/>
      </c>
      <c r="V26" s="11" t="str">
        <f>IFERROR(INDEX(REPORT_DATA_BY_ZONE!$A:$AH,$F26,MATCH(V$8,REPORT_DATA_BY_ZONE!$A$1:$AH$1,0)), "")</f>
        <v/>
      </c>
    </row>
    <row r="27" spans="1:22">
      <c r="B27" s="28" t="s">
        <v>1393</v>
      </c>
      <c r="C27" s="14"/>
      <c r="D27" s="14"/>
      <c r="E27" s="14" t="str">
        <f>CONCATENATE(YEAR,":",MONTH,":4:",WEEKLY_REPORT_DAY,":", $A$1)</f>
        <v>2016:2:4:7:TAIDONG</v>
      </c>
      <c r="F27" s="14" t="e">
        <f>MATCH($E27,REPORT_DATA_BY_ZONE!$A:$A, 0)</f>
        <v>#N/A</v>
      </c>
      <c r="G27" s="11" t="str">
        <f>IFERROR(INDEX(REPORT_DATA_BY_ZONE!$A:$AH,$F27,MATCH(G$8,REPORT_DATA_BY_ZONE!$A$1:$AH$1,0)), "")</f>
        <v/>
      </c>
      <c r="H27" s="11" t="str">
        <f>IFERROR(INDEX(REPORT_DATA_BY_ZONE!$A:$AH,$F27,MATCH(H$8,REPORT_DATA_BY_ZONE!$A$1:$AH$1,0)), "")</f>
        <v/>
      </c>
      <c r="I27" s="11" t="str">
        <f>IFERROR(INDEX(REPORT_DATA_BY_ZONE!$A:$AH,$F27,MATCH(I$8,REPORT_DATA_BY_ZONE!$A$1:$AH$1,0)), "")</f>
        <v/>
      </c>
      <c r="J27" s="11" t="str">
        <f>IFERROR(INDEX(REPORT_DATA_BY_ZONE!$A:$AH,$F27,MATCH(J$8,REPORT_DATA_BY_ZONE!$A$1:$AH$1,0)), "")</f>
        <v/>
      </c>
      <c r="K27" s="11" t="str">
        <f>IFERROR(INDEX(REPORT_DATA_BY_ZONE!$A:$AH,$F27,MATCH(K$8,REPORT_DATA_BY_ZONE!$A$1:$AH$1,0)), "")</f>
        <v/>
      </c>
      <c r="L27" s="11" t="str">
        <f>IFERROR(INDEX(REPORT_DATA_BY_ZONE!$A:$AH,$F27,MATCH(L$8,REPORT_DATA_BY_ZONE!$A$1:$AH$1,0)), "")</f>
        <v/>
      </c>
      <c r="M27" s="11" t="str">
        <f>IFERROR(INDEX(REPORT_DATA_BY_ZONE!$A:$AH,$F27,MATCH(M$8,REPORT_DATA_BY_ZONE!$A$1:$AH$1,0)), "")</f>
        <v/>
      </c>
      <c r="N27" s="11" t="str">
        <f>IFERROR(INDEX(REPORT_DATA_BY_ZONE!$A:$AH,$F27,MATCH(N$8,REPORT_DATA_BY_ZONE!$A$1:$AH$1,0)), "")</f>
        <v/>
      </c>
      <c r="O27" s="11" t="str">
        <f>IFERROR(INDEX(REPORT_DATA_BY_ZONE!$A:$AH,$F27,MATCH(O$8,REPORT_DATA_BY_ZONE!$A$1:$AH$1,0)), "")</f>
        <v/>
      </c>
      <c r="P27" s="11" t="str">
        <f>IFERROR(INDEX(REPORT_DATA_BY_ZONE!$A:$AH,$F27,MATCH(P$8,REPORT_DATA_BY_ZONE!$A$1:$AH$1,0)), "")</f>
        <v/>
      </c>
      <c r="Q27" s="11" t="str">
        <f>IFERROR(INDEX(REPORT_DATA_BY_ZONE!$A:$AH,$F27,MATCH(Q$8,REPORT_DATA_BY_ZONE!$A$1:$AH$1,0)), "")</f>
        <v/>
      </c>
      <c r="R27" s="11" t="str">
        <f>IFERROR(INDEX(REPORT_DATA_BY_ZONE!$A:$AH,$F27,MATCH(R$8,REPORT_DATA_BY_ZONE!$A$1:$AH$1,0)), "")</f>
        <v/>
      </c>
      <c r="S27" s="11" t="str">
        <f>IFERROR(INDEX(REPORT_DATA_BY_ZONE!$A:$AH,$F27,MATCH(S$8,REPORT_DATA_BY_ZONE!$A$1:$AH$1,0)), "")</f>
        <v/>
      </c>
      <c r="T27" s="11" t="str">
        <f>IFERROR(INDEX(REPORT_DATA_BY_ZONE!$A:$AH,$F27,MATCH(T$8,REPORT_DATA_BY_ZONE!$A$1:$AH$1,0)), "")</f>
        <v/>
      </c>
      <c r="U27" s="11" t="str">
        <f>IFERROR(INDEX(REPORT_DATA_BY_ZONE!$A:$AH,$F27,MATCH(U$8,REPORT_DATA_BY_ZONE!$A$1:$AH$1,0)), "")</f>
        <v/>
      </c>
      <c r="V27" s="11" t="str">
        <f>IFERROR(INDEX(REPORT_DATA_BY_ZONE!$A:$AH,$F27,MATCH(V$8,REPORT_DATA_BY_ZONE!$A$1:$AH$1,0)), "")</f>
        <v/>
      </c>
    </row>
    <row r="28" spans="1:22">
      <c r="B28" s="28" t="s">
        <v>1394</v>
      </c>
      <c r="C28" s="14"/>
      <c r="D28" s="14"/>
      <c r="E28" s="14" t="str">
        <f>CONCATENATE(YEAR,":",MONTH,":5:",WEEKLY_REPORT_DAY,":", $A$1)</f>
        <v>2016:2:5:7:TAIDONG</v>
      </c>
      <c r="F28" s="14" t="e">
        <f>MATCH($E28,REPORT_DATA_BY_ZONE!$A:$A, 0)</f>
        <v>#N/A</v>
      </c>
      <c r="G28" s="11" t="str">
        <f>IFERROR(INDEX(REPORT_DATA_BY_ZONE!$A:$AH,$F28,MATCH(G$8,REPORT_DATA_BY_ZONE!$A$1:$AH$1,0)), "")</f>
        <v/>
      </c>
      <c r="H28" s="11" t="str">
        <f>IFERROR(INDEX(REPORT_DATA_BY_ZONE!$A:$AH,$F28,MATCH(H$8,REPORT_DATA_BY_ZONE!$A$1:$AH$1,0)), "")</f>
        <v/>
      </c>
      <c r="I28" s="11" t="str">
        <f>IFERROR(INDEX(REPORT_DATA_BY_ZONE!$A:$AH,$F28,MATCH(I$8,REPORT_DATA_BY_ZONE!$A$1:$AH$1,0)), "")</f>
        <v/>
      </c>
      <c r="J28" s="11" t="str">
        <f>IFERROR(INDEX(REPORT_DATA_BY_ZONE!$A:$AH,$F28,MATCH(J$8,REPORT_DATA_BY_ZONE!$A$1:$AH$1,0)), "")</f>
        <v/>
      </c>
      <c r="K28" s="11" t="str">
        <f>IFERROR(INDEX(REPORT_DATA_BY_ZONE!$A:$AH,$F28,MATCH(K$8,REPORT_DATA_BY_ZONE!$A$1:$AH$1,0)), "")</f>
        <v/>
      </c>
      <c r="L28" s="11" t="str">
        <f>IFERROR(INDEX(REPORT_DATA_BY_ZONE!$A:$AH,$F28,MATCH(L$8,REPORT_DATA_BY_ZONE!$A$1:$AH$1,0)), "")</f>
        <v/>
      </c>
      <c r="M28" s="11" t="str">
        <f>IFERROR(INDEX(REPORT_DATA_BY_ZONE!$A:$AH,$F28,MATCH(M$8,REPORT_DATA_BY_ZONE!$A$1:$AH$1,0)), "")</f>
        <v/>
      </c>
      <c r="N28" s="11" t="str">
        <f>IFERROR(INDEX(REPORT_DATA_BY_ZONE!$A:$AH,$F28,MATCH(N$8,REPORT_DATA_BY_ZONE!$A$1:$AH$1,0)), "")</f>
        <v/>
      </c>
      <c r="O28" s="11" t="str">
        <f>IFERROR(INDEX(REPORT_DATA_BY_ZONE!$A:$AH,$F28,MATCH(O$8,REPORT_DATA_BY_ZONE!$A$1:$AH$1,0)), "")</f>
        <v/>
      </c>
      <c r="P28" s="11" t="str">
        <f>IFERROR(INDEX(REPORT_DATA_BY_ZONE!$A:$AH,$F28,MATCH(P$8,REPORT_DATA_BY_ZONE!$A$1:$AH$1,0)), "")</f>
        <v/>
      </c>
      <c r="Q28" s="11" t="str">
        <f>IFERROR(INDEX(REPORT_DATA_BY_ZONE!$A:$AH,$F28,MATCH(Q$8,REPORT_DATA_BY_ZONE!$A$1:$AH$1,0)), "")</f>
        <v/>
      </c>
      <c r="R28" s="11" t="str">
        <f>IFERROR(INDEX(REPORT_DATA_BY_ZONE!$A:$AH,$F28,MATCH(R$8,REPORT_DATA_BY_ZONE!$A$1:$AH$1,0)), "")</f>
        <v/>
      </c>
      <c r="S28" s="11" t="str">
        <f>IFERROR(INDEX(REPORT_DATA_BY_ZONE!$A:$AH,$F28,MATCH(S$8,REPORT_DATA_BY_ZONE!$A$1:$AH$1,0)), "")</f>
        <v/>
      </c>
      <c r="T28" s="11" t="str">
        <f>IFERROR(INDEX(REPORT_DATA_BY_ZONE!$A:$AH,$F28,MATCH(T$8,REPORT_DATA_BY_ZONE!$A$1:$AH$1,0)), "")</f>
        <v/>
      </c>
      <c r="U28" s="11" t="str">
        <f>IFERROR(INDEX(REPORT_DATA_BY_ZONE!$A:$AH,$F28,MATCH(U$8,REPORT_DATA_BY_ZONE!$A$1:$AH$1,0)), "")</f>
        <v/>
      </c>
      <c r="V28" s="11" t="str">
        <f>IFERROR(INDEX(REPORT_DATA_BY_ZONE!$A:$AH,$F28,MATCH(V$8,REPORT_DATA_BY_ZONE!$A$1:$AH$1,0)), "")</f>
        <v/>
      </c>
    </row>
    <row r="29" spans="1:22">
      <c r="B29" s="18" t="s">
        <v>1422</v>
      </c>
      <c r="C29" s="15"/>
      <c r="D29" s="15"/>
      <c r="E29" s="15"/>
      <c r="F29" s="15"/>
      <c r="G29" s="19">
        <f>SUM(G24:G28)</f>
        <v>2</v>
      </c>
      <c r="H29" s="19">
        <f t="shared" ref="H29:V29" si="3">SUM(H24:H28)</f>
        <v>4</v>
      </c>
      <c r="I29" s="19">
        <f t="shared" si="3"/>
        <v>28</v>
      </c>
      <c r="J29" s="19">
        <f t="shared" si="3"/>
        <v>37</v>
      </c>
      <c r="K29" s="19">
        <f t="shared" si="3"/>
        <v>3</v>
      </c>
      <c r="L29" s="19">
        <f t="shared" si="3"/>
        <v>1</v>
      </c>
      <c r="M29" s="19">
        <f t="shared" si="3"/>
        <v>1</v>
      </c>
      <c r="N29" s="19">
        <f t="shared" si="3"/>
        <v>80</v>
      </c>
      <c r="O29" s="19">
        <f t="shared" si="3"/>
        <v>15</v>
      </c>
      <c r="P29" s="19">
        <f t="shared" si="3"/>
        <v>59</v>
      </c>
      <c r="Q29" s="19">
        <f t="shared" si="3"/>
        <v>146</v>
      </c>
      <c r="R29" s="19">
        <f t="shared" si="3"/>
        <v>53</v>
      </c>
      <c r="S29" s="19">
        <f t="shared" si="3"/>
        <v>4</v>
      </c>
      <c r="T29" s="19">
        <f t="shared" si="3"/>
        <v>43</v>
      </c>
      <c r="U29" s="19">
        <f t="shared" si="3"/>
        <v>17</v>
      </c>
      <c r="V29" s="19">
        <f t="shared" si="3"/>
        <v>0</v>
      </c>
    </row>
  </sheetData>
  <mergeCells count="18"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  <mergeCell ref="G5:J5"/>
    <mergeCell ref="R1:R5"/>
  </mergeCells>
  <conditionalFormatting sqref="L10:M11">
    <cfRule type="cellIs" dxfId="575" priority="79" operator="lessThan">
      <formula>0.5</formula>
    </cfRule>
    <cfRule type="cellIs" dxfId="574" priority="80" operator="greaterThan">
      <formula>0.5</formula>
    </cfRule>
  </conditionalFormatting>
  <conditionalFormatting sqref="N10:N11">
    <cfRule type="cellIs" dxfId="573" priority="77" operator="lessThan">
      <formula>4.5</formula>
    </cfRule>
    <cfRule type="cellIs" dxfId="572" priority="78" operator="greaterThan">
      <formula>5.5</formula>
    </cfRule>
  </conditionalFormatting>
  <conditionalFormatting sqref="O10:O11">
    <cfRule type="cellIs" dxfId="571" priority="75" operator="lessThan">
      <formula>1.5</formula>
    </cfRule>
    <cfRule type="cellIs" dxfId="570" priority="76" operator="greaterThan">
      <formula>2.5</formula>
    </cfRule>
  </conditionalFormatting>
  <conditionalFormatting sqref="P10:P11">
    <cfRule type="cellIs" dxfId="569" priority="73" operator="lessThan">
      <formula>4.5</formula>
    </cfRule>
    <cfRule type="cellIs" dxfId="568" priority="74" operator="greaterThan">
      <formula>7.5</formula>
    </cfRule>
  </conditionalFormatting>
  <conditionalFormatting sqref="R10:S11">
    <cfRule type="cellIs" dxfId="567" priority="71" operator="lessThan">
      <formula>2.5</formula>
    </cfRule>
    <cfRule type="cellIs" dxfId="566" priority="72" operator="greaterThan">
      <formula>4.5</formula>
    </cfRule>
  </conditionalFormatting>
  <conditionalFormatting sqref="T10:T11">
    <cfRule type="cellIs" dxfId="565" priority="69" operator="lessThan">
      <formula>2.5</formula>
    </cfRule>
    <cfRule type="cellIs" dxfId="564" priority="70" operator="greaterThan">
      <formula>4.5</formula>
    </cfRule>
  </conditionalFormatting>
  <conditionalFormatting sqref="U10:U11">
    <cfRule type="cellIs" dxfId="563" priority="68" operator="greaterThan">
      <formula>1.5</formula>
    </cfRule>
  </conditionalFormatting>
  <conditionalFormatting sqref="L10:V11">
    <cfRule type="expression" dxfId="562" priority="65">
      <formula>L10=""</formula>
    </cfRule>
  </conditionalFormatting>
  <conditionalFormatting sqref="S10:S11">
    <cfRule type="cellIs" dxfId="561" priority="66" operator="greaterThan">
      <formula>0.5</formula>
    </cfRule>
    <cfRule type="cellIs" dxfId="560" priority="67" operator="lessThan">
      <formula>0.5</formula>
    </cfRule>
  </conditionalFormatting>
  <conditionalFormatting sqref="L14:M15">
    <cfRule type="cellIs" dxfId="559" priority="47" operator="lessThan">
      <formula>0.5</formula>
    </cfRule>
    <cfRule type="cellIs" dxfId="558" priority="48" operator="greaterThan">
      <formula>0.5</formula>
    </cfRule>
  </conditionalFormatting>
  <conditionalFormatting sqref="N14:N15">
    <cfRule type="cellIs" dxfId="557" priority="45" operator="lessThan">
      <formula>4.5</formula>
    </cfRule>
    <cfRule type="cellIs" dxfId="556" priority="46" operator="greaterThan">
      <formula>5.5</formula>
    </cfRule>
  </conditionalFormatting>
  <conditionalFormatting sqref="O14:O15">
    <cfRule type="cellIs" dxfId="555" priority="43" operator="lessThan">
      <formula>1.5</formula>
    </cfRule>
    <cfRule type="cellIs" dxfId="554" priority="44" operator="greaterThan">
      <formula>2.5</formula>
    </cfRule>
  </conditionalFormatting>
  <conditionalFormatting sqref="P14:P15">
    <cfRule type="cellIs" dxfId="553" priority="41" operator="lessThan">
      <formula>4.5</formula>
    </cfRule>
    <cfRule type="cellIs" dxfId="552" priority="42" operator="greaterThan">
      <formula>7.5</formula>
    </cfRule>
  </conditionalFormatting>
  <conditionalFormatting sqref="R14:S15">
    <cfRule type="cellIs" dxfId="551" priority="39" operator="lessThan">
      <formula>2.5</formula>
    </cfRule>
    <cfRule type="cellIs" dxfId="550" priority="40" operator="greaterThan">
      <formula>4.5</formula>
    </cfRule>
  </conditionalFormatting>
  <conditionalFormatting sqref="T14:T15">
    <cfRule type="cellIs" dxfId="549" priority="37" operator="lessThan">
      <formula>2.5</formula>
    </cfRule>
    <cfRule type="cellIs" dxfId="548" priority="38" operator="greaterThan">
      <formula>4.5</formula>
    </cfRule>
  </conditionalFormatting>
  <conditionalFormatting sqref="U14:U15">
    <cfRule type="cellIs" dxfId="547" priority="36" operator="greaterThan">
      <formula>1.5</formula>
    </cfRule>
  </conditionalFormatting>
  <conditionalFormatting sqref="L14:V15">
    <cfRule type="expression" dxfId="546" priority="33">
      <formula>L14=""</formula>
    </cfRule>
  </conditionalFormatting>
  <conditionalFormatting sqref="S14:S15">
    <cfRule type="cellIs" dxfId="545" priority="34" operator="greaterThan">
      <formula>0.5</formula>
    </cfRule>
    <cfRule type="cellIs" dxfId="544" priority="35" operator="lessThan">
      <formula>0.5</formula>
    </cfRule>
  </conditionalFormatting>
  <conditionalFormatting sqref="L16:M16">
    <cfRule type="cellIs" dxfId="543" priority="31" operator="lessThan">
      <formula>0.5</formula>
    </cfRule>
    <cfRule type="cellIs" dxfId="542" priority="32" operator="greaterThan">
      <formula>0.5</formula>
    </cfRule>
  </conditionalFormatting>
  <conditionalFormatting sqref="N16">
    <cfRule type="cellIs" dxfId="541" priority="29" operator="lessThan">
      <formula>4.5</formula>
    </cfRule>
    <cfRule type="cellIs" dxfId="540" priority="30" operator="greaterThan">
      <formula>5.5</formula>
    </cfRule>
  </conditionalFormatting>
  <conditionalFormatting sqref="O16">
    <cfRule type="cellIs" dxfId="539" priority="27" operator="lessThan">
      <formula>1.5</formula>
    </cfRule>
    <cfRule type="cellIs" dxfId="538" priority="28" operator="greaterThan">
      <formula>2.5</formula>
    </cfRule>
  </conditionalFormatting>
  <conditionalFormatting sqref="P16">
    <cfRule type="cellIs" dxfId="537" priority="25" operator="lessThan">
      <formula>4.5</formula>
    </cfRule>
    <cfRule type="cellIs" dxfId="536" priority="26" operator="greaterThan">
      <formula>7.5</formula>
    </cfRule>
  </conditionalFormatting>
  <conditionalFormatting sqref="R16:S16">
    <cfRule type="cellIs" dxfId="535" priority="23" operator="lessThan">
      <formula>2.5</formula>
    </cfRule>
    <cfRule type="cellIs" dxfId="534" priority="24" operator="greaterThan">
      <formula>4.5</formula>
    </cfRule>
  </conditionalFormatting>
  <conditionalFormatting sqref="T16">
    <cfRule type="cellIs" dxfId="533" priority="21" operator="lessThan">
      <formula>2.5</formula>
    </cfRule>
    <cfRule type="cellIs" dxfId="532" priority="22" operator="greaterThan">
      <formula>4.5</formula>
    </cfRule>
  </conditionalFormatting>
  <conditionalFormatting sqref="U16">
    <cfRule type="cellIs" dxfId="531" priority="20" operator="greaterThan">
      <formula>1.5</formula>
    </cfRule>
  </conditionalFormatting>
  <conditionalFormatting sqref="L16:V16">
    <cfRule type="expression" dxfId="530" priority="17">
      <formula>L16=""</formula>
    </cfRule>
  </conditionalFormatting>
  <conditionalFormatting sqref="S16">
    <cfRule type="cellIs" dxfId="529" priority="18" operator="greaterThan">
      <formula>0.5</formula>
    </cfRule>
    <cfRule type="cellIs" dxfId="528" priority="19" operator="lessThan">
      <formula>0.5</formula>
    </cfRule>
  </conditionalFormatting>
  <conditionalFormatting sqref="L19:M20">
    <cfRule type="cellIs" dxfId="527" priority="15" operator="lessThan">
      <formula>0.5</formula>
    </cfRule>
    <cfRule type="cellIs" dxfId="526" priority="16" operator="greaterThan">
      <formula>0.5</formula>
    </cfRule>
  </conditionalFormatting>
  <conditionalFormatting sqref="N19:N20">
    <cfRule type="cellIs" dxfId="525" priority="13" operator="lessThan">
      <formula>4.5</formula>
    </cfRule>
    <cfRule type="cellIs" dxfId="524" priority="14" operator="greaterThan">
      <formula>5.5</formula>
    </cfRule>
  </conditionalFormatting>
  <conditionalFormatting sqref="O19:O20">
    <cfRule type="cellIs" dxfId="523" priority="11" operator="lessThan">
      <formula>1.5</formula>
    </cfRule>
    <cfRule type="cellIs" dxfId="522" priority="12" operator="greaterThan">
      <formula>2.5</formula>
    </cfRule>
  </conditionalFormatting>
  <conditionalFormatting sqref="P19:P20">
    <cfRule type="cellIs" dxfId="521" priority="9" operator="lessThan">
      <formula>4.5</formula>
    </cfRule>
    <cfRule type="cellIs" dxfId="520" priority="10" operator="greaterThan">
      <formula>7.5</formula>
    </cfRule>
  </conditionalFormatting>
  <conditionalFormatting sqref="R19:S20">
    <cfRule type="cellIs" dxfId="519" priority="7" operator="lessThan">
      <formula>2.5</formula>
    </cfRule>
    <cfRule type="cellIs" dxfId="518" priority="8" operator="greaterThan">
      <formula>4.5</formula>
    </cfRule>
  </conditionalFormatting>
  <conditionalFormatting sqref="T19:T20">
    <cfRule type="cellIs" dxfId="517" priority="5" operator="lessThan">
      <formula>2.5</formula>
    </cfRule>
    <cfRule type="cellIs" dxfId="516" priority="6" operator="greaterThan">
      <formula>4.5</formula>
    </cfRule>
  </conditionalFormatting>
  <conditionalFormatting sqref="U19:U20">
    <cfRule type="cellIs" dxfId="515" priority="4" operator="greaterThan">
      <formula>1.5</formula>
    </cfRule>
  </conditionalFormatting>
  <conditionalFormatting sqref="L19:V20">
    <cfRule type="expression" dxfId="514" priority="1">
      <formula>L19=""</formula>
    </cfRule>
  </conditionalFormatting>
  <conditionalFormatting sqref="S19:S20">
    <cfRule type="cellIs" dxfId="513" priority="2" operator="greaterThan">
      <formula>0.5</formula>
    </cfRule>
    <cfRule type="cellIs" dxfId="512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22" zoomScaleNormal="100" workbookViewId="0">
      <selection activeCell="F55" sqref="F55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opLeftCell="A13" workbookViewId="0">
      <selection activeCell="B29" sqref="B29"/>
    </sheetView>
  </sheetViews>
  <sheetFormatPr defaultRowHeight="15"/>
  <cols>
    <col min="1" max="1" width="21" style="8" customWidth="1"/>
    <col min="2" max="2" width="24.7109375" style="8" customWidth="1"/>
    <col min="3" max="3" width="13.28515625" style="8" customWidth="1"/>
    <col min="4" max="4" width="20.7109375" style="8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8" ht="135">
      <c r="F1" s="39" t="s">
        <v>74</v>
      </c>
      <c r="G1" s="39" t="s">
        <v>72</v>
      </c>
      <c r="H1" s="39" t="s">
        <v>73</v>
      </c>
      <c r="I1" s="39" t="s">
        <v>86</v>
      </c>
      <c r="J1" s="39" t="s">
        <v>87</v>
      </c>
      <c r="K1" s="39" t="s">
        <v>85</v>
      </c>
      <c r="N1" s="39" t="s">
        <v>633</v>
      </c>
      <c r="P1" s="39" t="s">
        <v>29</v>
      </c>
      <c r="Q1" s="39"/>
      <c r="R1" s="39" t="s">
        <v>636</v>
      </c>
      <c r="S1" s="39"/>
      <c r="T1" s="39" t="s">
        <v>64</v>
      </c>
      <c r="U1" s="39"/>
      <c r="V1" s="39" t="s">
        <v>65</v>
      </c>
    </row>
    <row r="2" spans="1:28">
      <c r="A2" s="37" t="s">
        <v>71</v>
      </c>
      <c r="B2" s="37" t="s">
        <v>1</v>
      </c>
      <c r="C2" s="37" t="s">
        <v>16</v>
      </c>
      <c r="D2" s="37" t="s">
        <v>14</v>
      </c>
      <c r="E2" s="37" t="s">
        <v>84</v>
      </c>
      <c r="F2" s="8" t="s">
        <v>78</v>
      </c>
      <c r="G2" s="8" t="s">
        <v>82</v>
      </c>
      <c r="H2" s="8" t="s">
        <v>83</v>
      </c>
      <c r="I2" s="8" t="s">
        <v>79</v>
      </c>
      <c r="J2" s="8" t="s">
        <v>80</v>
      </c>
      <c r="K2" s="8" t="s">
        <v>81</v>
      </c>
      <c r="M2" s="37" t="s">
        <v>76</v>
      </c>
      <c r="N2" s="37" t="s">
        <v>6</v>
      </c>
      <c r="O2" s="8" t="s">
        <v>88</v>
      </c>
      <c r="P2" s="37" t="s">
        <v>7</v>
      </c>
      <c r="Q2" s="37" t="s">
        <v>89</v>
      </c>
      <c r="R2" s="37" t="s">
        <v>8</v>
      </c>
      <c r="S2" s="37" t="s">
        <v>90</v>
      </c>
      <c r="T2" s="37" t="s">
        <v>63</v>
      </c>
      <c r="U2" s="37" t="s">
        <v>91</v>
      </c>
      <c r="V2" s="37" t="s">
        <v>62</v>
      </c>
      <c r="W2" s="37" t="s">
        <v>92</v>
      </c>
      <c r="Y2" s="8" t="s">
        <v>1388</v>
      </c>
      <c r="Z2" s="8" t="s">
        <v>14</v>
      </c>
      <c r="AA2" s="8" t="s">
        <v>1389</v>
      </c>
      <c r="AB2" s="8" t="s">
        <v>6</v>
      </c>
    </row>
    <row r="3" spans="1:28">
      <c r="A3" s="37">
        <v>-12</v>
      </c>
      <c r="B3" s="37">
        <f t="shared" ref="B3:B15" si="0">MONTH+$A3</f>
        <v>-10</v>
      </c>
      <c r="C3" s="38">
        <f>DATE(2016, B3,1)</f>
        <v>42036</v>
      </c>
      <c r="D3" s="38" t="str">
        <f>CONCATENATE(YEAR($C3),":",MONTH($C3),":0:0:", TAIDONG!$A$1)</f>
        <v>2015:2:0:0:TAIDONG</v>
      </c>
      <c r="E3" s="37" t="e">
        <f>MATCH($D3,BAPTISM_SOURCE_ZONE_MONTH!$A:$A, 0)</f>
        <v>#N/A</v>
      </c>
      <c r="F3" s="11" t="str">
        <f>IFERROR(INDEX(BAPTISM_SOURCE_ZONE_MONTH!$A:$Z,TAIDONG_GRAPH_DATA!$E3,MATCH(F$2,BAPTISM_SOURCE_ZONE_MONTH!$A$1:$Z$1,0)),"")</f>
        <v/>
      </c>
      <c r="G3" s="11" t="str">
        <f>IFERROR(INDEX(BAPTISM_SOURCE_ZONE_MONTH!$A:$Z,TAIDONG_GRAPH_DATA!$E3,MATCH(G$2,BAPTISM_SOURCE_ZONE_MONTH!$A$1:$Z$1,0)),"")</f>
        <v/>
      </c>
      <c r="H3" s="11" t="str">
        <f>IFERROR(INDEX(BAPTISM_SOURCE_ZONE_MONTH!$A:$Z,TAIDONG_GRAPH_DATA!$E3,MATCH(H$2,BAPTISM_SOURCE_ZONE_MONTH!$A$1:$Z$1,0)),"")</f>
        <v/>
      </c>
      <c r="I3" s="11" t="str">
        <f>IFERROR(INDEX(BAPTISM_SOURCE_ZONE_MONTH!$A:$Z,TAIDONG_GRAPH_DATA!$E3,MATCH(I$2,BAPTISM_SOURCE_ZONE_MONTH!$A$1:$Z$1,0)),"")</f>
        <v/>
      </c>
      <c r="J3" s="11" t="str">
        <f>IFERROR(INDEX(BAPTISM_SOURCE_ZONE_MONTH!$A:$Z,TAIDONG_GRAPH_DATA!$E3,MATCH(J$2,BAPTISM_SOURCE_ZONE_MONTH!$A$1:$Z$1,0)),"")</f>
        <v/>
      </c>
      <c r="K3" s="11" t="str">
        <f>IFERROR(INDEX(BAPTISM_SOURCE_ZONE_MONTH!$A:$Z,TAIDONG_GRAPH_DATA!$E3,MATCH(K$2,BAPTISM_SOURCE_ZONE_MONTH!$A$1:$Z$1,0)),"")</f>
        <v/>
      </c>
      <c r="M3" s="37">
        <f>MATCH($D3,REPORT_DATA_BY_ZONE_MONTH!$A:$A, 0)</f>
        <v>138</v>
      </c>
      <c r="N3" s="30">
        <f>IFERROR(INDEX(REPORT_DATA_BY_ZONE_MONTH!$A:$AG,$M3,MATCH(N$2,REPORT_DATA_BY_ZONE_MONTH!$A$1:$AG$1,0)), "")</f>
        <v>4</v>
      </c>
      <c r="O3" s="30">
        <f>$B$21</f>
        <v>5</v>
      </c>
      <c r="P3" s="30">
        <f>IFERROR(INDEX(REPORT_DATA_BY_ZONE_MONTH!$A:$AG,$M3,MATCH(P$2,REPORT_DATA_BY_ZONE_MONTH!$A$1:$AG$1,0)), "")</f>
        <v>0</v>
      </c>
      <c r="Q3" s="30">
        <f>6*$B$17*$B$18</f>
        <v>168</v>
      </c>
      <c r="R3" s="30">
        <f>IFERROR(INDEX(REPORT_DATA_BY_ZONE_MONTH!$A:$AG,$M3,MATCH(R$2,REPORT_DATA_BY_ZONE_MONTH!$A$1:$AG$1,0)), "")</f>
        <v>0</v>
      </c>
      <c r="S3" s="30">
        <f>3*$B$17*$B$18</f>
        <v>84</v>
      </c>
      <c r="T3" s="30">
        <f>IFERROR(INDEX(REPORT_DATA_BY_ZONE_MONTH!$A:$AG,$M3,MATCH(T$2,REPORT_DATA_BY_ZONE_MONTH!$A$1:$AG$1,0)), "")</f>
        <v>0</v>
      </c>
      <c r="U3" s="30">
        <f>5*$B$17*$B$18</f>
        <v>140</v>
      </c>
      <c r="V3" s="30">
        <f>IFERROR(INDEX(REPORT_DATA_BY_ZONE_MONTH!$A:$AG,$M3,MATCH(V$2,REPORT_DATA_BY_ZONE_MONTH!$A$1:$AG$1,0)), "")</f>
        <v>0</v>
      </c>
      <c r="W3" s="30">
        <f>1*$B$17*$B$18</f>
        <v>28</v>
      </c>
      <c r="Y3" s="8">
        <v>1</v>
      </c>
      <c r="Z3" s="8" t="str">
        <f>CONCATENATE(YEAR, ":",Y3,":0:0:",TAIDONG!$A$1)</f>
        <v>2016:1:0:0:TAIDONG</v>
      </c>
      <c r="AA3" s="37">
        <f>MATCH($Z3,REPORT_DATA_BY_ZONE_MONTH!$A:$A, 0)</f>
        <v>219</v>
      </c>
      <c r="AB3" s="30">
        <f>IFERROR(INDEX(REPORT_DATA_BY_ZONE_MONTH!$A:$AG,$AA3,MATCH(AB$2,REPORT_DATA_BY_ZONE_MONTH!$A$1:$AG$1,0)), "")</f>
        <v>1</v>
      </c>
    </row>
    <row r="4" spans="1:28">
      <c r="A4" s="37">
        <v>-11</v>
      </c>
      <c r="B4" s="37">
        <f t="shared" si="0"/>
        <v>-9</v>
      </c>
      <c r="C4" s="38">
        <f t="shared" ref="C4:C15" si="1">DATE(2016, B4,1)</f>
        <v>42064</v>
      </c>
      <c r="D4" s="38" t="str">
        <f>CONCATENATE(YEAR($C4),":",MONTH($C4),":0:0:", TAIDONG!$A$1)</f>
        <v>2015:3:0:0:TAIDONG</v>
      </c>
      <c r="E4" s="37" t="e">
        <f>MATCH($D4,BAPTISM_SOURCE_ZONE_MONTH!$A:$A, 0)</f>
        <v>#N/A</v>
      </c>
      <c r="F4" s="11" t="str">
        <f>IFERROR(INDEX(BAPTISM_SOURCE_ZONE_MONTH!$A:$Z,TAIDONG_GRAPH_DATA!$E4,MATCH(F$2,BAPTISM_SOURCE_ZONE_MONTH!$A$1:$Z$1,0)),"")</f>
        <v/>
      </c>
      <c r="G4" s="11" t="str">
        <f>IFERROR(INDEX(BAPTISM_SOURCE_ZONE_MONTH!$A:$Z,TAIDONG_GRAPH_DATA!$E4,MATCH(G$2,BAPTISM_SOURCE_ZONE_MONTH!$A$1:$Z$1,0)),"")</f>
        <v/>
      </c>
      <c r="H4" s="11" t="str">
        <f>IFERROR(INDEX(BAPTISM_SOURCE_ZONE_MONTH!$A:$Z,TAIDONG_GRAPH_DATA!$E4,MATCH(H$2,BAPTISM_SOURCE_ZONE_MONTH!$A$1:$Z$1,0)),"")</f>
        <v/>
      </c>
      <c r="I4" s="11" t="str">
        <f>IFERROR(INDEX(BAPTISM_SOURCE_ZONE_MONTH!$A:$Z,TAIDONG_GRAPH_DATA!$E4,MATCH(I$2,BAPTISM_SOURCE_ZONE_MONTH!$A$1:$Z$1,0)),"")</f>
        <v/>
      </c>
      <c r="J4" s="11" t="str">
        <f>IFERROR(INDEX(BAPTISM_SOURCE_ZONE_MONTH!$A:$Z,TAIDONG_GRAPH_DATA!$E4,MATCH(J$2,BAPTISM_SOURCE_ZONE_MONTH!$A$1:$Z$1,0)),"")</f>
        <v/>
      </c>
      <c r="K4" s="11" t="str">
        <f>IFERROR(INDEX(BAPTISM_SOURCE_ZONE_MONTH!$A:$Z,TAIDONG_GRAPH_DATA!$E4,MATCH(K$2,BAPTISM_SOURCE_ZONE_MONTH!$A$1:$Z$1,0)),"")</f>
        <v/>
      </c>
      <c r="M4" s="37">
        <f>MATCH($D4,REPORT_DATA_BY_ZONE_MONTH!$A:$A, 0)</f>
        <v>148</v>
      </c>
      <c r="N4" s="30">
        <f>IFERROR(INDEX(REPORT_DATA_BY_ZONE_MONTH!$A:$AG,$M4,MATCH(N$2,REPORT_DATA_BY_ZONE_MONTH!$A$1:$AG$1,0)), "")</f>
        <v>3</v>
      </c>
      <c r="O4" s="30">
        <f t="shared" ref="O4:O15" si="2">$B$21</f>
        <v>5</v>
      </c>
      <c r="P4" s="30">
        <f>IFERROR(INDEX(REPORT_DATA_BY_ZONE_MONTH!$A:$AG,$M4,MATCH(P$2,REPORT_DATA_BY_ZONE_MONTH!$A$1:$AG$1,0)), "")</f>
        <v>0</v>
      </c>
      <c r="Q4" s="30">
        <f t="shared" ref="Q4:Q15" si="3">6*$B$17*$B$18</f>
        <v>168</v>
      </c>
      <c r="R4" s="30">
        <f>IFERROR(INDEX(REPORT_DATA_BY_ZONE_MONTH!$A:$AG,$M4,MATCH(R$2,REPORT_DATA_BY_ZONE_MONTH!$A$1:$AG$1,0)), "")</f>
        <v>0</v>
      </c>
      <c r="S4" s="30">
        <f t="shared" ref="S4:S15" si="4">3*$B$17*$B$18</f>
        <v>84</v>
      </c>
      <c r="T4" s="30">
        <f>IFERROR(INDEX(REPORT_DATA_BY_ZONE_MONTH!$A:$AG,$M4,MATCH(T$2,REPORT_DATA_BY_ZONE_MONTH!$A$1:$AG$1,0)), "")</f>
        <v>0</v>
      </c>
      <c r="U4" s="30">
        <f t="shared" ref="U4:U15" si="5">5*$B$17*$B$18</f>
        <v>140</v>
      </c>
      <c r="V4" s="30">
        <f>IFERROR(INDEX(REPORT_DATA_BY_ZONE_MONTH!$A:$AG,$M4,MATCH(V$2,REPORT_DATA_BY_ZONE_MONTH!$A$1:$AG$1,0)), "")</f>
        <v>0</v>
      </c>
      <c r="W4" s="30">
        <f t="shared" ref="W4:W15" si="6">1*$B$17*$B$18</f>
        <v>28</v>
      </c>
      <c r="Y4" s="8">
        <v>2</v>
      </c>
      <c r="Z4" s="8" t="str">
        <f>CONCATENATE(YEAR, ":",Y4,":0:0:",TAIDONG!$A$1)</f>
        <v>2016:2:0:0:TAIDONG</v>
      </c>
      <c r="AA4" s="37">
        <f>MATCH($Z4,REPORT_DATA_BY_ZONE_MONTH!$A:$A, 0)</f>
        <v>230</v>
      </c>
      <c r="AB4" s="30">
        <f>IFERROR(INDEX(REPORT_DATA_BY_ZONE_MONTH!$A:$AG,$AA4,MATCH(AB$2,REPORT_DATA_BY_ZONE_MONTH!$A$1:$AG$1,0)), "")</f>
        <v>1</v>
      </c>
    </row>
    <row r="5" spans="1:28">
      <c r="A5" s="37">
        <v>-10</v>
      </c>
      <c r="B5" s="37">
        <f t="shared" si="0"/>
        <v>-8</v>
      </c>
      <c r="C5" s="38">
        <f t="shared" si="1"/>
        <v>42095</v>
      </c>
      <c r="D5" s="38" t="str">
        <f>CONCATENATE(YEAR($C5),":",MONTH($C5),":0:0:", TAIDONG!$A$1)</f>
        <v>2015:4:0:0:TAIDONG</v>
      </c>
      <c r="E5" s="37" t="e">
        <f>MATCH($D5,BAPTISM_SOURCE_ZONE_MONTH!$A:$A, 0)</f>
        <v>#N/A</v>
      </c>
      <c r="F5" s="11" t="str">
        <f>IFERROR(INDEX(BAPTISM_SOURCE_ZONE_MONTH!$A:$Z,TAIDONG_GRAPH_DATA!$E5,MATCH(F$2,BAPTISM_SOURCE_ZONE_MONTH!$A$1:$Z$1,0)),"")</f>
        <v/>
      </c>
      <c r="G5" s="11" t="str">
        <f>IFERROR(INDEX(BAPTISM_SOURCE_ZONE_MONTH!$A:$Z,TAIDONG_GRAPH_DATA!$E5,MATCH(G$2,BAPTISM_SOURCE_ZONE_MONTH!$A$1:$Z$1,0)),"")</f>
        <v/>
      </c>
      <c r="H5" s="11" t="str">
        <f>IFERROR(INDEX(BAPTISM_SOURCE_ZONE_MONTH!$A:$Z,TAIDONG_GRAPH_DATA!$E5,MATCH(H$2,BAPTISM_SOURCE_ZONE_MONTH!$A$1:$Z$1,0)),"")</f>
        <v/>
      </c>
      <c r="I5" s="11" t="str">
        <f>IFERROR(INDEX(BAPTISM_SOURCE_ZONE_MONTH!$A:$Z,TAIDONG_GRAPH_DATA!$E5,MATCH(I$2,BAPTISM_SOURCE_ZONE_MONTH!$A$1:$Z$1,0)),"")</f>
        <v/>
      </c>
      <c r="J5" s="11" t="str">
        <f>IFERROR(INDEX(BAPTISM_SOURCE_ZONE_MONTH!$A:$Z,TAIDONG_GRAPH_DATA!$E5,MATCH(J$2,BAPTISM_SOURCE_ZONE_MONTH!$A$1:$Z$1,0)),"")</f>
        <v/>
      </c>
      <c r="K5" s="11" t="str">
        <f>IFERROR(INDEX(BAPTISM_SOURCE_ZONE_MONTH!$A:$Z,TAIDONG_GRAPH_DATA!$E5,MATCH(K$2,BAPTISM_SOURCE_ZONE_MONTH!$A$1:$Z$1,0)),"")</f>
        <v/>
      </c>
      <c r="M5" s="37">
        <f>MATCH($D5,REPORT_DATA_BY_ZONE_MONTH!$A:$A, 0)</f>
        <v>158</v>
      </c>
      <c r="N5" s="30">
        <f>IFERROR(INDEX(REPORT_DATA_BY_ZONE_MONTH!$A:$AG,$M5,MATCH(N$2,REPORT_DATA_BY_ZONE_MONTH!$A$1:$AG$1,0)), "")</f>
        <v>3</v>
      </c>
      <c r="O5" s="30">
        <f t="shared" si="2"/>
        <v>5</v>
      </c>
      <c r="P5" s="30">
        <f>IFERROR(INDEX(REPORT_DATA_BY_ZONE_MONTH!$A:$AG,$M5,MATCH(P$2,REPORT_DATA_BY_ZONE_MONTH!$A$1:$AG$1,0)), "")</f>
        <v>0</v>
      </c>
      <c r="Q5" s="30">
        <f t="shared" si="3"/>
        <v>168</v>
      </c>
      <c r="R5" s="30">
        <f>IFERROR(INDEX(REPORT_DATA_BY_ZONE_MONTH!$A:$AG,$M5,MATCH(R$2,REPORT_DATA_BY_ZONE_MONTH!$A$1:$AG$1,0)), "")</f>
        <v>0</v>
      </c>
      <c r="S5" s="30">
        <f t="shared" si="4"/>
        <v>84</v>
      </c>
      <c r="T5" s="30">
        <f>IFERROR(INDEX(REPORT_DATA_BY_ZONE_MONTH!$A:$AG,$M5,MATCH(T$2,REPORT_DATA_BY_ZONE_MONTH!$A$1:$AG$1,0)), "")</f>
        <v>0</v>
      </c>
      <c r="U5" s="30">
        <f t="shared" si="5"/>
        <v>140</v>
      </c>
      <c r="V5" s="30">
        <f>IFERROR(INDEX(REPORT_DATA_BY_ZONE_MONTH!$A:$AG,$M5,MATCH(V$2,REPORT_DATA_BY_ZONE_MONTH!$A$1:$AG$1,0)), "")</f>
        <v>0</v>
      </c>
      <c r="W5" s="30">
        <f t="shared" si="6"/>
        <v>28</v>
      </c>
      <c r="Y5" s="8">
        <v>3</v>
      </c>
      <c r="Z5" s="8" t="str">
        <f>CONCATENATE(YEAR, ":",Y5,":0:0:",TAIDONG!$A$1)</f>
        <v>2016:3:0:0:TAIDONG</v>
      </c>
      <c r="AA5" s="37" t="e">
        <f>MATCH($Z5,REPORT_DATA_BY_ZONE_MONTH!$A:$A, 0)</f>
        <v>#N/A</v>
      </c>
      <c r="AB5" s="30" t="str">
        <f>IFERROR(INDEX(REPORT_DATA_BY_ZONE_MONTH!$A:$AG,$AA5,MATCH(AB$2,REPORT_DATA_BY_ZONE_MONTH!$A$1:$AG$1,0)), "")</f>
        <v/>
      </c>
    </row>
    <row r="6" spans="1:28">
      <c r="A6" s="37">
        <v>-9</v>
      </c>
      <c r="B6" s="37">
        <f t="shared" si="0"/>
        <v>-7</v>
      </c>
      <c r="C6" s="38">
        <f t="shared" si="1"/>
        <v>42125</v>
      </c>
      <c r="D6" s="38" t="str">
        <f>CONCATENATE(YEAR($C6),":",MONTH($C6),":0:0:", TAIDONG!$A$1)</f>
        <v>2015:5:0:0:TAIDONG</v>
      </c>
      <c r="E6" s="37" t="e">
        <f>MATCH($D6,BAPTISM_SOURCE_ZONE_MONTH!$A:$A, 0)</f>
        <v>#N/A</v>
      </c>
      <c r="F6" s="11" t="str">
        <f>IFERROR(INDEX(BAPTISM_SOURCE_ZONE_MONTH!$A:$Z,TAIDONG_GRAPH_DATA!$E6,MATCH(F$2,BAPTISM_SOURCE_ZONE_MONTH!$A$1:$Z$1,0)),"")</f>
        <v/>
      </c>
      <c r="G6" s="11" t="str">
        <f>IFERROR(INDEX(BAPTISM_SOURCE_ZONE_MONTH!$A:$Z,TAIDONG_GRAPH_DATA!$E6,MATCH(G$2,BAPTISM_SOURCE_ZONE_MONTH!$A$1:$Z$1,0)),"")</f>
        <v/>
      </c>
      <c r="H6" s="11" t="str">
        <f>IFERROR(INDEX(BAPTISM_SOURCE_ZONE_MONTH!$A:$Z,TAIDONG_GRAPH_DATA!$E6,MATCH(H$2,BAPTISM_SOURCE_ZONE_MONTH!$A$1:$Z$1,0)),"")</f>
        <v/>
      </c>
      <c r="I6" s="11" t="str">
        <f>IFERROR(INDEX(BAPTISM_SOURCE_ZONE_MONTH!$A:$Z,TAIDONG_GRAPH_DATA!$E6,MATCH(I$2,BAPTISM_SOURCE_ZONE_MONTH!$A$1:$Z$1,0)),"")</f>
        <v/>
      </c>
      <c r="J6" s="11" t="str">
        <f>IFERROR(INDEX(BAPTISM_SOURCE_ZONE_MONTH!$A:$Z,TAIDONG_GRAPH_DATA!$E6,MATCH(J$2,BAPTISM_SOURCE_ZONE_MONTH!$A$1:$Z$1,0)),"")</f>
        <v/>
      </c>
      <c r="K6" s="11" t="str">
        <f>IFERROR(INDEX(BAPTISM_SOURCE_ZONE_MONTH!$A:$Z,TAIDONG_GRAPH_DATA!$E6,MATCH(K$2,BAPTISM_SOURCE_ZONE_MONTH!$A$1:$Z$1,0)),"")</f>
        <v/>
      </c>
      <c r="M6" s="37">
        <f>MATCH($D6,REPORT_DATA_BY_ZONE_MONTH!$A:$A, 0)</f>
        <v>168</v>
      </c>
      <c r="N6" s="30">
        <f>IFERROR(INDEX(REPORT_DATA_BY_ZONE_MONTH!$A:$AG,$M6,MATCH(N$2,REPORT_DATA_BY_ZONE_MONTH!$A$1:$AG$1,0)), "")</f>
        <v>1</v>
      </c>
      <c r="O6" s="30">
        <f t="shared" si="2"/>
        <v>5</v>
      </c>
      <c r="P6" s="30">
        <f>IFERROR(INDEX(REPORT_DATA_BY_ZONE_MONTH!$A:$AG,$M6,MATCH(P$2,REPORT_DATA_BY_ZONE_MONTH!$A$1:$AG$1,0)), "")</f>
        <v>0</v>
      </c>
      <c r="Q6" s="30">
        <f t="shared" si="3"/>
        <v>168</v>
      </c>
      <c r="R6" s="30">
        <f>IFERROR(INDEX(REPORT_DATA_BY_ZONE_MONTH!$A:$AG,$M6,MATCH(R$2,REPORT_DATA_BY_ZONE_MONTH!$A$1:$AG$1,0)), "")</f>
        <v>0</v>
      </c>
      <c r="S6" s="30">
        <f t="shared" si="4"/>
        <v>84</v>
      </c>
      <c r="T6" s="30">
        <f>IFERROR(INDEX(REPORT_DATA_BY_ZONE_MONTH!$A:$AG,$M6,MATCH(T$2,REPORT_DATA_BY_ZONE_MONTH!$A$1:$AG$1,0)), "")</f>
        <v>0</v>
      </c>
      <c r="U6" s="30">
        <f t="shared" si="5"/>
        <v>140</v>
      </c>
      <c r="V6" s="30">
        <f>IFERROR(INDEX(REPORT_DATA_BY_ZONE_MONTH!$A:$AG,$M6,MATCH(V$2,REPORT_DATA_BY_ZONE_MONTH!$A$1:$AG$1,0)), "")</f>
        <v>0</v>
      </c>
      <c r="W6" s="30">
        <f t="shared" si="6"/>
        <v>28</v>
      </c>
      <c r="Y6" s="8">
        <v>4</v>
      </c>
      <c r="Z6" s="8" t="str">
        <f>CONCATENATE(YEAR, ":",Y6,":0:0:",TAIDONG!$A$1)</f>
        <v>2016:4:0:0:TAIDONG</v>
      </c>
      <c r="AA6" s="37" t="e">
        <f>MATCH($Z6,REPORT_DATA_BY_ZONE_MONTH!$A:$A, 0)</f>
        <v>#N/A</v>
      </c>
      <c r="AB6" s="30" t="str">
        <f>IFERROR(INDEX(REPORT_DATA_BY_ZONE_MONTH!$A:$AG,$AA6,MATCH(AB$2,REPORT_DATA_BY_ZONE_MONTH!$A$1:$AG$1,0)), "")</f>
        <v/>
      </c>
    </row>
    <row r="7" spans="1:28">
      <c r="A7" s="37">
        <v>-8</v>
      </c>
      <c r="B7" s="37">
        <f t="shared" si="0"/>
        <v>-6</v>
      </c>
      <c r="C7" s="38">
        <f t="shared" si="1"/>
        <v>42156</v>
      </c>
      <c r="D7" s="38" t="str">
        <f>CONCATENATE(YEAR($C7),":",MONTH($C7),":0:0:", TAIDONG!$A$1)</f>
        <v>2015:6:0:0:TAIDONG</v>
      </c>
      <c r="E7" s="37" t="e">
        <f>MATCH($D7,BAPTISM_SOURCE_ZONE_MONTH!$A:$A, 0)</f>
        <v>#N/A</v>
      </c>
      <c r="F7" s="11" t="str">
        <f>IFERROR(INDEX(BAPTISM_SOURCE_ZONE_MONTH!$A:$Z,TAIDONG_GRAPH_DATA!$E7,MATCH(F$2,BAPTISM_SOURCE_ZONE_MONTH!$A$1:$Z$1,0)),"")</f>
        <v/>
      </c>
      <c r="G7" s="11" t="str">
        <f>IFERROR(INDEX(BAPTISM_SOURCE_ZONE_MONTH!$A:$Z,TAIDONG_GRAPH_DATA!$E7,MATCH(G$2,BAPTISM_SOURCE_ZONE_MONTH!$A$1:$Z$1,0)),"")</f>
        <v/>
      </c>
      <c r="H7" s="11" t="str">
        <f>IFERROR(INDEX(BAPTISM_SOURCE_ZONE_MONTH!$A:$Z,TAIDONG_GRAPH_DATA!$E7,MATCH(H$2,BAPTISM_SOURCE_ZONE_MONTH!$A$1:$Z$1,0)),"")</f>
        <v/>
      </c>
      <c r="I7" s="11" t="str">
        <f>IFERROR(INDEX(BAPTISM_SOURCE_ZONE_MONTH!$A:$Z,TAIDONG_GRAPH_DATA!$E7,MATCH(I$2,BAPTISM_SOURCE_ZONE_MONTH!$A$1:$Z$1,0)),"")</f>
        <v/>
      </c>
      <c r="J7" s="11" t="str">
        <f>IFERROR(INDEX(BAPTISM_SOURCE_ZONE_MONTH!$A:$Z,TAIDONG_GRAPH_DATA!$E7,MATCH(J$2,BAPTISM_SOURCE_ZONE_MONTH!$A$1:$Z$1,0)),"")</f>
        <v/>
      </c>
      <c r="K7" s="11" t="str">
        <f>IFERROR(INDEX(BAPTISM_SOURCE_ZONE_MONTH!$A:$Z,TAIDONG_GRAPH_DATA!$E7,MATCH(K$2,BAPTISM_SOURCE_ZONE_MONTH!$A$1:$Z$1,0)),"")</f>
        <v/>
      </c>
      <c r="M7" s="37">
        <f>MATCH($D7,REPORT_DATA_BY_ZONE_MONTH!$A:$A, 0)</f>
        <v>178</v>
      </c>
      <c r="N7" s="30">
        <f>IFERROR(INDEX(REPORT_DATA_BY_ZONE_MONTH!$A:$AG,$M7,MATCH(N$2,REPORT_DATA_BY_ZONE_MONTH!$A$1:$AG$1,0)), "")</f>
        <v>4</v>
      </c>
      <c r="O7" s="30">
        <f t="shared" si="2"/>
        <v>5</v>
      </c>
      <c r="P7" s="30">
        <f>IFERROR(INDEX(REPORT_DATA_BY_ZONE_MONTH!$A:$AG,$M7,MATCH(P$2,REPORT_DATA_BY_ZONE_MONTH!$A$1:$AG$1,0)), "")</f>
        <v>0</v>
      </c>
      <c r="Q7" s="30">
        <f t="shared" si="3"/>
        <v>168</v>
      </c>
      <c r="R7" s="30">
        <f>IFERROR(INDEX(REPORT_DATA_BY_ZONE_MONTH!$A:$AG,$M7,MATCH(R$2,REPORT_DATA_BY_ZONE_MONTH!$A$1:$AG$1,0)), "")</f>
        <v>0</v>
      </c>
      <c r="S7" s="30">
        <f t="shared" si="4"/>
        <v>84</v>
      </c>
      <c r="T7" s="30">
        <f>IFERROR(INDEX(REPORT_DATA_BY_ZONE_MONTH!$A:$AG,$M7,MATCH(T$2,REPORT_DATA_BY_ZONE_MONTH!$A$1:$AG$1,0)), "")</f>
        <v>0</v>
      </c>
      <c r="U7" s="30">
        <f t="shared" si="5"/>
        <v>140</v>
      </c>
      <c r="V7" s="30">
        <f>IFERROR(INDEX(REPORT_DATA_BY_ZONE_MONTH!$A:$AG,$M7,MATCH(V$2,REPORT_DATA_BY_ZONE_MONTH!$A$1:$AG$1,0)), "")</f>
        <v>0</v>
      </c>
      <c r="W7" s="30">
        <f t="shared" si="6"/>
        <v>28</v>
      </c>
      <c r="Y7" s="8">
        <v>5</v>
      </c>
      <c r="Z7" s="8" t="str">
        <f>CONCATENATE(YEAR, ":",Y7,":0:0:",TAIDONG!$A$1)</f>
        <v>2016:5:0:0:TAIDONG</v>
      </c>
      <c r="AA7" s="37" t="e">
        <f>MATCH($Z7,REPORT_DATA_BY_ZONE_MONTH!$A:$A, 0)</f>
        <v>#N/A</v>
      </c>
      <c r="AB7" s="30" t="str">
        <f>IFERROR(INDEX(REPORT_DATA_BY_ZONE_MONTH!$A:$AG,$AA7,MATCH(AB$2,REPORT_DATA_BY_ZONE_MONTH!$A$1:$AG$1,0)), "")</f>
        <v/>
      </c>
    </row>
    <row r="8" spans="1:28">
      <c r="A8" s="37">
        <v>-7</v>
      </c>
      <c r="B8" s="37">
        <f t="shared" si="0"/>
        <v>-5</v>
      </c>
      <c r="C8" s="38">
        <f t="shared" si="1"/>
        <v>42186</v>
      </c>
      <c r="D8" s="38" t="str">
        <f>CONCATENATE(YEAR($C8),":",MONTH($C8),":0:0:", TAIDONG!$A$1)</f>
        <v>2015:7:0:0:TAIDONG</v>
      </c>
      <c r="E8" s="37" t="e">
        <f>MATCH($D8,BAPTISM_SOURCE_ZONE_MONTH!$A:$A, 0)</f>
        <v>#N/A</v>
      </c>
      <c r="F8" s="11" t="str">
        <f>IFERROR(INDEX(BAPTISM_SOURCE_ZONE_MONTH!$A:$Z,TAIDONG_GRAPH_DATA!$E8,MATCH(F$2,BAPTISM_SOURCE_ZONE_MONTH!$A$1:$Z$1,0)),"")</f>
        <v/>
      </c>
      <c r="G8" s="11" t="str">
        <f>IFERROR(INDEX(BAPTISM_SOURCE_ZONE_MONTH!$A:$Z,TAIDONG_GRAPH_DATA!$E8,MATCH(G$2,BAPTISM_SOURCE_ZONE_MONTH!$A$1:$Z$1,0)),"")</f>
        <v/>
      </c>
      <c r="H8" s="11" t="str">
        <f>IFERROR(INDEX(BAPTISM_SOURCE_ZONE_MONTH!$A:$Z,TAIDONG_GRAPH_DATA!$E8,MATCH(H$2,BAPTISM_SOURCE_ZONE_MONTH!$A$1:$Z$1,0)),"")</f>
        <v/>
      </c>
      <c r="I8" s="11" t="str">
        <f>IFERROR(INDEX(BAPTISM_SOURCE_ZONE_MONTH!$A:$Z,TAIDONG_GRAPH_DATA!$E8,MATCH(I$2,BAPTISM_SOURCE_ZONE_MONTH!$A$1:$Z$1,0)),"")</f>
        <v/>
      </c>
      <c r="J8" s="11" t="str">
        <f>IFERROR(INDEX(BAPTISM_SOURCE_ZONE_MONTH!$A:$Z,TAIDONG_GRAPH_DATA!$E8,MATCH(J$2,BAPTISM_SOURCE_ZONE_MONTH!$A$1:$Z$1,0)),"")</f>
        <v/>
      </c>
      <c r="K8" s="11" t="str">
        <f>IFERROR(INDEX(BAPTISM_SOURCE_ZONE_MONTH!$A:$Z,TAIDONG_GRAPH_DATA!$E8,MATCH(K$2,BAPTISM_SOURCE_ZONE_MONTH!$A$1:$Z$1,0)),"")</f>
        <v/>
      </c>
      <c r="M8" s="37">
        <f>MATCH($D8,REPORT_DATA_BY_ZONE_MONTH!$A:$A, 0)</f>
        <v>188</v>
      </c>
      <c r="N8" s="30">
        <f>IFERROR(INDEX(REPORT_DATA_BY_ZONE_MONTH!$A:$AG,$M8,MATCH(N$2,REPORT_DATA_BY_ZONE_MONTH!$A$1:$AG$1,0)), "")</f>
        <v>1</v>
      </c>
      <c r="O8" s="30">
        <f t="shared" si="2"/>
        <v>5</v>
      </c>
      <c r="P8" s="30">
        <f>IFERROR(INDEX(REPORT_DATA_BY_ZONE_MONTH!$A:$AG,$M8,MATCH(P$2,REPORT_DATA_BY_ZONE_MONTH!$A$1:$AG$1,0)), "")</f>
        <v>0</v>
      </c>
      <c r="Q8" s="30">
        <f t="shared" si="3"/>
        <v>168</v>
      </c>
      <c r="R8" s="30">
        <f>IFERROR(INDEX(REPORT_DATA_BY_ZONE_MONTH!$A:$AG,$M8,MATCH(R$2,REPORT_DATA_BY_ZONE_MONTH!$A$1:$AG$1,0)), "")</f>
        <v>0</v>
      </c>
      <c r="S8" s="30">
        <f t="shared" si="4"/>
        <v>84</v>
      </c>
      <c r="T8" s="30">
        <f>IFERROR(INDEX(REPORT_DATA_BY_ZONE_MONTH!$A:$AG,$M8,MATCH(T$2,REPORT_DATA_BY_ZONE_MONTH!$A$1:$AG$1,0)), "")</f>
        <v>0</v>
      </c>
      <c r="U8" s="30">
        <f t="shared" si="5"/>
        <v>140</v>
      </c>
      <c r="V8" s="30">
        <f>IFERROR(INDEX(REPORT_DATA_BY_ZONE_MONTH!$A:$AG,$M8,MATCH(V$2,REPORT_DATA_BY_ZONE_MONTH!$A$1:$AG$1,0)), "")</f>
        <v>0</v>
      </c>
      <c r="W8" s="30">
        <f t="shared" si="6"/>
        <v>28</v>
      </c>
      <c r="Y8" s="8">
        <v>6</v>
      </c>
      <c r="Z8" s="8" t="str">
        <f>CONCATENATE(YEAR, ":",Y8,":0:0:",TAIDONG!$A$1)</f>
        <v>2016:6:0:0:TAIDONG</v>
      </c>
      <c r="AA8" s="37" t="e">
        <f>MATCH($Z8,REPORT_DATA_BY_ZONE_MONTH!$A:$A, 0)</f>
        <v>#N/A</v>
      </c>
      <c r="AB8" s="30" t="str">
        <f>IFERROR(INDEX(REPORT_DATA_BY_ZONE_MONTH!$A:$AG,$AA8,MATCH(AB$2,REPORT_DATA_BY_ZONE_MONTH!$A$1:$AG$1,0)), "")</f>
        <v/>
      </c>
    </row>
    <row r="9" spans="1:28">
      <c r="A9" s="37">
        <v>-6</v>
      </c>
      <c r="B9" s="37">
        <f t="shared" si="0"/>
        <v>-4</v>
      </c>
      <c r="C9" s="38">
        <f t="shared" si="1"/>
        <v>42217</v>
      </c>
      <c r="D9" s="38" t="str">
        <f>CONCATENATE(YEAR($C9),":",MONTH($C9),":0:0:", TAIDONG!$A$1)</f>
        <v>2015:8:0:0:TAIDONG</v>
      </c>
      <c r="E9" s="37" t="e">
        <f>MATCH($D9,BAPTISM_SOURCE_ZONE_MONTH!$A:$A, 0)</f>
        <v>#N/A</v>
      </c>
      <c r="F9" s="11" t="str">
        <f>IFERROR(INDEX(BAPTISM_SOURCE_ZONE_MONTH!$A:$Z,TAIDONG_GRAPH_DATA!$E9,MATCH(F$2,BAPTISM_SOURCE_ZONE_MONTH!$A$1:$Z$1,0)),"")</f>
        <v/>
      </c>
      <c r="G9" s="11" t="str">
        <f>IFERROR(INDEX(BAPTISM_SOURCE_ZONE_MONTH!$A:$Z,TAIDONG_GRAPH_DATA!$E9,MATCH(G$2,BAPTISM_SOURCE_ZONE_MONTH!$A$1:$Z$1,0)),"")</f>
        <v/>
      </c>
      <c r="H9" s="11" t="str">
        <f>IFERROR(INDEX(BAPTISM_SOURCE_ZONE_MONTH!$A:$Z,TAIDONG_GRAPH_DATA!$E9,MATCH(H$2,BAPTISM_SOURCE_ZONE_MONTH!$A$1:$Z$1,0)),"")</f>
        <v/>
      </c>
      <c r="I9" s="11" t="str">
        <f>IFERROR(INDEX(BAPTISM_SOURCE_ZONE_MONTH!$A:$Z,TAIDONG_GRAPH_DATA!$E9,MATCH(I$2,BAPTISM_SOURCE_ZONE_MONTH!$A$1:$Z$1,0)),"")</f>
        <v/>
      </c>
      <c r="J9" s="11" t="str">
        <f>IFERROR(INDEX(BAPTISM_SOURCE_ZONE_MONTH!$A:$Z,TAIDONG_GRAPH_DATA!$E9,MATCH(J$2,BAPTISM_SOURCE_ZONE_MONTH!$A$1:$Z$1,0)),"")</f>
        <v/>
      </c>
      <c r="K9" s="11" t="str">
        <f>IFERROR(INDEX(BAPTISM_SOURCE_ZONE_MONTH!$A:$Z,TAIDONG_GRAPH_DATA!$E9,MATCH(K$2,BAPTISM_SOURCE_ZONE_MONTH!$A$1:$Z$1,0)),"")</f>
        <v/>
      </c>
      <c r="M9" s="37">
        <f>MATCH($D9,REPORT_DATA_BY_ZONE_MONTH!$A:$A, 0)</f>
        <v>198</v>
      </c>
      <c r="N9" s="30">
        <f>IFERROR(INDEX(REPORT_DATA_BY_ZONE_MONTH!$A:$AG,$M9,MATCH(N$2,REPORT_DATA_BY_ZONE_MONTH!$A$1:$AG$1,0)), "")</f>
        <v>1</v>
      </c>
      <c r="O9" s="30">
        <f t="shared" si="2"/>
        <v>5</v>
      </c>
      <c r="P9" s="30">
        <f>IFERROR(INDEX(REPORT_DATA_BY_ZONE_MONTH!$A:$AG,$M9,MATCH(P$2,REPORT_DATA_BY_ZONE_MONTH!$A$1:$AG$1,0)), "")</f>
        <v>0</v>
      </c>
      <c r="Q9" s="30">
        <f t="shared" si="3"/>
        <v>168</v>
      </c>
      <c r="R9" s="30">
        <f>IFERROR(INDEX(REPORT_DATA_BY_ZONE_MONTH!$A:$AG,$M9,MATCH(R$2,REPORT_DATA_BY_ZONE_MONTH!$A$1:$AG$1,0)), "")</f>
        <v>0</v>
      </c>
      <c r="S9" s="30">
        <f t="shared" si="4"/>
        <v>84</v>
      </c>
      <c r="T9" s="30">
        <f>IFERROR(INDEX(REPORT_DATA_BY_ZONE_MONTH!$A:$AG,$M9,MATCH(T$2,REPORT_DATA_BY_ZONE_MONTH!$A$1:$AG$1,0)), "")</f>
        <v>0</v>
      </c>
      <c r="U9" s="30">
        <f t="shared" si="5"/>
        <v>140</v>
      </c>
      <c r="V9" s="30">
        <f>IFERROR(INDEX(REPORT_DATA_BY_ZONE_MONTH!$A:$AG,$M9,MATCH(V$2,REPORT_DATA_BY_ZONE_MONTH!$A$1:$AG$1,0)), "")</f>
        <v>0</v>
      </c>
      <c r="W9" s="30">
        <f t="shared" si="6"/>
        <v>28</v>
      </c>
      <c r="Y9" s="8">
        <v>7</v>
      </c>
      <c r="Z9" s="8" t="str">
        <f>CONCATENATE(YEAR, ":",Y9,":0:0:",TAIDONG!$A$1)</f>
        <v>2016:7:0:0:TAIDONG</v>
      </c>
      <c r="AA9" s="37" t="e">
        <f>MATCH($Z9,REPORT_DATA_BY_ZONE_MONTH!$A:$A, 0)</f>
        <v>#N/A</v>
      </c>
      <c r="AB9" s="30" t="str">
        <f>IFERROR(INDEX(REPORT_DATA_BY_ZONE_MONTH!$A:$AG,$AA9,MATCH(AB$2,REPORT_DATA_BY_ZONE_MONTH!$A$1:$AG$1,0)), "")</f>
        <v/>
      </c>
    </row>
    <row r="10" spans="1:28">
      <c r="A10" s="37">
        <v>-5</v>
      </c>
      <c r="B10" s="37">
        <f t="shared" si="0"/>
        <v>-3</v>
      </c>
      <c r="C10" s="38">
        <f t="shared" si="1"/>
        <v>42248</v>
      </c>
      <c r="D10" s="38" t="str">
        <f>CONCATENATE(YEAR($C10),":",MONTH($C10),":0:0:", TAIDONG!$A$1)</f>
        <v>2015:9:0:0:TAIDONG</v>
      </c>
      <c r="E10" s="37" t="e">
        <f>MATCH($D10,BAPTISM_SOURCE_ZONE_MONTH!$A:$A, 0)</f>
        <v>#N/A</v>
      </c>
      <c r="F10" s="11" t="str">
        <f>IFERROR(INDEX(BAPTISM_SOURCE_ZONE_MONTH!$A:$Z,TAIDONG_GRAPH_DATA!$E10,MATCH(F$2,BAPTISM_SOURCE_ZONE_MONTH!$A$1:$Z$1,0)),"")</f>
        <v/>
      </c>
      <c r="G10" s="11" t="str">
        <f>IFERROR(INDEX(BAPTISM_SOURCE_ZONE_MONTH!$A:$Z,TAIDONG_GRAPH_DATA!$E10,MATCH(G$2,BAPTISM_SOURCE_ZONE_MONTH!$A$1:$Z$1,0)),"")</f>
        <v/>
      </c>
      <c r="H10" s="11" t="str">
        <f>IFERROR(INDEX(BAPTISM_SOURCE_ZONE_MONTH!$A:$Z,TAIDONG_GRAPH_DATA!$E10,MATCH(H$2,BAPTISM_SOURCE_ZONE_MONTH!$A$1:$Z$1,0)),"")</f>
        <v/>
      </c>
      <c r="I10" s="11" t="str">
        <f>IFERROR(INDEX(BAPTISM_SOURCE_ZONE_MONTH!$A:$Z,TAIDONG_GRAPH_DATA!$E10,MATCH(I$2,BAPTISM_SOURCE_ZONE_MONTH!$A$1:$Z$1,0)),"")</f>
        <v/>
      </c>
      <c r="J10" s="11" t="str">
        <f>IFERROR(INDEX(BAPTISM_SOURCE_ZONE_MONTH!$A:$Z,TAIDONG_GRAPH_DATA!$E10,MATCH(J$2,BAPTISM_SOURCE_ZONE_MONTH!$A$1:$Z$1,0)),"")</f>
        <v/>
      </c>
      <c r="K10" s="11" t="str">
        <f>IFERROR(INDEX(BAPTISM_SOURCE_ZONE_MONTH!$A:$Z,TAIDONG_GRAPH_DATA!$E10,MATCH(K$2,BAPTISM_SOURCE_ZONE_MONTH!$A$1:$Z$1,0)),"")</f>
        <v/>
      </c>
      <c r="M10" s="37">
        <f>MATCH($D10,REPORT_DATA_BY_ZONE_MONTH!$A:$A, 0)</f>
        <v>208</v>
      </c>
      <c r="N10" s="30">
        <f>IFERROR(INDEX(REPORT_DATA_BY_ZONE_MONTH!$A:$AG,$M10,MATCH(N$2,REPORT_DATA_BY_ZONE_MONTH!$A$1:$AG$1,0)), "")</f>
        <v>2</v>
      </c>
      <c r="O10" s="30">
        <f t="shared" si="2"/>
        <v>5</v>
      </c>
      <c r="P10" s="30">
        <f>IFERROR(INDEX(REPORT_DATA_BY_ZONE_MONTH!$A:$AG,$M10,MATCH(P$2,REPORT_DATA_BY_ZONE_MONTH!$A$1:$AG$1,0)), "")</f>
        <v>0</v>
      </c>
      <c r="Q10" s="30">
        <f t="shared" si="3"/>
        <v>168</v>
      </c>
      <c r="R10" s="30">
        <f>IFERROR(INDEX(REPORT_DATA_BY_ZONE_MONTH!$A:$AG,$M10,MATCH(R$2,REPORT_DATA_BY_ZONE_MONTH!$A$1:$AG$1,0)), "")</f>
        <v>0</v>
      </c>
      <c r="S10" s="30">
        <f t="shared" si="4"/>
        <v>84</v>
      </c>
      <c r="T10" s="30">
        <f>IFERROR(INDEX(REPORT_DATA_BY_ZONE_MONTH!$A:$AG,$M10,MATCH(T$2,REPORT_DATA_BY_ZONE_MONTH!$A$1:$AG$1,0)), "")</f>
        <v>0</v>
      </c>
      <c r="U10" s="30">
        <f t="shared" si="5"/>
        <v>140</v>
      </c>
      <c r="V10" s="30">
        <f>IFERROR(INDEX(REPORT_DATA_BY_ZONE_MONTH!$A:$AG,$M10,MATCH(V$2,REPORT_DATA_BY_ZONE_MONTH!$A$1:$AG$1,0)), "")</f>
        <v>0</v>
      </c>
      <c r="W10" s="30">
        <f t="shared" si="6"/>
        <v>28</v>
      </c>
      <c r="Y10" s="8">
        <v>8</v>
      </c>
      <c r="Z10" s="8" t="str">
        <f>CONCATENATE(YEAR, ":",Y10,":0:0:",TAIDONG!$A$1)</f>
        <v>2016:8:0:0:TAIDONG</v>
      </c>
      <c r="AA10" s="37" t="e">
        <f>MATCH($Z10,REPORT_DATA_BY_ZONE_MONTH!$A:$A, 0)</f>
        <v>#N/A</v>
      </c>
      <c r="AB10" s="30" t="str">
        <f>IFERROR(INDEX(REPORT_DATA_BY_ZONE_MONTH!$A:$AG,$AA10,MATCH(AB$2,REPORT_DATA_BY_ZONE_MONTH!$A$1:$AG$1,0)), "")</f>
        <v/>
      </c>
    </row>
    <row r="11" spans="1:28">
      <c r="A11" s="37">
        <v>-4</v>
      </c>
      <c r="B11" s="37">
        <f t="shared" si="0"/>
        <v>-2</v>
      </c>
      <c r="C11" s="38">
        <f t="shared" si="1"/>
        <v>42278</v>
      </c>
      <c r="D11" s="38" t="str">
        <f>CONCATENATE(YEAR($C11),":",MONTH($C11),":0:0:", TAIDONG!$A$1)</f>
        <v>2015:10:0:0:TAIDONG</v>
      </c>
      <c r="E11" s="37" t="e">
        <f>MATCH($D11,BAPTISM_SOURCE_ZONE_MONTH!$A:$A, 0)</f>
        <v>#N/A</v>
      </c>
      <c r="F11" s="11" t="str">
        <f>IFERROR(INDEX(BAPTISM_SOURCE_ZONE_MONTH!$A:$Z,TAIDONG_GRAPH_DATA!$E11,MATCH(F$2,BAPTISM_SOURCE_ZONE_MONTH!$A$1:$Z$1,0)),"")</f>
        <v/>
      </c>
      <c r="G11" s="11" t="str">
        <f>IFERROR(INDEX(BAPTISM_SOURCE_ZONE_MONTH!$A:$Z,TAIDONG_GRAPH_DATA!$E11,MATCH(G$2,BAPTISM_SOURCE_ZONE_MONTH!$A$1:$Z$1,0)),"")</f>
        <v/>
      </c>
      <c r="H11" s="11" t="str">
        <f>IFERROR(INDEX(BAPTISM_SOURCE_ZONE_MONTH!$A:$Z,TAIDONG_GRAPH_DATA!$E11,MATCH(H$2,BAPTISM_SOURCE_ZONE_MONTH!$A$1:$Z$1,0)),"")</f>
        <v/>
      </c>
      <c r="I11" s="11" t="str">
        <f>IFERROR(INDEX(BAPTISM_SOURCE_ZONE_MONTH!$A:$Z,TAIDONG_GRAPH_DATA!$E11,MATCH(I$2,BAPTISM_SOURCE_ZONE_MONTH!$A$1:$Z$1,0)),"")</f>
        <v/>
      </c>
      <c r="J11" s="11" t="str">
        <f>IFERROR(INDEX(BAPTISM_SOURCE_ZONE_MONTH!$A:$Z,TAIDONG_GRAPH_DATA!$E11,MATCH(J$2,BAPTISM_SOURCE_ZONE_MONTH!$A$1:$Z$1,0)),"")</f>
        <v/>
      </c>
      <c r="K11" s="11" t="str">
        <f>IFERROR(INDEX(BAPTISM_SOURCE_ZONE_MONTH!$A:$Z,TAIDONG_GRAPH_DATA!$E11,MATCH(K$2,BAPTISM_SOURCE_ZONE_MONTH!$A$1:$Z$1,0)),"")</f>
        <v/>
      </c>
      <c r="M11" s="37">
        <f>MATCH($D11,REPORT_DATA_BY_ZONE_MONTH!$A:$A, 0)</f>
        <v>98</v>
      </c>
      <c r="N11" s="30">
        <f>IFERROR(INDEX(REPORT_DATA_BY_ZONE_MONTH!$A:$AG,$M11,MATCH(N$2,REPORT_DATA_BY_ZONE_MONTH!$A$1:$AG$1,0)), "")</f>
        <v>1</v>
      </c>
      <c r="O11" s="30">
        <f t="shared" si="2"/>
        <v>5</v>
      </c>
      <c r="P11" s="30">
        <f>IFERROR(INDEX(REPORT_DATA_BY_ZONE_MONTH!$A:$AG,$M11,MATCH(P$2,REPORT_DATA_BY_ZONE_MONTH!$A$1:$AG$1,0)), "")</f>
        <v>0</v>
      </c>
      <c r="Q11" s="30">
        <f t="shared" si="3"/>
        <v>168</v>
      </c>
      <c r="R11" s="30">
        <f>IFERROR(INDEX(REPORT_DATA_BY_ZONE_MONTH!$A:$AG,$M11,MATCH(R$2,REPORT_DATA_BY_ZONE_MONTH!$A$1:$AG$1,0)), "")</f>
        <v>0</v>
      </c>
      <c r="S11" s="30">
        <f t="shared" si="4"/>
        <v>84</v>
      </c>
      <c r="T11" s="30">
        <f>IFERROR(INDEX(REPORT_DATA_BY_ZONE_MONTH!$A:$AG,$M11,MATCH(T$2,REPORT_DATA_BY_ZONE_MONTH!$A$1:$AG$1,0)), "")</f>
        <v>0</v>
      </c>
      <c r="U11" s="30">
        <f t="shared" si="5"/>
        <v>140</v>
      </c>
      <c r="V11" s="30">
        <f>IFERROR(INDEX(REPORT_DATA_BY_ZONE_MONTH!$A:$AG,$M11,MATCH(V$2,REPORT_DATA_BY_ZONE_MONTH!$A$1:$AG$1,0)), "")</f>
        <v>0</v>
      </c>
      <c r="W11" s="30">
        <f t="shared" si="6"/>
        <v>28</v>
      </c>
      <c r="Y11" s="8">
        <v>9</v>
      </c>
      <c r="Z11" s="8" t="str">
        <f>CONCATENATE(YEAR, ":",Y11,":0:0:",TAIDONG!$A$1)</f>
        <v>2016:9:0:0:TAIDONG</v>
      </c>
      <c r="AA11" s="37" t="e">
        <f>MATCH($Z11,REPORT_DATA_BY_ZONE_MONTH!$A:$A, 0)</f>
        <v>#N/A</v>
      </c>
      <c r="AB11" s="30" t="str">
        <f>IFERROR(INDEX(REPORT_DATA_BY_ZONE_MONTH!$A:$AG,$AA11,MATCH(AB$2,REPORT_DATA_BY_ZONE_MONTH!$A$1:$AG$1,0)), "")</f>
        <v/>
      </c>
    </row>
    <row r="12" spans="1:28">
      <c r="A12" s="37">
        <v>-3</v>
      </c>
      <c r="B12" s="37">
        <f t="shared" si="0"/>
        <v>-1</v>
      </c>
      <c r="C12" s="38">
        <f t="shared" si="1"/>
        <v>42309</v>
      </c>
      <c r="D12" s="38" t="str">
        <f>CONCATENATE(YEAR($C12),":",MONTH($C12),":0:0:", TAIDONG!$A$1)</f>
        <v>2015:11:0:0:TAIDONG</v>
      </c>
      <c r="E12" s="37" t="e">
        <f>MATCH($D12,BAPTISM_SOURCE_ZONE_MONTH!$A:$A, 0)</f>
        <v>#N/A</v>
      </c>
      <c r="F12" s="11" t="str">
        <f>IFERROR(INDEX(BAPTISM_SOURCE_ZONE_MONTH!$A:$Z,TAIDONG_GRAPH_DATA!$E12,MATCH(F$2,BAPTISM_SOURCE_ZONE_MONTH!$A$1:$Z$1,0)),"")</f>
        <v/>
      </c>
      <c r="G12" s="11" t="str">
        <f>IFERROR(INDEX(BAPTISM_SOURCE_ZONE_MONTH!$A:$Z,TAIDONG_GRAPH_DATA!$E12,MATCH(G$2,BAPTISM_SOURCE_ZONE_MONTH!$A$1:$Z$1,0)),"")</f>
        <v/>
      </c>
      <c r="H12" s="11" t="str">
        <f>IFERROR(INDEX(BAPTISM_SOURCE_ZONE_MONTH!$A:$Z,TAIDONG_GRAPH_DATA!$E12,MATCH(H$2,BAPTISM_SOURCE_ZONE_MONTH!$A$1:$Z$1,0)),"")</f>
        <v/>
      </c>
      <c r="I12" s="11" t="str">
        <f>IFERROR(INDEX(BAPTISM_SOURCE_ZONE_MONTH!$A:$Z,TAIDONG_GRAPH_DATA!$E12,MATCH(I$2,BAPTISM_SOURCE_ZONE_MONTH!$A$1:$Z$1,0)),"")</f>
        <v/>
      </c>
      <c r="J12" s="11" t="str">
        <f>IFERROR(INDEX(BAPTISM_SOURCE_ZONE_MONTH!$A:$Z,TAIDONG_GRAPH_DATA!$E12,MATCH(J$2,BAPTISM_SOURCE_ZONE_MONTH!$A$1:$Z$1,0)),"")</f>
        <v/>
      </c>
      <c r="K12" s="11" t="str">
        <f>IFERROR(INDEX(BAPTISM_SOURCE_ZONE_MONTH!$A:$Z,TAIDONG_GRAPH_DATA!$E12,MATCH(K$2,BAPTISM_SOURCE_ZONE_MONTH!$A$1:$Z$1,0)),"")</f>
        <v/>
      </c>
      <c r="M12" s="37">
        <f>MATCH($D12,REPORT_DATA_BY_ZONE_MONTH!$A:$A, 0)</f>
        <v>108</v>
      </c>
      <c r="N12" s="30">
        <f>IFERROR(INDEX(REPORT_DATA_BY_ZONE_MONTH!$A:$AG,$M12,MATCH(N$2,REPORT_DATA_BY_ZONE_MONTH!$A$1:$AG$1,0)), "")</f>
        <v>2</v>
      </c>
      <c r="O12" s="30">
        <f t="shared" si="2"/>
        <v>5</v>
      </c>
      <c r="P12" s="30">
        <f>IFERROR(INDEX(REPORT_DATA_BY_ZONE_MONTH!$A:$AG,$M12,MATCH(P$2,REPORT_DATA_BY_ZONE_MONTH!$A$1:$AG$1,0)), "")</f>
        <v>0</v>
      </c>
      <c r="Q12" s="30">
        <f t="shared" si="3"/>
        <v>168</v>
      </c>
      <c r="R12" s="30">
        <f>IFERROR(INDEX(REPORT_DATA_BY_ZONE_MONTH!$A:$AG,$M12,MATCH(R$2,REPORT_DATA_BY_ZONE_MONTH!$A$1:$AG$1,0)), "")</f>
        <v>0</v>
      </c>
      <c r="S12" s="30">
        <f t="shared" si="4"/>
        <v>84</v>
      </c>
      <c r="T12" s="30">
        <f>IFERROR(INDEX(REPORT_DATA_BY_ZONE_MONTH!$A:$AG,$M12,MATCH(T$2,REPORT_DATA_BY_ZONE_MONTH!$A$1:$AG$1,0)), "")</f>
        <v>0</v>
      </c>
      <c r="U12" s="30">
        <f t="shared" si="5"/>
        <v>140</v>
      </c>
      <c r="V12" s="30">
        <f>IFERROR(INDEX(REPORT_DATA_BY_ZONE_MONTH!$A:$AG,$M12,MATCH(V$2,REPORT_DATA_BY_ZONE_MONTH!$A$1:$AG$1,0)), "")</f>
        <v>0</v>
      </c>
      <c r="W12" s="30">
        <f t="shared" si="6"/>
        <v>28</v>
      </c>
      <c r="Y12" s="8">
        <v>10</v>
      </c>
      <c r="Z12" s="8" t="str">
        <f>CONCATENATE(YEAR, ":",Y12,":0:0:",TAIDONG!$A$1)</f>
        <v>2016:10:0:0:TAIDONG</v>
      </c>
      <c r="AA12" s="37" t="e">
        <f>MATCH($Z12,REPORT_DATA_BY_ZONE_MONTH!$A:$A, 0)</f>
        <v>#N/A</v>
      </c>
      <c r="AB12" s="30" t="str">
        <f>IFERROR(INDEX(REPORT_DATA_BY_ZONE_MONTH!$A:$AG,$AA12,MATCH(AB$2,REPORT_DATA_BY_ZONE_MONTH!$A$1:$AG$1,0)), "")</f>
        <v/>
      </c>
    </row>
    <row r="13" spans="1:28">
      <c r="A13" s="37">
        <v>-2</v>
      </c>
      <c r="B13" s="37">
        <f t="shared" si="0"/>
        <v>0</v>
      </c>
      <c r="C13" s="38">
        <f t="shared" si="1"/>
        <v>42339</v>
      </c>
      <c r="D13" s="38" t="str">
        <f>CONCATENATE(YEAR($C13),":",MONTH($C13),":0:0:", TAIDONG!$A$1)</f>
        <v>2015:12:0:0:TAIDONG</v>
      </c>
      <c r="E13" s="37" t="e">
        <f>MATCH($D13,BAPTISM_SOURCE_ZONE_MONTH!$A:$A, 0)</f>
        <v>#N/A</v>
      </c>
      <c r="F13" s="11" t="str">
        <f>IFERROR(INDEX(BAPTISM_SOURCE_ZONE_MONTH!$A:$Z,TAIDONG_GRAPH_DATA!$E13,MATCH(F$2,BAPTISM_SOURCE_ZONE_MONTH!$A$1:$Z$1,0)),"")</f>
        <v/>
      </c>
      <c r="G13" s="11" t="str">
        <f>IFERROR(INDEX(BAPTISM_SOURCE_ZONE_MONTH!$A:$Z,TAIDONG_GRAPH_DATA!$E13,MATCH(G$2,BAPTISM_SOURCE_ZONE_MONTH!$A$1:$Z$1,0)),"")</f>
        <v/>
      </c>
      <c r="H13" s="11" t="str">
        <f>IFERROR(INDEX(BAPTISM_SOURCE_ZONE_MONTH!$A:$Z,TAIDONG_GRAPH_DATA!$E13,MATCH(H$2,BAPTISM_SOURCE_ZONE_MONTH!$A$1:$Z$1,0)),"")</f>
        <v/>
      </c>
      <c r="I13" s="11" t="str">
        <f>IFERROR(INDEX(BAPTISM_SOURCE_ZONE_MONTH!$A:$Z,TAIDONG_GRAPH_DATA!$E13,MATCH(I$2,BAPTISM_SOURCE_ZONE_MONTH!$A$1:$Z$1,0)),"")</f>
        <v/>
      </c>
      <c r="J13" s="11" t="str">
        <f>IFERROR(INDEX(BAPTISM_SOURCE_ZONE_MONTH!$A:$Z,TAIDONG_GRAPH_DATA!$E13,MATCH(J$2,BAPTISM_SOURCE_ZONE_MONTH!$A$1:$Z$1,0)),"")</f>
        <v/>
      </c>
      <c r="K13" s="11" t="str">
        <f>IFERROR(INDEX(BAPTISM_SOURCE_ZONE_MONTH!$A:$Z,TAIDONG_GRAPH_DATA!$E13,MATCH(K$2,BAPTISM_SOURCE_ZONE_MONTH!$A$1:$Z$1,0)),"")</f>
        <v/>
      </c>
      <c r="M13" s="37">
        <f>MATCH($D13,REPORT_DATA_BY_ZONE_MONTH!$A:$A, 0)</f>
        <v>119</v>
      </c>
      <c r="N13" s="30">
        <f>IFERROR(INDEX(REPORT_DATA_BY_ZONE_MONTH!$A:$AG,$M13,MATCH(N$2,REPORT_DATA_BY_ZONE_MONTH!$A$1:$AG$1,0)), "")</f>
        <v>6</v>
      </c>
      <c r="O13" s="30">
        <f t="shared" si="2"/>
        <v>5</v>
      </c>
      <c r="P13" s="30">
        <f>IFERROR(INDEX(REPORT_DATA_BY_ZONE_MONTH!$A:$AG,$M13,MATCH(P$2,REPORT_DATA_BY_ZONE_MONTH!$A$1:$AG$1,0)), "")</f>
        <v>0</v>
      </c>
      <c r="Q13" s="30">
        <f t="shared" si="3"/>
        <v>168</v>
      </c>
      <c r="R13" s="30">
        <f>IFERROR(INDEX(REPORT_DATA_BY_ZONE_MONTH!$A:$AG,$M13,MATCH(R$2,REPORT_DATA_BY_ZONE_MONTH!$A$1:$AG$1,0)), "")</f>
        <v>0</v>
      </c>
      <c r="S13" s="30">
        <f t="shared" si="4"/>
        <v>84</v>
      </c>
      <c r="T13" s="30">
        <f>IFERROR(INDEX(REPORT_DATA_BY_ZONE_MONTH!$A:$AG,$M13,MATCH(T$2,REPORT_DATA_BY_ZONE_MONTH!$A$1:$AG$1,0)), "")</f>
        <v>0</v>
      </c>
      <c r="U13" s="30">
        <f t="shared" si="5"/>
        <v>140</v>
      </c>
      <c r="V13" s="30">
        <f>IFERROR(INDEX(REPORT_DATA_BY_ZONE_MONTH!$A:$AG,$M13,MATCH(V$2,REPORT_DATA_BY_ZONE_MONTH!$A$1:$AG$1,0)), "")</f>
        <v>0</v>
      </c>
      <c r="W13" s="30">
        <f t="shared" si="6"/>
        <v>28</v>
      </c>
      <c r="Y13" s="8">
        <v>11</v>
      </c>
      <c r="Z13" s="8" t="str">
        <f>CONCATENATE(YEAR, ":",Y13,":0:0:",TAIDONG!$A$1)</f>
        <v>2016:11:0:0:TAIDONG</v>
      </c>
      <c r="AA13" s="37" t="e">
        <f>MATCH($Z13,REPORT_DATA_BY_ZONE_MONTH!$A:$A, 0)</f>
        <v>#N/A</v>
      </c>
      <c r="AB13" s="30" t="str">
        <f>IFERROR(INDEX(REPORT_DATA_BY_ZONE_MONTH!$A:$AG,$AA13,MATCH(AB$2,REPORT_DATA_BY_ZONE_MONTH!$A$1:$AG$1,0)), "")</f>
        <v/>
      </c>
    </row>
    <row r="14" spans="1:28">
      <c r="A14" s="37">
        <v>-1</v>
      </c>
      <c r="B14" s="37">
        <f t="shared" si="0"/>
        <v>1</v>
      </c>
      <c r="C14" s="38">
        <f t="shared" si="1"/>
        <v>42370</v>
      </c>
      <c r="D14" s="38" t="str">
        <f>CONCATENATE(YEAR($C14),":",MONTH($C14),":0:0:", TAIDONG!$A$1)</f>
        <v>2016:1:0:0:TAIDONG</v>
      </c>
      <c r="E14" s="37">
        <f>MATCH($D14,BAPTISM_SOURCE_ZONE_MONTH!$A:$A, 0)</f>
        <v>8</v>
      </c>
      <c r="F14" s="11">
        <f>IFERROR(INDEX(BAPTISM_SOURCE_ZONE_MONTH!$A:$Z,TAIDONG_GRAPH_DATA!$E14,MATCH(F$2,BAPTISM_SOURCE_ZONE_MONTH!$A$1:$Z$1,0)),"")</f>
        <v>6</v>
      </c>
      <c r="G14" s="11">
        <f>IFERROR(INDEX(BAPTISM_SOURCE_ZONE_MONTH!$A:$Z,TAIDONG_GRAPH_DATA!$E14,MATCH(G$2,BAPTISM_SOURCE_ZONE_MONTH!$A$1:$Z$1,0)),"")</f>
        <v>2</v>
      </c>
      <c r="H14" s="11">
        <f>IFERROR(INDEX(BAPTISM_SOURCE_ZONE_MONTH!$A:$Z,TAIDONG_GRAPH_DATA!$E14,MATCH(H$2,BAPTISM_SOURCE_ZONE_MONTH!$A$1:$Z$1,0)),"")</f>
        <v>0</v>
      </c>
      <c r="I14" s="11">
        <f>IFERROR(INDEX(BAPTISM_SOURCE_ZONE_MONTH!$A:$Z,TAIDONG_GRAPH_DATA!$E14,MATCH(I$2,BAPTISM_SOURCE_ZONE_MONTH!$A$1:$Z$1,0)),"")</f>
        <v>0</v>
      </c>
      <c r="J14" s="11">
        <f>IFERROR(INDEX(BAPTISM_SOURCE_ZONE_MONTH!$A:$Z,TAIDONG_GRAPH_DATA!$E14,MATCH(J$2,BAPTISM_SOURCE_ZONE_MONTH!$A$1:$Z$1,0)),"")</f>
        <v>0</v>
      </c>
      <c r="K14" s="11">
        <f>IFERROR(INDEX(BAPTISM_SOURCE_ZONE_MONTH!$A:$Z,TAIDONG_GRAPH_DATA!$E14,MATCH(K$2,BAPTISM_SOURCE_ZONE_MONTH!$A$1:$Z$1,0)),"")</f>
        <v>0</v>
      </c>
      <c r="M14" s="37">
        <f>MATCH($D14,REPORT_DATA_BY_ZONE_MONTH!$A:$A, 0)</f>
        <v>219</v>
      </c>
      <c r="N14" s="30">
        <f>IFERROR(INDEX(REPORT_DATA_BY_ZONE_MONTH!$A:$AG,$M14,MATCH(N$2,REPORT_DATA_BY_ZONE_MONTH!$A$1:$AG$1,0)), "")</f>
        <v>1</v>
      </c>
      <c r="O14" s="30">
        <f t="shared" si="2"/>
        <v>5</v>
      </c>
      <c r="P14" s="30">
        <f>IFERROR(INDEX(REPORT_DATA_BY_ZONE_MONTH!$A:$AG,$M14,MATCH(P$2,REPORT_DATA_BY_ZONE_MONTH!$A$1:$AG$1,0)), "")</f>
        <v>142</v>
      </c>
      <c r="Q14" s="30">
        <f t="shared" si="3"/>
        <v>168</v>
      </c>
      <c r="R14" s="30">
        <f>IFERROR(INDEX(REPORT_DATA_BY_ZONE_MONTH!$A:$AG,$M14,MATCH(R$2,REPORT_DATA_BY_ZONE_MONTH!$A$1:$AG$1,0)), "")</f>
        <v>33</v>
      </c>
      <c r="S14" s="30">
        <f t="shared" si="4"/>
        <v>84</v>
      </c>
      <c r="T14" s="30">
        <f>IFERROR(INDEX(REPORT_DATA_BY_ZONE_MONTH!$A:$AG,$M14,MATCH(T$2,REPORT_DATA_BY_ZONE_MONTH!$A$1:$AG$1,0)), "")</f>
        <v>65</v>
      </c>
      <c r="U14" s="30">
        <f t="shared" si="5"/>
        <v>140</v>
      </c>
      <c r="V14" s="30">
        <f>IFERROR(INDEX(REPORT_DATA_BY_ZONE_MONTH!$A:$AG,$M14,MATCH(V$2,REPORT_DATA_BY_ZONE_MONTH!$A$1:$AG$1,0)), "")</f>
        <v>0</v>
      </c>
      <c r="W14" s="30">
        <f t="shared" si="6"/>
        <v>28</v>
      </c>
      <c r="Y14" s="8">
        <v>12</v>
      </c>
      <c r="Z14" s="8" t="str">
        <f>CONCATENATE(YEAR, ":",Y14,":0:0:",TAIDONG!$A$1)</f>
        <v>2016:12:0:0:TAIDONG</v>
      </c>
      <c r="AA14" s="37" t="e">
        <f>MATCH($Z14,REPORT_DATA_BY_ZONE_MONTH!$A:$A, 0)</f>
        <v>#N/A</v>
      </c>
      <c r="AB14" s="30" t="str">
        <f>IFERROR(INDEX(REPORT_DATA_BY_ZONE_MONTH!$A:$AG,$AA14,MATCH(AB$2,REPORT_DATA_BY_ZONE_MONTH!$A$1:$AG$1,0)), "")</f>
        <v/>
      </c>
    </row>
    <row r="15" spans="1:28">
      <c r="A15" s="37">
        <v>0</v>
      </c>
      <c r="B15" s="37">
        <f t="shared" si="0"/>
        <v>2</v>
      </c>
      <c r="C15" s="38">
        <f t="shared" si="1"/>
        <v>42401</v>
      </c>
      <c r="D15" s="38" t="str">
        <f>CONCATENATE(YEAR($C15),":",MONTH($C15),":0:0:", TAIDONG!$A$1)</f>
        <v>2016:2:0:0:TAIDONG</v>
      </c>
      <c r="E15" s="37" t="e">
        <f>MATCH($D15,BAPTISM_SOURCE_ZONE_MONTH!$A:$A, 0)</f>
        <v>#N/A</v>
      </c>
      <c r="F15" s="11" t="str">
        <f>IFERROR(INDEX(BAPTISM_SOURCE_ZONE_MONTH!$A:$Z,TAIDONG_GRAPH_DATA!$E15,MATCH(F$2,BAPTISM_SOURCE_ZONE_MONTH!$A$1:$Z$1,0)),"")</f>
        <v/>
      </c>
      <c r="G15" s="11" t="str">
        <f>IFERROR(INDEX(BAPTISM_SOURCE_ZONE_MONTH!$A:$Z,TAIDONG_GRAPH_DATA!$E15,MATCH(G$2,BAPTISM_SOURCE_ZONE_MONTH!$A$1:$Z$1,0)),"")</f>
        <v/>
      </c>
      <c r="H15" s="11" t="str">
        <f>IFERROR(INDEX(BAPTISM_SOURCE_ZONE_MONTH!$A:$Z,TAIDONG_GRAPH_DATA!$E15,MATCH(H$2,BAPTISM_SOURCE_ZONE_MONTH!$A$1:$Z$1,0)),"")</f>
        <v/>
      </c>
      <c r="I15" s="11" t="str">
        <f>IFERROR(INDEX(BAPTISM_SOURCE_ZONE_MONTH!$A:$Z,TAIDONG_GRAPH_DATA!$E15,MATCH(I$2,BAPTISM_SOURCE_ZONE_MONTH!$A$1:$Z$1,0)),"")</f>
        <v/>
      </c>
      <c r="J15" s="11" t="str">
        <f>IFERROR(INDEX(BAPTISM_SOURCE_ZONE_MONTH!$A:$Z,TAIDONG_GRAPH_DATA!$E15,MATCH(J$2,BAPTISM_SOURCE_ZONE_MONTH!$A$1:$Z$1,0)),"")</f>
        <v/>
      </c>
      <c r="K15" s="11" t="str">
        <f>IFERROR(INDEX(BAPTISM_SOURCE_ZONE_MONTH!$A:$Z,TAIDONG_GRAPH_DATA!$E15,MATCH(K$2,BAPTISM_SOURCE_ZONE_MONTH!$A$1:$Z$1,0)),"")</f>
        <v/>
      </c>
      <c r="M15" s="37">
        <f>MATCH($D15,REPORT_DATA_BY_ZONE_MONTH!$A:$A, 0)</f>
        <v>230</v>
      </c>
      <c r="N15" s="30">
        <f>IFERROR(INDEX(REPORT_DATA_BY_ZONE_MONTH!$A:$AG,$M15,MATCH(N$2,REPORT_DATA_BY_ZONE_MONTH!$A$1:$AG$1,0)), "")</f>
        <v>1</v>
      </c>
      <c r="O15" s="30">
        <f t="shared" si="2"/>
        <v>5</v>
      </c>
      <c r="P15" s="30">
        <f>IFERROR(INDEX(REPORT_DATA_BY_ZONE_MONTH!$A:$AG,$M15,MATCH(P$2,REPORT_DATA_BY_ZONE_MONTH!$A$1:$AG$1,0)), "")</f>
        <v>80</v>
      </c>
      <c r="Q15" s="30">
        <f t="shared" si="3"/>
        <v>168</v>
      </c>
      <c r="R15" s="30">
        <f>IFERROR(INDEX(REPORT_DATA_BY_ZONE_MONTH!$A:$AG,$M15,MATCH(R$2,REPORT_DATA_BY_ZONE_MONTH!$A$1:$AG$1,0)), "")</f>
        <v>15</v>
      </c>
      <c r="S15" s="30">
        <f t="shared" si="4"/>
        <v>84</v>
      </c>
      <c r="T15" s="30">
        <f>IFERROR(INDEX(REPORT_DATA_BY_ZONE_MONTH!$A:$AG,$M15,MATCH(T$2,REPORT_DATA_BY_ZONE_MONTH!$A$1:$AG$1,0)), "")</f>
        <v>53</v>
      </c>
      <c r="U15" s="30">
        <f t="shared" si="5"/>
        <v>140</v>
      </c>
      <c r="V15" s="30">
        <f>IFERROR(INDEX(REPORT_DATA_BY_ZONE_MONTH!$A:$AG,$M15,MATCH(V$2,REPORT_DATA_BY_ZONE_MONTH!$A$1:$AG$1,0)), "")</f>
        <v>4</v>
      </c>
      <c r="W15" s="30">
        <f t="shared" si="6"/>
        <v>28</v>
      </c>
    </row>
    <row r="16" spans="1:28">
      <c r="F16" s="37">
        <f t="shared" ref="F16:K16" si="7">SUM(F3:F15)</f>
        <v>6</v>
      </c>
      <c r="G16" s="37">
        <f>SUM(G3:G15)</f>
        <v>2</v>
      </c>
      <c r="H16" s="37">
        <f>SUM(H3:H15)</f>
        <v>0</v>
      </c>
      <c r="I16" s="37">
        <f t="shared" si="7"/>
        <v>0</v>
      </c>
      <c r="J16" s="37">
        <f t="shared" si="7"/>
        <v>0</v>
      </c>
      <c r="K16" s="37">
        <f t="shared" si="7"/>
        <v>0</v>
      </c>
      <c r="N16" s="37">
        <f>SUM(N3:N15)</f>
        <v>30</v>
      </c>
      <c r="O16" s="37"/>
      <c r="AB16" s="8">
        <f>SUM(AB3:AB14)</f>
        <v>2</v>
      </c>
    </row>
    <row r="17" spans="1:12">
      <c r="A17" s="8" t="s">
        <v>1424</v>
      </c>
      <c r="B17" s="8">
        <v>4</v>
      </c>
      <c r="G17" s="37"/>
      <c r="H17" s="37"/>
      <c r="I17" s="37"/>
      <c r="J17" s="37"/>
      <c r="K17" s="37"/>
      <c r="L17" s="37"/>
    </row>
    <row r="18" spans="1:12">
      <c r="A18" s="8" t="s">
        <v>1425</v>
      </c>
      <c r="B18" s="8">
        <f>COUNTA(TAIDONG!$A:$A)-1</f>
        <v>7</v>
      </c>
      <c r="G18" s="37"/>
      <c r="H18" s="37"/>
      <c r="I18" s="37"/>
      <c r="J18" s="37"/>
      <c r="K18" s="37"/>
      <c r="L18" s="37"/>
    </row>
    <row r="19" spans="1:12">
      <c r="A19" s="8" t="s">
        <v>634</v>
      </c>
      <c r="B19" s="8">
        <f>SUM($F$16:$H$16)</f>
        <v>8</v>
      </c>
    </row>
    <row r="20" spans="1:12">
      <c r="A20" s="8" t="s">
        <v>635</v>
      </c>
      <c r="B20" s="8">
        <f>SUM($I$16:$K$16)</f>
        <v>0</v>
      </c>
    </row>
    <row r="21" spans="1:12">
      <c r="A21" s="8" t="s">
        <v>1426</v>
      </c>
      <c r="B21" s="1">
        <v>5</v>
      </c>
    </row>
    <row r="22" spans="1:12" ht="60">
      <c r="A22" s="8" t="s">
        <v>637</v>
      </c>
      <c r="B22" s="39" t="str">
        <f>CONCATENATE("Member Referral Goal 成員回條目標:     50%+ 
Member Referral Actual 成員回條實際:  ",$D$22)</f>
        <v>Member Referral Goal 成員回條目標:     50%+ 
Member Referral Actual 成員回條實際:  00%</v>
      </c>
      <c r="C22" s="40">
        <f>B20/SUM(B19:B20)</f>
        <v>0</v>
      </c>
      <c r="D22" s="8" t="str">
        <f>TEXT(C22,"00%")</f>
        <v>00%</v>
      </c>
    </row>
    <row r="23" spans="1:12" ht="30">
      <c r="A23" s="8" t="s">
        <v>638</v>
      </c>
      <c r="B23" s="39" t="str">
        <f>CONCATENATE("Annual Goal 年度目標:  ",C23,"
Actual YTD 年度實際:    ",D23)</f>
        <v>Annual Goal 年度目標:  60
Actual YTD 年度實際:    2</v>
      </c>
      <c r="C23" s="8">
        <f>TAIDONG!$D$2</f>
        <v>60</v>
      </c>
      <c r="D23" s="8">
        <f>TAIDONG!$G$5</f>
        <v>2</v>
      </c>
    </row>
    <row r="24" spans="1:12" ht="23.25">
      <c r="A24" s="8" t="s">
        <v>1423</v>
      </c>
      <c r="B24" s="64" t="str">
        <f>TAIDONG!$B1</f>
        <v>Taidong Zone</v>
      </c>
    </row>
    <row r="25" spans="1:12">
      <c r="B25" s="62" t="str">
        <f>TAIDONG!$B2</f>
        <v>臺東地帶</v>
      </c>
    </row>
    <row r="26" spans="1:12">
      <c r="B26" s="62" t="str">
        <f>TAIDONG!$B6</f>
        <v>Hualien Stake</v>
      </c>
    </row>
    <row r="27" spans="1:12">
      <c r="B27" s="62" t="str">
        <f>TAIDONG!$B7</f>
        <v>花蓮支聯會</v>
      </c>
    </row>
    <row r="28" spans="1:12">
      <c r="B28" s="63">
        <f>TAIDONG!$B4</f>
        <v>42414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7"/>
  <sheetViews>
    <sheetView topLeftCell="B1" zoomScaleNormal="100" zoomScaleSheetLayoutView="115" workbookViewId="0">
      <selection activeCell="L19" sqref="L19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47</v>
      </c>
      <c r="B1" s="51" t="s">
        <v>814</v>
      </c>
      <c r="C1" s="42"/>
      <c r="D1" s="43"/>
      <c r="E1" s="43"/>
      <c r="F1" s="43"/>
      <c r="G1" s="43"/>
      <c r="H1" s="43"/>
      <c r="I1" s="43"/>
      <c r="J1" s="43"/>
      <c r="K1" s="44"/>
      <c r="L1" s="65" t="s">
        <v>27</v>
      </c>
      <c r="M1" s="65" t="s">
        <v>28</v>
      </c>
      <c r="N1" s="65" t="s">
        <v>29</v>
      </c>
      <c r="O1" s="65" t="s">
        <v>30</v>
      </c>
      <c r="P1" s="65" t="s">
        <v>31</v>
      </c>
      <c r="Q1" s="65" t="s">
        <v>32</v>
      </c>
      <c r="R1" s="65" t="s">
        <v>64</v>
      </c>
      <c r="S1" s="65" t="s">
        <v>65</v>
      </c>
      <c r="T1" s="65" t="s">
        <v>66</v>
      </c>
      <c r="U1" s="65" t="s">
        <v>33</v>
      </c>
      <c r="V1" s="65" t="s">
        <v>34</v>
      </c>
    </row>
    <row r="2" spans="1:22" ht="15" customHeight="1">
      <c r="B2" s="72" t="s">
        <v>1431</v>
      </c>
      <c r="C2" s="35" t="s">
        <v>1403</v>
      </c>
      <c r="D2" s="79">
        <v>59</v>
      </c>
      <c r="E2" s="53"/>
      <c r="F2" s="53"/>
      <c r="G2" s="76" t="s">
        <v>69</v>
      </c>
      <c r="H2" s="77"/>
      <c r="I2" s="77"/>
      <c r="J2" s="78"/>
      <c r="K2" s="47" t="s">
        <v>59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>
      <c r="B3" s="73"/>
      <c r="C3" s="34" t="s">
        <v>1404</v>
      </c>
      <c r="D3" s="80"/>
      <c r="E3" s="54"/>
      <c r="F3" s="54"/>
      <c r="G3" s="76" t="s">
        <v>1397</v>
      </c>
      <c r="H3" s="77"/>
      <c r="I3" s="77"/>
      <c r="J3" s="78"/>
      <c r="K3" s="47" t="s">
        <v>1395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>
      <c r="B4" s="81">
        <f>DATE</f>
        <v>42414</v>
      </c>
      <c r="C4" s="32" t="s">
        <v>1400</v>
      </c>
      <c r="D4" s="33"/>
      <c r="E4" s="33"/>
      <c r="F4" s="33"/>
      <c r="G4" s="68">
        <f>ROUND($D$2/12*MONTH,0)</f>
        <v>10</v>
      </c>
      <c r="H4" s="69"/>
      <c r="I4" s="69"/>
      <c r="J4" s="70"/>
      <c r="K4" s="52">
        <f>ROUND($D$2/12,0)</f>
        <v>5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>
      <c r="B5" s="82"/>
      <c r="C5" s="5" t="s">
        <v>1401</v>
      </c>
      <c r="D5" s="6"/>
      <c r="E5" s="6"/>
      <c r="F5" s="6"/>
      <c r="G5" s="83">
        <f>ZHUNAN_GRAPH_DATA!AB16</f>
        <v>5</v>
      </c>
      <c r="H5" s="84"/>
      <c r="I5" s="84"/>
      <c r="J5" s="85"/>
      <c r="K5" s="55">
        <f>$L$27</f>
        <v>2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spans="1:22" ht="15" customHeight="1">
      <c r="B6" s="48" t="s">
        <v>812</v>
      </c>
      <c r="C6" s="34" t="s">
        <v>1419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813</v>
      </c>
      <c r="C7" s="34" t="s">
        <v>1398</v>
      </c>
      <c r="D7" s="34"/>
      <c r="E7" s="34"/>
      <c r="F7" s="34"/>
      <c r="G7" s="29"/>
      <c r="H7" s="29"/>
      <c r="I7" s="29"/>
      <c r="J7" s="29"/>
      <c r="K7" s="29" t="s">
        <v>1399</v>
      </c>
      <c r="L7" s="58" t="s">
        <v>1405</v>
      </c>
      <c r="M7" s="58" t="s">
        <v>1405</v>
      </c>
      <c r="N7" s="58" t="s">
        <v>1406</v>
      </c>
      <c r="O7" s="58" t="s">
        <v>1407</v>
      </c>
      <c r="P7" s="58" t="s">
        <v>1408</v>
      </c>
      <c r="Q7" s="58"/>
      <c r="R7" s="58" t="s">
        <v>1409</v>
      </c>
      <c r="S7" s="58" t="s">
        <v>1410</v>
      </c>
      <c r="T7" s="58" t="s">
        <v>1409</v>
      </c>
      <c r="U7" s="58" t="s">
        <v>1411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1450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815</v>
      </c>
      <c r="B10" s="27" t="s">
        <v>816</v>
      </c>
      <c r="C10" s="4" t="s">
        <v>870</v>
      </c>
      <c r="D10" s="4" t="s">
        <v>871</v>
      </c>
      <c r="E10" s="4" t="str">
        <f>CONCATENATE(YEAR,":",MONTH,":",WEEK,":",DAY,":",$A10)</f>
        <v>2016:2:2:7:ZHUNAN_E</v>
      </c>
      <c r="F10" s="4">
        <f>MATCH($E10,REPORT_DATA_BY_COMP!$A:$A,0)</f>
        <v>488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1</v>
      </c>
      <c r="J10" s="11">
        <f>IFERROR(INDEX(REPORT_DATA_BY_COMP!$A:$AH,$F10,MATCH(J$8,REPORT_DATA_BY_COMP!$A$1:$AH$1,0)), "")</f>
        <v>0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2</v>
      </c>
      <c r="O10" s="11">
        <f>IFERROR(INDEX(REPORT_DATA_BY_COMP!$A:$AH,$F10,MATCH(O$8,REPORT_DATA_BY_COMP!$A$1:$AH$1,0)), "")</f>
        <v>0</v>
      </c>
      <c r="P10" s="11">
        <f>IFERROR(INDEX(REPORT_DATA_BY_COMP!$A:$AH,$F10,MATCH(P$8,REPORT_DATA_BY_COMP!$A$1:$AH$1,0)), "")</f>
        <v>6</v>
      </c>
      <c r="Q10" s="11">
        <f>IFERROR(INDEX(REPORT_DATA_BY_COMP!$A:$AH,$F10,MATCH(Q$8,REPORT_DATA_BY_COMP!$A$1:$AH$1,0)), "")</f>
        <v>11</v>
      </c>
      <c r="R10" s="11">
        <f>IFERROR(INDEX(REPORT_DATA_BY_COMP!$A:$AH,$F10,MATCH(R$8,REPORT_DATA_BY_COMP!$A$1:$AH$1,0)), "")</f>
        <v>3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5</v>
      </c>
      <c r="U10" s="11">
        <f>IFERROR(INDEX(REPORT_DATA_BY_COMP!$A:$AH,$F10,MATCH(U$8,REPORT_DATA_BY_COMP!$A$1:$AH$1,0)), "")</f>
        <v>0</v>
      </c>
      <c r="V10" s="11">
        <f>IFERROR(INDEX(REPORT_DATA_BY_COMP!$A:$AH,$F10,MATCH(V$8,REPORT_DATA_BY_COMP!$A$1:$AH$1,0)), "")</f>
        <v>0</v>
      </c>
    </row>
    <row r="11" spans="1:22">
      <c r="A11" s="26" t="s">
        <v>817</v>
      </c>
      <c r="B11" s="27" t="s">
        <v>818</v>
      </c>
      <c r="C11" s="4" t="s">
        <v>872</v>
      </c>
      <c r="D11" s="4" t="s">
        <v>873</v>
      </c>
      <c r="E11" s="4" t="str">
        <f>CONCATENATE(YEAR,":",MONTH,":",WEEK,":",DAY,":",$A11)</f>
        <v>2016:2:2:7:XIANGSHAN_A</v>
      </c>
      <c r="F11" s="4">
        <f>MATCH($E11,REPORT_DATA_BY_COMP!$A:$A,0)</f>
        <v>456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0</v>
      </c>
      <c r="J11" s="11">
        <f>IFERROR(INDEX(REPORT_DATA_BY_COMP!$A:$AH,$F11,MATCH(J$8,REPORT_DATA_BY_COMP!$A$1:$AH$1,0)), "")</f>
        <v>0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0</v>
      </c>
      <c r="O11" s="11">
        <f>IFERROR(INDEX(REPORT_DATA_BY_COMP!$A:$AH,$F11,MATCH(O$8,REPORT_DATA_BY_COMP!$A$1:$AH$1,0)), "")</f>
        <v>0</v>
      </c>
      <c r="P11" s="11">
        <f>IFERROR(INDEX(REPORT_DATA_BY_COMP!$A:$AH,$F11,MATCH(P$8,REPORT_DATA_BY_COMP!$A$1:$AH$1,0)), "")</f>
        <v>3</v>
      </c>
      <c r="Q11" s="11">
        <f>IFERROR(INDEX(REPORT_DATA_BY_COMP!$A:$AH,$F11,MATCH(Q$8,REPORT_DATA_BY_COMP!$A$1:$AH$1,0)), "")</f>
        <v>6</v>
      </c>
      <c r="R11" s="11">
        <f>IFERROR(INDEX(REPORT_DATA_BY_COMP!$A:$AH,$F11,MATCH(R$8,REPORT_DATA_BY_COMP!$A$1:$AH$1,0)), "")</f>
        <v>1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0</v>
      </c>
      <c r="U11" s="11">
        <f>IFERROR(INDEX(REPORT_DATA_BY_COMP!$A:$AH,$F11,MATCH(U$8,REPORT_DATA_BY_COMP!$A$1:$AH$1,0)), "")</f>
        <v>0</v>
      </c>
      <c r="V11" s="11">
        <f>IFERROR(INDEX(REPORT_DATA_BY_COMP!$A:$AH,$F11,MATCH(V$8,REPORT_DATA_BY_COMP!$A$1:$AH$1,0)), "")</f>
        <v>0</v>
      </c>
    </row>
    <row r="12" spans="1:22">
      <c r="A12" s="26" t="s">
        <v>819</v>
      </c>
      <c r="B12" s="27" t="s">
        <v>820</v>
      </c>
      <c r="C12" s="4" t="s">
        <v>874</v>
      </c>
      <c r="D12" s="4" t="s">
        <v>875</v>
      </c>
      <c r="E12" s="4" t="str">
        <f>CONCATENATE(YEAR,":",MONTH,":",WEEK,":",DAY,":",$A12)</f>
        <v>2016:2:2:7:XIANGSHAN_B</v>
      </c>
      <c r="F12" s="4">
        <f>MATCH($E12,REPORT_DATA_BY_COMP!$A:$A,0)</f>
        <v>457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0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2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8</v>
      </c>
      <c r="Q12" s="11">
        <f>IFERROR(INDEX(REPORT_DATA_BY_COMP!$A:$AH,$F12,MATCH(Q$8,REPORT_DATA_BY_COMP!$A$1:$AH$1,0)), "")</f>
        <v>19</v>
      </c>
      <c r="R12" s="11">
        <f>IFERROR(INDEX(REPORT_DATA_BY_COMP!$A:$AH,$F12,MATCH(R$8,REPORT_DATA_BY_COMP!$A$1:$AH$1,0)), "")</f>
        <v>6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2</v>
      </c>
      <c r="U12" s="11">
        <f>IFERROR(INDEX(REPORT_DATA_BY_COMP!$A:$AH,$F12,MATCH(U$8,REPORT_DATA_BY_COMP!$A$1:$AH$1,0)), "")</f>
        <v>1</v>
      </c>
      <c r="V12" s="11">
        <f>IFERROR(INDEX(REPORT_DATA_BY_COMP!$A:$AH,$F12,MATCH(V$8,REPORT_DATA_BY_COMP!$A$1:$AH$1,0)), "")</f>
        <v>0</v>
      </c>
    </row>
    <row r="13" spans="1:22">
      <c r="A13" s="26" t="s">
        <v>821</v>
      </c>
      <c r="B13" s="27" t="s">
        <v>822</v>
      </c>
      <c r="C13" s="4" t="s">
        <v>876</v>
      </c>
      <c r="D13" s="4" t="s">
        <v>877</v>
      </c>
      <c r="E13" s="4" t="str">
        <f>CONCATENATE(YEAR,":",MONTH,":",WEEK,":",DAY,":",$A13)</f>
        <v>2016:2:2:7:ZHUNAN_S</v>
      </c>
      <c r="F13" s="4">
        <f>MATCH($E13,REPORT_DATA_BY_COMP!$A:$A,0)</f>
        <v>489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1</v>
      </c>
      <c r="I13" s="11">
        <f>IFERROR(INDEX(REPORT_DATA_BY_COMP!$A:$AH,$F13,MATCH(I$8,REPORT_DATA_BY_COMP!$A$1:$AH$1,0)), "")</f>
        <v>0</v>
      </c>
      <c r="J13" s="11">
        <f>IFERROR(INDEX(REPORT_DATA_BY_COMP!$A:$AH,$F13,MATCH(J$8,REPORT_DATA_BY_COMP!$A$1:$AH$1,0)), "")</f>
        <v>0</v>
      </c>
      <c r="K13" s="11">
        <f>IFERROR(INDEX(REPORT_DATA_BY_COMP!$A:$AH,$F13,MATCH(K$8,REPORT_DATA_BY_COMP!$A$1:$AH$1,0)), "")</f>
        <v>1</v>
      </c>
      <c r="L13" s="11">
        <f>IFERROR(INDEX(REPORT_DATA_BY_COMP!$A:$AH,$F13,MATCH(L$8,REPORT_DATA_BY_COMP!$A$1:$AH$1,0)), "")</f>
        <v>1</v>
      </c>
      <c r="M13" s="11">
        <f>IFERROR(INDEX(REPORT_DATA_BY_COMP!$A:$AH,$F13,MATCH(M$8,REPORT_DATA_BY_COMP!$A$1:$AH$1,0)), "")</f>
        <v>1</v>
      </c>
      <c r="N13" s="11">
        <f>IFERROR(INDEX(REPORT_DATA_BY_COMP!$A:$AH,$F13,MATCH(N$8,REPORT_DATA_BY_COMP!$A$1:$AH$1,0)), "")</f>
        <v>1</v>
      </c>
      <c r="O13" s="11">
        <f>IFERROR(INDEX(REPORT_DATA_BY_COMP!$A:$AH,$F13,MATCH(O$8,REPORT_DATA_BY_COMP!$A$1:$AH$1,0)), "")</f>
        <v>2</v>
      </c>
      <c r="P13" s="11">
        <f>IFERROR(INDEX(REPORT_DATA_BY_COMP!$A:$AH,$F13,MATCH(P$8,REPORT_DATA_BY_COMP!$A$1:$AH$1,0)), "")</f>
        <v>8</v>
      </c>
      <c r="Q13" s="11">
        <f>IFERROR(INDEX(REPORT_DATA_BY_COMP!$A:$AH,$F13,MATCH(Q$8,REPORT_DATA_BY_COMP!$A$1:$AH$1,0)), "")</f>
        <v>8</v>
      </c>
      <c r="R13" s="11">
        <f>IFERROR(INDEX(REPORT_DATA_BY_COMP!$A:$AH,$F13,MATCH(R$8,REPORT_DATA_BY_COMP!$A$1:$AH$1,0)), "")</f>
        <v>3</v>
      </c>
      <c r="S13" s="11">
        <f>IFERROR(INDEX(REPORT_DATA_BY_COMP!$A:$AH,$F13,MATCH(S$8,REPORT_DATA_BY_COMP!$A$1:$AH$1,0)), "")</f>
        <v>3</v>
      </c>
      <c r="T13" s="11">
        <f>IFERROR(INDEX(REPORT_DATA_BY_COMP!$A:$AH,$F13,MATCH(T$8,REPORT_DATA_BY_COMP!$A$1:$AH$1,0)), "")</f>
        <v>5</v>
      </c>
      <c r="U13" s="11">
        <f>IFERROR(INDEX(REPORT_DATA_BY_COMP!$A:$AH,$F13,MATCH(U$8,REPORT_DATA_BY_COMP!$A$1:$AH$1,0)), "")</f>
        <v>0</v>
      </c>
      <c r="V13" s="11">
        <f>IFERROR(INDEX(REPORT_DATA_BY_COMP!$A:$AH,$F13,MATCH(V$8,REPORT_DATA_BY_COMP!$A$1:$AH$1,0)), "")</f>
        <v>0</v>
      </c>
    </row>
    <row r="14" spans="1:22">
      <c r="B14" s="9" t="s">
        <v>1422</v>
      </c>
      <c r="C14" s="10"/>
      <c r="D14" s="10"/>
      <c r="E14" s="10"/>
      <c r="F14" s="10"/>
      <c r="G14" s="12">
        <f>SUM(G10:G13)</f>
        <v>0</v>
      </c>
      <c r="H14" s="12">
        <f t="shared" ref="H14:V14" si="0">SUM(H10:H13)</f>
        <v>1</v>
      </c>
      <c r="I14" s="12">
        <f t="shared" si="0"/>
        <v>2</v>
      </c>
      <c r="J14" s="12">
        <f t="shared" si="0"/>
        <v>0</v>
      </c>
      <c r="K14" s="12">
        <f t="shared" si="0"/>
        <v>1</v>
      </c>
      <c r="L14" s="12">
        <f t="shared" si="0"/>
        <v>1</v>
      </c>
      <c r="M14" s="12">
        <f t="shared" si="0"/>
        <v>1</v>
      </c>
      <c r="N14" s="12">
        <f t="shared" si="0"/>
        <v>5</v>
      </c>
      <c r="O14" s="12">
        <f t="shared" si="0"/>
        <v>3</v>
      </c>
      <c r="P14" s="12">
        <f t="shared" si="0"/>
        <v>25</v>
      </c>
      <c r="Q14" s="12">
        <f t="shared" si="0"/>
        <v>44</v>
      </c>
      <c r="R14" s="12">
        <f t="shared" si="0"/>
        <v>13</v>
      </c>
      <c r="S14" s="12">
        <f t="shared" si="0"/>
        <v>3</v>
      </c>
      <c r="T14" s="12">
        <f t="shared" si="0"/>
        <v>12</v>
      </c>
      <c r="U14" s="12">
        <f t="shared" si="0"/>
        <v>1</v>
      </c>
      <c r="V14" s="12">
        <f t="shared" si="0"/>
        <v>0</v>
      </c>
    </row>
    <row r="15" spans="1:22">
      <c r="B15" s="5" t="s">
        <v>1451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>
      <c r="A16" s="26" t="s">
        <v>823</v>
      </c>
      <c r="B16" s="27" t="s">
        <v>824</v>
      </c>
      <c r="C16" s="4" t="s">
        <v>878</v>
      </c>
      <c r="D16" s="4" t="s">
        <v>879</v>
      </c>
      <c r="E16" s="4" t="str">
        <f>CONCATENATE(YEAR,":",MONTH,":",WEEK,":",DAY,":",$A16)</f>
        <v>2016:2:2:7:TOUFEN_E</v>
      </c>
      <c r="F16" s="4">
        <f>MATCH($E16,REPORT_DATA_BY_COMP!$A:$A,0)</f>
        <v>448</v>
      </c>
      <c r="G16" s="11">
        <f>IFERROR(INDEX(REPORT_DATA_BY_COMP!$A:$AH,$F16,MATCH(G$8,REPORT_DATA_BY_COMP!$A$1:$AH$1,0)), "")</f>
        <v>0</v>
      </c>
      <c r="H16" s="11">
        <f>IFERROR(INDEX(REPORT_DATA_BY_COMP!$A:$AH,$F16,MATCH(H$8,REPORT_DATA_BY_COMP!$A$1:$AH$1,0)), "")</f>
        <v>0</v>
      </c>
      <c r="I16" s="11">
        <f>IFERROR(INDEX(REPORT_DATA_BY_COMP!$A:$AH,$F16,MATCH(I$8,REPORT_DATA_BY_COMP!$A$1:$AH$1,0)), "")</f>
        <v>1</v>
      </c>
      <c r="J16" s="11">
        <f>IFERROR(INDEX(REPORT_DATA_BY_COMP!$A:$AH,$F16,MATCH(J$8,REPORT_DATA_BY_COMP!$A$1:$AH$1,0)), "")</f>
        <v>2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1</v>
      </c>
      <c r="M16" s="11">
        <f>IFERROR(INDEX(REPORT_DATA_BY_COMP!$A:$AH,$F16,MATCH(M$8,REPORT_DATA_BY_COMP!$A$1:$AH$1,0)), "")</f>
        <v>1</v>
      </c>
      <c r="N16" s="11">
        <f>IFERROR(INDEX(REPORT_DATA_BY_COMP!$A:$AH,$F16,MATCH(N$8,REPORT_DATA_BY_COMP!$A$1:$AH$1,0)), "")</f>
        <v>4</v>
      </c>
      <c r="O16" s="11">
        <f>IFERROR(INDEX(REPORT_DATA_BY_COMP!$A:$AH,$F16,MATCH(O$8,REPORT_DATA_BY_COMP!$A$1:$AH$1,0)), "")</f>
        <v>1</v>
      </c>
      <c r="P16" s="11">
        <f>IFERROR(INDEX(REPORT_DATA_BY_COMP!$A:$AH,$F16,MATCH(P$8,REPORT_DATA_BY_COMP!$A$1:$AH$1,0)), "")</f>
        <v>4</v>
      </c>
      <c r="Q16" s="11">
        <f>IFERROR(INDEX(REPORT_DATA_BY_COMP!$A:$AH,$F16,MATCH(Q$8,REPORT_DATA_BY_COMP!$A$1:$AH$1,0)), "")</f>
        <v>20</v>
      </c>
      <c r="R16" s="11">
        <f>IFERROR(INDEX(REPORT_DATA_BY_COMP!$A:$AH,$F16,MATCH(R$8,REPORT_DATA_BY_COMP!$A$1:$AH$1,0)), "")</f>
        <v>2</v>
      </c>
      <c r="S16" s="11">
        <f>IFERROR(INDEX(REPORT_DATA_BY_COMP!$A:$AH,$F16,MATCH(S$8,REPORT_DATA_BY_COMP!$A$1:$AH$1,0)), "")</f>
        <v>0</v>
      </c>
      <c r="T16" s="11">
        <f>IFERROR(INDEX(REPORT_DATA_BY_COMP!$A:$AH,$F16,MATCH(T$8,REPORT_DATA_BY_COMP!$A$1:$AH$1,0)), "")</f>
        <v>7</v>
      </c>
      <c r="U16" s="11">
        <f>IFERROR(INDEX(REPORT_DATA_BY_COMP!$A:$AH,$F16,MATCH(U$8,REPORT_DATA_BY_COMP!$A$1:$AH$1,0)), "")</f>
        <v>3</v>
      </c>
      <c r="V16" s="11">
        <f>IFERROR(INDEX(REPORT_DATA_BY_COMP!$A:$AH,$F16,MATCH(V$8,REPORT_DATA_BY_COMP!$A$1:$AH$1,0)), "")</f>
        <v>0</v>
      </c>
    </row>
    <row r="17" spans="1:22">
      <c r="A17" s="26" t="s">
        <v>825</v>
      </c>
      <c r="B17" s="27" t="s">
        <v>826</v>
      </c>
      <c r="C17" s="4" t="s">
        <v>880</v>
      </c>
      <c r="D17" s="4" t="s">
        <v>881</v>
      </c>
      <c r="E17" s="4" t="str">
        <f>CONCATENATE(YEAR,":",MONTH,":",WEEK,":",DAY,":",$A17)</f>
        <v>2016:2:2:7:MIAOLI_B_E</v>
      </c>
      <c r="F17" s="4">
        <f>MATCH($E17,REPORT_DATA_BY_COMP!$A:$A,0)</f>
        <v>418</v>
      </c>
      <c r="G17" s="11">
        <f>IFERROR(INDEX(REPORT_DATA_BY_COMP!$A:$AH,$F17,MATCH(G$8,REPORT_DATA_BY_COMP!$A$1:$AH$1,0)), "")</f>
        <v>0</v>
      </c>
      <c r="H17" s="11">
        <f>IFERROR(INDEX(REPORT_DATA_BY_COMP!$A:$AH,$F17,MATCH(H$8,REPORT_DATA_BY_COMP!$A$1:$AH$1,0)), "")</f>
        <v>0</v>
      </c>
      <c r="I17" s="11">
        <f>IFERROR(INDEX(REPORT_DATA_BY_COMP!$A:$AH,$F17,MATCH(I$8,REPORT_DATA_BY_COMP!$A$1:$AH$1,0)), "")</f>
        <v>1</v>
      </c>
      <c r="J17" s="11">
        <f>IFERROR(INDEX(REPORT_DATA_BY_COMP!$A:$AH,$F17,MATCH(J$8,REPORT_DATA_BY_COMP!$A$1:$AH$1,0)), "")</f>
        <v>0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1</v>
      </c>
      <c r="O17" s="11">
        <f>IFERROR(INDEX(REPORT_DATA_BY_COMP!$A:$AH,$F17,MATCH(O$8,REPORT_DATA_BY_COMP!$A$1:$AH$1,0)), "")</f>
        <v>3</v>
      </c>
      <c r="P17" s="11">
        <f>IFERROR(INDEX(REPORT_DATA_BY_COMP!$A:$AH,$F17,MATCH(P$8,REPORT_DATA_BY_COMP!$A$1:$AH$1,0)), "")</f>
        <v>6</v>
      </c>
      <c r="Q17" s="11">
        <f>IFERROR(INDEX(REPORT_DATA_BY_COMP!$A:$AH,$F17,MATCH(Q$8,REPORT_DATA_BY_COMP!$A$1:$AH$1,0)), "")</f>
        <v>2</v>
      </c>
      <c r="R17" s="11">
        <f>IFERROR(INDEX(REPORT_DATA_BY_COMP!$A:$AH,$F17,MATCH(R$8,REPORT_DATA_BY_COMP!$A$1:$AH$1,0)), "")</f>
        <v>4</v>
      </c>
      <c r="S17" s="11">
        <f>IFERROR(INDEX(REPORT_DATA_BY_COMP!$A:$AH,$F17,MATCH(S$8,REPORT_DATA_BY_COMP!$A$1:$AH$1,0)), "")</f>
        <v>1</v>
      </c>
      <c r="T17" s="11">
        <f>IFERROR(INDEX(REPORT_DATA_BY_COMP!$A:$AH,$F17,MATCH(T$8,REPORT_DATA_BY_COMP!$A$1:$AH$1,0)), "")</f>
        <v>1</v>
      </c>
      <c r="U17" s="11">
        <f>IFERROR(INDEX(REPORT_DATA_BY_COMP!$A:$AH,$F17,MATCH(U$8,REPORT_DATA_BY_COMP!$A$1:$AH$1,0)), "")</f>
        <v>1</v>
      </c>
      <c r="V17" s="11">
        <f>IFERROR(INDEX(REPORT_DATA_BY_COMP!$A:$AH,$F17,MATCH(V$8,REPORT_DATA_BY_COMP!$A$1:$AH$1,0)), "")</f>
        <v>0</v>
      </c>
    </row>
    <row r="18" spans="1:22">
      <c r="A18" s="26" t="s">
        <v>827</v>
      </c>
      <c r="B18" s="27" t="s">
        <v>828</v>
      </c>
      <c r="C18" s="4" t="s">
        <v>882</v>
      </c>
      <c r="D18" s="4" t="s">
        <v>883</v>
      </c>
      <c r="E18" s="4" t="str">
        <f>CONCATENATE(YEAR,":",MONTH,":",WEEK,":",DAY,":",$A18)</f>
        <v>2016:2:2:7:MIAOLI_A_E</v>
      </c>
      <c r="F18" s="4">
        <f>MATCH($E18,REPORT_DATA_BY_COMP!$A:$A,0)</f>
        <v>417</v>
      </c>
      <c r="G18" s="11">
        <f>IFERROR(INDEX(REPORT_DATA_BY_COMP!$A:$AH,$F18,MATCH(G$8,REPORT_DATA_BY_COMP!$A$1:$AH$1,0)), "")</f>
        <v>0</v>
      </c>
      <c r="H18" s="11">
        <f>IFERROR(INDEX(REPORT_DATA_BY_COMP!$A:$AH,$F18,MATCH(H$8,REPORT_DATA_BY_COMP!$A$1:$AH$1,0)), "")</f>
        <v>1</v>
      </c>
      <c r="I18" s="11">
        <f>IFERROR(INDEX(REPORT_DATA_BY_COMP!$A:$AH,$F18,MATCH(I$8,REPORT_DATA_BY_COMP!$A$1:$AH$1,0)), "")</f>
        <v>1</v>
      </c>
      <c r="J18" s="11">
        <f>IFERROR(INDEX(REPORT_DATA_BY_COMP!$A:$AH,$F18,MATCH(J$8,REPORT_DATA_BY_COMP!$A$1:$AH$1,0)), "")</f>
        <v>0</v>
      </c>
      <c r="K18" s="11">
        <f>IFERROR(INDEX(REPORT_DATA_BY_COMP!$A:$AH,$F18,MATCH(K$8,REPORT_DATA_BY_COMP!$A$1:$AH$1,0)), "")</f>
        <v>0</v>
      </c>
      <c r="L18" s="11">
        <f>IFERROR(INDEX(REPORT_DATA_BY_COMP!$A:$AH,$F18,MATCH(L$8,REPORT_DATA_BY_COMP!$A$1:$AH$1,0)), "")</f>
        <v>0</v>
      </c>
      <c r="M18" s="11">
        <f>IFERROR(INDEX(REPORT_DATA_BY_COMP!$A:$AH,$F18,MATCH(M$8,REPORT_DATA_BY_COMP!$A$1:$AH$1,0)), "")</f>
        <v>0</v>
      </c>
      <c r="N18" s="11">
        <f>IFERROR(INDEX(REPORT_DATA_BY_COMP!$A:$AH,$F18,MATCH(N$8,REPORT_DATA_BY_COMP!$A$1:$AH$1,0)), "")</f>
        <v>3</v>
      </c>
      <c r="O18" s="11">
        <f>IFERROR(INDEX(REPORT_DATA_BY_COMP!$A:$AH,$F18,MATCH(O$8,REPORT_DATA_BY_COMP!$A$1:$AH$1,0)), "")</f>
        <v>2</v>
      </c>
      <c r="P18" s="11">
        <f>IFERROR(INDEX(REPORT_DATA_BY_COMP!$A:$AH,$F18,MATCH(P$8,REPORT_DATA_BY_COMP!$A$1:$AH$1,0)), "")</f>
        <v>5</v>
      </c>
      <c r="Q18" s="11">
        <f>IFERROR(INDEX(REPORT_DATA_BY_COMP!$A:$AH,$F18,MATCH(Q$8,REPORT_DATA_BY_COMP!$A$1:$AH$1,0)), "")</f>
        <v>3</v>
      </c>
      <c r="R18" s="11">
        <f>IFERROR(INDEX(REPORT_DATA_BY_COMP!$A:$AH,$F18,MATCH(R$8,REPORT_DATA_BY_COMP!$A$1:$AH$1,0)), "")</f>
        <v>2</v>
      </c>
      <c r="S18" s="11">
        <f>IFERROR(INDEX(REPORT_DATA_BY_COMP!$A:$AH,$F18,MATCH(S$8,REPORT_DATA_BY_COMP!$A$1:$AH$1,0)), "")</f>
        <v>0</v>
      </c>
      <c r="T18" s="11">
        <f>IFERROR(INDEX(REPORT_DATA_BY_COMP!$A:$AH,$F18,MATCH(T$8,REPORT_DATA_BY_COMP!$A$1:$AH$1,0)), "")</f>
        <v>4</v>
      </c>
      <c r="U18" s="11">
        <f>IFERROR(INDEX(REPORT_DATA_BY_COMP!$A:$AH,$F18,MATCH(U$8,REPORT_DATA_BY_COMP!$A$1:$AH$1,0)), "")</f>
        <v>1</v>
      </c>
      <c r="V18" s="11">
        <f>IFERROR(INDEX(REPORT_DATA_BY_COMP!$A:$AH,$F18,MATCH(V$8,REPORT_DATA_BY_COMP!$A$1:$AH$1,0)), "")</f>
        <v>0</v>
      </c>
    </row>
    <row r="19" spans="1:22">
      <c r="B19" s="9" t="s">
        <v>1422</v>
      </c>
      <c r="C19" s="10"/>
      <c r="D19" s="10"/>
      <c r="E19" s="10"/>
      <c r="F19" s="10"/>
      <c r="G19" s="12">
        <f>SUM(G16:G18)</f>
        <v>0</v>
      </c>
      <c r="H19" s="12">
        <f t="shared" ref="H19:V19" si="1">SUM(H16:H18)</f>
        <v>1</v>
      </c>
      <c r="I19" s="12">
        <f t="shared" si="1"/>
        <v>3</v>
      </c>
      <c r="J19" s="12">
        <f t="shared" si="1"/>
        <v>2</v>
      </c>
      <c r="K19" s="12">
        <f t="shared" si="1"/>
        <v>0</v>
      </c>
      <c r="L19" s="12">
        <f t="shared" si="1"/>
        <v>1</v>
      </c>
      <c r="M19" s="12">
        <f t="shared" si="1"/>
        <v>1</v>
      </c>
      <c r="N19" s="12">
        <f t="shared" si="1"/>
        <v>8</v>
      </c>
      <c r="O19" s="12">
        <f t="shared" si="1"/>
        <v>6</v>
      </c>
      <c r="P19" s="12">
        <f t="shared" si="1"/>
        <v>15</v>
      </c>
      <c r="Q19" s="12">
        <f t="shared" si="1"/>
        <v>25</v>
      </c>
      <c r="R19" s="12">
        <f t="shared" si="1"/>
        <v>8</v>
      </c>
      <c r="S19" s="12">
        <f t="shared" si="1"/>
        <v>1</v>
      </c>
      <c r="T19" s="12">
        <f t="shared" si="1"/>
        <v>12</v>
      </c>
      <c r="U19" s="12">
        <f t="shared" si="1"/>
        <v>5</v>
      </c>
      <c r="V19" s="12">
        <f t="shared" si="1"/>
        <v>0</v>
      </c>
    </row>
    <row r="20" spans="1:22">
      <c r="A20" s="60"/>
      <c r="B20" s="4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6"/>
    </row>
    <row r="21" spans="1:22">
      <c r="B21" s="13" t="s">
        <v>1420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7"/>
    </row>
    <row r="22" spans="1:22">
      <c r="B22" s="28" t="s">
        <v>1391</v>
      </c>
      <c r="C22" s="14"/>
      <c r="D22" s="14"/>
      <c r="E22" s="14" t="str">
        <f>CONCATENATE(YEAR,":",MONTH,":1:",WEEKLY_REPORT_DAY,":", $A$1)</f>
        <v>2016:2:1:7:ZHUNAN</v>
      </c>
      <c r="F22" s="14">
        <f>MATCH($E22,REPORT_DATA_BY_ZONE!$A:$A, 0)</f>
        <v>45</v>
      </c>
      <c r="G22" s="11">
        <f>IFERROR(INDEX(REPORT_DATA_BY_ZONE!$A:$AH,$F22,MATCH(G$8,REPORT_DATA_BY_ZONE!$A$1:$AH$1,0)), "")</f>
        <v>1</v>
      </c>
      <c r="H22" s="11">
        <f>IFERROR(INDEX(REPORT_DATA_BY_ZONE!$A:$AH,$F22,MATCH(H$8,REPORT_DATA_BY_ZONE!$A$1:$AH$1,0)), "")</f>
        <v>1</v>
      </c>
      <c r="I22" s="11">
        <f>IFERROR(INDEX(REPORT_DATA_BY_ZONE!$A:$AH,$F22,MATCH(I$8,REPORT_DATA_BY_ZONE!$A$1:$AH$1,0)), "")</f>
        <v>7</v>
      </c>
      <c r="J22" s="11">
        <f>IFERROR(INDEX(REPORT_DATA_BY_ZONE!$A:$AH,$F22,MATCH(J$8,REPORT_DATA_BY_ZONE!$A$1:$AH$1,0)), "")</f>
        <v>8</v>
      </c>
      <c r="K22" s="11">
        <f>IFERROR(INDEX(REPORT_DATA_BY_ZONE!$A:$AH,$F22,MATCH(K$8,REPORT_DATA_BY_ZONE!$A$1:$AH$1,0)), "")</f>
        <v>0</v>
      </c>
      <c r="L22" s="11">
        <f>IFERROR(INDEX(REPORT_DATA_BY_ZONE!$A:$AH,$F22,MATCH(L$8,REPORT_DATA_BY_ZONE!$A$1:$AH$1,0)), "")</f>
        <v>0</v>
      </c>
      <c r="M22" s="11">
        <f>IFERROR(INDEX(REPORT_DATA_BY_ZONE!$A:$AH,$F22,MATCH(M$8,REPORT_DATA_BY_ZONE!$A$1:$AH$1,0)), "")</f>
        <v>0</v>
      </c>
      <c r="N22" s="11">
        <f>IFERROR(INDEX(REPORT_DATA_BY_ZONE!$A:$AH,$F22,MATCH(N$8,REPORT_DATA_BY_ZONE!$A$1:$AH$1,0)), "")</f>
        <v>22</v>
      </c>
      <c r="O22" s="11">
        <f>IFERROR(INDEX(REPORT_DATA_BY_ZONE!$A:$AH,$F22,MATCH(O$8,REPORT_DATA_BY_ZONE!$A$1:$AH$1,0)), "")</f>
        <v>6</v>
      </c>
      <c r="P22" s="11">
        <f>IFERROR(INDEX(REPORT_DATA_BY_ZONE!$A:$AH,$F22,MATCH(P$8,REPORT_DATA_BY_ZONE!$A$1:$AH$1,0)), "")</f>
        <v>42</v>
      </c>
      <c r="Q22" s="11">
        <f>IFERROR(INDEX(REPORT_DATA_BY_ZONE!$A:$AH,$F22,MATCH(Q$8,REPORT_DATA_BY_ZONE!$A$1:$AH$1,0)), "")</f>
        <v>80</v>
      </c>
      <c r="R22" s="11">
        <f>IFERROR(INDEX(REPORT_DATA_BY_ZONE!$A:$AH,$F22,MATCH(R$8,REPORT_DATA_BY_ZONE!$A$1:$AH$1,0)), "")</f>
        <v>23</v>
      </c>
      <c r="S22" s="11">
        <f>IFERROR(INDEX(REPORT_DATA_BY_ZONE!$A:$AH,$F22,MATCH(S$8,REPORT_DATA_BY_ZONE!$A$1:$AH$1,0)), "")</f>
        <v>0</v>
      </c>
      <c r="T22" s="11">
        <f>IFERROR(INDEX(REPORT_DATA_BY_ZONE!$A:$AH,$F22,MATCH(T$8,REPORT_DATA_BY_ZONE!$A$1:$AH$1,0)), "")</f>
        <v>26</v>
      </c>
      <c r="U22" s="11">
        <f>IFERROR(INDEX(REPORT_DATA_BY_ZONE!$A:$AH,$F22,MATCH(U$8,REPORT_DATA_BY_ZONE!$A$1:$AH$1,0)), "")</f>
        <v>6</v>
      </c>
      <c r="V22" s="11">
        <f>IFERROR(INDEX(REPORT_DATA_BY_ZONE!$A:$AH,$F22,MATCH(V$8,REPORT_DATA_BY_ZONE!$A$1:$AH$1,0)), "")</f>
        <v>0</v>
      </c>
    </row>
    <row r="23" spans="1:22">
      <c r="B23" s="28" t="s">
        <v>1390</v>
      </c>
      <c r="C23" s="14"/>
      <c r="D23" s="14"/>
      <c r="E23" s="14" t="str">
        <f>CONCATENATE(YEAR,":",MONTH,":2:",WEEKLY_REPORT_DAY,":", $A$1)</f>
        <v>2016:2:2:7:ZHUNAN</v>
      </c>
      <c r="F23" s="14">
        <f>MATCH($E23,REPORT_DATA_BY_ZONE!$A:$A, 0)</f>
        <v>56</v>
      </c>
      <c r="G23" s="11">
        <f>IFERROR(INDEX(REPORT_DATA_BY_ZONE!$A:$AH,$F23,MATCH(G$8,REPORT_DATA_BY_ZONE!$A$1:$AH$1,0)), "")</f>
        <v>0</v>
      </c>
      <c r="H23" s="11">
        <f>IFERROR(INDEX(REPORT_DATA_BY_ZONE!$A:$AH,$F23,MATCH(H$8,REPORT_DATA_BY_ZONE!$A$1:$AH$1,0)), "")</f>
        <v>2</v>
      </c>
      <c r="I23" s="11">
        <f>IFERROR(INDEX(REPORT_DATA_BY_ZONE!$A:$AH,$F23,MATCH(I$8,REPORT_DATA_BY_ZONE!$A$1:$AH$1,0)), "")</f>
        <v>5</v>
      </c>
      <c r="J23" s="11">
        <f>IFERROR(INDEX(REPORT_DATA_BY_ZONE!$A:$AH,$F23,MATCH(J$8,REPORT_DATA_BY_ZONE!$A$1:$AH$1,0)), "")</f>
        <v>2</v>
      </c>
      <c r="K23" s="11">
        <f>IFERROR(INDEX(REPORT_DATA_BY_ZONE!$A:$AH,$F23,MATCH(K$8,REPORT_DATA_BY_ZONE!$A$1:$AH$1,0)), "")</f>
        <v>1</v>
      </c>
      <c r="L23" s="11">
        <f>IFERROR(INDEX(REPORT_DATA_BY_ZONE!$A:$AH,$F23,MATCH(L$8,REPORT_DATA_BY_ZONE!$A$1:$AH$1,0)), "")</f>
        <v>2</v>
      </c>
      <c r="M23" s="11">
        <f>IFERROR(INDEX(REPORT_DATA_BY_ZONE!$A:$AH,$F23,MATCH(M$8,REPORT_DATA_BY_ZONE!$A$1:$AH$1,0)), "")</f>
        <v>2</v>
      </c>
      <c r="N23" s="11">
        <f>IFERROR(INDEX(REPORT_DATA_BY_ZONE!$A:$AH,$F23,MATCH(N$8,REPORT_DATA_BY_ZONE!$A$1:$AH$1,0)), "")</f>
        <v>13</v>
      </c>
      <c r="O23" s="11">
        <f>IFERROR(INDEX(REPORT_DATA_BY_ZONE!$A:$AH,$F23,MATCH(O$8,REPORT_DATA_BY_ZONE!$A$1:$AH$1,0)), "")</f>
        <v>9</v>
      </c>
      <c r="P23" s="11">
        <f>IFERROR(INDEX(REPORT_DATA_BY_ZONE!$A:$AH,$F23,MATCH(P$8,REPORT_DATA_BY_ZONE!$A$1:$AH$1,0)), "")</f>
        <v>40</v>
      </c>
      <c r="Q23" s="11">
        <f>IFERROR(INDEX(REPORT_DATA_BY_ZONE!$A:$AH,$F23,MATCH(Q$8,REPORT_DATA_BY_ZONE!$A$1:$AH$1,0)), "")</f>
        <v>69</v>
      </c>
      <c r="R23" s="11">
        <f>IFERROR(INDEX(REPORT_DATA_BY_ZONE!$A:$AH,$F23,MATCH(R$8,REPORT_DATA_BY_ZONE!$A$1:$AH$1,0)), "")</f>
        <v>21</v>
      </c>
      <c r="S23" s="11">
        <f>IFERROR(INDEX(REPORT_DATA_BY_ZONE!$A:$AH,$F23,MATCH(S$8,REPORT_DATA_BY_ZONE!$A$1:$AH$1,0)), "")</f>
        <v>4</v>
      </c>
      <c r="T23" s="11">
        <f>IFERROR(INDEX(REPORT_DATA_BY_ZONE!$A:$AH,$F23,MATCH(T$8,REPORT_DATA_BY_ZONE!$A$1:$AH$1,0)), "")</f>
        <v>24</v>
      </c>
      <c r="U23" s="11">
        <f>IFERROR(INDEX(REPORT_DATA_BY_ZONE!$A:$AH,$F23,MATCH(U$8,REPORT_DATA_BY_ZONE!$A$1:$AH$1,0)), "")</f>
        <v>6</v>
      </c>
      <c r="V23" s="11">
        <f>IFERROR(INDEX(REPORT_DATA_BY_ZONE!$A:$AH,$F23,MATCH(V$8,REPORT_DATA_BY_ZONE!$A$1:$AH$1,0)), "")</f>
        <v>0</v>
      </c>
    </row>
    <row r="24" spans="1:22">
      <c r="B24" s="28" t="s">
        <v>1392</v>
      </c>
      <c r="C24" s="14"/>
      <c r="D24" s="14"/>
      <c r="E24" s="14" t="str">
        <f>CONCATENATE(YEAR,":",MONTH,":3:",WEEKLY_REPORT_DAY,":", $A$1)</f>
        <v>2016:2:3:7:ZHUNAN</v>
      </c>
      <c r="F24" s="14" t="e">
        <f>MATCH($E24,REPORT_DATA_BY_ZONE!$A:$A, 0)</f>
        <v>#N/A</v>
      </c>
      <c r="G24" s="11" t="str">
        <f>IFERROR(INDEX(REPORT_DATA_BY_ZONE!$A:$AH,$F24,MATCH(G$8,REPORT_DATA_BY_ZONE!$A$1:$AH$1,0)), "")</f>
        <v/>
      </c>
      <c r="H24" s="11" t="str">
        <f>IFERROR(INDEX(REPORT_DATA_BY_ZONE!$A:$AH,$F24,MATCH(H$8,REPORT_DATA_BY_ZONE!$A$1:$AH$1,0)), "")</f>
        <v/>
      </c>
      <c r="I24" s="11" t="str">
        <f>IFERROR(INDEX(REPORT_DATA_BY_ZONE!$A:$AH,$F24,MATCH(I$8,REPORT_DATA_BY_ZONE!$A$1:$AH$1,0)), "")</f>
        <v/>
      </c>
      <c r="J24" s="11" t="str">
        <f>IFERROR(INDEX(REPORT_DATA_BY_ZONE!$A:$AH,$F24,MATCH(J$8,REPORT_DATA_BY_ZONE!$A$1:$AH$1,0)), "")</f>
        <v/>
      </c>
      <c r="K24" s="11" t="str">
        <f>IFERROR(INDEX(REPORT_DATA_BY_ZONE!$A:$AH,$F24,MATCH(K$8,REPORT_DATA_BY_ZONE!$A$1:$AH$1,0)), "")</f>
        <v/>
      </c>
      <c r="L24" s="11" t="str">
        <f>IFERROR(INDEX(REPORT_DATA_BY_ZONE!$A:$AH,$F24,MATCH(L$8,REPORT_DATA_BY_ZONE!$A$1:$AH$1,0)), "")</f>
        <v/>
      </c>
      <c r="M24" s="11" t="str">
        <f>IFERROR(INDEX(REPORT_DATA_BY_ZONE!$A:$AH,$F24,MATCH(M$8,REPORT_DATA_BY_ZONE!$A$1:$AH$1,0)), "")</f>
        <v/>
      </c>
      <c r="N24" s="11" t="str">
        <f>IFERROR(INDEX(REPORT_DATA_BY_ZONE!$A:$AH,$F24,MATCH(N$8,REPORT_DATA_BY_ZONE!$A$1:$AH$1,0)), "")</f>
        <v/>
      </c>
      <c r="O24" s="11" t="str">
        <f>IFERROR(INDEX(REPORT_DATA_BY_ZONE!$A:$AH,$F24,MATCH(O$8,REPORT_DATA_BY_ZONE!$A$1:$AH$1,0)), "")</f>
        <v/>
      </c>
      <c r="P24" s="11" t="str">
        <f>IFERROR(INDEX(REPORT_DATA_BY_ZONE!$A:$AH,$F24,MATCH(P$8,REPORT_DATA_BY_ZONE!$A$1:$AH$1,0)), "")</f>
        <v/>
      </c>
      <c r="Q24" s="11" t="str">
        <f>IFERROR(INDEX(REPORT_DATA_BY_ZONE!$A:$AH,$F24,MATCH(Q$8,REPORT_DATA_BY_ZONE!$A$1:$AH$1,0)), "")</f>
        <v/>
      </c>
      <c r="R24" s="11" t="str">
        <f>IFERROR(INDEX(REPORT_DATA_BY_ZONE!$A:$AH,$F24,MATCH(R$8,REPORT_DATA_BY_ZONE!$A$1:$AH$1,0)), "")</f>
        <v/>
      </c>
      <c r="S24" s="11" t="str">
        <f>IFERROR(INDEX(REPORT_DATA_BY_ZONE!$A:$AH,$F24,MATCH(S$8,REPORT_DATA_BY_ZONE!$A$1:$AH$1,0)), "")</f>
        <v/>
      </c>
      <c r="T24" s="11" t="str">
        <f>IFERROR(INDEX(REPORT_DATA_BY_ZONE!$A:$AH,$F24,MATCH(T$8,REPORT_DATA_BY_ZONE!$A$1:$AH$1,0)), "")</f>
        <v/>
      </c>
      <c r="U24" s="11" t="str">
        <f>IFERROR(INDEX(REPORT_DATA_BY_ZONE!$A:$AH,$F24,MATCH(U$8,REPORT_DATA_BY_ZONE!$A$1:$AH$1,0)), "")</f>
        <v/>
      </c>
      <c r="V24" s="11" t="str">
        <f>IFERROR(INDEX(REPORT_DATA_BY_ZONE!$A:$AH,$F24,MATCH(V$8,REPORT_DATA_BY_ZONE!$A$1:$AH$1,0)), "")</f>
        <v/>
      </c>
    </row>
    <row r="25" spans="1:22">
      <c r="B25" s="28" t="s">
        <v>1393</v>
      </c>
      <c r="C25" s="14"/>
      <c r="D25" s="14"/>
      <c r="E25" s="14" t="str">
        <f>CONCATENATE(YEAR,":",MONTH,":4:",WEEKLY_REPORT_DAY,":", $A$1)</f>
        <v>2016:2:4:7:ZHUNAN</v>
      </c>
      <c r="F25" s="14" t="e">
        <f>MATCH($E25,REPORT_DATA_BY_ZONE!$A:$A, 0)</f>
        <v>#N/A</v>
      </c>
      <c r="G25" s="11" t="str">
        <f>IFERROR(INDEX(REPORT_DATA_BY_ZONE!$A:$AH,$F25,MATCH(G$8,REPORT_DATA_BY_ZONE!$A$1:$AH$1,0)), "")</f>
        <v/>
      </c>
      <c r="H25" s="11" t="str">
        <f>IFERROR(INDEX(REPORT_DATA_BY_ZONE!$A:$AH,$F25,MATCH(H$8,REPORT_DATA_BY_ZONE!$A$1:$AH$1,0)), "")</f>
        <v/>
      </c>
      <c r="I25" s="11" t="str">
        <f>IFERROR(INDEX(REPORT_DATA_BY_ZONE!$A:$AH,$F25,MATCH(I$8,REPORT_DATA_BY_ZONE!$A$1:$AH$1,0)), "")</f>
        <v/>
      </c>
      <c r="J25" s="11" t="str">
        <f>IFERROR(INDEX(REPORT_DATA_BY_ZONE!$A:$AH,$F25,MATCH(J$8,REPORT_DATA_BY_ZONE!$A$1:$AH$1,0)), "")</f>
        <v/>
      </c>
      <c r="K25" s="11" t="str">
        <f>IFERROR(INDEX(REPORT_DATA_BY_ZONE!$A:$AH,$F25,MATCH(K$8,REPORT_DATA_BY_ZONE!$A$1:$AH$1,0)), "")</f>
        <v/>
      </c>
      <c r="L25" s="11" t="str">
        <f>IFERROR(INDEX(REPORT_DATA_BY_ZONE!$A:$AH,$F25,MATCH(L$8,REPORT_DATA_BY_ZONE!$A$1:$AH$1,0)), "")</f>
        <v/>
      </c>
      <c r="M25" s="11" t="str">
        <f>IFERROR(INDEX(REPORT_DATA_BY_ZONE!$A:$AH,$F25,MATCH(M$8,REPORT_DATA_BY_ZONE!$A$1:$AH$1,0)), "")</f>
        <v/>
      </c>
      <c r="N25" s="11" t="str">
        <f>IFERROR(INDEX(REPORT_DATA_BY_ZONE!$A:$AH,$F25,MATCH(N$8,REPORT_DATA_BY_ZONE!$A$1:$AH$1,0)), "")</f>
        <v/>
      </c>
      <c r="O25" s="11" t="str">
        <f>IFERROR(INDEX(REPORT_DATA_BY_ZONE!$A:$AH,$F25,MATCH(O$8,REPORT_DATA_BY_ZONE!$A$1:$AH$1,0)), "")</f>
        <v/>
      </c>
      <c r="P25" s="11" t="str">
        <f>IFERROR(INDEX(REPORT_DATA_BY_ZONE!$A:$AH,$F25,MATCH(P$8,REPORT_DATA_BY_ZONE!$A$1:$AH$1,0)), "")</f>
        <v/>
      </c>
      <c r="Q25" s="11" t="str">
        <f>IFERROR(INDEX(REPORT_DATA_BY_ZONE!$A:$AH,$F25,MATCH(Q$8,REPORT_DATA_BY_ZONE!$A$1:$AH$1,0)), "")</f>
        <v/>
      </c>
      <c r="R25" s="11" t="str">
        <f>IFERROR(INDEX(REPORT_DATA_BY_ZONE!$A:$AH,$F25,MATCH(R$8,REPORT_DATA_BY_ZONE!$A$1:$AH$1,0)), "")</f>
        <v/>
      </c>
      <c r="S25" s="11" t="str">
        <f>IFERROR(INDEX(REPORT_DATA_BY_ZONE!$A:$AH,$F25,MATCH(S$8,REPORT_DATA_BY_ZONE!$A$1:$AH$1,0)), "")</f>
        <v/>
      </c>
      <c r="T25" s="11" t="str">
        <f>IFERROR(INDEX(REPORT_DATA_BY_ZONE!$A:$AH,$F25,MATCH(T$8,REPORT_DATA_BY_ZONE!$A$1:$AH$1,0)), "")</f>
        <v/>
      </c>
      <c r="U25" s="11" t="str">
        <f>IFERROR(INDEX(REPORT_DATA_BY_ZONE!$A:$AH,$F25,MATCH(U$8,REPORT_DATA_BY_ZONE!$A$1:$AH$1,0)), "")</f>
        <v/>
      </c>
      <c r="V25" s="11" t="str">
        <f>IFERROR(INDEX(REPORT_DATA_BY_ZONE!$A:$AH,$F25,MATCH(V$8,REPORT_DATA_BY_ZONE!$A$1:$AH$1,0)), "")</f>
        <v/>
      </c>
    </row>
    <row r="26" spans="1:22">
      <c r="B26" s="28" t="s">
        <v>1394</v>
      </c>
      <c r="C26" s="14"/>
      <c r="D26" s="14"/>
      <c r="E26" s="14" t="str">
        <f>CONCATENATE(YEAR,":",MONTH,":5:",WEEKLY_REPORT_DAY,":", $A$1)</f>
        <v>2016:2:5:7:ZHUNAN</v>
      </c>
      <c r="F26" s="14" t="e">
        <f>MATCH($E26,REPORT_DATA_BY_ZONE!$A:$A, 0)</f>
        <v>#N/A</v>
      </c>
      <c r="G26" s="11" t="str">
        <f>IFERROR(INDEX(REPORT_DATA_BY_ZONE!$A:$AH,$F26,MATCH(G$8,REPORT_DATA_BY_ZONE!$A$1:$AH$1,0)), "")</f>
        <v/>
      </c>
      <c r="H26" s="11" t="str">
        <f>IFERROR(INDEX(REPORT_DATA_BY_ZONE!$A:$AH,$F26,MATCH(H$8,REPORT_DATA_BY_ZONE!$A$1:$AH$1,0)), "")</f>
        <v/>
      </c>
      <c r="I26" s="11" t="str">
        <f>IFERROR(INDEX(REPORT_DATA_BY_ZONE!$A:$AH,$F26,MATCH(I$8,REPORT_DATA_BY_ZONE!$A$1:$AH$1,0)), "")</f>
        <v/>
      </c>
      <c r="J26" s="11" t="str">
        <f>IFERROR(INDEX(REPORT_DATA_BY_ZONE!$A:$AH,$F26,MATCH(J$8,REPORT_DATA_BY_ZONE!$A$1:$AH$1,0)), "")</f>
        <v/>
      </c>
      <c r="K26" s="11" t="str">
        <f>IFERROR(INDEX(REPORT_DATA_BY_ZONE!$A:$AH,$F26,MATCH(K$8,REPORT_DATA_BY_ZONE!$A$1:$AH$1,0)), "")</f>
        <v/>
      </c>
      <c r="L26" s="11" t="str">
        <f>IFERROR(INDEX(REPORT_DATA_BY_ZONE!$A:$AH,$F26,MATCH(L$8,REPORT_DATA_BY_ZONE!$A$1:$AH$1,0)), "")</f>
        <v/>
      </c>
      <c r="M26" s="11" t="str">
        <f>IFERROR(INDEX(REPORT_DATA_BY_ZONE!$A:$AH,$F26,MATCH(M$8,REPORT_DATA_BY_ZONE!$A$1:$AH$1,0)), "")</f>
        <v/>
      </c>
      <c r="N26" s="11" t="str">
        <f>IFERROR(INDEX(REPORT_DATA_BY_ZONE!$A:$AH,$F26,MATCH(N$8,REPORT_DATA_BY_ZONE!$A$1:$AH$1,0)), "")</f>
        <v/>
      </c>
      <c r="O26" s="11" t="str">
        <f>IFERROR(INDEX(REPORT_DATA_BY_ZONE!$A:$AH,$F26,MATCH(O$8,REPORT_DATA_BY_ZONE!$A$1:$AH$1,0)), "")</f>
        <v/>
      </c>
      <c r="P26" s="11" t="str">
        <f>IFERROR(INDEX(REPORT_DATA_BY_ZONE!$A:$AH,$F26,MATCH(P$8,REPORT_DATA_BY_ZONE!$A$1:$AH$1,0)), "")</f>
        <v/>
      </c>
      <c r="Q26" s="11" t="str">
        <f>IFERROR(INDEX(REPORT_DATA_BY_ZONE!$A:$AH,$F26,MATCH(Q$8,REPORT_DATA_BY_ZONE!$A$1:$AH$1,0)), "")</f>
        <v/>
      </c>
      <c r="R26" s="11" t="str">
        <f>IFERROR(INDEX(REPORT_DATA_BY_ZONE!$A:$AH,$F26,MATCH(R$8,REPORT_DATA_BY_ZONE!$A$1:$AH$1,0)), "")</f>
        <v/>
      </c>
      <c r="S26" s="11" t="str">
        <f>IFERROR(INDEX(REPORT_DATA_BY_ZONE!$A:$AH,$F26,MATCH(S$8,REPORT_DATA_BY_ZONE!$A$1:$AH$1,0)), "")</f>
        <v/>
      </c>
      <c r="T26" s="11" t="str">
        <f>IFERROR(INDEX(REPORT_DATA_BY_ZONE!$A:$AH,$F26,MATCH(T$8,REPORT_DATA_BY_ZONE!$A$1:$AH$1,0)), "")</f>
        <v/>
      </c>
      <c r="U26" s="11" t="str">
        <f>IFERROR(INDEX(REPORT_DATA_BY_ZONE!$A:$AH,$F26,MATCH(U$8,REPORT_DATA_BY_ZONE!$A$1:$AH$1,0)), "")</f>
        <v/>
      </c>
      <c r="V26" s="11" t="str">
        <f>IFERROR(INDEX(REPORT_DATA_BY_ZONE!$A:$AH,$F26,MATCH(V$8,REPORT_DATA_BY_ZONE!$A$1:$AH$1,0)), "")</f>
        <v/>
      </c>
    </row>
    <row r="27" spans="1:22">
      <c r="B27" s="18" t="s">
        <v>1422</v>
      </c>
      <c r="C27" s="15"/>
      <c r="D27" s="15"/>
      <c r="E27" s="15"/>
      <c r="F27" s="15"/>
      <c r="G27" s="19">
        <f>SUM(G22:G26)</f>
        <v>1</v>
      </c>
      <c r="H27" s="19">
        <f t="shared" ref="H27:V27" si="2">SUM(H22:H26)</f>
        <v>3</v>
      </c>
      <c r="I27" s="19">
        <f t="shared" si="2"/>
        <v>12</v>
      </c>
      <c r="J27" s="19">
        <f t="shared" si="2"/>
        <v>10</v>
      </c>
      <c r="K27" s="19">
        <f t="shared" si="2"/>
        <v>1</v>
      </c>
      <c r="L27" s="19">
        <f t="shared" si="2"/>
        <v>2</v>
      </c>
      <c r="M27" s="19">
        <f t="shared" si="2"/>
        <v>2</v>
      </c>
      <c r="N27" s="19">
        <f t="shared" si="2"/>
        <v>35</v>
      </c>
      <c r="O27" s="19">
        <f t="shared" si="2"/>
        <v>15</v>
      </c>
      <c r="P27" s="19">
        <f t="shared" si="2"/>
        <v>82</v>
      </c>
      <c r="Q27" s="19">
        <f t="shared" si="2"/>
        <v>149</v>
      </c>
      <c r="R27" s="19">
        <f t="shared" si="2"/>
        <v>44</v>
      </c>
      <c r="S27" s="19">
        <f t="shared" si="2"/>
        <v>4</v>
      </c>
      <c r="T27" s="19">
        <f t="shared" si="2"/>
        <v>50</v>
      </c>
      <c r="U27" s="19">
        <f t="shared" si="2"/>
        <v>12</v>
      </c>
      <c r="V27" s="19">
        <f t="shared" si="2"/>
        <v>0</v>
      </c>
    </row>
  </sheetData>
  <mergeCells count="18"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  <mergeCell ref="G5:J5"/>
    <mergeCell ref="R1:R5"/>
  </mergeCells>
  <conditionalFormatting sqref="L10:M11">
    <cfRule type="cellIs" dxfId="511" priority="79" operator="lessThan">
      <formula>0.5</formula>
    </cfRule>
    <cfRule type="cellIs" dxfId="510" priority="80" operator="greaterThan">
      <formula>0.5</formula>
    </cfRule>
  </conditionalFormatting>
  <conditionalFormatting sqref="N10:N11">
    <cfRule type="cellIs" dxfId="509" priority="77" operator="lessThan">
      <formula>4.5</formula>
    </cfRule>
    <cfRule type="cellIs" dxfId="508" priority="78" operator="greaterThan">
      <formula>5.5</formula>
    </cfRule>
  </conditionalFormatting>
  <conditionalFormatting sqref="O10:O11">
    <cfRule type="cellIs" dxfId="507" priority="75" operator="lessThan">
      <formula>1.5</formula>
    </cfRule>
    <cfRule type="cellIs" dxfId="506" priority="76" operator="greaterThan">
      <formula>2.5</formula>
    </cfRule>
  </conditionalFormatting>
  <conditionalFormatting sqref="P10:P11">
    <cfRule type="cellIs" dxfId="505" priority="73" operator="lessThan">
      <formula>4.5</formula>
    </cfRule>
    <cfRule type="cellIs" dxfId="504" priority="74" operator="greaterThan">
      <formula>7.5</formula>
    </cfRule>
  </conditionalFormatting>
  <conditionalFormatting sqref="R10:S11">
    <cfRule type="cellIs" dxfId="503" priority="71" operator="lessThan">
      <formula>2.5</formula>
    </cfRule>
    <cfRule type="cellIs" dxfId="502" priority="72" operator="greaterThan">
      <formula>4.5</formula>
    </cfRule>
  </conditionalFormatting>
  <conditionalFormatting sqref="T10:T11">
    <cfRule type="cellIs" dxfId="501" priority="69" operator="lessThan">
      <formula>2.5</formula>
    </cfRule>
    <cfRule type="cellIs" dxfId="500" priority="70" operator="greaterThan">
      <formula>4.5</formula>
    </cfRule>
  </conditionalFormatting>
  <conditionalFormatting sqref="U10:U11">
    <cfRule type="cellIs" dxfId="499" priority="68" operator="greaterThan">
      <formula>1.5</formula>
    </cfRule>
  </conditionalFormatting>
  <conditionalFormatting sqref="L10:V11">
    <cfRule type="expression" dxfId="498" priority="65">
      <formula>L10=""</formula>
    </cfRule>
  </conditionalFormatting>
  <conditionalFormatting sqref="S10:S11">
    <cfRule type="cellIs" dxfId="497" priority="66" operator="greaterThan">
      <formula>0.5</formula>
    </cfRule>
    <cfRule type="cellIs" dxfId="496" priority="67" operator="lessThan">
      <formula>0.5</formula>
    </cfRule>
  </conditionalFormatting>
  <conditionalFormatting sqref="L16:M17">
    <cfRule type="cellIs" dxfId="495" priority="63" operator="lessThan">
      <formula>0.5</formula>
    </cfRule>
    <cfRule type="cellIs" dxfId="494" priority="64" operator="greaterThan">
      <formula>0.5</formula>
    </cfRule>
  </conditionalFormatting>
  <conditionalFormatting sqref="N16:N17">
    <cfRule type="cellIs" dxfId="493" priority="61" operator="lessThan">
      <formula>4.5</formula>
    </cfRule>
    <cfRule type="cellIs" dxfId="492" priority="62" operator="greaterThan">
      <formula>5.5</formula>
    </cfRule>
  </conditionalFormatting>
  <conditionalFormatting sqref="O16:O17">
    <cfRule type="cellIs" dxfId="491" priority="59" operator="lessThan">
      <formula>1.5</formula>
    </cfRule>
    <cfRule type="cellIs" dxfId="490" priority="60" operator="greaterThan">
      <formula>2.5</formula>
    </cfRule>
  </conditionalFormatting>
  <conditionalFormatting sqref="P16:P17">
    <cfRule type="cellIs" dxfId="489" priority="57" operator="lessThan">
      <formula>4.5</formula>
    </cfRule>
    <cfRule type="cellIs" dxfId="488" priority="58" operator="greaterThan">
      <formula>7.5</formula>
    </cfRule>
  </conditionalFormatting>
  <conditionalFormatting sqref="R16:S17">
    <cfRule type="cellIs" dxfId="487" priority="55" operator="lessThan">
      <formula>2.5</formula>
    </cfRule>
    <cfRule type="cellIs" dxfId="486" priority="56" operator="greaterThan">
      <formula>4.5</formula>
    </cfRule>
  </conditionalFormatting>
  <conditionalFormatting sqref="T16:T17">
    <cfRule type="cellIs" dxfId="485" priority="53" operator="lessThan">
      <formula>2.5</formula>
    </cfRule>
    <cfRule type="cellIs" dxfId="484" priority="54" operator="greaterThan">
      <formula>4.5</formula>
    </cfRule>
  </conditionalFormatting>
  <conditionalFormatting sqref="U16:U17">
    <cfRule type="cellIs" dxfId="483" priority="52" operator="greaterThan">
      <formula>1.5</formula>
    </cfRule>
  </conditionalFormatting>
  <conditionalFormatting sqref="L16:V17">
    <cfRule type="expression" dxfId="482" priority="49">
      <formula>L16=""</formula>
    </cfRule>
  </conditionalFormatting>
  <conditionalFormatting sqref="S16:S17">
    <cfRule type="cellIs" dxfId="481" priority="50" operator="greaterThan">
      <formula>0.5</formula>
    </cfRule>
    <cfRule type="cellIs" dxfId="480" priority="51" operator="lessThan">
      <formula>0.5</formula>
    </cfRule>
  </conditionalFormatting>
  <conditionalFormatting sqref="L18:M18">
    <cfRule type="cellIs" dxfId="479" priority="47" operator="lessThan">
      <formula>0.5</formula>
    </cfRule>
    <cfRule type="cellIs" dxfId="478" priority="48" operator="greaterThan">
      <formula>0.5</formula>
    </cfRule>
  </conditionalFormatting>
  <conditionalFormatting sqref="N18">
    <cfRule type="cellIs" dxfId="477" priority="45" operator="lessThan">
      <formula>4.5</formula>
    </cfRule>
    <cfRule type="cellIs" dxfId="476" priority="46" operator="greaterThan">
      <formula>5.5</formula>
    </cfRule>
  </conditionalFormatting>
  <conditionalFormatting sqref="O18">
    <cfRule type="cellIs" dxfId="475" priority="43" operator="lessThan">
      <formula>1.5</formula>
    </cfRule>
    <cfRule type="cellIs" dxfId="474" priority="44" operator="greaterThan">
      <formula>2.5</formula>
    </cfRule>
  </conditionalFormatting>
  <conditionalFormatting sqref="P18">
    <cfRule type="cellIs" dxfId="473" priority="41" operator="lessThan">
      <formula>4.5</formula>
    </cfRule>
    <cfRule type="cellIs" dxfId="472" priority="42" operator="greaterThan">
      <formula>7.5</formula>
    </cfRule>
  </conditionalFormatting>
  <conditionalFormatting sqref="R18:S18">
    <cfRule type="cellIs" dxfId="471" priority="39" operator="lessThan">
      <formula>2.5</formula>
    </cfRule>
    <cfRule type="cellIs" dxfId="470" priority="40" operator="greaterThan">
      <formula>4.5</formula>
    </cfRule>
  </conditionalFormatting>
  <conditionalFormatting sqref="T18">
    <cfRule type="cellIs" dxfId="469" priority="37" operator="lessThan">
      <formula>2.5</formula>
    </cfRule>
    <cfRule type="cellIs" dxfId="468" priority="38" operator="greaterThan">
      <formula>4.5</formula>
    </cfRule>
  </conditionalFormatting>
  <conditionalFormatting sqref="U18">
    <cfRule type="cellIs" dxfId="467" priority="36" operator="greaterThan">
      <formula>1.5</formula>
    </cfRule>
  </conditionalFormatting>
  <conditionalFormatting sqref="L18:V18">
    <cfRule type="expression" dxfId="466" priority="33">
      <formula>L18=""</formula>
    </cfRule>
  </conditionalFormatting>
  <conditionalFormatting sqref="S18">
    <cfRule type="cellIs" dxfId="465" priority="34" operator="greaterThan">
      <formula>0.5</formula>
    </cfRule>
    <cfRule type="cellIs" dxfId="464" priority="35" operator="lessThan">
      <formula>0.5</formula>
    </cfRule>
  </conditionalFormatting>
  <conditionalFormatting sqref="L12:M13">
    <cfRule type="cellIs" dxfId="463" priority="15" operator="lessThan">
      <formula>0.5</formula>
    </cfRule>
    <cfRule type="cellIs" dxfId="462" priority="16" operator="greaterThan">
      <formula>0.5</formula>
    </cfRule>
  </conditionalFormatting>
  <conditionalFormatting sqref="N12:N13">
    <cfRule type="cellIs" dxfId="461" priority="13" operator="lessThan">
      <formula>4.5</formula>
    </cfRule>
    <cfRule type="cellIs" dxfId="460" priority="14" operator="greaterThan">
      <formula>5.5</formula>
    </cfRule>
  </conditionalFormatting>
  <conditionalFormatting sqref="O12:O13">
    <cfRule type="cellIs" dxfId="459" priority="11" operator="lessThan">
      <formula>1.5</formula>
    </cfRule>
    <cfRule type="cellIs" dxfId="458" priority="12" operator="greaterThan">
      <formula>2.5</formula>
    </cfRule>
  </conditionalFormatting>
  <conditionalFormatting sqref="P12:P13">
    <cfRule type="cellIs" dxfId="457" priority="9" operator="lessThan">
      <formula>4.5</formula>
    </cfRule>
    <cfRule type="cellIs" dxfId="456" priority="10" operator="greaterThan">
      <formula>7.5</formula>
    </cfRule>
  </conditionalFormatting>
  <conditionalFormatting sqref="R12:S13">
    <cfRule type="cellIs" dxfId="455" priority="7" operator="lessThan">
      <formula>2.5</formula>
    </cfRule>
    <cfRule type="cellIs" dxfId="454" priority="8" operator="greaterThan">
      <formula>4.5</formula>
    </cfRule>
  </conditionalFormatting>
  <conditionalFormatting sqref="T12:T13">
    <cfRule type="cellIs" dxfId="453" priority="5" operator="lessThan">
      <formula>2.5</formula>
    </cfRule>
    <cfRule type="cellIs" dxfId="452" priority="6" operator="greaterThan">
      <formula>4.5</formula>
    </cfRule>
  </conditionalFormatting>
  <conditionalFormatting sqref="U12:U13">
    <cfRule type="cellIs" dxfId="451" priority="4" operator="greaterThan">
      <formula>1.5</formula>
    </cfRule>
  </conditionalFormatting>
  <conditionalFormatting sqref="L12:V13">
    <cfRule type="expression" dxfId="450" priority="1">
      <formula>L12=""</formula>
    </cfRule>
  </conditionalFormatting>
  <conditionalFormatting sqref="S12:S13">
    <cfRule type="cellIs" dxfId="449" priority="2" operator="greaterThan">
      <formula>0.5</formula>
    </cfRule>
    <cfRule type="cellIs" dxfId="448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N56" sqref="N56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opLeftCell="A17" workbookViewId="0">
      <selection activeCell="B29" sqref="B29"/>
    </sheetView>
  </sheetViews>
  <sheetFormatPr defaultRowHeight="15"/>
  <cols>
    <col min="1" max="1" width="21" style="8" customWidth="1"/>
    <col min="2" max="2" width="24.7109375" style="8" customWidth="1"/>
    <col min="3" max="3" width="13.28515625" style="8" customWidth="1"/>
    <col min="4" max="4" width="20.7109375" style="8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8" ht="135">
      <c r="F1" s="39" t="s">
        <v>74</v>
      </c>
      <c r="G1" s="39" t="s">
        <v>72</v>
      </c>
      <c r="H1" s="39" t="s">
        <v>73</v>
      </c>
      <c r="I1" s="39" t="s">
        <v>86</v>
      </c>
      <c r="J1" s="39" t="s">
        <v>87</v>
      </c>
      <c r="K1" s="39" t="s">
        <v>85</v>
      </c>
      <c r="N1" s="39" t="s">
        <v>633</v>
      </c>
      <c r="P1" s="39" t="s">
        <v>29</v>
      </c>
      <c r="Q1" s="39"/>
      <c r="R1" s="39" t="s">
        <v>636</v>
      </c>
      <c r="S1" s="39"/>
      <c r="T1" s="39" t="s">
        <v>64</v>
      </c>
      <c r="U1" s="39"/>
      <c r="V1" s="39" t="s">
        <v>65</v>
      </c>
    </row>
    <row r="2" spans="1:28">
      <c r="A2" s="37" t="s">
        <v>71</v>
      </c>
      <c r="B2" s="37" t="s">
        <v>1</v>
      </c>
      <c r="C2" s="37" t="s">
        <v>16</v>
      </c>
      <c r="D2" s="37" t="s">
        <v>14</v>
      </c>
      <c r="E2" s="37" t="s">
        <v>84</v>
      </c>
      <c r="F2" s="8" t="s">
        <v>78</v>
      </c>
      <c r="G2" s="8" t="s">
        <v>82</v>
      </c>
      <c r="H2" s="8" t="s">
        <v>83</v>
      </c>
      <c r="I2" s="8" t="s">
        <v>79</v>
      </c>
      <c r="J2" s="8" t="s">
        <v>80</v>
      </c>
      <c r="K2" s="8" t="s">
        <v>81</v>
      </c>
      <c r="M2" s="37" t="s">
        <v>76</v>
      </c>
      <c r="N2" s="37" t="s">
        <v>6</v>
      </c>
      <c r="O2" s="8" t="s">
        <v>88</v>
      </c>
      <c r="P2" s="37" t="s">
        <v>7</v>
      </c>
      <c r="Q2" s="37" t="s">
        <v>89</v>
      </c>
      <c r="R2" s="37" t="s">
        <v>8</v>
      </c>
      <c r="S2" s="37" t="s">
        <v>90</v>
      </c>
      <c r="T2" s="37" t="s">
        <v>63</v>
      </c>
      <c r="U2" s="37" t="s">
        <v>91</v>
      </c>
      <c r="V2" s="37" t="s">
        <v>62</v>
      </c>
      <c r="W2" s="37" t="s">
        <v>92</v>
      </c>
      <c r="Y2" s="8" t="s">
        <v>1388</v>
      </c>
      <c r="Z2" s="8" t="s">
        <v>14</v>
      </c>
      <c r="AA2" s="8" t="s">
        <v>1389</v>
      </c>
      <c r="AB2" s="8" t="s">
        <v>6</v>
      </c>
    </row>
    <row r="3" spans="1:28">
      <c r="A3" s="37">
        <v>-12</v>
      </c>
      <c r="B3" s="37">
        <f t="shared" ref="B3:B15" si="0">MONTH+$A3</f>
        <v>-10</v>
      </c>
      <c r="C3" s="38">
        <f>DATE(2016, B3,1)</f>
        <v>42036</v>
      </c>
      <c r="D3" s="38" t="str">
        <f>CONCATENATE(YEAR($C3),":",MONTH($C3),":0:0:", ZHUNAN!$A$1)</f>
        <v>2015:2:0:0:ZHUNAN</v>
      </c>
      <c r="E3" s="37" t="e">
        <f>MATCH($D3,BAPTISM_SOURCE_ZONE_MONTH!$A:$A, 0)</f>
        <v>#N/A</v>
      </c>
      <c r="F3" s="11" t="str">
        <f>IFERROR(INDEX(BAPTISM_SOURCE_ZONE_MONTH!$A:$Z,ZHUNAN_GRAPH_DATA!$E3,MATCH(F$2,BAPTISM_SOURCE_ZONE_MONTH!$A$1:$Z$1,0)),"")</f>
        <v/>
      </c>
      <c r="G3" s="11" t="str">
        <f>IFERROR(INDEX(BAPTISM_SOURCE_ZONE_MONTH!$A:$Z,ZHUNAN_GRAPH_DATA!$E3,MATCH(G$2,BAPTISM_SOURCE_ZONE_MONTH!$A$1:$Z$1,0)),"")</f>
        <v/>
      </c>
      <c r="H3" s="11" t="str">
        <f>IFERROR(INDEX(BAPTISM_SOURCE_ZONE_MONTH!$A:$Z,ZHUNAN_GRAPH_DATA!$E3,MATCH(H$2,BAPTISM_SOURCE_ZONE_MONTH!$A$1:$Z$1,0)),"")</f>
        <v/>
      </c>
      <c r="I3" s="11" t="str">
        <f>IFERROR(INDEX(BAPTISM_SOURCE_ZONE_MONTH!$A:$Z,ZHUNAN_GRAPH_DATA!$E3,MATCH(I$2,BAPTISM_SOURCE_ZONE_MONTH!$A$1:$Z$1,0)),"")</f>
        <v/>
      </c>
      <c r="J3" s="11" t="str">
        <f>IFERROR(INDEX(BAPTISM_SOURCE_ZONE_MONTH!$A:$Z,ZHUNAN_GRAPH_DATA!$E3,MATCH(J$2,BAPTISM_SOURCE_ZONE_MONTH!$A$1:$Z$1,0)),"")</f>
        <v/>
      </c>
      <c r="K3" s="11" t="str">
        <f>IFERROR(INDEX(BAPTISM_SOURCE_ZONE_MONTH!$A:$Z,ZHUNAN_GRAPH_DATA!$E3,MATCH(K$2,BAPTISM_SOURCE_ZONE_MONTH!$A$1:$Z$1,0)),"")</f>
        <v/>
      </c>
      <c r="M3" s="37">
        <f>MATCH($D3,REPORT_DATA_BY_ZONE_MONTH!$A:$A, 0)</f>
        <v>142</v>
      </c>
      <c r="N3" s="30">
        <f>IFERROR(INDEX(REPORT_DATA_BY_ZONE_MONTH!$A:$AG,$M3,MATCH(N$2,REPORT_DATA_BY_ZONE_MONTH!$A$1:$AG$1,0)), "")</f>
        <v>2</v>
      </c>
      <c r="O3" s="30">
        <f>$B$21</f>
        <v>4</v>
      </c>
      <c r="P3" s="30">
        <f>IFERROR(INDEX(REPORT_DATA_BY_ZONE_MONTH!$A:$AG,$M3,MATCH(P$2,REPORT_DATA_BY_ZONE_MONTH!$A$1:$AG$1,0)), "")</f>
        <v>0</v>
      </c>
      <c r="Q3" s="30">
        <f>6*$B$17*$B$18</f>
        <v>168</v>
      </c>
      <c r="R3" s="30">
        <f>IFERROR(INDEX(REPORT_DATA_BY_ZONE_MONTH!$A:$AG,$M3,MATCH(R$2,REPORT_DATA_BY_ZONE_MONTH!$A$1:$AG$1,0)), "")</f>
        <v>0</v>
      </c>
      <c r="S3" s="30">
        <f>3*$B$17*$B$18</f>
        <v>84</v>
      </c>
      <c r="T3" s="30">
        <f>IFERROR(INDEX(REPORT_DATA_BY_ZONE_MONTH!$A:$AG,$M3,MATCH(T$2,REPORT_DATA_BY_ZONE_MONTH!$A$1:$AG$1,0)), "")</f>
        <v>0</v>
      </c>
      <c r="U3" s="30">
        <f>5*$B$17*$B$18</f>
        <v>140</v>
      </c>
      <c r="V3" s="30">
        <f>IFERROR(INDEX(REPORT_DATA_BY_ZONE_MONTH!$A:$AG,$M3,MATCH(V$2,REPORT_DATA_BY_ZONE_MONTH!$A$1:$AG$1,0)), "")</f>
        <v>0</v>
      </c>
      <c r="W3" s="30">
        <f>1*$B$17*$B$18</f>
        <v>28</v>
      </c>
      <c r="Y3" s="8">
        <v>1</v>
      </c>
      <c r="Z3" s="8" t="str">
        <f>CONCATENATE(YEAR, ":",Y3,":0:0:",ZHUNAN!$A$1)</f>
        <v>2016:1:0:0:ZHUNAN</v>
      </c>
      <c r="AA3" s="37">
        <f>MATCH($Z3,REPORT_DATA_BY_ZONE_MONTH!$A:$A, 0)</f>
        <v>223</v>
      </c>
      <c r="AB3" s="30">
        <f>IFERROR(INDEX(REPORT_DATA_BY_ZONE_MONTH!$A:$AG,$AA3,MATCH(AB$2,REPORT_DATA_BY_ZONE_MONTH!$A$1:$AG$1,0)), "")</f>
        <v>3</v>
      </c>
    </row>
    <row r="4" spans="1:28">
      <c r="A4" s="37">
        <v>-11</v>
      </c>
      <c r="B4" s="37">
        <f t="shared" si="0"/>
        <v>-9</v>
      </c>
      <c r="C4" s="38">
        <f t="shared" ref="C4:C15" si="1">DATE(2016, B4,1)</f>
        <v>42064</v>
      </c>
      <c r="D4" s="38" t="str">
        <f>CONCATENATE(YEAR($C4),":",MONTH($C4),":0:0:", ZHUNAN!$A$1)</f>
        <v>2015:3:0:0:ZHUNAN</v>
      </c>
      <c r="E4" s="37" t="e">
        <f>MATCH($D4,BAPTISM_SOURCE_ZONE_MONTH!$A:$A, 0)</f>
        <v>#N/A</v>
      </c>
      <c r="F4" s="11" t="str">
        <f>IFERROR(INDEX(BAPTISM_SOURCE_ZONE_MONTH!$A:$Z,ZHUNAN_GRAPH_DATA!$E4,MATCH(F$2,BAPTISM_SOURCE_ZONE_MONTH!$A$1:$Z$1,0)),"")</f>
        <v/>
      </c>
      <c r="G4" s="11" t="str">
        <f>IFERROR(INDEX(BAPTISM_SOURCE_ZONE_MONTH!$A:$Z,ZHUNAN_GRAPH_DATA!$E4,MATCH(G$2,BAPTISM_SOURCE_ZONE_MONTH!$A$1:$Z$1,0)),"")</f>
        <v/>
      </c>
      <c r="H4" s="11" t="str">
        <f>IFERROR(INDEX(BAPTISM_SOURCE_ZONE_MONTH!$A:$Z,ZHUNAN_GRAPH_DATA!$E4,MATCH(H$2,BAPTISM_SOURCE_ZONE_MONTH!$A$1:$Z$1,0)),"")</f>
        <v/>
      </c>
      <c r="I4" s="11" t="str">
        <f>IFERROR(INDEX(BAPTISM_SOURCE_ZONE_MONTH!$A:$Z,ZHUNAN_GRAPH_DATA!$E4,MATCH(I$2,BAPTISM_SOURCE_ZONE_MONTH!$A$1:$Z$1,0)),"")</f>
        <v/>
      </c>
      <c r="J4" s="11" t="str">
        <f>IFERROR(INDEX(BAPTISM_SOURCE_ZONE_MONTH!$A:$Z,ZHUNAN_GRAPH_DATA!$E4,MATCH(J$2,BAPTISM_SOURCE_ZONE_MONTH!$A$1:$Z$1,0)),"")</f>
        <v/>
      </c>
      <c r="K4" s="11" t="str">
        <f>IFERROR(INDEX(BAPTISM_SOURCE_ZONE_MONTH!$A:$Z,ZHUNAN_GRAPH_DATA!$E4,MATCH(K$2,BAPTISM_SOURCE_ZONE_MONTH!$A$1:$Z$1,0)),"")</f>
        <v/>
      </c>
      <c r="M4" s="37">
        <f>MATCH($D4,REPORT_DATA_BY_ZONE_MONTH!$A:$A, 0)</f>
        <v>152</v>
      </c>
      <c r="N4" s="30">
        <f>IFERROR(INDEX(REPORT_DATA_BY_ZONE_MONTH!$A:$AG,$M4,MATCH(N$2,REPORT_DATA_BY_ZONE_MONTH!$A$1:$AG$1,0)), "")</f>
        <v>4</v>
      </c>
      <c r="O4" s="30">
        <f t="shared" ref="O4:O15" si="2">$B$21</f>
        <v>4</v>
      </c>
      <c r="P4" s="30">
        <f>IFERROR(INDEX(REPORT_DATA_BY_ZONE_MONTH!$A:$AG,$M4,MATCH(P$2,REPORT_DATA_BY_ZONE_MONTH!$A$1:$AG$1,0)), "")</f>
        <v>0</v>
      </c>
      <c r="Q4" s="30">
        <f t="shared" ref="Q4:Q15" si="3">6*$B$17*$B$18</f>
        <v>168</v>
      </c>
      <c r="R4" s="30">
        <f>IFERROR(INDEX(REPORT_DATA_BY_ZONE_MONTH!$A:$AG,$M4,MATCH(R$2,REPORT_DATA_BY_ZONE_MONTH!$A$1:$AG$1,0)), "")</f>
        <v>0</v>
      </c>
      <c r="S4" s="30">
        <f t="shared" ref="S4:S15" si="4">3*$B$17*$B$18</f>
        <v>84</v>
      </c>
      <c r="T4" s="30">
        <f>IFERROR(INDEX(REPORT_DATA_BY_ZONE_MONTH!$A:$AG,$M4,MATCH(T$2,REPORT_DATA_BY_ZONE_MONTH!$A$1:$AG$1,0)), "")</f>
        <v>0</v>
      </c>
      <c r="U4" s="30">
        <f t="shared" ref="U4:U15" si="5">5*$B$17*$B$18</f>
        <v>140</v>
      </c>
      <c r="V4" s="30">
        <f>IFERROR(INDEX(REPORT_DATA_BY_ZONE_MONTH!$A:$AG,$M4,MATCH(V$2,REPORT_DATA_BY_ZONE_MONTH!$A$1:$AG$1,0)), "")</f>
        <v>0</v>
      </c>
      <c r="W4" s="30">
        <f t="shared" ref="W4:W15" si="6">1*$B$17*$B$18</f>
        <v>28</v>
      </c>
      <c r="Y4" s="8">
        <v>2</v>
      </c>
      <c r="Z4" s="8" t="str">
        <f>CONCATENATE(YEAR, ":",Y4,":0:0:",ZHUNAN!$A$1)</f>
        <v>2016:2:0:0:ZHUNAN</v>
      </c>
      <c r="AA4" s="37">
        <f>MATCH($Z4,REPORT_DATA_BY_ZONE_MONTH!$A:$A, 0)</f>
        <v>234</v>
      </c>
      <c r="AB4" s="30">
        <f>IFERROR(INDEX(REPORT_DATA_BY_ZONE_MONTH!$A:$AG,$AA4,MATCH(AB$2,REPORT_DATA_BY_ZONE_MONTH!$A$1:$AG$1,0)), "")</f>
        <v>2</v>
      </c>
    </row>
    <row r="5" spans="1:28">
      <c r="A5" s="37">
        <v>-10</v>
      </c>
      <c r="B5" s="37">
        <f t="shared" si="0"/>
        <v>-8</v>
      </c>
      <c r="C5" s="38">
        <f t="shared" si="1"/>
        <v>42095</v>
      </c>
      <c r="D5" s="38" t="str">
        <f>CONCATENATE(YEAR($C5),":",MONTH($C5),":0:0:", ZHUNAN!$A$1)</f>
        <v>2015:4:0:0:ZHUNAN</v>
      </c>
      <c r="E5" s="37" t="e">
        <f>MATCH($D5,BAPTISM_SOURCE_ZONE_MONTH!$A:$A, 0)</f>
        <v>#N/A</v>
      </c>
      <c r="F5" s="11" t="str">
        <f>IFERROR(INDEX(BAPTISM_SOURCE_ZONE_MONTH!$A:$Z,ZHUNAN_GRAPH_DATA!$E5,MATCH(F$2,BAPTISM_SOURCE_ZONE_MONTH!$A$1:$Z$1,0)),"")</f>
        <v/>
      </c>
      <c r="G5" s="11" t="str">
        <f>IFERROR(INDEX(BAPTISM_SOURCE_ZONE_MONTH!$A:$Z,ZHUNAN_GRAPH_DATA!$E5,MATCH(G$2,BAPTISM_SOURCE_ZONE_MONTH!$A$1:$Z$1,0)),"")</f>
        <v/>
      </c>
      <c r="H5" s="11" t="str">
        <f>IFERROR(INDEX(BAPTISM_SOURCE_ZONE_MONTH!$A:$Z,ZHUNAN_GRAPH_DATA!$E5,MATCH(H$2,BAPTISM_SOURCE_ZONE_MONTH!$A$1:$Z$1,0)),"")</f>
        <v/>
      </c>
      <c r="I5" s="11" t="str">
        <f>IFERROR(INDEX(BAPTISM_SOURCE_ZONE_MONTH!$A:$Z,ZHUNAN_GRAPH_DATA!$E5,MATCH(I$2,BAPTISM_SOURCE_ZONE_MONTH!$A$1:$Z$1,0)),"")</f>
        <v/>
      </c>
      <c r="J5" s="11" t="str">
        <f>IFERROR(INDEX(BAPTISM_SOURCE_ZONE_MONTH!$A:$Z,ZHUNAN_GRAPH_DATA!$E5,MATCH(J$2,BAPTISM_SOURCE_ZONE_MONTH!$A$1:$Z$1,0)),"")</f>
        <v/>
      </c>
      <c r="K5" s="11" t="str">
        <f>IFERROR(INDEX(BAPTISM_SOURCE_ZONE_MONTH!$A:$Z,ZHUNAN_GRAPH_DATA!$E5,MATCH(K$2,BAPTISM_SOURCE_ZONE_MONTH!$A$1:$Z$1,0)),"")</f>
        <v/>
      </c>
      <c r="M5" s="37">
        <f>MATCH($D5,REPORT_DATA_BY_ZONE_MONTH!$A:$A, 0)</f>
        <v>162</v>
      </c>
      <c r="N5" s="30">
        <f>IFERROR(INDEX(REPORT_DATA_BY_ZONE_MONTH!$A:$AG,$M5,MATCH(N$2,REPORT_DATA_BY_ZONE_MONTH!$A$1:$AG$1,0)), "")</f>
        <v>1</v>
      </c>
      <c r="O5" s="30">
        <f t="shared" si="2"/>
        <v>4</v>
      </c>
      <c r="P5" s="30">
        <f>IFERROR(INDEX(REPORT_DATA_BY_ZONE_MONTH!$A:$AG,$M5,MATCH(P$2,REPORT_DATA_BY_ZONE_MONTH!$A$1:$AG$1,0)), "")</f>
        <v>0</v>
      </c>
      <c r="Q5" s="30">
        <f t="shared" si="3"/>
        <v>168</v>
      </c>
      <c r="R5" s="30">
        <f>IFERROR(INDEX(REPORT_DATA_BY_ZONE_MONTH!$A:$AG,$M5,MATCH(R$2,REPORT_DATA_BY_ZONE_MONTH!$A$1:$AG$1,0)), "")</f>
        <v>0</v>
      </c>
      <c r="S5" s="30">
        <f t="shared" si="4"/>
        <v>84</v>
      </c>
      <c r="T5" s="30">
        <f>IFERROR(INDEX(REPORT_DATA_BY_ZONE_MONTH!$A:$AG,$M5,MATCH(T$2,REPORT_DATA_BY_ZONE_MONTH!$A$1:$AG$1,0)), "")</f>
        <v>0</v>
      </c>
      <c r="U5" s="30">
        <f t="shared" si="5"/>
        <v>140</v>
      </c>
      <c r="V5" s="30">
        <f>IFERROR(INDEX(REPORT_DATA_BY_ZONE_MONTH!$A:$AG,$M5,MATCH(V$2,REPORT_DATA_BY_ZONE_MONTH!$A$1:$AG$1,0)), "")</f>
        <v>0</v>
      </c>
      <c r="W5" s="30">
        <f t="shared" si="6"/>
        <v>28</v>
      </c>
      <c r="Y5" s="8">
        <v>3</v>
      </c>
      <c r="Z5" s="8" t="str">
        <f>CONCATENATE(YEAR, ":",Y5,":0:0:",ZHUNAN!$A$1)</f>
        <v>2016:3:0:0:ZHUNAN</v>
      </c>
      <c r="AA5" s="37" t="e">
        <f>MATCH($Z5,REPORT_DATA_BY_ZONE_MONTH!$A:$A, 0)</f>
        <v>#N/A</v>
      </c>
      <c r="AB5" s="30" t="str">
        <f>IFERROR(INDEX(REPORT_DATA_BY_ZONE_MONTH!$A:$AG,$AA5,MATCH(AB$2,REPORT_DATA_BY_ZONE_MONTH!$A$1:$AG$1,0)), "")</f>
        <v/>
      </c>
    </row>
    <row r="6" spans="1:28">
      <c r="A6" s="37">
        <v>-9</v>
      </c>
      <c r="B6" s="37">
        <f t="shared" si="0"/>
        <v>-7</v>
      </c>
      <c r="C6" s="38">
        <f t="shared" si="1"/>
        <v>42125</v>
      </c>
      <c r="D6" s="38" t="str">
        <f>CONCATENATE(YEAR($C6),":",MONTH($C6),":0:0:", ZHUNAN!$A$1)</f>
        <v>2015:5:0:0:ZHUNAN</v>
      </c>
      <c r="E6" s="37" t="e">
        <f>MATCH($D6,BAPTISM_SOURCE_ZONE_MONTH!$A:$A, 0)</f>
        <v>#N/A</v>
      </c>
      <c r="F6" s="11" t="str">
        <f>IFERROR(INDEX(BAPTISM_SOURCE_ZONE_MONTH!$A:$Z,ZHUNAN_GRAPH_DATA!$E6,MATCH(F$2,BAPTISM_SOURCE_ZONE_MONTH!$A$1:$Z$1,0)),"")</f>
        <v/>
      </c>
      <c r="G6" s="11" t="str">
        <f>IFERROR(INDEX(BAPTISM_SOURCE_ZONE_MONTH!$A:$Z,ZHUNAN_GRAPH_DATA!$E6,MATCH(G$2,BAPTISM_SOURCE_ZONE_MONTH!$A$1:$Z$1,0)),"")</f>
        <v/>
      </c>
      <c r="H6" s="11" t="str">
        <f>IFERROR(INDEX(BAPTISM_SOURCE_ZONE_MONTH!$A:$Z,ZHUNAN_GRAPH_DATA!$E6,MATCH(H$2,BAPTISM_SOURCE_ZONE_MONTH!$A$1:$Z$1,0)),"")</f>
        <v/>
      </c>
      <c r="I6" s="11" t="str">
        <f>IFERROR(INDEX(BAPTISM_SOURCE_ZONE_MONTH!$A:$Z,ZHUNAN_GRAPH_DATA!$E6,MATCH(I$2,BAPTISM_SOURCE_ZONE_MONTH!$A$1:$Z$1,0)),"")</f>
        <v/>
      </c>
      <c r="J6" s="11" t="str">
        <f>IFERROR(INDEX(BAPTISM_SOURCE_ZONE_MONTH!$A:$Z,ZHUNAN_GRAPH_DATA!$E6,MATCH(J$2,BAPTISM_SOURCE_ZONE_MONTH!$A$1:$Z$1,0)),"")</f>
        <v/>
      </c>
      <c r="K6" s="11" t="str">
        <f>IFERROR(INDEX(BAPTISM_SOURCE_ZONE_MONTH!$A:$Z,ZHUNAN_GRAPH_DATA!$E6,MATCH(K$2,BAPTISM_SOURCE_ZONE_MONTH!$A$1:$Z$1,0)),"")</f>
        <v/>
      </c>
      <c r="M6" s="37">
        <f>MATCH($D6,REPORT_DATA_BY_ZONE_MONTH!$A:$A, 0)</f>
        <v>172</v>
      </c>
      <c r="N6" s="30">
        <f>IFERROR(INDEX(REPORT_DATA_BY_ZONE_MONTH!$A:$AG,$M6,MATCH(N$2,REPORT_DATA_BY_ZONE_MONTH!$A$1:$AG$1,0)), "")</f>
        <v>1</v>
      </c>
      <c r="O6" s="30">
        <f t="shared" si="2"/>
        <v>4</v>
      </c>
      <c r="P6" s="30">
        <f>IFERROR(INDEX(REPORT_DATA_BY_ZONE_MONTH!$A:$AG,$M6,MATCH(P$2,REPORT_DATA_BY_ZONE_MONTH!$A$1:$AG$1,0)), "")</f>
        <v>0</v>
      </c>
      <c r="Q6" s="30">
        <f t="shared" si="3"/>
        <v>168</v>
      </c>
      <c r="R6" s="30">
        <f>IFERROR(INDEX(REPORT_DATA_BY_ZONE_MONTH!$A:$AG,$M6,MATCH(R$2,REPORT_DATA_BY_ZONE_MONTH!$A$1:$AG$1,0)), "")</f>
        <v>0</v>
      </c>
      <c r="S6" s="30">
        <f t="shared" si="4"/>
        <v>84</v>
      </c>
      <c r="T6" s="30">
        <f>IFERROR(INDEX(REPORT_DATA_BY_ZONE_MONTH!$A:$AG,$M6,MATCH(T$2,REPORT_DATA_BY_ZONE_MONTH!$A$1:$AG$1,0)), "")</f>
        <v>0</v>
      </c>
      <c r="U6" s="30">
        <f t="shared" si="5"/>
        <v>140</v>
      </c>
      <c r="V6" s="30">
        <f>IFERROR(INDEX(REPORT_DATA_BY_ZONE_MONTH!$A:$AG,$M6,MATCH(V$2,REPORT_DATA_BY_ZONE_MONTH!$A$1:$AG$1,0)), "")</f>
        <v>0</v>
      </c>
      <c r="W6" s="30">
        <f t="shared" si="6"/>
        <v>28</v>
      </c>
      <c r="Y6" s="8">
        <v>4</v>
      </c>
      <c r="Z6" s="8" t="str">
        <f>CONCATENATE(YEAR, ":",Y6,":0:0:",ZHUNAN!$A$1)</f>
        <v>2016:4:0:0:ZHUNAN</v>
      </c>
      <c r="AA6" s="37" t="e">
        <f>MATCH($Z6,REPORT_DATA_BY_ZONE_MONTH!$A:$A, 0)</f>
        <v>#N/A</v>
      </c>
      <c r="AB6" s="30" t="str">
        <f>IFERROR(INDEX(REPORT_DATA_BY_ZONE_MONTH!$A:$AG,$AA6,MATCH(AB$2,REPORT_DATA_BY_ZONE_MONTH!$A$1:$AG$1,0)), "")</f>
        <v/>
      </c>
    </row>
    <row r="7" spans="1:28">
      <c r="A7" s="37">
        <v>-8</v>
      </c>
      <c r="B7" s="37">
        <f t="shared" si="0"/>
        <v>-6</v>
      </c>
      <c r="C7" s="38">
        <f t="shared" si="1"/>
        <v>42156</v>
      </c>
      <c r="D7" s="38" t="str">
        <f>CONCATENATE(YEAR($C7),":",MONTH($C7),":0:0:", ZHUNAN!$A$1)</f>
        <v>2015:6:0:0:ZHUNAN</v>
      </c>
      <c r="E7" s="37" t="e">
        <f>MATCH($D7,BAPTISM_SOURCE_ZONE_MONTH!$A:$A, 0)</f>
        <v>#N/A</v>
      </c>
      <c r="F7" s="11" t="str">
        <f>IFERROR(INDEX(BAPTISM_SOURCE_ZONE_MONTH!$A:$Z,ZHUNAN_GRAPH_DATA!$E7,MATCH(F$2,BAPTISM_SOURCE_ZONE_MONTH!$A$1:$Z$1,0)),"")</f>
        <v/>
      </c>
      <c r="G7" s="11" t="str">
        <f>IFERROR(INDEX(BAPTISM_SOURCE_ZONE_MONTH!$A:$Z,ZHUNAN_GRAPH_DATA!$E7,MATCH(G$2,BAPTISM_SOURCE_ZONE_MONTH!$A$1:$Z$1,0)),"")</f>
        <v/>
      </c>
      <c r="H7" s="11" t="str">
        <f>IFERROR(INDEX(BAPTISM_SOURCE_ZONE_MONTH!$A:$Z,ZHUNAN_GRAPH_DATA!$E7,MATCH(H$2,BAPTISM_SOURCE_ZONE_MONTH!$A$1:$Z$1,0)),"")</f>
        <v/>
      </c>
      <c r="I7" s="11" t="str">
        <f>IFERROR(INDEX(BAPTISM_SOURCE_ZONE_MONTH!$A:$Z,ZHUNAN_GRAPH_DATA!$E7,MATCH(I$2,BAPTISM_SOURCE_ZONE_MONTH!$A$1:$Z$1,0)),"")</f>
        <v/>
      </c>
      <c r="J7" s="11" t="str">
        <f>IFERROR(INDEX(BAPTISM_SOURCE_ZONE_MONTH!$A:$Z,ZHUNAN_GRAPH_DATA!$E7,MATCH(J$2,BAPTISM_SOURCE_ZONE_MONTH!$A$1:$Z$1,0)),"")</f>
        <v/>
      </c>
      <c r="K7" s="11" t="str">
        <f>IFERROR(INDEX(BAPTISM_SOURCE_ZONE_MONTH!$A:$Z,ZHUNAN_GRAPH_DATA!$E7,MATCH(K$2,BAPTISM_SOURCE_ZONE_MONTH!$A$1:$Z$1,0)),"")</f>
        <v/>
      </c>
      <c r="M7" s="37">
        <f>MATCH($D7,REPORT_DATA_BY_ZONE_MONTH!$A:$A, 0)</f>
        <v>182</v>
      </c>
      <c r="N7" s="30">
        <f>IFERROR(INDEX(REPORT_DATA_BY_ZONE_MONTH!$A:$AG,$M7,MATCH(N$2,REPORT_DATA_BY_ZONE_MONTH!$A$1:$AG$1,0)), "")</f>
        <v>3</v>
      </c>
      <c r="O7" s="30">
        <f t="shared" si="2"/>
        <v>4</v>
      </c>
      <c r="P7" s="30">
        <f>IFERROR(INDEX(REPORT_DATA_BY_ZONE_MONTH!$A:$AG,$M7,MATCH(P$2,REPORT_DATA_BY_ZONE_MONTH!$A$1:$AG$1,0)), "")</f>
        <v>0</v>
      </c>
      <c r="Q7" s="30">
        <f t="shared" si="3"/>
        <v>168</v>
      </c>
      <c r="R7" s="30">
        <f>IFERROR(INDEX(REPORT_DATA_BY_ZONE_MONTH!$A:$AG,$M7,MATCH(R$2,REPORT_DATA_BY_ZONE_MONTH!$A$1:$AG$1,0)), "")</f>
        <v>0</v>
      </c>
      <c r="S7" s="30">
        <f t="shared" si="4"/>
        <v>84</v>
      </c>
      <c r="T7" s="30">
        <f>IFERROR(INDEX(REPORT_DATA_BY_ZONE_MONTH!$A:$AG,$M7,MATCH(T$2,REPORT_DATA_BY_ZONE_MONTH!$A$1:$AG$1,0)), "")</f>
        <v>0</v>
      </c>
      <c r="U7" s="30">
        <f t="shared" si="5"/>
        <v>140</v>
      </c>
      <c r="V7" s="30">
        <f>IFERROR(INDEX(REPORT_DATA_BY_ZONE_MONTH!$A:$AG,$M7,MATCH(V$2,REPORT_DATA_BY_ZONE_MONTH!$A$1:$AG$1,0)), "")</f>
        <v>0</v>
      </c>
      <c r="W7" s="30">
        <f t="shared" si="6"/>
        <v>28</v>
      </c>
      <c r="Y7" s="8">
        <v>5</v>
      </c>
      <c r="Z7" s="8" t="str">
        <f>CONCATENATE(YEAR, ":",Y7,":0:0:",ZHUNAN!$A$1)</f>
        <v>2016:5:0:0:ZHUNAN</v>
      </c>
      <c r="AA7" s="37" t="e">
        <f>MATCH($Z7,REPORT_DATA_BY_ZONE_MONTH!$A:$A, 0)</f>
        <v>#N/A</v>
      </c>
      <c r="AB7" s="30" t="str">
        <f>IFERROR(INDEX(REPORT_DATA_BY_ZONE_MONTH!$A:$AG,$AA7,MATCH(AB$2,REPORT_DATA_BY_ZONE_MONTH!$A$1:$AG$1,0)), "")</f>
        <v/>
      </c>
    </row>
    <row r="8" spans="1:28">
      <c r="A8" s="37">
        <v>-7</v>
      </c>
      <c r="B8" s="37">
        <f t="shared" si="0"/>
        <v>-5</v>
      </c>
      <c r="C8" s="38">
        <f t="shared" si="1"/>
        <v>42186</v>
      </c>
      <c r="D8" s="38" t="str">
        <f>CONCATENATE(YEAR($C8),":",MONTH($C8),":0:0:", ZHUNAN!$A$1)</f>
        <v>2015:7:0:0:ZHUNAN</v>
      </c>
      <c r="E8" s="37" t="e">
        <f>MATCH($D8,BAPTISM_SOURCE_ZONE_MONTH!$A:$A, 0)</f>
        <v>#N/A</v>
      </c>
      <c r="F8" s="11" t="str">
        <f>IFERROR(INDEX(BAPTISM_SOURCE_ZONE_MONTH!$A:$Z,ZHUNAN_GRAPH_DATA!$E8,MATCH(F$2,BAPTISM_SOURCE_ZONE_MONTH!$A$1:$Z$1,0)),"")</f>
        <v/>
      </c>
      <c r="G8" s="11" t="str">
        <f>IFERROR(INDEX(BAPTISM_SOURCE_ZONE_MONTH!$A:$Z,ZHUNAN_GRAPH_DATA!$E8,MATCH(G$2,BAPTISM_SOURCE_ZONE_MONTH!$A$1:$Z$1,0)),"")</f>
        <v/>
      </c>
      <c r="H8" s="11" t="str">
        <f>IFERROR(INDEX(BAPTISM_SOURCE_ZONE_MONTH!$A:$Z,ZHUNAN_GRAPH_DATA!$E8,MATCH(H$2,BAPTISM_SOURCE_ZONE_MONTH!$A$1:$Z$1,0)),"")</f>
        <v/>
      </c>
      <c r="I8" s="11" t="str">
        <f>IFERROR(INDEX(BAPTISM_SOURCE_ZONE_MONTH!$A:$Z,ZHUNAN_GRAPH_DATA!$E8,MATCH(I$2,BAPTISM_SOURCE_ZONE_MONTH!$A$1:$Z$1,0)),"")</f>
        <v/>
      </c>
      <c r="J8" s="11" t="str">
        <f>IFERROR(INDEX(BAPTISM_SOURCE_ZONE_MONTH!$A:$Z,ZHUNAN_GRAPH_DATA!$E8,MATCH(J$2,BAPTISM_SOURCE_ZONE_MONTH!$A$1:$Z$1,0)),"")</f>
        <v/>
      </c>
      <c r="K8" s="11" t="str">
        <f>IFERROR(INDEX(BAPTISM_SOURCE_ZONE_MONTH!$A:$Z,ZHUNAN_GRAPH_DATA!$E8,MATCH(K$2,BAPTISM_SOURCE_ZONE_MONTH!$A$1:$Z$1,0)),"")</f>
        <v/>
      </c>
      <c r="M8" s="37">
        <f>MATCH($D8,REPORT_DATA_BY_ZONE_MONTH!$A:$A, 0)</f>
        <v>192</v>
      </c>
      <c r="N8" s="30">
        <f>IFERROR(INDEX(REPORT_DATA_BY_ZONE_MONTH!$A:$AG,$M8,MATCH(N$2,REPORT_DATA_BY_ZONE_MONTH!$A$1:$AG$1,0)), "")</f>
        <v>2</v>
      </c>
      <c r="O8" s="30">
        <f t="shared" si="2"/>
        <v>4</v>
      </c>
      <c r="P8" s="30">
        <f>IFERROR(INDEX(REPORT_DATA_BY_ZONE_MONTH!$A:$AG,$M8,MATCH(P$2,REPORT_DATA_BY_ZONE_MONTH!$A$1:$AG$1,0)), "")</f>
        <v>0</v>
      </c>
      <c r="Q8" s="30">
        <f t="shared" si="3"/>
        <v>168</v>
      </c>
      <c r="R8" s="30">
        <f>IFERROR(INDEX(REPORT_DATA_BY_ZONE_MONTH!$A:$AG,$M8,MATCH(R$2,REPORT_DATA_BY_ZONE_MONTH!$A$1:$AG$1,0)), "")</f>
        <v>0</v>
      </c>
      <c r="S8" s="30">
        <f t="shared" si="4"/>
        <v>84</v>
      </c>
      <c r="T8" s="30">
        <f>IFERROR(INDEX(REPORT_DATA_BY_ZONE_MONTH!$A:$AG,$M8,MATCH(T$2,REPORT_DATA_BY_ZONE_MONTH!$A$1:$AG$1,0)), "")</f>
        <v>0</v>
      </c>
      <c r="U8" s="30">
        <f t="shared" si="5"/>
        <v>140</v>
      </c>
      <c r="V8" s="30">
        <f>IFERROR(INDEX(REPORT_DATA_BY_ZONE_MONTH!$A:$AG,$M8,MATCH(V$2,REPORT_DATA_BY_ZONE_MONTH!$A$1:$AG$1,0)), "")</f>
        <v>0</v>
      </c>
      <c r="W8" s="30">
        <f t="shared" si="6"/>
        <v>28</v>
      </c>
      <c r="Y8" s="8">
        <v>6</v>
      </c>
      <c r="Z8" s="8" t="str">
        <f>CONCATENATE(YEAR, ":",Y8,":0:0:",ZHUNAN!$A$1)</f>
        <v>2016:6:0:0:ZHUNAN</v>
      </c>
      <c r="AA8" s="37" t="e">
        <f>MATCH($Z8,REPORT_DATA_BY_ZONE_MONTH!$A:$A, 0)</f>
        <v>#N/A</v>
      </c>
      <c r="AB8" s="30" t="str">
        <f>IFERROR(INDEX(REPORT_DATA_BY_ZONE_MONTH!$A:$AG,$AA8,MATCH(AB$2,REPORT_DATA_BY_ZONE_MONTH!$A$1:$AG$1,0)), "")</f>
        <v/>
      </c>
    </row>
    <row r="9" spans="1:28">
      <c r="A9" s="37">
        <v>-6</v>
      </c>
      <c r="B9" s="37">
        <f t="shared" si="0"/>
        <v>-4</v>
      </c>
      <c r="C9" s="38">
        <f t="shared" si="1"/>
        <v>42217</v>
      </c>
      <c r="D9" s="38" t="str">
        <f>CONCATENATE(YEAR($C9),":",MONTH($C9),":0:0:", ZHUNAN!$A$1)</f>
        <v>2015:8:0:0:ZHUNAN</v>
      </c>
      <c r="E9" s="37" t="e">
        <f>MATCH($D9,BAPTISM_SOURCE_ZONE_MONTH!$A:$A, 0)</f>
        <v>#N/A</v>
      </c>
      <c r="F9" s="11" t="str">
        <f>IFERROR(INDEX(BAPTISM_SOURCE_ZONE_MONTH!$A:$Z,ZHUNAN_GRAPH_DATA!$E9,MATCH(F$2,BAPTISM_SOURCE_ZONE_MONTH!$A$1:$Z$1,0)),"")</f>
        <v/>
      </c>
      <c r="G9" s="11" t="str">
        <f>IFERROR(INDEX(BAPTISM_SOURCE_ZONE_MONTH!$A:$Z,ZHUNAN_GRAPH_DATA!$E9,MATCH(G$2,BAPTISM_SOURCE_ZONE_MONTH!$A$1:$Z$1,0)),"")</f>
        <v/>
      </c>
      <c r="H9" s="11" t="str">
        <f>IFERROR(INDEX(BAPTISM_SOURCE_ZONE_MONTH!$A:$Z,ZHUNAN_GRAPH_DATA!$E9,MATCH(H$2,BAPTISM_SOURCE_ZONE_MONTH!$A$1:$Z$1,0)),"")</f>
        <v/>
      </c>
      <c r="I9" s="11" t="str">
        <f>IFERROR(INDEX(BAPTISM_SOURCE_ZONE_MONTH!$A:$Z,ZHUNAN_GRAPH_DATA!$E9,MATCH(I$2,BAPTISM_SOURCE_ZONE_MONTH!$A$1:$Z$1,0)),"")</f>
        <v/>
      </c>
      <c r="J9" s="11" t="str">
        <f>IFERROR(INDEX(BAPTISM_SOURCE_ZONE_MONTH!$A:$Z,ZHUNAN_GRAPH_DATA!$E9,MATCH(J$2,BAPTISM_SOURCE_ZONE_MONTH!$A$1:$Z$1,0)),"")</f>
        <v/>
      </c>
      <c r="K9" s="11" t="str">
        <f>IFERROR(INDEX(BAPTISM_SOURCE_ZONE_MONTH!$A:$Z,ZHUNAN_GRAPH_DATA!$E9,MATCH(K$2,BAPTISM_SOURCE_ZONE_MONTH!$A$1:$Z$1,0)),"")</f>
        <v/>
      </c>
      <c r="M9" s="37">
        <f>MATCH($D9,REPORT_DATA_BY_ZONE_MONTH!$A:$A, 0)</f>
        <v>202</v>
      </c>
      <c r="N9" s="30">
        <f>IFERROR(INDEX(REPORT_DATA_BY_ZONE_MONTH!$A:$AG,$M9,MATCH(N$2,REPORT_DATA_BY_ZONE_MONTH!$A$1:$AG$1,0)), "")</f>
        <v>2</v>
      </c>
      <c r="O9" s="30">
        <f t="shared" si="2"/>
        <v>4</v>
      </c>
      <c r="P9" s="30">
        <f>IFERROR(INDEX(REPORT_DATA_BY_ZONE_MONTH!$A:$AG,$M9,MATCH(P$2,REPORT_DATA_BY_ZONE_MONTH!$A$1:$AG$1,0)), "")</f>
        <v>0</v>
      </c>
      <c r="Q9" s="30">
        <f t="shared" si="3"/>
        <v>168</v>
      </c>
      <c r="R9" s="30">
        <f>IFERROR(INDEX(REPORT_DATA_BY_ZONE_MONTH!$A:$AG,$M9,MATCH(R$2,REPORT_DATA_BY_ZONE_MONTH!$A$1:$AG$1,0)), "")</f>
        <v>0</v>
      </c>
      <c r="S9" s="30">
        <f t="shared" si="4"/>
        <v>84</v>
      </c>
      <c r="T9" s="30">
        <f>IFERROR(INDEX(REPORT_DATA_BY_ZONE_MONTH!$A:$AG,$M9,MATCH(T$2,REPORT_DATA_BY_ZONE_MONTH!$A$1:$AG$1,0)), "")</f>
        <v>0</v>
      </c>
      <c r="U9" s="30">
        <f t="shared" si="5"/>
        <v>140</v>
      </c>
      <c r="V9" s="30">
        <f>IFERROR(INDEX(REPORT_DATA_BY_ZONE_MONTH!$A:$AG,$M9,MATCH(V$2,REPORT_DATA_BY_ZONE_MONTH!$A$1:$AG$1,0)), "")</f>
        <v>0</v>
      </c>
      <c r="W9" s="30">
        <f t="shared" si="6"/>
        <v>28</v>
      </c>
      <c r="Y9" s="8">
        <v>7</v>
      </c>
      <c r="Z9" s="8" t="str">
        <f>CONCATENATE(YEAR, ":",Y9,":0:0:",ZHUNAN!$A$1)</f>
        <v>2016:7:0:0:ZHUNAN</v>
      </c>
      <c r="AA9" s="37" t="e">
        <f>MATCH($Z9,REPORT_DATA_BY_ZONE_MONTH!$A:$A, 0)</f>
        <v>#N/A</v>
      </c>
      <c r="AB9" s="30" t="str">
        <f>IFERROR(INDEX(REPORT_DATA_BY_ZONE_MONTH!$A:$AG,$AA9,MATCH(AB$2,REPORT_DATA_BY_ZONE_MONTH!$A$1:$AG$1,0)), "")</f>
        <v/>
      </c>
    </row>
    <row r="10" spans="1:28">
      <c r="A10" s="37">
        <v>-5</v>
      </c>
      <c r="B10" s="37">
        <f t="shared" si="0"/>
        <v>-3</v>
      </c>
      <c r="C10" s="38">
        <f t="shared" si="1"/>
        <v>42248</v>
      </c>
      <c r="D10" s="38" t="str">
        <f>CONCATENATE(YEAR($C10),":",MONTH($C10),":0:0:", ZHUNAN!$A$1)</f>
        <v>2015:9:0:0:ZHUNAN</v>
      </c>
      <c r="E10" s="37" t="e">
        <f>MATCH($D10,BAPTISM_SOURCE_ZONE_MONTH!$A:$A, 0)</f>
        <v>#N/A</v>
      </c>
      <c r="F10" s="11" t="str">
        <f>IFERROR(INDEX(BAPTISM_SOURCE_ZONE_MONTH!$A:$Z,ZHUNAN_GRAPH_DATA!$E10,MATCH(F$2,BAPTISM_SOURCE_ZONE_MONTH!$A$1:$Z$1,0)),"")</f>
        <v/>
      </c>
      <c r="G10" s="11" t="str">
        <f>IFERROR(INDEX(BAPTISM_SOURCE_ZONE_MONTH!$A:$Z,ZHUNAN_GRAPH_DATA!$E10,MATCH(G$2,BAPTISM_SOURCE_ZONE_MONTH!$A$1:$Z$1,0)),"")</f>
        <v/>
      </c>
      <c r="H10" s="11" t="str">
        <f>IFERROR(INDEX(BAPTISM_SOURCE_ZONE_MONTH!$A:$Z,ZHUNAN_GRAPH_DATA!$E10,MATCH(H$2,BAPTISM_SOURCE_ZONE_MONTH!$A$1:$Z$1,0)),"")</f>
        <v/>
      </c>
      <c r="I10" s="11" t="str">
        <f>IFERROR(INDEX(BAPTISM_SOURCE_ZONE_MONTH!$A:$Z,ZHUNAN_GRAPH_DATA!$E10,MATCH(I$2,BAPTISM_SOURCE_ZONE_MONTH!$A$1:$Z$1,0)),"")</f>
        <v/>
      </c>
      <c r="J10" s="11" t="str">
        <f>IFERROR(INDEX(BAPTISM_SOURCE_ZONE_MONTH!$A:$Z,ZHUNAN_GRAPH_DATA!$E10,MATCH(J$2,BAPTISM_SOURCE_ZONE_MONTH!$A$1:$Z$1,0)),"")</f>
        <v/>
      </c>
      <c r="K10" s="11" t="str">
        <f>IFERROR(INDEX(BAPTISM_SOURCE_ZONE_MONTH!$A:$Z,ZHUNAN_GRAPH_DATA!$E10,MATCH(K$2,BAPTISM_SOURCE_ZONE_MONTH!$A$1:$Z$1,0)),"")</f>
        <v/>
      </c>
      <c r="M10" s="37">
        <f>MATCH($D10,REPORT_DATA_BY_ZONE_MONTH!$A:$A, 0)</f>
        <v>212</v>
      </c>
      <c r="N10" s="30">
        <f>IFERROR(INDEX(REPORT_DATA_BY_ZONE_MONTH!$A:$AG,$M10,MATCH(N$2,REPORT_DATA_BY_ZONE_MONTH!$A$1:$AG$1,0)), "")</f>
        <v>2</v>
      </c>
      <c r="O10" s="30">
        <f t="shared" si="2"/>
        <v>4</v>
      </c>
      <c r="P10" s="30">
        <f>IFERROR(INDEX(REPORT_DATA_BY_ZONE_MONTH!$A:$AG,$M10,MATCH(P$2,REPORT_DATA_BY_ZONE_MONTH!$A$1:$AG$1,0)), "")</f>
        <v>0</v>
      </c>
      <c r="Q10" s="30">
        <f t="shared" si="3"/>
        <v>168</v>
      </c>
      <c r="R10" s="30">
        <f>IFERROR(INDEX(REPORT_DATA_BY_ZONE_MONTH!$A:$AG,$M10,MATCH(R$2,REPORT_DATA_BY_ZONE_MONTH!$A$1:$AG$1,0)), "")</f>
        <v>0</v>
      </c>
      <c r="S10" s="30">
        <f t="shared" si="4"/>
        <v>84</v>
      </c>
      <c r="T10" s="30">
        <f>IFERROR(INDEX(REPORT_DATA_BY_ZONE_MONTH!$A:$AG,$M10,MATCH(T$2,REPORT_DATA_BY_ZONE_MONTH!$A$1:$AG$1,0)), "")</f>
        <v>0</v>
      </c>
      <c r="U10" s="30">
        <f t="shared" si="5"/>
        <v>140</v>
      </c>
      <c r="V10" s="30">
        <f>IFERROR(INDEX(REPORT_DATA_BY_ZONE_MONTH!$A:$AG,$M10,MATCH(V$2,REPORT_DATA_BY_ZONE_MONTH!$A$1:$AG$1,0)), "")</f>
        <v>0</v>
      </c>
      <c r="W10" s="30">
        <f t="shared" si="6"/>
        <v>28</v>
      </c>
      <c r="Y10" s="8">
        <v>8</v>
      </c>
      <c r="Z10" s="8" t="str">
        <f>CONCATENATE(YEAR, ":",Y10,":0:0:",ZHUNAN!$A$1)</f>
        <v>2016:8:0:0:ZHUNAN</v>
      </c>
      <c r="AA10" s="37" t="e">
        <f>MATCH($Z10,REPORT_DATA_BY_ZONE_MONTH!$A:$A, 0)</f>
        <v>#N/A</v>
      </c>
      <c r="AB10" s="30" t="str">
        <f>IFERROR(INDEX(REPORT_DATA_BY_ZONE_MONTH!$A:$AG,$AA10,MATCH(AB$2,REPORT_DATA_BY_ZONE_MONTH!$A$1:$AG$1,0)), "")</f>
        <v/>
      </c>
    </row>
    <row r="11" spans="1:28">
      <c r="A11" s="37">
        <v>-4</v>
      </c>
      <c r="B11" s="37">
        <f t="shared" si="0"/>
        <v>-2</v>
      </c>
      <c r="C11" s="38">
        <f t="shared" si="1"/>
        <v>42278</v>
      </c>
      <c r="D11" s="38" t="str">
        <f>CONCATENATE(YEAR($C11),":",MONTH($C11),":0:0:", ZHUNAN!$A$1)</f>
        <v>2015:10:0:0:ZHUNAN</v>
      </c>
      <c r="E11" s="37" t="e">
        <f>MATCH($D11,BAPTISM_SOURCE_ZONE_MONTH!$A:$A, 0)</f>
        <v>#N/A</v>
      </c>
      <c r="F11" s="11" t="str">
        <f>IFERROR(INDEX(BAPTISM_SOURCE_ZONE_MONTH!$A:$Z,ZHUNAN_GRAPH_DATA!$E11,MATCH(F$2,BAPTISM_SOURCE_ZONE_MONTH!$A$1:$Z$1,0)),"")</f>
        <v/>
      </c>
      <c r="G11" s="11" t="str">
        <f>IFERROR(INDEX(BAPTISM_SOURCE_ZONE_MONTH!$A:$Z,ZHUNAN_GRAPH_DATA!$E11,MATCH(G$2,BAPTISM_SOURCE_ZONE_MONTH!$A$1:$Z$1,0)),"")</f>
        <v/>
      </c>
      <c r="H11" s="11" t="str">
        <f>IFERROR(INDEX(BAPTISM_SOURCE_ZONE_MONTH!$A:$Z,ZHUNAN_GRAPH_DATA!$E11,MATCH(H$2,BAPTISM_SOURCE_ZONE_MONTH!$A$1:$Z$1,0)),"")</f>
        <v/>
      </c>
      <c r="I11" s="11" t="str">
        <f>IFERROR(INDEX(BAPTISM_SOURCE_ZONE_MONTH!$A:$Z,ZHUNAN_GRAPH_DATA!$E11,MATCH(I$2,BAPTISM_SOURCE_ZONE_MONTH!$A$1:$Z$1,0)),"")</f>
        <v/>
      </c>
      <c r="J11" s="11" t="str">
        <f>IFERROR(INDEX(BAPTISM_SOURCE_ZONE_MONTH!$A:$Z,ZHUNAN_GRAPH_DATA!$E11,MATCH(J$2,BAPTISM_SOURCE_ZONE_MONTH!$A$1:$Z$1,0)),"")</f>
        <v/>
      </c>
      <c r="K11" s="11" t="str">
        <f>IFERROR(INDEX(BAPTISM_SOURCE_ZONE_MONTH!$A:$Z,ZHUNAN_GRAPH_DATA!$E11,MATCH(K$2,BAPTISM_SOURCE_ZONE_MONTH!$A$1:$Z$1,0)),"")</f>
        <v/>
      </c>
      <c r="M11" s="37">
        <f>MATCH($D11,REPORT_DATA_BY_ZONE_MONTH!$A:$A, 0)</f>
        <v>102</v>
      </c>
      <c r="N11" s="30">
        <f>IFERROR(INDEX(REPORT_DATA_BY_ZONE_MONTH!$A:$AG,$M11,MATCH(N$2,REPORT_DATA_BY_ZONE_MONTH!$A$1:$AG$1,0)), "")</f>
        <v>0</v>
      </c>
      <c r="O11" s="30">
        <f t="shared" si="2"/>
        <v>4</v>
      </c>
      <c r="P11" s="30">
        <f>IFERROR(INDEX(REPORT_DATA_BY_ZONE_MONTH!$A:$AG,$M11,MATCH(P$2,REPORT_DATA_BY_ZONE_MONTH!$A$1:$AG$1,0)), "")</f>
        <v>0</v>
      </c>
      <c r="Q11" s="30">
        <f t="shared" si="3"/>
        <v>168</v>
      </c>
      <c r="R11" s="30">
        <f>IFERROR(INDEX(REPORT_DATA_BY_ZONE_MONTH!$A:$AG,$M11,MATCH(R$2,REPORT_DATA_BY_ZONE_MONTH!$A$1:$AG$1,0)), "")</f>
        <v>0</v>
      </c>
      <c r="S11" s="30">
        <f t="shared" si="4"/>
        <v>84</v>
      </c>
      <c r="T11" s="30">
        <f>IFERROR(INDEX(REPORT_DATA_BY_ZONE_MONTH!$A:$AG,$M11,MATCH(T$2,REPORT_DATA_BY_ZONE_MONTH!$A$1:$AG$1,0)), "")</f>
        <v>0</v>
      </c>
      <c r="U11" s="30">
        <f t="shared" si="5"/>
        <v>140</v>
      </c>
      <c r="V11" s="30">
        <f>IFERROR(INDEX(REPORT_DATA_BY_ZONE_MONTH!$A:$AG,$M11,MATCH(V$2,REPORT_DATA_BY_ZONE_MONTH!$A$1:$AG$1,0)), "")</f>
        <v>0</v>
      </c>
      <c r="W11" s="30">
        <f t="shared" si="6"/>
        <v>28</v>
      </c>
      <c r="Y11" s="8">
        <v>9</v>
      </c>
      <c r="Z11" s="8" t="str">
        <f>CONCATENATE(YEAR, ":",Y11,":0:0:",ZHUNAN!$A$1)</f>
        <v>2016:9:0:0:ZHUNAN</v>
      </c>
      <c r="AA11" s="37" t="e">
        <f>MATCH($Z11,REPORT_DATA_BY_ZONE_MONTH!$A:$A, 0)</f>
        <v>#N/A</v>
      </c>
      <c r="AB11" s="30" t="str">
        <f>IFERROR(INDEX(REPORT_DATA_BY_ZONE_MONTH!$A:$AG,$AA11,MATCH(AB$2,REPORT_DATA_BY_ZONE_MONTH!$A$1:$AG$1,0)), "")</f>
        <v/>
      </c>
    </row>
    <row r="12" spans="1:28">
      <c r="A12" s="37">
        <v>-3</v>
      </c>
      <c r="B12" s="37">
        <f t="shared" si="0"/>
        <v>-1</v>
      </c>
      <c r="C12" s="38">
        <f t="shared" si="1"/>
        <v>42309</v>
      </c>
      <c r="D12" s="38" t="str">
        <f>CONCATENATE(YEAR($C12),":",MONTH($C12),":0:0:", ZHUNAN!$A$1)</f>
        <v>2015:11:0:0:ZHUNAN</v>
      </c>
      <c r="E12" s="37" t="e">
        <f>MATCH($D12,BAPTISM_SOURCE_ZONE_MONTH!$A:$A, 0)</f>
        <v>#N/A</v>
      </c>
      <c r="F12" s="11" t="str">
        <f>IFERROR(INDEX(BAPTISM_SOURCE_ZONE_MONTH!$A:$Z,ZHUNAN_GRAPH_DATA!$E12,MATCH(F$2,BAPTISM_SOURCE_ZONE_MONTH!$A$1:$Z$1,0)),"")</f>
        <v/>
      </c>
      <c r="G12" s="11" t="str">
        <f>IFERROR(INDEX(BAPTISM_SOURCE_ZONE_MONTH!$A:$Z,ZHUNAN_GRAPH_DATA!$E12,MATCH(G$2,BAPTISM_SOURCE_ZONE_MONTH!$A$1:$Z$1,0)),"")</f>
        <v/>
      </c>
      <c r="H12" s="11" t="str">
        <f>IFERROR(INDEX(BAPTISM_SOURCE_ZONE_MONTH!$A:$Z,ZHUNAN_GRAPH_DATA!$E12,MATCH(H$2,BAPTISM_SOURCE_ZONE_MONTH!$A$1:$Z$1,0)),"")</f>
        <v/>
      </c>
      <c r="I12" s="11" t="str">
        <f>IFERROR(INDEX(BAPTISM_SOURCE_ZONE_MONTH!$A:$Z,ZHUNAN_GRAPH_DATA!$E12,MATCH(I$2,BAPTISM_SOURCE_ZONE_MONTH!$A$1:$Z$1,0)),"")</f>
        <v/>
      </c>
      <c r="J12" s="11" t="str">
        <f>IFERROR(INDEX(BAPTISM_SOURCE_ZONE_MONTH!$A:$Z,ZHUNAN_GRAPH_DATA!$E12,MATCH(J$2,BAPTISM_SOURCE_ZONE_MONTH!$A$1:$Z$1,0)),"")</f>
        <v/>
      </c>
      <c r="K12" s="11" t="str">
        <f>IFERROR(INDEX(BAPTISM_SOURCE_ZONE_MONTH!$A:$Z,ZHUNAN_GRAPH_DATA!$E12,MATCH(K$2,BAPTISM_SOURCE_ZONE_MONTH!$A$1:$Z$1,0)),"")</f>
        <v/>
      </c>
      <c r="M12" s="37">
        <f>MATCH($D12,REPORT_DATA_BY_ZONE_MONTH!$A:$A, 0)</f>
        <v>112</v>
      </c>
      <c r="N12" s="30">
        <f>IFERROR(INDEX(REPORT_DATA_BY_ZONE_MONTH!$A:$AG,$M12,MATCH(N$2,REPORT_DATA_BY_ZONE_MONTH!$A$1:$AG$1,0)), "")</f>
        <v>1</v>
      </c>
      <c r="O12" s="30">
        <f t="shared" si="2"/>
        <v>4</v>
      </c>
      <c r="P12" s="30">
        <f>IFERROR(INDEX(REPORT_DATA_BY_ZONE_MONTH!$A:$AG,$M12,MATCH(P$2,REPORT_DATA_BY_ZONE_MONTH!$A$1:$AG$1,0)), "")</f>
        <v>0</v>
      </c>
      <c r="Q12" s="30">
        <f t="shared" si="3"/>
        <v>168</v>
      </c>
      <c r="R12" s="30">
        <f>IFERROR(INDEX(REPORT_DATA_BY_ZONE_MONTH!$A:$AG,$M12,MATCH(R$2,REPORT_DATA_BY_ZONE_MONTH!$A$1:$AG$1,0)), "")</f>
        <v>0</v>
      </c>
      <c r="S12" s="30">
        <f t="shared" si="4"/>
        <v>84</v>
      </c>
      <c r="T12" s="30">
        <f>IFERROR(INDEX(REPORT_DATA_BY_ZONE_MONTH!$A:$AG,$M12,MATCH(T$2,REPORT_DATA_BY_ZONE_MONTH!$A$1:$AG$1,0)), "")</f>
        <v>0</v>
      </c>
      <c r="U12" s="30">
        <f t="shared" si="5"/>
        <v>140</v>
      </c>
      <c r="V12" s="30">
        <f>IFERROR(INDEX(REPORT_DATA_BY_ZONE_MONTH!$A:$AG,$M12,MATCH(V$2,REPORT_DATA_BY_ZONE_MONTH!$A$1:$AG$1,0)), "")</f>
        <v>0</v>
      </c>
      <c r="W12" s="30">
        <f t="shared" si="6"/>
        <v>28</v>
      </c>
      <c r="Y12" s="8">
        <v>10</v>
      </c>
      <c r="Z12" s="8" t="str">
        <f>CONCATENATE(YEAR, ":",Y12,":0:0:",ZHUNAN!$A$1)</f>
        <v>2016:10:0:0:ZHUNAN</v>
      </c>
      <c r="AA12" s="37" t="e">
        <f>MATCH($Z12,REPORT_DATA_BY_ZONE_MONTH!$A:$A, 0)</f>
        <v>#N/A</v>
      </c>
      <c r="AB12" s="30" t="str">
        <f>IFERROR(INDEX(REPORT_DATA_BY_ZONE_MONTH!$A:$AG,$AA12,MATCH(AB$2,REPORT_DATA_BY_ZONE_MONTH!$A$1:$AG$1,0)), "")</f>
        <v/>
      </c>
    </row>
    <row r="13" spans="1:28">
      <c r="A13" s="37">
        <v>-2</v>
      </c>
      <c r="B13" s="37">
        <f t="shared" si="0"/>
        <v>0</v>
      </c>
      <c r="C13" s="38">
        <f t="shared" si="1"/>
        <v>42339</v>
      </c>
      <c r="D13" s="38" t="str">
        <f>CONCATENATE(YEAR($C13),":",MONTH($C13),":0:0:", ZHUNAN!$A$1)</f>
        <v>2015:12:0:0:ZHUNAN</v>
      </c>
      <c r="E13" s="37" t="e">
        <f>MATCH($D13,BAPTISM_SOURCE_ZONE_MONTH!$A:$A, 0)</f>
        <v>#N/A</v>
      </c>
      <c r="F13" s="11" t="str">
        <f>IFERROR(INDEX(BAPTISM_SOURCE_ZONE_MONTH!$A:$Z,ZHUNAN_GRAPH_DATA!$E13,MATCH(F$2,BAPTISM_SOURCE_ZONE_MONTH!$A$1:$Z$1,0)),"")</f>
        <v/>
      </c>
      <c r="G13" s="11" t="str">
        <f>IFERROR(INDEX(BAPTISM_SOURCE_ZONE_MONTH!$A:$Z,ZHUNAN_GRAPH_DATA!$E13,MATCH(G$2,BAPTISM_SOURCE_ZONE_MONTH!$A$1:$Z$1,0)),"")</f>
        <v/>
      </c>
      <c r="H13" s="11" t="str">
        <f>IFERROR(INDEX(BAPTISM_SOURCE_ZONE_MONTH!$A:$Z,ZHUNAN_GRAPH_DATA!$E13,MATCH(H$2,BAPTISM_SOURCE_ZONE_MONTH!$A$1:$Z$1,0)),"")</f>
        <v/>
      </c>
      <c r="I13" s="11" t="str">
        <f>IFERROR(INDEX(BAPTISM_SOURCE_ZONE_MONTH!$A:$Z,ZHUNAN_GRAPH_DATA!$E13,MATCH(I$2,BAPTISM_SOURCE_ZONE_MONTH!$A$1:$Z$1,0)),"")</f>
        <v/>
      </c>
      <c r="J13" s="11" t="str">
        <f>IFERROR(INDEX(BAPTISM_SOURCE_ZONE_MONTH!$A:$Z,ZHUNAN_GRAPH_DATA!$E13,MATCH(J$2,BAPTISM_SOURCE_ZONE_MONTH!$A$1:$Z$1,0)),"")</f>
        <v/>
      </c>
      <c r="K13" s="11" t="str">
        <f>IFERROR(INDEX(BAPTISM_SOURCE_ZONE_MONTH!$A:$Z,ZHUNAN_GRAPH_DATA!$E13,MATCH(K$2,BAPTISM_SOURCE_ZONE_MONTH!$A$1:$Z$1,0)),"")</f>
        <v/>
      </c>
      <c r="M13" s="37">
        <f>MATCH($D13,REPORT_DATA_BY_ZONE_MONTH!$A:$A, 0)</f>
        <v>123</v>
      </c>
      <c r="N13" s="30">
        <f>IFERROR(INDEX(REPORT_DATA_BY_ZONE_MONTH!$A:$AG,$M13,MATCH(N$2,REPORT_DATA_BY_ZONE_MONTH!$A$1:$AG$1,0)), "")</f>
        <v>1</v>
      </c>
      <c r="O13" s="30">
        <f t="shared" si="2"/>
        <v>4</v>
      </c>
      <c r="P13" s="30">
        <f>IFERROR(INDEX(REPORT_DATA_BY_ZONE_MONTH!$A:$AG,$M13,MATCH(P$2,REPORT_DATA_BY_ZONE_MONTH!$A$1:$AG$1,0)), "")</f>
        <v>0</v>
      </c>
      <c r="Q13" s="30">
        <f t="shared" si="3"/>
        <v>168</v>
      </c>
      <c r="R13" s="30">
        <f>IFERROR(INDEX(REPORT_DATA_BY_ZONE_MONTH!$A:$AG,$M13,MATCH(R$2,REPORT_DATA_BY_ZONE_MONTH!$A$1:$AG$1,0)), "")</f>
        <v>0</v>
      </c>
      <c r="S13" s="30">
        <f t="shared" si="4"/>
        <v>84</v>
      </c>
      <c r="T13" s="30">
        <f>IFERROR(INDEX(REPORT_DATA_BY_ZONE_MONTH!$A:$AG,$M13,MATCH(T$2,REPORT_DATA_BY_ZONE_MONTH!$A$1:$AG$1,0)), "")</f>
        <v>0</v>
      </c>
      <c r="U13" s="30">
        <f t="shared" si="5"/>
        <v>140</v>
      </c>
      <c r="V13" s="30">
        <f>IFERROR(INDEX(REPORT_DATA_BY_ZONE_MONTH!$A:$AG,$M13,MATCH(V$2,REPORT_DATA_BY_ZONE_MONTH!$A$1:$AG$1,0)), "")</f>
        <v>0</v>
      </c>
      <c r="W13" s="30">
        <f t="shared" si="6"/>
        <v>28</v>
      </c>
      <c r="Y13" s="8">
        <v>11</v>
      </c>
      <c r="Z13" s="8" t="str">
        <f>CONCATENATE(YEAR, ":",Y13,":0:0:",ZHUNAN!$A$1)</f>
        <v>2016:11:0:0:ZHUNAN</v>
      </c>
      <c r="AA13" s="37" t="e">
        <f>MATCH($Z13,REPORT_DATA_BY_ZONE_MONTH!$A:$A, 0)</f>
        <v>#N/A</v>
      </c>
      <c r="AB13" s="30" t="str">
        <f>IFERROR(INDEX(REPORT_DATA_BY_ZONE_MONTH!$A:$AG,$AA13,MATCH(AB$2,REPORT_DATA_BY_ZONE_MONTH!$A$1:$AG$1,0)), "")</f>
        <v/>
      </c>
    </row>
    <row r="14" spans="1:28">
      <c r="A14" s="37">
        <v>-1</v>
      </c>
      <c r="B14" s="37">
        <f t="shared" si="0"/>
        <v>1</v>
      </c>
      <c r="C14" s="38">
        <f t="shared" si="1"/>
        <v>42370</v>
      </c>
      <c r="D14" s="38" t="str">
        <f>CONCATENATE(YEAR($C14),":",MONTH($C14),":0:0:", ZHUNAN!$A$1)</f>
        <v>2016:1:0:0:ZHUNAN</v>
      </c>
      <c r="E14" s="37">
        <f>MATCH($D14,BAPTISM_SOURCE_ZONE_MONTH!$A:$A, 0)</f>
        <v>12</v>
      </c>
      <c r="F14" s="11">
        <f>IFERROR(INDEX(BAPTISM_SOURCE_ZONE_MONTH!$A:$Z,ZHUNAN_GRAPH_DATA!$E14,MATCH(F$2,BAPTISM_SOURCE_ZONE_MONTH!$A$1:$Z$1,0)),"")</f>
        <v>0</v>
      </c>
      <c r="G14" s="11">
        <f>IFERROR(INDEX(BAPTISM_SOURCE_ZONE_MONTH!$A:$Z,ZHUNAN_GRAPH_DATA!$E14,MATCH(G$2,BAPTISM_SOURCE_ZONE_MONTH!$A$1:$Z$1,0)),"")</f>
        <v>0</v>
      </c>
      <c r="H14" s="11">
        <f>IFERROR(INDEX(BAPTISM_SOURCE_ZONE_MONTH!$A:$Z,ZHUNAN_GRAPH_DATA!$E14,MATCH(H$2,BAPTISM_SOURCE_ZONE_MONTH!$A$1:$Z$1,0)),"")</f>
        <v>0</v>
      </c>
      <c r="I14" s="11">
        <f>IFERROR(INDEX(BAPTISM_SOURCE_ZONE_MONTH!$A:$Z,ZHUNAN_GRAPH_DATA!$E14,MATCH(I$2,BAPTISM_SOURCE_ZONE_MONTH!$A$1:$Z$1,0)),"")</f>
        <v>0</v>
      </c>
      <c r="J14" s="11">
        <f>IFERROR(INDEX(BAPTISM_SOURCE_ZONE_MONTH!$A:$Z,ZHUNAN_GRAPH_DATA!$E14,MATCH(J$2,BAPTISM_SOURCE_ZONE_MONTH!$A$1:$Z$1,0)),"")</f>
        <v>0</v>
      </c>
      <c r="K14" s="11">
        <f>IFERROR(INDEX(BAPTISM_SOURCE_ZONE_MONTH!$A:$Z,ZHUNAN_GRAPH_DATA!$E14,MATCH(K$2,BAPTISM_SOURCE_ZONE_MONTH!$A$1:$Z$1,0)),"")</f>
        <v>2</v>
      </c>
      <c r="M14" s="37">
        <f>MATCH($D14,REPORT_DATA_BY_ZONE_MONTH!$A:$A, 0)</f>
        <v>223</v>
      </c>
      <c r="N14" s="30">
        <f>IFERROR(INDEX(REPORT_DATA_BY_ZONE_MONTH!$A:$AG,$M14,MATCH(N$2,REPORT_DATA_BY_ZONE_MONTH!$A$1:$AG$1,0)), "")</f>
        <v>3</v>
      </c>
      <c r="O14" s="30">
        <f t="shared" si="2"/>
        <v>4</v>
      </c>
      <c r="P14" s="30">
        <f>IFERROR(INDEX(REPORT_DATA_BY_ZONE_MONTH!$A:$AG,$M14,MATCH(P$2,REPORT_DATA_BY_ZONE_MONTH!$A$1:$AG$1,0)), "")</f>
        <v>87</v>
      </c>
      <c r="Q14" s="30">
        <f t="shared" si="3"/>
        <v>168</v>
      </c>
      <c r="R14" s="30">
        <f>IFERROR(INDEX(REPORT_DATA_BY_ZONE_MONTH!$A:$AG,$M14,MATCH(R$2,REPORT_DATA_BY_ZONE_MONTH!$A$1:$AG$1,0)), "")</f>
        <v>25</v>
      </c>
      <c r="S14" s="30">
        <f t="shared" si="4"/>
        <v>84</v>
      </c>
      <c r="T14" s="30">
        <f>IFERROR(INDEX(REPORT_DATA_BY_ZONE_MONTH!$A:$AG,$M14,MATCH(T$2,REPORT_DATA_BY_ZONE_MONTH!$A$1:$AG$1,0)), "")</f>
        <v>73</v>
      </c>
      <c r="U14" s="30">
        <f t="shared" si="5"/>
        <v>140</v>
      </c>
      <c r="V14" s="30">
        <f>IFERROR(INDEX(REPORT_DATA_BY_ZONE_MONTH!$A:$AG,$M14,MATCH(V$2,REPORT_DATA_BY_ZONE_MONTH!$A$1:$AG$1,0)), "")</f>
        <v>0</v>
      </c>
      <c r="W14" s="30">
        <f t="shared" si="6"/>
        <v>28</v>
      </c>
      <c r="Y14" s="8">
        <v>12</v>
      </c>
      <c r="Z14" s="8" t="str">
        <f>CONCATENATE(YEAR, ":",Y14,":0:0:",ZHUNAN!$A$1)</f>
        <v>2016:12:0:0:ZHUNAN</v>
      </c>
      <c r="AA14" s="37" t="e">
        <f>MATCH($Z14,REPORT_DATA_BY_ZONE_MONTH!$A:$A, 0)</f>
        <v>#N/A</v>
      </c>
      <c r="AB14" s="30" t="str">
        <f>IFERROR(INDEX(REPORT_DATA_BY_ZONE_MONTH!$A:$AG,$AA14,MATCH(AB$2,REPORT_DATA_BY_ZONE_MONTH!$A$1:$AG$1,0)), "")</f>
        <v/>
      </c>
    </row>
    <row r="15" spans="1:28">
      <c r="A15" s="37">
        <v>0</v>
      </c>
      <c r="B15" s="37">
        <f t="shared" si="0"/>
        <v>2</v>
      </c>
      <c r="C15" s="38">
        <f t="shared" si="1"/>
        <v>42401</v>
      </c>
      <c r="D15" s="38" t="str">
        <f>CONCATENATE(YEAR($C15),":",MONTH($C15),":0:0:", ZHUNAN!$A$1)</f>
        <v>2016:2:0:0:ZHUNAN</v>
      </c>
      <c r="E15" s="37" t="e">
        <f>MATCH($D15,BAPTISM_SOURCE_ZONE_MONTH!$A:$A, 0)</f>
        <v>#N/A</v>
      </c>
      <c r="F15" s="11" t="str">
        <f>IFERROR(INDEX(BAPTISM_SOURCE_ZONE_MONTH!$A:$Z,ZHUNAN_GRAPH_DATA!$E15,MATCH(F$2,BAPTISM_SOURCE_ZONE_MONTH!$A$1:$Z$1,0)),"")</f>
        <v/>
      </c>
      <c r="G15" s="11" t="str">
        <f>IFERROR(INDEX(BAPTISM_SOURCE_ZONE_MONTH!$A:$Z,ZHUNAN_GRAPH_DATA!$E15,MATCH(G$2,BAPTISM_SOURCE_ZONE_MONTH!$A$1:$Z$1,0)),"")</f>
        <v/>
      </c>
      <c r="H15" s="11" t="str">
        <f>IFERROR(INDEX(BAPTISM_SOURCE_ZONE_MONTH!$A:$Z,ZHUNAN_GRAPH_DATA!$E15,MATCH(H$2,BAPTISM_SOURCE_ZONE_MONTH!$A$1:$Z$1,0)),"")</f>
        <v/>
      </c>
      <c r="I15" s="11" t="str">
        <f>IFERROR(INDEX(BAPTISM_SOURCE_ZONE_MONTH!$A:$Z,ZHUNAN_GRAPH_DATA!$E15,MATCH(I$2,BAPTISM_SOURCE_ZONE_MONTH!$A$1:$Z$1,0)),"")</f>
        <v/>
      </c>
      <c r="J15" s="11" t="str">
        <f>IFERROR(INDEX(BAPTISM_SOURCE_ZONE_MONTH!$A:$Z,ZHUNAN_GRAPH_DATA!$E15,MATCH(J$2,BAPTISM_SOURCE_ZONE_MONTH!$A$1:$Z$1,0)),"")</f>
        <v/>
      </c>
      <c r="K15" s="11" t="str">
        <f>IFERROR(INDEX(BAPTISM_SOURCE_ZONE_MONTH!$A:$Z,ZHUNAN_GRAPH_DATA!$E15,MATCH(K$2,BAPTISM_SOURCE_ZONE_MONTH!$A$1:$Z$1,0)),"")</f>
        <v/>
      </c>
      <c r="M15" s="37">
        <f>MATCH($D15,REPORT_DATA_BY_ZONE_MONTH!$A:$A, 0)</f>
        <v>234</v>
      </c>
      <c r="N15" s="30">
        <f>IFERROR(INDEX(REPORT_DATA_BY_ZONE_MONTH!$A:$AG,$M15,MATCH(N$2,REPORT_DATA_BY_ZONE_MONTH!$A$1:$AG$1,0)), "")</f>
        <v>2</v>
      </c>
      <c r="O15" s="30">
        <f t="shared" si="2"/>
        <v>4</v>
      </c>
      <c r="P15" s="30">
        <f>IFERROR(INDEX(REPORT_DATA_BY_ZONE_MONTH!$A:$AG,$M15,MATCH(P$2,REPORT_DATA_BY_ZONE_MONTH!$A$1:$AG$1,0)), "")</f>
        <v>35</v>
      </c>
      <c r="Q15" s="30">
        <f t="shared" si="3"/>
        <v>168</v>
      </c>
      <c r="R15" s="30">
        <f>IFERROR(INDEX(REPORT_DATA_BY_ZONE_MONTH!$A:$AG,$M15,MATCH(R$2,REPORT_DATA_BY_ZONE_MONTH!$A$1:$AG$1,0)), "")</f>
        <v>15</v>
      </c>
      <c r="S15" s="30">
        <f t="shared" si="4"/>
        <v>84</v>
      </c>
      <c r="T15" s="30">
        <f>IFERROR(INDEX(REPORT_DATA_BY_ZONE_MONTH!$A:$AG,$M15,MATCH(T$2,REPORT_DATA_BY_ZONE_MONTH!$A$1:$AG$1,0)), "")</f>
        <v>44</v>
      </c>
      <c r="U15" s="30">
        <f t="shared" si="5"/>
        <v>140</v>
      </c>
      <c r="V15" s="30">
        <f>IFERROR(INDEX(REPORT_DATA_BY_ZONE_MONTH!$A:$AG,$M15,MATCH(V$2,REPORT_DATA_BY_ZONE_MONTH!$A$1:$AG$1,0)), "")</f>
        <v>4</v>
      </c>
      <c r="W15" s="30">
        <f t="shared" si="6"/>
        <v>28</v>
      </c>
    </row>
    <row r="16" spans="1:28">
      <c r="F16" s="37">
        <f t="shared" ref="F16:K16" si="7">SUM(F3:F15)</f>
        <v>0</v>
      </c>
      <c r="G16" s="37">
        <f>SUM(G3:G15)</f>
        <v>0</v>
      </c>
      <c r="H16" s="37">
        <f>SUM(H3:H15)</f>
        <v>0</v>
      </c>
      <c r="I16" s="37">
        <f t="shared" si="7"/>
        <v>0</v>
      </c>
      <c r="J16" s="37">
        <f t="shared" si="7"/>
        <v>0</v>
      </c>
      <c r="K16" s="37">
        <f t="shared" si="7"/>
        <v>2</v>
      </c>
      <c r="N16" s="37">
        <f>SUM(N3:N15)</f>
        <v>24</v>
      </c>
      <c r="O16" s="37"/>
      <c r="AB16" s="8">
        <f>SUM(AB3:AB14)</f>
        <v>5</v>
      </c>
    </row>
    <row r="17" spans="1:12">
      <c r="A17" s="8" t="s">
        <v>1424</v>
      </c>
      <c r="B17" s="8">
        <v>4</v>
      </c>
      <c r="G17" s="37"/>
      <c r="H17" s="37"/>
      <c r="I17" s="37"/>
      <c r="J17" s="37"/>
      <c r="K17" s="37"/>
      <c r="L17" s="37"/>
    </row>
    <row r="18" spans="1:12">
      <c r="A18" s="8" t="s">
        <v>1425</v>
      </c>
      <c r="B18" s="8">
        <f>COUNTA(ZHUNAN!$A:$A)-1</f>
        <v>7</v>
      </c>
      <c r="G18" s="37"/>
      <c r="H18" s="37"/>
      <c r="I18" s="37"/>
      <c r="J18" s="37"/>
      <c r="K18" s="37"/>
      <c r="L18" s="37"/>
    </row>
    <row r="19" spans="1:12">
      <c r="A19" s="8" t="s">
        <v>634</v>
      </c>
      <c r="B19" s="8">
        <f>SUM($F$16:$H$16)</f>
        <v>0</v>
      </c>
    </row>
    <row r="20" spans="1:12">
      <c r="A20" s="8" t="s">
        <v>635</v>
      </c>
      <c r="B20" s="8">
        <f>SUM($I$16:$K$16)</f>
        <v>2</v>
      </c>
    </row>
    <row r="21" spans="1:12">
      <c r="A21" s="8" t="s">
        <v>1426</v>
      </c>
      <c r="B21" s="1">
        <v>4</v>
      </c>
    </row>
    <row r="22" spans="1:12" ht="60">
      <c r="A22" s="8" t="s">
        <v>637</v>
      </c>
      <c r="B22" s="39" t="str">
        <f>CONCATENATE("Member Referral Goal 成員回條目標:     50%+ 
Member Referral Actual 成員回條實際:  ",$D$22)</f>
        <v>Member Referral Goal 成員回條目標:     50%+ 
Member Referral Actual 成員回條實際:  100%</v>
      </c>
      <c r="C22" s="40">
        <f>B20/SUM(B19:B20)</f>
        <v>1</v>
      </c>
      <c r="D22" s="8" t="str">
        <f>TEXT(C22,"00%")</f>
        <v>100%</v>
      </c>
    </row>
    <row r="23" spans="1:12" ht="30">
      <c r="A23" s="8" t="s">
        <v>638</v>
      </c>
      <c r="B23" s="39" t="str">
        <f>CONCATENATE("Annual Goal 年度目標:  ",C23,"
Actual YTD 年度實際:    ",D23)</f>
        <v>Annual Goal 年度目標:  59
Actual YTD 年度實際:    5</v>
      </c>
      <c r="C23" s="8">
        <f>ZHUNAN!$D$2</f>
        <v>59</v>
      </c>
      <c r="D23" s="8">
        <f>ZHUNAN!$G$5</f>
        <v>5</v>
      </c>
    </row>
    <row r="24" spans="1:12" ht="23.25">
      <c r="A24" s="8" t="s">
        <v>1423</v>
      </c>
      <c r="B24" s="64" t="str">
        <f>ZHUNAN!$B1</f>
        <v>Zhunan Zone</v>
      </c>
    </row>
    <row r="25" spans="1:12">
      <c r="B25" s="62" t="str">
        <f>ZHUNAN!$B2</f>
        <v>竹南地帶</v>
      </c>
    </row>
    <row r="26" spans="1:12">
      <c r="B26" s="62" t="str">
        <f>ZHUNAN!$B6</f>
        <v>Hsinchu Stake</v>
      </c>
    </row>
    <row r="27" spans="1:12">
      <c r="B27" s="62" t="str">
        <f>ZHUNAN!$B7</f>
        <v>新竹支聯會</v>
      </c>
    </row>
    <row r="28" spans="1:12">
      <c r="B28" s="63">
        <f>ZHUNAN!$B4</f>
        <v>42414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2"/>
  <sheetViews>
    <sheetView topLeftCell="B1" zoomScaleNormal="100" zoomScaleSheetLayoutView="115" workbookViewId="0">
      <selection activeCell="W24" sqref="W24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46</v>
      </c>
      <c r="B1" s="51" t="s">
        <v>849</v>
      </c>
      <c r="C1" s="42"/>
      <c r="D1" s="43"/>
      <c r="E1" s="43"/>
      <c r="F1" s="43"/>
      <c r="G1" s="43"/>
      <c r="H1" s="43"/>
      <c r="I1" s="43"/>
      <c r="J1" s="43"/>
      <c r="K1" s="44"/>
      <c r="L1" s="65" t="s">
        <v>27</v>
      </c>
      <c r="M1" s="65" t="s">
        <v>28</v>
      </c>
      <c r="N1" s="65" t="s">
        <v>29</v>
      </c>
      <c r="O1" s="65" t="s">
        <v>30</v>
      </c>
      <c r="P1" s="65" t="s">
        <v>31</v>
      </c>
      <c r="Q1" s="65" t="s">
        <v>32</v>
      </c>
      <c r="R1" s="65" t="s">
        <v>64</v>
      </c>
      <c r="S1" s="65" t="s">
        <v>65</v>
      </c>
      <c r="T1" s="65" t="s">
        <v>66</v>
      </c>
      <c r="U1" s="65" t="s">
        <v>33</v>
      </c>
      <c r="V1" s="65" t="s">
        <v>34</v>
      </c>
    </row>
    <row r="2" spans="1:22" ht="15" customHeight="1">
      <c r="B2" s="72" t="s">
        <v>1432</v>
      </c>
      <c r="C2" s="35" t="s">
        <v>1403</v>
      </c>
      <c r="D2" s="79">
        <v>59</v>
      </c>
      <c r="E2" s="53"/>
      <c r="F2" s="53"/>
      <c r="G2" s="76" t="s">
        <v>69</v>
      </c>
      <c r="H2" s="77"/>
      <c r="I2" s="77"/>
      <c r="J2" s="78"/>
      <c r="K2" s="47" t="s">
        <v>59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>
      <c r="B3" s="73"/>
      <c r="C3" s="34" t="s">
        <v>1404</v>
      </c>
      <c r="D3" s="80"/>
      <c r="E3" s="54"/>
      <c r="F3" s="54"/>
      <c r="G3" s="76" t="s">
        <v>1397</v>
      </c>
      <c r="H3" s="77"/>
      <c r="I3" s="77"/>
      <c r="J3" s="78"/>
      <c r="K3" s="47" t="s">
        <v>1395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>
      <c r="B4" s="81">
        <f>DATE</f>
        <v>42414</v>
      </c>
      <c r="C4" s="32" t="s">
        <v>1400</v>
      </c>
      <c r="D4" s="33"/>
      <c r="E4" s="33"/>
      <c r="F4" s="33"/>
      <c r="G4" s="68">
        <f>ROUND($D$2/12*MONTH,0)</f>
        <v>10</v>
      </c>
      <c r="H4" s="69"/>
      <c r="I4" s="69"/>
      <c r="J4" s="70"/>
      <c r="K4" s="52">
        <f>ROUND($D$2/12,0)</f>
        <v>5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>
      <c r="B5" s="82"/>
      <c r="C5" s="5" t="s">
        <v>1401</v>
      </c>
      <c r="D5" s="6"/>
      <c r="E5" s="6"/>
      <c r="F5" s="6"/>
      <c r="G5" s="83">
        <f>XINZHU_GRAPH_DATA!AB16</f>
        <v>6</v>
      </c>
      <c r="H5" s="84"/>
      <c r="I5" s="84"/>
      <c r="J5" s="85"/>
      <c r="K5" s="55">
        <f>$L$32</f>
        <v>0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spans="1:22" ht="15" customHeight="1">
      <c r="B6" s="48" t="s">
        <v>812</v>
      </c>
      <c r="C6" s="34" t="s">
        <v>1419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813</v>
      </c>
      <c r="C7" s="34" t="s">
        <v>1398</v>
      </c>
      <c r="D7" s="34"/>
      <c r="E7" s="34"/>
      <c r="F7" s="34"/>
      <c r="G7" s="29"/>
      <c r="H7" s="29"/>
      <c r="I7" s="29"/>
      <c r="J7" s="29"/>
      <c r="K7" s="29" t="s">
        <v>1399</v>
      </c>
      <c r="L7" s="58" t="s">
        <v>1405</v>
      </c>
      <c r="M7" s="58" t="s">
        <v>1405</v>
      </c>
      <c r="N7" s="58" t="s">
        <v>1406</v>
      </c>
      <c r="O7" s="58" t="s">
        <v>1407</v>
      </c>
      <c r="P7" s="58" t="s">
        <v>1408</v>
      </c>
      <c r="Q7" s="58"/>
      <c r="R7" s="58" t="s">
        <v>1409</v>
      </c>
      <c r="S7" s="58" t="s">
        <v>1410</v>
      </c>
      <c r="T7" s="58" t="s">
        <v>1409</v>
      </c>
      <c r="U7" s="58" t="s">
        <v>1411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1452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829</v>
      </c>
      <c r="B10" s="27" t="s">
        <v>839</v>
      </c>
      <c r="C10" s="4" t="s">
        <v>850</v>
      </c>
      <c r="D10" s="4" t="s">
        <v>851</v>
      </c>
      <c r="E10" s="4" t="str">
        <f>CONCATENATE(YEAR,":",MONTH,":",WEEK,":",DAY,":",$A10)</f>
        <v>2016:2:2:7:XINZHU_3_E</v>
      </c>
      <c r="F10" s="4">
        <f>MATCH($E10,REPORT_DATA_BY_COMP!$A:$A,0)</f>
        <v>466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1</v>
      </c>
      <c r="I10" s="11">
        <f>IFERROR(INDEX(REPORT_DATA_BY_COMP!$A:$AH,$F10,MATCH(I$8,REPORT_DATA_BY_COMP!$A$1:$AH$1,0)), "")</f>
        <v>3</v>
      </c>
      <c r="J10" s="11">
        <f>IFERROR(INDEX(REPORT_DATA_BY_COMP!$A:$AH,$F10,MATCH(J$8,REPORT_DATA_BY_COMP!$A$1:$AH$1,0)), "")</f>
        <v>3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7</v>
      </c>
      <c r="O10" s="11">
        <f>IFERROR(INDEX(REPORT_DATA_BY_COMP!$A:$AH,$F10,MATCH(O$8,REPORT_DATA_BY_COMP!$A$1:$AH$1,0)), "")</f>
        <v>2</v>
      </c>
      <c r="P10" s="11">
        <f>IFERROR(INDEX(REPORT_DATA_BY_COMP!$A:$AH,$F10,MATCH(P$8,REPORT_DATA_BY_COMP!$A$1:$AH$1,0)), "")</f>
        <v>2</v>
      </c>
      <c r="Q10" s="11">
        <f>IFERROR(INDEX(REPORT_DATA_BY_COMP!$A:$AH,$F10,MATCH(Q$8,REPORT_DATA_BY_COMP!$A$1:$AH$1,0)), "")</f>
        <v>10</v>
      </c>
      <c r="R10" s="11">
        <f>IFERROR(INDEX(REPORT_DATA_BY_COMP!$A:$AH,$F10,MATCH(R$8,REPORT_DATA_BY_COMP!$A$1:$AH$1,0)), "")</f>
        <v>3</v>
      </c>
      <c r="S10" s="11">
        <f>IFERROR(INDEX(REPORT_DATA_BY_COMP!$A:$AH,$F10,MATCH(S$8,REPORT_DATA_BY_COMP!$A$1:$AH$1,0)), "")</f>
        <v>1</v>
      </c>
      <c r="T10" s="11">
        <f>IFERROR(INDEX(REPORT_DATA_BY_COMP!$A:$AH,$F10,MATCH(T$8,REPORT_DATA_BY_COMP!$A$1:$AH$1,0)), "")</f>
        <v>5</v>
      </c>
      <c r="U10" s="11">
        <f>IFERROR(INDEX(REPORT_DATA_BY_COMP!$A:$AH,$F10,MATCH(U$8,REPORT_DATA_BY_COMP!$A$1:$AH$1,0)), "")</f>
        <v>1</v>
      </c>
      <c r="V10" s="11">
        <f>IFERROR(INDEX(REPORT_DATA_BY_COMP!$A:$AH,$F10,MATCH(V$8,REPORT_DATA_BY_COMP!$A$1:$AH$1,0)), "")</f>
        <v>0</v>
      </c>
    </row>
    <row r="11" spans="1:22">
      <c r="A11" s="26" t="s">
        <v>830</v>
      </c>
      <c r="B11" s="27" t="s">
        <v>840</v>
      </c>
      <c r="C11" s="4" t="s">
        <v>852</v>
      </c>
      <c r="D11" s="4" t="s">
        <v>853</v>
      </c>
      <c r="E11" s="4" t="str">
        <f>CONCATENATE(YEAR,":",MONTH,":",WEEK,":",DAY,":",$A11)</f>
        <v>2016:2:2:7:XINZHU_1_E</v>
      </c>
      <c r="F11" s="4">
        <f>MATCH($E11,REPORT_DATA_BY_COMP!$A:$A,0)</f>
        <v>464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1</v>
      </c>
      <c r="J11" s="11">
        <f>IFERROR(INDEX(REPORT_DATA_BY_COMP!$A:$AH,$F11,MATCH(J$8,REPORT_DATA_BY_COMP!$A$1:$AH$1,0)), "")</f>
        <v>2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3</v>
      </c>
      <c r="O11" s="11">
        <f>IFERROR(INDEX(REPORT_DATA_BY_COMP!$A:$AH,$F11,MATCH(O$8,REPORT_DATA_BY_COMP!$A$1:$AH$1,0)), "")</f>
        <v>2</v>
      </c>
      <c r="P11" s="11">
        <f>IFERROR(INDEX(REPORT_DATA_BY_COMP!$A:$AH,$F11,MATCH(P$8,REPORT_DATA_BY_COMP!$A$1:$AH$1,0)), "")</f>
        <v>3</v>
      </c>
      <c r="Q11" s="11">
        <f>IFERROR(INDEX(REPORT_DATA_BY_COMP!$A:$AH,$F11,MATCH(Q$8,REPORT_DATA_BY_COMP!$A$1:$AH$1,0)), "")</f>
        <v>7</v>
      </c>
      <c r="R11" s="11">
        <f>IFERROR(INDEX(REPORT_DATA_BY_COMP!$A:$AH,$F11,MATCH(R$8,REPORT_DATA_BY_COMP!$A$1:$AH$1,0)), "")</f>
        <v>4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2</v>
      </c>
      <c r="U11" s="11">
        <f>IFERROR(INDEX(REPORT_DATA_BY_COMP!$A:$AH,$F11,MATCH(U$8,REPORT_DATA_BY_COMP!$A$1:$AH$1,0)), "")</f>
        <v>0</v>
      </c>
      <c r="V11" s="11">
        <f>IFERROR(INDEX(REPORT_DATA_BY_COMP!$A:$AH,$F11,MATCH(V$8,REPORT_DATA_BY_COMP!$A$1:$AH$1,0)), "")</f>
        <v>0</v>
      </c>
    </row>
    <row r="12" spans="1:22">
      <c r="A12" s="26" t="s">
        <v>831</v>
      </c>
      <c r="B12" s="27" t="s">
        <v>841</v>
      </c>
      <c r="C12" s="4" t="s">
        <v>854</v>
      </c>
      <c r="D12" s="4" t="s">
        <v>855</v>
      </c>
      <c r="E12" s="4" t="str">
        <f>CONCATENATE(YEAR,":",MONTH,":",WEEK,":",DAY,":",$A12)</f>
        <v>2016:2:2:7:XINZHU_1_S</v>
      </c>
      <c r="F12" s="4">
        <f>MATCH($E12,REPORT_DATA_BY_COMP!$A:$A,0)</f>
        <v>465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1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0</v>
      </c>
      <c r="K12" s="11">
        <f>IFERROR(INDEX(REPORT_DATA_BY_COMP!$A:$AH,$F12,MATCH(K$8,REPORT_DATA_BY_COMP!$A$1:$AH$1,0)), "")</f>
        <v>1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5</v>
      </c>
      <c r="O12" s="11">
        <f>IFERROR(INDEX(REPORT_DATA_BY_COMP!$A:$AH,$F12,MATCH(O$8,REPORT_DATA_BY_COMP!$A$1:$AH$1,0)), "")</f>
        <v>3</v>
      </c>
      <c r="P12" s="11">
        <f>IFERROR(INDEX(REPORT_DATA_BY_COMP!$A:$AH,$F12,MATCH(P$8,REPORT_DATA_BY_COMP!$A$1:$AH$1,0)), "")</f>
        <v>4</v>
      </c>
      <c r="Q12" s="11">
        <f>IFERROR(INDEX(REPORT_DATA_BY_COMP!$A:$AH,$F12,MATCH(Q$8,REPORT_DATA_BY_COMP!$A$1:$AH$1,0)), "")</f>
        <v>13</v>
      </c>
      <c r="R12" s="11">
        <f>IFERROR(INDEX(REPORT_DATA_BY_COMP!$A:$AH,$F12,MATCH(R$8,REPORT_DATA_BY_COMP!$A$1:$AH$1,0)), "")</f>
        <v>8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6</v>
      </c>
      <c r="U12" s="11">
        <f>IFERROR(INDEX(REPORT_DATA_BY_COMP!$A:$AH,$F12,MATCH(U$8,REPORT_DATA_BY_COMP!$A$1:$AH$1,0)), "")</f>
        <v>1</v>
      </c>
      <c r="V12" s="11">
        <f>IFERROR(INDEX(REPORT_DATA_BY_COMP!$A:$AH,$F12,MATCH(V$8,REPORT_DATA_BY_COMP!$A$1:$AH$1,0)), "")</f>
        <v>0</v>
      </c>
    </row>
    <row r="13" spans="1:22">
      <c r="A13" s="26" t="s">
        <v>832</v>
      </c>
      <c r="B13" s="27" t="s">
        <v>842</v>
      </c>
      <c r="C13" s="4" t="s">
        <v>856</v>
      </c>
      <c r="D13" s="4" t="s">
        <v>857</v>
      </c>
      <c r="E13" s="4" t="str">
        <f>CONCATENATE(YEAR,":",MONTH,":",WEEK,":",DAY,":",$A13)</f>
        <v>2016:2:2:7:XINZHU_3_S</v>
      </c>
      <c r="F13" s="4">
        <f>MATCH($E13,REPORT_DATA_BY_COMP!$A:$A,0)</f>
        <v>467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0</v>
      </c>
      <c r="J13" s="11">
        <f>IFERROR(INDEX(REPORT_DATA_BY_COMP!$A:$AH,$F13,MATCH(J$8,REPORT_DATA_BY_COMP!$A$1:$AH$1,0)), "")</f>
        <v>4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5</v>
      </c>
      <c r="O13" s="11">
        <f>IFERROR(INDEX(REPORT_DATA_BY_COMP!$A:$AH,$F13,MATCH(O$8,REPORT_DATA_BY_COMP!$A$1:$AH$1,0)), "")</f>
        <v>2</v>
      </c>
      <c r="P13" s="11">
        <f>IFERROR(INDEX(REPORT_DATA_BY_COMP!$A:$AH,$F13,MATCH(P$8,REPORT_DATA_BY_COMP!$A$1:$AH$1,0)), "")</f>
        <v>1</v>
      </c>
      <c r="Q13" s="11">
        <f>IFERROR(INDEX(REPORT_DATA_BY_COMP!$A:$AH,$F13,MATCH(Q$8,REPORT_DATA_BY_COMP!$A$1:$AH$1,0)), "")</f>
        <v>18</v>
      </c>
      <c r="R13" s="11">
        <f>IFERROR(INDEX(REPORT_DATA_BY_COMP!$A:$AH,$F13,MATCH(R$8,REPORT_DATA_BY_COMP!$A$1:$AH$1,0)), "")</f>
        <v>5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2</v>
      </c>
      <c r="U13" s="11">
        <f>IFERROR(INDEX(REPORT_DATA_BY_COMP!$A:$AH,$F13,MATCH(U$8,REPORT_DATA_BY_COMP!$A$1:$AH$1,0)), "")</f>
        <v>2</v>
      </c>
      <c r="V13" s="11">
        <f>IFERROR(INDEX(REPORT_DATA_BY_COMP!$A:$AH,$F13,MATCH(V$8,REPORT_DATA_BY_COMP!$A$1:$AH$1,0)), "")</f>
        <v>0</v>
      </c>
    </row>
    <row r="14" spans="1:22">
      <c r="B14" s="9" t="s">
        <v>1422</v>
      </c>
      <c r="C14" s="10"/>
      <c r="D14" s="10"/>
      <c r="E14" s="10"/>
      <c r="F14" s="10"/>
      <c r="G14" s="12">
        <f>SUM(G10:G13)</f>
        <v>0</v>
      </c>
      <c r="H14" s="12">
        <f t="shared" ref="H14:V14" si="0">SUM(H10:H13)</f>
        <v>2</v>
      </c>
      <c r="I14" s="12">
        <f t="shared" si="0"/>
        <v>5</v>
      </c>
      <c r="J14" s="12">
        <f t="shared" si="0"/>
        <v>9</v>
      </c>
      <c r="K14" s="12">
        <f t="shared" si="0"/>
        <v>1</v>
      </c>
      <c r="L14" s="12">
        <f t="shared" si="0"/>
        <v>0</v>
      </c>
      <c r="M14" s="12">
        <f t="shared" si="0"/>
        <v>0</v>
      </c>
      <c r="N14" s="12">
        <f t="shared" si="0"/>
        <v>20</v>
      </c>
      <c r="O14" s="12">
        <f t="shared" si="0"/>
        <v>9</v>
      </c>
      <c r="P14" s="12">
        <f t="shared" si="0"/>
        <v>10</v>
      </c>
      <c r="Q14" s="12">
        <f t="shared" si="0"/>
        <v>48</v>
      </c>
      <c r="R14" s="12">
        <f t="shared" si="0"/>
        <v>20</v>
      </c>
      <c r="S14" s="12">
        <f t="shared" si="0"/>
        <v>1</v>
      </c>
      <c r="T14" s="12">
        <f t="shared" si="0"/>
        <v>15</v>
      </c>
      <c r="U14" s="12">
        <f t="shared" si="0"/>
        <v>4</v>
      </c>
      <c r="V14" s="12">
        <f t="shared" si="0"/>
        <v>0</v>
      </c>
    </row>
    <row r="15" spans="1:22">
      <c r="B15" s="5" t="s">
        <v>1453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>
      <c r="A16" s="26" t="s">
        <v>833</v>
      </c>
      <c r="B16" s="27" t="s">
        <v>843</v>
      </c>
      <c r="C16" s="4" t="s">
        <v>858</v>
      </c>
      <c r="D16" s="4" t="s">
        <v>859</v>
      </c>
      <c r="E16" s="4" t="str">
        <f>CONCATENATE(YEAR,":",MONTH,":",WEEK,":",DAY,":",$A16)</f>
        <v>2016:2:2:7:ZHUDONG_E</v>
      </c>
      <c r="F16" s="4">
        <f>MATCH($E16,REPORT_DATA_BY_COMP!$A:$A,0)</f>
        <v>486</v>
      </c>
      <c r="G16" s="11">
        <f>IFERROR(INDEX(REPORT_DATA_BY_COMP!$A:$AH,$F16,MATCH(G$8,REPORT_DATA_BY_COMP!$A$1:$AH$1,0)), "")</f>
        <v>0</v>
      </c>
      <c r="H16" s="11">
        <f>IFERROR(INDEX(REPORT_DATA_BY_COMP!$A:$AH,$F16,MATCH(H$8,REPORT_DATA_BY_COMP!$A$1:$AH$1,0)), "")</f>
        <v>0</v>
      </c>
      <c r="I16" s="11">
        <f>IFERROR(INDEX(REPORT_DATA_BY_COMP!$A:$AH,$F16,MATCH(I$8,REPORT_DATA_BY_COMP!$A$1:$AH$1,0)), "")</f>
        <v>0</v>
      </c>
      <c r="J16" s="11">
        <f>IFERROR(INDEX(REPORT_DATA_BY_COMP!$A:$AH,$F16,MATCH(J$8,REPORT_DATA_BY_COMP!$A$1:$AH$1,0)), "")</f>
        <v>4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4</v>
      </c>
      <c r="O16" s="11">
        <f>IFERROR(INDEX(REPORT_DATA_BY_COMP!$A:$AH,$F16,MATCH(O$8,REPORT_DATA_BY_COMP!$A$1:$AH$1,0)), "")</f>
        <v>2</v>
      </c>
      <c r="P16" s="11">
        <f>IFERROR(INDEX(REPORT_DATA_BY_COMP!$A:$AH,$F16,MATCH(P$8,REPORT_DATA_BY_COMP!$A$1:$AH$1,0)), "")</f>
        <v>3</v>
      </c>
      <c r="Q16" s="11">
        <f>IFERROR(INDEX(REPORT_DATA_BY_COMP!$A:$AH,$F16,MATCH(Q$8,REPORT_DATA_BY_COMP!$A$1:$AH$1,0)), "")</f>
        <v>4</v>
      </c>
      <c r="R16" s="11">
        <f>IFERROR(INDEX(REPORT_DATA_BY_COMP!$A:$AH,$F16,MATCH(R$8,REPORT_DATA_BY_COMP!$A$1:$AH$1,0)), "")</f>
        <v>1</v>
      </c>
      <c r="S16" s="11">
        <f>IFERROR(INDEX(REPORT_DATA_BY_COMP!$A:$AH,$F16,MATCH(S$8,REPORT_DATA_BY_COMP!$A$1:$AH$1,0)), "")</f>
        <v>1</v>
      </c>
      <c r="T16" s="11">
        <f>IFERROR(INDEX(REPORT_DATA_BY_COMP!$A:$AH,$F16,MATCH(T$8,REPORT_DATA_BY_COMP!$A$1:$AH$1,0)), "")</f>
        <v>5</v>
      </c>
      <c r="U16" s="11">
        <f>IFERROR(INDEX(REPORT_DATA_BY_COMP!$A:$AH,$F16,MATCH(U$8,REPORT_DATA_BY_COMP!$A$1:$AH$1,0)), "")</f>
        <v>1</v>
      </c>
      <c r="V16" s="11">
        <f>IFERROR(INDEX(REPORT_DATA_BY_COMP!$A:$AH,$F16,MATCH(V$8,REPORT_DATA_BY_COMP!$A$1:$AH$1,0)), "")</f>
        <v>0</v>
      </c>
    </row>
    <row r="17" spans="1:22">
      <c r="A17" s="26" t="s">
        <v>834</v>
      </c>
      <c r="B17" s="27" t="s">
        <v>844</v>
      </c>
      <c r="C17" s="4" t="s">
        <v>860</v>
      </c>
      <c r="D17" s="4" t="s">
        <v>861</v>
      </c>
      <c r="E17" s="4" t="str">
        <f>CONCATENATE(YEAR,":",MONTH,":",WEEK,":",DAY,":",$A17)</f>
        <v>2016:2:2:7:ZHUDONG_S</v>
      </c>
      <c r="F17" s="4">
        <f>MATCH($E17,REPORT_DATA_BY_COMP!$A:$A,0)</f>
        <v>487</v>
      </c>
      <c r="G17" s="11">
        <f>IFERROR(INDEX(REPORT_DATA_BY_COMP!$A:$AH,$F17,MATCH(G$8,REPORT_DATA_BY_COMP!$A$1:$AH$1,0)), "")</f>
        <v>1</v>
      </c>
      <c r="H17" s="11">
        <f>IFERROR(INDEX(REPORT_DATA_BY_COMP!$A:$AH,$F17,MATCH(H$8,REPORT_DATA_BY_COMP!$A$1:$AH$1,0)), "")</f>
        <v>0</v>
      </c>
      <c r="I17" s="11">
        <f>IFERROR(INDEX(REPORT_DATA_BY_COMP!$A:$AH,$F17,MATCH(I$8,REPORT_DATA_BY_COMP!$A$1:$AH$1,0)), "")</f>
        <v>2</v>
      </c>
      <c r="J17" s="11">
        <f>IFERROR(INDEX(REPORT_DATA_BY_COMP!$A:$AH,$F17,MATCH(J$8,REPORT_DATA_BY_COMP!$A$1:$AH$1,0)), "")</f>
        <v>0</v>
      </c>
      <c r="K17" s="11">
        <f>IFERROR(INDEX(REPORT_DATA_BY_COMP!$A:$AH,$F17,MATCH(K$8,REPORT_DATA_BY_COMP!$A$1:$AH$1,0)), "")</f>
        <v>1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3</v>
      </c>
      <c r="O17" s="11">
        <f>IFERROR(INDEX(REPORT_DATA_BY_COMP!$A:$AH,$F17,MATCH(O$8,REPORT_DATA_BY_COMP!$A$1:$AH$1,0)), "")</f>
        <v>1</v>
      </c>
      <c r="P17" s="11">
        <f>IFERROR(INDEX(REPORT_DATA_BY_COMP!$A:$AH,$F17,MATCH(P$8,REPORT_DATA_BY_COMP!$A$1:$AH$1,0)), "")</f>
        <v>14</v>
      </c>
      <c r="Q17" s="11">
        <f>IFERROR(INDEX(REPORT_DATA_BY_COMP!$A:$AH,$F17,MATCH(Q$8,REPORT_DATA_BY_COMP!$A$1:$AH$1,0)), "")</f>
        <v>6</v>
      </c>
      <c r="R17" s="11">
        <f>IFERROR(INDEX(REPORT_DATA_BY_COMP!$A:$AH,$F17,MATCH(R$8,REPORT_DATA_BY_COMP!$A$1:$AH$1,0)), "")</f>
        <v>2</v>
      </c>
      <c r="S17" s="11">
        <f>IFERROR(INDEX(REPORT_DATA_BY_COMP!$A:$AH,$F17,MATCH(S$8,REPORT_DATA_BY_COMP!$A$1:$AH$1,0)), "")</f>
        <v>1</v>
      </c>
      <c r="T17" s="11">
        <f>IFERROR(INDEX(REPORT_DATA_BY_COMP!$A:$AH,$F17,MATCH(T$8,REPORT_DATA_BY_COMP!$A$1:$AH$1,0)), "")</f>
        <v>6</v>
      </c>
      <c r="U17" s="11">
        <f>IFERROR(INDEX(REPORT_DATA_BY_COMP!$A:$AH,$F17,MATCH(U$8,REPORT_DATA_BY_COMP!$A$1:$AH$1,0)), "")</f>
        <v>3</v>
      </c>
      <c r="V17" s="11">
        <f>IFERROR(INDEX(REPORT_DATA_BY_COMP!$A:$AH,$F17,MATCH(V$8,REPORT_DATA_BY_COMP!$A$1:$AH$1,0)), "")</f>
        <v>0</v>
      </c>
    </row>
    <row r="18" spans="1:22">
      <c r="B18" s="9" t="s">
        <v>1422</v>
      </c>
      <c r="C18" s="10"/>
      <c r="D18" s="10"/>
      <c r="E18" s="10"/>
      <c r="F18" s="10"/>
      <c r="G18" s="12">
        <f t="shared" ref="G18:V18" si="1">SUM(G16:G17)</f>
        <v>1</v>
      </c>
      <c r="H18" s="12">
        <f t="shared" si="1"/>
        <v>0</v>
      </c>
      <c r="I18" s="12">
        <f t="shared" si="1"/>
        <v>2</v>
      </c>
      <c r="J18" s="12">
        <f t="shared" si="1"/>
        <v>4</v>
      </c>
      <c r="K18" s="12">
        <f t="shared" si="1"/>
        <v>1</v>
      </c>
      <c r="L18" s="12">
        <f t="shared" si="1"/>
        <v>0</v>
      </c>
      <c r="M18" s="12">
        <f t="shared" si="1"/>
        <v>0</v>
      </c>
      <c r="N18" s="12">
        <f t="shared" si="1"/>
        <v>7</v>
      </c>
      <c r="O18" s="12">
        <f t="shared" si="1"/>
        <v>3</v>
      </c>
      <c r="P18" s="12">
        <f t="shared" si="1"/>
        <v>17</v>
      </c>
      <c r="Q18" s="12">
        <f t="shared" si="1"/>
        <v>10</v>
      </c>
      <c r="R18" s="12">
        <f t="shared" si="1"/>
        <v>3</v>
      </c>
      <c r="S18" s="12">
        <f t="shared" si="1"/>
        <v>2</v>
      </c>
      <c r="T18" s="12">
        <f t="shared" si="1"/>
        <v>11</v>
      </c>
      <c r="U18" s="12">
        <f t="shared" si="1"/>
        <v>4</v>
      </c>
      <c r="V18" s="12">
        <f t="shared" si="1"/>
        <v>0</v>
      </c>
    </row>
    <row r="19" spans="1:22">
      <c r="B19" s="5" t="s">
        <v>1454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7"/>
    </row>
    <row r="20" spans="1:22">
      <c r="A20" s="26" t="s">
        <v>835</v>
      </c>
      <c r="B20" s="27" t="s">
        <v>845</v>
      </c>
      <c r="C20" s="4" t="s">
        <v>862</v>
      </c>
      <c r="D20" s="4" t="s">
        <v>863</v>
      </c>
      <c r="E20" s="4" t="str">
        <f>CONCATENATE(YEAR,":",MONTH,":",WEEK,":",DAY,":",$A20)</f>
        <v>2016:2:2:7:ZHUBEI_3_E</v>
      </c>
      <c r="F20" s="4">
        <f>MATCH($E20,REPORT_DATA_BY_COMP!$A:$A,0)</f>
        <v>485</v>
      </c>
      <c r="G20" s="11">
        <f>IFERROR(INDEX(REPORT_DATA_BY_COMP!$A:$AH,$F20,MATCH(G$8,REPORT_DATA_BY_COMP!$A$1:$AH$1,0)), "")</f>
        <v>0</v>
      </c>
      <c r="H20" s="11">
        <f>IFERROR(INDEX(REPORT_DATA_BY_COMP!$A:$AH,$F20,MATCH(H$8,REPORT_DATA_BY_COMP!$A$1:$AH$1,0)), "")</f>
        <v>0</v>
      </c>
      <c r="I20" s="11">
        <f>IFERROR(INDEX(REPORT_DATA_BY_COMP!$A:$AH,$F20,MATCH(I$8,REPORT_DATA_BY_COMP!$A$1:$AH$1,0)), "")</f>
        <v>4</v>
      </c>
      <c r="J20" s="11">
        <f>IFERROR(INDEX(REPORT_DATA_BY_COMP!$A:$AH,$F20,MATCH(J$8,REPORT_DATA_BY_COMP!$A$1:$AH$1,0)), "")</f>
        <v>4</v>
      </c>
      <c r="K20" s="11">
        <f>IFERROR(INDEX(REPORT_DATA_BY_COMP!$A:$AH,$F20,MATCH(K$8,REPORT_DATA_BY_COMP!$A$1:$AH$1,0)), "")</f>
        <v>0</v>
      </c>
      <c r="L20" s="11">
        <f>IFERROR(INDEX(REPORT_DATA_BY_COMP!$A:$AH,$F20,MATCH(L$8,REPORT_DATA_BY_COMP!$A$1:$AH$1,0)), "")</f>
        <v>0</v>
      </c>
      <c r="M20" s="11">
        <f>IFERROR(INDEX(REPORT_DATA_BY_COMP!$A:$AH,$F20,MATCH(M$8,REPORT_DATA_BY_COMP!$A$1:$AH$1,0)), "")</f>
        <v>0</v>
      </c>
      <c r="N20" s="11">
        <f>IFERROR(INDEX(REPORT_DATA_BY_COMP!$A:$AH,$F20,MATCH(N$8,REPORT_DATA_BY_COMP!$A$1:$AH$1,0)), "")</f>
        <v>8</v>
      </c>
      <c r="O20" s="11">
        <f>IFERROR(INDEX(REPORT_DATA_BY_COMP!$A:$AH,$F20,MATCH(O$8,REPORT_DATA_BY_COMP!$A$1:$AH$1,0)), "")</f>
        <v>4</v>
      </c>
      <c r="P20" s="11">
        <f>IFERROR(INDEX(REPORT_DATA_BY_COMP!$A:$AH,$F20,MATCH(P$8,REPORT_DATA_BY_COMP!$A$1:$AH$1,0)), "")</f>
        <v>4</v>
      </c>
      <c r="Q20" s="11">
        <f>IFERROR(INDEX(REPORT_DATA_BY_COMP!$A:$AH,$F20,MATCH(Q$8,REPORT_DATA_BY_COMP!$A$1:$AH$1,0)), "")</f>
        <v>8</v>
      </c>
      <c r="R20" s="11">
        <f>IFERROR(INDEX(REPORT_DATA_BY_COMP!$A:$AH,$F20,MATCH(R$8,REPORT_DATA_BY_COMP!$A$1:$AH$1,0)), "")</f>
        <v>2</v>
      </c>
      <c r="S20" s="11">
        <f>IFERROR(INDEX(REPORT_DATA_BY_COMP!$A:$AH,$F20,MATCH(S$8,REPORT_DATA_BY_COMP!$A$1:$AH$1,0)), "")</f>
        <v>0</v>
      </c>
      <c r="T20" s="11">
        <f>IFERROR(INDEX(REPORT_DATA_BY_COMP!$A:$AH,$F20,MATCH(T$8,REPORT_DATA_BY_COMP!$A$1:$AH$1,0)), "")</f>
        <v>2</v>
      </c>
      <c r="U20" s="11">
        <f>IFERROR(INDEX(REPORT_DATA_BY_COMP!$A:$AH,$F20,MATCH(U$8,REPORT_DATA_BY_COMP!$A$1:$AH$1,0)), "")</f>
        <v>1</v>
      </c>
      <c r="V20" s="11">
        <f>IFERROR(INDEX(REPORT_DATA_BY_COMP!$A:$AH,$F20,MATCH(V$8,REPORT_DATA_BY_COMP!$A$1:$AH$1,0)), "")</f>
        <v>0</v>
      </c>
    </row>
    <row r="21" spans="1:22">
      <c r="A21" s="26" t="s">
        <v>836</v>
      </c>
      <c r="B21" s="27" t="s">
        <v>846</v>
      </c>
      <c r="C21" s="4" t="s">
        <v>864</v>
      </c>
      <c r="D21" s="4" t="s">
        <v>865</v>
      </c>
      <c r="E21" s="4" t="str">
        <f>CONCATENATE(YEAR,":",MONTH,":",WEEK,":",DAY,":",$A21)</f>
        <v>2016:2:2:7:ZHUBEI_2_E</v>
      </c>
      <c r="F21" s="4">
        <f>MATCH($E21,REPORT_DATA_BY_COMP!$A:$A,0)</f>
        <v>483</v>
      </c>
      <c r="G21" s="11">
        <f>IFERROR(INDEX(REPORT_DATA_BY_COMP!$A:$AH,$F21,MATCH(G$8,REPORT_DATA_BY_COMP!$A$1:$AH$1,0)), "")</f>
        <v>0</v>
      </c>
      <c r="H21" s="11">
        <f>IFERROR(INDEX(REPORT_DATA_BY_COMP!$A:$AH,$F21,MATCH(H$8,REPORT_DATA_BY_COMP!$A$1:$AH$1,0)), "")</f>
        <v>1</v>
      </c>
      <c r="I21" s="11">
        <f>IFERROR(INDEX(REPORT_DATA_BY_COMP!$A:$AH,$F21,MATCH(I$8,REPORT_DATA_BY_COMP!$A$1:$AH$1,0)), "")</f>
        <v>0</v>
      </c>
      <c r="J21" s="11">
        <f>IFERROR(INDEX(REPORT_DATA_BY_COMP!$A:$AH,$F21,MATCH(J$8,REPORT_DATA_BY_COMP!$A$1:$AH$1,0)), "")</f>
        <v>1</v>
      </c>
      <c r="K21" s="11">
        <f>IFERROR(INDEX(REPORT_DATA_BY_COMP!$A:$AH,$F21,MATCH(K$8,REPORT_DATA_BY_COMP!$A$1:$AH$1,0)), "")</f>
        <v>0</v>
      </c>
      <c r="L21" s="11">
        <f>IFERROR(INDEX(REPORT_DATA_BY_COMP!$A:$AH,$F21,MATCH(L$8,REPORT_DATA_BY_COMP!$A$1:$AH$1,0)), "")</f>
        <v>0</v>
      </c>
      <c r="M21" s="11">
        <f>IFERROR(INDEX(REPORT_DATA_BY_COMP!$A:$AH,$F21,MATCH(M$8,REPORT_DATA_BY_COMP!$A$1:$AH$1,0)), "")</f>
        <v>0</v>
      </c>
      <c r="N21" s="11">
        <f>IFERROR(INDEX(REPORT_DATA_BY_COMP!$A:$AH,$F21,MATCH(N$8,REPORT_DATA_BY_COMP!$A$1:$AH$1,0)), "")</f>
        <v>2</v>
      </c>
      <c r="O21" s="11">
        <f>IFERROR(INDEX(REPORT_DATA_BY_COMP!$A:$AH,$F21,MATCH(O$8,REPORT_DATA_BY_COMP!$A$1:$AH$1,0)), "")</f>
        <v>1</v>
      </c>
      <c r="P21" s="11">
        <f>IFERROR(INDEX(REPORT_DATA_BY_COMP!$A:$AH,$F21,MATCH(P$8,REPORT_DATA_BY_COMP!$A$1:$AH$1,0)), "")</f>
        <v>6</v>
      </c>
      <c r="Q21" s="11">
        <f>IFERROR(INDEX(REPORT_DATA_BY_COMP!$A:$AH,$F21,MATCH(Q$8,REPORT_DATA_BY_COMP!$A$1:$AH$1,0)), "")</f>
        <v>7</v>
      </c>
      <c r="R21" s="11">
        <f>IFERROR(INDEX(REPORT_DATA_BY_COMP!$A:$AH,$F21,MATCH(R$8,REPORT_DATA_BY_COMP!$A$1:$AH$1,0)), "")</f>
        <v>1</v>
      </c>
      <c r="S21" s="11">
        <f>IFERROR(INDEX(REPORT_DATA_BY_COMP!$A:$AH,$F21,MATCH(S$8,REPORT_DATA_BY_COMP!$A$1:$AH$1,0)), "")</f>
        <v>0</v>
      </c>
      <c r="T21" s="11">
        <f>IFERROR(INDEX(REPORT_DATA_BY_COMP!$A:$AH,$F21,MATCH(T$8,REPORT_DATA_BY_COMP!$A$1:$AH$1,0)), "")</f>
        <v>4</v>
      </c>
      <c r="U21" s="11">
        <f>IFERROR(INDEX(REPORT_DATA_BY_COMP!$A:$AH,$F21,MATCH(U$8,REPORT_DATA_BY_COMP!$A$1:$AH$1,0)), "")</f>
        <v>2</v>
      </c>
      <c r="V21" s="11">
        <f>IFERROR(INDEX(REPORT_DATA_BY_COMP!$A:$AH,$F21,MATCH(V$8,REPORT_DATA_BY_COMP!$A$1:$AH$1,0)), "")</f>
        <v>1</v>
      </c>
    </row>
    <row r="22" spans="1:22">
      <c r="A22" s="26" t="s">
        <v>837</v>
      </c>
      <c r="B22" s="27" t="s">
        <v>847</v>
      </c>
      <c r="C22" s="4" t="s">
        <v>866</v>
      </c>
      <c r="D22" s="4" t="s">
        <v>867</v>
      </c>
      <c r="E22" s="4" t="str">
        <f>CONCATENATE(YEAR,":",MONTH,":",WEEK,":",DAY,":",$A22)</f>
        <v>2016:2:2:7:ZHUBEI_2_S</v>
      </c>
      <c r="F22" s="4">
        <f>MATCH($E22,REPORT_DATA_BY_COMP!$A:$A,0)</f>
        <v>484</v>
      </c>
      <c r="G22" s="11">
        <f>IFERROR(INDEX(REPORT_DATA_BY_COMP!$A:$AH,$F22,MATCH(G$8,REPORT_DATA_BY_COMP!$A$1:$AH$1,0)), "")</f>
        <v>1</v>
      </c>
      <c r="H22" s="11">
        <f>IFERROR(INDEX(REPORT_DATA_BY_COMP!$A:$AH,$F22,MATCH(H$8,REPORT_DATA_BY_COMP!$A$1:$AH$1,0)), "")</f>
        <v>0</v>
      </c>
      <c r="I22" s="11">
        <f>IFERROR(INDEX(REPORT_DATA_BY_COMP!$A:$AH,$F22,MATCH(I$8,REPORT_DATA_BY_COMP!$A$1:$AH$1,0)), "")</f>
        <v>0</v>
      </c>
      <c r="J22" s="11">
        <f>IFERROR(INDEX(REPORT_DATA_BY_COMP!$A:$AH,$F22,MATCH(J$8,REPORT_DATA_BY_COMP!$A$1:$AH$1,0)), "")</f>
        <v>1</v>
      </c>
      <c r="K22" s="11">
        <f>IFERROR(INDEX(REPORT_DATA_BY_COMP!$A:$AH,$F22,MATCH(K$8,REPORT_DATA_BY_COMP!$A$1:$AH$1,0)), "")</f>
        <v>1</v>
      </c>
      <c r="L22" s="11">
        <f>IFERROR(INDEX(REPORT_DATA_BY_COMP!$A:$AH,$F22,MATCH(L$8,REPORT_DATA_BY_COMP!$A$1:$AH$1,0)), "")</f>
        <v>0</v>
      </c>
      <c r="M22" s="11">
        <f>IFERROR(INDEX(REPORT_DATA_BY_COMP!$A:$AH,$F22,MATCH(M$8,REPORT_DATA_BY_COMP!$A$1:$AH$1,0)), "")</f>
        <v>0</v>
      </c>
      <c r="N22" s="11">
        <f>IFERROR(INDEX(REPORT_DATA_BY_COMP!$A:$AH,$F22,MATCH(N$8,REPORT_DATA_BY_COMP!$A$1:$AH$1,0)), "")</f>
        <v>2</v>
      </c>
      <c r="O22" s="11">
        <f>IFERROR(INDEX(REPORT_DATA_BY_COMP!$A:$AH,$F22,MATCH(O$8,REPORT_DATA_BY_COMP!$A$1:$AH$1,0)), "")</f>
        <v>0</v>
      </c>
      <c r="P22" s="11">
        <f>IFERROR(INDEX(REPORT_DATA_BY_COMP!$A:$AH,$F22,MATCH(P$8,REPORT_DATA_BY_COMP!$A$1:$AH$1,0)), "")</f>
        <v>4</v>
      </c>
      <c r="Q22" s="11">
        <f>IFERROR(INDEX(REPORT_DATA_BY_COMP!$A:$AH,$F22,MATCH(Q$8,REPORT_DATA_BY_COMP!$A$1:$AH$1,0)), "")</f>
        <v>6</v>
      </c>
      <c r="R22" s="11">
        <f>IFERROR(INDEX(REPORT_DATA_BY_COMP!$A:$AH,$F22,MATCH(R$8,REPORT_DATA_BY_COMP!$A$1:$AH$1,0)), "")</f>
        <v>3</v>
      </c>
      <c r="S22" s="11">
        <f>IFERROR(INDEX(REPORT_DATA_BY_COMP!$A:$AH,$F22,MATCH(S$8,REPORT_DATA_BY_COMP!$A$1:$AH$1,0)), "")</f>
        <v>1</v>
      </c>
      <c r="T22" s="11">
        <f>IFERROR(INDEX(REPORT_DATA_BY_COMP!$A:$AH,$F22,MATCH(T$8,REPORT_DATA_BY_COMP!$A$1:$AH$1,0)), "")</f>
        <v>4</v>
      </c>
      <c r="U22" s="11">
        <f>IFERROR(INDEX(REPORT_DATA_BY_COMP!$A:$AH,$F22,MATCH(U$8,REPORT_DATA_BY_COMP!$A$1:$AH$1,0)), "")</f>
        <v>1</v>
      </c>
      <c r="V22" s="11">
        <f>IFERROR(INDEX(REPORT_DATA_BY_COMP!$A:$AH,$F22,MATCH(V$8,REPORT_DATA_BY_COMP!$A$1:$AH$1,0)), "")</f>
        <v>0</v>
      </c>
    </row>
    <row r="23" spans="1:22">
      <c r="A23" s="26" t="s">
        <v>838</v>
      </c>
      <c r="B23" s="27" t="s">
        <v>848</v>
      </c>
      <c r="C23" s="4" t="s">
        <v>868</v>
      </c>
      <c r="D23" s="4" t="s">
        <v>869</v>
      </c>
      <c r="E23" s="4" t="str">
        <f>CONCATENATE(YEAR,":",MONTH,":",WEEK,":",DAY,":",$A23)</f>
        <v>2016:2:2:7:ZHUBEI_1_S</v>
      </c>
      <c r="F23" s="4">
        <f>MATCH($E23,REPORT_DATA_BY_COMP!$A:$A,0)</f>
        <v>482</v>
      </c>
      <c r="G23" s="11">
        <f>IFERROR(INDEX(REPORT_DATA_BY_COMP!$A:$AH,$F23,MATCH(G$8,REPORT_DATA_BY_COMP!$A$1:$AH$1,0)), "")</f>
        <v>0</v>
      </c>
      <c r="H23" s="11">
        <f>IFERROR(INDEX(REPORT_DATA_BY_COMP!$A:$AH,$F23,MATCH(H$8,REPORT_DATA_BY_COMP!$A$1:$AH$1,0)), "")</f>
        <v>1</v>
      </c>
      <c r="I23" s="11">
        <f>IFERROR(INDEX(REPORT_DATA_BY_COMP!$A:$AH,$F23,MATCH(I$8,REPORT_DATA_BY_COMP!$A$1:$AH$1,0)), "")</f>
        <v>1</v>
      </c>
      <c r="J23" s="11">
        <f>IFERROR(INDEX(REPORT_DATA_BY_COMP!$A:$AH,$F23,MATCH(J$8,REPORT_DATA_BY_COMP!$A$1:$AH$1,0)), "")</f>
        <v>3</v>
      </c>
      <c r="K23" s="11">
        <f>IFERROR(INDEX(REPORT_DATA_BY_COMP!$A:$AH,$F23,MATCH(K$8,REPORT_DATA_BY_COMP!$A$1:$AH$1,0)), "")</f>
        <v>0</v>
      </c>
      <c r="L23" s="11">
        <f>IFERROR(INDEX(REPORT_DATA_BY_COMP!$A:$AH,$F23,MATCH(L$8,REPORT_DATA_BY_COMP!$A$1:$AH$1,0)), "")</f>
        <v>0</v>
      </c>
      <c r="M23" s="11">
        <f>IFERROR(INDEX(REPORT_DATA_BY_COMP!$A:$AH,$F23,MATCH(M$8,REPORT_DATA_BY_COMP!$A$1:$AH$1,0)), "")</f>
        <v>0</v>
      </c>
      <c r="N23" s="11">
        <f>IFERROR(INDEX(REPORT_DATA_BY_COMP!$A:$AH,$F23,MATCH(N$8,REPORT_DATA_BY_COMP!$A$1:$AH$1,0)), "")</f>
        <v>5</v>
      </c>
      <c r="O23" s="11">
        <f>IFERROR(INDEX(REPORT_DATA_BY_COMP!$A:$AH,$F23,MATCH(O$8,REPORT_DATA_BY_COMP!$A$1:$AH$1,0)), "")</f>
        <v>1</v>
      </c>
      <c r="P23" s="11">
        <f>IFERROR(INDEX(REPORT_DATA_BY_COMP!$A:$AH,$F23,MATCH(P$8,REPORT_DATA_BY_COMP!$A$1:$AH$1,0)), "")</f>
        <v>3</v>
      </c>
      <c r="Q23" s="11">
        <f>IFERROR(INDEX(REPORT_DATA_BY_COMP!$A:$AH,$F23,MATCH(Q$8,REPORT_DATA_BY_COMP!$A$1:$AH$1,0)), "")</f>
        <v>7</v>
      </c>
      <c r="R23" s="11">
        <f>IFERROR(INDEX(REPORT_DATA_BY_COMP!$A:$AH,$F23,MATCH(R$8,REPORT_DATA_BY_COMP!$A$1:$AH$1,0)), "")</f>
        <v>5</v>
      </c>
      <c r="S23" s="11">
        <f>IFERROR(INDEX(REPORT_DATA_BY_COMP!$A:$AH,$F23,MATCH(S$8,REPORT_DATA_BY_COMP!$A$1:$AH$1,0)), "")</f>
        <v>0</v>
      </c>
      <c r="T23" s="11">
        <f>IFERROR(INDEX(REPORT_DATA_BY_COMP!$A:$AH,$F23,MATCH(T$8,REPORT_DATA_BY_COMP!$A$1:$AH$1,0)), "")</f>
        <v>1</v>
      </c>
      <c r="U23" s="11">
        <f>IFERROR(INDEX(REPORT_DATA_BY_COMP!$A:$AH,$F23,MATCH(U$8,REPORT_DATA_BY_COMP!$A$1:$AH$1,0)), "")</f>
        <v>2</v>
      </c>
      <c r="V23" s="11">
        <f>IFERROR(INDEX(REPORT_DATA_BY_COMP!$A:$AH,$F23,MATCH(V$8,REPORT_DATA_BY_COMP!$A$1:$AH$1,0)), "")</f>
        <v>0</v>
      </c>
    </row>
    <row r="24" spans="1:22">
      <c r="B24" s="9" t="s">
        <v>1422</v>
      </c>
      <c r="C24" s="10"/>
      <c r="D24" s="10"/>
      <c r="E24" s="10"/>
      <c r="F24" s="10"/>
      <c r="G24" s="12">
        <f>SUM(G20:G23)</f>
        <v>1</v>
      </c>
      <c r="H24" s="12">
        <f t="shared" ref="H24:V24" si="2">SUM(H20:H23)</f>
        <v>2</v>
      </c>
      <c r="I24" s="12">
        <f t="shared" si="2"/>
        <v>5</v>
      </c>
      <c r="J24" s="12">
        <f t="shared" si="2"/>
        <v>9</v>
      </c>
      <c r="K24" s="12">
        <f t="shared" si="2"/>
        <v>1</v>
      </c>
      <c r="L24" s="12">
        <f t="shared" si="2"/>
        <v>0</v>
      </c>
      <c r="M24" s="12">
        <f t="shared" si="2"/>
        <v>0</v>
      </c>
      <c r="N24" s="12">
        <f t="shared" si="2"/>
        <v>17</v>
      </c>
      <c r="O24" s="12">
        <f t="shared" si="2"/>
        <v>6</v>
      </c>
      <c r="P24" s="12">
        <f t="shared" si="2"/>
        <v>17</v>
      </c>
      <c r="Q24" s="12">
        <f t="shared" si="2"/>
        <v>28</v>
      </c>
      <c r="R24" s="12">
        <f t="shared" si="2"/>
        <v>11</v>
      </c>
      <c r="S24" s="12">
        <f t="shared" si="2"/>
        <v>1</v>
      </c>
      <c r="T24" s="12">
        <f t="shared" si="2"/>
        <v>11</v>
      </c>
      <c r="U24" s="12">
        <f t="shared" si="2"/>
        <v>6</v>
      </c>
      <c r="V24" s="12">
        <f t="shared" si="2"/>
        <v>1</v>
      </c>
    </row>
    <row r="25" spans="1:22">
      <c r="A25" s="60"/>
      <c r="B25" s="4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6"/>
    </row>
    <row r="26" spans="1:22">
      <c r="B26" s="13" t="s">
        <v>1420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7"/>
    </row>
    <row r="27" spans="1:22">
      <c r="B27" s="28" t="s">
        <v>1391</v>
      </c>
      <c r="C27" s="14"/>
      <c r="D27" s="14"/>
      <c r="E27" s="14" t="str">
        <f>CONCATENATE(YEAR,":",MONTH,":1:",WEEKLY_REPORT_DAY,":", $A$1)</f>
        <v>2016:2:1:7:XINZHU</v>
      </c>
      <c r="F27" s="14">
        <f>MATCH($E27,REPORT_DATA_BY_ZONE!$A:$A, 0)</f>
        <v>44</v>
      </c>
      <c r="G27" s="11">
        <f>IFERROR(INDEX(REPORT_DATA_BY_ZONE!$A:$AH,$F27,MATCH(G$8,REPORT_DATA_BY_ZONE!$A$1:$AH$1,0)), "")</f>
        <v>1</v>
      </c>
      <c r="H27" s="11">
        <f>IFERROR(INDEX(REPORT_DATA_BY_ZONE!$A:$AH,$F27,MATCH(H$8,REPORT_DATA_BY_ZONE!$A$1:$AH$1,0)), "")</f>
        <v>3</v>
      </c>
      <c r="I27" s="11">
        <f>IFERROR(INDEX(REPORT_DATA_BY_ZONE!$A:$AH,$F27,MATCH(I$8,REPORT_DATA_BY_ZONE!$A$1:$AH$1,0)), "")</f>
        <v>18</v>
      </c>
      <c r="J27" s="11">
        <f>IFERROR(INDEX(REPORT_DATA_BY_ZONE!$A:$AH,$F27,MATCH(J$8,REPORT_DATA_BY_ZONE!$A$1:$AH$1,0)), "")</f>
        <v>22</v>
      </c>
      <c r="K27" s="11">
        <f>IFERROR(INDEX(REPORT_DATA_BY_ZONE!$A:$AH,$F27,MATCH(K$8,REPORT_DATA_BY_ZONE!$A$1:$AH$1,0)), "")</f>
        <v>0</v>
      </c>
      <c r="L27" s="11">
        <f>IFERROR(INDEX(REPORT_DATA_BY_ZONE!$A:$AH,$F27,MATCH(L$8,REPORT_DATA_BY_ZONE!$A$1:$AH$1,0)), "")</f>
        <v>0</v>
      </c>
      <c r="M27" s="11">
        <f>IFERROR(INDEX(REPORT_DATA_BY_ZONE!$A:$AH,$F27,MATCH(M$8,REPORT_DATA_BY_ZONE!$A$1:$AH$1,0)), "")</f>
        <v>0</v>
      </c>
      <c r="N27" s="11">
        <f>IFERROR(INDEX(REPORT_DATA_BY_ZONE!$A:$AH,$F27,MATCH(N$8,REPORT_DATA_BY_ZONE!$A$1:$AH$1,0)), "")</f>
        <v>51</v>
      </c>
      <c r="O27" s="11">
        <f>IFERROR(INDEX(REPORT_DATA_BY_ZONE!$A:$AH,$F27,MATCH(O$8,REPORT_DATA_BY_ZONE!$A$1:$AH$1,0)), "")</f>
        <v>12</v>
      </c>
      <c r="P27" s="11">
        <f>IFERROR(INDEX(REPORT_DATA_BY_ZONE!$A:$AH,$F27,MATCH(P$8,REPORT_DATA_BY_ZONE!$A$1:$AH$1,0)), "")</f>
        <v>58</v>
      </c>
      <c r="Q27" s="11">
        <f>IFERROR(INDEX(REPORT_DATA_BY_ZONE!$A:$AH,$F27,MATCH(Q$8,REPORT_DATA_BY_ZONE!$A$1:$AH$1,0)), "")</f>
        <v>126</v>
      </c>
      <c r="R27" s="11">
        <f>IFERROR(INDEX(REPORT_DATA_BY_ZONE!$A:$AH,$F27,MATCH(R$8,REPORT_DATA_BY_ZONE!$A$1:$AH$1,0)), "")</f>
        <v>51</v>
      </c>
      <c r="S27" s="11">
        <f>IFERROR(INDEX(REPORT_DATA_BY_ZONE!$A:$AH,$F27,MATCH(S$8,REPORT_DATA_BY_ZONE!$A$1:$AH$1,0)), "")</f>
        <v>0</v>
      </c>
      <c r="T27" s="11">
        <f>IFERROR(INDEX(REPORT_DATA_BY_ZONE!$A:$AH,$F27,MATCH(T$8,REPORT_DATA_BY_ZONE!$A$1:$AH$1,0)), "")</f>
        <v>44</v>
      </c>
      <c r="U27" s="11">
        <f>IFERROR(INDEX(REPORT_DATA_BY_ZONE!$A:$AH,$F27,MATCH(U$8,REPORT_DATA_BY_ZONE!$A$1:$AH$1,0)), "")</f>
        <v>13</v>
      </c>
      <c r="V27" s="11">
        <f>IFERROR(INDEX(REPORT_DATA_BY_ZONE!$A:$AH,$F27,MATCH(V$8,REPORT_DATA_BY_ZONE!$A$1:$AH$1,0)), "")</f>
        <v>0</v>
      </c>
    </row>
    <row r="28" spans="1:22">
      <c r="B28" s="28" t="s">
        <v>1390</v>
      </c>
      <c r="C28" s="14"/>
      <c r="D28" s="14"/>
      <c r="E28" s="14" t="str">
        <f>CONCATENATE(YEAR,":",MONTH,":2:",WEEKLY_REPORT_DAY,":", $A$1)</f>
        <v>2016:2:2:7:XINZHU</v>
      </c>
      <c r="F28" s="14">
        <f>MATCH($E28,REPORT_DATA_BY_ZONE!$A:$A, 0)</f>
        <v>55</v>
      </c>
      <c r="G28" s="11">
        <f>IFERROR(INDEX(REPORT_DATA_BY_ZONE!$A:$AH,$F28,MATCH(G$8,REPORT_DATA_BY_ZONE!$A$1:$AH$1,0)), "")</f>
        <v>2</v>
      </c>
      <c r="H28" s="11">
        <f>IFERROR(INDEX(REPORT_DATA_BY_ZONE!$A:$AH,$F28,MATCH(H$8,REPORT_DATA_BY_ZONE!$A$1:$AH$1,0)), "")</f>
        <v>4</v>
      </c>
      <c r="I28" s="11">
        <f>IFERROR(INDEX(REPORT_DATA_BY_ZONE!$A:$AH,$F28,MATCH(I$8,REPORT_DATA_BY_ZONE!$A$1:$AH$1,0)), "")</f>
        <v>12</v>
      </c>
      <c r="J28" s="11">
        <f>IFERROR(INDEX(REPORT_DATA_BY_ZONE!$A:$AH,$F28,MATCH(J$8,REPORT_DATA_BY_ZONE!$A$1:$AH$1,0)), "")</f>
        <v>22</v>
      </c>
      <c r="K28" s="11">
        <f>IFERROR(INDEX(REPORT_DATA_BY_ZONE!$A:$AH,$F28,MATCH(K$8,REPORT_DATA_BY_ZONE!$A$1:$AH$1,0)), "")</f>
        <v>3</v>
      </c>
      <c r="L28" s="11">
        <f>IFERROR(INDEX(REPORT_DATA_BY_ZONE!$A:$AH,$F28,MATCH(L$8,REPORT_DATA_BY_ZONE!$A$1:$AH$1,0)), "")</f>
        <v>0</v>
      </c>
      <c r="M28" s="11">
        <f>IFERROR(INDEX(REPORT_DATA_BY_ZONE!$A:$AH,$F28,MATCH(M$8,REPORT_DATA_BY_ZONE!$A$1:$AH$1,0)), "")</f>
        <v>0</v>
      </c>
      <c r="N28" s="11">
        <f>IFERROR(INDEX(REPORT_DATA_BY_ZONE!$A:$AH,$F28,MATCH(N$8,REPORT_DATA_BY_ZONE!$A$1:$AH$1,0)), "")</f>
        <v>44</v>
      </c>
      <c r="O28" s="11">
        <f>IFERROR(INDEX(REPORT_DATA_BY_ZONE!$A:$AH,$F28,MATCH(O$8,REPORT_DATA_BY_ZONE!$A$1:$AH$1,0)), "")</f>
        <v>18</v>
      </c>
      <c r="P28" s="11">
        <f>IFERROR(INDEX(REPORT_DATA_BY_ZONE!$A:$AH,$F28,MATCH(P$8,REPORT_DATA_BY_ZONE!$A$1:$AH$1,0)), "")</f>
        <v>44</v>
      </c>
      <c r="Q28" s="11">
        <f>IFERROR(INDEX(REPORT_DATA_BY_ZONE!$A:$AH,$F28,MATCH(Q$8,REPORT_DATA_BY_ZONE!$A$1:$AH$1,0)), "")</f>
        <v>86</v>
      </c>
      <c r="R28" s="11">
        <f>IFERROR(INDEX(REPORT_DATA_BY_ZONE!$A:$AH,$F28,MATCH(R$8,REPORT_DATA_BY_ZONE!$A$1:$AH$1,0)), "")</f>
        <v>34</v>
      </c>
      <c r="S28" s="11">
        <f>IFERROR(INDEX(REPORT_DATA_BY_ZONE!$A:$AH,$F28,MATCH(S$8,REPORT_DATA_BY_ZONE!$A$1:$AH$1,0)), "")</f>
        <v>4</v>
      </c>
      <c r="T28" s="11">
        <f>IFERROR(INDEX(REPORT_DATA_BY_ZONE!$A:$AH,$F28,MATCH(T$8,REPORT_DATA_BY_ZONE!$A$1:$AH$1,0)), "")</f>
        <v>37</v>
      </c>
      <c r="U28" s="11">
        <f>IFERROR(INDEX(REPORT_DATA_BY_ZONE!$A:$AH,$F28,MATCH(U$8,REPORT_DATA_BY_ZONE!$A$1:$AH$1,0)), "")</f>
        <v>14</v>
      </c>
      <c r="V28" s="11">
        <f>IFERROR(INDEX(REPORT_DATA_BY_ZONE!$A:$AH,$F28,MATCH(V$8,REPORT_DATA_BY_ZONE!$A$1:$AH$1,0)), "")</f>
        <v>1</v>
      </c>
    </row>
    <row r="29" spans="1:22">
      <c r="B29" s="28" t="s">
        <v>1392</v>
      </c>
      <c r="C29" s="14"/>
      <c r="D29" s="14"/>
      <c r="E29" s="14" t="str">
        <f>CONCATENATE(YEAR,":",MONTH,":3:",WEEKLY_REPORT_DAY,":", $A$1)</f>
        <v>2016:2:3:7:XINZHU</v>
      </c>
      <c r="F29" s="14" t="e">
        <f>MATCH($E29,REPORT_DATA_BY_ZONE!$A:$A, 0)</f>
        <v>#N/A</v>
      </c>
      <c r="G29" s="11" t="str">
        <f>IFERROR(INDEX(REPORT_DATA_BY_ZONE!$A:$AH,$F29,MATCH(G$8,REPORT_DATA_BY_ZONE!$A$1:$AH$1,0)), "")</f>
        <v/>
      </c>
      <c r="H29" s="11" t="str">
        <f>IFERROR(INDEX(REPORT_DATA_BY_ZONE!$A:$AH,$F29,MATCH(H$8,REPORT_DATA_BY_ZONE!$A$1:$AH$1,0)), "")</f>
        <v/>
      </c>
      <c r="I29" s="11" t="str">
        <f>IFERROR(INDEX(REPORT_DATA_BY_ZONE!$A:$AH,$F29,MATCH(I$8,REPORT_DATA_BY_ZONE!$A$1:$AH$1,0)), "")</f>
        <v/>
      </c>
      <c r="J29" s="11" t="str">
        <f>IFERROR(INDEX(REPORT_DATA_BY_ZONE!$A:$AH,$F29,MATCH(J$8,REPORT_DATA_BY_ZONE!$A$1:$AH$1,0)), "")</f>
        <v/>
      </c>
      <c r="K29" s="11" t="str">
        <f>IFERROR(INDEX(REPORT_DATA_BY_ZONE!$A:$AH,$F29,MATCH(K$8,REPORT_DATA_BY_ZONE!$A$1:$AH$1,0)), "")</f>
        <v/>
      </c>
      <c r="L29" s="11" t="str">
        <f>IFERROR(INDEX(REPORT_DATA_BY_ZONE!$A:$AH,$F29,MATCH(L$8,REPORT_DATA_BY_ZONE!$A$1:$AH$1,0)), "")</f>
        <v/>
      </c>
      <c r="M29" s="11" t="str">
        <f>IFERROR(INDEX(REPORT_DATA_BY_ZONE!$A:$AH,$F29,MATCH(M$8,REPORT_DATA_BY_ZONE!$A$1:$AH$1,0)), "")</f>
        <v/>
      </c>
      <c r="N29" s="11" t="str">
        <f>IFERROR(INDEX(REPORT_DATA_BY_ZONE!$A:$AH,$F29,MATCH(N$8,REPORT_DATA_BY_ZONE!$A$1:$AH$1,0)), "")</f>
        <v/>
      </c>
      <c r="O29" s="11" t="str">
        <f>IFERROR(INDEX(REPORT_DATA_BY_ZONE!$A:$AH,$F29,MATCH(O$8,REPORT_DATA_BY_ZONE!$A$1:$AH$1,0)), "")</f>
        <v/>
      </c>
      <c r="P29" s="11" t="str">
        <f>IFERROR(INDEX(REPORT_DATA_BY_ZONE!$A:$AH,$F29,MATCH(P$8,REPORT_DATA_BY_ZONE!$A$1:$AH$1,0)), "")</f>
        <v/>
      </c>
      <c r="Q29" s="11" t="str">
        <f>IFERROR(INDEX(REPORT_DATA_BY_ZONE!$A:$AH,$F29,MATCH(Q$8,REPORT_DATA_BY_ZONE!$A$1:$AH$1,0)), "")</f>
        <v/>
      </c>
      <c r="R29" s="11" t="str">
        <f>IFERROR(INDEX(REPORT_DATA_BY_ZONE!$A:$AH,$F29,MATCH(R$8,REPORT_DATA_BY_ZONE!$A$1:$AH$1,0)), "")</f>
        <v/>
      </c>
      <c r="S29" s="11" t="str">
        <f>IFERROR(INDEX(REPORT_DATA_BY_ZONE!$A:$AH,$F29,MATCH(S$8,REPORT_DATA_BY_ZONE!$A$1:$AH$1,0)), "")</f>
        <v/>
      </c>
      <c r="T29" s="11" t="str">
        <f>IFERROR(INDEX(REPORT_DATA_BY_ZONE!$A:$AH,$F29,MATCH(T$8,REPORT_DATA_BY_ZONE!$A$1:$AH$1,0)), "")</f>
        <v/>
      </c>
      <c r="U29" s="11" t="str">
        <f>IFERROR(INDEX(REPORT_DATA_BY_ZONE!$A:$AH,$F29,MATCH(U$8,REPORT_DATA_BY_ZONE!$A$1:$AH$1,0)), "")</f>
        <v/>
      </c>
      <c r="V29" s="11" t="str">
        <f>IFERROR(INDEX(REPORT_DATA_BY_ZONE!$A:$AH,$F29,MATCH(V$8,REPORT_DATA_BY_ZONE!$A$1:$AH$1,0)), "")</f>
        <v/>
      </c>
    </row>
    <row r="30" spans="1:22">
      <c r="B30" s="28" t="s">
        <v>1393</v>
      </c>
      <c r="C30" s="14"/>
      <c r="D30" s="14"/>
      <c r="E30" s="14" t="str">
        <f>CONCATENATE(YEAR,":",MONTH,":4:",WEEKLY_REPORT_DAY,":", $A$1)</f>
        <v>2016:2:4:7:XINZHU</v>
      </c>
      <c r="F30" s="14" t="e">
        <f>MATCH($E30,REPORT_DATA_BY_ZONE!$A:$A, 0)</f>
        <v>#N/A</v>
      </c>
      <c r="G30" s="11" t="str">
        <f>IFERROR(INDEX(REPORT_DATA_BY_ZONE!$A:$AH,$F30,MATCH(G$8,REPORT_DATA_BY_ZONE!$A$1:$AH$1,0)), "")</f>
        <v/>
      </c>
      <c r="H30" s="11" t="str">
        <f>IFERROR(INDEX(REPORT_DATA_BY_ZONE!$A:$AH,$F30,MATCH(H$8,REPORT_DATA_BY_ZONE!$A$1:$AH$1,0)), "")</f>
        <v/>
      </c>
      <c r="I30" s="11" t="str">
        <f>IFERROR(INDEX(REPORT_DATA_BY_ZONE!$A:$AH,$F30,MATCH(I$8,REPORT_DATA_BY_ZONE!$A$1:$AH$1,0)), "")</f>
        <v/>
      </c>
      <c r="J30" s="11" t="str">
        <f>IFERROR(INDEX(REPORT_DATA_BY_ZONE!$A:$AH,$F30,MATCH(J$8,REPORT_DATA_BY_ZONE!$A$1:$AH$1,0)), "")</f>
        <v/>
      </c>
      <c r="K30" s="11" t="str">
        <f>IFERROR(INDEX(REPORT_DATA_BY_ZONE!$A:$AH,$F30,MATCH(K$8,REPORT_DATA_BY_ZONE!$A$1:$AH$1,0)), "")</f>
        <v/>
      </c>
      <c r="L30" s="11" t="str">
        <f>IFERROR(INDEX(REPORT_DATA_BY_ZONE!$A:$AH,$F30,MATCH(L$8,REPORT_DATA_BY_ZONE!$A$1:$AH$1,0)), "")</f>
        <v/>
      </c>
      <c r="M30" s="11" t="str">
        <f>IFERROR(INDEX(REPORT_DATA_BY_ZONE!$A:$AH,$F30,MATCH(M$8,REPORT_DATA_BY_ZONE!$A$1:$AH$1,0)), "")</f>
        <v/>
      </c>
      <c r="N30" s="11" t="str">
        <f>IFERROR(INDEX(REPORT_DATA_BY_ZONE!$A:$AH,$F30,MATCH(N$8,REPORT_DATA_BY_ZONE!$A$1:$AH$1,0)), "")</f>
        <v/>
      </c>
      <c r="O30" s="11" t="str">
        <f>IFERROR(INDEX(REPORT_DATA_BY_ZONE!$A:$AH,$F30,MATCH(O$8,REPORT_DATA_BY_ZONE!$A$1:$AH$1,0)), "")</f>
        <v/>
      </c>
      <c r="P30" s="11" t="str">
        <f>IFERROR(INDEX(REPORT_DATA_BY_ZONE!$A:$AH,$F30,MATCH(P$8,REPORT_DATA_BY_ZONE!$A$1:$AH$1,0)), "")</f>
        <v/>
      </c>
      <c r="Q30" s="11" t="str">
        <f>IFERROR(INDEX(REPORT_DATA_BY_ZONE!$A:$AH,$F30,MATCH(Q$8,REPORT_DATA_BY_ZONE!$A$1:$AH$1,0)), "")</f>
        <v/>
      </c>
      <c r="R30" s="11" t="str">
        <f>IFERROR(INDEX(REPORT_DATA_BY_ZONE!$A:$AH,$F30,MATCH(R$8,REPORT_DATA_BY_ZONE!$A$1:$AH$1,0)), "")</f>
        <v/>
      </c>
      <c r="S30" s="11" t="str">
        <f>IFERROR(INDEX(REPORT_DATA_BY_ZONE!$A:$AH,$F30,MATCH(S$8,REPORT_DATA_BY_ZONE!$A$1:$AH$1,0)), "")</f>
        <v/>
      </c>
      <c r="T30" s="11" t="str">
        <f>IFERROR(INDEX(REPORT_DATA_BY_ZONE!$A:$AH,$F30,MATCH(T$8,REPORT_DATA_BY_ZONE!$A$1:$AH$1,0)), "")</f>
        <v/>
      </c>
      <c r="U30" s="11" t="str">
        <f>IFERROR(INDEX(REPORT_DATA_BY_ZONE!$A:$AH,$F30,MATCH(U$8,REPORT_DATA_BY_ZONE!$A$1:$AH$1,0)), "")</f>
        <v/>
      </c>
      <c r="V30" s="11" t="str">
        <f>IFERROR(INDEX(REPORT_DATA_BY_ZONE!$A:$AH,$F30,MATCH(V$8,REPORT_DATA_BY_ZONE!$A$1:$AH$1,0)), "")</f>
        <v/>
      </c>
    </row>
    <row r="31" spans="1:22">
      <c r="B31" s="28" t="s">
        <v>1394</v>
      </c>
      <c r="C31" s="14"/>
      <c r="D31" s="14"/>
      <c r="E31" s="14" t="str">
        <f>CONCATENATE(YEAR,":",MONTH,":5:",WEEKLY_REPORT_DAY,":", $A$1)</f>
        <v>2016:2:5:7:XINZHU</v>
      </c>
      <c r="F31" s="14" t="e">
        <f>MATCH($E31,REPORT_DATA_BY_ZONE!$A:$A, 0)</f>
        <v>#N/A</v>
      </c>
      <c r="G31" s="11" t="str">
        <f>IFERROR(INDEX(REPORT_DATA_BY_ZONE!$A:$AH,$F31,MATCH(G$8,REPORT_DATA_BY_ZONE!$A$1:$AH$1,0)), "")</f>
        <v/>
      </c>
      <c r="H31" s="11" t="str">
        <f>IFERROR(INDEX(REPORT_DATA_BY_ZONE!$A:$AH,$F31,MATCH(H$8,REPORT_DATA_BY_ZONE!$A$1:$AH$1,0)), "")</f>
        <v/>
      </c>
      <c r="I31" s="11" t="str">
        <f>IFERROR(INDEX(REPORT_DATA_BY_ZONE!$A:$AH,$F31,MATCH(I$8,REPORT_DATA_BY_ZONE!$A$1:$AH$1,0)), "")</f>
        <v/>
      </c>
      <c r="J31" s="11" t="str">
        <f>IFERROR(INDEX(REPORT_DATA_BY_ZONE!$A:$AH,$F31,MATCH(J$8,REPORT_DATA_BY_ZONE!$A$1:$AH$1,0)), "")</f>
        <v/>
      </c>
      <c r="K31" s="11" t="str">
        <f>IFERROR(INDEX(REPORT_DATA_BY_ZONE!$A:$AH,$F31,MATCH(K$8,REPORT_DATA_BY_ZONE!$A$1:$AH$1,0)), "")</f>
        <v/>
      </c>
      <c r="L31" s="11" t="str">
        <f>IFERROR(INDEX(REPORT_DATA_BY_ZONE!$A:$AH,$F31,MATCH(L$8,REPORT_DATA_BY_ZONE!$A$1:$AH$1,0)), "")</f>
        <v/>
      </c>
      <c r="M31" s="11" t="str">
        <f>IFERROR(INDEX(REPORT_DATA_BY_ZONE!$A:$AH,$F31,MATCH(M$8,REPORT_DATA_BY_ZONE!$A$1:$AH$1,0)), "")</f>
        <v/>
      </c>
      <c r="N31" s="11" t="str">
        <f>IFERROR(INDEX(REPORT_DATA_BY_ZONE!$A:$AH,$F31,MATCH(N$8,REPORT_DATA_BY_ZONE!$A$1:$AH$1,0)), "")</f>
        <v/>
      </c>
      <c r="O31" s="11" t="str">
        <f>IFERROR(INDEX(REPORT_DATA_BY_ZONE!$A:$AH,$F31,MATCH(O$8,REPORT_DATA_BY_ZONE!$A$1:$AH$1,0)), "")</f>
        <v/>
      </c>
      <c r="P31" s="11" t="str">
        <f>IFERROR(INDEX(REPORT_DATA_BY_ZONE!$A:$AH,$F31,MATCH(P$8,REPORT_DATA_BY_ZONE!$A$1:$AH$1,0)), "")</f>
        <v/>
      </c>
      <c r="Q31" s="11" t="str">
        <f>IFERROR(INDEX(REPORT_DATA_BY_ZONE!$A:$AH,$F31,MATCH(Q$8,REPORT_DATA_BY_ZONE!$A$1:$AH$1,0)), "")</f>
        <v/>
      </c>
      <c r="R31" s="11" t="str">
        <f>IFERROR(INDEX(REPORT_DATA_BY_ZONE!$A:$AH,$F31,MATCH(R$8,REPORT_DATA_BY_ZONE!$A$1:$AH$1,0)), "")</f>
        <v/>
      </c>
      <c r="S31" s="11" t="str">
        <f>IFERROR(INDEX(REPORT_DATA_BY_ZONE!$A:$AH,$F31,MATCH(S$8,REPORT_DATA_BY_ZONE!$A$1:$AH$1,0)), "")</f>
        <v/>
      </c>
      <c r="T31" s="11" t="str">
        <f>IFERROR(INDEX(REPORT_DATA_BY_ZONE!$A:$AH,$F31,MATCH(T$8,REPORT_DATA_BY_ZONE!$A$1:$AH$1,0)), "")</f>
        <v/>
      </c>
      <c r="U31" s="11" t="str">
        <f>IFERROR(INDEX(REPORT_DATA_BY_ZONE!$A:$AH,$F31,MATCH(U$8,REPORT_DATA_BY_ZONE!$A$1:$AH$1,0)), "")</f>
        <v/>
      </c>
      <c r="V31" s="11" t="str">
        <f>IFERROR(INDEX(REPORT_DATA_BY_ZONE!$A:$AH,$F31,MATCH(V$8,REPORT_DATA_BY_ZONE!$A$1:$AH$1,0)), "")</f>
        <v/>
      </c>
    </row>
    <row r="32" spans="1:22">
      <c r="B32" s="18" t="s">
        <v>1422</v>
      </c>
      <c r="C32" s="15"/>
      <c r="D32" s="15"/>
      <c r="E32" s="15"/>
      <c r="F32" s="15"/>
      <c r="G32" s="19">
        <f>SUM(G27:G31)</f>
        <v>3</v>
      </c>
      <c r="H32" s="19">
        <f t="shared" ref="H32:V32" si="3">SUM(H27:H31)</f>
        <v>7</v>
      </c>
      <c r="I32" s="19">
        <f t="shared" si="3"/>
        <v>30</v>
      </c>
      <c r="J32" s="19">
        <f t="shared" si="3"/>
        <v>44</v>
      </c>
      <c r="K32" s="19">
        <f t="shared" si="3"/>
        <v>3</v>
      </c>
      <c r="L32" s="19">
        <f t="shared" si="3"/>
        <v>0</v>
      </c>
      <c r="M32" s="19">
        <f t="shared" si="3"/>
        <v>0</v>
      </c>
      <c r="N32" s="19">
        <f t="shared" si="3"/>
        <v>95</v>
      </c>
      <c r="O32" s="19">
        <f t="shared" si="3"/>
        <v>30</v>
      </c>
      <c r="P32" s="19">
        <f t="shared" si="3"/>
        <v>102</v>
      </c>
      <c r="Q32" s="19">
        <f t="shared" si="3"/>
        <v>212</v>
      </c>
      <c r="R32" s="19">
        <f t="shared" si="3"/>
        <v>85</v>
      </c>
      <c r="S32" s="19">
        <f t="shared" si="3"/>
        <v>4</v>
      </c>
      <c r="T32" s="19">
        <f t="shared" si="3"/>
        <v>81</v>
      </c>
      <c r="U32" s="19">
        <f t="shared" si="3"/>
        <v>27</v>
      </c>
      <c r="V32" s="19">
        <f t="shared" si="3"/>
        <v>1</v>
      </c>
    </row>
  </sheetData>
  <mergeCells count="18"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  <mergeCell ref="G5:J5"/>
    <mergeCell ref="R1:R5"/>
  </mergeCells>
  <conditionalFormatting sqref="L10:M11">
    <cfRule type="cellIs" dxfId="447" priority="95" operator="lessThan">
      <formula>0.5</formula>
    </cfRule>
    <cfRule type="cellIs" dxfId="446" priority="96" operator="greaterThan">
      <formula>0.5</formula>
    </cfRule>
  </conditionalFormatting>
  <conditionalFormatting sqref="N10:N11">
    <cfRule type="cellIs" dxfId="445" priority="93" operator="lessThan">
      <formula>4.5</formula>
    </cfRule>
    <cfRule type="cellIs" dxfId="444" priority="94" operator="greaterThan">
      <formula>5.5</formula>
    </cfRule>
  </conditionalFormatting>
  <conditionalFormatting sqref="O10:O11">
    <cfRule type="cellIs" dxfId="443" priority="91" operator="lessThan">
      <formula>1.5</formula>
    </cfRule>
    <cfRule type="cellIs" dxfId="442" priority="92" operator="greaterThan">
      <formula>2.5</formula>
    </cfRule>
  </conditionalFormatting>
  <conditionalFormatting sqref="P10:P11">
    <cfRule type="cellIs" dxfId="441" priority="89" operator="lessThan">
      <formula>4.5</formula>
    </cfRule>
    <cfRule type="cellIs" dxfId="440" priority="90" operator="greaterThan">
      <formula>7.5</formula>
    </cfRule>
  </conditionalFormatting>
  <conditionalFormatting sqref="R10:S11">
    <cfRule type="cellIs" dxfId="439" priority="87" operator="lessThan">
      <formula>2.5</formula>
    </cfRule>
    <cfRule type="cellIs" dxfId="438" priority="88" operator="greaterThan">
      <formula>4.5</formula>
    </cfRule>
  </conditionalFormatting>
  <conditionalFormatting sqref="T10:T11">
    <cfRule type="cellIs" dxfId="437" priority="85" operator="lessThan">
      <formula>2.5</formula>
    </cfRule>
    <cfRule type="cellIs" dxfId="436" priority="86" operator="greaterThan">
      <formula>4.5</formula>
    </cfRule>
  </conditionalFormatting>
  <conditionalFormatting sqref="U10:U11">
    <cfRule type="cellIs" dxfId="435" priority="84" operator="greaterThan">
      <formula>1.5</formula>
    </cfRule>
  </conditionalFormatting>
  <conditionalFormatting sqref="L10:V11">
    <cfRule type="expression" dxfId="434" priority="81">
      <formula>L10=""</formula>
    </cfRule>
  </conditionalFormatting>
  <conditionalFormatting sqref="S10:S11">
    <cfRule type="cellIs" dxfId="433" priority="82" operator="greaterThan">
      <formula>0.5</formula>
    </cfRule>
    <cfRule type="cellIs" dxfId="432" priority="83" operator="lessThan">
      <formula>0.5</formula>
    </cfRule>
  </conditionalFormatting>
  <conditionalFormatting sqref="L16:M17">
    <cfRule type="cellIs" dxfId="431" priority="79" operator="lessThan">
      <formula>0.5</formula>
    </cfRule>
    <cfRule type="cellIs" dxfId="430" priority="80" operator="greaterThan">
      <formula>0.5</formula>
    </cfRule>
  </conditionalFormatting>
  <conditionalFormatting sqref="N16:N17">
    <cfRule type="cellIs" dxfId="429" priority="77" operator="lessThan">
      <formula>4.5</formula>
    </cfRule>
    <cfRule type="cellIs" dxfId="428" priority="78" operator="greaterThan">
      <formula>5.5</formula>
    </cfRule>
  </conditionalFormatting>
  <conditionalFormatting sqref="O16:O17">
    <cfRule type="cellIs" dxfId="427" priority="75" operator="lessThan">
      <formula>1.5</formula>
    </cfRule>
    <cfRule type="cellIs" dxfId="426" priority="76" operator="greaterThan">
      <formula>2.5</formula>
    </cfRule>
  </conditionalFormatting>
  <conditionalFormatting sqref="P16:P17">
    <cfRule type="cellIs" dxfId="425" priority="73" operator="lessThan">
      <formula>4.5</formula>
    </cfRule>
    <cfRule type="cellIs" dxfId="424" priority="74" operator="greaterThan">
      <formula>7.5</formula>
    </cfRule>
  </conditionalFormatting>
  <conditionalFormatting sqref="R16:S17">
    <cfRule type="cellIs" dxfId="423" priority="71" operator="lessThan">
      <formula>2.5</formula>
    </cfRule>
    <cfRule type="cellIs" dxfId="422" priority="72" operator="greaterThan">
      <formula>4.5</formula>
    </cfRule>
  </conditionalFormatting>
  <conditionalFormatting sqref="T16:T17">
    <cfRule type="cellIs" dxfId="421" priority="69" operator="lessThan">
      <formula>2.5</formula>
    </cfRule>
    <cfRule type="cellIs" dxfId="420" priority="70" operator="greaterThan">
      <formula>4.5</formula>
    </cfRule>
  </conditionalFormatting>
  <conditionalFormatting sqref="U16:U17">
    <cfRule type="cellIs" dxfId="419" priority="68" operator="greaterThan">
      <formula>1.5</formula>
    </cfRule>
  </conditionalFormatting>
  <conditionalFormatting sqref="L16:V17">
    <cfRule type="expression" dxfId="418" priority="65">
      <formula>L16=""</formula>
    </cfRule>
  </conditionalFormatting>
  <conditionalFormatting sqref="S16:S17">
    <cfRule type="cellIs" dxfId="417" priority="66" operator="greaterThan">
      <formula>0.5</formula>
    </cfRule>
    <cfRule type="cellIs" dxfId="416" priority="67" operator="lessThan">
      <formula>0.5</formula>
    </cfRule>
  </conditionalFormatting>
  <conditionalFormatting sqref="L20:M21">
    <cfRule type="cellIs" dxfId="415" priority="47" operator="lessThan">
      <formula>0.5</formula>
    </cfRule>
    <cfRule type="cellIs" dxfId="414" priority="48" operator="greaterThan">
      <formula>0.5</formula>
    </cfRule>
  </conditionalFormatting>
  <conditionalFormatting sqref="N20:N21">
    <cfRule type="cellIs" dxfId="413" priority="45" operator="lessThan">
      <formula>4.5</formula>
    </cfRule>
    <cfRule type="cellIs" dxfId="412" priority="46" operator="greaterThan">
      <formula>5.5</formula>
    </cfRule>
  </conditionalFormatting>
  <conditionalFormatting sqref="O20:O21">
    <cfRule type="cellIs" dxfId="411" priority="43" operator="lessThan">
      <formula>1.5</formula>
    </cfRule>
    <cfRule type="cellIs" dxfId="410" priority="44" operator="greaterThan">
      <formula>2.5</formula>
    </cfRule>
  </conditionalFormatting>
  <conditionalFormatting sqref="P20:P21">
    <cfRule type="cellIs" dxfId="409" priority="41" operator="lessThan">
      <formula>4.5</formula>
    </cfRule>
    <cfRule type="cellIs" dxfId="408" priority="42" operator="greaterThan">
      <formula>7.5</formula>
    </cfRule>
  </conditionalFormatting>
  <conditionalFormatting sqref="R20:S21">
    <cfRule type="cellIs" dxfId="407" priority="39" operator="lessThan">
      <formula>2.5</formula>
    </cfRule>
    <cfRule type="cellIs" dxfId="406" priority="40" operator="greaterThan">
      <formula>4.5</formula>
    </cfRule>
  </conditionalFormatting>
  <conditionalFormatting sqref="T20:T21">
    <cfRule type="cellIs" dxfId="405" priority="37" operator="lessThan">
      <formula>2.5</formula>
    </cfRule>
    <cfRule type="cellIs" dxfId="404" priority="38" operator="greaterThan">
      <formula>4.5</formula>
    </cfRule>
  </conditionalFormatting>
  <conditionalFormatting sqref="U20:U21">
    <cfRule type="cellIs" dxfId="403" priority="36" operator="greaterThan">
      <formula>1.5</formula>
    </cfRule>
  </conditionalFormatting>
  <conditionalFormatting sqref="L20:V21">
    <cfRule type="expression" dxfId="402" priority="33">
      <formula>L20=""</formula>
    </cfRule>
  </conditionalFormatting>
  <conditionalFormatting sqref="S20:S21">
    <cfRule type="cellIs" dxfId="401" priority="34" operator="greaterThan">
      <formula>0.5</formula>
    </cfRule>
    <cfRule type="cellIs" dxfId="400" priority="35" operator="lessThan">
      <formula>0.5</formula>
    </cfRule>
  </conditionalFormatting>
  <conditionalFormatting sqref="L12:M13">
    <cfRule type="cellIs" dxfId="399" priority="31" operator="lessThan">
      <formula>0.5</formula>
    </cfRule>
    <cfRule type="cellIs" dxfId="398" priority="32" operator="greaterThan">
      <formula>0.5</formula>
    </cfRule>
  </conditionalFormatting>
  <conditionalFormatting sqref="N12:N13">
    <cfRule type="cellIs" dxfId="397" priority="29" operator="lessThan">
      <formula>4.5</formula>
    </cfRule>
    <cfRule type="cellIs" dxfId="396" priority="30" operator="greaterThan">
      <formula>5.5</formula>
    </cfRule>
  </conditionalFormatting>
  <conditionalFormatting sqref="O12:O13">
    <cfRule type="cellIs" dxfId="395" priority="27" operator="lessThan">
      <formula>1.5</formula>
    </cfRule>
    <cfRule type="cellIs" dxfId="394" priority="28" operator="greaterThan">
      <formula>2.5</formula>
    </cfRule>
  </conditionalFormatting>
  <conditionalFormatting sqref="P12:P13">
    <cfRule type="cellIs" dxfId="393" priority="25" operator="lessThan">
      <formula>4.5</formula>
    </cfRule>
    <cfRule type="cellIs" dxfId="392" priority="26" operator="greaterThan">
      <formula>7.5</formula>
    </cfRule>
  </conditionalFormatting>
  <conditionalFormatting sqref="R12:S13">
    <cfRule type="cellIs" dxfId="391" priority="23" operator="lessThan">
      <formula>2.5</formula>
    </cfRule>
    <cfRule type="cellIs" dxfId="390" priority="24" operator="greaterThan">
      <formula>4.5</formula>
    </cfRule>
  </conditionalFormatting>
  <conditionalFormatting sqref="T12:T13">
    <cfRule type="cellIs" dxfId="389" priority="21" operator="lessThan">
      <formula>2.5</formula>
    </cfRule>
    <cfRule type="cellIs" dxfId="388" priority="22" operator="greaterThan">
      <formula>4.5</formula>
    </cfRule>
  </conditionalFormatting>
  <conditionalFormatting sqref="U12:U13">
    <cfRule type="cellIs" dxfId="387" priority="20" operator="greaterThan">
      <formula>1.5</formula>
    </cfRule>
  </conditionalFormatting>
  <conditionalFormatting sqref="L12:V13">
    <cfRule type="expression" dxfId="386" priority="17">
      <formula>L12=""</formula>
    </cfRule>
  </conditionalFormatting>
  <conditionalFormatting sqref="S12:S13">
    <cfRule type="cellIs" dxfId="385" priority="18" operator="greaterThan">
      <formula>0.5</formula>
    </cfRule>
    <cfRule type="cellIs" dxfId="384" priority="19" operator="lessThan">
      <formula>0.5</formula>
    </cfRule>
  </conditionalFormatting>
  <conditionalFormatting sqref="L22:M23">
    <cfRule type="cellIs" dxfId="383" priority="15" operator="lessThan">
      <formula>0.5</formula>
    </cfRule>
    <cfRule type="cellIs" dxfId="382" priority="16" operator="greaterThan">
      <formula>0.5</formula>
    </cfRule>
  </conditionalFormatting>
  <conditionalFormatting sqref="N22:N23">
    <cfRule type="cellIs" dxfId="381" priority="13" operator="lessThan">
      <formula>4.5</formula>
    </cfRule>
    <cfRule type="cellIs" dxfId="380" priority="14" operator="greaterThan">
      <formula>5.5</formula>
    </cfRule>
  </conditionalFormatting>
  <conditionalFormatting sqref="O22:O23">
    <cfRule type="cellIs" dxfId="379" priority="11" operator="lessThan">
      <formula>1.5</formula>
    </cfRule>
    <cfRule type="cellIs" dxfId="378" priority="12" operator="greaterThan">
      <formula>2.5</formula>
    </cfRule>
  </conditionalFormatting>
  <conditionalFormatting sqref="P22:P23">
    <cfRule type="cellIs" dxfId="377" priority="9" operator="lessThan">
      <formula>4.5</formula>
    </cfRule>
    <cfRule type="cellIs" dxfId="376" priority="10" operator="greaterThan">
      <formula>7.5</formula>
    </cfRule>
  </conditionalFormatting>
  <conditionalFormatting sqref="R22:S23">
    <cfRule type="cellIs" dxfId="375" priority="7" operator="lessThan">
      <formula>2.5</formula>
    </cfRule>
    <cfRule type="cellIs" dxfId="374" priority="8" operator="greaterThan">
      <formula>4.5</formula>
    </cfRule>
  </conditionalFormatting>
  <conditionalFormatting sqref="T22:T23">
    <cfRule type="cellIs" dxfId="373" priority="5" operator="lessThan">
      <formula>2.5</formula>
    </cfRule>
    <cfRule type="cellIs" dxfId="372" priority="6" operator="greaterThan">
      <formula>4.5</formula>
    </cfRule>
  </conditionalFormatting>
  <conditionalFormatting sqref="U22:U23">
    <cfRule type="cellIs" dxfId="371" priority="4" operator="greaterThan">
      <formula>1.5</formula>
    </cfRule>
  </conditionalFormatting>
  <conditionalFormatting sqref="L22:V23">
    <cfRule type="expression" dxfId="370" priority="1">
      <formula>L22=""</formula>
    </cfRule>
  </conditionalFormatting>
  <conditionalFormatting sqref="S22:S23">
    <cfRule type="cellIs" dxfId="369" priority="2" operator="greaterThan">
      <formula>0.5</formula>
    </cfRule>
    <cfRule type="cellIs" dxfId="368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E22" zoomScaleNormal="100" workbookViewId="0">
      <selection activeCell="G56" sqref="G56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opLeftCell="A17" workbookViewId="0">
      <selection activeCell="B29" sqref="B29"/>
    </sheetView>
  </sheetViews>
  <sheetFormatPr defaultRowHeight="15"/>
  <cols>
    <col min="1" max="1" width="21" style="8" customWidth="1"/>
    <col min="2" max="2" width="24.7109375" style="8" customWidth="1"/>
    <col min="3" max="3" width="13.28515625" style="8" customWidth="1"/>
    <col min="4" max="4" width="20.7109375" style="8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8" ht="135">
      <c r="F1" s="39" t="s">
        <v>74</v>
      </c>
      <c r="G1" s="39" t="s">
        <v>72</v>
      </c>
      <c r="H1" s="39" t="s">
        <v>73</v>
      </c>
      <c r="I1" s="39" t="s">
        <v>86</v>
      </c>
      <c r="J1" s="39" t="s">
        <v>87</v>
      </c>
      <c r="K1" s="39" t="s">
        <v>85</v>
      </c>
      <c r="N1" s="39" t="s">
        <v>633</v>
      </c>
      <c r="P1" s="39" t="s">
        <v>29</v>
      </c>
      <c r="Q1" s="39"/>
      <c r="R1" s="39" t="s">
        <v>636</v>
      </c>
      <c r="S1" s="39"/>
      <c r="T1" s="39" t="s">
        <v>64</v>
      </c>
      <c r="U1" s="39"/>
      <c r="V1" s="39" t="s">
        <v>65</v>
      </c>
    </row>
    <row r="2" spans="1:28">
      <c r="A2" s="37" t="s">
        <v>71</v>
      </c>
      <c r="B2" s="37" t="s">
        <v>1</v>
      </c>
      <c r="C2" s="37" t="s">
        <v>16</v>
      </c>
      <c r="D2" s="37" t="s">
        <v>14</v>
      </c>
      <c r="E2" s="37" t="s">
        <v>84</v>
      </c>
      <c r="F2" s="8" t="s">
        <v>78</v>
      </c>
      <c r="G2" s="8" t="s">
        <v>82</v>
      </c>
      <c r="H2" s="8" t="s">
        <v>83</v>
      </c>
      <c r="I2" s="8" t="s">
        <v>79</v>
      </c>
      <c r="J2" s="8" t="s">
        <v>80</v>
      </c>
      <c r="K2" s="8" t="s">
        <v>81</v>
      </c>
      <c r="M2" s="37" t="s">
        <v>76</v>
      </c>
      <c r="N2" s="37" t="s">
        <v>6</v>
      </c>
      <c r="O2" s="8" t="s">
        <v>88</v>
      </c>
      <c r="P2" s="37" t="s">
        <v>7</v>
      </c>
      <c r="Q2" s="37" t="s">
        <v>89</v>
      </c>
      <c r="R2" s="37" t="s">
        <v>8</v>
      </c>
      <c r="S2" s="37" t="s">
        <v>90</v>
      </c>
      <c r="T2" s="37" t="s">
        <v>63</v>
      </c>
      <c r="U2" s="37" t="s">
        <v>91</v>
      </c>
      <c r="V2" s="37" t="s">
        <v>62</v>
      </c>
      <c r="W2" s="37" t="s">
        <v>92</v>
      </c>
      <c r="Y2" s="8" t="s">
        <v>1388</v>
      </c>
      <c r="Z2" s="8" t="s">
        <v>14</v>
      </c>
      <c r="AA2" s="8" t="s">
        <v>1389</v>
      </c>
      <c r="AB2" s="8" t="s">
        <v>6</v>
      </c>
    </row>
    <row r="3" spans="1:28">
      <c r="A3" s="37">
        <v>-12</v>
      </c>
      <c r="B3" s="37">
        <f t="shared" ref="B3:B15" si="0">MONTH+$A3</f>
        <v>-10</v>
      </c>
      <c r="C3" s="38">
        <f>DATE(2016, B3,1)</f>
        <v>42036</v>
      </c>
      <c r="D3" s="38" t="str">
        <f>CONCATENATE(YEAR($C3),":",MONTH($C3),":0:0:", XINZHU!$A$1)</f>
        <v>2015:2:0:0:XINZHU</v>
      </c>
      <c r="E3" s="37" t="e">
        <f>MATCH($D3,BAPTISM_SOURCE_ZONE_MONTH!$A:$A, 0)</f>
        <v>#N/A</v>
      </c>
      <c r="F3" s="11" t="str">
        <f>IFERROR(INDEX(BAPTISM_SOURCE_ZONE_MONTH!$A:$Z,XINZHU_GRAPH_DATA!$E3,MATCH(F$2,BAPTISM_SOURCE_ZONE_MONTH!$A$1:$Z$1,0)),"")</f>
        <v/>
      </c>
      <c r="G3" s="11" t="str">
        <f>IFERROR(INDEX(BAPTISM_SOURCE_ZONE_MONTH!$A:$Z,XINZHU_GRAPH_DATA!$E3,MATCH(G$2,BAPTISM_SOURCE_ZONE_MONTH!$A$1:$Z$1,0)),"")</f>
        <v/>
      </c>
      <c r="H3" s="11" t="str">
        <f>IFERROR(INDEX(BAPTISM_SOURCE_ZONE_MONTH!$A:$Z,XINZHU_GRAPH_DATA!$E3,MATCH(H$2,BAPTISM_SOURCE_ZONE_MONTH!$A$1:$Z$1,0)),"")</f>
        <v/>
      </c>
      <c r="I3" s="11" t="str">
        <f>IFERROR(INDEX(BAPTISM_SOURCE_ZONE_MONTH!$A:$Z,XINZHU_GRAPH_DATA!$E3,MATCH(I$2,BAPTISM_SOURCE_ZONE_MONTH!$A$1:$Z$1,0)),"")</f>
        <v/>
      </c>
      <c r="J3" s="11" t="str">
        <f>IFERROR(INDEX(BAPTISM_SOURCE_ZONE_MONTH!$A:$Z,XINZHU_GRAPH_DATA!$E3,MATCH(J$2,BAPTISM_SOURCE_ZONE_MONTH!$A$1:$Z$1,0)),"")</f>
        <v/>
      </c>
      <c r="K3" s="11" t="str">
        <f>IFERROR(INDEX(BAPTISM_SOURCE_ZONE_MONTH!$A:$Z,XINZHU_GRAPH_DATA!$E3,MATCH(K$2,BAPTISM_SOURCE_ZONE_MONTH!$A$1:$Z$1,0)),"")</f>
        <v/>
      </c>
      <c r="M3" s="37">
        <f>MATCH($D3,REPORT_DATA_BY_ZONE_MONTH!$A:$A, 0)</f>
        <v>141</v>
      </c>
      <c r="N3" s="30">
        <f>IFERROR(INDEX(REPORT_DATA_BY_ZONE_MONTH!$A:$AG,$M3,MATCH(N$2,REPORT_DATA_BY_ZONE_MONTH!$A$1:$AG$1,0)), "")</f>
        <v>3</v>
      </c>
      <c r="O3" s="30">
        <f>$B$21</f>
        <v>6</v>
      </c>
      <c r="P3" s="30">
        <f>IFERROR(INDEX(REPORT_DATA_BY_ZONE_MONTH!$A:$AG,$M3,MATCH(P$2,REPORT_DATA_BY_ZONE_MONTH!$A$1:$AG$1,0)), "")</f>
        <v>0</v>
      </c>
      <c r="Q3" s="30">
        <f>6*$B$17*$B$18</f>
        <v>240</v>
      </c>
      <c r="R3" s="30">
        <f>IFERROR(INDEX(REPORT_DATA_BY_ZONE_MONTH!$A:$AG,$M3,MATCH(R$2,REPORT_DATA_BY_ZONE_MONTH!$A$1:$AG$1,0)), "")</f>
        <v>0</v>
      </c>
      <c r="S3" s="30">
        <f>3*$B$17*$B$18</f>
        <v>120</v>
      </c>
      <c r="T3" s="30">
        <f>IFERROR(INDEX(REPORT_DATA_BY_ZONE_MONTH!$A:$AG,$M3,MATCH(T$2,REPORT_DATA_BY_ZONE_MONTH!$A$1:$AG$1,0)), "")</f>
        <v>0</v>
      </c>
      <c r="U3" s="30">
        <f>5*$B$17*$B$18</f>
        <v>200</v>
      </c>
      <c r="V3" s="30">
        <f>IFERROR(INDEX(REPORT_DATA_BY_ZONE_MONTH!$A:$AG,$M3,MATCH(V$2,REPORT_DATA_BY_ZONE_MONTH!$A$1:$AG$1,0)), "")</f>
        <v>0</v>
      </c>
      <c r="W3" s="30">
        <f>1*$B$17*$B$18</f>
        <v>40</v>
      </c>
      <c r="Y3" s="8">
        <v>1</v>
      </c>
      <c r="Z3" s="8" t="str">
        <f>CONCATENATE(YEAR, ":",Y3,":0:0:",XINZHU!$A$1)</f>
        <v>2016:1:0:0:XINZHU</v>
      </c>
      <c r="AA3" s="37">
        <f>MATCH($Z3,REPORT_DATA_BY_ZONE_MONTH!$A:$A, 0)</f>
        <v>222</v>
      </c>
      <c r="AB3" s="30">
        <f>IFERROR(INDEX(REPORT_DATA_BY_ZONE_MONTH!$A:$AG,$AA3,MATCH(AB$2,REPORT_DATA_BY_ZONE_MONTH!$A$1:$AG$1,0)), "")</f>
        <v>6</v>
      </c>
    </row>
    <row r="4" spans="1:28">
      <c r="A4" s="37">
        <v>-11</v>
      </c>
      <c r="B4" s="37">
        <f t="shared" si="0"/>
        <v>-9</v>
      </c>
      <c r="C4" s="38">
        <f t="shared" ref="C4:C15" si="1">DATE(2016, B4,1)</f>
        <v>42064</v>
      </c>
      <c r="D4" s="38" t="str">
        <f>CONCATENATE(YEAR($C4),":",MONTH($C4),":0:0:", XINZHU!$A$1)</f>
        <v>2015:3:0:0:XINZHU</v>
      </c>
      <c r="E4" s="37" t="e">
        <f>MATCH($D4,BAPTISM_SOURCE_ZONE_MONTH!$A:$A, 0)</f>
        <v>#N/A</v>
      </c>
      <c r="F4" s="11" t="str">
        <f>IFERROR(INDEX(BAPTISM_SOURCE_ZONE_MONTH!$A:$Z,XINZHU_GRAPH_DATA!$E4,MATCH(F$2,BAPTISM_SOURCE_ZONE_MONTH!$A$1:$Z$1,0)),"")</f>
        <v/>
      </c>
      <c r="G4" s="11" t="str">
        <f>IFERROR(INDEX(BAPTISM_SOURCE_ZONE_MONTH!$A:$Z,XINZHU_GRAPH_DATA!$E4,MATCH(G$2,BAPTISM_SOURCE_ZONE_MONTH!$A$1:$Z$1,0)),"")</f>
        <v/>
      </c>
      <c r="H4" s="11" t="str">
        <f>IFERROR(INDEX(BAPTISM_SOURCE_ZONE_MONTH!$A:$Z,XINZHU_GRAPH_DATA!$E4,MATCH(H$2,BAPTISM_SOURCE_ZONE_MONTH!$A$1:$Z$1,0)),"")</f>
        <v/>
      </c>
      <c r="I4" s="11" t="str">
        <f>IFERROR(INDEX(BAPTISM_SOURCE_ZONE_MONTH!$A:$Z,XINZHU_GRAPH_DATA!$E4,MATCH(I$2,BAPTISM_SOURCE_ZONE_MONTH!$A$1:$Z$1,0)),"")</f>
        <v/>
      </c>
      <c r="J4" s="11" t="str">
        <f>IFERROR(INDEX(BAPTISM_SOURCE_ZONE_MONTH!$A:$Z,XINZHU_GRAPH_DATA!$E4,MATCH(J$2,BAPTISM_SOURCE_ZONE_MONTH!$A$1:$Z$1,0)),"")</f>
        <v/>
      </c>
      <c r="K4" s="11" t="str">
        <f>IFERROR(INDEX(BAPTISM_SOURCE_ZONE_MONTH!$A:$Z,XINZHU_GRAPH_DATA!$E4,MATCH(K$2,BAPTISM_SOURCE_ZONE_MONTH!$A$1:$Z$1,0)),"")</f>
        <v/>
      </c>
      <c r="M4" s="37">
        <f>MATCH($D4,REPORT_DATA_BY_ZONE_MONTH!$A:$A, 0)</f>
        <v>151</v>
      </c>
      <c r="N4" s="30">
        <f>IFERROR(INDEX(REPORT_DATA_BY_ZONE_MONTH!$A:$AG,$M4,MATCH(N$2,REPORT_DATA_BY_ZONE_MONTH!$A$1:$AG$1,0)), "")</f>
        <v>1</v>
      </c>
      <c r="O4" s="30">
        <f t="shared" ref="O4:O15" si="2">$B$21</f>
        <v>6</v>
      </c>
      <c r="P4" s="30">
        <f>IFERROR(INDEX(REPORT_DATA_BY_ZONE_MONTH!$A:$AG,$M4,MATCH(P$2,REPORT_DATA_BY_ZONE_MONTH!$A$1:$AG$1,0)), "")</f>
        <v>0</v>
      </c>
      <c r="Q4" s="30">
        <f t="shared" ref="Q4:Q15" si="3">6*$B$17*$B$18</f>
        <v>240</v>
      </c>
      <c r="R4" s="30">
        <f>IFERROR(INDEX(REPORT_DATA_BY_ZONE_MONTH!$A:$AG,$M4,MATCH(R$2,REPORT_DATA_BY_ZONE_MONTH!$A$1:$AG$1,0)), "")</f>
        <v>0</v>
      </c>
      <c r="S4" s="30">
        <f t="shared" ref="S4:S15" si="4">3*$B$17*$B$18</f>
        <v>120</v>
      </c>
      <c r="T4" s="30">
        <f>IFERROR(INDEX(REPORT_DATA_BY_ZONE_MONTH!$A:$AG,$M4,MATCH(T$2,REPORT_DATA_BY_ZONE_MONTH!$A$1:$AG$1,0)), "")</f>
        <v>0</v>
      </c>
      <c r="U4" s="30">
        <f t="shared" ref="U4:U15" si="5">5*$B$17*$B$18</f>
        <v>200</v>
      </c>
      <c r="V4" s="30">
        <f>IFERROR(INDEX(REPORT_DATA_BY_ZONE_MONTH!$A:$AG,$M4,MATCH(V$2,REPORT_DATA_BY_ZONE_MONTH!$A$1:$AG$1,0)), "")</f>
        <v>0</v>
      </c>
      <c r="W4" s="30">
        <f t="shared" ref="W4:W15" si="6">1*$B$17*$B$18</f>
        <v>40</v>
      </c>
      <c r="Y4" s="8">
        <v>2</v>
      </c>
      <c r="Z4" s="8" t="str">
        <f>CONCATENATE(YEAR, ":",Y4,":0:0:",XINZHU!$A$1)</f>
        <v>2016:2:0:0:XINZHU</v>
      </c>
      <c r="AA4" s="37">
        <f>MATCH($Z4,REPORT_DATA_BY_ZONE_MONTH!$A:$A, 0)</f>
        <v>233</v>
      </c>
      <c r="AB4" s="30">
        <f>IFERROR(INDEX(REPORT_DATA_BY_ZONE_MONTH!$A:$AG,$AA4,MATCH(AB$2,REPORT_DATA_BY_ZONE_MONTH!$A$1:$AG$1,0)), "")</f>
        <v>0</v>
      </c>
    </row>
    <row r="5" spans="1:28">
      <c r="A5" s="37">
        <v>-10</v>
      </c>
      <c r="B5" s="37">
        <f t="shared" si="0"/>
        <v>-8</v>
      </c>
      <c r="C5" s="38">
        <f t="shared" si="1"/>
        <v>42095</v>
      </c>
      <c r="D5" s="38" t="str">
        <f>CONCATENATE(YEAR($C5),":",MONTH($C5),":0:0:", XINZHU!$A$1)</f>
        <v>2015:4:0:0:XINZHU</v>
      </c>
      <c r="E5" s="37" t="e">
        <f>MATCH($D5,BAPTISM_SOURCE_ZONE_MONTH!$A:$A, 0)</f>
        <v>#N/A</v>
      </c>
      <c r="F5" s="11" t="str">
        <f>IFERROR(INDEX(BAPTISM_SOURCE_ZONE_MONTH!$A:$Z,XINZHU_GRAPH_DATA!$E5,MATCH(F$2,BAPTISM_SOURCE_ZONE_MONTH!$A$1:$Z$1,0)),"")</f>
        <v/>
      </c>
      <c r="G5" s="11" t="str">
        <f>IFERROR(INDEX(BAPTISM_SOURCE_ZONE_MONTH!$A:$Z,XINZHU_GRAPH_DATA!$E5,MATCH(G$2,BAPTISM_SOURCE_ZONE_MONTH!$A$1:$Z$1,0)),"")</f>
        <v/>
      </c>
      <c r="H5" s="11" t="str">
        <f>IFERROR(INDEX(BAPTISM_SOURCE_ZONE_MONTH!$A:$Z,XINZHU_GRAPH_DATA!$E5,MATCH(H$2,BAPTISM_SOURCE_ZONE_MONTH!$A$1:$Z$1,0)),"")</f>
        <v/>
      </c>
      <c r="I5" s="11" t="str">
        <f>IFERROR(INDEX(BAPTISM_SOURCE_ZONE_MONTH!$A:$Z,XINZHU_GRAPH_DATA!$E5,MATCH(I$2,BAPTISM_SOURCE_ZONE_MONTH!$A$1:$Z$1,0)),"")</f>
        <v/>
      </c>
      <c r="J5" s="11" t="str">
        <f>IFERROR(INDEX(BAPTISM_SOURCE_ZONE_MONTH!$A:$Z,XINZHU_GRAPH_DATA!$E5,MATCH(J$2,BAPTISM_SOURCE_ZONE_MONTH!$A$1:$Z$1,0)),"")</f>
        <v/>
      </c>
      <c r="K5" s="11" t="str">
        <f>IFERROR(INDEX(BAPTISM_SOURCE_ZONE_MONTH!$A:$Z,XINZHU_GRAPH_DATA!$E5,MATCH(K$2,BAPTISM_SOURCE_ZONE_MONTH!$A$1:$Z$1,0)),"")</f>
        <v/>
      </c>
      <c r="M5" s="37">
        <f>MATCH($D5,REPORT_DATA_BY_ZONE_MONTH!$A:$A, 0)</f>
        <v>161</v>
      </c>
      <c r="N5" s="30">
        <f>IFERROR(INDEX(REPORT_DATA_BY_ZONE_MONTH!$A:$AG,$M5,MATCH(N$2,REPORT_DATA_BY_ZONE_MONTH!$A$1:$AG$1,0)), "")</f>
        <v>3</v>
      </c>
      <c r="O5" s="30">
        <f t="shared" si="2"/>
        <v>6</v>
      </c>
      <c r="P5" s="30">
        <f>IFERROR(INDEX(REPORT_DATA_BY_ZONE_MONTH!$A:$AG,$M5,MATCH(P$2,REPORT_DATA_BY_ZONE_MONTH!$A$1:$AG$1,0)), "")</f>
        <v>0</v>
      </c>
      <c r="Q5" s="30">
        <f t="shared" si="3"/>
        <v>240</v>
      </c>
      <c r="R5" s="30">
        <f>IFERROR(INDEX(REPORT_DATA_BY_ZONE_MONTH!$A:$AG,$M5,MATCH(R$2,REPORT_DATA_BY_ZONE_MONTH!$A$1:$AG$1,0)), "")</f>
        <v>0</v>
      </c>
      <c r="S5" s="30">
        <f t="shared" si="4"/>
        <v>120</v>
      </c>
      <c r="T5" s="30">
        <f>IFERROR(INDEX(REPORT_DATA_BY_ZONE_MONTH!$A:$AG,$M5,MATCH(T$2,REPORT_DATA_BY_ZONE_MONTH!$A$1:$AG$1,0)), "")</f>
        <v>0</v>
      </c>
      <c r="U5" s="30">
        <f t="shared" si="5"/>
        <v>200</v>
      </c>
      <c r="V5" s="30">
        <f>IFERROR(INDEX(REPORT_DATA_BY_ZONE_MONTH!$A:$AG,$M5,MATCH(V$2,REPORT_DATA_BY_ZONE_MONTH!$A$1:$AG$1,0)), "")</f>
        <v>0</v>
      </c>
      <c r="W5" s="30">
        <f t="shared" si="6"/>
        <v>40</v>
      </c>
      <c r="Y5" s="8">
        <v>3</v>
      </c>
      <c r="Z5" s="8" t="str">
        <f>CONCATENATE(YEAR, ":",Y5,":0:0:",XINZHU!$A$1)</f>
        <v>2016:3:0:0:XINZHU</v>
      </c>
      <c r="AA5" s="37" t="e">
        <f>MATCH($Z5,REPORT_DATA_BY_ZONE_MONTH!$A:$A, 0)</f>
        <v>#N/A</v>
      </c>
      <c r="AB5" s="30" t="str">
        <f>IFERROR(INDEX(REPORT_DATA_BY_ZONE_MONTH!$A:$AG,$AA5,MATCH(AB$2,REPORT_DATA_BY_ZONE_MONTH!$A$1:$AG$1,0)), "")</f>
        <v/>
      </c>
    </row>
    <row r="6" spans="1:28">
      <c r="A6" s="37">
        <v>-9</v>
      </c>
      <c r="B6" s="37">
        <f t="shared" si="0"/>
        <v>-7</v>
      </c>
      <c r="C6" s="38">
        <f t="shared" si="1"/>
        <v>42125</v>
      </c>
      <c r="D6" s="38" t="str">
        <f>CONCATENATE(YEAR($C6),":",MONTH($C6),":0:0:", XINZHU!$A$1)</f>
        <v>2015:5:0:0:XINZHU</v>
      </c>
      <c r="E6" s="37" t="e">
        <f>MATCH($D6,BAPTISM_SOURCE_ZONE_MONTH!$A:$A, 0)</f>
        <v>#N/A</v>
      </c>
      <c r="F6" s="11" t="str">
        <f>IFERROR(INDEX(BAPTISM_SOURCE_ZONE_MONTH!$A:$Z,XINZHU_GRAPH_DATA!$E6,MATCH(F$2,BAPTISM_SOURCE_ZONE_MONTH!$A$1:$Z$1,0)),"")</f>
        <v/>
      </c>
      <c r="G6" s="11" t="str">
        <f>IFERROR(INDEX(BAPTISM_SOURCE_ZONE_MONTH!$A:$Z,XINZHU_GRAPH_DATA!$E6,MATCH(G$2,BAPTISM_SOURCE_ZONE_MONTH!$A$1:$Z$1,0)),"")</f>
        <v/>
      </c>
      <c r="H6" s="11" t="str">
        <f>IFERROR(INDEX(BAPTISM_SOURCE_ZONE_MONTH!$A:$Z,XINZHU_GRAPH_DATA!$E6,MATCH(H$2,BAPTISM_SOURCE_ZONE_MONTH!$A$1:$Z$1,0)),"")</f>
        <v/>
      </c>
      <c r="I6" s="11" t="str">
        <f>IFERROR(INDEX(BAPTISM_SOURCE_ZONE_MONTH!$A:$Z,XINZHU_GRAPH_DATA!$E6,MATCH(I$2,BAPTISM_SOURCE_ZONE_MONTH!$A$1:$Z$1,0)),"")</f>
        <v/>
      </c>
      <c r="J6" s="11" t="str">
        <f>IFERROR(INDEX(BAPTISM_SOURCE_ZONE_MONTH!$A:$Z,XINZHU_GRAPH_DATA!$E6,MATCH(J$2,BAPTISM_SOURCE_ZONE_MONTH!$A$1:$Z$1,0)),"")</f>
        <v/>
      </c>
      <c r="K6" s="11" t="str">
        <f>IFERROR(INDEX(BAPTISM_SOURCE_ZONE_MONTH!$A:$Z,XINZHU_GRAPH_DATA!$E6,MATCH(K$2,BAPTISM_SOURCE_ZONE_MONTH!$A$1:$Z$1,0)),"")</f>
        <v/>
      </c>
      <c r="M6" s="37">
        <f>MATCH($D6,REPORT_DATA_BY_ZONE_MONTH!$A:$A, 0)</f>
        <v>171</v>
      </c>
      <c r="N6" s="30">
        <f>IFERROR(INDEX(REPORT_DATA_BY_ZONE_MONTH!$A:$AG,$M6,MATCH(N$2,REPORT_DATA_BY_ZONE_MONTH!$A$1:$AG$1,0)), "")</f>
        <v>3</v>
      </c>
      <c r="O6" s="30">
        <f t="shared" si="2"/>
        <v>6</v>
      </c>
      <c r="P6" s="30">
        <f>IFERROR(INDEX(REPORT_DATA_BY_ZONE_MONTH!$A:$AG,$M6,MATCH(P$2,REPORT_DATA_BY_ZONE_MONTH!$A$1:$AG$1,0)), "")</f>
        <v>0</v>
      </c>
      <c r="Q6" s="30">
        <f t="shared" si="3"/>
        <v>240</v>
      </c>
      <c r="R6" s="30">
        <f>IFERROR(INDEX(REPORT_DATA_BY_ZONE_MONTH!$A:$AG,$M6,MATCH(R$2,REPORT_DATA_BY_ZONE_MONTH!$A$1:$AG$1,0)), "")</f>
        <v>0</v>
      </c>
      <c r="S6" s="30">
        <f t="shared" si="4"/>
        <v>120</v>
      </c>
      <c r="T6" s="30">
        <f>IFERROR(INDEX(REPORT_DATA_BY_ZONE_MONTH!$A:$AG,$M6,MATCH(T$2,REPORT_DATA_BY_ZONE_MONTH!$A$1:$AG$1,0)), "")</f>
        <v>0</v>
      </c>
      <c r="U6" s="30">
        <f t="shared" si="5"/>
        <v>200</v>
      </c>
      <c r="V6" s="30">
        <f>IFERROR(INDEX(REPORT_DATA_BY_ZONE_MONTH!$A:$AG,$M6,MATCH(V$2,REPORT_DATA_BY_ZONE_MONTH!$A$1:$AG$1,0)), "")</f>
        <v>0</v>
      </c>
      <c r="W6" s="30">
        <f t="shared" si="6"/>
        <v>40</v>
      </c>
      <c r="Y6" s="8">
        <v>4</v>
      </c>
      <c r="Z6" s="8" t="str">
        <f>CONCATENATE(YEAR, ":",Y6,":0:0:",XINZHU!$A$1)</f>
        <v>2016:4:0:0:XINZHU</v>
      </c>
      <c r="AA6" s="37" t="e">
        <f>MATCH($Z6,REPORT_DATA_BY_ZONE_MONTH!$A:$A, 0)</f>
        <v>#N/A</v>
      </c>
      <c r="AB6" s="30" t="str">
        <f>IFERROR(INDEX(REPORT_DATA_BY_ZONE_MONTH!$A:$AG,$AA6,MATCH(AB$2,REPORT_DATA_BY_ZONE_MONTH!$A$1:$AG$1,0)), "")</f>
        <v/>
      </c>
    </row>
    <row r="7" spans="1:28">
      <c r="A7" s="37">
        <v>-8</v>
      </c>
      <c r="B7" s="37">
        <f t="shared" si="0"/>
        <v>-6</v>
      </c>
      <c r="C7" s="38">
        <f t="shared" si="1"/>
        <v>42156</v>
      </c>
      <c r="D7" s="38" t="str">
        <f>CONCATENATE(YEAR($C7),":",MONTH($C7),":0:0:", XINZHU!$A$1)</f>
        <v>2015:6:0:0:XINZHU</v>
      </c>
      <c r="E7" s="37" t="e">
        <f>MATCH($D7,BAPTISM_SOURCE_ZONE_MONTH!$A:$A, 0)</f>
        <v>#N/A</v>
      </c>
      <c r="F7" s="11" t="str">
        <f>IFERROR(INDEX(BAPTISM_SOURCE_ZONE_MONTH!$A:$Z,XINZHU_GRAPH_DATA!$E7,MATCH(F$2,BAPTISM_SOURCE_ZONE_MONTH!$A$1:$Z$1,0)),"")</f>
        <v/>
      </c>
      <c r="G7" s="11" t="str">
        <f>IFERROR(INDEX(BAPTISM_SOURCE_ZONE_MONTH!$A:$Z,XINZHU_GRAPH_DATA!$E7,MATCH(G$2,BAPTISM_SOURCE_ZONE_MONTH!$A$1:$Z$1,0)),"")</f>
        <v/>
      </c>
      <c r="H7" s="11" t="str">
        <f>IFERROR(INDEX(BAPTISM_SOURCE_ZONE_MONTH!$A:$Z,XINZHU_GRAPH_DATA!$E7,MATCH(H$2,BAPTISM_SOURCE_ZONE_MONTH!$A$1:$Z$1,0)),"")</f>
        <v/>
      </c>
      <c r="I7" s="11" t="str">
        <f>IFERROR(INDEX(BAPTISM_SOURCE_ZONE_MONTH!$A:$Z,XINZHU_GRAPH_DATA!$E7,MATCH(I$2,BAPTISM_SOURCE_ZONE_MONTH!$A$1:$Z$1,0)),"")</f>
        <v/>
      </c>
      <c r="J7" s="11" t="str">
        <f>IFERROR(INDEX(BAPTISM_SOURCE_ZONE_MONTH!$A:$Z,XINZHU_GRAPH_DATA!$E7,MATCH(J$2,BAPTISM_SOURCE_ZONE_MONTH!$A$1:$Z$1,0)),"")</f>
        <v/>
      </c>
      <c r="K7" s="11" t="str">
        <f>IFERROR(INDEX(BAPTISM_SOURCE_ZONE_MONTH!$A:$Z,XINZHU_GRAPH_DATA!$E7,MATCH(K$2,BAPTISM_SOURCE_ZONE_MONTH!$A$1:$Z$1,0)),"")</f>
        <v/>
      </c>
      <c r="M7" s="37">
        <f>MATCH($D7,REPORT_DATA_BY_ZONE_MONTH!$A:$A, 0)</f>
        <v>181</v>
      </c>
      <c r="N7" s="30">
        <f>IFERROR(INDEX(REPORT_DATA_BY_ZONE_MONTH!$A:$AG,$M7,MATCH(N$2,REPORT_DATA_BY_ZONE_MONTH!$A$1:$AG$1,0)), "")</f>
        <v>2</v>
      </c>
      <c r="O7" s="30">
        <f t="shared" si="2"/>
        <v>6</v>
      </c>
      <c r="P7" s="30">
        <f>IFERROR(INDEX(REPORT_DATA_BY_ZONE_MONTH!$A:$AG,$M7,MATCH(P$2,REPORT_DATA_BY_ZONE_MONTH!$A$1:$AG$1,0)), "")</f>
        <v>0</v>
      </c>
      <c r="Q7" s="30">
        <f t="shared" si="3"/>
        <v>240</v>
      </c>
      <c r="R7" s="30">
        <f>IFERROR(INDEX(REPORT_DATA_BY_ZONE_MONTH!$A:$AG,$M7,MATCH(R$2,REPORT_DATA_BY_ZONE_MONTH!$A$1:$AG$1,0)), "")</f>
        <v>0</v>
      </c>
      <c r="S7" s="30">
        <f t="shared" si="4"/>
        <v>120</v>
      </c>
      <c r="T7" s="30">
        <f>IFERROR(INDEX(REPORT_DATA_BY_ZONE_MONTH!$A:$AG,$M7,MATCH(T$2,REPORT_DATA_BY_ZONE_MONTH!$A$1:$AG$1,0)), "")</f>
        <v>0</v>
      </c>
      <c r="U7" s="30">
        <f t="shared" si="5"/>
        <v>200</v>
      </c>
      <c r="V7" s="30">
        <f>IFERROR(INDEX(REPORT_DATA_BY_ZONE_MONTH!$A:$AG,$M7,MATCH(V$2,REPORT_DATA_BY_ZONE_MONTH!$A$1:$AG$1,0)), "")</f>
        <v>0</v>
      </c>
      <c r="W7" s="30">
        <f t="shared" si="6"/>
        <v>40</v>
      </c>
      <c r="Y7" s="8">
        <v>5</v>
      </c>
      <c r="Z7" s="8" t="str">
        <f>CONCATENATE(YEAR, ":",Y7,":0:0:",XINZHU!$A$1)</f>
        <v>2016:5:0:0:XINZHU</v>
      </c>
      <c r="AA7" s="37" t="e">
        <f>MATCH($Z7,REPORT_DATA_BY_ZONE_MONTH!$A:$A, 0)</f>
        <v>#N/A</v>
      </c>
      <c r="AB7" s="30" t="str">
        <f>IFERROR(INDEX(REPORT_DATA_BY_ZONE_MONTH!$A:$AG,$AA7,MATCH(AB$2,REPORT_DATA_BY_ZONE_MONTH!$A$1:$AG$1,0)), "")</f>
        <v/>
      </c>
    </row>
    <row r="8" spans="1:28">
      <c r="A8" s="37">
        <v>-7</v>
      </c>
      <c r="B8" s="37">
        <f t="shared" si="0"/>
        <v>-5</v>
      </c>
      <c r="C8" s="38">
        <f t="shared" si="1"/>
        <v>42186</v>
      </c>
      <c r="D8" s="38" t="str">
        <f>CONCATENATE(YEAR($C8),":",MONTH($C8),":0:0:", XINZHU!$A$1)</f>
        <v>2015:7:0:0:XINZHU</v>
      </c>
      <c r="E8" s="37" t="e">
        <f>MATCH($D8,BAPTISM_SOURCE_ZONE_MONTH!$A:$A, 0)</f>
        <v>#N/A</v>
      </c>
      <c r="F8" s="11" t="str">
        <f>IFERROR(INDEX(BAPTISM_SOURCE_ZONE_MONTH!$A:$Z,XINZHU_GRAPH_DATA!$E8,MATCH(F$2,BAPTISM_SOURCE_ZONE_MONTH!$A$1:$Z$1,0)),"")</f>
        <v/>
      </c>
      <c r="G8" s="11" t="str">
        <f>IFERROR(INDEX(BAPTISM_SOURCE_ZONE_MONTH!$A:$Z,XINZHU_GRAPH_DATA!$E8,MATCH(G$2,BAPTISM_SOURCE_ZONE_MONTH!$A$1:$Z$1,0)),"")</f>
        <v/>
      </c>
      <c r="H8" s="11" t="str">
        <f>IFERROR(INDEX(BAPTISM_SOURCE_ZONE_MONTH!$A:$Z,XINZHU_GRAPH_DATA!$E8,MATCH(H$2,BAPTISM_SOURCE_ZONE_MONTH!$A$1:$Z$1,0)),"")</f>
        <v/>
      </c>
      <c r="I8" s="11" t="str">
        <f>IFERROR(INDEX(BAPTISM_SOURCE_ZONE_MONTH!$A:$Z,XINZHU_GRAPH_DATA!$E8,MATCH(I$2,BAPTISM_SOURCE_ZONE_MONTH!$A$1:$Z$1,0)),"")</f>
        <v/>
      </c>
      <c r="J8" s="11" t="str">
        <f>IFERROR(INDEX(BAPTISM_SOURCE_ZONE_MONTH!$A:$Z,XINZHU_GRAPH_DATA!$E8,MATCH(J$2,BAPTISM_SOURCE_ZONE_MONTH!$A$1:$Z$1,0)),"")</f>
        <v/>
      </c>
      <c r="K8" s="11" t="str">
        <f>IFERROR(INDEX(BAPTISM_SOURCE_ZONE_MONTH!$A:$Z,XINZHU_GRAPH_DATA!$E8,MATCH(K$2,BAPTISM_SOURCE_ZONE_MONTH!$A$1:$Z$1,0)),"")</f>
        <v/>
      </c>
      <c r="M8" s="37">
        <f>MATCH($D8,REPORT_DATA_BY_ZONE_MONTH!$A:$A, 0)</f>
        <v>191</v>
      </c>
      <c r="N8" s="30">
        <f>IFERROR(INDEX(REPORT_DATA_BY_ZONE_MONTH!$A:$AG,$M8,MATCH(N$2,REPORT_DATA_BY_ZONE_MONTH!$A$1:$AG$1,0)), "")</f>
        <v>5</v>
      </c>
      <c r="O8" s="30">
        <f t="shared" si="2"/>
        <v>6</v>
      </c>
      <c r="P8" s="30">
        <f>IFERROR(INDEX(REPORT_DATA_BY_ZONE_MONTH!$A:$AG,$M8,MATCH(P$2,REPORT_DATA_BY_ZONE_MONTH!$A$1:$AG$1,0)), "")</f>
        <v>0</v>
      </c>
      <c r="Q8" s="30">
        <f t="shared" si="3"/>
        <v>240</v>
      </c>
      <c r="R8" s="30">
        <f>IFERROR(INDEX(REPORT_DATA_BY_ZONE_MONTH!$A:$AG,$M8,MATCH(R$2,REPORT_DATA_BY_ZONE_MONTH!$A$1:$AG$1,0)), "")</f>
        <v>0</v>
      </c>
      <c r="S8" s="30">
        <f t="shared" si="4"/>
        <v>120</v>
      </c>
      <c r="T8" s="30">
        <f>IFERROR(INDEX(REPORT_DATA_BY_ZONE_MONTH!$A:$AG,$M8,MATCH(T$2,REPORT_DATA_BY_ZONE_MONTH!$A$1:$AG$1,0)), "")</f>
        <v>0</v>
      </c>
      <c r="U8" s="30">
        <f t="shared" si="5"/>
        <v>200</v>
      </c>
      <c r="V8" s="30">
        <f>IFERROR(INDEX(REPORT_DATA_BY_ZONE_MONTH!$A:$AG,$M8,MATCH(V$2,REPORT_DATA_BY_ZONE_MONTH!$A$1:$AG$1,0)), "")</f>
        <v>0</v>
      </c>
      <c r="W8" s="30">
        <f t="shared" si="6"/>
        <v>40</v>
      </c>
      <c r="Y8" s="8">
        <v>6</v>
      </c>
      <c r="Z8" s="8" t="str">
        <f>CONCATENATE(YEAR, ":",Y8,":0:0:",XINZHU!$A$1)</f>
        <v>2016:6:0:0:XINZHU</v>
      </c>
      <c r="AA8" s="37" t="e">
        <f>MATCH($Z8,REPORT_DATA_BY_ZONE_MONTH!$A:$A, 0)</f>
        <v>#N/A</v>
      </c>
      <c r="AB8" s="30" t="str">
        <f>IFERROR(INDEX(REPORT_DATA_BY_ZONE_MONTH!$A:$AG,$AA8,MATCH(AB$2,REPORT_DATA_BY_ZONE_MONTH!$A$1:$AG$1,0)), "")</f>
        <v/>
      </c>
    </row>
    <row r="9" spans="1:28">
      <c r="A9" s="37">
        <v>-6</v>
      </c>
      <c r="B9" s="37">
        <f t="shared" si="0"/>
        <v>-4</v>
      </c>
      <c r="C9" s="38">
        <f t="shared" si="1"/>
        <v>42217</v>
      </c>
      <c r="D9" s="38" t="str">
        <f>CONCATENATE(YEAR($C9),":",MONTH($C9),":0:0:", XINZHU!$A$1)</f>
        <v>2015:8:0:0:XINZHU</v>
      </c>
      <c r="E9" s="37" t="e">
        <f>MATCH($D9,BAPTISM_SOURCE_ZONE_MONTH!$A:$A, 0)</f>
        <v>#N/A</v>
      </c>
      <c r="F9" s="11" t="str">
        <f>IFERROR(INDEX(BAPTISM_SOURCE_ZONE_MONTH!$A:$Z,XINZHU_GRAPH_DATA!$E9,MATCH(F$2,BAPTISM_SOURCE_ZONE_MONTH!$A$1:$Z$1,0)),"")</f>
        <v/>
      </c>
      <c r="G9" s="11" t="str">
        <f>IFERROR(INDEX(BAPTISM_SOURCE_ZONE_MONTH!$A:$Z,XINZHU_GRAPH_DATA!$E9,MATCH(G$2,BAPTISM_SOURCE_ZONE_MONTH!$A$1:$Z$1,0)),"")</f>
        <v/>
      </c>
      <c r="H9" s="11" t="str">
        <f>IFERROR(INDEX(BAPTISM_SOURCE_ZONE_MONTH!$A:$Z,XINZHU_GRAPH_DATA!$E9,MATCH(H$2,BAPTISM_SOURCE_ZONE_MONTH!$A$1:$Z$1,0)),"")</f>
        <v/>
      </c>
      <c r="I9" s="11" t="str">
        <f>IFERROR(INDEX(BAPTISM_SOURCE_ZONE_MONTH!$A:$Z,XINZHU_GRAPH_DATA!$E9,MATCH(I$2,BAPTISM_SOURCE_ZONE_MONTH!$A$1:$Z$1,0)),"")</f>
        <v/>
      </c>
      <c r="J9" s="11" t="str">
        <f>IFERROR(INDEX(BAPTISM_SOURCE_ZONE_MONTH!$A:$Z,XINZHU_GRAPH_DATA!$E9,MATCH(J$2,BAPTISM_SOURCE_ZONE_MONTH!$A$1:$Z$1,0)),"")</f>
        <v/>
      </c>
      <c r="K9" s="11" t="str">
        <f>IFERROR(INDEX(BAPTISM_SOURCE_ZONE_MONTH!$A:$Z,XINZHU_GRAPH_DATA!$E9,MATCH(K$2,BAPTISM_SOURCE_ZONE_MONTH!$A$1:$Z$1,0)),"")</f>
        <v/>
      </c>
      <c r="M9" s="37">
        <f>MATCH($D9,REPORT_DATA_BY_ZONE_MONTH!$A:$A, 0)</f>
        <v>201</v>
      </c>
      <c r="N9" s="30">
        <f>IFERROR(INDEX(REPORT_DATA_BY_ZONE_MONTH!$A:$AG,$M9,MATCH(N$2,REPORT_DATA_BY_ZONE_MONTH!$A$1:$AG$1,0)), "")</f>
        <v>2</v>
      </c>
      <c r="O9" s="30">
        <f t="shared" si="2"/>
        <v>6</v>
      </c>
      <c r="P9" s="30">
        <f>IFERROR(INDEX(REPORT_DATA_BY_ZONE_MONTH!$A:$AG,$M9,MATCH(P$2,REPORT_DATA_BY_ZONE_MONTH!$A$1:$AG$1,0)), "")</f>
        <v>0</v>
      </c>
      <c r="Q9" s="30">
        <f t="shared" si="3"/>
        <v>240</v>
      </c>
      <c r="R9" s="30">
        <f>IFERROR(INDEX(REPORT_DATA_BY_ZONE_MONTH!$A:$AG,$M9,MATCH(R$2,REPORT_DATA_BY_ZONE_MONTH!$A$1:$AG$1,0)), "")</f>
        <v>0</v>
      </c>
      <c r="S9" s="30">
        <f t="shared" si="4"/>
        <v>120</v>
      </c>
      <c r="T9" s="30">
        <f>IFERROR(INDEX(REPORT_DATA_BY_ZONE_MONTH!$A:$AG,$M9,MATCH(T$2,REPORT_DATA_BY_ZONE_MONTH!$A$1:$AG$1,0)), "")</f>
        <v>0</v>
      </c>
      <c r="U9" s="30">
        <f t="shared" si="5"/>
        <v>200</v>
      </c>
      <c r="V9" s="30">
        <f>IFERROR(INDEX(REPORT_DATA_BY_ZONE_MONTH!$A:$AG,$M9,MATCH(V$2,REPORT_DATA_BY_ZONE_MONTH!$A$1:$AG$1,0)), "")</f>
        <v>0</v>
      </c>
      <c r="W9" s="30">
        <f t="shared" si="6"/>
        <v>40</v>
      </c>
      <c r="Y9" s="8">
        <v>7</v>
      </c>
      <c r="Z9" s="8" t="str">
        <f>CONCATENATE(YEAR, ":",Y9,":0:0:",XINZHU!$A$1)</f>
        <v>2016:7:0:0:XINZHU</v>
      </c>
      <c r="AA9" s="37" t="e">
        <f>MATCH($Z9,REPORT_DATA_BY_ZONE_MONTH!$A:$A, 0)</f>
        <v>#N/A</v>
      </c>
      <c r="AB9" s="30" t="str">
        <f>IFERROR(INDEX(REPORT_DATA_BY_ZONE_MONTH!$A:$AG,$AA9,MATCH(AB$2,REPORT_DATA_BY_ZONE_MONTH!$A$1:$AG$1,0)), "")</f>
        <v/>
      </c>
    </row>
    <row r="10" spans="1:28">
      <c r="A10" s="37">
        <v>-5</v>
      </c>
      <c r="B10" s="37">
        <f t="shared" si="0"/>
        <v>-3</v>
      </c>
      <c r="C10" s="38">
        <f t="shared" si="1"/>
        <v>42248</v>
      </c>
      <c r="D10" s="38" t="str">
        <f>CONCATENATE(YEAR($C10),":",MONTH($C10),":0:0:", XINZHU!$A$1)</f>
        <v>2015:9:0:0:XINZHU</v>
      </c>
      <c r="E10" s="37" t="e">
        <f>MATCH($D10,BAPTISM_SOURCE_ZONE_MONTH!$A:$A, 0)</f>
        <v>#N/A</v>
      </c>
      <c r="F10" s="11" t="str">
        <f>IFERROR(INDEX(BAPTISM_SOURCE_ZONE_MONTH!$A:$Z,XINZHU_GRAPH_DATA!$E10,MATCH(F$2,BAPTISM_SOURCE_ZONE_MONTH!$A$1:$Z$1,0)),"")</f>
        <v/>
      </c>
      <c r="G10" s="11" t="str">
        <f>IFERROR(INDEX(BAPTISM_SOURCE_ZONE_MONTH!$A:$Z,XINZHU_GRAPH_DATA!$E10,MATCH(G$2,BAPTISM_SOURCE_ZONE_MONTH!$A$1:$Z$1,0)),"")</f>
        <v/>
      </c>
      <c r="H10" s="11" t="str">
        <f>IFERROR(INDEX(BAPTISM_SOURCE_ZONE_MONTH!$A:$Z,XINZHU_GRAPH_DATA!$E10,MATCH(H$2,BAPTISM_SOURCE_ZONE_MONTH!$A$1:$Z$1,0)),"")</f>
        <v/>
      </c>
      <c r="I10" s="11" t="str">
        <f>IFERROR(INDEX(BAPTISM_SOURCE_ZONE_MONTH!$A:$Z,XINZHU_GRAPH_DATA!$E10,MATCH(I$2,BAPTISM_SOURCE_ZONE_MONTH!$A$1:$Z$1,0)),"")</f>
        <v/>
      </c>
      <c r="J10" s="11" t="str">
        <f>IFERROR(INDEX(BAPTISM_SOURCE_ZONE_MONTH!$A:$Z,XINZHU_GRAPH_DATA!$E10,MATCH(J$2,BAPTISM_SOURCE_ZONE_MONTH!$A$1:$Z$1,0)),"")</f>
        <v/>
      </c>
      <c r="K10" s="11" t="str">
        <f>IFERROR(INDEX(BAPTISM_SOURCE_ZONE_MONTH!$A:$Z,XINZHU_GRAPH_DATA!$E10,MATCH(K$2,BAPTISM_SOURCE_ZONE_MONTH!$A$1:$Z$1,0)),"")</f>
        <v/>
      </c>
      <c r="M10" s="37">
        <f>MATCH($D10,REPORT_DATA_BY_ZONE_MONTH!$A:$A, 0)</f>
        <v>211</v>
      </c>
      <c r="N10" s="30">
        <f>IFERROR(INDEX(REPORT_DATA_BY_ZONE_MONTH!$A:$AG,$M10,MATCH(N$2,REPORT_DATA_BY_ZONE_MONTH!$A$1:$AG$1,0)), "")</f>
        <v>3</v>
      </c>
      <c r="O10" s="30">
        <f t="shared" si="2"/>
        <v>6</v>
      </c>
      <c r="P10" s="30">
        <f>IFERROR(INDEX(REPORT_DATA_BY_ZONE_MONTH!$A:$AG,$M10,MATCH(P$2,REPORT_DATA_BY_ZONE_MONTH!$A$1:$AG$1,0)), "")</f>
        <v>0</v>
      </c>
      <c r="Q10" s="30">
        <f t="shared" si="3"/>
        <v>240</v>
      </c>
      <c r="R10" s="30">
        <f>IFERROR(INDEX(REPORT_DATA_BY_ZONE_MONTH!$A:$AG,$M10,MATCH(R$2,REPORT_DATA_BY_ZONE_MONTH!$A$1:$AG$1,0)), "")</f>
        <v>0</v>
      </c>
      <c r="S10" s="30">
        <f t="shared" si="4"/>
        <v>120</v>
      </c>
      <c r="T10" s="30">
        <f>IFERROR(INDEX(REPORT_DATA_BY_ZONE_MONTH!$A:$AG,$M10,MATCH(T$2,REPORT_DATA_BY_ZONE_MONTH!$A$1:$AG$1,0)), "")</f>
        <v>0</v>
      </c>
      <c r="U10" s="30">
        <f t="shared" si="5"/>
        <v>200</v>
      </c>
      <c r="V10" s="30">
        <f>IFERROR(INDEX(REPORT_DATA_BY_ZONE_MONTH!$A:$AG,$M10,MATCH(V$2,REPORT_DATA_BY_ZONE_MONTH!$A$1:$AG$1,0)), "")</f>
        <v>0</v>
      </c>
      <c r="W10" s="30">
        <f t="shared" si="6"/>
        <v>40</v>
      </c>
      <c r="Y10" s="8">
        <v>8</v>
      </c>
      <c r="Z10" s="8" t="str">
        <f>CONCATENATE(YEAR, ":",Y10,":0:0:",XINZHU!$A$1)</f>
        <v>2016:8:0:0:XINZHU</v>
      </c>
      <c r="AA10" s="37" t="e">
        <f>MATCH($Z10,REPORT_DATA_BY_ZONE_MONTH!$A:$A, 0)</f>
        <v>#N/A</v>
      </c>
      <c r="AB10" s="30" t="str">
        <f>IFERROR(INDEX(REPORT_DATA_BY_ZONE_MONTH!$A:$AG,$AA10,MATCH(AB$2,REPORT_DATA_BY_ZONE_MONTH!$A$1:$AG$1,0)), "")</f>
        <v/>
      </c>
    </row>
    <row r="11" spans="1:28">
      <c r="A11" s="37">
        <v>-4</v>
      </c>
      <c r="B11" s="37">
        <f t="shared" si="0"/>
        <v>-2</v>
      </c>
      <c r="C11" s="38">
        <f t="shared" si="1"/>
        <v>42278</v>
      </c>
      <c r="D11" s="38" t="str">
        <f>CONCATENATE(YEAR($C11),":",MONTH($C11),":0:0:", XINZHU!$A$1)</f>
        <v>2015:10:0:0:XINZHU</v>
      </c>
      <c r="E11" s="37" t="e">
        <f>MATCH($D11,BAPTISM_SOURCE_ZONE_MONTH!$A:$A, 0)</f>
        <v>#N/A</v>
      </c>
      <c r="F11" s="11" t="str">
        <f>IFERROR(INDEX(BAPTISM_SOURCE_ZONE_MONTH!$A:$Z,XINZHU_GRAPH_DATA!$E11,MATCH(F$2,BAPTISM_SOURCE_ZONE_MONTH!$A$1:$Z$1,0)),"")</f>
        <v/>
      </c>
      <c r="G11" s="11" t="str">
        <f>IFERROR(INDEX(BAPTISM_SOURCE_ZONE_MONTH!$A:$Z,XINZHU_GRAPH_DATA!$E11,MATCH(G$2,BAPTISM_SOURCE_ZONE_MONTH!$A$1:$Z$1,0)),"")</f>
        <v/>
      </c>
      <c r="H11" s="11" t="str">
        <f>IFERROR(INDEX(BAPTISM_SOURCE_ZONE_MONTH!$A:$Z,XINZHU_GRAPH_DATA!$E11,MATCH(H$2,BAPTISM_SOURCE_ZONE_MONTH!$A$1:$Z$1,0)),"")</f>
        <v/>
      </c>
      <c r="I11" s="11" t="str">
        <f>IFERROR(INDEX(BAPTISM_SOURCE_ZONE_MONTH!$A:$Z,XINZHU_GRAPH_DATA!$E11,MATCH(I$2,BAPTISM_SOURCE_ZONE_MONTH!$A$1:$Z$1,0)),"")</f>
        <v/>
      </c>
      <c r="J11" s="11" t="str">
        <f>IFERROR(INDEX(BAPTISM_SOURCE_ZONE_MONTH!$A:$Z,XINZHU_GRAPH_DATA!$E11,MATCH(J$2,BAPTISM_SOURCE_ZONE_MONTH!$A$1:$Z$1,0)),"")</f>
        <v/>
      </c>
      <c r="K11" s="11" t="str">
        <f>IFERROR(INDEX(BAPTISM_SOURCE_ZONE_MONTH!$A:$Z,XINZHU_GRAPH_DATA!$E11,MATCH(K$2,BAPTISM_SOURCE_ZONE_MONTH!$A$1:$Z$1,0)),"")</f>
        <v/>
      </c>
      <c r="M11" s="37">
        <f>MATCH($D11,REPORT_DATA_BY_ZONE_MONTH!$A:$A, 0)</f>
        <v>101</v>
      </c>
      <c r="N11" s="30">
        <f>IFERROR(INDEX(REPORT_DATA_BY_ZONE_MONTH!$A:$AG,$M11,MATCH(N$2,REPORT_DATA_BY_ZONE_MONTH!$A$1:$AG$1,0)), "")</f>
        <v>3</v>
      </c>
      <c r="O11" s="30">
        <f t="shared" si="2"/>
        <v>6</v>
      </c>
      <c r="P11" s="30">
        <f>IFERROR(INDEX(REPORT_DATA_BY_ZONE_MONTH!$A:$AG,$M11,MATCH(P$2,REPORT_DATA_BY_ZONE_MONTH!$A$1:$AG$1,0)), "")</f>
        <v>0</v>
      </c>
      <c r="Q11" s="30">
        <f t="shared" si="3"/>
        <v>240</v>
      </c>
      <c r="R11" s="30">
        <f>IFERROR(INDEX(REPORT_DATA_BY_ZONE_MONTH!$A:$AG,$M11,MATCH(R$2,REPORT_DATA_BY_ZONE_MONTH!$A$1:$AG$1,0)), "")</f>
        <v>0</v>
      </c>
      <c r="S11" s="30">
        <f t="shared" si="4"/>
        <v>120</v>
      </c>
      <c r="T11" s="30">
        <f>IFERROR(INDEX(REPORT_DATA_BY_ZONE_MONTH!$A:$AG,$M11,MATCH(T$2,REPORT_DATA_BY_ZONE_MONTH!$A$1:$AG$1,0)), "")</f>
        <v>0</v>
      </c>
      <c r="U11" s="30">
        <f t="shared" si="5"/>
        <v>200</v>
      </c>
      <c r="V11" s="30">
        <f>IFERROR(INDEX(REPORT_DATA_BY_ZONE_MONTH!$A:$AG,$M11,MATCH(V$2,REPORT_DATA_BY_ZONE_MONTH!$A$1:$AG$1,0)), "")</f>
        <v>0</v>
      </c>
      <c r="W11" s="30">
        <f t="shared" si="6"/>
        <v>40</v>
      </c>
      <c r="Y11" s="8">
        <v>9</v>
      </c>
      <c r="Z11" s="8" t="str">
        <f>CONCATENATE(YEAR, ":",Y11,":0:0:",XINZHU!$A$1)</f>
        <v>2016:9:0:0:XINZHU</v>
      </c>
      <c r="AA11" s="37" t="e">
        <f>MATCH($Z11,REPORT_DATA_BY_ZONE_MONTH!$A:$A, 0)</f>
        <v>#N/A</v>
      </c>
      <c r="AB11" s="30" t="str">
        <f>IFERROR(INDEX(REPORT_DATA_BY_ZONE_MONTH!$A:$AG,$AA11,MATCH(AB$2,REPORT_DATA_BY_ZONE_MONTH!$A$1:$AG$1,0)), "")</f>
        <v/>
      </c>
    </row>
    <row r="12" spans="1:28">
      <c r="A12" s="37">
        <v>-3</v>
      </c>
      <c r="B12" s="37">
        <f t="shared" si="0"/>
        <v>-1</v>
      </c>
      <c r="C12" s="38">
        <f t="shared" si="1"/>
        <v>42309</v>
      </c>
      <c r="D12" s="38" t="str">
        <f>CONCATENATE(YEAR($C12),":",MONTH($C12),":0:0:", XINZHU!$A$1)</f>
        <v>2015:11:0:0:XINZHU</v>
      </c>
      <c r="E12" s="37" t="e">
        <f>MATCH($D12,BAPTISM_SOURCE_ZONE_MONTH!$A:$A, 0)</f>
        <v>#N/A</v>
      </c>
      <c r="F12" s="11" t="str">
        <f>IFERROR(INDEX(BAPTISM_SOURCE_ZONE_MONTH!$A:$Z,XINZHU_GRAPH_DATA!$E12,MATCH(F$2,BAPTISM_SOURCE_ZONE_MONTH!$A$1:$Z$1,0)),"")</f>
        <v/>
      </c>
      <c r="G12" s="11" t="str">
        <f>IFERROR(INDEX(BAPTISM_SOURCE_ZONE_MONTH!$A:$Z,XINZHU_GRAPH_DATA!$E12,MATCH(G$2,BAPTISM_SOURCE_ZONE_MONTH!$A$1:$Z$1,0)),"")</f>
        <v/>
      </c>
      <c r="H12" s="11" t="str">
        <f>IFERROR(INDEX(BAPTISM_SOURCE_ZONE_MONTH!$A:$Z,XINZHU_GRAPH_DATA!$E12,MATCH(H$2,BAPTISM_SOURCE_ZONE_MONTH!$A$1:$Z$1,0)),"")</f>
        <v/>
      </c>
      <c r="I12" s="11" t="str">
        <f>IFERROR(INDEX(BAPTISM_SOURCE_ZONE_MONTH!$A:$Z,XINZHU_GRAPH_DATA!$E12,MATCH(I$2,BAPTISM_SOURCE_ZONE_MONTH!$A$1:$Z$1,0)),"")</f>
        <v/>
      </c>
      <c r="J12" s="11" t="str">
        <f>IFERROR(INDEX(BAPTISM_SOURCE_ZONE_MONTH!$A:$Z,XINZHU_GRAPH_DATA!$E12,MATCH(J$2,BAPTISM_SOURCE_ZONE_MONTH!$A$1:$Z$1,0)),"")</f>
        <v/>
      </c>
      <c r="K12" s="11" t="str">
        <f>IFERROR(INDEX(BAPTISM_SOURCE_ZONE_MONTH!$A:$Z,XINZHU_GRAPH_DATA!$E12,MATCH(K$2,BAPTISM_SOURCE_ZONE_MONTH!$A$1:$Z$1,0)),"")</f>
        <v/>
      </c>
      <c r="M12" s="37">
        <f>MATCH($D12,REPORT_DATA_BY_ZONE_MONTH!$A:$A, 0)</f>
        <v>111</v>
      </c>
      <c r="N12" s="30">
        <f>IFERROR(INDEX(REPORT_DATA_BY_ZONE_MONTH!$A:$AG,$M12,MATCH(N$2,REPORT_DATA_BY_ZONE_MONTH!$A$1:$AG$1,0)), "")</f>
        <v>4</v>
      </c>
      <c r="O12" s="30">
        <f t="shared" si="2"/>
        <v>6</v>
      </c>
      <c r="P12" s="30">
        <f>IFERROR(INDEX(REPORT_DATA_BY_ZONE_MONTH!$A:$AG,$M12,MATCH(P$2,REPORT_DATA_BY_ZONE_MONTH!$A$1:$AG$1,0)), "")</f>
        <v>0</v>
      </c>
      <c r="Q12" s="30">
        <f t="shared" si="3"/>
        <v>240</v>
      </c>
      <c r="R12" s="30">
        <f>IFERROR(INDEX(REPORT_DATA_BY_ZONE_MONTH!$A:$AG,$M12,MATCH(R$2,REPORT_DATA_BY_ZONE_MONTH!$A$1:$AG$1,0)), "")</f>
        <v>0</v>
      </c>
      <c r="S12" s="30">
        <f t="shared" si="4"/>
        <v>120</v>
      </c>
      <c r="T12" s="30">
        <f>IFERROR(INDEX(REPORT_DATA_BY_ZONE_MONTH!$A:$AG,$M12,MATCH(T$2,REPORT_DATA_BY_ZONE_MONTH!$A$1:$AG$1,0)), "")</f>
        <v>0</v>
      </c>
      <c r="U12" s="30">
        <f t="shared" si="5"/>
        <v>200</v>
      </c>
      <c r="V12" s="30">
        <f>IFERROR(INDEX(REPORT_DATA_BY_ZONE_MONTH!$A:$AG,$M12,MATCH(V$2,REPORT_DATA_BY_ZONE_MONTH!$A$1:$AG$1,0)), "")</f>
        <v>0</v>
      </c>
      <c r="W12" s="30">
        <f t="shared" si="6"/>
        <v>40</v>
      </c>
      <c r="Y12" s="8">
        <v>10</v>
      </c>
      <c r="Z12" s="8" t="str">
        <f>CONCATENATE(YEAR, ":",Y12,":0:0:",XINZHU!$A$1)</f>
        <v>2016:10:0:0:XINZHU</v>
      </c>
      <c r="AA12" s="37" t="e">
        <f>MATCH($Z12,REPORT_DATA_BY_ZONE_MONTH!$A:$A, 0)</f>
        <v>#N/A</v>
      </c>
      <c r="AB12" s="30" t="str">
        <f>IFERROR(INDEX(REPORT_DATA_BY_ZONE_MONTH!$A:$AG,$AA12,MATCH(AB$2,REPORT_DATA_BY_ZONE_MONTH!$A$1:$AG$1,0)), "")</f>
        <v/>
      </c>
    </row>
    <row r="13" spans="1:28">
      <c r="A13" s="37">
        <v>-2</v>
      </c>
      <c r="B13" s="37">
        <f t="shared" si="0"/>
        <v>0</v>
      </c>
      <c r="C13" s="38">
        <f t="shared" si="1"/>
        <v>42339</v>
      </c>
      <c r="D13" s="38" t="str">
        <f>CONCATENATE(YEAR($C13),":",MONTH($C13),":0:0:", XINZHU!$A$1)</f>
        <v>2015:12:0:0:XINZHU</v>
      </c>
      <c r="E13" s="37" t="e">
        <f>MATCH($D13,BAPTISM_SOURCE_ZONE_MONTH!$A:$A, 0)</f>
        <v>#N/A</v>
      </c>
      <c r="F13" s="11" t="str">
        <f>IFERROR(INDEX(BAPTISM_SOURCE_ZONE_MONTH!$A:$Z,XINZHU_GRAPH_DATA!$E13,MATCH(F$2,BAPTISM_SOURCE_ZONE_MONTH!$A$1:$Z$1,0)),"")</f>
        <v/>
      </c>
      <c r="G13" s="11" t="str">
        <f>IFERROR(INDEX(BAPTISM_SOURCE_ZONE_MONTH!$A:$Z,XINZHU_GRAPH_DATA!$E13,MATCH(G$2,BAPTISM_SOURCE_ZONE_MONTH!$A$1:$Z$1,0)),"")</f>
        <v/>
      </c>
      <c r="H13" s="11" t="str">
        <f>IFERROR(INDEX(BAPTISM_SOURCE_ZONE_MONTH!$A:$Z,XINZHU_GRAPH_DATA!$E13,MATCH(H$2,BAPTISM_SOURCE_ZONE_MONTH!$A$1:$Z$1,0)),"")</f>
        <v/>
      </c>
      <c r="I13" s="11" t="str">
        <f>IFERROR(INDEX(BAPTISM_SOURCE_ZONE_MONTH!$A:$Z,XINZHU_GRAPH_DATA!$E13,MATCH(I$2,BAPTISM_SOURCE_ZONE_MONTH!$A$1:$Z$1,0)),"")</f>
        <v/>
      </c>
      <c r="J13" s="11" t="str">
        <f>IFERROR(INDEX(BAPTISM_SOURCE_ZONE_MONTH!$A:$Z,XINZHU_GRAPH_DATA!$E13,MATCH(J$2,BAPTISM_SOURCE_ZONE_MONTH!$A$1:$Z$1,0)),"")</f>
        <v/>
      </c>
      <c r="K13" s="11" t="str">
        <f>IFERROR(INDEX(BAPTISM_SOURCE_ZONE_MONTH!$A:$Z,XINZHU_GRAPH_DATA!$E13,MATCH(K$2,BAPTISM_SOURCE_ZONE_MONTH!$A$1:$Z$1,0)),"")</f>
        <v/>
      </c>
      <c r="M13" s="37">
        <f>MATCH($D13,REPORT_DATA_BY_ZONE_MONTH!$A:$A, 0)</f>
        <v>122</v>
      </c>
      <c r="N13" s="30">
        <f>IFERROR(INDEX(REPORT_DATA_BY_ZONE_MONTH!$A:$AG,$M13,MATCH(N$2,REPORT_DATA_BY_ZONE_MONTH!$A$1:$AG$1,0)), "")</f>
        <v>4</v>
      </c>
      <c r="O13" s="30">
        <f t="shared" si="2"/>
        <v>6</v>
      </c>
      <c r="P13" s="30">
        <f>IFERROR(INDEX(REPORT_DATA_BY_ZONE_MONTH!$A:$AG,$M13,MATCH(P$2,REPORT_DATA_BY_ZONE_MONTH!$A$1:$AG$1,0)), "")</f>
        <v>0</v>
      </c>
      <c r="Q13" s="30">
        <f t="shared" si="3"/>
        <v>240</v>
      </c>
      <c r="R13" s="30">
        <f>IFERROR(INDEX(REPORT_DATA_BY_ZONE_MONTH!$A:$AG,$M13,MATCH(R$2,REPORT_DATA_BY_ZONE_MONTH!$A$1:$AG$1,0)), "")</f>
        <v>0</v>
      </c>
      <c r="S13" s="30">
        <f t="shared" si="4"/>
        <v>120</v>
      </c>
      <c r="T13" s="30">
        <f>IFERROR(INDEX(REPORT_DATA_BY_ZONE_MONTH!$A:$AG,$M13,MATCH(T$2,REPORT_DATA_BY_ZONE_MONTH!$A$1:$AG$1,0)), "")</f>
        <v>0</v>
      </c>
      <c r="U13" s="30">
        <f t="shared" si="5"/>
        <v>200</v>
      </c>
      <c r="V13" s="30">
        <f>IFERROR(INDEX(REPORT_DATA_BY_ZONE_MONTH!$A:$AG,$M13,MATCH(V$2,REPORT_DATA_BY_ZONE_MONTH!$A$1:$AG$1,0)), "")</f>
        <v>0</v>
      </c>
      <c r="W13" s="30">
        <f t="shared" si="6"/>
        <v>40</v>
      </c>
      <c r="Y13" s="8">
        <v>11</v>
      </c>
      <c r="Z13" s="8" t="str">
        <f>CONCATENATE(YEAR, ":",Y13,":0:0:",XINZHU!$A$1)</f>
        <v>2016:11:0:0:XINZHU</v>
      </c>
      <c r="AA13" s="37" t="e">
        <f>MATCH($Z13,REPORT_DATA_BY_ZONE_MONTH!$A:$A, 0)</f>
        <v>#N/A</v>
      </c>
      <c r="AB13" s="30" t="str">
        <f>IFERROR(INDEX(REPORT_DATA_BY_ZONE_MONTH!$A:$AG,$AA13,MATCH(AB$2,REPORT_DATA_BY_ZONE_MONTH!$A$1:$AG$1,0)), "")</f>
        <v/>
      </c>
    </row>
    <row r="14" spans="1:28">
      <c r="A14" s="37">
        <v>-1</v>
      </c>
      <c r="B14" s="37">
        <f t="shared" si="0"/>
        <v>1</v>
      </c>
      <c r="C14" s="38">
        <f t="shared" si="1"/>
        <v>42370</v>
      </c>
      <c r="D14" s="38" t="str">
        <f>CONCATENATE(YEAR($C14),":",MONTH($C14),":0:0:", XINZHU!$A$1)</f>
        <v>2016:1:0:0:XINZHU</v>
      </c>
      <c r="E14" s="37">
        <f>MATCH($D14,BAPTISM_SOURCE_ZONE_MONTH!$A:$A, 0)</f>
        <v>11</v>
      </c>
      <c r="F14" s="11">
        <f>IFERROR(INDEX(BAPTISM_SOURCE_ZONE_MONTH!$A:$Z,XINZHU_GRAPH_DATA!$E14,MATCH(F$2,BAPTISM_SOURCE_ZONE_MONTH!$A$1:$Z$1,0)),"")</f>
        <v>5</v>
      </c>
      <c r="G14" s="11">
        <f>IFERROR(INDEX(BAPTISM_SOURCE_ZONE_MONTH!$A:$Z,XINZHU_GRAPH_DATA!$E14,MATCH(G$2,BAPTISM_SOURCE_ZONE_MONTH!$A$1:$Z$1,0)),"")</f>
        <v>2</v>
      </c>
      <c r="H14" s="11">
        <f>IFERROR(INDEX(BAPTISM_SOURCE_ZONE_MONTH!$A:$Z,XINZHU_GRAPH_DATA!$E14,MATCH(H$2,BAPTISM_SOURCE_ZONE_MONTH!$A$1:$Z$1,0)),"")</f>
        <v>0</v>
      </c>
      <c r="I14" s="11">
        <f>IFERROR(INDEX(BAPTISM_SOURCE_ZONE_MONTH!$A:$Z,XINZHU_GRAPH_DATA!$E14,MATCH(I$2,BAPTISM_SOURCE_ZONE_MONTH!$A$1:$Z$1,0)),"")</f>
        <v>0</v>
      </c>
      <c r="J14" s="11">
        <f>IFERROR(INDEX(BAPTISM_SOURCE_ZONE_MONTH!$A:$Z,XINZHU_GRAPH_DATA!$E14,MATCH(J$2,BAPTISM_SOURCE_ZONE_MONTH!$A$1:$Z$1,0)),"")</f>
        <v>0</v>
      </c>
      <c r="K14" s="11">
        <f>IFERROR(INDEX(BAPTISM_SOURCE_ZONE_MONTH!$A:$Z,XINZHU_GRAPH_DATA!$E14,MATCH(K$2,BAPTISM_SOURCE_ZONE_MONTH!$A$1:$Z$1,0)),"")</f>
        <v>4</v>
      </c>
      <c r="M14" s="37">
        <f>MATCH($D14,REPORT_DATA_BY_ZONE_MONTH!$A:$A, 0)</f>
        <v>222</v>
      </c>
      <c r="N14" s="30">
        <f>IFERROR(INDEX(REPORT_DATA_BY_ZONE_MONTH!$A:$AG,$M14,MATCH(N$2,REPORT_DATA_BY_ZONE_MONTH!$A$1:$AG$1,0)), "")</f>
        <v>6</v>
      </c>
      <c r="O14" s="30">
        <f t="shared" si="2"/>
        <v>6</v>
      </c>
      <c r="P14" s="30">
        <f>IFERROR(INDEX(REPORT_DATA_BY_ZONE_MONTH!$A:$AG,$M14,MATCH(P$2,REPORT_DATA_BY_ZONE_MONTH!$A$1:$AG$1,0)), "")</f>
        <v>155</v>
      </c>
      <c r="Q14" s="30">
        <f t="shared" si="3"/>
        <v>240</v>
      </c>
      <c r="R14" s="30">
        <f>IFERROR(INDEX(REPORT_DATA_BY_ZONE_MONTH!$A:$AG,$M14,MATCH(R$2,REPORT_DATA_BY_ZONE_MONTH!$A$1:$AG$1,0)), "")</f>
        <v>32</v>
      </c>
      <c r="S14" s="30">
        <f t="shared" si="4"/>
        <v>120</v>
      </c>
      <c r="T14" s="30">
        <f>IFERROR(INDEX(REPORT_DATA_BY_ZONE_MONTH!$A:$AG,$M14,MATCH(T$2,REPORT_DATA_BY_ZONE_MONTH!$A$1:$AG$1,0)), "")</f>
        <v>100</v>
      </c>
      <c r="U14" s="30">
        <f t="shared" si="5"/>
        <v>200</v>
      </c>
      <c r="V14" s="30">
        <f>IFERROR(INDEX(REPORT_DATA_BY_ZONE_MONTH!$A:$AG,$M14,MATCH(V$2,REPORT_DATA_BY_ZONE_MONTH!$A$1:$AG$1,0)), "")</f>
        <v>0</v>
      </c>
      <c r="W14" s="30">
        <f t="shared" si="6"/>
        <v>40</v>
      </c>
      <c r="Y14" s="8">
        <v>12</v>
      </c>
      <c r="Z14" s="8" t="str">
        <f>CONCATENATE(YEAR, ":",Y14,":0:0:",XINZHU!$A$1)</f>
        <v>2016:12:0:0:XINZHU</v>
      </c>
      <c r="AA14" s="37" t="e">
        <f>MATCH($Z14,REPORT_DATA_BY_ZONE_MONTH!$A:$A, 0)</f>
        <v>#N/A</v>
      </c>
      <c r="AB14" s="30" t="str">
        <f>IFERROR(INDEX(REPORT_DATA_BY_ZONE_MONTH!$A:$AG,$AA14,MATCH(AB$2,REPORT_DATA_BY_ZONE_MONTH!$A$1:$AG$1,0)), "")</f>
        <v/>
      </c>
    </row>
    <row r="15" spans="1:28">
      <c r="A15" s="37">
        <v>0</v>
      </c>
      <c r="B15" s="37">
        <f t="shared" si="0"/>
        <v>2</v>
      </c>
      <c r="C15" s="38">
        <f t="shared" si="1"/>
        <v>42401</v>
      </c>
      <c r="D15" s="38" t="str">
        <f>CONCATENATE(YEAR($C15),":",MONTH($C15),":0:0:", XINZHU!$A$1)</f>
        <v>2016:2:0:0:XINZHU</v>
      </c>
      <c r="E15" s="37" t="e">
        <f>MATCH($D15,BAPTISM_SOURCE_ZONE_MONTH!$A:$A, 0)</f>
        <v>#N/A</v>
      </c>
      <c r="F15" s="11" t="str">
        <f>IFERROR(INDEX(BAPTISM_SOURCE_ZONE_MONTH!$A:$Z,XINZHU_GRAPH_DATA!$E15,MATCH(F$2,BAPTISM_SOURCE_ZONE_MONTH!$A$1:$Z$1,0)),"")</f>
        <v/>
      </c>
      <c r="G15" s="11" t="str">
        <f>IFERROR(INDEX(BAPTISM_SOURCE_ZONE_MONTH!$A:$Z,XINZHU_GRAPH_DATA!$E15,MATCH(G$2,BAPTISM_SOURCE_ZONE_MONTH!$A$1:$Z$1,0)),"")</f>
        <v/>
      </c>
      <c r="H15" s="11" t="str">
        <f>IFERROR(INDEX(BAPTISM_SOURCE_ZONE_MONTH!$A:$Z,XINZHU_GRAPH_DATA!$E15,MATCH(H$2,BAPTISM_SOURCE_ZONE_MONTH!$A$1:$Z$1,0)),"")</f>
        <v/>
      </c>
      <c r="I15" s="11" t="str">
        <f>IFERROR(INDEX(BAPTISM_SOURCE_ZONE_MONTH!$A:$Z,XINZHU_GRAPH_DATA!$E15,MATCH(I$2,BAPTISM_SOURCE_ZONE_MONTH!$A$1:$Z$1,0)),"")</f>
        <v/>
      </c>
      <c r="J15" s="11" t="str">
        <f>IFERROR(INDEX(BAPTISM_SOURCE_ZONE_MONTH!$A:$Z,XINZHU_GRAPH_DATA!$E15,MATCH(J$2,BAPTISM_SOURCE_ZONE_MONTH!$A$1:$Z$1,0)),"")</f>
        <v/>
      </c>
      <c r="K15" s="11" t="str">
        <f>IFERROR(INDEX(BAPTISM_SOURCE_ZONE_MONTH!$A:$Z,XINZHU_GRAPH_DATA!$E15,MATCH(K$2,BAPTISM_SOURCE_ZONE_MONTH!$A$1:$Z$1,0)),"")</f>
        <v/>
      </c>
      <c r="M15" s="37">
        <f>MATCH($D15,REPORT_DATA_BY_ZONE_MONTH!$A:$A, 0)</f>
        <v>233</v>
      </c>
      <c r="N15" s="30">
        <f>IFERROR(INDEX(REPORT_DATA_BY_ZONE_MONTH!$A:$AG,$M15,MATCH(N$2,REPORT_DATA_BY_ZONE_MONTH!$A$1:$AG$1,0)), "")</f>
        <v>0</v>
      </c>
      <c r="O15" s="30">
        <f t="shared" si="2"/>
        <v>6</v>
      </c>
      <c r="P15" s="30">
        <f>IFERROR(INDEX(REPORT_DATA_BY_ZONE_MONTH!$A:$AG,$M15,MATCH(P$2,REPORT_DATA_BY_ZONE_MONTH!$A$1:$AG$1,0)), "")</f>
        <v>95</v>
      </c>
      <c r="Q15" s="30">
        <f t="shared" si="3"/>
        <v>240</v>
      </c>
      <c r="R15" s="30">
        <f>IFERROR(INDEX(REPORT_DATA_BY_ZONE_MONTH!$A:$AG,$M15,MATCH(R$2,REPORT_DATA_BY_ZONE_MONTH!$A$1:$AG$1,0)), "")</f>
        <v>30</v>
      </c>
      <c r="S15" s="30">
        <f t="shared" si="4"/>
        <v>120</v>
      </c>
      <c r="T15" s="30">
        <f>IFERROR(INDEX(REPORT_DATA_BY_ZONE_MONTH!$A:$AG,$M15,MATCH(T$2,REPORT_DATA_BY_ZONE_MONTH!$A$1:$AG$1,0)), "")</f>
        <v>85</v>
      </c>
      <c r="U15" s="30">
        <f t="shared" si="5"/>
        <v>200</v>
      </c>
      <c r="V15" s="30">
        <f>IFERROR(INDEX(REPORT_DATA_BY_ZONE_MONTH!$A:$AG,$M15,MATCH(V$2,REPORT_DATA_BY_ZONE_MONTH!$A$1:$AG$1,0)), "")</f>
        <v>4</v>
      </c>
      <c r="W15" s="30">
        <f t="shared" si="6"/>
        <v>40</v>
      </c>
    </row>
    <row r="16" spans="1:28">
      <c r="F16" s="37">
        <f t="shared" ref="F16:K16" si="7">SUM(F3:F15)</f>
        <v>5</v>
      </c>
      <c r="G16" s="37">
        <f>SUM(G3:G15)</f>
        <v>2</v>
      </c>
      <c r="H16" s="37">
        <f>SUM(H3:H15)</f>
        <v>0</v>
      </c>
      <c r="I16" s="37">
        <f t="shared" si="7"/>
        <v>0</v>
      </c>
      <c r="J16" s="37">
        <f t="shared" si="7"/>
        <v>0</v>
      </c>
      <c r="K16" s="37">
        <f t="shared" si="7"/>
        <v>4</v>
      </c>
      <c r="N16" s="37">
        <f>SUM(N3:N15)</f>
        <v>39</v>
      </c>
      <c r="O16" s="37"/>
      <c r="AB16" s="8">
        <f>SUM(AB3:AB14)</f>
        <v>6</v>
      </c>
    </row>
    <row r="17" spans="1:12">
      <c r="A17" s="8" t="s">
        <v>1424</v>
      </c>
      <c r="B17" s="8">
        <v>4</v>
      </c>
      <c r="G17" s="37"/>
      <c r="H17" s="37"/>
      <c r="I17" s="37"/>
      <c r="J17" s="37"/>
      <c r="K17" s="37"/>
      <c r="L17" s="37"/>
    </row>
    <row r="18" spans="1:12">
      <c r="A18" s="8" t="s">
        <v>1425</v>
      </c>
      <c r="B18" s="8">
        <f>COUNTA(XINZHU!$A:$A)-1</f>
        <v>10</v>
      </c>
      <c r="G18" s="37"/>
      <c r="H18" s="37"/>
      <c r="I18" s="37"/>
      <c r="J18" s="37"/>
      <c r="K18" s="37"/>
      <c r="L18" s="37"/>
    </row>
    <row r="19" spans="1:12">
      <c r="A19" s="8" t="s">
        <v>634</v>
      </c>
      <c r="B19" s="8">
        <f>SUM($F$16:$H$16)</f>
        <v>7</v>
      </c>
    </row>
    <row r="20" spans="1:12">
      <c r="A20" s="8" t="s">
        <v>635</v>
      </c>
      <c r="B20" s="8">
        <f>SUM($I$16:$K$16)</f>
        <v>4</v>
      </c>
    </row>
    <row r="21" spans="1:12">
      <c r="A21" s="8" t="s">
        <v>1426</v>
      </c>
      <c r="B21" s="1">
        <v>6</v>
      </c>
    </row>
    <row r="22" spans="1:12" ht="60">
      <c r="A22" s="8" t="s">
        <v>637</v>
      </c>
      <c r="B22" s="39" t="str">
        <f>CONCATENATE("Member Referral Goal 成員回條目標:     50%+ 
Member Referral Actual 成員回條實際:  ",$D$22)</f>
        <v>Member Referral Goal 成員回條目標:     50%+ 
Member Referral Actual 成員回條實際:  36%</v>
      </c>
      <c r="C22" s="40">
        <f>B20/SUM(B19:B20)</f>
        <v>0.36363636363636365</v>
      </c>
      <c r="D22" s="8" t="str">
        <f>TEXT(C22,"00%")</f>
        <v>36%</v>
      </c>
    </row>
    <row r="23" spans="1:12" ht="30">
      <c r="A23" s="8" t="s">
        <v>638</v>
      </c>
      <c r="B23" s="39" t="str">
        <f>CONCATENATE("Annual Goal 年度目標:  ",C23,"
Actual YTD 年度實際:    ",D23)</f>
        <v>Annual Goal 年度目標:  59
Actual YTD 年度實際:    6</v>
      </c>
      <c r="C23" s="8">
        <f>XINZHU!$D$2</f>
        <v>59</v>
      </c>
      <c r="D23" s="8">
        <f>XINZHU!$G$5</f>
        <v>6</v>
      </c>
    </row>
    <row r="24" spans="1:12" ht="23.25">
      <c r="A24" s="8" t="s">
        <v>1423</v>
      </c>
      <c r="B24" s="64" t="str">
        <f>XINZHU!$B1</f>
        <v>Xinzhu Zone</v>
      </c>
    </row>
    <row r="25" spans="1:12">
      <c r="B25" s="62" t="str">
        <f>XINZHU!$B2</f>
        <v>新竹地帶</v>
      </c>
    </row>
    <row r="26" spans="1:12">
      <c r="B26" s="62" t="str">
        <f>XINZHU!$B6</f>
        <v>Hsinchu Stake</v>
      </c>
    </row>
    <row r="27" spans="1:12">
      <c r="B27" s="62" t="str">
        <f>XINZHU!$B7</f>
        <v>新竹支聯會</v>
      </c>
    </row>
    <row r="28" spans="1:12">
      <c r="B28" s="63">
        <f>XINZHU!$B4</f>
        <v>42414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topLeftCell="A10" workbookViewId="0">
      <selection activeCell="V14" sqref="V14"/>
    </sheetView>
  </sheetViews>
  <sheetFormatPr defaultRowHeight="15"/>
  <cols>
    <col min="1" max="1" width="19.28515625" bestFit="1" customWidth="1"/>
    <col min="2" max="2" width="14.140625" bestFit="1" customWidth="1"/>
    <col min="3" max="3" width="2.28515625" customWidth="1"/>
    <col min="4" max="4" width="2.140625" customWidth="1"/>
    <col min="5" max="6" width="3" customWidth="1"/>
    <col min="7" max="7" width="14.28515625" bestFit="1" customWidth="1"/>
    <col min="8" max="8" width="4.5703125" bestFit="1" customWidth="1"/>
    <col min="9" max="9" width="6" bestFit="1" customWidth="1"/>
    <col min="10" max="10" width="3.42578125" customWidth="1"/>
    <col min="11" max="11" width="4.42578125" bestFit="1" customWidth="1"/>
    <col min="12" max="13" width="4" customWidth="1"/>
    <col min="14" max="14" width="11.5703125" bestFit="1" customWidth="1"/>
    <col min="15" max="15" width="10.5703125" bestFit="1" customWidth="1"/>
    <col min="16" max="16" width="5.42578125" bestFit="1" customWidth="1"/>
    <col min="17" max="17" width="4.28515625" bestFit="1" customWidth="1"/>
    <col min="18" max="18" width="4.28515625" style="8" customWidth="1"/>
    <col min="19" max="19" width="15.28515625" style="8" bestFit="1" customWidth="1"/>
    <col min="20" max="20" width="11.85546875" style="8" bestFit="1" customWidth="1"/>
    <col min="21" max="21" width="12" style="8" bestFit="1" customWidth="1"/>
    <col min="22" max="22" width="14.28515625" style="8" bestFit="1" customWidth="1"/>
    <col min="23" max="23" width="13.140625" style="8" bestFit="1" customWidth="1"/>
    <col min="24" max="24" width="10.42578125" style="8" bestFit="1" customWidth="1"/>
  </cols>
  <sheetData>
    <row r="1" spans="1:24">
      <c r="C1" t="s">
        <v>2</v>
      </c>
      <c r="D1" t="s">
        <v>3</v>
      </c>
      <c r="E1" t="s">
        <v>4</v>
      </c>
      <c r="F1" t="s">
        <v>5</v>
      </c>
      <c r="G1" t="s">
        <v>61</v>
      </c>
      <c r="H1" t="s">
        <v>6</v>
      </c>
      <c r="I1" t="s">
        <v>77</v>
      </c>
      <c r="J1" t="s">
        <v>7</v>
      </c>
      <c r="K1" t="s">
        <v>8</v>
      </c>
      <c r="L1" t="s">
        <v>9</v>
      </c>
      <c r="M1" t="s">
        <v>10</v>
      </c>
      <c r="N1" t="s">
        <v>63</v>
      </c>
      <c r="O1" t="s">
        <v>62</v>
      </c>
      <c r="P1" t="s">
        <v>11</v>
      </c>
      <c r="Q1" t="s">
        <v>12</v>
      </c>
      <c r="R1" s="8" t="s">
        <v>13</v>
      </c>
      <c r="S1"/>
      <c r="T1"/>
      <c r="U1"/>
      <c r="V1"/>
      <c r="W1"/>
      <c r="X1"/>
    </row>
    <row r="2" spans="1:24">
      <c r="A2" s="8" t="s">
        <v>568</v>
      </c>
      <c r="B2" s="3" t="s">
        <v>136</v>
      </c>
      <c r="C2" s="8">
        <v>3</v>
      </c>
      <c r="D2" s="8">
        <v>4</v>
      </c>
      <c r="E2" s="8">
        <v>11</v>
      </c>
      <c r="F2" s="8">
        <v>18</v>
      </c>
      <c r="G2" s="8">
        <v>1</v>
      </c>
      <c r="H2" s="8">
        <v>0</v>
      </c>
      <c r="I2" s="8">
        <v>0</v>
      </c>
      <c r="J2" s="8">
        <v>50</v>
      </c>
      <c r="K2" s="8">
        <v>0</v>
      </c>
      <c r="L2" s="8">
        <v>35</v>
      </c>
      <c r="M2" s="8">
        <v>85</v>
      </c>
      <c r="N2" s="8">
        <v>21</v>
      </c>
      <c r="O2" s="8">
        <v>0</v>
      </c>
      <c r="P2" s="8">
        <v>13</v>
      </c>
      <c r="Q2" s="8">
        <v>0</v>
      </c>
      <c r="R2" s="8">
        <v>1</v>
      </c>
      <c r="S2"/>
      <c r="T2"/>
      <c r="U2"/>
      <c r="V2"/>
      <c r="W2"/>
      <c r="X2"/>
    </row>
    <row r="3" spans="1:24">
      <c r="A3" s="8" t="s">
        <v>569</v>
      </c>
      <c r="B3" s="3" t="s">
        <v>122</v>
      </c>
      <c r="C3" s="8">
        <v>0</v>
      </c>
      <c r="D3" s="8">
        <v>2</v>
      </c>
      <c r="E3" s="8">
        <v>13</v>
      </c>
      <c r="F3" s="8">
        <v>28</v>
      </c>
      <c r="G3" s="8">
        <v>8</v>
      </c>
      <c r="H3" s="8">
        <v>1</v>
      </c>
      <c r="I3" s="8">
        <v>0</v>
      </c>
      <c r="J3" s="8">
        <v>59</v>
      </c>
      <c r="K3" s="8">
        <v>0</v>
      </c>
      <c r="L3" s="8">
        <v>53</v>
      </c>
      <c r="M3" s="8">
        <v>48</v>
      </c>
      <c r="N3" s="8">
        <v>18</v>
      </c>
      <c r="O3" s="8">
        <v>0</v>
      </c>
      <c r="P3" s="8">
        <v>28</v>
      </c>
      <c r="Q3" s="8">
        <v>0</v>
      </c>
      <c r="R3" s="8">
        <v>0</v>
      </c>
      <c r="S3"/>
      <c r="T3"/>
      <c r="U3"/>
      <c r="V3"/>
      <c r="W3"/>
      <c r="X3"/>
    </row>
    <row r="4" spans="1:24">
      <c r="A4" s="8" t="s">
        <v>570</v>
      </c>
      <c r="B4" s="3" t="s">
        <v>114</v>
      </c>
      <c r="C4" s="8">
        <v>0</v>
      </c>
      <c r="D4" s="8">
        <v>1</v>
      </c>
      <c r="E4" s="8">
        <v>9</v>
      </c>
      <c r="F4" s="8">
        <v>11</v>
      </c>
      <c r="G4" s="8">
        <v>5</v>
      </c>
      <c r="H4" s="8">
        <v>0</v>
      </c>
      <c r="I4" s="8">
        <v>0</v>
      </c>
      <c r="J4" s="8">
        <v>25</v>
      </c>
      <c r="K4" s="8">
        <v>0</v>
      </c>
      <c r="L4" s="8">
        <v>18</v>
      </c>
      <c r="M4" s="8">
        <v>16</v>
      </c>
      <c r="N4" s="8">
        <v>14</v>
      </c>
      <c r="O4" s="8">
        <v>0</v>
      </c>
      <c r="P4" s="8">
        <v>12</v>
      </c>
      <c r="Q4" s="8">
        <v>0</v>
      </c>
      <c r="R4" s="8">
        <v>0</v>
      </c>
      <c r="S4"/>
      <c r="T4"/>
      <c r="U4"/>
      <c r="V4"/>
      <c r="W4"/>
      <c r="X4"/>
    </row>
    <row r="5" spans="1:24">
      <c r="A5" s="8" t="s">
        <v>571</v>
      </c>
      <c r="B5" s="3" t="s">
        <v>104</v>
      </c>
      <c r="C5" s="8">
        <v>2</v>
      </c>
      <c r="D5" s="8">
        <v>2</v>
      </c>
      <c r="E5" s="8">
        <v>6</v>
      </c>
      <c r="F5" s="8">
        <v>18</v>
      </c>
      <c r="G5" s="8">
        <v>2</v>
      </c>
      <c r="H5" s="8">
        <v>0</v>
      </c>
      <c r="I5" s="8">
        <v>0</v>
      </c>
      <c r="J5" s="8">
        <v>32</v>
      </c>
      <c r="K5" s="8">
        <v>0</v>
      </c>
      <c r="L5" s="8">
        <v>23</v>
      </c>
      <c r="M5" s="8">
        <v>42</v>
      </c>
      <c r="N5" s="8">
        <v>18</v>
      </c>
      <c r="O5" s="8">
        <v>0</v>
      </c>
      <c r="P5" s="8">
        <v>13</v>
      </c>
      <c r="Q5" s="8">
        <v>0</v>
      </c>
      <c r="R5" s="8">
        <v>0</v>
      </c>
      <c r="S5"/>
      <c r="T5"/>
      <c r="U5"/>
      <c r="V5"/>
      <c r="W5"/>
      <c r="X5"/>
    </row>
    <row r="6" spans="1:24">
      <c r="A6" s="8" t="s">
        <v>572</v>
      </c>
      <c r="B6" s="3" t="s">
        <v>57</v>
      </c>
      <c r="C6" s="8">
        <v>0</v>
      </c>
      <c r="D6" s="8">
        <v>0</v>
      </c>
      <c r="E6" s="8">
        <v>0</v>
      </c>
      <c r="F6" s="8">
        <v>1</v>
      </c>
      <c r="G6" s="8">
        <v>0</v>
      </c>
      <c r="H6" s="8">
        <v>0</v>
      </c>
      <c r="I6" s="8">
        <v>0</v>
      </c>
      <c r="J6" s="8">
        <v>1</v>
      </c>
      <c r="K6" s="8">
        <v>0</v>
      </c>
      <c r="L6" s="8">
        <v>2</v>
      </c>
      <c r="M6" s="8">
        <v>5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/>
      <c r="T6"/>
      <c r="U6"/>
      <c r="V6"/>
      <c r="W6"/>
      <c r="X6"/>
    </row>
    <row r="7" spans="1:24">
      <c r="A7" s="8" t="s">
        <v>573</v>
      </c>
      <c r="B7" s="3" t="s">
        <v>94</v>
      </c>
      <c r="C7" s="8">
        <v>1</v>
      </c>
      <c r="D7" s="8">
        <v>1</v>
      </c>
      <c r="E7" s="8">
        <v>11</v>
      </c>
      <c r="F7" s="8">
        <v>33</v>
      </c>
      <c r="G7" s="8">
        <v>8</v>
      </c>
      <c r="H7" s="8">
        <v>8</v>
      </c>
      <c r="I7" s="8">
        <v>0</v>
      </c>
      <c r="J7" s="8">
        <v>55</v>
      </c>
      <c r="K7" s="8">
        <v>0</v>
      </c>
      <c r="L7" s="8">
        <v>45</v>
      </c>
      <c r="M7" s="8">
        <v>61</v>
      </c>
      <c r="N7" s="8">
        <v>28</v>
      </c>
      <c r="O7" s="8">
        <v>0</v>
      </c>
      <c r="P7" s="8">
        <v>13</v>
      </c>
      <c r="Q7" s="8">
        <v>0</v>
      </c>
      <c r="R7" s="8">
        <v>0</v>
      </c>
      <c r="S7"/>
      <c r="T7"/>
      <c r="U7"/>
      <c r="V7"/>
      <c r="W7"/>
      <c r="X7"/>
    </row>
    <row r="8" spans="1:24">
      <c r="A8" s="8" t="s">
        <v>574</v>
      </c>
      <c r="B8" s="3" t="s">
        <v>171</v>
      </c>
      <c r="C8" s="8">
        <v>1</v>
      </c>
      <c r="D8" s="8">
        <v>0</v>
      </c>
      <c r="E8" s="8">
        <v>13</v>
      </c>
      <c r="F8" s="8">
        <v>27</v>
      </c>
      <c r="G8" s="8">
        <v>1</v>
      </c>
      <c r="H8" s="8">
        <v>0</v>
      </c>
      <c r="I8" s="8">
        <v>0</v>
      </c>
      <c r="J8" s="8">
        <v>48</v>
      </c>
      <c r="K8" s="8">
        <v>0</v>
      </c>
      <c r="L8" s="8">
        <v>25</v>
      </c>
      <c r="M8" s="8">
        <v>42</v>
      </c>
      <c r="N8" s="8">
        <v>13</v>
      </c>
      <c r="O8" s="8">
        <v>0</v>
      </c>
      <c r="P8" s="8">
        <v>8</v>
      </c>
      <c r="Q8" s="8">
        <v>0</v>
      </c>
      <c r="R8" s="8">
        <v>0</v>
      </c>
      <c r="S8"/>
      <c r="T8"/>
      <c r="U8"/>
      <c r="V8"/>
      <c r="W8"/>
      <c r="X8"/>
    </row>
    <row r="9" spans="1:24">
      <c r="A9" s="8" t="s">
        <v>575</v>
      </c>
      <c r="B9" s="3" t="s">
        <v>96</v>
      </c>
      <c r="C9" s="8">
        <v>2</v>
      </c>
      <c r="D9" s="8">
        <v>3</v>
      </c>
      <c r="E9" s="8">
        <v>15</v>
      </c>
      <c r="F9" s="8">
        <v>35</v>
      </c>
      <c r="G9" s="8">
        <v>6</v>
      </c>
      <c r="H9" s="8">
        <v>1</v>
      </c>
      <c r="I9" s="8">
        <v>0</v>
      </c>
      <c r="J9" s="8">
        <v>84</v>
      </c>
      <c r="K9" s="8">
        <v>0</v>
      </c>
      <c r="L9" s="8">
        <v>52</v>
      </c>
      <c r="M9" s="8">
        <v>68</v>
      </c>
      <c r="N9" s="8">
        <v>35</v>
      </c>
      <c r="O9" s="8">
        <v>0</v>
      </c>
      <c r="P9" s="8">
        <v>25</v>
      </c>
      <c r="Q9" s="8">
        <v>0</v>
      </c>
      <c r="R9" s="8">
        <v>0</v>
      </c>
      <c r="S9"/>
      <c r="T9"/>
      <c r="U9"/>
      <c r="V9"/>
      <c r="W9"/>
      <c r="X9"/>
    </row>
    <row r="10" spans="1:24">
      <c r="A10" s="8" t="s">
        <v>576</v>
      </c>
      <c r="B10" s="3" t="s">
        <v>102</v>
      </c>
      <c r="C10" s="8">
        <v>1</v>
      </c>
      <c r="D10" s="8">
        <v>5</v>
      </c>
      <c r="E10" s="8">
        <v>9</v>
      </c>
      <c r="F10" s="8">
        <v>19</v>
      </c>
      <c r="G10" s="8">
        <v>4</v>
      </c>
      <c r="H10" s="8">
        <v>0</v>
      </c>
      <c r="I10" s="8">
        <v>0</v>
      </c>
      <c r="J10" s="8">
        <v>40</v>
      </c>
      <c r="K10" s="8">
        <v>0</v>
      </c>
      <c r="L10" s="8">
        <v>47</v>
      </c>
      <c r="M10" s="8">
        <v>68</v>
      </c>
      <c r="N10" s="8">
        <v>18</v>
      </c>
      <c r="O10" s="8">
        <v>0</v>
      </c>
      <c r="P10" s="8">
        <v>21</v>
      </c>
      <c r="Q10" s="8">
        <v>0</v>
      </c>
      <c r="R10" s="8">
        <v>0</v>
      </c>
      <c r="S10"/>
      <c r="T10"/>
      <c r="U10"/>
      <c r="V10"/>
      <c r="W10"/>
      <c r="X10"/>
    </row>
    <row r="11" spans="1:24">
      <c r="A11" s="8" t="s">
        <v>577</v>
      </c>
      <c r="B11" s="3" t="s">
        <v>223</v>
      </c>
      <c r="C11" s="8">
        <v>8</v>
      </c>
      <c r="D11" s="8">
        <v>2</v>
      </c>
      <c r="E11" s="8">
        <v>14</v>
      </c>
      <c r="F11" s="8">
        <v>20</v>
      </c>
      <c r="G11" s="8">
        <v>3</v>
      </c>
      <c r="H11" s="8">
        <v>0</v>
      </c>
      <c r="I11" s="8">
        <v>0</v>
      </c>
      <c r="J11" s="8">
        <v>53</v>
      </c>
      <c r="K11" s="8">
        <v>0</v>
      </c>
      <c r="L11" s="8">
        <v>45</v>
      </c>
      <c r="M11" s="8">
        <v>57</v>
      </c>
      <c r="N11" s="8">
        <v>29</v>
      </c>
      <c r="O11" s="8">
        <v>0</v>
      </c>
      <c r="P11" s="8">
        <v>22</v>
      </c>
      <c r="Q11" s="8">
        <v>0</v>
      </c>
      <c r="R11" s="8">
        <v>0</v>
      </c>
      <c r="S11"/>
      <c r="T11"/>
      <c r="U11"/>
      <c r="V11"/>
      <c r="W11"/>
      <c r="X11"/>
    </row>
    <row r="12" spans="1:24">
      <c r="A12" s="8" t="s">
        <v>578</v>
      </c>
      <c r="B12" s="3" t="s">
        <v>138</v>
      </c>
      <c r="C12" s="8">
        <v>1</v>
      </c>
      <c r="D12" s="8">
        <v>2</v>
      </c>
      <c r="E12" s="8">
        <v>6</v>
      </c>
      <c r="F12" s="8">
        <v>15</v>
      </c>
      <c r="G12" s="8">
        <v>4</v>
      </c>
      <c r="H12" s="8">
        <v>0</v>
      </c>
      <c r="I12" s="8">
        <v>0</v>
      </c>
      <c r="J12" s="8">
        <v>32</v>
      </c>
      <c r="K12" s="8">
        <v>0</v>
      </c>
      <c r="L12" s="8">
        <v>28</v>
      </c>
      <c r="M12" s="8">
        <v>37</v>
      </c>
      <c r="N12" s="8">
        <v>20</v>
      </c>
      <c r="O12" s="8">
        <v>0</v>
      </c>
      <c r="P12" s="8">
        <v>13</v>
      </c>
      <c r="Q12" s="8">
        <v>0</v>
      </c>
      <c r="R12" s="8">
        <v>0</v>
      </c>
      <c r="S12"/>
      <c r="T12"/>
      <c r="U12"/>
      <c r="V12"/>
      <c r="W12"/>
      <c r="X12"/>
    </row>
    <row r="13" spans="1:24">
      <c r="A13" s="8" t="s">
        <v>579</v>
      </c>
      <c r="B13" s="3" t="s">
        <v>136</v>
      </c>
      <c r="C13" s="8">
        <v>4</v>
      </c>
      <c r="D13" s="8">
        <v>2</v>
      </c>
      <c r="E13" s="8">
        <v>11</v>
      </c>
      <c r="F13" s="8">
        <v>20</v>
      </c>
      <c r="G13" s="8">
        <v>6</v>
      </c>
      <c r="H13" s="8">
        <v>0</v>
      </c>
      <c r="I13" s="8">
        <v>0</v>
      </c>
      <c r="J13" s="8">
        <v>47</v>
      </c>
      <c r="K13" s="8">
        <v>8</v>
      </c>
      <c r="L13" s="8">
        <v>66</v>
      </c>
      <c r="M13" s="8">
        <v>146</v>
      </c>
      <c r="N13" s="8">
        <v>40</v>
      </c>
      <c r="O13" s="8">
        <v>0</v>
      </c>
      <c r="P13" s="8">
        <v>29</v>
      </c>
      <c r="Q13" s="8">
        <v>5</v>
      </c>
      <c r="R13" s="8">
        <v>1</v>
      </c>
      <c r="S13"/>
      <c r="T13"/>
      <c r="U13"/>
      <c r="V13"/>
      <c r="W13"/>
      <c r="X13"/>
    </row>
    <row r="14" spans="1:24">
      <c r="A14" s="8" t="s">
        <v>580</v>
      </c>
      <c r="B14" s="3" t="s">
        <v>122</v>
      </c>
      <c r="C14" s="8">
        <v>0</v>
      </c>
      <c r="D14" s="8">
        <v>2</v>
      </c>
      <c r="E14" s="8">
        <v>16</v>
      </c>
      <c r="F14" s="8">
        <v>33</v>
      </c>
      <c r="G14" s="8">
        <v>18</v>
      </c>
      <c r="H14" s="8">
        <v>1</v>
      </c>
      <c r="I14" s="8">
        <v>1</v>
      </c>
      <c r="J14" s="8">
        <v>66</v>
      </c>
      <c r="K14" s="8">
        <v>27</v>
      </c>
      <c r="L14" s="8">
        <v>97</v>
      </c>
      <c r="M14" s="8">
        <v>118</v>
      </c>
      <c r="N14" s="8">
        <v>57</v>
      </c>
      <c r="O14" s="8">
        <v>0</v>
      </c>
      <c r="P14" s="8">
        <v>56</v>
      </c>
      <c r="Q14" s="8">
        <v>7</v>
      </c>
      <c r="R14" s="8">
        <v>0</v>
      </c>
      <c r="S14"/>
      <c r="T14"/>
      <c r="U14"/>
      <c r="V14"/>
      <c r="W14"/>
      <c r="X14"/>
    </row>
    <row r="15" spans="1:24">
      <c r="A15" s="8" t="s">
        <v>581</v>
      </c>
      <c r="B15" s="3" t="s">
        <v>114</v>
      </c>
      <c r="C15" s="8">
        <v>0</v>
      </c>
      <c r="D15" s="8">
        <v>1</v>
      </c>
      <c r="E15" s="8">
        <v>12</v>
      </c>
      <c r="F15" s="8">
        <v>14</v>
      </c>
      <c r="G15" s="8">
        <v>3</v>
      </c>
      <c r="H15" s="8">
        <v>1</v>
      </c>
      <c r="I15" s="8">
        <v>1</v>
      </c>
      <c r="J15" s="8">
        <v>36</v>
      </c>
      <c r="K15" s="8">
        <v>7</v>
      </c>
      <c r="L15" s="8">
        <v>48</v>
      </c>
      <c r="M15" s="8">
        <v>70</v>
      </c>
      <c r="N15" s="8">
        <v>36</v>
      </c>
      <c r="O15" s="8">
        <v>0</v>
      </c>
      <c r="P15" s="8">
        <v>30</v>
      </c>
      <c r="Q15" s="8">
        <v>7</v>
      </c>
      <c r="R15" s="8">
        <v>0</v>
      </c>
      <c r="S15"/>
      <c r="T15"/>
      <c r="U15"/>
      <c r="V15"/>
      <c r="W15"/>
      <c r="X15"/>
    </row>
    <row r="16" spans="1:24">
      <c r="A16" s="8" t="s">
        <v>582</v>
      </c>
      <c r="B16" s="3" t="s">
        <v>104</v>
      </c>
      <c r="C16" s="8">
        <v>2</v>
      </c>
      <c r="D16" s="8">
        <v>1</v>
      </c>
      <c r="E16" s="8">
        <v>6</v>
      </c>
      <c r="F16" s="8">
        <v>18</v>
      </c>
      <c r="G16" s="8">
        <v>2</v>
      </c>
      <c r="H16" s="8">
        <v>1</v>
      </c>
      <c r="I16" s="8">
        <v>1</v>
      </c>
      <c r="J16" s="8">
        <v>31</v>
      </c>
      <c r="K16" s="8">
        <v>9</v>
      </c>
      <c r="L16" s="8">
        <v>37</v>
      </c>
      <c r="M16" s="8">
        <v>84</v>
      </c>
      <c r="N16" s="8">
        <v>34</v>
      </c>
      <c r="O16" s="8">
        <v>0</v>
      </c>
      <c r="P16" s="8">
        <v>27</v>
      </c>
      <c r="Q16" s="8">
        <v>11</v>
      </c>
      <c r="R16" s="8">
        <v>0</v>
      </c>
      <c r="S16"/>
      <c r="T16"/>
      <c r="U16"/>
      <c r="V16"/>
      <c r="W16"/>
      <c r="X16"/>
    </row>
    <row r="17" spans="1:24">
      <c r="A17" s="8" t="s">
        <v>583</v>
      </c>
      <c r="B17" s="3" t="s">
        <v>275</v>
      </c>
      <c r="C17" s="8">
        <v>0</v>
      </c>
      <c r="D17" s="8">
        <v>0</v>
      </c>
      <c r="E17" s="8">
        <v>7</v>
      </c>
      <c r="F17" s="8">
        <v>3</v>
      </c>
      <c r="G17" s="8">
        <v>0</v>
      </c>
      <c r="H17" s="8">
        <v>0</v>
      </c>
      <c r="I17" s="8">
        <v>0</v>
      </c>
      <c r="J17" s="8">
        <v>18</v>
      </c>
      <c r="K17" s="8">
        <v>5</v>
      </c>
      <c r="L17" s="8">
        <v>15</v>
      </c>
      <c r="M17" s="8">
        <v>13</v>
      </c>
      <c r="N17" s="8">
        <v>9</v>
      </c>
      <c r="O17" s="8">
        <v>0</v>
      </c>
      <c r="P17" s="8">
        <v>2</v>
      </c>
      <c r="Q17" s="8">
        <v>1</v>
      </c>
      <c r="R17" s="8">
        <v>0</v>
      </c>
      <c r="S17"/>
      <c r="T17"/>
      <c r="U17"/>
      <c r="V17"/>
      <c r="W17"/>
      <c r="X17"/>
    </row>
    <row r="18" spans="1:24">
      <c r="A18" s="8" t="s">
        <v>584</v>
      </c>
      <c r="B18" s="3" t="s">
        <v>94</v>
      </c>
      <c r="C18" s="8">
        <v>0</v>
      </c>
      <c r="D18" s="8">
        <v>2</v>
      </c>
      <c r="E18" s="8">
        <v>14</v>
      </c>
      <c r="F18" s="8">
        <v>39</v>
      </c>
      <c r="G18" s="8">
        <v>13</v>
      </c>
      <c r="H18" s="8">
        <v>1</v>
      </c>
      <c r="I18" s="8">
        <v>1</v>
      </c>
      <c r="J18" s="8">
        <v>77</v>
      </c>
      <c r="K18" s="8">
        <v>22</v>
      </c>
      <c r="L18" s="8">
        <v>91</v>
      </c>
      <c r="M18" s="8">
        <v>131</v>
      </c>
      <c r="N18" s="8">
        <v>65</v>
      </c>
      <c r="O18" s="8">
        <v>0</v>
      </c>
      <c r="P18" s="8">
        <v>36</v>
      </c>
      <c r="Q18" s="8">
        <v>9</v>
      </c>
      <c r="R18" s="8">
        <v>0</v>
      </c>
      <c r="S18"/>
      <c r="T18"/>
      <c r="U18"/>
      <c r="V18"/>
      <c r="W18"/>
      <c r="X18"/>
    </row>
    <row r="19" spans="1:24">
      <c r="A19" s="8" t="s">
        <v>585</v>
      </c>
      <c r="B19" s="3" t="s">
        <v>171</v>
      </c>
      <c r="C19" s="8">
        <v>0</v>
      </c>
      <c r="D19" s="8">
        <v>2</v>
      </c>
      <c r="E19" s="8">
        <v>14</v>
      </c>
      <c r="F19" s="8">
        <v>27</v>
      </c>
      <c r="G19" s="8">
        <v>3</v>
      </c>
      <c r="H19" s="8">
        <v>0</v>
      </c>
      <c r="I19" s="8">
        <v>0</v>
      </c>
      <c r="J19" s="8">
        <v>51</v>
      </c>
      <c r="K19" s="8">
        <v>17</v>
      </c>
      <c r="L19" s="8">
        <v>43</v>
      </c>
      <c r="M19" s="8">
        <v>76</v>
      </c>
      <c r="N19" s="8">
        <v>28</v>
      </c>
      <c r="O19" s="8">
        <v>0</v>
      </c>
      <c r="P19" s="8">
        <v>23</v>
      </c>
      <c r="Q19" s="8">
        <v>10</v>
      </c>
      <c r="R19" s="8">
        <v>4</v>
      </c>
      <c r="S19"/>
      <c r="T19"/>
      <c r="U19"/>
      <c r="V19"/>
      <c r="W19"/>
      <c r="X19"/>
    </row>
    <row r="20" spans="1:24">
      <c r="A20" s="8" t="s">
        <v>586</v>
      </c>
      <c r="B20" s="3" t="s">
        <v>96</v>
      </c>
      <c r="C20" s="8">
        <v>2</v>
      </c>
      <c r="D20" s="8">
        <v>2</v>
      </c>
      <c r="E20" s="8">
        <v>19</v>
      </c>
      <c r="F20" s="8">
        <v>34</v>
      </c>
      <c r="G20" s="8">
        <v>4</v>
      </c>
      <c r="H20" s="8">
        <v>1</v>
      </c>
      <c r="I20" s="8">
        <v>1</v>
      </c>
      <c r="J20" s="8">
        <v>84</v>
      </c>
      <c r="K20" s="8">
        <v>18</v>
      </c>
      <c r="L20" s="8">
        <v>89</v>
      </c>
      <c r="M20" s="8">
        <v>154</v>
      </c>
      <c r="N20" s="8">
        <v>67</v>
      </c>
      <c r="O20" s="8">
        <v>0</v>
      </c>
      <c r="P20" s="8">
        <v>53</v>
      </c>
      <c r="Q20" s="8">
        <v>10</v>
      </c>
      <c r="R20" s="8">
        <v>0</v>
      </c>
      <c r="S20"/>
      <c r="T20"/>
      <c r="U20"/>
      <c r="V20"/>
      <c r="W20"/>
      <c r="X20"/>
    </row>
    <row r="21" spans="1:24">
      <c r="A21" s="8" t="s">
        <v>587</v>
      </c>
      <c r="B21" s="3" t="s">
        <v>102</v>
      </c>
      <c r="C21" s="8">
        <v>0</v>
      </c>
      <c r="D21" s="8">
        <v>5</v>
      </c>
      <c r="E21" s="8">
        <v>12</v>
      </c>
      <c r="F21" s="8">
        <v>24</v>
      </c>
      <c r="G21" s="8">
        <v>4</v>
      </c>
      <c r="H21" s="8">
        <v>2</v>
      </c>
      <c r="I21" s="8">
        <v>2</v>
      </c>
      <c r="J21" s="8">
        <v>52</v>
      </c>
      <c r="K21" s="8">
        <v>16</v>
      </c>
      <c r="L21" s="8">
        <v>75</v>
      </c>
      <c r="M21" s="8">
        <v>121</v>
      </c>
      <c r="N21" s="8">
        <v>46</v>
      </c>
      <c r="O21" s="8">
        <v>0</v>
      </c>
      <c r="P21" s="8">
        <v>46</v>
      </c>
      <c r="Q21" s="8">
        <v>20</v>
      </c>
      <c r="R21" s="8">
        <v>0</v>
      </c>
      <c r="S21"/>
      <c r="T21"/>
      <c r="U21"/>
      <c r="V21"/>
      <c r="W21"/>
      <c r="X21"/>
    </row>
    <row r="22" spans="1:24">
      <c r="A22" s="8" t="s">
        <v>588</v>
      </c>
      <c r="B22" s="3" t="s">
        <v>223</v>
      </c>
      <c r="C22" s="8">
        <v>5</v>
      </c>
      <c r="D22" s="8">
        <v>2</v>
      </c>
      <c r="E22" s="8">
        <v>14</v>
      </c>
      <c r="F22" s="8">
        <v>19</v>
      </c>
      <c r="G22" s="8">
        <v>4</v>
      </c>
      <c r="H22" s="8">
        <v>3</v>
      </c>
      <c r="I22" s="8">
        <v>3</v>
      </c>
      <c r="J22" s="8">
        <v>49</v>
      </c>
      <c r="K22" s="8">
        <v>12</v>
      </c>
      <c r="L22" s="8">
        <v>66</v>
      </c>
      <c r="M22" s="8">
        <v>84</v>
      </c>
      <c r="N22" s="8">
        <v>36</v>
      </c>
      <c r="O22" s="8">
        <v>0</v>
      </c>
      <c r="P22" s="8">
        <v>47</v>
      </c>
      <c r="Q22" s="8">
        <v>17</v>
      </c>
      <c r="R22" s="8">
        <v>0</v>
      </c>
      <c r="S22"/>
      <c r="T22"/>
      <c r="U22"/>
      <c r="V22"/>
      <c r="W22"/>
      <c r="X22"/>
    </row>
    <row r="23" spans="1:24">
      <c r="A23" s="8" t="s">
        <v>589</v>
      </c>
      <c r="B23" s="3" t="s">
        <v>138</v>
      </c>
      <c r="C23" s="8">
        <v>1</v>
      </c>
      <c r="D23" s="8">
        <v>0</v>
      </c>
      <c r="E23" s="8">
        <v>5</v>
      </c>
      <c r="F23" s="8">
        <v>12</v>
      </c>
      <c r="G23" s="8">
        <v>6</v>
      </c>
      <c r="H23" s="8">
        <v>3</v>
      </c>
      <c r="I23" s="8">
        <v>0</v>
      </c>
      <c r="J23" s="8">
        <v>27</v>
      </c>
      <c r="K23" s="8">
        <v>9</v>
      </c>
      <c r="L23" s="8">
        <v>41</v>
      </c>
      <c r="M23" s="8">
        <v>59</v>
      </c>
      <c r="N23" s="8">
        <v>29</v>
      </c>
      <c r="O23" s="8">
        <v>0</v>
      </c>
      <c r="P23" s="8">
        <v>18</v>
      </c>
      <c r="Q23" s="8">
        <v>2</v>
      </c>
      <c r="R23" s="8">
        <v>0</v>
      </c>
      <c r="S23"/>
      <c r="T23"/>
      <c r="U23"/>
      <c r="V23"/>
      <c r="W23"/>
      <c r="X23"/>
    </row>
    <row r="24" spans="1:24">
      <c r="A24" s="8" t="s">
        <v>590</v>
      </c>
      <c r="B24" s="3" t="s">
        <v>136</v>
      </c>
      <c r="C24" s="8">
        <v>0</v>
      </c>
      <c r="D24" s="8">
        <v>0</v>
      </c>
      <c r="E24" s="8">
        <v>13</v>
      </c>
      <c r="F24" s="8">
        <v>16</v>
      </c>
      <c r="G24" s="8">
        <v>0</v>
      </c>
      <c r="H24" s="8">
        <v>4</v>
      </c>
      <c r="I24" s="8">
        <v>4</v>
      </c>
      <c r="J24" s="8">
        <v>42</v>
      </c>
      <c r="K24" s="8">
        <v>9</v>
      </c>
      <c r="L24" s="8">
        <v>56</v>
      </c>
      <c r="M24" s="8">
        <v>164</v>
      </c>
      <c r="N24" s="8">
        <v>38</v>
      </c>
      <c r="O24" s="8">
        <v>0</v>
      </c>
      <c r="P24" s="8">
        <v>33</v>
      </c>
      <c r="Q24" s="8">
        <v>6</v>
      </c>
      <c r="R24" s="8">
        <v>1</v>
      </c>
      <c r="S24"/>
      <c r="T24"/>
      <c r="U24"/>
      <c r="V24"/>
      <c r="W24"/>
      <c r="X24"/>
    </row>
    <row r="25" spans="1:24">
      <c r="A25" s="8" t="s">
        <v>591</v>
      </c>
      <c r="B25" s="3" t="s">
        <v>122</v>
      </c>
      <c r="C25" s="8">
        <v>0</v>
      </c>
      <c r="D25" s="8">
        <v>3</v>
      </c>
      <c r="E25" s="8">
        <v>14</v>
      </c>
      <c r="F25" s="8">
        <v>32</v>
      </c>
      <c r="G25" s="8">
        <v>1</v>
      </c>
      <c r="H25" s="8">
        <v>3</v>
      </c>
      <c r="I25" s="8">
        <v>3</v>
      </c>
      <c r="J25" s="8">
        <v>60</v>
      </c>
      <c r="K25" s="8">
        <v>21</v>
      </c>
      <c r="L25" s="8">
        <v>110</v>
      </c>
      <c r="M25" s="8">
        <v>115</v>
      </c>
      <c r="N25" s="8">
        <v>59</v>
      </c>
      <c r="O25" s="8">
        <v>0</v>
      </c>
      <c r="P25" s="8">
        <v>53</v>
      </c>
      <c r="Q25" s="8">
        <v>24</v>
      </c>
      <c r="R25" s="8">
        <v>1</v>
      </c>
      <c r="S25"/>
      <c r="T25"/>
      <c r="U25"/>
      <c r="V25"/>
      <c r="W25"/>
      <c r="X25"/>
    </row>
    <row r="26" spans="1:24">
      <c r="A26" s="8" t="s">
        <v>592</v>
      </c>
      <c r="B26" s="3" t="s">
        <v>114</v>
      </c>
      <c r="C26" s="8">
        <v>0</v>
      </c>
      <c r="D26" s="8">
        <v>0</v>
      </c>
      <c r="E26" s="8">
        <v>11</v>
      </c>
      <c r="F26" s="8">
        <v>12</v>
      </c>
      <c r="G26" s="8">
        <v>0</v>
      </c>
      <c r="H26" s="8">
        <v>0</v>
      </c>
      <c r="I26" s="8">
        <v>0</v>
      </c>
      <c r="J26" s="8">
        <v>39</v>
      </c>
      <c r="K26" s="8">
        <v>11</v>
      </c>
      <c r="L26" s="8">
        <v>41</v>
      </c>
      <c r="M26" s="8">
        <v>67</v>
      </c>
      <c r="N26" s="8">
        <v>29</v>
      </c>
      <c r="O26" s="8">
        <v>0</v>
      </c>
      <c r="P26" s="8">
        <v>25</v>
      </c>
      <c r="Q26" s="8">
        <v>4</v>
      </c>
      <c r="R26" s="8">
        <v>3</v>
      </c>
      <c r="S26"/>
      <c r="T26"/>
      <c r="U26"/>
      <c r="V26"/>
      <c r="W26"/>
      <c r="X26"/>
    </row>
    <row r="27" spans="1:24">
      <c r="A27" s="8" t="s">
        <v>593</v>
      </c>
      <c r="B27" s="3" t="s">
        <v>104</v>
      </c>
      <c r="C27" s="8">
        <v>1</v>
      </c>
      <c r="D27" s="8">
        <v>3</v>
      </c>
      <c r="E27" s="8">
        <v>2</v>
      </c>
      <c r="F27" s="8">
        <v>13</v>
      </c>
      <c r="G27" s="8">
        <v>1</v>
      </c>
      <c r="H27" s="8">
        <v>0</v>
      </c>
      <c r="I27" s="8">
        <v>0</v>
      </c>
      <c r="J27" s="8">
        <v>25</v>
      </c>
      <c r="K27" s="8">
        <v>5</v>
      </c>
      <c r="L27" s="8">
        <v>37</v>
      </c>
      <c r="M27" s="8">
        <v>73</v>
      </c>
      <c r="N27" s="8">
        <v>27</v>
      </c>
      <c r="O27" s="8">
        <v>0</v>
      </c>
      <c r="P27" s="8">
        <v>28</v>
      </c>
      <c r="Q27" s="8">
        <v>6</v>
      </c>
      <c r="R27" s="8">
        <v>0</v>
      </c>
      <c r="S27"/>
      <c r="T27"/>
      <c r="U27"/>
      <c r="V27"/>
      <c r="W27"/>
      <c r="X27"/>
    </row>
    <row r="28" spans="1:24">
      <c r="A28" s="8" t="s">
        <v>594</v>
      </c>
      <c r="B28" s="3" t="s">
        <v>275</v>
      </c>
      <c r="C28" s="8">
        <v>0</v>
      </c>
      <c r="D28" s="8">
        <v>0</v>
      </c>
      <c r="E28" s="8">
        <v>7</v>
      </c>
      <c r="F28" s="8">
        <v>6</v>
      </c>
      <c r="G28" s="8">
        <v>0</v>
      </c>
      <c r="H28" s="8">
        <v>0</v>
      </c>
      <c r="I28" s="8">
        <v>0</v>
      </c>
      <c r="J28" s="8">
        <v>15</v>
      </c>
      <c r="K28" s="8">
        <v>3</v>
      </c>
      <c r="L28" s="8">
        <v>10</v>
      </c>
      <c r="M28" s="8">
        <v>15</v>
      </c>
      <c r="N28" s="8">
        <v>7</v>
      </c>
      <c r="O28" s="8">
        <v>0</v>
      </c>
      <c r="P28" s="8">
        <v>9</v>
      </c>
      <c r="Q28" s="8">
        <v>1</v>
      </c>
      <c r="R28" s="8">
        <v>0</v>
      </c>
      <c r="S28"/>
      <c r="T28"/>
      <c r="U28"/>
      <c r="V28"/>
      <c r="W28"/>
      <c r="X28"/>
    </row>
    <row r="29" spans="1:24">
      <c r="A29" s="8" t="s">
        <v>595</v>
      </c>
      <c r="B29" s="3" t="s">
        <v>94</v>
      </c>
      <c r="C29" s="8">
        <v>0</v>
      </c>
      <c r="D29" s="8">
        <v>0</v>
      </c>
      <c r="E29" s="8">
        <v>23</v>
      </c>
      <c r="F29" s="8">
        <v>29</v>
      </c>
      <c r="G29" s="8">
        <v>0</v>
      </c>
      <c r="H29" s="8">
        <v>1</v>
      </c>
      <c r="I29" s="8">
        <v>1</v>
      </c>
      <c r="J29" s="8">
        <v>72</v>
      </c>
      <c r="K29" s="8">
        <v>29</v>
      </c>
      <c r="L29" s="8">
        <v>85</v>
      </c>
      <c r="M29" s="8">
        <v>145</v>
      </c>
      <c r="N29" s="8">
        <v>77</v>
      </c>
      <c r="O29" s="8">
        <v>0</v>
      </c>
      <c r="P29" s="8">
        <v>43</v>
      </c>
      <c r="Q29" s="8">
        <v>17</v>
      </c>
      <c r="R29" s="8">
        <v>0</v>
      </c>
      <c r="S29"/>
      <c r="T29"/>
      <c r="U29"/>
      <c r="V29"/>
      <c r="W29"/>
      <c r="X29"/>
    </row>
    <row r="30" spans="1:24">
      <c r="A30" s="8" t="s">
        <v>596</v>
      </c>
      <c r="B30" s="3" t="s">
        <v>171</v>
      </c>
      <c r="C30" s="8">
        <v>1</v>
      </c>
      <c r="D30" s="8">
        <v>2</v>
      </c>
      <c r="E30" s="8">
        <v>17</v>
      </c>
      <c r="F30" s="8">
        <v>18</v>
      </c>
      <c r="G30" s="8">
        <v>3</v>
      </c>
      <c r="H30" s="8">
        <v>0</v>
      </c>
      <c r="I30" s="8">
        <v>0</v>
      </c>
      <c r="J30" s="8">
        <v>43</v>
      </c>
      <c r="K30" s="8">
        <v>16</v>
      </c>
      <c r="L30" s="8">
        <v>46</v>
      </c>
      <c r="M30" s="8">
        <v>86</v>
      </c>
      <c r="N30" s="8">
        <v>24</v>
      </c>
      <c r="O30" s="8">
        <v>0</v>
      </c>
      <c r="P30" s="8">
        <v>21</v>
      </c>
      <c r="Q30" s="8">
        <v>8</v>
      </c>
      <c r="R30" s="8">
        <v>1</v>
      </c>
      <c r="S30"/>
      <c r="T30"/>
      <c r="U30"/>
      <c r="V30"/>
      <c r="W30"/>
      <c r="X30"/>
    </row>
    <row r="31" spans="1:24">
      <c r="A31" s="8" t="s">
        <v>597</v>
      </c>
      <c r="B31" s="3" t="s">
        <v>96</v>
      </c>
      <c r="C31" s="8">
        <v>3</v>
      </c>
      <c r="D31" s="8">
        <v>1</v>
      </c>
      <c r="E31" s="8">
        <v>19</v>
      </c>
      <c r="F31" s="8">
        <v>30</v>
      </c>
      <c r="G31" s="8">
        <v>2</v>
      </c>
      <c r="H31" s="8">
        <v>2</v>
      </c>
      <c r="I31" s="8">
        <v>2</v>
      </c>
      <c r="J31" s="8">
        <v>81</v>
      </c>
      <c r="K31" s="8">
        <v>18</v>
      </c>
      <c r="L31" s="8">
        <v>84</v>
      </c>
      <c r="M31" s="8">
        <v>147</v>
      </c>
      <c r="N31" s="8">
        <v>53</v>
      </c>
      <c r="O31" s="8">
        <v>0</v>
      </c>
      <c r="P31" s="8">
        <v>64</v>
      </c>
      <c r="Q31" s="8">
        <v>11</v>
      </c>
      <c r="R31" s="8">
        <v>1</v>
      </c>
      <c r="S31"/>
      <c r="T31"/>
      <c r="U31"/>
      <c r="V31"/>
      <c r="W31"/>
      <c r="X31"/>
    </row>
    <row r="32" spans="1:24">
      <c r="A32" s="8" t="s">
        <v>598</v>
      </c>
      <c r="B32" s="3" t="s">
        <v>102</v>
      </c>
      <c r="C32" s="8">
        <v>0</v>
      </c>
      <c r="D32" s="8">
        <v>3</v>
      </c>
      <c r="E32" s="8">
        <v>13</v>
      </c>
      <c r="F32" s="8">
        <v>31</v>
      </c>
      <c r="G32" s="8">
        <v>0</v>
      </c>
      <c r="H32" s="8">
        <v>3</v>
      </c>
      <c r="I32" s="8">
        <v>3</v>
      </c>
      <c r="J32" s="8">
        <v>58</v>
      </c>
      <c r="K32" s="8">
        <v>17</v>
      </c>
      <c r="L32" s="8">
        <v>62</v>
      </c>
      <c r="M32" s="8">
        <v>137</v>
      </c>
      <c r="N32" s="8">
        <v>50</v>
      </c>
      <c r="O32" s="8">
        <v>0</v>
      </c>
      <c r="P32" s="8">
        <v>35</v>
      </c>
      <c r="Q32" s="8">
        <v>10</v>
      </c>
      <c r="R32" s="8">
        <v>0</v>
      </c>
      <c r="S32"/>
      <c r="T32"/>
      <c r="U32"/>
      <c r="V32"/>
      <c r="W32"/>
      <c r="X32"/>
    </row>
    <row r="33" spans="1:24">
      <c r="A33" s="8" t="s">
        <v>599</v>
      </c>
      <c r="B33" s="3" t="s">
        <v>223</v>
      </c>
      <c r="C33" s="8">
        <v>1</v>
      </c>
      <c r="D33" s="8">
        <v>2</v>
      </c>
      <c r="E33" s="8">
        <v>19</v>
      </c>
      <c r="F33" s="8">
        <v>23</v>
      </c>
      <c r="G33" s="8">
        <v>2</v>
      </c>
      <c r="H33" s="8">
        <v>2</v>
      </c>
      <c r="I33" s="8">
        <v>2</v>
      </c>
      <c r="J33" s="8">
        <v>53</v>
      </c>
      <c r="K33" s="8">
        <v>20</v>
      </c>
      <c r="L33" s="8">
        <v>68</v>
      </c>
      <c r="M33" s="8">
        <v>105</v>
      </c>
      <c r="N33" s="8">
        <v>35</v>
      </c>
      <c r="O33" s="8">
        <v>0</v>
      </c>
      <c r="P33" s="8">
        <v>40</v>
      </c>
      <c r="Q33" s="8">
        <v>16</v>
      </c>
      <c r="R33" s="8">
        <v>1</v>
      </c>
      <c r="S33"/>
      <c r="T33"/>
      <c r="U33"/>
      <c r="V33"/>
      <c r="W33"/>
      <c r="X33"/>
    </row>
    <row r="34" spans="1:24">
      <c r="A34" s="8" t="s">
        <v>600</v>
      </c>
      <c r="B34" s="3" t="s">
        <v>138</v>
      </c>
      <c r="C34" s="8">
        <v>1</v>
      </c>
      <c r="D34" s="8">
        <v>0</v>
      </c>
      <c r="E34" s="8">
        <v>5</v>
      </c>
      <c r="F34" s="8">
        <v>17</v>
      </c>
      <c r="G34" s="8">
        <v>1</v>
      </c>
      <c r="H34" s="8">
        <v>2</v>
      </c>
      <c r="I34" s="8">
        <v>2</v>
      </c>
      <c r="J34" s="8">
        <v>28</v>
      </c>
      <c r="K34" s="8">
        <v>16</v>
      </c>
      <c r="L34" s="8">
        <v>42</v>
      </c>
      <c r="M34" s="8">
        <v>63</v>
      </c>
      <c r="N34" s="8">
        <v>24</v>
      </c>
      <c r="O34" s="8">
        <v>0</v>
      </c>
      <c r="P34" s="8">
        <v>22</v>
      </c>
      <c r="Q34" s="8">
        <v>6</v>
      </c>
      <c r="R34" s="8">
        <v>0</v>
      </c>
      <c r="S34"/>
      <c r="T34"/>
      <c r="U34"/>
      <c r="V34"/>
      <c r="W34"/>
      <c r="X34"/>
    </row>
    <row r="35" spans="1:24">
      <c r="A35" s="8" t="s">
        <v>601</v>
      </c>
      <c r="B35" s="3" t="s">
        <v>136</v>
      </c>
      <c r="C35" s="8">
        <v>0</v>
      </c>
      <c r="D35" s="8">
        <v>1</v>
      </c>
      <c r="E35" s="8">
        <v>13</v>
      </c>
      <c r="F35" s="8">
        <v>25</v>
      </c>
      <c r="G35" s="8">
        <v>0</v>
      </c>
      <c r="H35" s="8">
        <v>0</v>
      </c>
      <c r="I35" s="8">
        <v>0</v>
      </c>
      <c r="J35" s="8">
        <v>51</v>
      </c>
      <c r="K35" s="8">
        <v>14</v>
      </c>
      <c r="L35" s="8">
        <v>79</v>
      </c>
      <c r="M35" s="8">
        <v>139</v>
      </c>
      <c r="N35" s="8">
        <v>64</v>
      </c>
      <c r="O35" s="8">
        <v>2</v>
      </c>
      <c r="P35" s="8">
        <v>36</v>
      </c>
      <c r="Q35" s="8">
        <v>3</v>
      </c>
      <c r="R35" s="8">
        <v>5</v>
      </c>
      <c r="S35"/>
      <c r="T35"/>
      <c r="U35"/>
      <c r="V35"/>
      <c r="W35"/>
      <c r="X35"/>
    </row>
    <row r="36" spans="1:24">
      <c r="A36" s="8" t="s">
        <v>602</v>
      </c>
      <c r="B36" s="3" t="s">
        <v>122</v>
      </c>
      <c r="C36" s="8">
        <v>0</v>
      </c>
      <c r="D36" s="8">
        <v>2</v>
      </c>
      <c r="E36" s="8">
        <v>18</v>
      </c>
      <c r="F36" s="8">
        <v>40</v>
      </c>
      <c r="G36" s="8">
        <v>0</v>
      </c>
      <c r="H36" s="8">
        <v>1</v>
      </c>
      <c r="I36" s="8">
        <v>0</v>
      </c>
      <c r="J36" s="8">
        <v>70</v>
      </c>
      <c r="K36" s="8">
        <v>24</v>
      </c>
      <c r="L36" s="8">
        <v>92</v>
      </c>
      <c r="M36" s="8">
        <v>163</v>
      </c>
      <c r="N36" s="8">
        <v>68</v>
      </c>
      <c r="O36" s="8">
        <v>0</v>
      </c>
      <c r="P36" s="8">
        <v>49</v>
      </c>
      <c r="Q36" s="8">
        <v>11</v>
      </c>
      <c r="R36" s="8">
        <v>1</v>
      </c>
      <c r="S36"/>
      <c r="T36"/>
      <c r="U36"/>
      <c r="V36"/>
      <c r="W36"/>
      <c r="X36"/>
    </row>
    <row r="37" spans="1:24">
      <c r="A37" s="8" t="s">
        <v>603</v>
      </c>
      <c r="B37" s="3" t="s">
        <v>114</v>
      </c>
      <c r="C37" s="8">
        <v>0</v>
      </c>
      <c r="D37" s="8">
        <v>1</v>
      </c>
      <c r="E37" s="8">
        <v>8</v>
      </c>
      <c r="F37" s="8">
        <v>15</v>
      </c>
      <c r="G37" s="8">
        <v>0</v>
      </c>
      <c r="H37" s="8">
        <v>0</v>
      </c>
      <c r="I37" s="8">
        <v>0</v>
      </c>
      <c r="J37" s="8">
        <v>34</v>
      </c>
      <c r="K37" s="8">
        <v>10</v>
      </c>
      <c r="L37" s="8">
        <v>35</v>
      </c>
      <c r="M37" s="8">
        <v>47</v>
      </c>
      <c r="N37" s="8">
        <v>26</v>
      </c>
      <c r="O37" s="8">
        <v>1</v>
      </c>
      <c r="P37" s="8">
        <v>19</v>
      </c>
      <c r="Q37" s="8">
        <v>2</v>
      </c>
      <c r="R37" s="8">
        <v>0</v>
      </c>
      <c r="S37"/>
      <c r="T37"/>
      <c r="U37"/>
      <c r="V37"/>
      <c r="W37"/>
      <c r="X37"/>
    </row>
    <row r="38" spans="1:24">
      <c r="A38" s="8" t="s">
        <v>604</v>
      </c>
      <c r="B38" s="3" t="s">
        <v>104</v>
      </c>
      <c r="C38" s="8">
        <v>2</v>
      </c>
      <c r="D38" s="8">
        <v>3</v>
      </c>
      <c r="E38" s="8">
        <v>4</v>
      </c>
      <c r="F38" s="8">
        <v>10</v>
      </c>
      <c r="G38" s="8">
        <v>0</v>
      </c>
      <c r="H38" s="8">
        <v>0</v>
      </c>
      <c r="I38" s="8">
        <v>0</v>
      </c>
      <c r="J38" s="8">
        <v>31</v>
      </c>
      <c r="K38" s="8">
        <v>5</v>
      </c>
      <c r="L38" s="8">
        <v>46</v>
      </c>
      <c r="M38" s="8">
        <v>55</v>
      </c>
      <c r="N38" s="8">
        <v>21</v>
      </c>
      <c r="O38" s="8">
        <v>2</v>
      </c>
      <c r="P38" s="8">
        <v>24</v>
      </c>
      <c r="Q38" s="8">
        <v>6</v>
      </c>
      <c r="R38" s="8">
        <v>0</v>
      </c>
      <c r="S38"/>
      <c r="T38"/>
      <c r="U38"/>
      <c r="V38"/>
      <c r="W38"/>
      <c r="X38"/>
    </row>
    <row r="39" spans="1:24">
      <c r="A39" s="8" t="s">
        <v>605</v>
      </c>
      <c r="B39" s="3" t="s">
        <v>275</v>
      </c>
      <c r="C39" s="8">
        <v>0</v>
      </c>
      <c r="D39" s="8">
        <v>0</v>
      </c>
      <c r="E39" s="8">
        <v>7</v>
      </c>
      <c r="F39" s="8">
        <v>7</v>
      </c>
      <c r="G39" s="8">
        <v>0</v>
      </c>
      <c r="H39" s="8">
        <v>0</v>
      </c>
      <c r="I39" s="8">
        <v>0</v>
      </c>
      <c r="J39" s="8">
        <v>25</v>
      </c>
      <c r="K39" s="8">
        <v>1</v>
      </c>
      <c r="L39" s="8">
        <v>7</v>
      </c>
      <c r="M39" s="8">
        <v>17</v>
      </c>
      <c r="N39" s="8">
        <v>7</v>
      </c>
      <c r="O39" s="8">
        <v>2</v>
      </c>
      <c r="P39" s="8">
        <v>5</v>
      </c>
      <c r="Q39" s="8">
        <v>2</v>
      </c>
      <c r="R39" s="8">
        <v>0</v>
      </c>
      <c r="S39"/>
      <c r="T39"/>
      <c r="U39"/>
      <c r="V39"/>
      <c r="W39"/>
      <c r="X39"/>
    </row>
    <row r="40" spans="1:24">
      <c r="A40" s="8" t="s">
        <v>606</v>
      </c>
      <c r="B40" s="3" t="s">
        <v>94</v>
      </c>
      <c r="C40" s="8">
        <v>0</v>
      </c>
      <c r="D40" s="8">
        <v>1</v>
      </c>
      <c r="E40" s="8">
        <v>25</v>
      </c>
      <c r="F40" s="8">
        <v>34</v>
      </c>
      <c r="G40" s="8">
        <v>0</v>
      </c>
      <c r="H40" s="8">
        <v>0</v>
      </c>
      <c r="I40" s="8">
        <v>0</v>
      </c>
      <c r="J40" s="8">
        <v>81</v>
      </c>
      <c r="K40" s="8">
        <v>17</v>
      </c>
      <c r="L40" s="8">
        <v>87</v>
      </c>
      <c r="M40" s="8">
        <v>130</v>
      </c>
      <c r="N40" s="8">
        <v>71</v>
      </c>
      <c r="O40" s="8">
        <v>0</v>
      </c>
      <c r="P40" s="8">
        <v>43</v>
      </c>
      <c r="Q40" s="8">
        <v>13</v>
      </c>
      <c r="R40" s="8">
        <v>0</v>
      </c>
      <c r="S40"/>
      <c r="T40"/>
      <c r="U40"/>
      <c r="V40"/>
      <c r="W40"/>
      <c r="X40"/>
    </row>
    <row r="41" spans="1:24">
      <c r="A41" s="8" t="s">
        <v>607</v>
      </c>
      <c r="B41" s="3" t="s">
        <v>171</v>
      </c>
      <c r="C41" s="8">
        <v>0</v>
      </c>
      <c r="D41" s="8">
        <v>2</v>
      </c>
      <c r="E41" s="8">
        <v>15</v>
      </c>
      <c r="F41" s="8">
        <v>19</v>
      </c>
      <c r="G41" s="8">
        <v>1</v>
      </c>
      <c r="H41" s="8">
        <v>1</v>
      </c>
      <c r="I41" s="8">
        <v>1</v>
      </c>
      <c r="J41" s="8">
        <v>40</v>
      </c>
      <c r="K41" s="8">
        <v>6</v>
      </c>
      <c r="L41" s="8">
        <v>33</v>
      </c>
      <c r="M41" s="8">
        <v>81</v>
      </c>
      <c r="N41" s="8">
        <v>21</v>
      </c>
      <c r="O41" s="8">
        <v>0</v>
      </c>
      <c r="P41" s="8">
        <v>19</v>
      </c>
      <c r="Q41" s="8">
        <v>5</v>
      </c>
      <c r="R41" s="8">
        <v>0</v>
      </c>
      <c r="S41"/>
      <c r="T41"/>
      <c r="U41"/>
      <c r="V41"/>
      <c r="W41"/>
      <c r="X41"/>
    </row>
    <row r="42" spans="1:24">
      <c r="A42" s="8" t="s">
        <v>608</v>
      </c>
      <c r="B42" s="3" t="s">
        <v>96</v>
      </c>
      <c r="C42" s="8">
        <v>3</v>
      </c>
      <c r="D42" s="8">
        <v>0</v>
      </c>
      <c r="E42" s="8">
        <v>15</v>
      </c>
      <c r="F42" s="8">
        <v>32</v>
      </c>
      <c r="G42" s="8">
        <v>0</v>
      </c>
      <c r="H42" s="8">
        <v>1</v>
      </c>
      <c r="I42" s="8">
        <v>1</v>
      </c>
      <c r="J42" s="8">
        <v>82</v>
      </c>
      <c r="K42" s="8">
        <v>15</v>
      </c>
      <c r="L42" s="8">
        <v>85</v>
      </c>
      <c r="M42" s="8">
        <v>171</v>
      </c>
      <c r="N42" s="8">
        <v>57</v>
      </c>
      <c r="O42" s="8">
        <v>0</v>
      </c>
      <c r="P42" s="8">
        <v>43</v>
      </c>
      <c r="Q42" s="8">
        <v>12</v>
      </c>
      <c r="R42" s="8">
        <v>0</v>
      </c>
      <c r="S42"/>
      <c r="T42"/>
      <c r="U42"/>
      <c r="V42"/>
      <c r="W42"/>
      <c r="X42"/>
    </row>
    <row r="43" spans="1:24">
      <c r="A43" s="8" t="s">
        <v>609</v>
      </c>
      <c r="B43" s="3" t="s">
        <v>102</v>
      </c>
      <c r="C43" s="8">
        <v>1</v>
      </c>
      <c r="D43" s="8">
        <v>3</v>
      </c>
      <c r="E43" s="8">
        <v>17</v>
      </c>
      <c r="F43" s="8">
        <v>26</v>
      </c>
      <c r="G43" s="8">
        <v>0</v>
      </c>
      <c r="H43" s="8">
        <v>0</v>
      </c>
      <c r="I43" s="8">
        <v>0</v>
      </c>
      <c r="J43" s="8">
        <v>58</v>
      </c>
      <c r="K43" s="8">
        <v>13</v>
      </c>
      <c r="L43" s="8">
        <v>71</v>
      </c>
      <c r="M43" s="8">
        <v>118</v>
      </c>
      <c r="N43" s="8">
        <v>43</v>
      </c>
      <c r="O43" s="8">
        <v>1</v>
      </c>
      <c r="P43" s="8">
        <v>52</v>
      </c>
      <c r="Q43" s="8">
        <v>16</v>
      </c>
      <c r="R43" s="8">
        <v>0</v>
      </c>
      <c r="S43"/>
      <c r="T43"/>
      <c r="U43"/>
      <c r="V43"/>
      <c r="W43"/>
      <c r="X43"/>
    </row>
    <row r="44" spans="1:24">
      <c r="A44" s="8" t="s">
        <v>610</v>
      </c>
      <c r="B44" s="3" t="s">
        <v>223</v>
      </c>
      <c r="C44" s="8">
        <v>1</v>
      </c>
      <c r="D44" s="8">
        <v>3</v>
      </c>
      <c r="E44" s="8">
        <v>18</v>
      </c>
      <c r="F44" s="8">
        <v>22</v>
      </c>
      <c r="G44" s="8">
        <v>0</v>
      </c>
      <c r="H44" s="8">
        <v>0</v>
      </c>
      <c r="I44" s="8">
        <v>0</v>
      </c>
      <c r="J44" s="8">
        <v>51</v>
      </c>
      <c r="K44" s="8">
        <v>12</v>
      </c>
      <c r="L44" s="8">
        <v>58</v>
      </c>
      <c r="M44" s="8">
        <v>126</v>
      </c>
      <c r="N44" s="8">
        <v>51</v>
      </c>
      <c r="O44" s="8">
        <v>0</v>
      </c>
      <c r="P44" s="8">
        <v>44</v>
      </c>
      <c r="Q44" s="8">
        <v>13</v>
      </c>
      <c r="R44" s="8">
        <v>0</v>
      </c>
      <c r="S44"/>
      <c r="T44"/>
      <c r="U44"/>
      <c r="V44"/>
      <c r="W44"/>
      <c r="X44"/>
    </row>
    <row r="45" spans="1:24">
      <c r="A45" s="8" t="s">
        <v>611</v>
      </c>
      <c r="B45" s="3" t="s">
        <v>138</v>
      </c>
      <c r="C45" s="8">
        <v>1</v>
      </c>
      <c r="D45" s="8">
        <v>1</v>
      </c>
      <c r="E45" s="8">
        <v>7</v>
      </c>
      <c r="F45" s="8">
        <v>8</v>
      </c>
      <c r="G45" s="8">
        <v>0</v>
      </c>
      <c r="H45" s="8">
        <v>0</v>
      </c>
      <c r="I45" s="8">
        <v>0</v>
      </c>
      <c r="J45" s="8">
        <v>22</v>
      </c>
      <c r="K45" s="8">
        <v>6</v>
      </c>
      <c r="L45" s="8">
        <v>42</v>
      </c>
      <c r="M45" s="8">
        <v>80</v>
      </c>
      <c r="N45" s="8">
        <v>23</v>
      </c>
      <c r="O45" s="8">
        <v>0</v>
      </c>
      <c r="P45" s="8">
        <v>26</v>
      </c>
      <c r="Q45" s="8">
        <v>6</v>
      </c>
      <c r="R45" s="8">
        <v>0</v>
      </c>
      <c r="S45"/>
      <c r="T45"/>
      <c r="U45"/>
      <c r="V45"/>
      <c r="W45"/>
      <c r="X45"/>
    </row>
    <row r="46" spans="1:24">
      <c r="A46" s="8" t="s">
        <v>1049</v>
      </c>
      <c r="B46" s="3" t="s">
        <v>136</v>
      </c>
      <c r="C46" s="8">
        <v>0</v>
      </c>
      <c r="D46" s="8">
        <v>2</v>
      </c>
      <c r="E46" s="8">
        <v>16</v>
      </c>
      <c r="F46" s="8">
        <v>20</v>
      </c>
      <c r="G46" s="8">
        <v>1</v>
      </c>
      <c r="H46" s="8">
        <v>0</v>
      </c>
      <c r="I46" s="8">
        <v>0</v>
      </c>
      <c r="J46" s="8">
        <v>61</v>
      </c>
      <c r="K46" s="8">
        <v>16</v>
      </c>
      <c r="L46" s="8">
        <v>70</v>
      </c>
      <c r="M46" s="8">
        <v>112</v>
      </c>
      <c r="N46" s="8">
        <v>56</v>
      </c>
      <c r="O46" s="8">
        <v>5</v>
      </c>
      <c r="P46" s="8">
        <v>31</v>
      </c>
      <c r="Q46" s="8">
        <v>7</v>
      </c>
      <c r="R46" s="8">
        <v>1</v>
      </c>
    </row>
    <row r="47" spans="1:24">
      <c r="A47" s="8" t="s">
        <v>1131</v>
      </c>
      <c r="B47" s="3" t="s">
        <v>122</v>
      </c>
      <c r="C47" s="8">
        <v>0</v>
      </c>
      <c r="D47" s="8">
        <v>2</v>
      </c>
      <c r="E47" s="8">
        <v>14</v>
      </c>
      <c r="F47" s="8">
        <v>34</v>
      </c>
      <c r="G47" s="8">
        <v>2</v>
      </c>
      <c r="H47" s="8">
        <v>1</v>
      </c>
      <c r="I47" s="8">
        <v>2</v>
      </c>
      <c r="J47" s="8">
        <v>63</v>
      </c>
      <c r="K47" s="8">
        <v>21</v>
      </c>
      <c r="L47" s="8">
        <v>57</v>
      </c>
      <c r="M47" s="8">
        <v>135</v>
      </c>
      <c r="N47" s="8">
        <v>47</v>
      </c>
      <c r="O47" s="8">
        <v>2</v>
      </c>
      <c r="P47" s="8">
        <v>49</v>
      </c>
      <c r="Q47" s="8">
        <v>17</v>
      </c>
      <c r="R47" s="8">
        <v>0</v>
      </c>
    </row>
    <row r="48" spans="1:24">
      <c r="A48" s="8" t="s">
        <v>1132</v>
      </c>
      <c r="B48" s="3" t="s">
        <v>114</v>
      </c>
      <c r="C48" s="8">
        <v>1</v>
      </c>
      <c r="D48" s="8">
        <v>2</v>
      </c>
      <c r="E48" s="8">
        <v>13</v>
      </c>
      <c r="F48" s="8">
        <v>14</v>
      </c>
      <c r="G48" s="8">
        <v>2</v>
      </c>
      <c r="H48" s="8">
        <v>0</v>
      </c>
      <c r="I48" s="8">
        <v>0</v>
      </c>
      <c r="J48" s="8">
        <v>37</v>
      </c>
      <c r="K48" s="8">
        <v>12</v>
      </c>
      <c r="L48" s="8">
        <v>37</v>
      </c>
      <c r="M48" s="8">
        <v>52</v>
      </c>
      <c r="N48" s="8">
        <v>26</v>
      </c>
      <c r="O48" s="8">
        <v>4</v>
      </c>
      <c r="P48" s="8">
        <v>20</v>
      </c>
      <c r="Q48" s="8">
        <v>9</v>
      </c>
      <c r="R48" s="8">
        <v>0</v>
      </c>
    </row>
    <row r="49" spans="1:18">
      <c r="A49" s="8" t="s">
        <v>1129</v>
      </c>
      <c r="B49" s="3" t="s">
        <v>104</v>
      </c>
      <c r="C49" s="8">
        <v>2</v>
      </c>
      <c r="D49" s="8">
        <v>4</v>
      </c>
      <c r="E49" s="8">
        <v>4</v>
      </c>
      <c r="F49" s="8">
        <v>9</v>
      </c>
      <c r="G49" s="8">
        <v>0</v>
      </c>
      <c r="H49" s="8">
        <v>0</v>
      </c>
      <c r="I49" s="8">
        <v>0</v>
      </c>
      <c r="J49" s="8">
        <v>28</v>
      </c>
      <c r="K49" s="8">
        <v>13</v>
      </c>
      <c r="L49" s="8">
        <v>36</v>
      </c>
      <c r="M49" s="8">
        <v>64</v>
      </c>
      <c r="N49" s="8">
        <v>30</v>
      </c>
      <c r="O49" s="8">
        <v>5</v>
      </c>
      <c r="P49" s="8">
        <v>20</v>
      </c>
      <c r="Q49" s="8">
        <v>9</v>
      </c>
      <c r="R49" s="8">
        <v>0</v>
      </c>
    </row>
    <row r="50" spans="1:18">
      <c r="A50" s="8" t="s">
        <v>1130</v>
      </c>
      <c r="B50" s="3" t="s">
        <v>1159</v>
      </c>
      <c r="C50" s="8">
        <v>0</v>
      </c>
      <c r="D50" s="8">
        <v>0</v>
      </c>
      <c r="E50" s="8">
        <v>6</v>
      </c>
      <c r="F50" s="8">
        <v>6</v>
      </c>
      <c r="G50" s="8">
        <v>0</v>
      </c>
      <c r="H50" s="8">
        <v>0</v>
      </c>
      <c r="I50" s="8">
        <v>0</v>
      </c>
      <c r="J50" s="8">
        <v>20</v>
      </c>
      <c r="K50" s="8">
        <v>6</v>
      </c>
      <c r="L50" s="8">
        <v>6</v>
      </c>
      <c r="M50" s="8">
        <v>8</v>
      </c>
      <c r="N50" s="8">
        <v>7</v>
      </c>
      <c r="O50" s="8">
        <v>3</v>
      </c>
      <c r="P50" s="8">
        <v>10</v>
      </c>
      <c r="Q50" s="8">
        <v>5</v>
      </c>
      <c r="R50" s="8">
        <v>0</v>
      </c>
    </row>
    <row r="51" spans="1:18">
      <c r="A51" s="8" t="s">
        <v>1133</v>
      </c>
      <c r="B51" s="3" t="s">
        <v>94</v>
      </c>
      <c r="C51" s="8">
        <v>0</v>
      </c>
      <c r="D51" s="8">
        <v>2</v>
      </c>
      <c r="E51" s="8">
        <v>29</v>
      </c>
      <c r="F51" s="8">
        <v>27</v>
      </c>
      <c r="G51" s="8">
        <v>2</v>
      </c>
      <c r="H51" s="8">
        <v>0</v>
      </c>
      <c r="I51" s="8">
        <v>0</v>
      </c>
      <c r="J51" s="8">
        <v>80</v>
      </c>
      <c r="K51" s="8">
        <v>34</v>
      </c>
      <c r="L51" s="8">
        <v>90</v>
      </c>
      <c r="M51" s="8">
        <v>125</v>
      </c>
      <c r="N51" s="8">
        <v>75</v>
      </c>
      <c r="O51" s="8">
        <v>2</v>
      </c>
      <c r="P51" s="8">
        <v>46</v>
      </c>
      <c r="Q51" s="8">
        <v>20</v>
      </c>
      <c r="R51" s="8">
        <v>0</v>
      </c>
    </row>
    <row r="52" spans="1:18">
      <c r="A52" s="8" t="s">
        <v>1134</v>
      </c>
      <c r="B52" s="3" t="s">
        <v>171</v>
      </c>
      <c r="C52" s="8">
        <v>2</v>
      </c>
      <c r="D52" s="8">
        <v>2</v>
      </c>
      <c r="E52" s="8">
        <v>13</v>
      </c>
      <c r="F52" s="8">
        <v>18</v>
      </c>
      <c r="G52" s="8">
        <v>2</v>
      </c>
      <c r="H52" s="8">
        <v>0</v>
      </c>
      <c r="I52" s="8">
        <v>0</v>
      </c>
      <c r="J52" s="8">
        <v>40</v>
      </c>
      <c r="K52" s="8">
        <v>9</v>
      </c>
      <c r="L52" s="8">
        <v>26</v>
      </c>
      <c r="M52" s="8">
        <v>65</v>
      </c>
      <c r="N52" s="8">
        <v>32</v>
      </c>
      <c r="O52" s="8">
        <v>4</v>
      </c>
      <c r="P52" s="8">
        <v>24</v>
      </c>
      <c r="Q52" s="8">
        <v>12</v>
      </c>
      <c r="R52" s="8">
        <v>0</v>
      </c>
    </row>
    <row r="53" spans="1:18">
      <c r="A53" s="8" t="s">
        <v>1050</v>
      </c>
      <c r="B53" s="3" t="s">
        <v>96</v>
      </c>
      <c r="C53" s="8">
        <v>2</v>
      </c>
      <c r="D53" s="8">
        <v>1</v>
      </c>
      <c r="E53" s="8">
        <v>9</v>
      </c>
      <c r="F53" s="8">
        <v>35</v>
      </c>
      <c r="G53" s="8">
        <v>1</v>
      </c>
      <c r="H53" s="8">
        <v>1</v>
      </c>
      <c r="I53" s="8">
        <v>1</v>
      </c>
      <c r="J53" s="8">
        <v>80</v>
      </c>
      <c r="K53" s="8">
        <v>28</v>
      </c>
      <c r="L53" s="8">
        <v>57</v>
      </c>
      <c r="M53" s="8">
        <v>145</v>
      </c>
      <c r="N53" s="8">
        <v>68</v>
      </c>
      <c r="O53" s="8">
        <v>5</v>
      </c>
      <c r="P53" s="8">
        <v>53</v>
      </c>
      <c r="Q53" s="8">
        <v>24</v>
      </c>
      <c r="R53" s="8">
        <v>0</v>
      </c>
    </row>
    <row r="54" spans="1:18">
      <c r="A54" s="8" t="s">
        <v>1051</v>
      </c>
      <c r="B54" s="3" t="s">
        <v>102</v>
      </c>
      <c r="C54" s="8">
        <v>1</v>
      </c>
      <c r="D54" s="8">
        <v>5</v>
      </c>
      <c r="E54" s="8">
        <v>15</v>
      </c>
      <c r="F54" s="8">
        <v>24</v>
      </c>
      <c r="G54" s="8">
        <v>1</v>
      </c>
      <c r="H54" s="8">
        <v>0</v>
      </c>
      <c r="I54" s="8">
        <v>0</v>
      </c>
      <c r="J54" s="8">
        <v>58</v>
      </c>
      <c r="K54" s="8">
        <v>24</v>
      </c>
      <c r="L54" s="8">
        <v>40</v>
      </c>
      <c r="M54" s="8">
        <v>66</v>
      </c>
      <c r="N54" s="8">
        <v>33</v>
      </c>
      <c r="O54" s="8">
        <v>3</v>
      </c>
      <c r="P54" s="8">
        <v>39</v>
      </c>
      <c r="Q54" s="8">
        <v>15</v>
      </c>
      <c r="R54" s="8">
        <v>0</v>
      </c>
    </row>
    <row r="55" spans="1:18">
      <c r="A55" s="8" t="s">
        <v>1052</v>
      </c>
      <c r="B55" s="3" t="s">
        <v>223</v>
      </c>
      <c r="C55" s="8">
        <v>2</v>
      </c>
      <c r="D55" s="8">
        <v>4</v>
      </c>
      <c r="E55" s="8">
        <v>12</v>
      </c>
      <c r="F55" s="8">
        <v>22</v>
      </c>
      <c r="G55" s="8">
        <v>3</v>
      </c>
      <c r="H55" s="8">
        <v>0</v>
      </c>
      <c r="I55" s="8">
        <v>0</v>
      </c>
      <c r="J55" s="8">
        <v>44</v>
      </c>
      <c r="K55" s="8">
        <v>18</v>
      </c>
      <c r="L55" s="8">
        <v>44</v>
      </c>
      <c r="M55" s="8">
        <v>86</v>
      </c>
      <c r="N55" s="8">
        <v>34</v>
      </c>
      <c r="O55" s="8">
        <v>4</v>
      </c>
      <c r="P55" s="8">
        <v>37</v>
      </c>
      <c r="Q55" s="8">
        <v>14</v>
      </c>
      <c r="R55" s="8">
        <v>1</v>
      </c>
    </row>
    <row r="56" spans="1:18">
      <c r="A56" s="8" t="s">
        <v>1053</v>
      </c>
      <c r="B56" s="3" t="s">
        <v>138</v>
      </c>
      <c r="C56" s="8">
        <v>0</v>
      </c>
      <c r="D56" s="8">
        <v>2</v>
      </c>
      <c r="E56" s="8">
        <v>5</v>
      </c>
      <c r="F56" s="8">
        <v>2</v>
      </c>
      <c r="G56" s="8">
        <v>1</v>
      </c>
      <c r="H56" s="8">
        <v>2</v>
      </c>
      <c r="I56" s="8">
        <v>2</v>
      </c>
      <c r="J56" s="8">
        <v>13</v>
      </c>
      <c r="K56" s="8">
        <v>9</v>
      </c>
      <c r="L56" s="8">
        <v>40</v>
      </c>
      <c r="M56" s="8">
        <v>69</v>
      </c>
      <c r="N56" s="8">
        <v>21</v>
      </c>
      <c r="O56" s="8">
        <v>4</v>
      </c>
      <c r="P56" s="8">
        <v>24</v>
      </c>
      <c r="Q56" s="8">
        <v>6</v>
      </c>
      <c r="R56" s="8">
        <v>0</v>
      </c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0"/>
  <sheetViews>
    <sheetView topLeftCell="B1" zoomScaleNormal="100" zoomScaleSheetLayoutView="115" workbookViewId="0">
      <selection activeCell="K20" sqref="K20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54</v>
      </c>
      <c r="B1" s="51" t="s">
        <v>905</v>
      </c>
      <c r="C1" s="42"/>
      <c r="D1" s="43"/>
      <c r="E1" s="43"/>
      <c r="F1" s="43"/>
      <c r="G1" s="43"/>
      <c r="H1" s="43"/>
      <c r="I1" s="43"/>
      <c r="J1" s="43"/>
      <c r="K1" s="44"/>
      <c r="L1" s="65" t="s">
        <v>27</v>
      </c>
      <c r="M1" s="65" t="s">
        <v>28</v>
      </c>
      <c r="N1" s="65" t="s">
        <v>29</v>
      </c>
      <c r="O1" s="65" t="s">
        <v>30</v>
      </c>
      <c r="P1" s="65" t="s">
        <v>31</v>
      </c>
      <c r="Q1" s="65" t="s">
        <v>32</v>
      </c>
      <c r="R1" s="65" t="s">
        <v>64</v>
      </c>
      <c r="S1" s="65" t="s">
        <v>65</v>
      </c>
      <c r="T1" s="65" t="s">
        <v>66</v>
      </c>
      <c r="U1" s="65" t="s">
        <v>33</v>
      </c>
      <c r="V1" s="65" t="s">
        <v>34</v>
      </c>
    </row>
    <row r="2" spans="1:22" ht="15" customHeight="1">
      <c r="B2" s="72" t="s">
        <v>1433</v>
      </c>
      <c r="C2" s="35" t="s">
        <v>1403</v>
      </c>
      <c r="D2" s="79">
        <v>89</v>
      </c>
      <c r="E2" s="53"/>
      <c r="F2" s="53"/>
      <c r="G2" s="76" t="s">
        <v>69</v>
      </c>
      <c r="H2" s="77"/>
      <c r="I2" s="77"/>
      <c r="J2" s="78"/>
      <c r="K2" s="47" t="s">
        <v>59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>
      <c r="B3" s="73"/>
      <c r="C3" s="34" t="s">
        <v>1404</v>
      </c>
      <c r="D3" s="80"/>
      <c r="E3" s="54"/>
      <c r="F3" s="54"/>
      <c r="G3" s="76" t="s">
        <v>1397</v>
      </c>
      <c r="H3" s="77"/>
      <c r="I3" s="77"/>
      <c r="J3" s="78"/>
      <c r="K3" s="47" t="s">
        <v>1395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>
      <c r="B4" s="81">
        <f>DATE</f>
        <v>42414</v>
      </c>
      <c r="C4" s="32" t="s">
        <v>1400</v>
      </c>
      <c r="D4" s="33"/>
      <c r="E4" s="33"/>
      <c r="F4" s="33"/>
      <c r="G4" s="68">
        <f>ROUND($D$2/12*MONTH,0)</f>
        <v>15</v>
      </c>
      <c r="H4" s="69"/>
      <c r="I4" s="69"/>
      <c r="J4" s="70"/>
      <c r="K4" s="52">
        <f>ROUND($D$2/12,0)</f>
        <v>7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>
      <c r="B5" s="82"/>
      <c r="C5" s="5" t="s">
        <v>1401</v>
      </c>
      <c r="D5" s="6"/>
      <c r="E5" s="6"/>
      <c r="F5" s="6"/>
      <c r="G5" s="83">
        <f>CENTRAL_GRAPH_DATA!AB16</f>
        <v>4</v>
      </c>
      <c r="H5" s="84"/>
      <c r="I5" s="84"/>
      <c r="J5" s="85"/>
      <c r="K5" s="55">
        <f>$L$30</f>
        <v>0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spans="1:22" ht="15" customHeight="1">
      <c r="B6" s="48" t="s">
        <v>20</v>
      </c>
      <c r="C6" s="34" t="s">
        <v>1419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904</v>
      </c>
      <c r="C7" s="34" t="s">
        <v>1398</v>
      </c>
      <c r="D7" s="34"/>
      <c r="E7" s="34"/>
      <c r="F7" s="34"/>
      <c r="G7" s="29"/>
      <c r="H7" s="29"/>
      <c r="I7" s="29"/>
      <c r="J7" s="29"/>
      <c r="K7" s="29" t="s">
        <v>1399</v>
      </c>
      <c r="L7" s="58" t="s">
        <v>1405</v>
      </c>
      <c r="M7" s="58" t="s">
        <v>1405</v>
      </c>
      <c r="N7" s="58" t="s">
        <v>1406</v>
      </c>
      <c r="O7" s="58" t="s">
        <v>1407</v>
      </c>
      <c r="P7" s="58" t="s">
        <v>1408</v>
      </c>
      <c r="Q7" s="58"/>
      <c r="R7" s="58" t="s">
        <v>1409</v>
      </c>
      <c r="S7" s="58" t="s">
        <v>1410</v>
      </c>
      <c r="T7" s="58" t="s">
        <v>1409</v>
      </c>
      <c r="U7" s="58" t="s">
        <v>1411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1421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884</v>
      </c>
      <c r="B10" s="27" t="s">
        <v>885</v>
      </c>
      <c r="C10" s="4" t="s">
        <v>906</v>
      </c>
      <c r="D10" s="4" t="s">
        <v>907</v>
      </c>
      <c r="E10" s="4" t="str">
        <f t="shared" ref="E10:E15" si="0">CONCATENATE(YEAR,":",MONTH,":",WEEK,":",DAY,":",$A10)</f>
        <v>2016:2:2:7:NORTH_JINHUA_E</v>
      </c>
      <c r="F10" s="4">
        <f>MATCH($E10,REPORT_DATA_BY_COMP!$A:$A,0)</f>
        <v>423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1</v>
      </c>
      <c r="I10" s="11">
        <f>IFERROR(INDEX(REPORT_DATA_BY_COMP!$A:$AH,$F10,MATCH(I$8,REPORT_DATA_BY_COMP!$A$1:$AH$1,0)), "")</f>
        <v>3</v>
      </c>
      <c r="J10" s="11">
        <f>IFERROR(INDEX(REPORT_DATA_BY_COMP!$A:$AH,$F10,MATCH(J$8,REPORT_DATA_BY_COMP!$A$1:$AH$1,0)), "")</f>
        <v>5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16</v>
      </c>
      <c r="O10" s="11">
        <f>IFERROR(INDEX(REPORT_DATA_BY_COMP!$A:$AH,$F10,MATCH(O$8,REPORT_DATA_BY_COMP!$A$1:$AH$1,0)), "")</f>
        <v>1</v>
      </c>
      <c r="P10" s="11">
        <f>IFERROR(INDEX(REPORT_DATA_BY_COMP!$A:$AH,$F10,MATCH(P$8,REPORT_DATA_BY_COMP!$A$1:$AH$1,0)), "")</f>
        <v>7</v>
      </c>
      <c r="Q10" s="11">
        <f>IFERROR(INDEX(REPORT_DATA_BY_COMP!$A:$AH,$F10,MATCH(Q$8,REPORT_DATA_BY_COMP!$A$1:$AH$1,0)), "")</f>
        <v>20</v>
      </c>
      <c r="R10" s="11">
        <f>IFERROR(INDEX(REPORT_DATA_BY_COMP!$A:$AH,$F10,MATCH(R$8,REPORT_DATA_BY_COMP!$A$1:$AH$1,0)), "")</f>
        <v>10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5</v>
      </c>
      <c r="U10" s="11">
        <f>IFERROR(INDEX(REPORT_DATA_BY_COMP!$A:$AH,$F10,MATCH(U$8,REPORT_DATA_BY_COMP!$A$1:$AH$1,0)), "")</f>
        <v>0</v>
      </c>
      <c r="V10" s="11">
        <f>IFERROR(INDEX(REPORT_DATA_BY_COMP!$A:$AH,$F10,MATCH(V$8,REPORT_DATA_BY_COMP!$A$1:$AH$1,0)), "")</f>
        <v>0</v>
      </c>
    </row>
    <row r="11" spans="1:22">
      <c r="A11" s="26" t="s">
        <v>886</v>
      </c>
      <c r="B11" s="27" t="s">
        <v>887</v>
      </c>
      <c r="C11" s="4" t="s">
        <v>908</v>
      </c>
      <c r="D11" s="4" t="s">
        <v>909</v>
      </c>
      <c r="E11" s="4" t="str">
        <f t="shared" si="0"/>
        <v>2016:2:2:7:WANDA_E</v>
      </c>
      <c r="F11" s="4">
        <f>MATCH($E11,REPORT_DATA_BY_COMP!$A:$A,0)</f>
        <v>455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2</v>
      </c>
      <c r="J11" s="11">
        <f>IFERROR(INDEX(REPORT_DATA_BY_COMP!$A:$AH,$F11,MATCH(J$8,REPORT_DATA_BY_COMP!$A$1:$AH$1,0)), "")</f>
        <v>3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8</v>
      </c>
      <c r="O11" s="11">
        <f>IFERROR(INDEX(REPORT_DATA_BY_COMP!$A:$AH,$F11,MATCH(O$8,REPORT_DATA_BY_COMP!$A$1:$AH$1,0)), "")</f>
        <v>2</v>
      </c>
      <c r="P11" s="11">
        <f>IFERROR(INDEX(REPORT_DATA_BY_COMP!$A:$AH,$F11,MATCH(P$8,REPORT_DATA_BY_COMP!$A$1:$AH$1,0)), "")</f>
        <v>7</v>
      </c>
      <c r="Q11" s="11">
        <f>IFERROR(INDEX(REPORT_DATA_BY_COMP!$A:$AH,$F11,MATCH(Q$8,REPORT_DATA_BY_COMP!$A$1:$AH$1,0)), "")</f>
        <v>11</v>
      </c>
      <c r="R11" s="11">
        <f>IFERROR(INDEX(REPORT_DATA_BY_COMP!$A:$AH,$F11,MATCH(R$8,REPORT_DATA_BY_COMP!$A$1:$AH$1,0)), "")</f>
        <v>6</v>
      </c>
      <c r="S11" s="11">
        <f>IFERROR(INDEX(REPORT_DATA_BY_COMP!$A:$AH,$F11,MATCH(S$8,REPORT_DATA_BY_COMP!$A$1:$AH$1,0)), "")</f>
        <v>2</v>
      </c>
      <c r="T11" s="11">
        <f>IFERROR(INDEX(REPORT_DATA_BY_COMP!$A:$AH,$F11,MATCH(T$8,REPORT_DATA_BY_COMP!$A$1:$AH$1,0)), "")</f>
        <v>5</v>
      </c>
      <c r="U11" s="11">
        <f>IFERROR(INDEX(REPORT_DATA_BY_COMP!$A:$AH,$F11,MATCH(U$8,REPORT_DATA_BY_COMP!$A$1:$AH$1,0)), "")</f>
        <v>5</v>
      </c>
      <c r="V11" s="11">
        <f>IFERROR(INDEX(REPORT_DATA_BY_COMP!$A:$AH,$F11,MATCH(V$8,REPORT_DATA_BY_COMP!$A$1:$AH$1,0)), "")</f>
        <v>0</v>
      </c>
    </row>
    <row r="12" spans="1:22">
      <c r="A12" s="26" t="s">
        <v>888</v>
      </c>
      <c r="B12" s="27" t="s">
        <v>889</v>
      </c>
      <c r="C12" s="4" t="s">
        <v>910</v>
      </c>
      <c r="D12" s="4" t="s">
        <v>911</v>
      </c>
      <c r="E12" s="4" t="str">
        <f t="shared" si="0"/>
        <v>2016:2:2:7:WANDA_A_S</v>
      </c>
      <c r="F12" s="4">
        <f>MATCH($E12,REPORT_DATA_BY_COMP!$A:$A,0)</f>
        <v>453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0</v>
      </c>
      <c r="J12" s="11">
        <f>IFERROR(INDEX(REPORT_DATA_BY_COMP!$A:$AH,$F12,MATCH(J$8,REPORT_DATA_BY_COMP!$A$1:$AH$1,0)), "")</f>
        <v>4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5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6</v>
      </c>
      <c r="Q12" s="11">
        <f>IFERROR(INDEX(REPORT_DATA_BY_COMP!$A:$AH,$F12,MATCH(Q$8,REPORT_DATA_BY_COMP!$A$1:$AH$1,0)), "")</f>
        <v>12</v>
      </c>
      <c r="R12" s="11">
        <f>IFERROR(INDEX(REPORT_DATA_BY_COMP!$A:$AH,$F12,MATCH(R$8,REPORT_DATA_BY_COMP!$A$1:$AH$1,0)), "")</f>
        <v>3</v>
      </c>
      <c r="S12" s="11">
        <f>IFERROR(INDEX(REPORT_DATA_BY_COMP!$A:$AH,$F12,MATCH(S$8,REPORT_DATA_BY_COMP!$A$1:$AH$1,0)), "")</f>
        <v>1</v>
      </c>
      <c r="T12" s="11">
        <f>IFERROR(INDEX(REPORT_DATA_BY_COMP!$A:$AH,$F12,MATCH(T$8,REPORT_DATA_BY_COMP!$A$1:$AH$1,0)), "")</f>
        <v>1</v>
      </c>
      <c r="U12" s="11">
        <f>IFERROR(INDEX(REPORT_DATA_BY_COMP!$A:$AH,$F12,MATCH(U$8,REPORT_DATA_BY_COMP!$A$1:$AH$1,0)), "")</f>
        <v>0</v>
      </c>
      <c r="V12" s="11">
        <f>IFERROR(INDEX(REPORT_DATA_BY_COMP!$A:$AH,$F12,MATCH(V$8,REPORT_DATA_BY_COMP!$A$1:$AH$1,0)), "")</f>
        <v>0</v>
      </c>
    </row>
    <row r="13" spans="1:22">
      <c r="A13" s="26" t="s">
        <v>890</v>
      </c>
      <c r="B13" s="27" t="s">
        <v>891</v>
      </c>
      <c r="C13" s="4" t="s">
        <v>912</v>
      </c>
      <c r="D13" s="4" t="s">
        <v>913</v>
      </c>
      <c r="E13" s="4" t="str">
        <f t="shared" si="0"/>
        <v>2016:2:2:7:WANDA_B_S</v>
      </c>
      <c r="F13" s="4">
        <f>MATCH($E13,REPORT_DATA_BY_COMP!$A:$A,0)</f>
        <v>454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1</v>
      </c>
      <c r="J13" s="11">
        <f>IFERROR(INDEX(REPORT_DATA_BY_COMP!$A:$AH,$F13,MATCH(J$8,REPORT_DATA_BY_COMP!$A$1:$AH$1,0)), "")</f>
        <v>0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1</v>
      </c>
      <c r="O13" s="11">
        <f>IFERROR(INDEX(REPORT_DATA_BY_COMP!$A:$AH,$F13,MATCH(O$8,REPORT_DATA_BY_COMP!$A$1:$AH$1,0)), "")</f>
        <v>0</v>
      </c>
      <c r="P13" s="11">
        <f>IFERROR(INDEX(REPORT_DATA_BY_COMP!$A:$AH,$F13,MATCH(P$8,REPORT_DATA_BY_COMP!$A$1:$AH$1,0)), "")</f>
        <v>6</v>
      </c>
      <c r="Q13" s="11">
        <f>IFERROR(INDEX(REPORT_DATA_BY_COMP!$A:$AH,$F13,MATCH(Q$8,REPORT_DATA_BY_COMP!$A$1:$AH$1,0)), "")</f>
        <v>5</v>
      </c>
      <c r="R13" s="11">
        <f>IFERROR(INDEX(REPORT_DATA_BY_COMP!$A:$AH,$F13,MATCH(R$8,REPORT_DATA_BY_COMP!$A$1:$AH$1,0)), "")</f>
        <v>2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0</v>
      </c>
      <c r="U13" s="11">
        <f>IFERROR(INDEX(REPORT_DATA_BY_COMP!$A:$AH,$F13,MATCH(U$8,REPORT_DATA_BY_COMP!$A$1:$AH$1,0)), "")</f>
        <v>0</v>
      </c>
      <c r="V13" s="11">
        <f>IFERROR(INDEX(REPORT_DATA_BY_COMP!$A:$AH,$F13,MATCH(V$8,REPORT_DATA_BY_COMP!$A$1:$AH$1,0)), "")</f>
        <v>0</v>
      </c>
    </row>
    <row r="14" spans="1:22">
      <c r="A14" s="26" t="s">
        <v>892</v>
      </c>
      <c r="B14" s="27" t="s">
        <v>893</v>
      </c>
      <c r="C14" s="4" t="s">
        <v>914</v>
      </c>
      <c r="D14" s="4" t="s">
        <v>915</v>
      </c>
      <c r="E14" s="4" t="str">
        <f t="shared" si="0"/>
        <v>2016:2:2:7:XINAN_S</v>
      </c>
      <c r="F14" s="4">
        <f>MATCH($E14,REPORT_DATA_BY_COMP!$A:$A,0)</f>
        <v>458</v>
      </c>
      <c r="G14" s="11">
        <f>IFERROR(INDEX(REPORT_DATA_BY_COMP!$A:$AH,$F14,MATCH(G$8,REPORT_DATA_BY_COMP!$A$1:$AH$1,0)), "")</f>
        <v>0</v>
      </c>
      <c r="H14" s="11">
        <f>IFERROR(INDEX(REPORT_DATA_BY_COMP!$A:$AH,$F14,MATCH(H$8,REPORT_DATA_BY_COMP!$A$1:$AH$1,0)), "")</f>
        <v>0</v>
      </c>
      <c r="I14" s="11">
        <f>IFERROR(INDEX(REPORT_DATA_BY_COMP!$A:$AH,$F14,MATCH(I$8,REPORT_DATA_BY_COMP!$A$1:$AH$1,0)), "")</f>
        <v>3</v>
      </c>
      <c r="J14" s="11">
        <f>IFERROR(INDEX(REPORT_DATA_BY_COMP!$A:$AH,$F14,MATCH(J$8,REPORT_DATA_BY_COMP!$A$1:$AH$1,0)), "")</f>
        <v>1</v>
      </c>
      <c r="K14" s="11">
        <f>IFERROR(INDEX(REPORT_DATA_BY_COMP!$A:$AH,$F14,MATCH(K$8,REPORT_DATA_BY_COMP!$A$1:$AH$1,0)), "")</f>
        <v>0</v>
      </c>
      <c r="L14" s="11">
        <f>IFERROR(INDEX(REPORT_DATA_BY_COMP!$A:$AH,$F14,MATCH(L$8,REPORT_DATA_BY_COMP!$A$1:$AH$1,0)), "")</f>
        <v>0</v>
      </c>
      <c r="M14" s="11">
        <f>IFERROR(INDEX(REPORT_DATA_BY_COMP!$A:$AH,$F14,MATCH(M$8,REPORT_DATA_BY_COMP!$A$1:$AH$1,0)), "")</f>
        <v>0</v>
      </c>
      <c r="N14" s="11">
        <f>IFERROR(INDEX(REPORT_DATA_BY_COMP!$A:$AH,$F14,MATCH(N$8,REPORT_DATA_BY_COMP!$A$1:$AH$1,0)), "")</f>
        <v>9</v>
      </c>
      <c r="O14" s="11">
        <f>IFERROR(INDEX(REPORT_DATA_BY_COMP!$A:$AH,$F14,MATCH(O$8,REPORT_DATA_BY_COMP!$A$1:$AH$1,0)), "")</f>
        <v>3</v>
      </c>
      <c r="P14" s="11">
        <f>IFERROR(INDEX(REPORT_DATA_BY_COMP!$A:$AH,$F14,MATCH(P$8,REPORT_DATA_BY_COMP!$A$1:$AH$1,0)), "")</f>
        <v>7</v>
      </c>
      <c r="Q14" s="11">
        <f>IFERROR(INDEX(REPORT_DATA_BY_COMP!$A:$AH,$F14,MATCH(Q$8,REPORT_DATA_BY_COMP!$A$1:$AH$1,0)), "")</f>
        <v>10</v>
      </c>
      <c r="R14" s="11">
        <f>IFERROR(INDEX(REPORT_DATA_BY_COMP!$A:$AH,$F14,MATCH(R$8,REPORT_DATA_BY_COMP!$A$1:$AH$1,0)), "")</f>
        <v>8</v>
      </c>
      <c r="S14" s="11">
        <f>IFERROR(INDEX(REPORT_DATA_BY_COMP!$A:$AH,$F14,MATCH(S$8,REPORT_DATA_BY_COMP!$A$1:$AH$1,0)), "")</f>
        <v>0</v>
      </c>
      <c r="T14" s="11">
        <f>IFERROR(INDEX(REPORT_DATA_BY_COMP!$A:$AH,$F14,MATCH(T$8,REPORT_DATA_BY_COMP!$A$1:$AH$1,0)), "")</f>
        <v>6</v>
      </c>
      <c r="U14" s="11">
        <f>IFERROR(INDEX(REPORT_DATA_BY_COMP!$A:$AH,$F14,MATCH(U$8,REPORT_DATA_BY_COMP!$A$1:$AH$1,0)), "")</f>
        <v>0</v>
      </c>
      <c r="V14" s="11">
        <f>IFERROR(INDEX(REPORT_DATA_BY_COMP!$A:$AH,$F14,MATCH(V$8,REPORT_DATA_BY_COMP!$A$1:$AH$1,0)), "")</f>
        <v>0</v>
      </c>
    </row>
    <row r="15" spans="1:22">
      <c r="A15" s="26" t="s">
        <v>894</v>
      </c>
      <c r="B15" s="27" t="s">
        <v>895</v>
      </c>
      <c r="C15" s="4" t="s">
        <v>916</v>
      </c>
      <c r="D15" s="4" t="s">
        <v>917</v>
      </c>
      <c r="E15" s="4" t="str">
        <f t="shared" si="0"/>
        <v>2016:2:2:7:TOUR_S</v>
      </c>
      <c r="F15" s="4">
        <f>MATCH($E15,REPORT_DATA_BY_COMP!$A:$A,0)</f>
        <v>449</v>
      </c>
      <c r="G15" s="11">
        <f>IFERROR(INDEX(REPORT_DATA_BY_COMP!$A:$AH,$F15,MATCH(G$8,REPORT_DATA_BY_COMP!$A$1:$AH$1,0)), "")</f>
        <v>0</v>
      </c>
      <c r="H15" s="11">
        <f>IFERROR(INDEX(REPORT_DATA_BY_COMP!$A:$AH,$F15,MATCH(H$8,REPORT_DATA_BY_COMP!$A$1:$AH$1,0)), "")</f>
        <v>0</v>
      </c>
      <c r="I15" s="11">
        <f>IFERROR(INDEX(REPORT_DATA_BY_COMP!$A:$AH,$F15,MATCH(I$8,REPORT_DATA_BY_COMP!$A$1:$AH$1,0)), "")</f>
        <v>3</v>
      </c>
      <c r="J15" s="11">
        <f>IFERROR(INDEX(REPORT_DATA_BY_COMP!$A:$AH,$F15,MATCH(J$8,REPORT_DATA_BY_COMP!$A$1:$AH$1,0)), "")</f>
        <v>0</v>
      </c>
      <c r="K15" s="11">
        <f>IFERROR(INDEX(REPORT_DATA_BY_COMP!$A:$AH,$F15,MATCH(K$8,REPORT_DATA_BY_COMP!$A$1:$AH$1,0)), "")</f>
        <v>1</v>
      </c>
      <c r="L15" s="11">
        <f>IFERROR(INDEX(REPORT_DATA_BY_COMP!$A:$AH,$F15,MATCH(L$8,REPORT_DATA_BY_COMP!$A$1:$AH$1,0)), "")</f>
        <v>0</v>
      </c>
      <c r="M15" s="11">
        <f>IFERROR(INDEX(REPORT_DATA_BY_COMP!$A:$AH,$F15,MATCH(M$8,REPORT_DATA_BY_COMP!$A$1:$AH$1,0)), "")</f>
        <v>0</v>
      </c>
      <c r="N15" s="11">
        <f>IFERROR(INDEX(REPORT_DATA_BY_COMP!$A:$AH,$F15,MATCH(N$8,REPORT_DATA_BY_COMP!$A$1:$AH$1,0)), "")</f>
        <v>3</v>
      </c>
      <c r="O15" s="11">
        <f>IFERROR(INDEX(REPORT_DATA_BY_COMP!$A:$AH,$F15,MATCH(O$8,REPORT_DATA_BY_COMP!$A$1:$AH$1,0)), "")</f>
        <v>3</v>
      </c>
      <c r="P15" s="11">
        <f>IFERROR(INDEX(REPORT_DATA_BY_COMP!$A:$AH,$F15,MATCH(P$8,REPORT_DATA_BY_COMP!$A$1:$AH$1,0)), "")</f>
        <v>11</v>
      </c>
      <c r="Q15" s="11">
        <f>IFERROR(INDEX(REPORT_DATA_BY_COMP!$A:$AH,$F15,MATCH(Q$8,REPORT_DATA_BY_COMP!$A$1:$AH$1,0)), "")</f>
        <v>18</v>
      </c>
      <c r="R15" s="11">
        <f>IFERROR(INDEX(REPORT_DATA_BY_COMP!$A:$AH,$F15,MATCH(R$8,REPORT_DATA_BY_COMP!$A$1:$AH$1,0)), "")</f>
        <v>8</v>
      </c>
      <c r="S15" s="11">
        <f>IFERROR(INDEX(REPORT_DATA_BY_COMP!$A:$AH,$F15,MATCH(S$8,REPORT_DATA_BY_COMP!$A$1:$AH$1,0)), "")</f>
        <v>1</v>
      </c>
      <c r="T15" s="11">
        <f>IFERROR(INDEX(REPORT_DATA_BY_COMP!$A:$AH,$F15,MATCH(T$8,REPORT_DATA_BY_COMP!$A$1:$AH$1,0)), "")</f>
        <v>2</v>
      </c>
      <c r="U15" s="11">
        <f>IFERROR(INDEX(REPORT_DATA_BY_COMP!$A:$AH,$F15,MATCH(U$8,REPORT_DATA_BY_COMP!$A$1:$AH$1,0)), "")</f>
        <v>0</v>
      </c>
      <c r="V15" s="11">
        <f>IFERROR(INDEX(REPORT_DATA_BY_COMP!$A:$AH,$F15,MATCH(V$8,REPORT_DATA_BY_COMP!$A$1:$AH$1,0)), "")</f>
        <v>0</v>
      </c>
    </row>
    <row r="16" spans="1:22">
      <c r="B16" s="9" t="s">
        <v>1422</v>
      </c>
      <c r="C16" s="10"/>
      <c r="D16" s="10"/>
      <c r="E16" s="10"/>
      <c r="F16" s="10"/>
      <c r="G16" s="12">
        <f>SUM(G10:G15)</f>
        <v>0</v>
      </c>
      <c r="H16" s="12">
        <f t="shared" ref="H16:V16" si="1">SUM(H10:H15)</f>
        <v>1</v>
      </c>
      <c r="I16" s="12">
        <f t="shared" si="1"/>
        <v>12</v>
      </c>
      <c r="J16" s="12">
        <f t="shared" si="1"/>
        <v>13</v>
      </c>
      <c r="K16" s="12">
        <f t="shared" si="1"/>
        <v>1</v>
      </c>
      <c r="L16" s="12">
        <f t="shared" si="1"/>
        <v>0</v>
      </c>
      <c r="M16" s="12">
        <f t="shared" si="1"/>
        <v>0</v>
      </c>
      <c r="N16" s="12">
        <f t="shared" si="1"/>
        <v>42</v>
      </c>
      <c r="O16" s="12">
        <f t="shared" si="1"/>
        <v>10</v>
      </c>
      <c r="P16" s="12">
        <f t="shared" si="1"/>
        <v>44</v>
      </c>
      <c r="Q16" s="12">
        <f t="shared" si="1"/>
        <v>76</v>
      </c>
      <c r="R16" s="12">
        <f t="shared" si="1"/>
        <v>37</v>
      </c>
      <c r="S16" s="12">
        <f t="shared" si="1"/>
        <v>4</v>
      </c>
      <c r="T16" s="12">
        <f t="shared" si="1"/>
        <v>19</v>
      </c>
      <c r="U16" s="12">
        <f t="shared" si="1"/>
        <v>5</v>
      </c>
      <c r="V16" s="12">
        <f t="shared" si="1"/>
        <v>0</v>
      </c>
    </row>
    <row r="17" spans="1:22">
      <c r="B17" s="5" t="s">
        <v>1455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7"/>
    </row>
    <row r="18" spans="1:22">
      <c r="A18" s="26" t="s">
        <v>896</v>
      </c>
      <c r="B18" s="27" t="s">
        <v>897</v>
      </c>
      <c r="C18" s="4" t="s">
        <v>918</v>
      </c>
      <c r="D18" s="4" t="s">
        <v>919</v>
      </c>
      <c r="E18" s="4" t="str">
        <f>CONCATENATE(YEAR,":",MONTH,":",WEEK,":",DAY,":",$A18)</f>
        <v>2016:2:2:7:SANCHONG_E</v>
      </c>
      <c r="F18" s="4">
        <f>MATCH($E18,REPORT_DATA_BY_COMP!$A:$A,0)</f>
        <v>425</v>
      </c>
      <c r="G18" s="11">
        <f>IFERROR(INDEX(REPORT_DATA_BY_COMP!$A:$AH,$F18,MATCH(G$8,REPORT_DATA_BY_COMP!$A$1:$AH$1,0)), "")</f>
        <v>0</v>
      </c>
      <c r="H18" s="11">
        <f>IFERROR(INDEX(REPORT_DATA_BY_COMP!$A:$AH,$F18,MATCH(H$8,REPORT_DATA_BY_COMP!$A$1:$AH$1,0)), "")</f>
        <v>1</v>
      </c>
      <c r="I18" s="11">
        <f>IFERROR(INDEX(REPORT_DATA_BY_COMP!$A:$AH,$F18,MATCH(I$8,REPORT_DATA_BY_COMP!$A$1:$AH$1,0)), "")</f>
        <v>2</v>
      </c>
      <c r="J18" s="11">
        <f>IFERROR(INDEX(REPORT_DATA_BY_COMP!$A:$AH,$F18,MATCH(J$8,REPORT_DATA_BY_COMP!$A$1:$AH$1,0)), "")</f>
        <v>1</v>
      </c>
      <c r="K18" s="11">
        <f>IFERROR(INDEX(REPORT_DATA_BY_COMP!$A:$AH,$F18,MATCH(K$8,REPORT_DATA_BY_COMP!$A$1:$AH$1,0)), "")</f>
        <v>0</v>
      </c>
      <c r="L18" s="11">
        <f>IFERROR(INDEX(REPORT_DATA_BY_COMP!$A:$AH,$F18,MATCH(L$8,REPORT_DATA_BY_COMP!$A$1:$AH$1,0)), "")</f>
        <v>0</v>
      </c>
      <c r="M18" s="11">
        <f>IFERROR(INDEX(REPORT_DATA_BY_COMP!$A:$AH,$F18,MATCH(M$8,REPORT_DATA_BY_COMP!$A$1:$AH$1,0)), "")</f>
        <v>0</v>
      </c>
      <c r="N18" s="11">
        <f>IFERROR(INDEX(REPORT_DATA_BY_COMP!$A:$AH,$F18,MATCH(N$8,REPORT_DATA_BY_COMP!$A$1:$AH$1,0)), "")</f>
        <v>4</v>
      </c>
      <c r="O18" s="11">
        <f>IFERROR(INDEX(REPORT_DATA_BY_COMP!$A:$AH,$F18,MATCH(O$8,REPORT_DATA_BY_COMP!$A$1:$AH$1,0)), "")</f>
        <v>4</v>
      </c>
      <c r="P18" s="11">
        <f>IFERROR(INDEX(REPORT_DATA_BY_COMP!$A:$AH,$F18,MATCH(P$8,REPORT_DATA_BY_COMP!$A$1:$AH$1,0)), "")</f>
        <v>11</v>
      </c>
      <c r="Q18" s="11">
        <f>IFERROR(INDEX(REPORT_DATA_BY_COMP!$A:$AH,$F18,MATCH(Q$8,REPORT_DATA_BY_COMP!$A$1:$AH$1,0)), "")</f>
        <v>5</v>
      </c>
      <c r="R18" s="11">
        <f>IFERROR(INDEX(REPORT_DATA_BY_COMP!$A:$AH,$F18,MATCH(R$8,REPORT_DATA_BY_COMP!$A$1:$AH$1,0)), "")</f>
        <v>4</v>
      </c>
      <c r="S18" s="11">
        <f>IFERROR(INDEX(REPORT_DATA_BY_COMP!$A:$AH,$F18,MATCH(S$8,REPORT_DATA_BY_COMP!$A$1:$AH$1,0)), "")</f>
        <v>0</v>
      </c>
      <c r="T18" s="11">
        <f>IFERROR(INDEX(REPORT_DATA_BY_COMP!$A:$AH,$F18,MATCH(T$8,REPORT_DATA_BY_COMP!$A$1:$AH$1,0)), "")</f>
        <v>4</v>
      </c>
      <c r="U18" s="11">
        <f>IFERROR(INDEX(REPORT_DATA_BY_COMP!$A:$AH,$F18,MATCH(U$8,REPORT_DATA_BY_COMP!$A$1:$AH$1,0)), "")</f>
        <v>0</v>
      </c>
      <c r="V18" s="11">
        <f>IFERROR(INDEX(REPORT_DATA_BY_COMP!$A:$AH,$F18,MATCH(V$8,REPORT_DATA_BY_COMP!$A$1:$AH$1,0)), "")</f>
        <v>0</v>
      </c>
    </row>
    <row r="19" spans="1:22">
      <c r="A19" s="26" t="s">
        <v>898</v>
      </c>
      <c r="B19" s="27" t="s">
        <v>899</v>
      </c>
      <c r="C19" s="4" t="s">
        <v>920</v>
      </c>
      <c r="D19" s="4" t="s">
        <v>921</v>
      </c>
      <c r="E19" s="4" t="str">
        <f>CONCATENATE(YEAR,":",MONTH,":",WEEK,":",DAY,":",$A19)</f>
        <v>2016:2:2:7:LUZHOU_A_E</v>
      </c>
      <c r="F19" s="4">
        <f>MATCH($E19,REPORT_DATA_BY_COMP!$A:$A,0)</f>
        <v>415</v>
      </c>
      <c r="G19" s="11">
        <f>IFERROR(INDEX(REPORT_DATA_BY_COMP!$A:$AH,$F19,MATCH(G$8,REPORT_DATA_BY_COMP!$A$1:$AH$1,0)), "")</f>
        <v>0</v>
      </c>
      <c r="H19" s="11">
        <f>IFERROR(INDEX(REPORT_DATA_BY_COMP!$A:$AH,$F19,MATCH(H$8,REPORT_DATA_BY_COMP!$A$1:$AH$1,0)), "")</f>
        <v>0</v>
      </c>
      <c r="I19" s="11">
        <f>IFERROR(INDEX(REPORT_DATA_BY_COMP!$A:$AH,$F19,MATCH(I$8,REPORT_DATA_BY_COMP!$A$1:$AH$1,0)), "")</f>
        <v>1</v>
      </c>
      <c r="J19" s="11">
        <f>IFERROR(INDEX(REPORT_DATA_BY_COMP!$A:$AH,$F19,MATCH(J$8,REPORT_DATA_BY_COMP!$A$1:$AH$1,0)), "")</f>
        <v>3</v>
      </c>
      <c r="K19" s="11">
        <f>IFERROR(INDEX(REPORT_DATA_BY_COMP!$A:$AH,$F19,MATCH(K$8,REPORT_DATA_BY_COMP!$A$1:$AH$1,0)), "")</f>
        <v>0</v>
      </c>
      <c r="L19" s="11">
        <f>IFERROR(INDEX(REPORT_DATA_BY_COMP!$A:$AH,$F19,MATCH(L$8,REPORT_DATA_BY_COMP!$A$1:$AH$1,0)), "")</f>
        <v>0</v>
      </c>
      <c r="M19" s="11">
        <f>IFERROR(INDEX(REPORT_DATA_BY_COMP!$A:$AH,$F19,MATCH(M$8,REPORT_DATA_BY_COMP!$A$1:$AH$1,0)), "")</f>
        <v>0</v>
      </c>
      <c r="N19" s="11">
        <f>IFERROR(INDEX(REPORT_DATA_BY_COMP!$A:$AH,$F19,MATCH(N$8,REPORT_DATA_BY_COMP!$A$1:$AH$1,0)), "")</f>
        <v>4</v>
      </c>
      <c r="O19" s="11">
        <f>IFERROR(INDEX(REPORT_DATA_BY_COMP!$A:$AH,$F19,MATCH(O$8,REPORT_DATA_BY_COMP!$A$1:$AH$1,0)), "")</f>
        <v>1</v>
      </c>
      <c r="P19" s="11">
        <f>IFERROR(INDEX(REPORT_DATA_BY_COMP!$A:$AH,$F19,MATCH(P$8,REPORT_DATA_BY_COMP!$A$1:$AH$1,0)), "")</f>
        <v>4</v>
      </c>
      <c r="Q19" s="11">
        <f>IFERROR(INDEX(REPORT_DATA_BY_COMP!$A:$AH,$F19,MATCH(Q$8,REPORT_DATA_BY_COMP!$A$1:$AH$1,0)), "")</f>
        <v>10</v>
      </c>
      <c r="R19" s="11">
        <f>IFERROR(INDEX(REPORT_DATA_BY_COMP!$A:$AH,$F19,MATCH(R$8,REPORT_DATA_BY_COMP!$A$1:$AH$1,0)), "")</f>
        <v>4</v>
      </c>
      <c r="S19" s="11">
        <f>IFERROR(INDEX(REPORT_DATA_BY_COMP!$A:$AH,$F19,MATCH(S$8,REPORT_DATA_BY_COMP!$A$1:$AH$1,0)), "")</f>
        <v>1</v>
      </c>
      <c r="T19" s="11">
        <f>IFERROR(INDEX(REPORT_DATA_BY_COMP!$A:$AH,$F19,MATCH(T$8,REPORT_DATA_BY_COMP!$A$1:$AH$1,0)), "")</f>
        <v>1</v>
      </c>
      <c r="U19" s="11">
        <f>IFERROR(INDEX(REPORT_DATA_BY_COMP!$A:$AH,$F19,MATCH(U$8,REPORT_DATA_BY_COMP!$A$1:$AH$1,0)), "")</f>
        <v>1</v>
      </c>
      <c r="V19" s="11">
        <f>IFERROR(INDEX(REPORT_DATA_BY_COMP!$A:$AH,$F19,MATCH(V$8,REPORT_DATA_BY_COMP!$A$1:$AH$1,0)), "")</f>
        <v>1</v>
      </c>
    </row>
    <row r="20" spans="1:22">
      <c r="A20" s="26" t="s">
        <v>900</v>
      </c>
      <c r="B20" s="27" t="s">
        <v>901</v>
      </c>
      <c r="C20" s="4" t="s">
        <v>922</v>
      </c>
      <c r="D20" s="4" t="s">
        <v>923</v>
      </c>
      <c r="E20" s="4" t="str">
        <f>CONCATENATE(YEAR,":",MONTH,":",WEEK,":",DAY,":",$A20)</f>
        <v>2016:2:2:7:LUZHOU_B_E</v>
      </c>
      <c r="F20" s="4">
        <f>MATCH($E20,REPORT_DATA_BY_COMP!$A:$A,0)</f>
        <v>416</v>
      </c>
      <c r="G20" s="11">
        <f>IFERROR(INDEX(REPORT_DATA_BY_COMP!$A:$AH,$F20,MATCH(G$8,REPORT_DATA_BY_COMP!$A$1:$AH$1,0)), "")</f>
        <v>0</v>
      </c>
      <c r="H20" s="11">
        <f>IFERROR(INDEX(REPORT_DATA_BY_COMP!$A:$AH,$F20,MATCH(H$8,REPORT_DATA_BY_COMP!$A$1:$AH$1,0)), "")</f>
        <v>0</v>
      </c>
      <c r="I20" s="11">
        <f>IFERROR(INDEX(REPORT_DATA_BY_COMP!$A:$AH,$F20,MATCH(I$8,REPORT_DATA_BY_COMP!$A$1:$AH$1,0)), "")</f>
        <v>1</v>
      </c>
      <c r="J20" s="11">
        <f>IFERROR(INDEX(REPORT_DATA_BY_COMP!$A:$AH,$F20,MATCH(J$8,REPORT_DATA_BY_COMP!$A$1:$AH$1,0)), "")</f>
        <v>3</v>
      </c>
      <c r="K20" s="11">
        <f>IFERROR(INDEX(REPORT_DATA_BY_COMP!$A:$AH,$F20,MATCH(K$8,REPORT_DATA_BY_COMP!$A$1:$AH$1,0)), "")</f>
        <v>0</v>
      </c>
      <c r="L20" s="11">
        <f>IFERROR(INDEX(REPORT_DATA_BY_COMP!$A:$AH,$F20,MATCH(L$8,REPORT_DATA_BY_COMP!$A$1:$AH$1,0)), "")</f>
        <v>0</v>
      </c>
      <c r="M20" s="11">
        <f>IFERROR(INDEX(REPORT_DATA_BY_COMP!$A:$AH,$F20,MATCH(M$8,REPORT_DATA_BY_COMP!$A$1:$AH$1,0)), "")</f>
        <v>0</v>
      </c>
      <c r="N20" s="11">
        <f>IFERROR(INDEX(REPORT_DATA_BY_COMP!$A:$AH,$F20,MATCH(N$8,REPORT_DATA_BY_COMP!$A$1:$AH$1,0)), "")</f>
        <v>7</v>
      </c>
      <c r="O20" s="11">
        <f>IFERROR(INDEX(REPORT_DATA_BY_COMP!$A:$AH,$F20,MATCH(O$8,REPORT_DATA_BY_COMP!$A$1:$AH$1,0)), "")</f>
        <v>0</v>
      </c>
      <c r="P20" s="11">
        <f>IFERROR(INDEX(REPORT_DATA_BY_COMP!$A:$AH,$F20,MATCH(P$8,REPORT_DATA_BY_COMP!$A$1:$AH$1,0)), "")</f>
        <v>2</v>
      </c>
      <c r="Q20" s="11">
        <f>IFERROR(INDEX(REPORT_DATA_BY_COMP!$A:$AH,$F20,MATCH(Q$8,REPORT_DATA_BY_COMP!$A$1:$AH$1,0)), "")</f>
        <v>16</v>
      </c>
      <c r="R20" s="11">
        <f>IFERROR(INDEX(REPORT_DATA_BY_COMP!$A:$AH,$F20,MATCH(R$8,REPORT_DATA_BY_COMP!$A$1:$AH$1,0)), "")</f>
        <v>7</v>
      </c>
      <c r="S20" s="11">
        <f>IFERROR(INDEX(REPORT_DATA_BY_COMP!$A:$AH,$F20,MATCH(S$8,REPORT_DATA_BY_COMP!$A$1:$AH$1,0)), "")</f>
        <v>0</v>
      </c>
      <c r="T20" s="11">
        <f>IFERROR(INDEX(REPORT_DATA_BY_COMP!$A:$AH,$F20,MATCH(T$8,REPORT_DATA_BY_COMP!$A$1:$AH$1,0)), "")</f>
        <v>1</v>
      </c>
      <c r="U20" s="11">
        <f>IFERROR(INDEX(REPORT_DATA_BY_COMP!$A:$AH,$F20,MATCH(U$8,REPORT_DATA_BY_COMP!$A$1:$AH$1,0)), "")</f>
        <v>1</v>
      </c>
      <c r="V20" s="11">
        <f>IFERROR(INDEX(REPORT_DATA_BY_COMP!$A:$AH,$F20,MATCH(V$8,REPORT_DATA_BY_COMP!$A$1:$AH$1,0)), "")</f>
        <v>0</v>
      </c>
    </row>
    <row r="21" spans="1:22">
      <c r="A21" s="26" t="s">
        <v>902</v>
      </c>
      <c r="B21" s="27" t="s">
        <v>903</v>
      </c>
      <c r="C21" s="4" t="s">
        <v>924</v>
      </c>
      <c r="D21" s="4" t="s">
        <v>925</v>
      </c>
      <c r="E21" s="4" t="str">
        <f>CONCATENATE(YEAR,":",MONTH,":",WEEK,":",DAY,":",$A21)</f>
        <v>2016:2:2:7:SANCHONG_S</v>
      </c>
      <c r="F21" s="4">
        <f>MATCH($E21,REPORT_DATA_BY_COMP!$A:$A,0)</f>
        <v>426</v>
      </c>
      <c r="G21" s="11">
        <f>IFERROR(INDEX(REPORT_DATA_BY_COMP!$A:$AH,$F21,MATCH(G$8,REPORT_DATA_BY_COMP!$A$1:$AH$1,0)), "")</f>
        <v>0</v>
      </c>
      <c r="H21" s="11">
        <f>IFERROR(INDEX(REPORT_DATA_BY_COMP!$A:$AH,$F21,MATCH(H$8,REPORT_DATA_BY_COMP!$A$1:$AH$1,0)), "")</f>
        <v>0</v>
      </c>
      <c r="I21" s="11">
        <f>IFERROR(INDEX(REPORT_DATA_BY_COMP!$A:$AH,$F21,MATCH(I$8,REPORT_DATA_BY_COMP!$A$1:$AH$1,0)), "")</f>
        <v>0</v>
      </c>
      <c r="J21" s="11">
        <f>IFERROR(INDEX(REPORT_DATA_BY_COMP!$A:$AH,$F21,MATCH(J$8,REPORT_DATA_BY_COMP!$A$1:$AH$1,0)), "")</f>
        <v>0</v>
      </c>
      <c r="K21" s="11">
        <f>IFERROR(INDEX(REPORT_DATA_BY_COMP!$A:$AH,$F21,MATCH(K$8,REPORT_DATA_BY_COMP!$A$1:$AH$1,0)), "")</f>
        <v>0</v>
      </c>
      <c r="L21" s="11">
        <f>IFERROR(INDEX(REPORT_DATA_BY_COMP!$A:$AH,$F21,MATCH(L$8,REPORT_DATA_BY_COMP!$A$1:$AH$1,0)), "")</f>
        <v>0</v>
      </c>
      <c r="M21" s="11">
        <f>IFERROR(INDEX(REPORT_DATA_BY_COMP!$A:$AH,$F21,MATCH(M$8,REPORT_DATA_BY_COMP!$A$1:$AH$1,0)), "")</f>
        <v>0</v>
      </c>
      <c r="N21" s="11">
        <f>IFERROR(INDEX(REPORT_DATA_BY_COMP!$A:$AH,$F21,MATCH(N$8,REPORT_DATA_BY_COMP!$A$1:$AH$1,0)), "")</f>
        <v>4</v>
      </c>
      <c r="O21" s="11">
        <f>IFERROR(INDEX(REPORT_DATA_BY_COMP!$A:$AH,$F21,MATCH(O$8,REPORT_DATA_BY_COMP!$A$1:$AH$1,0)), "")</f>
        <v>1</v>
      </c>
      <c r="P21" s="11">
        <f>IFERROR(INDEX(REPORT_DATA_BY_COMP!$A:$AH,$F21,MATCH(P$8,REPORT_DATA_BY_COMP!$A$1:$AH$1,0)), "")</f>
        <v>9</v>
      </c>
      <c r="Q21" s="11">
        <f>IFERROR(INDEX(REPORT_DATA_BY_COMP!$A:$AH,$F21,MATCH(Q$8,REPORT_DATA_BY_COMP!$A$1:$AH$1,0)), "")</f>
        <v>5</v>
      </c>
      <c r="R21" s="11">
        <f>IFERROR(INDEX(REPORT_DATA_BY_COMP!$A:$AH,$F21,MATCH(R$8,REPORT_DATA_BY_COMP!$A$1:$AH$1,0)), "")</f>
        <v>4</v>
      </c>
      <c r="S21" s="11">
        <f>IFERROR(INDEX(REPORT_DATA_BY_COMP!$A:$AH,$F21,MATCH(S$8,REPORT_DATA_BY_COMP!$A$1:$AH$1,0)), "")</f>
        <v>0</v>
      </c>
      <c r="T21" s="11">
        <f>IFERROR(INDEX(REPORT_DATA_BY_COMP!$A:$AH,$F21,MATCH(T$8,REPORT_DATA_BY_COMP!$A$1:$AH$1,0)), "")</f>
        <v>6</v>
      </c>
      <c r="U21" s="11">
        <f>IFERROR(INDEX(REPORT_DATA_BY_COMP!$A:$AH,$F21,MATCH(U$8,REPORT_DATA_BY_COMP!$A$1:$AH$1,0)), "")</f>
        <v>0</v>
      </c>
      <c r="V21" s="11">
        <f>IFERROR(INDEX(REPORT_DATA_BY_COMP!$A:$AH,$F21,MATCH(V$8,REPORT_DATA_BY_COMP!$A$1:$AH$1,0)), "")</f>
        <v>0</v>
      </c>
    </row>
    <row r="22" spans="1:22">
      <c r="B22" s="9" t="s">
        <v>1422</v>
      </c>
      <c r="C22" s="10"/>
      <c r="D22" s="10"/>
      <c r="E22" s="10"/>
      <c r="F22" s="10"/>
      <c r="G22" s="12">
        <f>SUM(G18:G21)</f>
        <v>0</v>
      </c>
      <c r="H22" s="12">
        <f t="shared" ref="H22:V22" si="2">SUM(H18:H21)</f>
        <v>1</v>
      </c>
      <c r="I22" s="12">
        <f t="shared" si="2"/>
        <v>4</v>
      </c>
      <c r="J22" s="12">
        <f t="shared" si="2"/>
        <v>7</v>
      </c>
      <c r="K22" s="12">
        <f t="shared" si="2"/>
        <v>0</v>
      </c>
      <c r="L22" s="12">
        <f t="shared" si="2"/>
        <v>0</v>
      </c>
      <c r="M22" s="12">
        <f t="shared" si="2"/>
        <v>0</v>
      </c>
      <c r="N22" s="12">
        <f t="shared" si="2"/>
        <v>19</v>
      </c>
      <c r="O22" s="12">
        <f t="shared" si="2"/>
        <v>6</v>
      </c>
      <c r="P22" s="12">
        <f t="shared" si="2"/>
        <v>26</v>
      </c>
      <c r="Q22" s="12">
        <f t="shared" si="2"/>
        <v>36</v>
      </c>
      <c r="R22" s="12">
        <f t="shared" si="2"/>
        <v>19</v>
      </c>
      <c r="S22" s="12">
        <f t="shared" si="2"/>
        <v>1</v>
      </c>
      <c r="T22" s="12">
        <f t="shared" si="2"/>
        <v>12</v>
      </c>
      <c r="U22" s="12">
        <f t="shared" si="2"/>
        <v>2</v>
      </c>
      <c r="V22" s="12">
        <f t="shared" si="2"/>
        <v>1</v>
      </c>
    </row>
    <row r="23" spans="1:22">
      <c r="A23" s="60"/>
      <c r="B23" s="4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6"/>
    </row>
    <row r="24" spans="1:22">
      <c r="B24" s="13" t="s">
        <v>1420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7"/>
    </row>
    <row r="25" spans="1:22">
      <c r="B25" s="28" t="s">
        <v>1391</v>
      </c>
      <c r="C25" s="14"/>
      <c r="D25" s="14"/>
      <c r="E25" s="14" t="str">
        <f>CONCATENATE(YEAR,":",MONTH,":1:",WEEKLY_REPORT_DAY,":", $A$1)</f>
        <v>2016:2:1:7:CENTRAL</v>
      </c>
      <c r="F25" s="14">
        <f>MATCH($E25,REPORT_DATA_BY_ZONE!$A:$A, 0)</f>
        <v>35</v>
      </c>
      <c r="G25" s="11">
        <f>IFERROR(INDEX(REPORT_DATA_BY_ZONE!$A:$AH,$F25,MATCH(G$8,REPORT_DATA_BY_ZONE!$A$1:$AH$1,0)), "")</f>
        <v>0</v>
      </c>
      <c r="H25" s="11">
        <f>IFERROR(INDEX(REPORT_DATA_BY_ZONE!$A:$AH,$F25,MATCH(H$8,REPORT_DATA_BY_ZONE!$A$1:$AH$1,0)), "")</f>
        <v>1</v>
      </c>
      <c r="I25" s="11">
        <f>IFERROR(INDEX(REPORT_DATA_BY_ZONE!$A:$AH,$F25,MATCH(I$8,REPORT_DATA_BY_ZONE!$A$1:$AH$1,0)), "")</f>
        <v>13</v>
      </c>
      <c r="J25" s="11">
        <f>IFERROR(INDEX(REPORT_DATA_BY_ZONE!$A:$AH,$F25,MATCH(J$8,REPORT_DATA_BY_ZONE!$A$1:$AH$1,0)), "")</f>
        <v>25</v>
      </c>
      <c r="K25" s="11">
        <f>IFERROR(INDEX(REPORT_DATA_BY_ZONE!$A:$AH,$F25,MATCH(K$8,REPORT_DATA_BY_ZONE!$A$1:$AH$1,0)), "")</f>
        <v>0</v>
      </c>
      <c r="L25" s="11">
        <f>IFERROR(INDEX(REPORT_DATA_BY_ZONE!$A:$AH,$F25,MATCH(L$8,REPORT_DATA_BY_ZONE!$A$1:$AH$1,0)), "")</f>
        <v>0</v>
      </c>
      <c r="M25" s="11">
        <f>IFERROR(INDEX(REPORT_DATA_BY_ZONE!$A:$AH,$F25,MATCH(M$8,REPORT_DATA_BY_ZONE!$A$1:$AH$1,0)), "")</f>
        <v>0</v>
      </c>
      <c r="N25" s="11">
        <f>IFERROR(INDEX(REPORT_DATA_BY_ZONE!$A:$AH,$F25,MATCH(N$8,REPORT_DATA_BY_ZONE!$A$1:$AH$1,0)), "")</f>
        <v>51</v>
      </c>
      <c r="O25" s="11">
        <f>IFERROR(INDEX(REPORT_DATA_BY_ZONE!$A:$AH,$F25,MATCH(O$8,REPORT_DATA_BY_ZONE!$A$1:$AH$1,0)), "")</f>
        <v>14</v>
      </c>
      <c r="P25" s="11">
        <f>IFERROR(INDEX(REPORT_DATA_BY_ZONE!$A:$AH,$F25,MATCH(P$8,REPORT_DATA_BY_ZONE!$A$1:$AH$1,0)), "")</f>
        <v>79</v>
      </c>
      <c r="Q25" s="11">
        <f>IFERROR(INDEX(REPORT_DATA_BY_ZONE!$A:$AH,$F25,MATCH(Q$8,REPORT_DATA_BY_ZONE!$A$1:$AH$1,0)), "")</f>
        <v>139</v>
      </c>
      <c r="R25" s="11">
        <f>IFERROR(INDEX(REPORT_DATA_BY_ZONE!$A:$AH,$F25,MATCH(R$8,REPORT_DATA_BY_ZONE!$A$1:$AH$1,0)), "")</f>
        <v>64</v>
      </c>
      <c r="S25" s="11">
        <f>IFERROR(INDEX(REPORT_DATA_BY_ZONE!$A:$AH,$F25,MATCH(S$8,REPORT_DATA_BY_ZONE!$A$1:$AH$1,0)), "")</f>
        <v>2</v>
      </c>
      <c r="T25" s="11">
        <f>IFERROR(INDEX(REPORT_DATA_BY_ZONE!$A:$AH,$F25,MATCH(T$8,REPORT_DATA_BY_ZONE!$A$1:$AH$1,0)), "")</f>
        <v>36</v>
      </c>
      <c r="U25" s="11">
        <f>IFERROR(INDEX(REPORT_DATA_BY_ZONE!$A:$AH,$F25,MATCH(U$8,REPORT_DATA_BY_ZONE!$A$1:$AH$1,0)), "")</f>
        <v>3</v>
      </c>
      <c r="V25" s="11">
        <f>IFERROR(INDEX(REPORT_DATA_BY_ZONE!$A:$AH,$F25,MATCH(V$8,REPORT_DATA_BY_ZONE!$A$1:$AH$1,0)), "")</f>
        <v>5</v>
      </c>
    </row>
    <row r="26" spans="1:22">
      <c r="B26" s="28" t="s">
        <v>1390</v>
      </c>
      <c r="C26" s="14"/>
      <c r="D26" s="14"/>
      <c r="E26" s="14" t="str">
        <f>CONCATENATE(YEAR,":",MONTH,":2:",WEEKLY_REPORT_DAY,":", $A$1)</f>
        <v>2016:2:2:7:CENTRAL</v>
      </c>
      <c r="F26" s="14">
        <f>MATCH($E26,REPORT_DATA_BY_ZONE!$A:$A, 0)</f>
        <v>46</v>
      </c>
      <c r="G26" s="11">
        <f>IFERROR(INDEX(REPORT_DATA_BY_ZONE!$A:$AH,$F26,MATCH(G$8,REPORT_DATA_BY_ZONE!$A$1:$AH$1,0)), "")</f>
        <v>0</v>
      </c>
      <c r="H26" s="11">
        <f>IFERROR(INDEX(REPORT_DATA_BY_ZONE!$A:$AH,$F26,MATCH(H$8,REPORT_DATA_BY_ZONE!$A$1:$AH$1,0)), "")</f>
        <v>2</v>
      </c>
      <c r="I26" s="11">
        <f>IFERROR(INDEX(REPORT_DATA_BY_ZONE!$A:$AH,$F26,MATCH(I$8,REPORT_DATA_BY_ZONE!$A$1:$AH$1,0)), "")</f>
        <v>16</v>
      </c>
      <c r="J26" s="11">
        <f>IFERROR(INDEX(REPORT_DATA_BY_ZONE!$A:$AH,$F26,MATCH(J$8,REPORT_DATA_BY_ZONE!$A$1:$AH$1,0)), "")</f>
        <v>20</v>
      </c>
      <c r="K26" s="11">
        <f>IFERROR(INDEX(REPORT_DATA_BY_ZONE!$A:$AH,$F26,MATCH(K$8,REPORT_DATA_BY_ZONE!$A$1:$AH$1,0)), "")</f>
        <v>1</v>
      </c>
      <c r="L26" s="11">
        <f>IFERROR(INDEX(REPORT_DATA_BY_ZONE!$A:$AH,$F26,MATCH(L$8,REPORT_DATA_BY_ZONE!$A$1:$AH$1,0)), "")</f>
        <v>0</v>
      </c>
      <c r="M26" s="11">
        <f>IFERROR(INDEX(REPORT_DATA_BY_ZONE!$A:$AH,$F26,MATCH(M$8,REPORT_DATA_BY_ZONE!$A$1:$AH$1,0)), "")</f>
        <v>0</v>
      </c>
      <c r="N26" s="11">
        <f>IFERROR(INDEX(REPORT_DATA_BY_ZONE!$A:$AH,$F26,MATCH(N$8,REPORT_DATA_BY_ZONE!$A$1:$AH$1,0)), "")</f>
        <v>61</v>
      </c>
      <c r="O26" s="11">
        <f>IFERROR(INDEX(REPORT_DATA_BY_ZONE!$A:$AH,$F26,MATCH(O$8,REPORT_DATA_BY_ZONE!$A$1:$AH$1,0)), "")</f>
        <v>16</v>
      </c>
      <c r="P26" s="11">
        <f>IFERROR(INDEX(REPORT_DATA_BY_ZONE!$A:$AH,$F26,MATCH(P$8,REPORT_DATA_BY_ZONE!$A$1:$AH$1,0)), "")</f>
        <v>70</v>
      </c>
      <c r="Q26" s="11">
        <f>IFERROR(INDEX(REPORT_DATA_BY_ZONE!$A:$AH,$F26,MATCH(Q$8,REPORT_DATA_BY_ZONE!$A$1:$AH$1,0)), "")</f>
        <v>112</v>
      </c>
      <c r="R26" s="11">
        <f>IFERROR(INDEX(REPORT_DATA_BY_ZONE!$A:$AH,$F26,MATCH(R$8,REPORT_DATA_BY_ZONE!$A$1:$AH$1,0)), "")</f>
        <v>56</v>
      </c>
      <c r="S26" s="11">
        <f>IFERROR(INDEX(REPORT_DATA_BY_ZONE!$A:$AH,$F26,MATCH(S$8,REPORT_DATA_BY_ZONE!$A$1:$AH$1,0)), "")</f>
        <v>5</v>
      </c>
      <c r="T26" s="11">
        <f>IFERROR(INDEX(REPORT_DATA_BY_ZONE!$A:$AH,$F26,MATCH(T$8,REPORT_DATA_BY_ZONE!$A$1:$AH$1,0)), "")</f>
        <v>31</v>
      </c>
      <c r="U26" s="11">
        <f>IFERROR(INDEX(REPORT_DATA_BY_ZONE!$A:$AH,$F26,MATCH(U$8,REPORT_DATA_BY_ZONE!$A$1:$AH$1,0)), "")</f>
        <v>7</v>
      </c>
      <c r="V26" s="11">
        <f>IFERROR(INDEX(REPORT_DATA_BY_ZONE!$A:$AH,$F26,MATCH(V$8,REPORT_DATA_BY_ZONE!$A$1:$AH$1,0)), "")</f>
        <v>1</v>
      </c>
    </row>
    <row r="27" spans="1:22">
      <c r="B27" s="28" t="s">
        <v>1392</v>
      </c>
      <c r="C27" s="14"/>
      <c r="D27" s="14"/>
      <c r="E27" s="14" t="str">
        <f>CONCATENATE(YEAR,":",MONTH,":3:",WEEKLY_REPORT_DAY,":", $A$1)</f>
        <v>2016:2:3:7:CENTRAL</v>
      </c>
      <c r="F27" s="14" t="e">
        <f>MATCH($E27,REPORT_DATA_BY_ZONE!$A:$A, 0)</f>
        <v>#N/A</v>
      </c>
      <c r="G27" s="11" t="str">
        <f>IFERROR(INDEX(REPORT_DATA_BY_ZONE!$A:$AH,$F27,MATCH(G$8,REPORT_DATA_BY_ZONE!$A$1:$AH$1,0)), "")</f>
        <v/>
      </c>
      <c r="H27" s="11" t="str">
        <f>IFERROR(INDEX(REPORT_DATA_BY_ZONE!$A:$AH,$F27,MATCH(H$8,REPORT_DATA_BY_ZONE!$A$1:$AH$1,0)), "")</f>
        <v/>
      </c>
      <c r="I27" s="11" t="str">
        <f>IFERROR(INDEX(REPORT_DATA_BY_ZONE!$A:$AH,$F27,MATCH(I$8,REPORT_DATA_BY_ZONE!$A$1:$AH$1,0)), "")</f>
        <v/>
      </c>
      <c r="J27" s="11" t="str">
        <f>IFERROR(INDEX(REPORT_DATA_BY_ZONE!$A:$AH,$F27,MATCH(J$8,REPORT_DATA_BY_ZONE!$A$1:$AH$1,0)), "")</f>
        <v/>
      </c>
      <c r="K27" s="11" t="str">
        <f>IFERROR(INDEX(REPORT_DATA_BY_ZONE!$A:$AH,$F27,MATCH(K$8,REPORT_DATA_BY_ZONE!$A$1:$AH$1,0)), "")</f>
        <v/>
      </c>
      <c r="L27" s="11" t="str">
        <f>IFERROR(INDEX(REPORT_DATA_BY_ZONE!$A:$AH,$F27,MATCH(L$8,REPORT_DATA_BY_ZONE!$A$1:$AH$1,0)), "")</f>
        <v/>
      </c>
      <c r="M27" s="11" t="str">
        <f>IFERROR(INDEX(REPORT_DATA_BY_ZONE!$A:$AH,$F27,MATCH(M$8,REPORT_DATA_BY_ZONE!$A$1:$AH$1,0)), "")</f>
        <v/>
      </c>
      <c r="N27" s="11" t="str">
        <f>IFERROR(INDEX(REPORT_DATA_BY_ZONE!$A:$AH,$F27,MATCH(N$8,REPORT_DATA_BY_ZONE!$A$1:$AH$1,0)), "")</f>
        <v/>
      </c>
      <c r="O27" s="11" t="str">
        <f>IFERROR(INDEX(REPORT_DATA_BY_ZONE!$A:$AH,$F27,MATCH(O$8,REPORT_DATA_BY_ZONE!$A$1:$AH$1,0)), "")</f>
        <v/>
      </c>
      <c r="P27" s="11" t="str">
        <f>IFERROR(INDEX(REPORT_DATA_BY_ZONE!$A:$AH,$F27,MATCH(P$8,REPORT_DATA_BY_ZONE!$A$1:$AH$1,0)), "")</f>
        <v/>
      </c>
      <c r="Q27" s="11" t="str">
        <f>IFERROR(INDEX(REPORT_DATA_BY_ZONE!$A:$AH,$F27,MATCH(Q$8,REPORT_DATA_BY_ZONE!$A$1:$AH$1,0)), "")</f>
        <v/>
      </c>
      <c r="R27" s="11" t="str">
        <f>IFERROR(INDEX(REPORT_DATA_BY_ZONE!$A:$AH,$F27,MATCH(R$8,REPORT_DATA_BY_ZONE!$A$1:$AH$1,0)), "")</f>
        <v/>
      </c>
      <c r="S27" s="11" t="str">
        <f>IFERROR(INDEX(REPORT_DATA_BY_ZONE!$A:$AH,$F27,MATCH(S$8,REPORT_DATA_BY_ZONE!$A$1:$AH$1,0)), "")</f>
        <v/>
      </c>
      <c r="T27" s="11" t="str">
        <f>IFERROR(INDEX(REPORT_DATA_BY_ZONE!$A:$AH,$F27,MATCH(T$8,REPORT_DATA_BY_ZONE!$A$1:$AH$1,0)), "")</f>
        <v/>
      </c>
      <c r="U27" s="11" t="str">
        <f>IFERROR(INDEX(REPORT_DATA_BY_ZONE!$A:$AH,$F27,MATCH(U$8,REPORT_DATA_BY_ZONE!$A$1:$AH$1,0)), "")</f>
        <v/>
      </c>
      <c r="V27" s="11" t="str">
        <f>IFERROR(INDEX(REPORT_DATA_BY_ZONE!$A:$AH,$F27,MATCH(V$8,REPORT_DATA_BY_ZONE!$A$1:$AH$1,0)), "")</f>
        <v/>
      </c>
    </row>
    <row r="28" spans="1:22">
      <c r="B28" s="28" t="s">
        <v>1393</v>
      </c>
      <c r="C28" s="14"/>
      <c r="D28" s="14"/>
      <c r="E28" s="14" t="str">
        <f>CONCATENATE(YEAR,":",MONTH,":4:",WEEKLY_REPORT_DAY,":", $A$1)</f>
        <v>2016:2:4:7:CENTRAL</v>
      </c>
      <c r="F28" s="14" t="e">
        <f>MATCH($E28,REPORT_DATA_BY_ZONE!$A:$A, 0)</f>
        <v>#N/A</v>
      </c>
      <c r="G28" s="11" t="str">
        <f>IFERROR(INDEX(REPORT_DATA_BY_ZONE!$A:$AH,$F28,MATCH(G$8,REPORT_DATA_BY_ZONE!$A$1:$AH$1,0)), "")</f>
        <v/>
      </c>
      <c r="H28" s="11" t="str">
        <f>IFERROR(INDEX(REPORT_DATA_BY_ZONE!$A:$AH,$F28,MATCH(H$8,REPORT_DATA_BY_ZONE!$A$1:$AH$1,0)), "")</f>
        <v/>
      </c>
      <c r="I28" s="11" t="str">
        <f>IFERROR(INDEX(REPORT_DATA_BY_ZONE!$A:$AH,$F28,MATCH(I$8,REPORT_DATA_BY_ZONE!$A$1:$AH$1,0)), "")</f>
        <v/>
      </c>
      <c r="J28" s="11" t="str">
        <f>IFERROR(INDEX(REPORT_DATA_BY_ZONE!$A:$AH,$F28,MATCH(J$8,REPORT_DATA_BY_ZONE!$A$1:$AH$1,0)), "")</f>
        <v/>
      </c>
      <c r="K28" s="11" t="str">
        <f>IFERROR(INDEX(REPORT_DATA_BY_ZONE!$A:$AH,$F28,MATCH(K$8,REPORT_DATA_BY_ZONE!$A$1:$AH$1,0)), "")</f>
        <v/>
      </c>
      <c r="L28" s="11" t="str">
        <f>IFERROR(INDEX(REPORT_DATA_BY_ZONE!$A:$AH,$F28,MATCH(L$8,REPORT_DATA_BY_ZONE!$A$1:$AH$1,0)), "")</f>
        <v/>
      </c>
      <c r="M28" s="11" t="str">
        <f>IFERROR(INDEX(REPORT_DATA_BY_ZONE!$A:$AH,$F28,MATCH(M$8,REPORT_DATA_BY_ZONE!$A$1:$AH$1,0)), "")</f>
        <v/>
      </c>
      <c r="N28" s="11" t="str">
        <f>IFERROR(INDEX(REPORT_DATA_BY_ZONE!$A:$AH,$F28,MATCH(N$8,REPORT_DATA_BY_ZONE!$A$1:$AH$1,0)), "")</f>
        <v/>
      </c>
      <c r="O28" s="11" t="str">
        <f>IFERROR(INDEX(REPORT_DATA_BY_ZONE!$A:$AH,$F28,MATCH(O$8,REPORT_DATA_BY_ZONE!$A$1:$AH$1,0)), "")</f>
        <v/>
      </c>
      <c r="P28" s="11" t="str">
        <f>IFERROR(INDEX(REPORT_DATA_BY_ZONE!$A:$AH,$F28,MATCH(P$8,REPORT_DATA_BY_ZONE!$A$1:$AH$1,0)), "")</f>
        <v/>
      </c>
      <c r="Q28" s="11" t="str">
        <f>IFERROR(INDEX(REPORT_DATA_BY_ZONE!$A:$AH,$F28,MATCH(Q$8,REPORT_DATA_BY_ZONE!$A$1:$AH$1,0)), "")</f>
        <v/>
      </c>
      <c r="R28" s="11" t="str">
        <f>IFERROR(INDEX(REPORT_DATA_BY_ZONE!$A:$AH,$F28,MATCH(R$8,REPORT_DATA_BY_ZONE!$A$1:$AH$1,0)), "")</f>
        <v/>
      </c>
      <c r="S28" s="11" t="str">
        <f>IFERROR(INDEX(REPORT_DATA_BY_ZONE!$A:$AH,$F28,MATCH(S$8,REPORT_DATA_BY_ZONE!$A$1:$AH$1,0)), "")</f>
        <v/>
      </c>
      <c r="T28" s="11" t="str">
        <f>IFERROR(INDEX(REPORT_DATA_BY_ZONE!$A:$AH,$F28,MATCH(T$8,REPORT_DATA_BY_ZONE!$A$1:$AH$1,0)), "")</f>
        <v/>
      </c>
      <c r="U28" s="11" t="str">
        <f>IFERROR(INDEX(REPORT_DATA_BY_ZONE!$A:$AH,$F28,MATCH(U$8,REPORT_DATA_BY_ZONE!$A$1:$AH$1,0)), "")</f>
        <v/>
      </c>
      <c r="V28" s="11" t="str">
        <f>IFERROR(INDEX(REPORT_DATA_BY_ZONE!$A:$AH,$F28,MATCH(V$8,REPORT_DATA_BY_ZONE!$A$1:$AH$1,0)), "")</f>
        <v/>
      </c>
    </row>
    <row r="29" spans="1:22">
      <c r="B29" s="28" t="s">
        <v>1394</v>
      </c>
      <c r="C29" s="14"/>
      <c r="D29" s="14"/>
      <c r="E29" s="14" t="str">
        <f>CONCATENATE(YEAR,":",MONTH,":5:",WEEKLY_REPORT_DAY,":", $A$1)</f>
        <v>2016:2:5:7:CENTRAL</v>
      </c>
      <c r="F29" s="14" t="e">
        <f>MATCH($E29,REPORT_DATA_BY_ZONE!$A:$A, 0)</f>
        <v>#N/A</v>
      </c>
      <c r="G29" s="11" t="str">
        <f>IFERROR(INDEX(REPORT_DATA_BY_ZONE!$A:$AH,$F29,MATCH(G$8,REPORT_DATA_BY_ZONE!$A$1:$AH$1,0)), "")</f>
        <v/>
      </c>
      <c r="H29" s="11" t="str">
        <f>IFERROR(INDEX(REPORT_DATA_BY_ZONE!$A:$AH,$F29,MATCH(H$8,REPORT_DATA_BY_ZONE!$A$1:$AH$1,0)), "")</f>
        <v/>
      </c>
      <c r="I29" s="11" t="str">
        <f>IFERROR(INDEX(REPORT_DATA_BY_ZONE!$A:$AH,$F29,MATCH(I$8,REPORT_DATA_BY_ZONE!$A$1:$AH$1,0)), "")</f>
        <v/>
      </c>
      <c r="J29" s="11" t="str">
        <f>IFERROR(INDEX(REPORT_DATA_BY_ZONE!$A:$AH,$F29,MATCH(J$8,REPORT_DATA_BY_ZONE!$A$1:$AH$1,0)), "")</f>
        <v/>
      </c>
      <c r="K29" s="11" t="str">
        <f>IFERROR(INDEX(REPORT_DATA_BY_ZONE!$A:$AH,$F29,MATCH(K$8,REPORT_DATA_BY_ZONE!$A$1:$AH$1,0)), "")</f>
        <v/>
      </c>
      <c r="L29" s="11" t="str">
        <f>IFERROR(INDEX(REPORT_DATA_BY_ZONE!$A:$AH,$F29,MATCH(L$8,REPORT_DATA_BY_ZONE!$A$1:$AH$1,0)), "")</f>
        <v/>
      </c>
      <c r="M29" s="11" t="str">
        <f>IFERROR(INDEX(REPORT_DATA_BY_ZONE!$A:$AH,$F29,MATCH(M$8,REPORT_DATA_BY_ZONE!$A$1:$AH$1,0)), "")</f>
        <v/>
      </c>
      <c r="N29" s="11" t="str">
        <f>IFERROR(INDEX(REPORT_DATA_BY_ZONE!$A:$AH,$F29,MATCH(N$8,REPORT_DATA_BY_ZONE!$A$1:$AH$1,0)), "")</f>
        <v/>
      </c>
      <c r="O29" s="11" t="str">
        <f>IFERROR(INDEX(REPORT_DATA_BY_ZONE!$A:$AH,$F29,MATCH(O$8,REPORT_DATA_BY_ZONE!$A$1:$AH$1,0)), "")</f>
        <v/>
      </c>
      <c r="P29" s="11" t="str">
        <f>IFERROR(INDEX(REPORT_DATA_BY_ZONE!$A:$AH,$F29,MATCH(P$8,REPORT_DATA_BY_ZONE!$A$1:$AH$1,0)), "")</f>
        <v/>
      </c>
      <c r="Q29" s="11" t="str">
        <f>IFERROR(INDEX(REPORT_DATA_BY_ZONE!$A:$AH,$F29,MATCH(Q$8,REPORT_DATA_BY_ZONE!$A$1:$AH$1,0)), "")</f>
        <v/>
      </c>
      <c r="R29" s="11" t="str">
        <f>IFERROR(INDEX(REPORT_DATA_BY_ZONE!$A:$AH,$F29,MATCH(R$8,REPORT_DATA_BY_ZONE!$A$1:$AH$1,0)), "")</f>
        <v/>
      </c>
      <c r="S29" s="11" t="str">
        <f>IFERROR(INDEX(REPORT_DATA_BY_ZONE!$A:$AH,$F29,MATCH(S$8,REPORT_DATA_BY_ZONE!$A$1:$AH$1,0)), "")</f>
        <v/>
      </c>
      <c r="T29" s="11" t="str">
        <f>IFERROR(INDEX(REPORT_DATA_BY_ZONE!$A:$AH,$F29,MATCH(T$8,REPORT_DATA_BY_ZONE!$A$1:$AH$1,0)), "")</f>
        <v/>
      </c>
      <c r="U29" s="11" t="str">
        <f>IFERROR(INDEX(REPORT_DATA_BY_ZONE!$A:$AH,$F29,MATCH(U$8,REPORT_DATA_BY_ZONE!$A$1:$AH$1,0)), "")</f>
        <v/>
      </c>
      <c r="V29" s="11" t="str">
        <f>IFERROR(INDEX(REPORT_DATA_BY_ZONE!$A:$AH,$F29,MATCH(V$8,REPORT_DATA_BY_ZONE!$A$1:$AH$1,0)), "")</f>
        <v/>
      </c>
    </row>
    <row r="30" spans="1:22">
      <c r="B30" s="18" t="s">
        <v>1422</v>
      </c>
      <c r="C30" s="15"/>
      <c r="D30" s="15"/>
      <c r="E30" s="15"/>
      <c r="F30" s="15"/>
      <c r="G30" s="19">
        <f>SUM(G25:G29)</f>
        <v>0</v>
      </c>
      <c r="H30" s="19">
        <f t="shared" ref="H30:V30" si="3">SUM(H25:H29)</f>
        <v>3</v>
      </c>
      <c r="I30" s="19">
        <f t="shared" si="3"/>
        <v>29</v>
      </c>
      <c r="J30" s="19">
        <f t="shared" si="3"/>
        <v>45</v>
      </c>
      <c r="K30" s="19">
        <f t="shared" si="3"/>
        <v>1</v>
      </c>
      <c r="L30" s="19">
        <f t="shared" si="3"/>
        <v>0</v>
      </c>
      <c r="M30" s="19">
        <f t="shared" si="3"/>
        <v>0</v>
      </c>
      <c r="N30" s="19">
        <f t="shared" si="3"/>
        <v>112</v>
      </c>
      <c r="O30" s="19">
        <f t="shared" si="3"/>
        <v>30</v>
      </c>
      <c r="P30" s="19">
        <f t="shared" si="3"/>
        <v>149</v>
      </c>
      <c r="Q30" s="19">
        <f t="shared" si="3"/>
        <v>251</v>
      </c>
      <c r="R30" s="19">
        <f t="shared" si="3"/>
        <v>120</v>
      </c>
      <c r="S30" s="19">
        <f t="shared" si="3"/>
        <v>7</v>
      </c>
      <c r="T30" s="19">
        <f t="shared" si="3"/>
        <v>67</v>
      </c>
      <c r="U30" s="19">
        <f t="shared" si="3"/>
        <v>10</v>
      </c>
      <c r="V30" s="19">
        <f t="shared" si="3"/>
        <v>6</v>
      </c>
    </row>
  </sheetData>
  <mergeCells count="18"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  <mergeCell ref="G5:J5"/>
    <mergeCell ref="R1:R5"/>
  </mergeCells>
  <conditionalFormatting sqref="L10:M11">
    <cfRule type="cellIs" dxfId="367" priority="95" operator="lessThan">
      <formula>0.5</formula>
    </cfRule>
    <cfRule type="cellIs" dxfId="366" priority="96" operator="greaterThan">
      <formula>0.5</formula>
    </cfRule>
  </conditionalFormatting>
  <conditionalFormatting sqref="N10:N11">
    <cfRule type="cellIs" dxfId="365" priority="93" operator="lessThan">
      <formula>4.5</formula>
    </cfRule>
    <cfRule type="cellIs" dxfId="364" priority="94" operator="greaterThan">
      <formula>5.5</formula>
    </cfRule>
  </conditionalFormatting>
  <conditionalFormatting sqref="O10:O11">
    <cfRule type="cellIs" dxfId="363" priority="91" operator="lessThan">
      <formula>1.5</formula>
    </cfRule>
    <cfRule type="cellIs" dxfId="362" priority="92" operator="greaterThan">
      <formula>2.5</formula>
    </cfRule>
  </conditionalFormatting>
  <conditionalFormatting sqref="P10:P11">
    <cfRule type="cellIs" dxfId="361" priority="89" operator="lessThan">
      <formula>4.5</formula>
    </cfRule>
    <cfRule type="cellIs" dxfId="360" priority="90" operator="greaterThan">
      <formula>7.5</formula>
    </cfRule>
  </conditionalFormatting>
  <conditionalFormatting sqref="R10:S11">
    <cfRule type="cellIs" dxfId="359" priority="87" operator="lessThan">
      <formula>2.5</formula>
    </cfRule>
    <cfRule type="cellIs" dxfId="358" priority="88" operator="greaterThan">
      <formula>4.5</formula>
    </cfRule>
  </conditionalFormatting>
  <conditionalFormatting sqref="T10:T11">
    <cfRule type="cellIs" dxfId="357" priority="85" operator="lessThan">
      <formula>2.5</formula>
    </cfRule>
    <cfRule type="cellIs" dxfId="356" priority="86" operator="greaterThan">
      <formula>4.5</formula>
    </cfRule>
  </conditionalFormatting>
  <conditionalFormatting sqref="U10:U11">
    <cfRule type="cellIs" dxfId="355" priority="84" operator="greaterThan">
      <formula>1.5</formula>
    </cfRule>
  </conditionalFormatting>
  <conditionalFormatting sqref="L10:V11">
    <cfRule type="expression" dxfId="354" priority="81">
      <formula>L10=""</formula>
    </cfRule>
  </conditionalFormatting>
  <conditionalFormatting sqref="S10:S11">
    <cfRule type="cellIs" dxfId="353" priority="82" operator="greaterThan">
      <formula>0.5</formula>
    </cfRule>
    <cfRule type="cellIs" dxfId="352" priority="83" operator="lessThan">
      <formula>0.5</formula>
    </cfRule>
  </conditionalFormatting>
  <conditionalFormatting sqref="L18:M19">
    <cfRule type="cellIs" dxfId="351" priority="63" operator="lessThan">
      <formula>0.5</formula>
    </cfRule>
    <cfRule type="cellIs" dxfId="350" priority="64" operator="greaterThan">
      <formula>0.5</formula>
    </cfRule>
  </conditionalFormatting>
  <conditionalFormatting sqref="N18:N19">
    <cfRule type="cellIs" dxfId="349" priority="61" operator="lessThan">
      <formula>4.5</formula>
    </cfRule>
    <cfRule type="cellIs" dxfId="348" priority="62" operator="greaterThan">
      <formula>5.5</formula>
    </cfRule>
  </conditionalFormatting>
  <conditionalFormatting sqref="O18:O19">
    <cfRule type="cellIs" dxfId="347" priority="59" operator="lessThan">
      <formula>1.5</formula>
    </cfRule>
    <cfRule type="cellIs" dxfId="346" priority="60" operator="greaterThan">
      <formula>2.5</formula>
    </cfRule>
  </conditionalFormatting>
  <conditionalFormatting sqref="P18:P19">
    <cfRule type="cellIs" dxfId="345" priority="57" operator="lessThan">
      <formula>4.5</formula>
    </cfRule>
    <cfRule type="cellIs" dxfId="344" priority="58" operator="greaterThan">
      <formula>7.5</formula>
    </cfRule>
  </conditionalFormatting>
  <conditionalFormatting sqref="R18:S19">
    <cfRule type="cellIs" dxfId="343" priority="55" operator="lessThan">
      <formula>2.5</formula>
    </cfRule>
    <cfRule type="cellIs" dxfId="342" priority="56" operator="greaterThan">
      <formula>4.5</formula>
    </cfRule>
  </conditionalFormatting>
  <conditionalFormatting sqref="T18:T19">
    <cfRule type="cellIs" dxfId="341" priority="53" operator="lessThan">
      <formula>2.5</formula>
    </cfRule>
    <cfRule type="cellIs" dxfId="340" priority="54" operator="greaterThan">
      <formula>4.5</formula>
    </cfRule>
  </conditionalFormatting>
  <conditionalFormatting sqref="U18:U19">
    <cfRule type="cellIs" dxfId="339" priority="52" operator="greaterThan">
      <formula>1.5</formula>
    </cfRule>
  </conditionalFormatting>
  <conditionalFormatting sqref="L18:V19">
    <cfRule type="expression" dxfId="338" priority="49">
      <formula>L18=""</formula>
    </cfRule>
  </conditionalFormatting>
  <conditionalFormatting sqref="S18:S19">
    <cfRule type="cellIs" dxfId="337" priority="50" operator="greaterThan">
      <formula>0.5</formula>
    </cfRule>
    <cfRule type="cellIs" dxfId="336" priority="51" operator="lessThan">
      <formula>0.5</formula>
    </cfRule>
  </conditionalFormatting>
  <conditionalFormatting sqref="L12:M13">
    <cfRule type="cellIs" dxfId="335" priority="47" operator="lessThan">
      <formula>0.5</formula>
    </cfRule>
    <cfRule type="cellIs" dxfId="334" priority="48" operator="greaterThan">
      <formula>0.5</formula>
    </cfRule>
  </conditionalFormatting>
  <conditionalFormatting sqref="N12:N13">
    <cfRule type="cellIs" dxfId="333" priority="45" operator="lessThan">
      <formula>4.5</formula>
    </cfRule>
    <cfRule type="cellIs" dxfId="332" priority="46" operator="greaterThan">
      <formula>5.5</formula>
    </cfRule>
  </conditionalFormatting>
  <conditionalFormatting sqref="O12:O13">
    <cfRule type="cellIs" dxfId="331" priority="43" operator="lessThan">
      <formula>1.5</formula>
    </cfRule>
    <cfRule type="cellIs" dxfId="330" priority="44" operator="greaterThan">
      <formula>2.5</formula>
    </cfRule>
  </conditionalFormatting>
  <conditionalFormatting sqref="P12:P13">
    <cfRule type="cellIs" dxfId="329" priority="41" operator="lessThan">
      <formula>4.5</formula>
    </cfRule>
    <cfRule type="cellIs" dxfId="328" priority="42" operator="greaterThan">
      <formula>7.5</formula>
    </cfRule>
  </conditionalFormatting>
  <conditionalFormatting sqref="R12:S13">
    <cfRule type="cellIs" dxfId="327" priority="39" operator="lessThan">
      <formula>2.5</formula>
    </cfRule>
    <cfRule type="cellIs" dxfId="326" priority="40" operator="greaterThan">
      <formula>4.5</formula>
    </cfRule>
  </conditionalFormatting>
  <conditionalFormatting sqref="T12:T13">
    <cfRule type="cellIs" dxfId="325" priority="37" operator="lessThan">
      <formula>2.5</formula>
    </cfRule>
    <cfRule type="cellIs" dxfId="324" priority="38" operator="greaterThan">
      <formula>4.5</formula>
    </cfRule>
  </conditionalFormatting>
  <conditionalFormatting sqref="U12:U13">
    <cfRule type="cellIs" dxfId="323" priority="36" operator="greaterThan">
      <formula>1.5</formula>
    </cfRule>
  </conditionalFormatting>
  <conditionalFormatting sqref="L12:V13">
    <cfRule type="expression" dxfId="322" priority="33">
      <formula>L12=""</formula>
    </cfRule>
  </conditionalFormatting>
  <conditionalFormatting sqref="S12:S13">
    <cfRule type="cellIs" dxfId="321" priority="34" operator="greaterThan">
      <formula>0.5</formula>
    </cfRule>
    <cfRule type="cellIs" dxfId="320" priority="35" operator="lessThan">
      <formula>0.5</formula>
    </cfRule>
  </conditionalFormatting>
  <conditionalFormatting sqref="L20:M21">
    <cfRule type="cellIs" dxfId="319" priority="31" operator="lessThan">
      <formula>0.5</formula>
    </cfRule>
    <cfRule type="cellIs" dxfId="318" priority="32" operator="greaterThan">
      <formula>0.5</formula>
    </cfRule>
  </conditionalFormatting>
  <conditionalFormatting sqref="N20:N21">
    <cfRule type="cellIs" dxfId="317" priority="29" operator="lessThan">
      <formula>4.5</formula>
    </cfRule>
    <cfRule type="cellIs" dxfId="316" priority="30" operator="greaterThan">
      <formula>5.5</formula>
    </cfRule>
  </conditionalFormatting>
  <conditionalFormatting sqref="O20:O21">
    <cfRule type="cellIs" dxfId="315" priority="27" operator="lessThan">
      <formula>1.5</formula>
    </cfRule>
    <cfRule type="cellIs" dxfId="314" priority="28" operator="greaterThan">
      <formula>2.5</formula>
    </cfRule>
  </conditionalFormatting>
  <conditionalFormatting sqref="P20:P21">
    <cfRule type="cellIs" dxfId="313" priority="25" operator="lessThan">
      <formula>4.5</formula>
    </cfRule>
    <cfRule type="cellIs" dxfId="312" priority="26" operator="greaterThan">
      <formula>7.5</formula>
    </cfRule>
  </conditionalFormatting>
  <conditionalFormatting sqref="R20:S21">
    <cfRule type="cellIs" dxfId="311" priority="23" operator="lessThan">
      <formula>2.5</formula>
    </cfRule>
    <cfRule type="cellIs" dxfId="310" priority="24" operator="greaterThan">
      <formula>4.5</formula>
    </cfRule>
  </conditionalFormatting>
  <conditionalFormatting sqref="T20:T21">
    <cfRule type="cellIs" dxfId="309" priority="21" operator="lessThan">
      <formula>2.5</formula>
    </cfRule>
    <cfRule type="cellIs" dxfId="308" priority="22" operator="greaterThan">
      <formula>4.5</formula>
    </cfRule>
  </conditionalFormatting>
  <conditionalFormatting sqref="U20:U21">
    <cfRule type="cellIs" dxfId="307" priority="20" operator="greaterThan">
      <formula>1.5</formula>
    </cfRule>
  </conditionalFormatting>
  <conditionalFormatting sqref="L20:V21">
    <cfRule type="expression" dxfId="306" priority="17">
      <formula>L20=""</formula>
    </cfRule>
  </conditionalFormatting>
  <conditionalFormatting sqref="S20:S21">
    <cfRule type="cellIs" dxfId="305" priority="18" operator="greaterThan">
      <formula>0.5</formula>
    </cfRule>
    <cfRule type="cellIs" dxfId="304" priority="19" operator="lessThan">
      <formula>0.5</formula>
    </cfRule>
  </conditionalFormatting>
  <conditionalFormatting sqref="L14:M15">
    <cfRule type="cellIs" dxfId="303" priority="15" operator="lessThan">
      <formula>0.5</formula>
    </cfRule>
    <cfRule type="cellIs" dxfId="302" priority="16" operator="greaterThan">
      <formula>0.5</formula>
    </cfRule>
  </conditionalFormatting>
  <conditionalFormatting sqref="N14:N15">
    <cfRule type="cellIs" dxfId="301" priority="13" operator="lessThan">
      <formula>4.5</formula>
    </cfRule>
    <cfRule type="cellIs" dxfId="300" priority="14" operator="greaterThan">
      <formula>5.5</formula>
    </cfRule>
  </conditionalFormatting>
  <conditionalFormatting sqref="O14:O15">
    <cfRule type="cellIs" dxfId="299" priority="11" operator="lessThan">
      <formula>1.5</formula>
    </cfRule>
    <cfRule type="cellIs" dxfId="298" priority="12" operator="greaterThan">
      <formula>2.5</formula>
    </cfRule>
  </conditionalFormatting>
  <conditionalFormatting sqref="P14:P15">
    <cfRule type="cellIs" dxfId="297" priority="9" operator="lessThan">
      <formula>4.5</formula>
    </cfRule>
    <cfRule type="cellIs" dxfId="296" priority="10" operator="greaterThan">
      <formula>7.5</formula>
    </cfRule>
  </conditionalFormatting>
  <conditionalFormatting sqref="R14:S15">
    <cfRule type="cellIs" dxfId="295" priority="7" operator="lessThan">
      <formula>2.5</formula>
    </cfRule>
    <cfRule type="cellIs" dxfId="294" priority="8" operator="greaterThan">
      <formula>4.5</formula>
    </cfRule>
  </conditionalFormatting>
  <conditionalFormatting sqref="T14:T15">
    <cfRule type="cellIs" dxfId="293" priority="5" operator="lessThan">
      <formula>2.5</formula>
    </cfRule>
    <cfRule type="cellIs" dxfId="292" priority="6" operator="greaterThan">
      <formula>4.5</formula>
    </cfRule>
  </conditionalFormatting>
  <conditionalFormatting sqref="U14:U15">
    <cfRule type="cellIs" dxfId="291" priority="4" operator="greaterThan">
      <formula>1.5</formula>
    </cfRule>
  </conditionalFormatting>
  <conditionalFormatting sqref="L14:V15">
    <cfRule type="expression" dxfId="290" priority="1">
      <formula>L14=""</formula>
    </cfRule>
  </conditionalFormatting>
  <conditionalFormatting sqref="S14:S15">
    <cfRule type="cellIs" dxfId="289" priority="2" operator="greaterThan">
      <formula>0.5</formula>
    </cfRule>
    <cfRule type="cellIs" dxfId="288" priority="3" operator="lessThan">
      <formula>0.5</formula>
    </cfRule>
  </conditionalFormatting>
  <pageMargins left="0.7" right="0.7" top="0.75" bottom="0.75" header="0.3" footer="0.3"/>
  <pageSetup paperSize="9" scale="73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40" zoomScaleNormal="100" workbookViewId="0">
      <selection activeCell="J60" sqref="J60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opLeftCell="A19" workbookViewId="0">
      <selection activeCell="B29" sqref="B29"/>
    </sheetView>
  </sheetViews>
  <sheetFormatPr defaultRowHeight="15"/>
  <cols>
    <col min="1" max="1" width="21" style="8" customWidth="1"/>
    <col min="2" max="2" width="24.7109375" style="8" customWidth="1"/>
    <col min="3" max="3" width="13.28515625" style="8" customWidth="1"/>
    <col min="4" max="4" width="20.7109375" style="8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8" ht="135">
      <c r="F1" s="39" t="s">
        <v>74</v>
      </c>
      <c r="G1" s="39" t="s">
        <v>72</v>
      </c>
      <c r="H1" s="39" t="s">
        <v>73</v>
      </c>
      <c r="I1" s="39" t="s">
        <v>86</v>
      </c>
      <c r="J1" s="39" t="s">
        <v>87</v>
      </c>
      <c r="K1" s="39" t="s">
        <v>85</v>
      </c>
      <c r="N1" s="39" t="s">
        <v>633</v>
      </c>
      <c r="P1" s="39" t="s">
        <v>29</v>
      </c>
      <c r="Q1" s="39"/>
      <c r="R1" s="39" t="s">
        <v>636</v>
      </c>
      <c r="S1" s="39"/>
      <c r="T1" s="39" t="s">
        <v>64</v>
      </c>
      <c r="U1" s="39"/>
      <c r="V1" s="39" t="s">
        <v>65</v>
      </c>
    </row>
    <row r="2" spans="1:28">
      <c r="A2" s="37" t="s">
        <v>71</v>
      </c>
      <c r="B2" s="37" t="s">
        <v>1</v>
      </c>
      <c r="C2" s="37" t="s">
        <v>16</v>
      </c>
      <c r="D2" s="37" t="s">
        <v>14</v>
      </c>
      <c r="E2" s="37" t="s">
        <v>84</v>
      </c>
      <c r="F2" s="8" t="s">
        <v>78</v>
      </c>
      <c r="G2" s="8" t="s">
        <v>82</v>
      </c>
      <c r="H2" s="8" t="s">
        <v>83</v>
      </c>
      <c r="I2" s="8" t="s">
        <v>79</v>
      </c>
      <c r="J2" s="8" t="s">
        <v>80</v>
      </c>
      <c r="K2" s="8" t="s">
        <v>81</v>
      </c>
      <c r="M2" s="37" t="s">
        <v>76</v>
      </c>
      <c r="N2" s="37" t="s">
        <v>6</v>
      </c>
      <c r="O2" s="8" t="s">
        <v>88</v>
      </c>
      <c r="P2" s="37" t="s">
        <v>7</v>
      </c>
      <c r="Q2" s="37" t="s">
        <v>89</v>
      </c>
      <c r="R2" s="37" t="s">
        <v>8</v>
      </c>
      <c r="S2" s="37" t="s">
        <v>90</v>
      </c>
      <c r="T2" s="37" t="s">
        <v>63</v>
      </c>
      <c r="U2" s="37" t="s">
        <v>91</v>
      </c>
      <c r="V2" s="37" t="s">
        <v>62</v>
      </c>
      <c r="W2" s="37" t="s">
        <v>92</v>
      </c>
      <c r="Y2" s="8" t="s">
        <v>1388</v>
      </c>
      <c r="Z2" s="8" t="s">
        <v>14</v>
      </c>
      <c r="AA2" s="8" t="s">
        <v>1389</v>
      </c>
      <c r="AB2" s="8" t="s">
        <v>6</v>
      </c>
    </row>
    <row r="3" spans="1:28">
      <c r="A3" s="37">
        <v>-12</v>
      </c>
      <c r="B3" s="37">
        <f t="shared" ref="B3:B15" si="0">MONTH+$A3</f>
        <v>-10</v>
      </c>
      <c r="C3" s="38">
        <f>DATE(2016, B3,1)</f>
        <v>42036</v>
      </c>
      <c r="D3" s="38" t="str">
        <f>CONCATENATE(YEAR($C3),":",MONTH($C3),":0:0:", CENTRAL!$A$1)</f>
        <v>2015:2:0:0:CENTRAL</v>
      </c>
      <c r="E3" s="37" t="e">
        <f>MATCH($D3,BAPTISM_SOURCE_ZONE_MONTH!$A:$A, 0)</f>
        <v>#N/A</v>
      </c>
      <c r="F3" s="11" t="str">
        <f>IFERROR(INDEX(BAPTISM_SOURCE_ZONE_MONTH!$A:$Z,CENTRAL_GRAPH_DATA!$E3,MATCH(F$2,BAPTISM_SOURCE_ZONE_MONTH!$A$1:$Z$1,0)),"")</f>
        <v/>
      </c>
      <c r="G3" s="11" t="str">
        <f>IFERROR(INDEX(BAPTISM_SOURCE_ZONE_MONTH!$A:$Z,CENTRAL_GRAPH_DATA!$E3,MATCH(G$2,BAPTISM_SOURCE_ZONE_MONTH!$A$1:$Z$1,0)),"")</f>
        <v/>
      </c>
      <c r="H3" s="11" t="str">
        <f>IFERROR(INDEX(BAPTISM_SOURCE_ZONE_MONTH!$A:$Z,CENTRAL_GRAPH_DATA!$E3,MATCH(H$2,BAPTISM_SOURCE_ZONE_MONTH!$A$1:$Z$1,0)),"")</f>
        <v/>
      </c>
      <c r="I3" s="11" t="str">
        <f>IFERROR(INDEX(BAPTISM_SOURCE_ZONE_MONTH!$A:$Z,CENTRAL_GRAPH_DATA!$E3,MATCH(I$2,BAPTISM_SOURCE_ZONE_MONTH!$A$1:$Z$1,0)),"")</f>
        <v/>
      </c>
      <c r="J3" s="11" t="str">
        <f>IFERROR(INDEX(BAPTISM_SOURCE_ZONE_MONTH!$A:$Z,CENTRAL_GRAPH_DATA!$E3,MATCH(J$2,BAPTISM_SOURCE_ZONE_MONTH!$A$1:$Z$1,0)),"")</f>
        <v/>
      </c>
      <c r="K3" s="11" t="str">
        <f>IFERROR(INDEX(BAPTISM_SOURCE_ZONE_MONTH!$A:$Z,CENTRAL_GRAPH_DATA!$E3,MATCH(K$2,BAPTISM_SOURCE_ZONE_MONTH!$A$1:$Z$1,0)),"")</f>
        <v/>
      </c>
      <c r="M3" s="37">
        <f>MATCH($D3,REPORT_DATA_BY_ZONE_MONTH!$A:$A, 0)</f>
        <v>133</v>
      </c>
      <c r="N3" s="30">
        <f>IFERROR(INDEX(REPORT_DATA_BY_ZONE_MONTH!$A:$AG,$M3,MATCH(N$2,REPORT_DATA_BY_ZONE_MONTH!$A$1:$AG$1,0)), "")</f>
        <v>10</v>
      </c>
      <c r="O3" s="30">
        <f>$B$21</f>
        <v>7</v>
      </c>
      <c r="P3" s="30">
        <f>IFERROR(INDEX(REPORT_DATA_BY_ZONE_MONTH!$A:$AG,$M3,MATCH(P$2,REPORT_DATA_BY_ZONE_MONTH!$A$1:$AG$1,0)), "")</f>
        <v>0</v>
      </c>
      <c r="Q3" s="30">
        <f>6*$B$17*$B$18</f>
        <v>240</v>
      </c>
      <c r="R3" s="30">
        <f>IFERROR(INDEX(REPORT_DATA_BY_ZONE_MONTH!$A:$AG,$M3,MATCH(R$2,REPORT_DATA_BY_ZONE_MONTH!$A$1:$AG$1,0)), "")</f>
        <v>0</v>
      </c>
      <c r="S3" s="30">
        <f>3*$B$17*$B$18</f>
        <v>120</v>
      </c>
      <c r="T3" s="30">
        <f>IFERROR(INDEX(REPORT_DATA_BY_ZONE_MONTH!$A:$AG,$M3,MATCH(T$2,REPORT_DATA_BY_ZONE_MONTH!$A$1:$AG$1,0)), "")</f>
        <v>0</v>
      </c>
      <c r="U3" s="30">
        <f>5*$B$17*$B$18</f>
        <v>200</v>
      </c>
      <c r="V3" s="30">
        <f>IFERROR(INDEX(REPORT_DATA_BY_ZONE_MONTH!$A:$AG,$M3,MATCH(V$2,REPORT_DATA_BY_ZONE_MONTH!$A$1:$AG$1,0)), "")</f>
        <v>0</v>
      </c>
      <c r="W3" s="30">
        <f>1*$B$17*$B$18</f>
        <v>40</v>
      </c>
      <c r="Y3" s="8">
        <v>1</v>
      </c>
      <c r="Z3" s="8" t="str">
        <f>CONCATENATE(YEAR, ":",Y3,":0:0:",CENTRAL!$A$1)</f>
        <v>2016:1:0:0:CENTRAL</v>
      </c>
      <c r="AA3" s="37">
        <f>MATCH($Z3,REPORT_DATA_BY_ZONE_MONTH!$A:$A, 0)</f>
        <v>213</v>
      </c>
      <c r="AB3" s="30">
        <f>IFERROR(INDEX(REPORT_DATA_BY_ZONE_MONTH!$A:$AG,$AA3,MATCH(AB$2,REPORT_DATA_BY_ZONE_MONTH!$A$1:$AG$1,0)), "")</f>
        <v>4</v>
      </c>
    </row>
    <row r="4" spans="1:28">
      <c r="A4" s="37">
        <v>-11</v>
      </c>
      <c r="B4" s="37">
        <f t="shared" si="0"/>
        <v>-9</v>
      </c>
      <c r="C4" s="38">
        <f t="shared" ref="C4:C15" si="1">DATE(2016, B4,1)</f>
        <v>42064</v>
      </c>
      <c r="D4" s="38" t="str">
        <f>CONCATENATE(YEAR($C4),":",MONTH($C4),":0:0:", CENTRAL!$A$1)</f>
        <v>2015:3:0:0:CENTRAL</v>
      </c>
      <c r="E4" s="37" t="e">
        <f>MATCH($D4,BAPTISM_SOURCE_ZONE_MONTH!$A:$A, 0)</f>
        <v>#N/A</v>
      </c>
      <c r="F4" s="11" t="str">
        <f>IFERROR(INDEX(BAPTISM_SOURCE_ZONE_MONTH!$A:$Z,CENTRAL_GRAPH_DATA!$E4,MATCH(F$2,BAPTISM_SOURCE_ZONE_MONTH!$A$1:$Z$1,0)),"")</f>
        <v/>
      </c>
      <c r="G4" s="11" t="str">
        <f>IFERROR(INDEX(BAPTISM_SOURCE_ZONE_MONTH!$A:$Z,CENTRAL_GRAPH_DATA!$E4,MATCH(G$2,BAPTISM_SOURCE_ZONE_MONTH!$A$1:$Z$1,0)),"")</f>
        <v/>
      </c>
      <c r="H4" s="11" t="str">
        <f>IFERROR(INDEX(BAPTISM_SOURCE_ZONE_MONTH!$A:$Z,CENTRAL_GRAPH_DATA!$E4,MATCH(H$2,BAPTISM_SOURCE_ZONE_MONTH!$A$1:$Z$1,0)),"")</f>
        <v/>
      </c>
      <c r="I4" s="11" t="str">
        <f>IFERROR(INDEX(BAPTISM_SOURCE_ZONE_MONTH!$A:$Z,CENTRAL_GRAPH_DATA!$E4,MATCH(I$2,BAPTISM_SOURCE_ZONE_MONTH!$A$1:$Z$1,0)),"")</f>
        <v/>
      </c>
      <c r="J4" s="11" t="str">
        <f>IFERROR(INDEX(BAPTISM_SOURCE_ZONE_MONTH!$A:$Z,CENTRAL_GRAPH_DATA!$E4,MATCH(J$2,BAPTISM_SOURCE_ZONE_MONTH!$A$1:$Z$1,0)),"")</f>
        <v/>
      </c>
      <c r="K4" s="11" t="str">
        <f>IFERROR(INDEX(BAPTISM_SOURCE_ZONE_MONTH!$A:$Z,CENTRAL_GRAPH_DATA!$E4,MATCH(K$2,BAPTISM_SOURCE_ZONE_MONTH!$A$1:$Z$1,0)),"")</f>
        <v/>
      </c>
      <c r="M4" s="37">
        <f>MATCH($D4,REPORT_DATA_BY_ZONE_MONTH!$A:$A, 0)</f>
        <v>143</v>
      </c>
      <c r="N4" s="30">
        <f>IFERROR(INDEX(REPORT_DATA_BY_ZONE_MONTH!$A:$AG,$M4,MATCH(N$2,REPORT_DATA_BY_ZONE_MONTH!$A$1:$AG$1,0)), "")</f>
        <v>3</v>
      </c>
      <c r="O4" s="30">
        <f t="shared" ref="O4:O15" si="2">$B$21</f>
        <v>7</v>
      </c>
      <c r="P4" s="30">
        <f>IFERROR(INDEX(REPORT_DATA_BY_ZONE_MONTH!$A:$AG,$M4,MATCH(P$2,REPORT_DATA_BY_ZONE_MONTH!$A$1:$AG$1,0)), "")</f>
        <v>0</v>
      </c>
      <c r="Q4" s="30">
        <f t="shared" ref="Q4:Q15" si="3">6*$B$17*$B$18</f>
        <v>240</v>
      </c>
      <c r="R4" s="30">
        <f>IFERROR(INDEX(REPORT_DATA_BY_ZONE_MONTH!$A:$AG,$M4,MATCH(R$2,REPORT_DATA_BY_ZONE_MONTH!$A$1:$AG$1,0)), "")</f>
        <v>0</v>
      </c>
      <c r="S4" s="30">
        <f t="shared" ref="S4:S15" si="4">3*$B$17*$B$18</f>
        <v>120</v>
      </c>
      <c r="T4" s="30">
        <f>IFERROR(INDEX(REPORT_DATA_BY_ZONE_MONTH!$A:$AG,$M4,MATCH(T$2,REPORT_DATA_BY_ZONE_MONTH!$A$1:$AG$1,0)), "")</f>
        <v>0</v>
      </c>
      <c r="U4" s="30">
        <f t="shared" ref="U4:U15" si="5">5*$B$17*$B$18</f>
        <v>200</v>
      </c>
      <c r="V4" s="30">
        <f>IFERROR(INDEX(REPORT_DATA_BY_ZONE_MONTH!$A:$AG,$M4,MATCH(V$2,REPORT_DATA_BY_ZONE_MONTH!$A$1:$AG$1,0)), "")</f>
        <v>0</v>
      </c>
      <c r="W4" s="30">
        <f t="shared" ref="W4:W15" si="6">1*$B$17*$B$18</f>
        <v>40</v>
      </c>
      <c r="Y4" s="8">
        <v>2</v>
      </c>
      <c r="Z4" s="8" t="str">
        <f>CONCATENATE(YEAR, ":",Y4,":0:0:",CENTRAL!$A$1)</f>
        <v>2016:2:0:0:CENTRAL</v>
      </c>
      <c r="AA4" s="37">
        <f>MATCH($Z4,REPORT_DATA_BY_ZONE_MONTH!$A:$A, 0)</f>
        <v>224</v>
      </c>
      <c r="AB4" s="30">
        <f>IFERROR(INDEX(REPORT_DATA_BY_ZONE_MONTH!$A:$AG,$AA4,MATCH(AB$2,REPORT_DATA_BY_ZONE_MONTH!$A$1:$AG$1,0)), "")</f>
        <v>0</v>
      </c>
    </row>
    <row r="5" spans="1:28">
      <c r="A5" s="37">
        <v>-10</v>
      </c>
      <c r="B5" s="37">
        <f t="shared" si="0"/>
        <v>-8</v>
      </c>
      <c r="C5" s="38">
        <f t="shared" si="1"/>
        <v>42095</v>
      </c>
      <c r="D5" s="38" t="str">
        <f>CONCATENATE(YEAR($C5),":",MONTH($C5),":0:0:", CENTRAL!$A$1)</f>
        <v>2015:4:0:0:CENTRAL</v>
      </c>
      <c r="E5" s="37" t="e">
        <f>MATCH($D5,BAPTISM_SOURCE_ZONE_MONTH!$A:$A, 0)</f>
        <v>#N/A</v>
      </c>
      <c r="F5" s="11" t="str">
        <f>IFERROR(INDEX(BAPTISM_SOURCE_ZONE_MONTH!$A:$Z,CENTRAL_GRAPH_DATA!$E5,MATCH(F$2,BAPTISM_SOURCE_ZONE_MONTH!$A$1:$Z$1,0)),"")</f>
        <v/>
      </c>
      <c r="G5" s="11" t="str">
        <f>IFERROR(INDEX(BAPTISM_SOURCE_ZONE_MONTH!$A:$Z,CENTRAL_GRAPH_DATA!$E5,MATCH(G$2,BAPTISM_SOURCE_ZONE_MONTH!$A$1:$Z$1,0)),"")</f>
        <v/>
      </c>
      <c r="H5" s="11" t="str">
        <f>IFERROR(INDEX(BAPTISM_SOURCE_ZONE_MONTH!$A:$Z,CENTRAL_GRAPH_DATA!$E5,MATCH(H$2,BAPTISM_SOURCE_ZONE_MONTH!$A$1:$Z$1,0)),"")</f>
        <v/>
      </c>
      <c r="I5" s="11" t="str">
        <f>IFERROR(INDEX(BAPTISM_SOURCE_ZONE_MONTH!$A:$Z,CENTRAL_GRAPH_DATA!$E5,MATCH(I$2,BAPTISM_SOURCE_ZONE_MONTH!$A$1:$Z$1,0)),"")</f>
        <v/>
      </c>
      <c r="J5" s="11" t="str">
        <f>IFERROR(INDEX(BAPTISM_SOURCE_ZONE_MONTH!$A:$Z,CENTRAL_GRAPH_DATA!$E5,MATCH(J$2,BAPTISM_SOURCE_ZONE_MONTH!$A$1:$Z$1,0)),"")</f>
        <v/>
      </c>
      <c r="K5" s="11" t="str">
        <f>IFERROR(INDEX(BAPTISM_SOURCE_ZONE_MONTH!$A:$Z,CENTRAL_GRAPH_DATA!$E5,MATCH(K$2,BAPTISM_SOURCE_ZONE_MONTH!$A$1:$Z$1,0)),"")</f>
        <v/>
      </c>
      <c r="M5" s="37">
        <f>MATCH($D5,REPORT_DATA_BY_ZONE_MONTH!$A:$A, 0)</f>
        <v>153</v>
      </c>
      <c r="N5" s="30">
        <f>IFERROR(INDEX(REPORT_DATA_BY_ZONE_MONTH!$A:$AG,$M5,MATCH(N$2,REPORT_DATA_BY_ZONE_MONTH!$A$1:$AG$1,0)), "")</f>
        <v>10</v>
      </c>
      <c r="O5" s="30">
        <f t="shared" si="2"/>
        <v>7</v>
      </c>
      <c r="P5" s="30">
        <f>IFERROR(INDEX(REPORT_DATA_BY_ZONE_MONTH!$A:$AG,$M5,MATCH(P$2,REPORT_DATA_BY_ZONE_MONTH!$A$1:$AG$1,0)), "")</f>
        <v>0</v>
      </c>
      <c r="Q5" s="30">
        <f t="shared" si="3"/>
        <v>240</v>
      </c>
      <c r="R5" s="30">
        <f>IFERROR(INDEX(REPORT_DATA_BY_ZONE_MONTH!$A:$AG,$M5,MATCH(R$2,REPORT_DATA_BY_ZONE_MONTH!$A$1:$AG$1,0)), "")</f>
        <v>0</v>
      </c>
      <c r="S5" s="30">
        <f t="shared" si="4"/>
        <v>120</v>
      </c>
      <c r="T5" s="30">
        <f>IFERROR(INDEX(REPORT_DATA_BY_ZONE_MONTH!$A:$AG,$M5,MATCH(T$2,REPORT_DATA_BY_ZONE_MONTH!$A$1:$AG$1,0)), "")</f>
        <v>0</v>
      </c>
      <c r="U5" s="30">
        <f t="shared" si="5"/>
        <v>200</v>
      </c>
      <c r="V5" s="30">
        <f>IFERROR(INDEX(REPORT_DATA_BY_ZONE_MONTH!$A:$AG,$M5,MATCH(V$2,REPORT_DATA_BY_ZONE_MONTH!$A$1:$AG$1,0)), "")</f>
        <v>0</v>
      </c>
      <c r="W5" s="30">
        <f t="shared" si="6"/>
        <v>40</v>
      </c>
      <c r="Y5" s="8">
        <v>3</v>
      </c>
      <c r="Z5" s="8" t="str">
        <f>CONCATENATE(YEAR, ":",Y5,":0:0:",CENTRAL!$A$1)</f>
        <v>2016:3:0:0:CENTRAL</v>
      </c>
      <c r="AA5" s="37" t="e">
        <f>MATCH($Z5,REPORT_DATA_BY_ZONE_MONTH!$A:$A, 0)</f>
        <v>#N/A</v>
      </c>
      <c r="AB5" s="30" t="str">
        <f>IFERROR(INDEX(REPORT_DATA_BY_ZONE_MONTH!$A:$AG,$AA5,MATCH(AB$2,REPORT_DATA_BY_ZONE_MONTH!$A$1:$AG$1,0)), "")</f>
        <v/>
      </c>
    </row>
    <row r="6" spans="1:28">
      <c r="A6" s="37">
        <v>-9</v>
      </c>
      <c r="B6" s="37">
        <f t="shared" si="0"/>
        <v>-7</v>
      </c>
      <c r="C6" s="38">
        <f t="shared" si="1"/>
        <v>42125</v>
      </c>
      <c r="D6" s="38" t="str">
        <f>CONCATENATE(YEAR($C6),":",MONTH($C6),":0:0:", CENTRAL!$A$1)</f>
        <v>2015:5:0:0:CENTRAL</v>
      </c>
      <c r="E6" s="37" t="e">
        <f>MATCH($D6,BAPTISM_SOURCE_ZONE_MONTH!$A:$A, 0)</f>
        <v>#N/A</v>
      </c>
      <c r="F6" s="11" t="str">
        <f>IFERROR(INDEX(BAPTISM_SOURCE_ZONE_MONTH!$A:$Z,CENTRAL_GRAPH_DATA!$E6,MATCH(F$2,BAPTISM_SOURCE_ZONE_MONTH!$A$1:$Z$1,0)),"")</f>
        <v/>
      </c>
      <c r="G6" s="11" t="str">
        <f>IFERROR(INDEX(BAPTISM_SOURCE_ZONE_MONTH!$A:$Z,CENTRAL_GRAPH_DATA!$E6,MATCH(G$2,BAPTISM_SOURCE_ZONE_MONTH!$A$1:$Z$1,0)),"")</f>
        <v/>
      </c>
      <c r="H6" s="11" t="str">
        <f>IFERROR(INDEX(BAPTISM_SOURCE_ZONE_MONTH!$A:$Z,CENTRAL_GRAPH_DATA!$E6,MATCH(H$2,BAPTISM_SOURCE_ZONE_MONTH!$A$1:$Z$1,0)),"")</f>
        <v/>
      </c>
      <c r="I6" s="11" t="str">
        <f>IFERROR(INDEX(BAPTISM_SOURCE_ZONE_MONTH!$A:$Z,CENTRAL_GRAPH_DATA!$E6,MATCH(I$2,BAPTISM_SOURCE_ZONE_MONTH!$A$1:$Z$1,0)),"")</f>
        <v/>
      </c>
      <c r="J6" s="11" t="str">
        <f>IFERROR(INDEX(BAPTISM_SOURCE_ZONE_MONTH!$A:$Z,CENTRAL_GRAPH_DATA!$E6,MATCH(J$2,BAPTISM_SOURCE_ZONE_MONTH!$A$1:$Z$1,0)),"")</f>
        <v/>
      </c>
      <c r="K6" s="11" t="str">
        <f>IFERROR(INDEX(BAPTISM_SOURCE_ZONE_MONTH!$A:$Z,CENTRAL_GRAPH_DATA!$E6,MATCH(K$2,BAPTISM_SOURCE_ZONE_MONTH!$A$1:$Z$1,0)),"")</f>
        <v/>
      </c>
      <c r="M6" s="37">
        <f>MATCH($D6,REPORT_DATA_BY_ZONE_MONTH!$A:$A, 0)</f>
        <v>163</v>
      </c>
      <c r="N6" s="30">
        <f>IFERROR(INDEX(REPORT_DATA_BY_ZONE_MONTH!$A:$AG,$M6,MATCH(N$2,REPORT_DATA_BY_ZONE_MONTH!$A$1:$AG$1,0)), "")</f>
        <v>10</v>
      </c>
      <c r="O6" s="30">
        <f t="shared" si="2"/>
        <v>7</v>
      </c>
      <c r="P6" s="30">
        <f>IFERROR(INDEX(REPORT_DATA_BY_ZONE_MONTH!$A:$AG,$M6,MATCH(P$2,REPORT_DATA_BY_ZONE_MONTH!$A$1:$AG$1,0)), "")</f>
        <v>0</v>
      </c>
      <c r="Q6" s="30">
        <f t="shared" si="3"/>
        <v>240</v>
      </c>
      <c r="R6" s="30">
        <f>IFERROR(INDEX(REPORT_DATA_BY_ZONE_MONTH!$A:$AG,$M6,MATCH(R$2,REPORT_DATA_BY_ZONE_MONTH!$A$1:$AG$1,0)), "")</f>
        <v>0</v>
      </c>
      <c r="S6" s="30">
        <f t="shared" si="4"/>
        <v>120</v>
      </c>
      <c r="T6" s="30">
        <f>IFERROR(INDEX(REPORT_DATA_BY_ZONE_MONTH!$A:$AG,$M6,MATCH(T$2,REPORT_DATA_BY_ZONE_MONTH!$A$1:$AG$1,0)), "")</f>
        <v>0</v>
      </c>
      <c r="U6" s="30">
        <f t="shared" si="5"/>
        <v>200</v>
      </c>
      <c r="V6" s="30">
        <f>IFERROR(INDEX(REPORT_DATA_BY_ZONE_MONTH!$A:$AG,$M6,MATCH(V$2,REPORT_DATA_BY_ZONE_MONTH!$A$1:$AG$1,0)), "")</f>
        <v>0</v>
      </c>
      <c r="W6" s="30">
        <f t="shared" si="6"/>
        <v>40</v>
      </c>
      <c r="Y6" s="8">
        <v>4</v>
      </c>
      <c r="Z6" s="8" t="str">
        <f>CONCATENATE(YEAR, ":",Y6,":0:0:",CENTRAL!$A$1)</f>
        <v>2016:4:0:0:CENTRAL</v>
      </c>
      <c r="AA6" s="37" t="e">
        <f>MATCH($Z6,REPORT_DATA_BY_ZONE_MONTH!$A:$A, 0)</f>
        <v>#N/A</v>
      </c>
      <c r="AB6" s="30" t="str">
        <f>IFERROR(INDEX(REPORT_DATA_BY_ZONE_MONTH!$A:$AG,$AA6,MATCH(AB$2,REPORT_DATA_BY_ZONE_MONTH!$A$1:$AG$1,0)), "")</f>
        <v/>
      </c>
    </row>
    <row r="7" spans="1:28">
      <c r="A7" s="37">
        <v>-8</v>
      </c>
      <c r="B7" s="37">
        <f t="shared" si="0"/>
        <v>-6</v>
      </c>
      <c r="C7" s="38">
        <f t="shared" si="1"/>
        <v>42156</v>
      </c>
      <c r="D7" s="38" t="str">
        <f>CONCATENATE(YEAR($C7),":",MONTH($C7),":0:0:", CENTRAL!$A$1)</f>
        <v>2015:6:0:0:CENTRAL</v>
      </c>
      <c r="E7" s="37" t="e">
        <f>MATCH($D7,BAPTISM_SOURCE_ZONE_MONTH!$A:$A, 0)</f>
        <v>#N/A</v>
      </c>
      <c r="F7" s="11" t="str">
        <f>IFERROR(INDEX(BAPTISM_SOURCE_ZONE_MONTH!$A:$Z,CENTRAL_GRAPH_DATA!$E7,MATCH(F$2,BAPTISM_SOURCE_ZONE_MONTH!$A$1:$Z$1,0)),"")</f>
        <v/>
      </c>
      <c r="G7" s="11" t="str">
        <f>IFERROR(INDEX(BAPTISM_SOURCE_ZONE_MONTH!$A:$Z,CENTRAL_GRAPH_DATA!$E7,MATCH(G$2,BAPTISM_SOURCE_ZONE_MONTH!$A$1:$Z$1,0)),"")</f>
        <v/>
      </c>
      <c r="H7" s="11" t="str">
        <f>IFERROR(INDEX(BAPTISM_SOURCE_ZONE_MONTH!$A:$Z,CENTRAL_GRAPH_DATA!$E7,MATCH(H$2,BAPTISM_SOURCE_ZONE_MONTH!$A$1:$Z$1,0)),"")</f>
        <v/>
      </c>
      <c r="I7" s="11" t="str">
        <f>IFERROR(INDEX(BAPTISM_SOURCE_ZONE_MONTH!$A:$Z,CENTRAL_GRAPH_DATA!$E7,MATCH(I$2,BAPTISM_SOURCE_ZONE_MONTH!$A$1:$Z$1,0)),"")</f>
        <v/>
      </c>
      <c r="J7" s="11" t="str">
        <f>IFERROR(INDEX(BAPTISM_SOURCE_ZONE_MONTH!$A:$Z,CENTRAL_GRAPH_DATA!$E7,MATCH(J$2,BAPTISM_SOURCE_ZONE_MONTH!$A$1:$Z$1,0)),"")</f>
        <v/>
      </c>
      <c r="K7" s="11" t="str">
        <f>IFERROR(INDEX(BAPTISM_SOURCE_ZONE_MONTH!$A:$Z,CENTRAL_GRAPH_DATA!$E7,MATCH(K$2,BAPTISM_SOURCE_ZONE_MONTH!$A$1:$Z$1,0)),"")</f>
        <v/>
      </c>
      <c r="M7" s="37">
        <f>MATCH($D7,REPORT_DATA_BY_ZONE_MONTH!$A:$A, 0)</f>
        <v>173</v>
      </c>
      <c r="N7" s="30">
        <f>IFERROR(INDEX(REPORT_DATA_BY_ZONE_MONTH!$A:$AG,$M7,MATCH(N$2,REPORT_DATA_BY_ZONE_MONTH!$A$1:$AG$1,0)), "")</f>
        <v>5</v>
      </c>
      <c r="O7" s="30">
        <f t="shared" si="2"/>
        <v>7</v>
      </c>
      <c r="P7" s="30">
        <f>IFERROR(INDEX(REPORT_DATA_BY_ZONE_MONTH!$A:$AG,$M7,MATCH(P$2,REPORT_DATA_BY_ZONE_MONTH!$A$1:$AG$1,0)), "")</f>
        <v>0</v>
      </c>
      <c r="Q7" s="30">
        <f t="shared" si="3"/>
        <v>240</v>
      </c>
      <c r="R7" s="30">
        <f>IFERROR(INDEX(REPORT_DATA_BY_ZONE_MONTH!$A:$AG,$M7,MATCH(R$2,REPORT_DATA_BY_ZONE_MONTH!$A$1:$AG$1,0)), "")</f>
        <v>0</v>
      </c>
      <c r="S7" s="30">
        <f t="shared" si="4"/>
        <v>120</v>
      </c>
      <c r="T7" s="30">
        <f>IFERROR(INDEX(REPORT_DATA_BY_ZONE_MONTH!$A:$AG,$M7,MATCH(T$2,REPORT_DATA_BY_ZONE_MONTH!$A$1:$AG$1,0)), "")</f>
        <v>0</v>
      </c>
      <c r="U7" s="30">
        <f t="shared" si="5"/>
        <v>200</v>
      </c>
      <c r="V7" s="30">
        <f>IFERROR(INDEX(REPORT_DATA_BY_ZONE_MONTH!$A:$AG,$M7,MATCH(V$2,REPORT_DATA_BY_ZONE_MONTH!$A$1:$AG$1,0)), "")</f>
        <v>0</v>
      </c>
      <c r="W7" s="30">
        <f t="shared" si="6"/>
        <v>40</v>
      </c>
      <c r="Y7" s="8">
        <v>5</v>
      </c>
      <c r="Z7" s="8" t="str">
        <f>CONCATENATE(YEAR, ":",Y7,":0:0:",CENTRAL!$A$1)</f>
        <v>2016:5:0:0:CENTRAL</v>
      </c>
      <c r="AA7" s="37" t="e">
        <f>MATCH($Z7,REPORT_DATA_BY_ZONE_MONTH!$A:$A, 0)</f>
        <v>#N/A</v>
      </c>
      <c r="AB7" s="30" t="str">
        <f>IFERROR(INDEX(REPORT_DATA_BY_ZONE_MONTH!$A:$AG,$AA7,MATCH(AB$2,REPORT_DATA_BY_ZONE_MONTH!$A$1:$AG$1,0)), "")</f>
        <v/>
      </c>
    </row>
    <row r="8" spans="1:28">
      <c r="A8" s="37">
        <v>-7</v>
      </c>
      <c r="B8" s="37">
        <f t="shared" si="0"/>
        <v>-5</v>
      </c>
      <c r="C8" s="38">
        <f t="shared" si="1"/>
        <v>42186</v>
      </c>
      <c r="D8" s="38" t="str">
        <f>CONCATENATE(YEAR($C8),":",MONTH($C8),":0:0:", CENTRAL!$A$1)</f>
        <v>2015:7:0:0:CENTRAL</v>
      </c>
      <c r="E8" s="37" t="e">
        <f>MATCH($D8,BAPTISM_SOURCE_ZONE_MONTH!$A:$A, 0)</f>
        <v>#N/A</v>
      </c>
      <c r="F8" s="11" t="str">
        <f>IFERROR(INDEX(BAPTISM_SOURCE_ZONE_MONTH!$A:$Z,CENTRAL_GRAPH_DATA!$E8,MATCH(F$2,BAPTISM_SOURCE_ZONE_MONTH!$A$1:$Z$1,0)),"")</f>
        <v/>
      </c>
      <c r="G8" s="11" t="str">
        <f>IFERROR(INDEX(BAPTISM_SOURCE_ZONE_MONTH!$A:$Z,CENTRAL_GRAPH_DATA!$E8,MATCH(G$2,BAPTISM_SOURCE_ZONE_MONTH!$A$1:$Z$1,0)),"")</f>
        <v/>
      </c>
      <c r="H8" s="11" t="str">
        <f>IFERROR(INDEX(BAPTISM_SOURCE_ZONE_MONTH!$A:$Z,CENTRAL_GRAPH_DATA!$E8,MATCH(H$2,BAPTISM_SOURCE_ZONE_MONTH!$A$1:$Z$1,0)),"")</f>
        <v/>
      </c>
      <c r="I8" s="11" t="str">
        <f>IFERROR(INDEX(BAPTISM_SOURCE_ZONE_MONTH!$A:$Z,CENTRAL_GRAPH_DATA!$E8,MATCH(I$2,BAPTISM_SOURCE_ZONE_MONTH!$A$1:$Z$1,0)),"")</f>
        <v/>
      </c>
      <c r="J8" s="11" t="str">
        <f>IFERROR(INDEX(BAPTISM_SOURCE_ZONE_MONTH!$A:$Z,CENTRAL_GRAPH_DATA!$E8,MATCH(J$2,BAPTISM_SOURCE_ZONE_MONTH!$A$1:$Z$1,0)),"")</f>
        <v/>
      </c>
      <c r="K8" s="11" t="str">
        <f>IFERROR(INDEX(BAPTISM_SOURCE_ZONE_MONTH!$A:$Z,CENTRAL_GRAPH_DATA!$E8,MATCH(K$2,BAPTISM_SOURCE_ZONE_MONTH!$A$1:$Z$1,0)),"")</f>
        <v/>
      </c>
      <c r="M8" s="37">
        <f>MATCH($D8,REPORT_DATA_BY_ZONE_MONTH!$A:$A, 0)</f>
        <v>183</v>
      </c>
      <c r="N8" s="30">
        <f>IFERROR(INDEX(REPORT_DATA_BY_ZONE_MONTH!$A:$AG,$M8,MATCH(N$2,REPORT_DATA_BY_ZONE_MONTH!$A$1:$AG$1,0)), "")</f>
        <v>4</v>
      </c>
      <c r="O8" s="30">
        <f t="shared" si="2"/>
        <v>7</v>
      </c>
      <c r="P8" s="30">
        <f>IFERROR(INDEX(REPORT_DATA_BY_ZONE_MONTH!$A:$AG,$M8,MATCH(P$2,REPORT_DATA_BY_ZONE_MONTH!$A$1:$AG$1,0)), "")</f>
        <v>0</v>
      </c>
      <c r="Q8" s="30">
        <f t="shared" si="3"/>
        <v>240</v>
      </c>
      <c r="R8" s="30">
        <f>IFERROR(INDEX(REPORT_DATA_BY_ZONE_MONTH!$A:$AG,$M8,MATCH(R$2,REPORT_DATA_BY_ZONE_MONTH!$A$1:$AG$1,0)), "")</f>
        <v>0</v>
      </c>
      <c r="S8" s="30">
        <f t="shared" si="4"/>
        <v>120</v>
      </c>
      <c r="T8" s="30">
        <f>IFERROR(INDEX(REPORT_DATA_BY_ZONE_MONTH!$A:$AG,$M8,MATCH(T$2,REPORT_DATA_BY_ZONE_MONTH!$A$1:$AG$1,0)), "")</f>
        <v>0</v>
      </c>
      <c r="U8" s="30">
        <f t="shared" si="5"/>
        <v>200</v>
      </c>
      <c r="V8" s="30">
        <f>IFERROR(INDEX(REPORT_DATA_BY_ZONE_MONTH!$A:$AG,$M8,MATCH(V$2,REPORT_DATA_BY_ZONE_MONTH!$A$1:$AG$1,0)), "")</f>
        <v>0</v>
      </c>
      <c r="W8" s="30">
        <f t="shared" si="6"/>
        <v>40</v>
      </c>
      <c r="Y8" s="8">
        <v>6</v>
      </c>
      <c r="Z8" s="8" t="str">
        <f>CONCATENATE(YEAR, ":",Y8,":0:0:",CENTRAL!$A$1)</f>
        <v>2016:6:0:0:CENTRAL</v>
      </c>
      <c r="AA8" s="37" t="e">
        <f>MATCH($Z8,REPORT_DATA_BY_ZONE_MONTH!$A:$A, 0)</f>
        <v>#N/A</v>
      </c>
      <c r="AB8" s="30" t="str">
        <f>IFERROR(INDEX(REPORT_DATA_BY_ZONE_MONTH!$A:$AG,$AA8,MATCH(AB$2,REPORT_DATA_BY_ZONE_MONTH!$A$1:$AG$1,0)), "")</f>
        <v/>
      </c>
    </row>
    <row r="9" spans="1:28">
      <c r="A9" s="37">
        <v>-6</v>
      </c>
      <c r="B9" s="37">
        <f t="shared" si="0"/>
        <v>-4</v>
      </c>
      <c r="C9" s="38">
        <f t="shared" si="1"/>
        <v>42217</v>
      </c>
      <c r="D9" s="38" t="str">
        <f>CONCATENATE(YEAR($C9),":",MONTH($C9),":0:0:", CENTRAL!$A$1)</f>
        <v>2015:8:0:0:CENTRAL</v>
      </c>
      <c r="E9" s="37" t="e">
        <f>MATCH($D9,BAPTISM_SOURCE_ZONE_MONTH!$A:$A, 0)</f>
        <v>#N/A</v>
      </c>
      <c r="F9" s="11" t="str">
        <f>IFERROR(INDEX(BAPTISM_SOURCE_ZONE_MONTH!$A:$Z,CENTRAL_GRAPH_DATA!$E9,MATCH(F$2,BAPTISM_SOURCE_ZONE_MONTH!$A$1:$Z$1,0)),"")</f>
        <v/>
      </c>
      <c r="G9" s="11" t="str">
        <f>IFERROR(INDEX(BAPTISM_SOURCE_ZONE_MONTH!$A:$Z,CENTRAL_GRAPH_DATA!$E9,MATCH(G$2,BAPTISM_SOURCE_ZONE_MONTH!$A$1:$Z$1,0)),"")</f>
        <v/>
      </c>
      <c r="H9" s="11" t="str">
        <f>IFERROR(INDEX(BAPTISM_SOURCE_ZONE_MONTH!$A:$Z,CENTRAL_GRAPH_DATA!$E9,MATCH(H$2,BAPTISM_SOURCE_ZONE_MONTH!$A$1:$Z$1,0)),"")</f>
        <v/>
      </c>
      <c r="I9" s="11" t="str">
        <f>IFERROR(INDEX(BAPTISM_SOURCE_ZONE_MONTH!$A:$Z,CENTRAL_GRAPH_DATA!$E9,MATCH(I$2,BAPTISM_SOURCE_ZONE_MONTH!$A$1:$Z$1,0)),"")</f>
        <v/>
      </c>
      <c r="J9" s="11" t="str">
        <f>IFERROR(INDEX(BAPTISM_SOURCE_ZONE_MONTH!$A:$Z,CENTRAL_GRAPH_DATA!$E9,MATCH(J$2,BAPTISM_SOURCE_ZONE_MONTH!$A$1:$Z$1,0)),"")</f>
        <v/>
      </c>
      <c r="K9" s="11" t="str">
        <f>IFERROR(INDEX(BAPTISM_SOURCE_ZONE_MONTH!$A:$Z,CENTRAL_GRAPH_DATA!$E9,MATCH(K$2,BAPTISM_SOURCE_ZONE_MONTH!$A$1:$Z$1,0)),"")</f>
        <v/>
      </c>
      <c r="M9" s="37">
        <f>MATCH($D9,REPORT_DATA_BY_ZONE_MONTH!$A:$A, 0)</f>
        <v>193</v>
      </c>
      <c r="N9" s="30">
        <f>IFERROR(INDEX(REPORT_DATA_BY_ZONE_MONTH!$A:$AG,$M9,MATCH(N$2,REPORT_DATA_BY_ZONE_MONTH!$A$1:$AG$1,0)), "")</f>
        <v>6</v>
      </c>
      <c r="O9" s="30">
        <f t="shared" si="2"/>
        <v>7</v>
      </c>
      <c r="P9" s="30">
        <f>IFERROR(INDEX(REPORT_DATA_BY_ZONE_MONTH!$A:$AG,$M9,MATCH(P$2,REPORT_DATA_BY_ZONE_MONTH!$A$1:$AG$1,0)), "")</f>
        <v>0</v>
      </c>
      <c r="Q9" s="30">
        <f t="shared" si="3"/>
        <v>240</v>
      </c>
      <c r="R9" s="30">
        <f>IFERROR(INDEX(REPORT_DATA_BY_ZONE_MONTH!$A:$AG,$M9,MATCH(R$2,REPORT_DATA_BY_ZONE_MONTH!$A$1:$AG$1,0)), "")</f>
        <v>0</v>
      </c>
      <c r="S9" s="30">
        <f t="shared" si="4"/>
        <v>120</v>
      </c>
      <c r="T9" s="30">
        <f>IFERROR(INDEX(REPORT_DATA_BY_ZONE_MONTH!$A:$AG,$M9,MATCH(T$2,REPORT_DATA_BY_ZONE_MONTH!$A$1:$AG$1,0)), "")</f>
        <v>0</v>
      </c>
      <c r="U9" s="30">
        <f t="shared" si="5"/>
        <v>200</v>
      </c>
      <c r="V9" s="30">
        <f>IFERROR(INDEX(REPORT_DATA_BY_ZONE_MONTH!$A:$AG,$M9,MATCH(V$2,REPORT_DATA_BY_ZONE_MONTH!$A$1:$AG$1,0)), "")</f>
        <v>0</v>
      </c>
      <c r="W9" s="30">
        <f t="shared" si="6"/>
        <v>40</v>
      </c>
      <c r="Y9" s="8">
        <v>7</v>
      </c>
      <c r="Z9" s="8" t="str">
        <f>CONCATENATE(YEAR, ":",Y9,":0:0:",CENTRAL!$A$1)</f>
        <v>2016:7:0:0:CENTRAL</v>
      </c>
      <c r="AA9" s="37" t="e">
        <f>MATCH($Z9,REPORT_DATA_BY_ZONE_MONTH!$A:$A, 0)</f>
        <v>#N/A</v>
      </c>
      <c r="AB9" s="30" t="str">
        <f>IFERROR(INDEX(REPORT_DATA_BY_ZONE_MONTH!$A:$AG,$AA9,MATCH(AB$2,REPORT_DATA_BY_ZONE_MONTH!$A$1:$AG$1,0)), "")</f>
        <v/>
      </c>
    </row>
    <row r="10" spans="1:28">
      <c r="A10" s="37">
        <v>-5</v>
      </c>
      <c r="B10" s="37">
        <f t="shared" si="0"/>
        <v>-3</v>
      </c>
      <c r="C10" s="38">
        <f t="shared" si="1"/>
        <v>42248</v>
      </c>
      <c r="D10" s="38" t="str">
        <f>CONCATENATE(YEAR($C10),":",MONTH($C10),":0:0:", CENTRAL!$A$1)</f>
        <v>2015:9:0:0:CENTRAL</v>
      </c>
      <c r="E10" s="37" t="e">
        <f>MATCH($D10,BAPTISM_SOURCE_ZONE_MONTH!$A:$A, 0)</f>
        <v>#N/A</v>
      </c>
      <c r="F10" s="11" t="str">
        <f>IFERROR(INDEX(BAPTISM_SOURCE_ZONE_MONTH!$A:$Z,CENTRAL_GRAPH_DATA!$E10,MATCH(F$2,BAPTISM_SOURCE_ZONE_MONTH!$A$1:$Z$1,0)),"")</f>
        <v/>
      </c>
      <c r="G10" s="11" t="str">
        <f>IFERROR(INDEX(BAPTISM_SOURCE_ZONE_MONTH!$A:$Z,CENTRAL_GRAPH_DATA!$E10,MATCH(G$2,BAPTISM_SOURCE_ZONE_MONTH!$A$1:$Z$1,0)),"")</f>
        <v/>
      </c>
      <c r="H10" s="11" t="str">
        <f>IFERROR(INDEX(BAPTISM_SOURCE_ZONE_MONTH!$A:$Z,CENTRAL_GRAPH_DATA!$E10,MATCH(H$2,BAPTISM_SOURCE_ZONE_MONTH!$A$1:$Z$1,0)),"")</f>
        <v/>
      </c>
      <c r="I10" s="11" t="str">
        <f>IFERROR(INDEX(BAPTISM_SOURCE_ZONE_MONTH!$A:$Z,CENTRAL_GRAPH_DATA!$E10,MATCH(I$2,BAPTISM_SOURCE_ZONE_MONTH!$A$1:$Z$1,0)),"")</f>
        <v/>
      </c>
      <c r="J10" s="11" t="str">
        <f>IFERROR(INDEX(BAPTISM_SOURCE_ZONE_MONTH!$A:$Z,CENTRAL_GRAPH_DATA!$E10,MATCH(J$2,BAPTISM_SOURCE_ZONE_MONTH!$A$1:$Z$1,0)),"")</f>
        <v/>
      </c>
      <c r="K10" s="11" t="str">
        <f>IFERROR(INDEX(BAPTISM_SOURCE_ZONE_MONTH!$A:$Z,CENTRAL_GRAPH_DATA!$E10,MATCH(K$2,BAPTISM_SOURCE_ZONE_MONTH!$A$1:$Z$1,0)),"")</f>
        <v/>
      </c>
      <c r="M10" s="37">
        <f>MATCH($D10,REPORT_DATA_BY_ZONE_MONTH!$A:$A, 0)</f>
        <v>203</v>
      </c>
      <c r="N10" s="30">
        <f>IFERROR(INDEX(REPORT_DATA_BY_ZONE_MONTH!$A:$AG,$M10,MATCH(N$2,REPORT_DATA_BY_ZONE_MONTH!$A$1:$AG$1,0)), "")</f>
        <v>8</v>
      </c>
      <c r="O10" s="30">
        <f t="shared" si="2"/>
        <v>7</v>
      </c>
      <c r="P10" s="30">
        <f>IFERROR(INDEX(REPORT_DATA_BY_ZONE_MONTH!$A:$AG,$M10,MATCH(P$2,REPORT_DATA_BY_ZONE_MONTH!$A$1:$AG$1,0)), "")</f>
        <v>0</v>
      </c>
      <c r="Q10" s="30">
        <f t="shared" si="3"/>
        <v>240</v>
      </c>
      <c r="R10" s="30">
        <f>IFERROR(INDEX(REPORT_DATA_BY_ZONE_MONTH!$A:$AG,$M10,MATCH(R$2,REPORT_DATA_BY_ZONE_MONTH!$A$1:$AG$1,0)), "")</f>
        <v>0</v>
      </c>
      <c r="S10" s="30">
        <f t="shared" si="4"/>
        <v>120</v>
      </c>
      <c r="T10" s="30">
        <f>IFERROR(INDEX(REPORT_DATA_BY_ZONE_MONTH!$A:$AG,$M10,MATCH(T$2,REPORT_DATA_BY_ZONE_MONTH!$A$1:$AG$1,0)), "")</f>
        <v>0</v>
      </c>
      <c r="U10" s="30">
        <f t="shared" si="5"/>
        <v>200</v>
      </c>
      <c r="V10" s="30">
        <f>IFERROR(INDEX(REPORT_DATA_BY_ZONE_MONTH!$A:$AG,$M10,MATCH(V$2,REPORT_DATA_BY_ZONE_MONTH!$A$1:$AG$1,0)), "")</f>
        <v>0</v>
      </c>
      <c r="W10" s="30">
        <f t="shared" si="6"/>
        <v>40</v>
      </c>
      <c r="Y10" s="8">
        <v>8</v>
      </c>
      <c r="Z10" s="8" t="str">
        <f>CONCATENATE(YEAR, ":",Y10,":0:0:",CENTRAL!$A$1)</f>
        <v>2016:8:0:0:CENTRAL</v>
      </c>
      <c r="AA10" s="37" t="e">
        <f>MATCH($Z10,REPORT_DATA_BY_ZONE_MONTH!$A:$A, 0)</f>
        <v>#N/A</v>
      </c>
      <c r="AB10" s="30" t="str">
        <f>IFERROR(INDEX(REPORT_DATA_BY_ZONE_MONTH!$A:$AG,$AA10,MATCH(AB$2,REPORT_DATA_BY_ZONE_MONTH!$A$1:$AG$1,0)), "")</f>
        <v/>
      </c>
    </row>
    <row r="11" spans="1:28">
      <c r="A11" s="37">
        <v>-4</v>
      </c>
      <c r="B11" s="37">
        <f t="shared" si="0"/>
        <v>-2</v>
      </c>
      <c r="C11" s="38">
        <f t="shared" si="1"/>
        <v>42278</v>
      </c>
      <c r="D11" s="38" t="str">
        <f>CONCATENATE(YEAR($C11),":",MONTH($C11),":0:0:", CENTRAL!$A$1)</f>
        <v>2015:10:0:0:CENTRAL</v>
      </c>
      <c r="E11" s="37" t="e">
        <f>MATCH($D11,BAPTISM_SOURCE_ZONE_MONTH!$A:$A, 0)</f>
        <v>#N/A</v>
      </c>
      <c r="F11" s="11" t="str">
        <f>IFERROR(INDEX(BAPTISM_SOURCE_ZONE_MONTH!$A:$Z,CENTRAL_GRAPH_DATA!$E11,MATCH(F$2,BAPTISM_SOURCE_ZONE_MONTH!$A$1:$Z$1,0)),"")</f>
        <v/>
      </c>
      <c r="G11" s="11" t="str">
        <f>IFERROR(INDEX(BAPTISM_SOURCE_ZONE_MONTH!$A:$Z,CENTRAL_GRAPH_DATA!$E11,MATCH(G$2,BAPTISM_SOURCE_ZONE_MONTH!$A$1:$Z$1,0)),"")</f>
        <v/>
      </c>
      <c r="H11" s="11" t="str">
        <f>IFERROR(INDEX(BAPTISM_SOURCE_ZONE_MONTH!$A:$Z,CENTRAL_GRAPH_DATA!$E11,MATCH(H$2,BAPTISM_SOURCE_ZONE_MONTH!$A$1:$Z$1,0)),"")</f>
        <v/>
      </c>
      <c r="I11" s="11" t="str">
        <f>IFERROR(INDEX(BAPTISM_SOURCE_ZONE_MONTH!$A:$Z,CENTRAL_GRAPH_DATA!$E11,MATCH(I$2,BAPTISM_SOURCE_ZONE_MONTH!$A$1:$Z$1,0)),"")</f>
        <v/>
      </c>
      <c r="J11" s="11" t="str">
        <f>IFERROR(INDEX(BAPTISM_SOURCE_ZONE_MONTH!$A:$Z,CENTRAL_GRAPH_DATA!$E11,MATCH(J$2,BAPTISM_SOURCE_ZONE_MONTH!$A$1:$Z$1,0)),"")</f>
        <v/>
      </c>
      <c r="K11" s="11" t="str">
        <f>IFERROR(INDEX(BAPTISM_SOURCE_ZONE_MONTH!$A:$Z,CENTRAL_GRAPH_DATA!$E11,MATCH(K$2,BAPTISM_SOURCE_ZONE_MONTH!$A$1:$Z$1,0)),"")</f>
        <v/>
      </c>
      <c r="M11" s="37">
        <f>MATCH($D11,REPORT_DATA_BY_ZONE_MONTH!$A:$A, 0)</f>
        <v>93</v>
      </c>
      <c r="N11" s="30">
        <f>IFERROR(INDEX(REPORT_DATA_BY_ZONE_MONTH!$A:$AG,$M11,MATCH(N$2,REPORT_DATA_BY_ZONE_MONTH!$A$1:$AG$1,0)), "")</f>
        <v>4</v>
      </c>
      <c r="O11" s="30">
        <f t="shared" si="2"/>
        <v>7</v>
      </c>
      <c r="P11" s="30">
        <f>IFERROR(INDEX(REPORT_DATA_BY_ZONE_MONTH!$A:$AG,$M11,MATCH(P$2,REPORT_DATA_BY_ZONE_MONTH!$A$1:$AG$1,0)), "")</f>
        <v>0</v>
      </c>
      <c r="Q11" s="30">
        <f t="shared" si="3"/>
        <v>240</v>
      </c>
      <c r="R11" s="30">
        <f>IFERROR(INDEX(REPORT_DATA_BY_ZONE_MONTH!$A:$AG,$M11,MATCH(R$2,REPORT_DATA_BY_ZONE_MONTH!$A$1:$AG$1,0)), "")</f>
        <v>0</v>
      </c>
      <c r="S11" s="30">
        <f t="shared" si="4"/>
        <v>120</v>
      </c>
      <c r="T11" s="30">
        <f>IFERROR(INDEX(REPORT_DATA_BY_ZONE_MONTH!$A:$AG,$M11,MATCH(T$2,REPORT_DATA_BY_ZONE_MONTH!$A$1:$AG$1,0)), "")</f>
        <v>0</v>
      </c>
      <c r="U11" s="30">
        <f t="shared" si="5"/>
        <v>200</v>
      </c>
      <c r="V11" s="30">
        <f>IFERROR(INDEX(REPORT_DATA_BY_ZONE_MONTH!$A:$AG,$M11,MATCH(V$2,REPORT_DATA_BY_ZONE_MONTH!$A$1:$AG$1,0)), "")</f>
        <v>0</v>
      </c>
      <c r="W11" s="30">
        <f t="shared" si="6"/>
        <v>40</v>
      </c>
      <c r="Y11" s="8">
        <v>9</v>
      </c>
      <c r="Z11" s="8" t="str">
        <f>CONCATENATE(YEAR, ":",Y11,":0:0:",CENTRAL!$A$1)</f>
        <v>2016:9:0:0:CENTRAL</v>
      </c>
      <c r="AA11" s="37" t="e">
        <f>MATCH($Z11,REPORT_DATA_BY_ZONE_MONTH!$A:$A, 0)</f>
        <v>#N/A</v>
      </c>
      <c r="AB11" s="30" t="str">
        <f>IFERROR(INDEX(REPORT_DATA_BY_ZONE_MONTH!$A:$AG,$AA11,MATCH(AB$2,REPORT_DATA_BY_ZONE_MONTH!$A$1:$AG$1,0)), "")</f>
        <v/>
      </c>
    </row>
    <row r="12" spans="1:28">
      <c r="A12" s="37">
        <v>-3</v>
      </c>
      <c r="B12" s="37">
        <f t="shared" si="0"/>
        <v>-1</v>
      </c>
      <c r="C12" s="38">
        <f t="shared" si="1"/>
        <v>42309</v>
      </c>
      <c r="D12" s="38" t="str">
        <f>CONCATENATE(YEAR($C12),":",MONTH($C12),":0:0:", CENTRAL!$A$1)</f>
        <v>2015:11:0:0:CENTRAL</v>
      </c>
      <c r="E12" s="37" t="e">
        <f>MATCH($D12,BAPTISM_SOURCE_ZONE_MONTH!$A:$A, 0)</f>
        <v>#N/A</v>
      </c>
      <c r="F12" s="11" t="str">
        <f>IFERROR(INDEX(BAPTISM_SOURCE_ZONE_MONTH!$A:$Z,CENTRAL_GRAPH_DATA!$E12,MATCH(F$2,BAPTISM_SOURCE_ZONE_MONTH!$A$1:$Z$1,0)),"")</f>
        <v/>
      </c>
      <c r="G12" s="11" t="str">
        <f>IFERROR(INDEX(BAPTISM_SOURCE_ZONE_MONTH!$A:$Z,CENTRAL_GRAPH_DATA!$E12,MATCH(G$2,BAPTISM_SOURCE_ZONE_MONTH!$A$1:$Z$1,0)),"")</f>
        <v/>
      </c>
      <c r="H12" s="11" t="str">
        <f>IFERROR(INDEX(BAPTISM_SOURCE_ZONE_MONTH!$A:$Z,CENTRAL_GRAPH_DATA!$E12,MATCH(H$2,BAPTISM_SOURCE_ZONE_MONTH!$A$1:$Z$1,0)),"")</f>
        <v/>
      </c>
      <c r="I12" s="11" t="str">
        <f>IFERROR(INDEX(BAPTISM_SOURCE_ZONE_MONTH!$A:$Z,CENTRAL_GRAPH_DATA!$E12,MATCH(I$2,BAPTISM_SOURCE_ZONE_MONTH!$A$1:$Z$1,0)),"")</f>
        <v/>
      </c>
      <c r="J12" s="11" t="str">
        <f>IFERROR(INDEX(BAPTISM_SOURCE_ZONE_MONTH!$A:$Z,CENTRAL_GRAPH_DATA!$E12,MATCH(J$2,BAPTISM_SOURCE_ZONE_MONTH!$A$1:$Z$1,0)),"")</f>
        <v/>
      </c>
      <c r="K12" s="11" t="str">
        <f>IFERROR(INDEX(BAPTISM_SOURCE_ZONE_MONTH!$A:$Z,CENTRAL_GRAPH_DATA!$E12,MATCH(K$2,BAPTISM_SOURCE_ZONE_MONTH!$A$1:$Z$1,0)),"")</f>
        <v/>
      </c>
      <c r="M12" s="37">
        <f>MATCH($D12,REPORT_DATA_BY_ZONE_MONTH!$A:$A, 0)</f>
        <v>103</v>
      </c>
      <c r="N12" s="30">
        <f>IFERROR(INDEX(REPORT_DATA_BY_ZONE_MONTH!$A:$AG,$M12,MATCH(N$2,REPORT_DATA_BY_ZONE_MONTH!$A$1:$AG$1,0)), "")</f>
        <v>6</v>
      </c>
      <c r="O12" s="30">
        <f t="shared" si="2"/>
        <v>7</v>
      </c>
      <c r="P12" s="30">
        <f>IFERROR(INDEX(REPORT_DATA_BY_ZONE_MONTH!$A:$AG,$M12,MATCH(P$2,REPORT_DATA_BY_ZONE_MONTH!$A$1:$AG$1,0)), "")</f>
        <v>0</v>
      </c>
      <c r="Q12" s="30">
        <f t="shared" si="3"/>
        <v>240</v>
      </c>
      <c r="R12" s="30">
        <f>IFERROR(INDEX(REPORT_DATA_BY_ZONE_MONTH!$A:$AG,$M12,MATCH(R$2,REPORT_DATA_BY_ZONE_MONTH!$A$1:$AG$1,0)), "")</f>
        <v>0</v>
      </c>
      <c r="S12" s="30">
        <f t="shared" si="4"/>
        <v>120</v>
      </c>
      <c r="T12" s="30">
        <f>IFERROR(INDEX(REPORT_DATA_BY_ZONE_MONTH!$A:$AG,$M12,MATCH(T$2,REPORT_DATA_BY_ZONE_MONTH!$A$1:$AG$1,0)), "")</f>
        <v>0</v>
      </c>
      <c r="U12" s="30">
        <f t="shared" si="5"/>
        <v>200</v>
      </c>
      <c r="V12" s="30">
        <f>IFERROR(INDEX(REPORT_DATA_BY_ZONE_MONTH!$A:$AG,$M12,MATCH(V$2,REPORT_DATA_BY_ZONE_MONTH!$A$1:$AG$1,0)), "")</f>
        <v>0</v>
      </c>
      <c r="W12" s="30">
        <f t="shared" si="6"/>
        <v>40</v>
      </c>
      <c r="Y12" s="8">
        <v>10</v>
      </c>
      <c r="Z12" s="8" t="str">
        <f>CONCATENATE(YEAR, ":",Y12,":0:0:",CENTRAL!$A$1)</f>
        <v>2016:10:0:0:CENTRAL</v>
      </c>
      <c r="AA12" s="37" t="e">
        <f>MATCH($Z12,REPORT_DATA_BY_ZONE_MONTH!$A:$A, 0)</f>
        <v>#N/A</v>
      </c>
      <c r="AB12" s="30" t="str">
        <f>IFERROR(INDEX(REPORT_DATA_BY_ZONE_MONTH!$A:$AG,$AA12,MATCH(AB$2,REPORT_DATA_BY_ZONE_MONTH!$A$1:$AG$1,0)), "")</f>
        <v/>
      </c>
    </row>
    <row r="13" spans="1:28">
      <c r="A13" s="37">
        <v>-2</v>
      </c>
      <c r="B13" s="37">
        <f t="shared" si="0"/>
        <v>0</v>
      </c>
      <c r="C13" s="38">
        <f t="shared" si="1"/>
        <v>42339</v>
      </c>
      <c r="D13" s="38" t="str">
        <f>CONCATENATE(YEAR($C13),":",MONTH($C13),":0:0:", CENTRAL!$A$1)</f>
        <v>2015:12:0:0:CENTRAL</v>
      </c>
      <c r="E13" s="37" t="e">
        <f>MATCH($D13,BAPTISM_SOURCE_ZONE_MONTH!$A:$A, 0)</f>
        <v>#N/A</v>
      </c>
      <c r="F13" s="11" t="str">
        <f>IFERROR(INDEX(BAPTISM_SOURCE_ZONE_MONTH!$A:$Z,CENTRAL_GRAPH_DATA!$E13,MATCH(F$2,BAPTISM_SOURCE_ZONE_MONTH!$A$1:$Z$1,0)),"")</f>
        <v/>
      </c>
      <c r="G13" s="11" t="str">
        <f>IFERROR(INDEX(BAPTISM_SOURCE_ZONE_MONTH!$A:$Z,CENTRAL_GRAPH_DATA!$E13,MATCH(G$2,BAPTISM_SOURCE_ZONE_MONTH!$A$1:$Z$1,0)),"")</f>
        <v/>
      </c>
      <c r="H13" s="11" t="str">
        <f>IFERROR(INDEX(BAPTISM_SOURCE_ZONE_MONTH!$A:$Z,CENTRAL_GRAPH_DATA!$E13,MATCH(H$2,BAPTISM_SOURCE_ZONE_MONTH!$A$1:$Z$1,0)),"")</f>
        <v/>
      </c>
      <c r="I13" s="11" t="str">
        <f>IFERROR(INDEX(BAPTISM_SOURCE_ZONE_MONTH!$A:$Z,CENTRAL_GRAPH_DATA!$E13,MATCH(I$2,BAPTISM_SOURCE_ZONE_MONTH!$A$1:$Z$1,0)),"")</f>
        <v/>
      </c>
      <c r="J13" s="11" t="str">
        <f>IFERROR(INDEX(BAPTISM_SOURCE_ZONE_MONTH!$A:$Z,CENTRAL_GRAPH_DATA!$E13,MATCH(J$2,BAPTISM_SOURCE_ZONE_MONTH!$A$1:$Z$1,0)),"")</f>
        <v/>
      </c>
      <c r="K13" s="11" t="str">
        <f>IFERROR(INDEX(BAPTISM_SOURCE_ZONE_MONTH!$A:$Z,CENTRAL_GRAPH_DATA!$E13,MATCH(K$2,BAPTISM_SOURCE_ZONE_MONTH!$A$1:$Z$1,0)),"")</f>
        <v/>
      </c>
      <c r="M13" s="37">
        <f>MATCH($D13,REPORT_DATA_BY_ZONE_MONTH!$A:$A, 0)</f>
        <v>113</v>
      </c>
      <c r="N13" s="30">
        <f>IFERROR(INDEX(REPORT_DATA_BY_ZONE_MONTH!$A:$AG,$M13,MATCH(N$2,REPORT_DATA_BY_ZONE_MONTH!$A$1:$AG$1,0)), "")</f>
        <v>10</v>
      </c>
      <c r="O13" s="30">
        <f t="shared" si="2"/>
        <v>7</v>
      </c>
      <c r="P13" s="30">
        <f>IFERROR(INDEX(REPORT_DATA_BY_ZONE_MONTH!$A:$AG,$M13,MATCH(P$2,REPORT_DATA_BY_ZONE_MONTH!$A$1:$AG$1,0)), "")</f>
        <v>0</v>
      </c>
      <c r="Q13" s="30">
        <f t="shared" si="3"/>
        <v>240</v>
      </c>
      <c r="R13" s="30">
        <f>IFERROR(INDEX(REPORT_DATA_BY_ZONE_MONTH!$A:$AG,$M13,MATCH(R$2,REPORT_DATA_BY_ZONE_MONTH!$A$1:$AG$1,0)), "")</f>
        <v>0</v>
      </c>
      <c r="S13" s="30">
        <f t="shared" si="4"/>
        <v>120</v>
      </c>
      <c r="T13" s="30">
        <f>IFERROR(INDEX(REPORT_DATA_BY_ZONE_MONTH!$A:$AG,$M13,MATCH(T$2,REPORT_DATA_BY_ZONE_MONTH!$A$1:$AG$1,0)), "")</f>
        <v>0</v>
      </c>
      <c r="U13" s="30">
        <f t="shared" si="5"/>
        <v>200</v>
      </c>
      <c r="V13" s="30">
        <f>IFERROR(INDEX(REPORT_DATA_BY_ZONE_MONTH!$A:$AG,$M13,MATCH(V$2,REPORT_DATA_BY_ZONE_MONTH!$A$1:$AG$1,0)), "")</f>
        <v>0</v>
      </c>
      <c r="W13" s="30">
        <f t="shared" si="6"/>
        <v>40</v>
      </c>
      <c r="Y13" s="8">
        <v>11</v>
      </c>
      <c r="Z13" s="8" t="str">
        <f>CONCATENATE(YEAR, ":",Y13,":0:0:",CENTRAL!$A$1)</f>
        <v>2016:11:0:0:CENTRAL</v>
      </c>
      <c r="AA13" s="37" t="e">
        <f>MATCH($Z13,REPORT_DATA_BY_ZONE_MONTH!$A:$A, 0)</f>
        <v>#N/A</v>
      </c>
      <c r="AB13" s="30" t="str">
        <f>IFERROR(INDEX(REPORT_DATA_BY_ZONE_MONTH!$A:$AG,$AA13,MATCH(AB$2,REPORT_DATA_BY_ZONE_MONTH!$A$1:$AG$1,0)), "")</f>
        <v/>
      </c>
    </row>
    <row r="14" spans="1:28">
      <c r="A14" s="37">
        <v>-1</v>
      </c>
      <c r="B14" s="37">
        <f t="shared" si="0"/>
        <v>1</v>
      </c>
      <c r="C14" s="38">
        <f t="shared" si="1"/>
        <v>42370</v>
      </c>
      <c r="D14" s="38" t="str">
        <f>CONCATENATE(YEAR($C14),":",MONTH($C14),":0:0:", CENTRAL!$A$1)</f>
        <v>2016:1:0:0:CENTRAL</v>
      </c>
      <c r="E14" s="37">
        <f>MATCH($D14,BAPTISM_SOURCE_ZONE_MONTH!$A:$A, 0)</f>
        <v>2</v>
      </c>
      <c r="F14" s="11">
        <f>IFERROR(INDEX(BAPTISM_SOURCE_ZONE_MONTH!$A:$Z,CENTRAL_GRAPH_DATA!$E14,MATCH(F$2,BAPTISM_SOURCE_ZONE_MONTH!$A$1:$Z$1,0)),"")</f>
        <v>8</v>
      </c>
      <c r="G14" s="11">
        <f>IFERROR(INDEX(BAPTISM_SOURCE_ZONE_MONTH!$A:$Z,CENTRAL_GRAPH_DATA!$E14,MATCH(G$2,BAPTISM_SOURCE_ZONE_MONTH!$A$1:$Z$1,0)),"")</f>
        <v>0</v>
      </c>
      <c r="H14" s="11">
        <f>IFERROR(INDEX(BAPTISM_SOURCE_ZONE_MONTH!$A:$Z,CENTRAL_GRAPH_DATA!$E14,MATCH(H$2,BAPTISM_SOURCE_ZONE_MONTH!$A$1:$Z$1,0)),"")</f>
        <v>0</v>
      </c>
      <c r="I14" s="11">
        <f>IFERROR(INDEX(BAPTISM_SOURCE_ZONE_MONTH!$A:$Z,CENTRAL_GRAPH_DATA!$E14,MATCH(I$2,BAPTISM_SOURCE_ZONE_MONTH!$A$1:$Z$1,0)),"")</f>
        <v>0</v>
      </c>
      <c r="J14" s="11">
        <f>IFERROR(INDEX(BAPTISM_SOURCE_ZONE_MONTH!$A:$Z,CENTRAL_GRAPH_DATA!$E14,MATCH(J$2,BAPTISM_SOURCE_ZONE_MONTH!$A$1:$Z$1,0)),"")</f>
        <v>0</v>
      </c>
      <c r="K14" s="11">
        <f>IFERROR(INDEX(BAPTISM_SOURCE_ZONE_MONTH!$A:$Z,CENTRAL_GRAPH_DATA!$E14,MATCH(K$2,BAPTISM_SOURCE_ZONE_MONTH!$A$1:$Z$1,0)),"")</f>
        <v>8</v>
      </c>
      <c r="M14" s="37">
        <f>MATCH($D14,REPORT_DATA_BY_ZONE_MONTH!$A:$A, 0)</f>
        <v>213</v>
      </c>
      <c r="N14" s="30">
        <f>IFERROR(INDEX(REPORT_DATA_BY_ZONE_MONTH!$A:$AG,$M14,MATCH(N$2,REPORT_DATA_BY_ZONE_MONTH!$A$1:$AG$1,0)), "")</f>
        <v>4</v>
      </c>
      <c r="O14" s="30">
        <f t="shared" si="2"/>
        <v>7</v>
      </c>
      <c r="P14" s="30">
        <f>IFERROR(INDEX(REPORT_DATA_BY_ZONE_MONTH!$A:$AG,$M14,MATCH(P$2,REPORT_DATA_BY_ZONE_MONTH!$A$1:$AG$1,0)), "")</f>
        <v>139</v>
      </c>
      <c r="Q14" s="30">
        <f t="shared" si="3"/>
        <v>240</v>
      </c>
      <c r="R14" s="30">
        <f>IFERROR(INDEX(REPORT_DATA_BY_ZONE_MONTH!$A:$AG,$M14,MATCH(R$2,REPORT_DATA_BY_ZONE_MONTH!$A$1:$AG$1,0)), "")</f>
        <v>17</v>
      </c>
      <c r="S14" s="30">
        <f t="shared" si="4"/>
        <v>120</v>
      </c>
      <c r="T14" s="30">
        <f>IFERROR(INDEX(REPORT_DATA_BY_ZONE_MONTH!$A:$AG,$M14,MATCH(T$2,REPORT_DATA_BY_ZONE_MONTH!$A$1:$AG$1,0)), "")</f>
        <v>99</v>
      </c>
      <c r="U14" s="30">
        <f t="shared" si="5"/>
        <v>200</v>
      </c>
      <c r="V14" s="30">
        <f>IFERROR(INDEX(REPORT_DATA_BY_ZONE_MONTH!$A:$AG,$M14,MATCH(V$2,REPORT_DATA_BY_ZONE_MONTH!$A$1:$AG$1,0)), "")</f>
        <v>0</v>
      </c>
      <c r="W14" s="30">
        <f t="shared" si="6"/>
        <v>40</v>
      </c>
      <c r="Y14" s="8">
        <v>12</v>
      </c>
      <c r="Z14" s="8" t="str">
        <f>CONCATENATE(YEAR, ":",Y14,":0:0:",CENTRAL!$A$1)</f>
        <v>2016:12:0:0:CENTRAL</v>
      </c>
      <c r="AA14" s="37" t="e">
        <f>MATCH($Z14,REPORT_DATA_BY_ZONE_MONTH!$A:$A, 0)</f>
        <v>#N/A</v>
      </c>
      <c r="AB14" s="30" t="str">
        <f>IFERROR(INDEX(REPORT_DATA_BY_ZONE_MONTH!$A:$AG,$AA14,MATCH(AB$2,REPORT_DATA_BY_ZONE_MONTH!$A$1:$AG$1,0)), "")</f>
        <v/>
      </c>
    </row>
    <row r="15" spans="1:28">
      <c r="A15" s="37">
        <v>0</v>
      </c>
      <c r="B15" s="37">
        <f t="shared" si="0"/>
        <v>2</v>
      </c>
      <c r="C15" s="38">
        <f t="shared" si="1"/>
        <v>42401</v>
      </c>
      <c r="D15" s="38" t="str">
        <f>CONCATENATE(YEAR($C15),":",MONTH($C15),":0:0:", CENTRAL!$A$1)</f>
        <v>2016:2:0:0:CENTRAL</v>
      </c>
      <c r="E15" s="37" t="e">
        <f>MATCH($D15,BAPTISM_SOURCE_ZONE_MONTH!$A:$A, 0)</f>
        <v>#N/A</v>
      </c>
      <c r="F15" s="11" t="str">
        <f>IFERROR(INDEX(BAPTISM_SOURCE_ZONE_MONTH!$A:$Z,CENTRAL_GRAPH_DATA!$E15,MATCH(F$2,BAPTISM_SOURCE_ZONE_MONTH!$A$1:$Z$1,0)),"")</f>
        <v/>
      </c>
      <c r="G15" s="11" t="str">
        <f>IFERROR(INDEX(BAPTISM_SOURCE_ZONE_MONTH!$A:$Z,CENTRAL_GRAPH_DATA!$E15,MATCH(G$2,BAPTISM_SOURCE_ZONE_MONTH!$A$1:$Z$1,0)),"")</f>
        <v/>
      </c>
      <c r="H15" s="11" t="str">
        <f>IFERROR(INDEX(BAPTISM_SOURCE_ZONE_MONTH!$A:$Z,CENTRAL_GRAPH_DATA!$E15,MATCH(H$2,BAPTISM_SOURCE_ZONE_MONTH!$A$1:$Z$1,0)),"")</f>
        <v/>
      </c>
      <c r="I15" s="11" t="str">
        <f>IFERROR(INDEX(BAPTISM_SOURCE_ZONE_MONTH!$A:$Z,CENTRAL_GRAPH_DATA!$E15,MATCH(I$2,BAPTISM_SOURCE_ZONE_MONTH!$A$1:$Z$1,0)),"")</f>
        <v/>
      </c>
      <c r="J15" s="11" t="str">
        <f>IFERROR(INDEX(BAPTISM_SOURCE_ZONE_MONTH!$A:$Z,CENTRAL_GRAPH_DATA!$E15,MATCH(J$2,BAPTISM_SOURCE_ZONE_MONTH!$A$1:$Z$1,0)),"")</f>
        <v/>
      </c>
      <c r="K15" s="11" t="str">
        <f>IFERROR(INDEX(BAPTISM_SOURCE_ZONE_MONTH!$A:$Z,CENTRAL_GRAPH_DATA!$E15,MATCH(K$2,BAPTISM_SOURCE_ZONE_MONTH!$A$1:$Z$1,0)),"")</f>
        <v/>
      </c>
      <c r="M15" s="37">
        <f>MATCH($D15,REPORT_DATA_BY_ZONE_MONTH!$A:$A, 0)</f>
        <v>224</v>
      </c>
      <c r="N15" s="30">
        <f>IFERROR(INDEX(REPORT_DATA_BY_ZONE_MONTH!$A:$AG,$M15,MATCH(N$2,REPORT_DATA_BY_ZONE_MONTH!$A$1:$AG$1,0)), "")</f>
        <v>0</v>
      </c>
      <c r="O15" s="30">
        <f t="shared" si="2"/>
        <v>7</v>
      </c>
      <c r="P15" s="30">
        <f>IFERROR(INDEX(REPORT_DATA_BY_ZONE_MONTH!$A:$AG,$M15,MATCH(P$2,REPORT_DATA_BY_ZONE_MONTH!$A$1:$AG$1,0)), "")</f>
        <v>108</v>
      </c>
      <c r="Q15" s="30">
        <f t="shared" si="3"/>
        <v>240</v>
      </c>
      <c r="R15" s="30">
        <f>IFERROR(INDEX(REPORT_DATA_BY_ZONE_MONTH!$A:$AG,$M15,MATCH(R$2,REPORT_DATA_BY_ZONE_MONTH!$A$1:$AG$1,0)), "")</f>
        <v>30</v>
      </c>
      <c r="S15" s="30">
        <f t="shared" si="4"/>
        <v>120</v>
      </c>
      <c r="T15" s="30">
        <f>IFERROR(INDEX(REPORT_DATA_BY_ZONE_MONTH!$A:$AG,$M15,MATCH(T$2,REPORT_DATA_BY_ZONE_MONTH!$A$1:$AG$1,0)), "")</f>
        <v>120</v>
      </c>
      <c r="U15" s="30">
        <f t="shared" si="5"/>
        <v>200</v>
      </c>
      <c r="V15" s="30">
        <f>IFERROR(INDEX(REPORT_DATA_BY_ZONE_MONTH!$A:$AG,$M15,MATCH(V$2,REPORT_DATA_BY_ZONE_MONTH!$A$1:$AG$1,0)), "")</f>
        <v>7</v>
      </c>
      <c r="W15" s="30">
        <f t="shared" si="6"/>
        <v>40</v>
      </c>
    </row>
    <row r="16" spans="1:28">
      <c r="F16" s="37">
        <f t="shared" ref="F16:K16" si="7">SUM(F3:F15)</f>
        <v>8</v>
      </c>
      <c r="G16" s="37">
        <f>SUM(G3:G15)</f>
        <v>0</v>
      </c>
      <c r="H16" s="37">
        <f>SUM(H3:H15)</f>
        <v>0</v>
      </c>
      <c r="I16" s="37">
        <f t="shared" si="7"/>
        <v>0</v>
      </c>
      <c r="J16" s="37">
        <f t="shared" si="7"/>
        <v>0</v>
      </c>
      <c r="K16" s="37">
        <f t="shared" si="7"/>
        <v>8</v>
      </c>
      <c r="N16" s="37">
        <f>SUM(N3:N15)</f>
        <v>80</v>
      </c>
      <c r="O16" s="37"/>
      <c r="AB16" s="8">
        <f>SUM(AB3:AB14)</f>
        <v>4</v>
      </c>
    </row>
    <row r="17" spans="1:12">
      <c r="A17" s="8" t="s">
        <v>1424</v>
      </c>
      <c r="B17" s="8">
        <v>4</v>
      </c>
      <c r="G17" s="37"/>
      <c r="H17" s="37"/>
      <c r="I17" s="37"/>
      <c r="J17" s="37"/>
      <c r="K17" s="37"/>
      <c r="L17" s="37"/>
    </row>
    <row r="18" spans="1:12">
      <c r="A18" s="8" t="s">
        <v>1425</v>
      </c>
      <c r="B18" s="8">
        <f>COUNTA(CENTRAL!$A:$A)-1</f>
        <v>10</v>
      </c>
      <c r="G18" s="37"/>
      <c r="H18" s="37"/>
      <c r="I18" s="37"/>
      <c r="J18" s="37"/>
      <c r="K18" s="37"/>
      <c r="L18" s="37"/>
    </row>
    <row r="19" spans="1:12">
      <c r="A19" s="8" t="s">
        <v>634</v>
      </c>
      <c r="B19" s="8">
        <f>SUM($F$16:$H$16)</f>
        <v>8</v>
      </c>
    </row>
    <row r="20" spans="1:12">
      <c r="A20" s="8" t="s">
        <v>635</v>
      </c>
      <c r="B20" s="8">
        <f>SUM($I$16:$K$16)</f>
        <v>8</v>
      </c>
    </row>
    <row r="21" spans="1:12">
      <c r="A21" s="8" t="s">
        <v>1426</v>
      </c>
      <c r="B21" s="1">
        <v>7</v>
      </c>
    </row>
    <row r="22" spans="1:12" ht="60">
      <c r="A22" s="8" t="s">
        <v>637</v>
      </c>
      <c r="B22" s="39" t="str">
        <f>CONCATENATE("Member Referral Goal 成員回條目標:     50%+ 
Member Referral Actual 成員回條實際:  ",$D$22)</f>
        <v>Member Referral Goal 成員回條目標:     50%+ 
Member Referral Actual 成員回條實際:  50%</v>
      </c>
      <c r="C22" s="40">
        <f>B20/SUM(B19:B20)</f>
        <v>0.5</v>
      </c>
      <c r="D22" s="8" t="str">
        <f>TEXT(C22,"00%")</f>
        <v>50%</v>
      </c>
    </row>
    <row r="23" spans="1:12" ht="30">
      <c r="A23" s="8" t="s">
        <v>638</v>
      </c>
      <c r="B23" s="39" t="str">
        <f>CONCATENATE("Annual Goal 年度目標:  ",C23,"
Actual YTD 年度實際:    ",D23)</f>
        <v>Annual Goal 年度目標:  89
Actual YTD 年度實際:    4</v>
      </c>
      <c r="C23" s="8">
        <f>CENTRAL!$D$2</f>
        <v>89</v>
      </c>
      <c r="D23" s="8">
        <f>CENTRAL!$G$5</f>
        <v>4</v>
      </c>
    </row>
    <row r="24" spans="1:12" ht="23.25">
      <c r="A24" s="8" t="s">
        <v>1423</v>
      </c>
      <c r="B24" s="64" t="str">
        <f>CENTRAL!$B1</f>
        <v>Central Zone</v>
      </c>
    </row>
    <row r="25" spans="1:12">
      <c r="B25" s="62" t="str">
        <f>CENTRAL!$B2</f>
        <v>臺北中地帶</v>
      </c>
    </row>
    <row r="26" spans="1:12">
      <c r="B26" s="62" t="str">
        <f>CENTRAL!$B6</f>
        <v>Central Stake</v>
      </c>
    </row>
    <row r="27" spans="1:12">
      <c r="B27" s="62" t="str">
        <f>CENTRAL!$B7</f>
        <v>臺北中支聯會</v>
      </c>
    </row>
    <row r="28" spans="1:12">
      <c r="B28" s="63">
        <f>CENTRAL!$B4</f>
        <v>42414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7"/>
  <sheetViews>
    <sheetView topLeftCell="B1" zoomScaleNormal="100" zoomScaleSheetLayoutView="115" workbookViewId="0">
      <selection activeCell="M1" sqref="M1:M5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50</v>
      </c>
      <c r="B1" s="51" t="s">
        <v>1026</v>
      </c>
      <c r="C1" s="42"/>
      <c r="D1" s="43"/>
      <c r="E1" s="43"/>
      <c r="F1" s="43"/>
      <c r="G1" s="43"/>
      <c r="H1" s="43"/>
      <c r="I1" s="43"/>
      <c r="J1" s="43"/>
      <c r="K1" s="44"/>
      <c r="L1" s="65" t="s">
        <v>27</v>
      </c>
      <c r="M1" s="65" t="s">
        <v>28</v>
      </c>
      <c r="N1" s="65" t="s">
        <v>29</v>
      </c>
      <c r="O1" s="65" t="s">
        <v>30</v>
      </c>
      <c r="P1" s="65" t="s">
        <v>31</v>
      </c>
      <c r="Q1" s="65" t="s">
        <v>32</v>
      </c>
      <c r="R1" s="65" t="s">
        <v>64</v>
      </c>
      <c r="S1" s="65" t="s">
        <v>65</v>
      </c>
      <c r="T1" s="65" t="s">
        <v>66</v>
      </c>
      <c r="U1" s="65" t="s">
        <v>33</v>
      </c>
      <c r="V1" s="65" t="s">
        <v>34</v>
      </c>
    </row>
    <row r="2" spans="1:22" ht="15" customHeight="1">
      <c r="B2" s="72" t="s">
        <v>1434</v>
      </c>
      <c r="C2" s="35" t="s">
        <v>1403</v>
      </c>
      <c r="D2" s="79">
        <v>60</v>
      </c>
      <c r="E2" s="53"/>
      <c r="F2" s="53"/>
      <c r="G2" s="76" t="s">
        <v>69</v>
      </c>
      <c r="H2" s="77"/>
      <c r="I2" s="77"/>
      <c r="J2" s="78"/>
      <c r="K2" s="47" t="s">
        <v>59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>
      <c r="B3" s="73"/>
      <c r="C3" s="34" t="s">
        <v>1404</v>
      </c>
      <c r="D3" s="80"/>
      <c r="E3" s="54"/>
      <c r="F3" s="54"/>
      <c r="G3" s="76" t="s">
        <v>1397</v>
      </c>
      <c r="H3" s="77"/>
      <c r="I3" s="77"/>
      <c r="J3" s="78"/>
      <c r="K3" s="47" t="s">
        <v>1395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>
      <c r="B4" s="81">
        <f>DATE</f>
        <v>42414</v>
      </c>
      <c r="C4" s="32" t="s">
        <v>1400</v>
      </c>
      <c r="D4" s="33"/>
      <c r="E4" s="33"/>
      <c r="F4" s="33"/>
      <c r="G4" s="68">
        <f>ROUND($D$2/12*MONTH,0)</f>
        <v>10</v>
      </c>
      <c r="H4" s="69"/>
      <c r="I4" s="69"/>
      <c r="J4" s="70"/>
      <c r="K4" s="52">
        <f>ROUND($D$2/12,0)</f>
        <v>5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>
      <c r="B5" s="82"/>
      <c r="C5" s="5" t="s">
        <v>1401</v>
      </c>
      <c r="D5" s="6"/>
      <c r="E5" s="6"/>
      <c r="F5" s="6"/>
      <c r="G5" s="83">
        <f>NORTH_GRAPH_DATA!AB16</f>
        <v>2</v>
      </c>
      <c r="H5" s="84"/>
      <c r="I5" s="84"/>
      <c r="J5" s="85"/>
      <c r="K5" s="55">
        <f>$L$27</f>
        <v>0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spans="1:22" ht="15" customHeight="1">
      <c r="B6" s="48" t="s">
        <v>1024</v>
      </c>
      <c r="C6" s="34" t="s">
        <v>1419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1025</v>
      </c>
      <c r="C7" s="34" t="s">
        <v>1398</v>
      </c>
      <c r="D7" s="34"/>
      <c r="E7" s="34"/>
      <c r="F7" s="34"/>
      <c r="G7" s="29"/>
      <c r="H7" s="29"/>
      <c r="I7" s="29"/>
      <c r="J7" s="29"/>
      <c r="K7" s="29" t="s">
        <v>1399</v>
      </c>
      <c r="L7" s="58" t="s">
        <v>1405</v>
      </c>
      <c r="M7" s="58" t="s">
        <v>1405</v>
      </c>
      <c r="N7" s="58" t="s">
        <v>1406</v>
      </c>
      <c r="O7" s="58" t="s">
        <v>1407</v>
      </c>
      <c r="P7" s="58" t="s">
        <v>1408</v>
      </c>
      <c r="Q7" s="58"/>
      <c r="R7" s="58" t="s">
        <v>1409</v>
      </c>
      <c r="S7" s="58" t="s">
        <v>1410</v>
      </c>
      <c r="T7" s="58" t="s">
        <v>1409</v>
      </c>
      <c r="U7" s="58" t="s">
        <v>1411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1456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926</v>
      </c>
      <c r="B10" s="27" t="s">
        <v>931</v>
      </c>
      <c r="C10" s="4" t="s">
        <v>938</v>
      </c>
      <c r="D10" s="4" t="s">
        <v>939</v>
      </c>
      <c r="E10" s="4" t="str">
        <f>CONCATENATE(YEAR,":",MONTH,":",WEEK,":",DAY,":",$A10)</f>
        <v>2016:2:2:7:SHILIN_E</v>
      </c>
      <c r="F10" s="4">
        <f>MATCH($E10,REPORT_DATA_BY_COMP!$A:$A,0)</f>
        <v>429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0</v>
      </c>
      <c r="J10" s="11">
        <f>IFERROR(INDEX(REPORT_DATA_BY_COMP!$A:$AH,$F10,MATCH(J$8,REPORT_DATA_BY_COMP!$A$1:$AH$1,0)), "")</f>
        <v>0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4</v>
      </c>
      <c r="O10" s="11">
        <f>IFERROR(INDEX(REPORT_DATA_BY_COMP!$A:$AH,$F10,MATCH(O$8,REPORT_DATA_BY_COMP!$A$1:$AH$1,0)), "")</f>
        <v>1</v>
      </c>
      <c r="P10" s="11">
        <f>IFERROR(INDEX(REPORT_DATA_BY_COMP!$A:$AH,$F10,MATCH(P$8,REPORT_DATA_BY_COMP!$A$1:$AH$1,0)), "")</f>
        <v>6</v>
      </c>
      <c r="Q10" s="11">
        <f>IFERROR(INDEX(REPORT_DATA_BY_COMP!$A:$AH,$F10,MATCH(Q$8,REPORT_DATA_BY_COMP!$A$1:$AH$1,0)), "")</f>
        <v>14</v>
      </c>
      <c r="R10" s="11">
        <f>IFERROR(INDEX(REPORT_DATA_BY_COMP!$A:$AH,$F10,MATCH(R$8,REPORT_DATA_BY_COMP!$A$1:$AH$1,0)), "")</f>
        <v>5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3</v>
      </c>
      <c r="U10" s="11">
        <f>IFERROR(INDEX(REPORT_DATA_BY_COMP!$A:$AH,$F10,MATCH(U$8,REPORT_DATA_BY_COMP!$A$1:$AH$1,0)), "")</f>
        <v>2</v>
      </c>
      <c r="V10" s="11">
        <f>IFERROR(INDEX(REPORT_DATA_BY_COMP!$A:$AH,$F10,MATCH(V$8,REPORT_DATA_BY_COMP!$A$1:$AH$1,0)), "")</f>
        <v>0</v>
      </c>
    </row>
    <row r="11" spans="1:22">
      <c r="A11" s="26" t="s">
        <v>927</v>
      </c>
      <c r="B11" s="27" t="s">
        <v>932</v>
      </c>
      <c r="C11" s="4" t="s">
        <v>940</v>
      </c>
      <c r="D11" s="4" t="s">
        <v>941</v>
      </c>
      <c r="E11" s="4" t="str">
        <f>CONCATENATE(YEAR,":",MONTH,":",WEEK,":",DAY,":",$A11)</f>
        <v>2016:2:2:7:TIANMU_E</v>
      </c>
      <c r="F11" s="4">
        <f>MATCH($E11,REPORT_DATA_BY_COMP!$A:$A,0)</f>
        <v>447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0</v>
      </c>
      <c r="J11" s="11">
        <f>IFERROR(INDEX(REPORT_DATA_BY_COMP!$A:$AH,$F11,MATCH(J$8,REPORT_DATA_BY_COMP!$A$1:$AH$1,0)), "")</f>
        <v>0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0</v>
      </c>
      <c r="O11" s="11">
        <f>IFERROR(INDEX(REPORT_DATA_BY_COMP!$A:$AH,$F11,MATCH(O$8,REPORT_DATA_BY_COMP!$A$1:$AH$1,0)), "")</f>
        <v>2</v>
      </c>
      <c r="P11" s="11">
        <f>IFERROR(INDEX(REPORT_DATA_BY_COMP!$A:$AH,$F11,MATCH(P$8,REPORT_DATA_BY_COMP!$A$1:$AH$1,0)), "")</f>
        <v>1</v>
      </c>
      <c r="Q11" s="11">
        <f>IFERROR(INDEX(REPORT_DATA_BY_COMP!$A:$AH,$F11,MATCH(Q$8,REPORT_DATA_BY_COMP!$A$1:$AH$1,0)), "")</f>
        <v>11</v>
      </c>
      <c r="R11" s="11">
        <f>IFERROR(INDEX(REPORT_DATA_BY_COMP!$A:$AH,$F11,MATCH(R$8,REPORT_DATA_BY_COMP!$A$1:$AH$1,0)), "")</f>
        <v>5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1</v>
      </c>
      <c r="U11" s="11">
        <f>IFERROR(INDEX(REPORT_DATA_BY_COMP!$A:$AH,$F11,MATCH(U$8,REPORT_DATA_BY_COMP!$A$1:$AH$1,0)), "")</f>
        <v>0</v>
      </c>
      <c r="V11" s="11">
        <f>IFERROR(INDEX(REPORT_DATA_BY_COMP!$A:$AH,$F11,MATCH(V$8,REPORT_DATA_BY_COMP!$A$1:$AH$1,0)), "")</f>
        <v>0</v>
      </c>
    </row>
    <row r="12" spans="1:22">
      <c r="A12" s="26" t="s">
        <v>928</v>
      </c>
      <c r="B12" s="27" t="s">
        <v>933</v>
      </c>
      <c r="C12" s="4" t="s">
        <v>942</v>
      </c>
      <c r="D12" s="4" t="s">
        <v>943</v>
      </c>
      <c r="E12" s="4" t="str">
        <f>CONCATENATE(YEAR,":",MONTH,":",WEEK,":",DAY,":",$A12)</f>
        <v>2016:2:2:7:SHILIN_S</v>
      </c>
      <c r="F12" s="4">
        <f>MATCH($E12,REPORT_DATA_BY_COMP!$A:$A,0)</f>
        <v>430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0</v>
      </c>
      <c r="J12" s="11">
        <f>IFERROR(INDEX(REPORT_DATA_BY_COMP!$A:$AH,$F12,MATCH(J$8,REPORT_DATA_BY_COMP!$A$1:$AH$1,0)), "")</f>
        <v>2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2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4</v>
      </c>
      <c r="Q12" s="11">
        <f>IFERROR(INDEX(REPORT_DATA_BY_COMP!$A:$AH,$F12,MATCH(Q$8,REPORT_DATA_BY_COMP!$A$1:$AH$1,0)), "")</f>
        <v>9</v>
      </c>
      <c r="R12" s="11">
        <f>IFERROR(INDEX(REPORT_DATA_BY_COMP!$A:$AH,$F12,MATCH(R$8,REPORT_DATA_BY_COMP!$A$1:$AH$1,0)), "")</f>
        <v>5</v>
      </c>
      <c r="S12" s="11">
        <f>IFERROR(INDEX(REPORT_DATA_BY_COMP!$A:$AH,$F12,MATCH(S$8,REPORT_DATA_BY_COMP!$A$1:$AH$1,0)), "")</f>
        <v>1</v>
      </c>
      <c r="T12" s="11">
        <f>IFERROR(INDEX(REPORT_DATA_BY_COMP!$A:$AH,$F12,MATCH(T$8,REPORT_DATA_BY_COMP!$A$1:$AH$1,0)), "")</f>
        <v>1</v>
      </c>
      <c r="U12" s="11">
        <f>IFERROR(INDEX(REPORT_DATA_BY_COMP!$A:$AH,$F12,MATCH(U$8,REPORT_DATA_BY_COMP!$A$1:$AH$1,0)), "")</f>
        <v>0</v>
      </c>
      <c r="V12" s="11">
        <f>IFERROR(INDEX(REPORT_DATA_BY_COMP!$A:$AH,$F12,MATCH(V$8,REPORT_DATA_BY_COMP!$A$1:$AH$1,0)), "")</f>
        <v>0</v>
      </c>
    </row>
    <row r="13" spans="1:22">
      <c r="B13" s="9" t="s">
        <v>1422</v>
      </c>
      <c r="C13" s="10"/>
      <c r="D13" s="10"/>
      <c r="E13" s="10"/>
      <c r="F13" s="10"/>
      <c r="G13" s="12">
        <f>SUM(G10:G12)</f>
        <v>0</v>
      </c>
      <c r="H13" s="12">
        <f t="shared" ref="H13:V13" si="0">SUM(H10:H12)</f>
        <v>0</v>
      </c>
      <c r="I13" s="12">
        <f t="shared" si="0"/>
        <v>0</v>
      </c>
      <c r="J13" s="12">
        <f t="shared" si="0"/>
        <v>2</v>
      </c>
      <c r="K13" s="12">
        <f t="shared" si="0"/>
        <v>0</v>
      </c>
      <c r="L13" s="12">
        <f t="shared" si="0"/>
        <v>0</v>
      </c>
      <c r="M13" s="12">
        <f t="shared" si="0"/>
        <v>0</v>
      </c>
      <c r="N13" s="12">
        <f t="shared" si="0"/>
        <v>6</v>
      </c>
      <c r="O13" s="12">
        <f t="shared" si="0"/>
        <v>4</v>
      </c>
      <c r="P13" s="12">
        <f t="shared" si="0"/>
        <v>11</v>
      </c>
      <c r="Q13" s="12">
        <f t="shared" si="0"/>
        <v>34</v>
      </c>
      <c r="R13" s="12">
        <f t="shared" si="0"/>
        <v>15</v>
      </c>
      <c r="S13" s="12">
        <f t="shared" si="0"/>
        <v>1</v>
      </c>
      <c r="T13" s="12">
        <f t="shared" si="0"/>
        <v>5</v>
      </c>
      <c r="U13" s="12">
        <f t="shared" si="0"/>
        <v>2</v>
      </c>
      <c r="V13" s="12">
        <f t="shared" si="0"/>
        <v>0</v>
      </c>
    </row>
    <row r="14" spans="1:22">
      <c r="B14" s="5" t="s">
        <v>1457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7"/>
    </row>
    <row r="15" spans="1:22">
      <c r="A15" s="26" t="s">
        <v>929</v>
      </c>
      <c r="B15" s="27" t="s">
        <v>934</v>
      </c>
      <c r="C15" s="4" t="s">
        <v>944</v>
      </c>
      <c r="D15" s="4" t="s">
        <v>945</v>
      </c>
      <c r="E15" s="4" t="str">
        <f>CONCATENATE(YEAR,":",MONTH,":",WEEK,":",DAY,":",$A15)</f>
        <v>2016:2:2:7:BEITOU_E</v>
      </c>
      <c r="F15" s="4">
        <f>MATCH($E15,REPORT_DATA_BY_COMP!$A:$A,0)</f>
        <v>396</v>
      </c>
      <c r="G15" s="11">
        <f>IFERROR(INDEX(REPORT_DATA_BY_COMP!$A:$AH,$F15,MATCH(G$8,REPORT_DATA_BY_COMP!$A$1:$AH$1,0)), "")</f>
        <v>0</v>
      </c>
      <c r="H15" s="11">
        <f>IFERROR(INDEX(REPORT_DATA_BY_COMP!$A:$AH,$F15,MATCH(H$8,REPORT_DATA_BY_COMP!$A$1:$AH$1,0)), "")</f>
        <v>0</v>
      </c>
      <c r="I15" s="11">
        <f>IFERROR(INDEX(REPORT_DATA_BY_COMP!$A:$AH,$F15,MATCH(I$8,REPORT_DATA_BY_COMP!$A$1:$AH$1,0)), "")</f>
        <v>2</v>
      </c>
      <c r="J15" s="11">
        <f>IFERROR(INDEX(REPORT_DATA_BY_COMP!$A:$AH,$F15,MATCH(J$8,REPORT_DATA_BY_COMP!$A$1:$AH$1,0)), "")</f>
        <v>3</v>
      </c>
      <c r="K15" s="11">
        <f>IFERROR(INDEX(REPORT_DATA_BY_COMP!$A:$AH,$F15,MATCH(K$8,REPORT_DATA_BY_COMP!$A$1:$AH$1,0)), "")</f>
        <v>0</v>
      </c>
      <c r="L15" s="11">
        <f>IFERROR(INDEX(REPORT_DATA_BY_COMP!$A:$AH,$F15,MATCH(L$8,REPORT_DATA_BY_COMP!$A$1:$AH$1,0)), "")</f>
        <v>0</v>
      </c>
      <c r="M15" s="11">
        <f>IFERROR(INDEX(REPORT_DATA_BY_COMP!$A:$AH,$F15,MATCH(M$8,REPORT_DATA_BY_COMP!$A$1:$AH$1,0)), "")</f>
        <v>0</v>
      </c>
      <c r="N15" s="11">
        <f>IFERROR(INDEX(REPORT_DATA_BY_COMP!$A:$AH,$F15,MATCH(N$8,REPORT_DATA_BY_COMP!$A$1:$AH$1,0)), "")</f>
        <v>5</v>
      </c>
      <c r="O15" s="11">
        <f>IFERROR(INDEX(REPORT_DATA_BY_COMP!$A:$AH,$F15,MATCH(O$8,REPORT_DATA_BY_COMP!$A$1:$AH$1,0)), "")</f>
        <v>1</v>
      </c>
      <c r="P15" s="11">
        <f>IFERROR(INDEX(REPORT_DATA_BY_COMP!$A:$AH,$F15,MATCH(P$8,REPORT_DATA_BY_COMP!$A$1:$AH$1,0)), "")</f>
        <v>4</v>
      </c>
      <c r="Q15" s="11">
        <f>IFERROR(INDEX(REPORT_DATA_BY_COMP!$A:$AH,$F15,MATCH(Q$8,REPORT_DATA_BY_COMP!$A$1:$AH$1,0)), "")</f>
        <v>12</v>
      </c>
      <c r="R15" s="11">
        <f>IFERROR(INDEX(REPORT_DATA_BY_COMP!$A:$AH,$F15,MATCH(R$8,REPORT_DATA_BY_COMP!$A$1:$AH$1,0)), "")</f>
        <v>4</v>
      </c>
      <c r="S15" s="11">
        <f>IFERROR(INDEX(REPORT_DATA_BY_COMP!$A:$AH,$F15,MATCH(S$8,REPORT_DATA_BY_COMP!$A$1:$AH$1,0)), "")</f>
        <v>0</v>
      </c>
      <c r="T15" s="11">
        <f>IFERROR(INDEX(REPORT_DATA_BY_COMP!$A:$AH,$F15,MATCH(T$8,REPORT_DATA_BY_COMP!$A$1:$AH$1,0)), "")</f>
        <v>2</v>
      </c>
      <c r="U15" s="11">
        <f>IFERROR(INDEX(REPORT_DATA_BY_COMP!$A:$AH,$F15,MATCH(U$8,REPORT_DATA_BY_COMP!$A$1:$AH$1,0)), "")</f>
        <v>0</v>
      </c>
      <c r="V15" s="11">
        <f>IFERROR(INDEX(REPORT_DATA_BY_COMP!$A:$AH,$F15,MATCH(V$8,REPORT_DATA_BY_COMP!$A$1:$AH$1,0)), "")</f>
        <v>0</v>
      </c>
    </row>
    <row r="16" spans="1:22">
      <c r="A16" s="26" t="s">
        <v>1027</v>
      </c>
      <c r="B16" s="27" t="s">
        <v>935</v>
      </c>
      <c r="C16" s="4" t="s">
        <v>946</v>
      </c>
      <c r="D16" s="4" t="s">
        <v>947</v>
      </c>
      <c r="E16" s="4" t="str">
        <f>CONCATENATE(YEAR,":",MONTH,":",WEEK,":",DAY,":",$A16)</f>
        <v>2016:2:2:7:DANSHUI_B_E</v>
      </c>
      <c r="F16" s="4">
        <f>MATCH($E16,REPORT_DATA_BY_COMP!$A:$A,0)</f>
        <v>400</v>
      </c>
      <c r="G16" s="11">
        <f>IFERROR(INDEX(REPORT_DATA_BY_COMP!$A:$AH,$F16,MATCH(G$8,REPORT_DATA_BY_COMP!$A$1:$AH$1,0)), "")</f>
        <v>1</v>
      </c>
      <c r="H16" s="11">
        <f>IFERROR(INDEX(REPORT_DATA_BY_COMP!$A:$AH,$F16,MATCH(H$8,REPORT_DATA_BY_COMP!$A$1:$AH$1,0)), "")</f>
        <v>1</v>
      </c>
      <c r="I16" s="11">
        <f>IFERROR(INDEX(REPORT_DATA_BY_COMP!$A:$AH,$F16,MATCH(I$8,REPORT_DATA_BY_COMP!$A$1:$AH$1,0)), "")</f>
        <v>2</v>
      </c>
      <c r="J16" s="11">
        <f>IFERROR(INDEX(REPORT_DATA_BY_COMP!$A:$AH,$F16,MATCH(J$8,REPORT_DATA_BY_COMP!$A$1:$AH$1,0)), "")</f>
        <v>1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8</v>
      </c>
      <c r="O16" s="11">
        <f>IFERROR(INDEX(REPORT_DATA_BY_COMP!$A:$AH,$F16,MATCH(O$8,REPORT_DATA_BY_COMP!$A$1:$AH$1,0)), "")</f>
        <v>2</v>
      </c>
      <c r="P16" s="11">
        <f>IFERROR(INDEX(REPORT_DATA_BY_COMP!$A:$AH,$F16,MATCH(P$8,REPORT_DATA_BY_COMP!$A$1:$AH$1,0)), "")</f>
        <v>9</v>
      </c>
      <c r="Q16" s="11">
        <f>IFERROR(INDEX(REPORT_DATA_BY_COMP!$A:$AH,$F16,MATCH(Q$8,REPORT_DATA_BY_COMP!$A$1:$AH$1,0)), "")</f>
        <v>6</v>
      </c>
      <c r="R16" s="11">
        <f>IFERROR(INDEX(REPORT_DATA_BY_COMP!$A:$AH,$F16,MATCH(R$8,REPORT_DATA_BY_COMP!$A$1:$AH$1,0)), "")</f>
        <v>4</v>
      </c>
      <c r="S16" s="11">
        <f>IFERROR(INDEX(REPORT_DATA_BY_COMP!$A:$AH,$F16,MATCH(S$8,REPORT_DATA_BY_COMP!$A$1:$AH$1,0)), "")</f>
        <v>3</v>
      </c>
      <c r="T16" s="11">
        <f>IFERROR(INDEX(REPORT_DATA_BY_COMP!$A:$AH,$F16,MATCH(T$8,REPORT_DATA_BY_COMP!$A$1:$AH$1,0)), "")</f>
        <v>4</v>
      </c>
      <c r="U16" s="11">
        <f>IFERROR(INDEX(REPORT_DATA_BY_COMP!$A:$AH,$F16,MATCH(U$8,REPORT_DATA_BY_COMP!$A$1:$AH$1,0)), "")</f>
        <v>2</v>
      </c>
      <c r="V16" s="11">
        <f>IFERROR(INDEX(REPORT_DATA_BY_COMP!$A:$AH,$F16,MATCH(V$8,REPORT_DATA_BY_COMP!$A$1:$AH$1,0)), "")</f>
        <v>0</v>
      </c>
    </row>
    <row r="17" spans="1:22">
      <c r="A17" s="26" t="s">
        <v>1028</v>
      </c>
      <c r="B17" s="27" t="s">
        <v>936</v>
      </c>
      <c r="C17" s="4" t="s">
        <v>948</v>
      </c>
      <c r="D17" s="4" t="s">
        <v>949</v>
      </c>
      <c r="E17" s="4" t="str">
        <f>CONCATENATE(YEAR,":",MONTH,":",WEEK,":",DAY,":",$A17)</f>
        <v>2016:2:2:7:DANSHUI_A_E</v>
      </c>
      <c r="F17" s="4">
        <f>MATCH($E17,REPORT_DATA_BY_COMP!$A:$A,0)</f>
        <v>399</v>
      </c>
      <c r="G17" s="11">
        <f>IFERROR(INDEX(REPORT_DATA_BY_COMP!$A:$AH,$F17,MATCH(G$8,REPORT_DATA_BY_COMP!$A$1:$AH$1,0)), "")</f>
        <v>1</v>
      </c>
      <c r="H17" s="11">
        <f>IFERROR(INDEX(REPORT_DATA_BY_COMP!$A:$AH,$F17,MATCH(H$8,REPORT_DATA_BY_COMP!$A$1:$AH$1,0)), "")</f>
        <v>2</v>
      </c>
      <c r="I17" s="11">
        <f>IFERROR(INDEX(REPORT_DATA_BY_COMP!$A:$AH,$F17,MATCH(I$8,REPORT_DATA_BY_COMP!$A$1:$AH$1,0)), "")</f>
        <v>0</v>
      </c>
      <c r="J17" s="11">
        <f>IFERROR(INDEX(REPORT_DATA_BY_COMP!$A:$AH,$F17,MATCH(J$8,REPORT_DATA_BY_COMP!$A$1:$AH$1,0)), "")</f>
        <v>2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5</v>
      </c>
      <c r="O17" s="11">
        <f>IFERROR(INDEX(REPORT_DATA_BY_COMP!$A:$AH,$F17,MATCH(O$8,REPORT_DATA_BY_COMP!$A$1:$AH$1,0)), "")</f>
        <v>4</v>
      </c>
      <c r="P17" s="11">
        <f>IFERROR(INDEX(REPORT_DATA_BY_COMP!$A:$AH,$F17,MATCH(P$8,REPORT_DATA_BY_COMP!$A$1:$AH$1,0)), "")</f>
        <v>7</v>
      </c>
      <c r="Q17" s="11">
        <f>IFERROR(INDEX(REPORT_DATA_BY_COMP!$A:$AH,$F17,MATCH(Q$8,REPORT_DATA_BY_COMP!$A$1:$AH$1,0)), "")</f>
        <v>1</v>
      </c>
      <c r="R17" s="11">
        <f>IFERROR(INDEX(REPORT_DATA_BY_COMP!$A:$AH,$F17,MATCH(R$8,REPORT_DATA_BY_COMP!$A$1:$AH$1,0)), "")</f>
        <v>0</v>
      </c>
      <c r="S17" s="11">
        <f>IFERROR(INDEX(REPORT_DATA_BY_COMP!$A:$AH,$F17,MATCH(S$8,REPORT_DATA_BY_COMP!$A$1:$AH$1,0)), "")</f>
        <v>1</v>
      </c>
      <c r="T17" s="11">
        <f>IFERROR(INDEX(REPORT_DATA_BY_COMP!$A:$AH,$F17,MATCH(T$8,REPORT_DATA_BY_COMP!$A$1:$AH$1,0)), "")</f>
        <v>5</v>
      </c>
      <c r="U17" s="11">
        <f>IFERROR(INDEX(REPORT_DATA_BY_COMP!$A:$AH,$F17,MATCH(U$8,REPORT_DATA_BY_COMP!$A$1:$AH$1,0)), "")</f>
        <v>3</v>
      </c>
      <c r="V17" s="11">
        <f>IFERROR(INDEX(REPORT_DATA_BY_COMP!$A:$AH,$F17,MATCH(V$8,REPORT_DATA_BY_COMP!$A$1:$AH$1,0)), "")</f>
        <v>0</v>
      </c>
    </row>
    <row r="18" spans="1:22">
      <c r="A18" s="26" t="s">
        <v>930</v>
      </c>
      <c r="B18" s="27" t="s">
        <v>937</v>
      </c>
      <c r="C18" s="4" t="s">
        <v>950</v>
      </c>
      <c r="D18" s="4" t="s">
        <v>951</v>
      </c>
      <c r="E18" s="4" t="str">
        <f>CONCATENATE(YEAR,":",MONTH,":",WEEK,":",DAY,":",$A18)</f>
        <v>2016:2:2:7:BEITOU_S</v>
      </c>
      <c r="F18" s="4">
        <f>MATCH($E18,REPORT_DATA_BY_COMP!$A:$A,0)</f>
        <v>397</v>
      </c>
      <c r="G18" s="11">
        <f>IFERROR(INDEX(REPORT_DATA_BY_COMP!$A:$AH,$F18,MATCH(G$8,REPORT_DATA_BY_COMP!$A$1:$AH$1,0)), "")</f>
        <v>0</v>
      </c>
      <c r="H18" s="11">
        <f>IFERROR(INDEX(REPORT_DATA_BY_COMP!$A:$AH,$F18,MATCH(H$8,REPORT_DATA_BY_COMP!$A$1:$AH$1,0)), "")</f>
        <v>1</v>
      </c>
      <c r="I18" s="11">
        <f>IFERROR(INDEX(REPORT_DATA_BY_COMP!$A:$AH,$F18,MATCH(I$8,REPORT_DATA_BY_COMP!$A$1:$AH$1,0)), "")</f>
        <v>0</v>
      </c>
      <c r="J18" s="11">
        <f>IFERROR(INDEX(REPORT_DATA_BY_COMP!$A:$AH,$F18,MATCH(J$8,REPORT_DATA_BY_COMP!$A$1:$AH$1,0)), "")</f>
        <v>1</v>
      </c>
      <c r="K18" s="11">
        <f>IFERROR(INDEX(REPORT_DATA_BY_COMP!$A:$AH,$F18,MATCH(K$8,REPORT_DATA_BY_COMP!$A$1:$AH$1,0)), "")</f>
        <v>0</v>
      </c>
      <c r="L18" s="11">
        <f>IFERROR(INDEX(REPORT_DATA_BY_COMP!$A:$AH,$F18,MATCH(L$8,REPORT_DATA_BY_COMP!$A$1:$AH$1,0)), "")</f>
        <v>0</v>
      </c>
      <c r="M18" s="11">
        <f>IFERROR(INDEX(REPORT_DATA_BY_COMP!$A:$AH,$F18,MATCH(M$8,REPORT_DATA_BY_COMP!$A$1:$AH$1,0)), "")</f>
        <v>0</v>
      </c>
      <c r="N18" s="11">
        <f>IFERROR(INDEX(REPORT_DATA_BY_COMP!$A:$AH,$F18,MATCH(N$8,REPORT_DATA_BY_COMP!$A$1:$AH$1,0)), "")</f>
        <v>4</v>
      </c>
      <c r="O18" s="11">
        <f>IFERROR(INDEX(REPORT_DATA_BY_COMP!$A:$AH,$F18,MATCH(O$8,REPORT_DATA_BY_COMP!$A$1:$AH$1,0)), "")</f>
        <v>2</v>
      </c>
      <c r="P18" s="11">
        <f>IFERROR(INDEX(REPORT_DATA_BY_COMP!$A:$AH,$F18,MATCH(P$8,REPORT_DATA_BY_COMP!$A$1:$AH$1,0)), "")</f>
        <v>5</v>
      </c>
      <c r="Q18" s="11">
        <f>IFERROR(INDEX(REPORT_DATA_BY_COMP!$A:$AH,$F18,MATCH(Q$8,REPORT_DATA_BY_COMP!$A$1:$AH$1,0)), "")</f>
        <v>11</v>
      </c>
      <c r="R18" s="11">
        <f>IFERROR(INDEX(REPORT_DATA_BY_COMP!$A:$AH,$F18,MATCH(R$8,REPORT_DATA_BY_COMP!$A$1:$AH$1,0)), "")</f>
        <v>7</v>
      </c>
      <c r="S18" s="11">
        <f>IFERROR(INDEX(REPORT_DATA_BY_COMP!$A:$AH,$F18,MATCH(S$8,REPORT_DATA_BY_COMP!$A$1:$AH$1,0)), "")</f>
        <v>0</v>
      </c>
      <c r="T18" s="11">
        <f>IFERROR(INDEX(REPORT_DATA_BY_COMP!$A:$AH,$F18,MATCH(T$8,REPORT_DATA_BY_COMP!$A$1:$AH$1,0)), "")</f>
        <v>4</v>
      </c>
      <c r="U18" s="11">
        <f>IFERROR(INDEX(REPORT_DATA_BY_COMP!$A:$AH,$F18,MATCH(U$8,REPORT_DATA_BY_COMP!$A$1:$AH$1,0)), "")</f>
        <v>2</v>
      </c>
      <c r="V18" s="11">
        <f>IFERROR(INDEX(REPORT_DATA_BY_COMP!$A:$AH,$F18,MATCH(V$8,REPORT_DATA_BY_COMP!$A$1:$AH$1,0)), "")</f>
        <v>0</v>
      </c>
    </row>
    <row r="19" spans="1:22">
      <c r="B19" s="9" t="s">
        <v>1422</v>
      </c>
      <c r="C19" s="10"/>
      <c r="D19" s="10"/>
      <c r="E19" s="10"/>
      <c r="F19" s="10"/>
      <c r="G19" s="12">
        <f>SUM(G15:G18)</f>
        <v>2</v>
      </c>
      <c r="H19" s="12">
        <f t="shared" ref="H19:V19" si="1">SUM(H15:H18)</f>
        <v>4</v>
      </c>
      <c r="I19" s="12">
        <f t="shared" si="1"/>
        <v>4</v>
      </c>
      <c r="J19" s="12">
        <f t="shared" si="1"/>
        <v>7</v>
      </c>
      <c r="K19" s="12">
        <f t="shared" si="1"/>
        <v>0</v>
      </c>
      <c r="L19" s="12">
        <f t="shared" si="1"/>
        <v>0</v>
      </c>
      <c r="M19" s="12">
        <f t="shared" si="1"/>
        <v>0</v>
      </c>
      <c r="N19" s="12">
        <f t="shared" si="1"/>
        <v>22</v>
      </c>
      <c r="O19" s="12">
        <f t="shared" si="1"/>
        <v>9</v>
      </c>
      <c r="P19" s="12">
        <f t="shared" si="1"/>
        <v>25</v>
      </c>
      <c r="Q19" s="12">
        <f t="shared" si="1"/>
        <v>30</v>
      </c>
      <c r="R19" s="12">
        <f t="shared" si="1"/>
        <v>15</v>
      </c>
      <c r="S19" s="12">
        <f t="shared" si="1"/>
        <v>4</v>
      </c>
      <c r="T19" s="12">
        <f t="shared" si="1"/>
        <v>15</v>
      </c>
      <c r="U19" s="12">
        <f t="shared" si="1"/>
        <v>7</v>
      </c>
      <c r="V19" s="12">
        <f t="shared" si="1"/>
        <v>0</v>
      </c>
    </row>
    <row r="20" spans="1:22">
      <c r="A20" s="60"/>
      <c r="B20" s="4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6"/>
    </row>
    <row r="21" spans="1:22">
      <c r="B21" s="13" t="s">
        <v>1420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7"/>
    </row>
    <row r="22" spans="1:22">
      <c r="B22" s="28" t="s">
        <v>1391</v>
      </c>
      <c r="C22" s="14"/>
      <c r="D22" s="14"/>
      <c r="E22" s="14" t="str">
        <f>CONCATENATE(YEAR,":",MONTH,":1:",WEEKLY_REPORT_DAY,":", $A$1)</f>
        <v>2016:2:1:7:NORTH</v>
      </c>
      <c r="F22" s="14">
        <f>MATCH($E22,REPORT_DATA_BY_ZONE!$A:$A, 0)</f>
        <v>38</v>
      </c>
      <c r="G22" s="11">
        <f>IFERROR(INDEX(REPORT_DATA_BY_ZONE!$A:$AH,$F22,MATCH(G$8,REPORT_DATA_BY_ZONE!$A$1:$AH$1,0)), "")</f>
        <v>2</v>
      </c>
      <c r="H22" s="11">
        <f>IFERROR(INDEX(REPORT_DATA_BY_ZONE!$A:$AH,$F22,MATCH(H$8,REPORT_DATA_BY_ZONE!$A$1:$AH$1,0)), "")</f>
        <v>3</v>
      </c>
      <c r="I22" s="11">
        <f>IFERROR(INDEX(REPORT_DATA_BY_ZONE!$A:$AH,$F22,MATCH(I$8,REPORT_DATA_BY_ZONE!$A$1:$AH$1,0)), "")</f>
        <v>4</v>
      </c>
      <c r="J22" s="11">
        <f>IFERROR(INDEX(REPORT_DATA_BY_ZONE!$A:$AH,$F22,MATCH(J$8,REPORT_DATA_BY_ZONE!$A$1:$AH$1,0)), "")</f>
        <v>10</v>
      </c>
      <c r="K22" s="11">
        <f>IFERROR(INDEX(REPORT_DATA_BY_ZONE!$A:$AH,$F22,MATCH(K$8,REPORT_DATA_BY_ZONE!$A$1:$AH$1,0)), "")</f>
        <v>0</v>
      </c>
      <c r="L22" s="11">
        <f>IFERROR(INDEX(REPORT_DATA_BY_ZONE!$A:$AH,$F22,MATCH(L$8,REPORT_DATA_BY_ZONE!$A$1:$AH$1,0)), "")</f>
        <v>0</v>
      </c>
      <c r="M22" s="11">
        <f>IFERROR(INDEX(REPORT_DATA_BY_ZONE!$A:$AH,$F22,MATCH(M$8,REPORT_DATA_BY_ZONE!$A$1:$AH$1,0)), "")</f>
        <v>0</v>
      </c>
      <c r="N22" s="11">
        <f>IFERROR(INDEX(REPORT_DATA_BY_ZONE!$A:$AH,$F22,MATCH(N$8,REPORT_DATA_BY_ZONE!$A$1:$AH$1,0)), "")</f>
        <v>31</v>
      </c>
      <c r="O22" s="11">
        <f>IFERROR(INDEX(REPORT_DATA_BY_ZONE!$A:$AH,$F22,MATCH(O$8,REPORT_DATA_BY_ZONE!$A$1:$AH$1,0)), "")</f>
        <v>5</v>
      </c>
      <c r="P22" s="11">
        <f>IFERROR(INDEX(REPORT_DATA_BY_ZONE!$A:$AH,$F22,MATCH(P$8,REPORT_DATA_BY_ZONE!$A$1:$AH$1,0)), "")</f>
        <v>46</v>
      </c>
      <c r="Q22" s="11">
        <f>IFERROR(INDEX(REPORT_DATA_BY_ZONE!$A:$AH,$F22,MATCH(Q$8,REPORT_DATA_BY_ZONE!$A$1:$AH$1,0)), "")</f>
        <v>55</v>
      </c>
      <c r="R22" s="11">
        <f>IFERROR(INDEX(REPORT_DATA_BY_ZONE!$A:$AH,$F22,MATCH(R$8,REPORT_DATA_BY_ZONE!$A$1:$AH$1,0)), "")</f>
        <v>21</v>
      </c>
      <c r="S22" s="11">
        <f>IFERROR(INDEX(REPORT_DATA_BY_ZONE!$A:$AH,$F22,MATCH(S$8,REPORT_DATA_BY_ZONE!$A$1:$AH$1,0)), "")</f>
        <v>2</v>
      </c>
      <c r="T22" s="11">
        <f>IFERROR(INDEX(REPORT_DATA_BY_ZONE!$A:$AH,$F22,MATCH(T$8,REPORT_DATA_BY_ZONE!$A$1:$AH$1,0)), "")</f>
        <v>24</v>
      </c>
      <c r="U22" s="11">
        <f>IFERROR(INDEX(REPORT_DATA_BY_ZONE!$A:$AH,$F22,MATCH(U$8,REPORT_DATA_BY_ZONE!$A$1:$AH$1,0)), "")</f>
        <v>6</v>
      </c>
      <c r="V22" s="11">
        <f>IFERROR(INDEX(REPORT_DATA_BY_ZONE!$A:$AH,$F22,MATCH(V$8,REPORT_DATA_BY_ZONE!$A$1:$AH$1,0)), "")</f>
        <v>0</v>
      </c>
    </row>
    <row r="23" spans="1:22">
      <c r="B23" s="28" t="s">
        <v>1390</v>
      </c>
      <c r="C23" s="14"/>
      <c r="D23" s="14"/>
      <c r="E23" s="14" t="str">
        <f>CONCATENATE(YEAR,":",MONTH,":2:",WEEKLY_REPORT_DAY,":", $A$1)</f>
        <v>2016:2:2:7:NORTH</v>
      </c>
      <c r="F23" s="14">
        <f>MATCH($E23,REPORT_DATA_BY_ZONE!$A:$A, 0)</f>
        <v>49</v>
      </c>
      <c r="G23" s="11">
        <f>IFERROR(INDEX(REPORT_DATA_BY_ZONE!$A:$AH,$F23,MATCH(G$8,REPORT_DATA_BY_ZONE!$A$1:$AH$1,0)), "")</f>
        <v>2</v>
      </c>
      <c r="H23" s="11">
        <f>IFERROR(INDEX(REPORT_DATA_BY_ZONE!$A:$AH,$F23,MATCH(H$8,REPORT_DATA_BY_ZONE!$A$1:$AH$1,0)), "")</f>
        <v>4</v>
      </c>
      <c r="I23" s="11">
        <f>IFERROR(INDEX(REPORT_DATA_BY_ZONE!$A:$AH,$F23,MATCH(I$8,REPORT_DATA_BY_ZONE!$A$1:$AH$1,0)), "")</f>
        <v>4</v>
      </c>
      <c r="J23" s="11">
        <f>IFERROR(INDEX(REPORT_DATA_BY_ZONE!$A:$AH,$F23,MATCH(J$8,REPORT_DATA_BY_ZONE!$A$1:$AH$1,0)), "")</f>
        <v>9</v>
      </c>
      <c r="K23" s="11">
        <f>IFERROR(INDEX(REPORT_DATA_BY_ZONE!$A:$AH,$F23,MATCH(K$8,REPORT_DATA_BY_ZONE!$A$1:$AH$1,0)), "")</f>
        <v>0</v>
      </c>
      <c r="L23" s="11">
        <f>IFERROR(INDEX(REPORT_DATA_BY_ZONE!$A:$AH,$F23,MATCH(L$8,REPORT_DATA_BY_ZONE!$A$1:$AH$1,0)), "")</f>
        <v>0</v>
      </c>
      <c r="M23" s="11">
        <f>IFERROR(INDEX(REPORT_DATA_BY_ZONE!$A:$AH,$F23,MATCH(M$8,REPORT_DATA_BY_ZONE!$A$1:$AH$1,0)), "")</f>
        <v>0</v>
      </c>
      <c r="N23" s="11">
        <f>IFERROR(INDEX(REPORT_DATA_BY_ZONE!$A:$AH,$F23,MATCH(N$8,REPORT_DATA_BY_ZONE!$A$1:$AH$1,0)), "")</f>
        <v>28</v>
      </c>
      <c r="O23" s="11">
        <f>IFERROR(INDEX(REPORT_DATA_BY_ZONE!$A:$AH,$F23,MATCH(O$8,REPORT_DATA_BY_ZONE!$A$1:$AH$1,0)), "")</f>
        <v>13</v>
      </c>
      <c r="P23" s="11">
        <f>IFERROR(INDEX(REPORT_DATA_BY_ZONE!$A:$AH,$F23,MATCH(P$8,REPORT_DATA_BY_ZONE!$A$1:$AH$1,0)), "")</f>
        <v>36</v>
      </c>
      <c r="Q23" s="11">
        <f>IFERROR(INDEX(REPORT_DATA_BY_ZONE!$A:$AH,$F23,MATCH(Q$8,REPORT_DATA_BY_ZONE!$A$1:$AH$1,0)), "")</f>
        <v>64</v>
      </c>
      <c r="R23" s="11">
        <f>IFERROR(INDEX(REPORT_DATA_BY_ZONE!$A:$AH,$F23,MATCH(R$8,REPORT_DATA_BY_ZONE!$A$1:$AH$1,0)), "")</f>
        <v>30</v>
      </c>
      <c r="S23" s="11">
        <f>IFERROR(INDEX(REPORT_DATA_BY_ZONE!$A:$AH,$F23,MATCH(S$8,REPORT_DATA_BY_ZONE!$A$1:$AH$1,0)), "")</f>
        <v>5</v>
      </c>
      <c r="T23" s="11">
        <f>IFERROR(INDEX(REPORT_DATA_BY_ZONE!$A:$AH,$F23,MATCH(T$8,REPORT_DATA_BY_ZONE!$A$1:$AH$1,0)), "")</f>
        <v>20</v>
      </c>
      <c r="U23" s="11">
        <f>IFERROR(INDEX(REPORT_DATA_BY_ZONE!$A:$AH,$F23,MATCH(U$8,REPORT_DATA_BY_ZONE!$A$1:$AH$1,0)), "")</f>
        <v>9</v>
      </c>
      <c r="V23" s="11">
        <f>IFERROR(INDEX(REPORT_DATA_BY_ZONE!$A:$AH,$F23,MATCH(V$8,REPORT_DATA_BY_ZONE!$A$1:$AH$1,0)), "")</f>
        <v>0</v>
      </c>
    </row>
    <row r="24" spans="1:22">
      <c r="B24" s="28" t="s">
        <v>1392</v>
      </c>
      <c r="C24" s="14"/>
      <c r="D24" s="14"/>
      <c r="E24" s="14" t="str">
        <f>CONCATENATE(YEAR,":",MONTH,":3:",WEEKLY_REPORT_DAY,":", $A$1)</f>
        <v>2016:2:3:7:NORTH</v>
      </c>
      <c r="F24" s="14" t="e">
        <f>MATCH($E24,REPORT_DATA_BY_ZONE!$A:$A, 0)</f>
        <v>#N/A</v>
      </c>
      <c r="G24" s="11" t="str">
        <f>IFERROR(INDEX(REPORT_DATA_BY_ZONE!$A:$AH,$F24,MATCH(G$8,REPORT_DATA_BY_ZONE!$A$1:$AH$1,0)), "")</f>
        <v/>
      </c>
      <c r="H24" s="11" t="str">
        <f>IFERROR(INDEX(REPORT_DATA_BY_ZONE!$A:$AH,$F24,MATCH(H$8,REPORT_DATA_BY_ZONE!$A$1:$AH$1,0)), "")</f>
        <v/>
      </c>
      <c r="I24" s="11" t="str">
        <f>IFERROR(INDEX(REPORT_DATA_BY_ZONE!$A:$AH,$F24,MATCH(I$8,REPORT_DATA_BY_ZONE!$A$1:$AH$1,0)), "")</f>
        <v/>
      </c>
      <c r="J24" s="11" t="str">
        <f>IFERROR(INDEX(REPORT_DATA_BY_ZONE!$A:$AH,$F24,MATCH(J$8,REPORT_DATA_BY_ZONE!$A$1:$AH$1,0)), "")</f>
        <v/>
      </c>
      <c r="K24" s="11" t="str">
        <f>IFERROR(INDEX(REPORT_DATA_BY_ZONE!$A:$AH,$F24,MATCH(K$8,REPORT_DATA_BY_ZONE!$A$1:$AH$1,0)), "")</f>
        <v/>
      </c>
      <c r="L24" s="11" t="str">
        <f>IFERROR(INDEX(REPORT_DATA_BY_ZONE!$A:$AH,$F24,MATCH(L$8,REPORT_DATA_BY_ZONE!$A$1:$AH$1,0)), "")</f>
        <v/>
      </c>
      <c r="M24" s="11" t="str">
        <f>IFERROR(INDEX(REPORT_DATA_BY_ZONE!$A:$AH,$F24,MATCH(M$8,REPORT_DATA_BY_ZONE!$A$1:$AH$1,0)), "")</f>
        <v/>
      </c>
      <c r="N24" s="11" t="str">
        <f>IFERROR(INDEX(REPORT_DATA_BY_ZONE!$A:$AH,$F24,MATCH(N$8,REPORT_DATA_BY_ZONE!$A$1:$AH$1,0)), "")</f>
        <v/>
      </c>
      <c r="O24" s="11" t="str">
        <f>IFERROR(INDEX(REPORT_DATA_BY_ZONE!$A:$AH,$F24,MATCH(O$8,REPORT_DATA_BY_ZONE!$A$1:$AH$1,0)), "")</f>
        <v/>
      </c>
      <c r="P24" s="11" t="str">
        <f>IFERROR(INDEX(REPORT_DATA_BY_ZONE!$A:$AH,$F24,MATCH(P$8,REPORT_DATA_BY_ZONE!$A$1:$AH$1,0)), "")</f>
        <v/>
      </c>
      <c r="Q24" s="11" t="str">
        <f>IFERROR(INDEX(REPORT_DATA_BY_ZONE!$A:$AH,$F24,MATCH(Q$8,REPORT_DATA_BY_ZONE!$A$1:$AH$1,0)), "")</f>
        <v/>
      </c>
      <c r="R24" s="11" t="str">
        <f>IFERROR(INDEX(REPORT_DATA_BY_ZONE!$A:$AH,$F24,MATCH(R$8,REPORT_DATA_BY_ZONE!$A$1:$AH$1,0)), "")</f>
        <v/>
      </c>
      <c r="S24" s="11" t="str">
        <f>IFERROR(INDEX(REPORT_DATA_BY_ZONE!$A:$AH,$F24,MATCH(S$8,REPORT_DATA_BY_ZONE!$A$1:$AH$1,0)), "")</f>
        <v/>
      </c>
      <c r="T24" s="11" t="str">
        <f>IFERROR(INDEX(REPORT_DATA_BY_ZONE!$A:$AH,$F24,MATCH(T$8,REPORT_DATA_BY_ZONE!$A$1:$AH$1,0)), "")</f>
        <v/>
      </c>
      <c r="U24" s="11" t="str">
        <f>IFERROR(INDEX(REPORT_DATA_BY_ZONE!$A:$AH,$F24,MATCH(U$8,REPORT_DATA_BY_ZONE!$A$1:$AH$1,0)), "")</f>
        <v/>
      </c>
      <c r="V24" s="11" t="str">
        <f>IFERROR(INDEX(REPORT_DATA_BY_ZONE!$A:$AH,$F24,MATCH(V$8,REPORT_DATA_BY_ZONE!$A$1:$AH$1,0)), "")</f>
        <v/>
      </c>
    </row>
    <row r="25" spans="1:22">
      <c r="B25" s="28" t="s">
        <v>1393</v>
      </c>
      <c r="C25" s="14"/>
      <c r="D25" s="14"/>
      <c r="E25" s="14" t="str">
        <f>CONCATENATE(YEAR,":",MONTH,":4:",WEEKLY_REPORT_DAY,":", $A$1)</f>
        <v>2016:2:4:7:NORTH</v>
      </c>
      <c r="F25" s="14" t="e">
        <f>MATCH($E25,REPORT_DATA_BY_ZONE!$A:$A, 0)</f>
        <v>#N/A</v>
      </c>
      <c r="G25" s="11" t="str">
        <f>IFERROR(INDEX(REPORT_DATA_BY_ZONE!$A:$AH,$F25,MATCH(G$8,REPORT_DATA_BY_ZONE!$A$1:$AH$1,0)), "")</f>
        <v/>
      </c>
      <c r="H25" s="11" t="str">
        <f>IFERROR(INDEX(REPORT_DATA_BY_ZONE!$A:$AH,$F25,MATCH(H$8,REPORT_DATA_BY_ZONE!$A$1:$AH$1,0)), "")</f>
        <v/>
      </c>
      <c r="I25" s="11" t="str">
        <f>IFERROR(INDEX(REPORT_DATA_BY_ZONE!$A:$AH,$F25,MATCH(I$8,REPORT_DATA_BY_ZONE!$A$1:$AH$1,0)), "")</f>
        <v/>
      </c>
      <c r="J25" s="11" t="str">
        <f>IFERROR(INDEX(REPORT_DATA_BY_ZONE!$A:$AH,$F25,MATCH(J$8,REPORT_DATA_BY_ZONE!$A$1:$AH$1,0)), "")</f>
        <v/>
      </c>
      <c r="K25" s="11" t="str">
        <f>IFERROR(INDEX(REPORT_DATA_BY_ZONE!$A:$AH,$F25,MATCH(K$8,REPORT_DATA_BY_ZONE!$A$1:$AH$1,0)), "")</f>
        <v/>
      </c>
      <c r="L25" s="11" t="str">
        <f>IFERROR(INDEX(REPORT_DATA_BY_ZONE!$A:$AH,$F25,MATCH(L$8,REPORT_DATA_BY_ZONE!$A$1:$AH$1,0)), "")</f>
        <v/>
      </c>
      <c r="M25" s="11" t="str">
        <f>IFERROR(INDEX(REPORT_DATA_BY_ZONE!$A:$AH,$F25,MATCH(M$8,REPORT_DATA_BY_ZONE!$A$1:$AH$1,0)), "")</f>
        <v/>
      </c>
      <c r="N25" s="11" t="str">
        <f>IFERROR(INDEX(REPORT_DATA_BY_ZONE!$A:$AH,$F25,MATCH(N$8,REPORT_DATA_BY_ZONE!$A$1:$AH$1,0)), "")</f>
        <v/>
      </c>
      <c r="O25" s="11" t="str">
        <f>IFERROR(INDEX(REPORT_DATA_BY_ZONE!$A:$AH,$F25,MATCH(O$8,REPORT_DATA_BY_ZONE!$A$1:$AH$1,0)), "")</f>
        <v/>
      </c>
      <c r="P25" s="11" t="str">
        <f>IFERROR(INDEX(REPORT_DATA_BY_ZONE!$A:$AH,$F25,MATCH(P$8,REPORT_DATA_BY_ZONE!$A$1:$AH$1,0)), "")</f>
        <v/>
      </c>
      <c r="Q25" s="11" t="str">
        <f>IFERROR(INDEX(REPORT_DATA_BY_ZONE!$A:$AH,$F25,MATCH(Q$8,REPORT_DATA_BY_ZONE!$A$1:$AH$1,0)), "")</f>
        <v/>
      </c>
      <c r="R25" s="11" t="str">
        <f>IFERROR(INDEX(REPORT_DATA_BY_ZONE!$A:$AH,$F25,MATCH(R$8,REPORT_DATA_BY_ZONE!$A$1:$AH$1,0)), "")</f>
        <v/>
      </c>
      <c r="S25" s="11" t="str">
        <f>IFERROR(INDEX(REPORT_DATA_BY_ZONE!$A:$AH,$F25,MATCH(S$8,REPORT_DATA_BY_ZONE!$A$1:$AH$1,0)), "")</f>
        <v/>
      </c>
      <c r="T25" s="11" t="str">
        <f>IFERROR(INDEX(REPORT_DATA_BY_ZONE!$A:$AH,$F25,MATCH(T$8,REPORT_DATA_BY_ZONE!$A$1:$AH$1,0)), "")</f>
        <v/>
      </c>
      <c r="U25" s="11" t="str">
        <f>IFERROR(INDEX(REPORT_DATA_BY_ZONE!$A:$AH,$F25,MATCH(U$8,REPORT_DATA_BY_ZONE!$A$1:$AH$1,0)), "")</f>
        <v/>
      </c>
      <c r="V25" s="11" t="str">
        <f>IFERROR(INDEX(REPORT_DATA_BY_ZONE!$A:$AH,$F25,MATCH(V$8,REPORT_DATA_BY_ZONE!$A$1:$AH$1,0)), "")</f>
        <v/>
      </c>
    </row>
    <row r="26" spans="1:22">
      <c r="B26" s="28" t="s">
        <v>1394</v>
      </c>
      <c r="C26" s="14"/>
      <c r="D26" s="14"/>
      <c r="E26" s="14" t="str">
        <f>CONCATENATE(YEAR,":",MONTH,":5:",WEEKLY_REPORT_DAY,":", $A$1)</f>
        <v>2016:2:5:7:NORTH</v>
      </c>
      <c r="F26" s="14" t="e">
        <f>MATCH($E26,REPORT_DATA_BY_ZONE!$A:$A, 0)</f>
        <v>#N/A</v>
      </c>
      <c r="G26" s="11" t="str">
        <f>IFERROR(INDEX(REPORT_DATA_BY_ZONE!$A:$AH,$F26,MATCH(G$8,REPORT_DATA_BY_ZONE!$A$1:$AH$1,0)), "")</f>
        <v/>
      </c>
      <c r="H26" s="11" t="str">
        <f>IFERROR(INDEX(REPORT_DATA_BY_ZONE!$A:$AH,$F26,MATCH(H$8,REPORT_DATA_BY_ZONE!$A$1:$AH$1,0)), "")</f>
        <v/>
      </c>
      <c r="I26" s="11" t="str">
        <f>IFERROR(INDEX(REPORT_DATA_BY_ZONE!$A:$AH,$F26,MATCH(I$8,REPORT_DATA_BY_ZONE!$A$1:$AH$1,0)), "")</f>
        <v/>
      </c>
      <c r="J26" s="11" t="str">
        <f>IFERROR(INDEX(REPORT_DATA_BY_ZONE!$A:$AH,$F26,MATCH(J$8,REPORT_DATA_BY_ZONE!$A$1:$AH$1,0)), "")</f>
        <v/>
      </c>
      <c r="K26" s="11" t="str">
        <f>IFERROR(INDEX(REPORT_DATA_BY_ZONE!$A:$AH,$F26,MATCH(K$8,REPORT_DATA_BY_ZONE!$A$1:$AH$1,0)), "")</f>
        <v/>
      </c>
      <c r="L26" s="11" t="str">
        <f>IFERROR(INDEX(REPORT_DATA_BY_ZONE!$A:$AH,$F26,MATCH(L$8,REPORT_DATA_BY_ZONE!$A$1:$AH$1,0)), "")</f>
        <v/>
      </c>
      <c r="M26" s="11" t="str">
        <f>IFERROR(INDEX(REPORT_DATA_BY_ZONE!$A:$AH,$F26,MATCH(M$8,REPORT_DATA_BY_ZONE!$A$1:$AH$1,0)), "")</f>
        <v/>
      </c>
      <c r="N26" s="11" t="str">
        <f>IFERROR(INDEX(REPORT_DATA_BY_ZONE!$A:$AH,$F26,MATCH(N$8,REPORT_DATA_BY_ZONE!$A$1:$AH$1,0)), "")</f>
        <v/>
      </c>
      <c r="O26" s="11" t="str">
        <f>IFERROR(INDEX(REPORT_DATA_BY_ZONE!$A:$AH,$F26,MATCH(O$8,REPORT_DATA_BY_ZONE!$A$1:$AH$1,0)), "")</f>
        <v/>
      </c>
      <c r="P26" s="11" t="str">
        <f>IFERROR(INDEX(REPORT_DATA_BY_ZONE!$A:$AH,$F26,MATCH(P$8,REPORT_DATA_BY_ZONE!$A$1:$AH$1,0)), "")</f>
        <v/>
      </c>
      <c r="Q26" s="11" t="str">
        <f>IFERROR(INDEX(REPORT_DATA_BY_ZONE!$A:$AH,$F26,MATCH(Q$8,REPORT_DATA_BY_ZONE!$A$1:$AH$1,0)), "")</f>
        <v/>
      </c>
      <c r="R26" s="11" t="str">
        <f>IFERROR(INDEX(REPORT_DATA_BY_ZONE!$A:$AH,$F26,MATCH(R$8,REPORT_DATA_BY_ZONE!$A$1:$AH$1,0)), "")</f>
        <v/>
      </c>
      <c r="S26" s="11" t="str">
        <f>IFERROR(INDEX(REPORT_DATA_BY_ZONE!$A:$AH,$F26,MATCH(S$8,REPORT_DATA_BY_ZONE!$A$1:$AH$1,0)), "")</f>
        <v/>
      </c>
      <c r="T26" s="11" t="str">
        <f>IFERROR(INDEX(REPORT_DATA_BY_ZONE!$A:$AH,$F26,MATCH(T$8,REPORT_DATA_BY_ZONE!$A$1:$AH$1,0)), "")</f>
        <v/>
      </c>
      <c r="U26" s="11" t="str">
        <f>IFERROR(INDEX(REPORT_DATA_BY_ZONE!$A:$AH,$F26,MATCH(U$8,REPORT_DATA_BY_ZONE!$A$1:$AH$1,0)), "")</f>
        <v/>
      </c>
      <c r="V26" s="11" t="str">
        <f>IFERROR(INDEX(REPORT_DATA_BY_ZONE!$A:$AH,$F26,MATCH(V$8,REPORT_DATA_BY_ZONE!$A$1:$AH$1,0)), "")</f>
        <v/>
      </c>
    </row>
    <row r="27" spans="1:22">
      <c r="B27" s="18" t="s">
        <v>1422</v>
      </c>
      <c r="C27" s="15"/>
      <c r="D27" s="15"/>
      <c r="E27" s="15"/>
      <c r="F27" s="15"/>
      <c r="G27" s="19">
        <f>SUM(G22:G26)</f>
        <v>4</v>
      </c>
      <c r="H27" s="19">
        <f t="shared" ref="H27:V27" si="2">SUM(H22:H26)</f>
        <v>7</v>
      </c>
      <c r="I27" s="19">
        <f t="shared" si="2"/>
        <v>8</v>
      </c>
      <c r="J27" s="19">
        <f t="shared" si="2"/>
        <v>19</v>
      </c>
      <c r="K27" s="19">
        <f t="shared" si="2"/>
        <v>0</v>
      </c>
      <c r="L27" s="19">
        <f t="shared" si="2"/>
        <v>0</v>
      </c>
      <c r="M27" s="19">
        <f t="shared" si="2"/>
        <v>0</v>
      </c>
      <c r="N27" s="19">
        <f t="shared" si="2"/>
        <v>59</v>
      </c>
      <c r="O27" s="19">
        <f t="shared" si="2"/>
        <v>18</v>
      </c>
      <c r="P27" s="19">
        <f t="shared" si="2"/>
        <v>82</v>
      </c>
      <c r="Q27" s="19">
        <f t="shared" si="2"/>
        <v>119</v>
      </c>
      <c r="R27" s="19">
        <f t="shared" si="2"/>
        <v>51</v>
      </c>
      <c r="S27" s="19">
        <f t="shared" si="2"/>
        <v>7</v>
      </c>
      <c r="T27" s="19">
        <f t="shared" si="2"/>
        <v>44</v>
      </c>
      <c r="U27" s="19">
        <f t="shared" si="2"/>
        <v>15</v>
      </c>
      <c r="V27" s="19">
        <f t="shared" si="2"/>
        <v>0</v>
      </c>
    </row>
  </sheetData>
  <mergeCells count="18"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  <mergeCell ref="G5:J5"/>
    <mergeCell ref="R1:R5"/>
  </mergeCells>
  <conditionalFormatting sqref="L10:M11">
    <cfRule type="cellIs" dxfId="287" priority="79" operator="lessThan">
      <formula>0.5</formula>
    </cfRule>
    <cfRule type="cellIs" dxfId="286" priority="80" operator="greaterThan">
      <formula>0.5</formula>
    </cfRule>
  </conditionalFormatting>
  <conditionalFormatting sqref="N10:N11">
    <cfRule type="cellIs" dxfId="285" priority="77" operator="lessThan">
      <formula>4.5</formula>
    </cfRule>
    <cfRule type="cellIs" dxfId="284" priority="78" operator="greaterThan">
      <formula>5.5</formula>
    </cfRule>
  </conditionalFormatting>
  <conditionalFormatting sqref="O10:O11">
    <cfRule type="cellIs" dxfId="283" priority="75" operator="lessThan">
      <formula>1.5</formula>
    </cfRule>
    <cfRule type="cellIs" dxfId="282" priority="76" operator="greaterThan">
      <formula>2.5</formula>
    </cfRule>
  </conditionalFormatting>
  <conditionalFormatting sqref="P10:P11">
    <cfRule type="cellIs" dxfId="281" priority="73" operator="lessThan">
      <formula>4.5</formula>
    </cfRule>
    <cfRule type="cellIs" dxfId="280" priority="74" operator="greaterThan">
      <formula>7.5</formula>
    </cfRule>
  </conditionalFormatting>
  <conditionalFormatting sqref="R10:S11">
    <cfRule type="cellIs" dxfId="279" priority="71" operator="lessThan">
      <formula>2.5</formula>
    </cfRule>
    <cfRule type="cellIs" dxfId="278" priority="72" operator="greaterThan">
      <formula>4.5</formula>
    </cfRule>
  </conditionalFormatting>
  <conditionalFormatting sqref="T10:T11">
    <cfRule type="cellIs" dxfId="277" priority="69" operator="lessThan">
      <formula>2.5</formula>
    </cfRule>
    <cfRule type="cellIs" dxfId="276" priority="70" operator="greaterThan">
      <formula>4.5</formula>
    </cfRule>
  </conditionalFormatting>
  <conditionalFormatting sqref="U10:U11">
    <cfRule type="cellIs" dxfId="275" priority="68" operator="greaterThan">
      <formula>1.5</formula>
    </cfRule>
  </conditionalFormatting>
  <conditionalFormatting sqref="L10:V11">
    <cfRule type="expression" dxfId="274" priority="65">
      <formula>L10=""</formula>
    </cfRule>
  </conditionalFormatting>
  <conditionalFormatting sqref="S10:S11">
    <cfRule type="cellIs" dxfId="273" priority="66" operator="greaterThan">
      <formula>0.5</formula>
    </cfRule>
    <cfRule type="cellIs" dxfId="272" priority="67" operator="lessThan">
      <formula>0.5</formula>
    </cfRule>
  </conditionalFormatting>
  <conditionalFormatting sqref="L15:M16">
    <cfRule type="cellIs" dxfId="271" priority="63" operator="lessThan">
      <formula>0.5</formula>
    </cfRule>
    <cfRule type="cellIs" dxfId="270" priority="64" operator="greaterThan">
      <formula>0.5</formula>
    </cfRule>
  </conditionalFormatting>
  <conditionalFormatting sqref="N15:N16">
    <cfRule type="cellIs" dxfId="269" priority="61" operator="lessThan">
      <formula>4.5</formula>
    </cfRule>
    <cfRule type="cellIs" dxfId="268" priority="62" operator="greaterThan">
      <formula>5.5</formula>
    </cfRule>
  </conditionalFormatting>
  <conditionalFormatting sqref="O15:O16">
    <cfRule type="cellIs" dxfId="267" priority="59" operator="lessThan">
      <formula>1.5</formula>
    </cfRule>
    <cfRule type="cellIs" dxfId="266" priority="60" operator="greaterThan">
      <formula>2.5</formula>
    </cfRule>
  </conditionalFormatting>
  <conditionalFormatting sqref="P15:P16">
    <cfRule type="cellIs" dxfId="265" priority="57" operator="lessThan">
      <formula>4.5</formula>
    </cfRule>
    <cfRule type="cellIs" dxfId="264" priority="58" operator="greaterThan">
      <formula>7.5</formula>
    </cfRule>
  </conditionalFormatting>
  <conditionalFormatting sqref="R15:S16">
    <cfRule type="cellIs" dxfId="263" priority="55" operator="lessThan">
      <formula>2.5</formula>
    </cfRule>
    <cfRule type="cellIs" dxfId="262" priority="56" operator="greaterThan">
      <formula>4.5</formula>
    </cfRule>
  </conditionalFormatting>
  <conditionalFormatting sqref="T15:T16">
    <cfRule type="cellIs" dxfId="261" priority="53" operator="lessThan">
      <formula>2.5</formula>
    </cfRule>
    <cfRule type="cellIs" dxfId="260" priority="54" operator="greaterThan">
      <formula>4.5</formula>
    </cfRule>
  </conditionalFormatting>
  <conditionalFormatting sqref="U15:U16">
    <cfRule type="cellIs" dxfId="259" priority="52" operator="greaterThan">
      <formula>1.5</formula>
    </cfRule>
  </conditionalFormatting>
  <conditionalFormatting sqref="L15:V16">
    <cfRule type="expression" dxfId="258" priority="49">
      <formula>L15=""</formula>
    </cfRule>
  </conditionalFormatting>
  <conditionalFormatting sqref="S15:S16">
    <cfRule type="cellIs" dxfId="257" priority="50" operator="greaterThan">
      <formula>0.5</formula>
    </cfRule>
    <cfRule type="cellIs" dxfId="256" priority="51" operator="lessThan">
      <formula>0.5</formula>
    </cfRule>
  </conditionalFormatting>
  <conditionalFormatting sqref="L12:M12">
    <cfRule type="cellIs" dxfId="255" priority="47" operator="lessThan">
      <formula>0.5</formula>
    </cfRule>
    <cfRule type="cellIs" dxfId="254" priority="48" operator="greaterThan">
      <formula>0.5</formula>
    </cfRule>
  </conditionalFormatting>
  <conditionalFormatting sqref="N12">
    <cfRule type="cellIs" dxfId="253" priority="45" operator="lessThan">
      <formula>4.5</formula>
    </cfRule>
    <cfRule type="cellIs" dxfId="252" priority="46" operator="greaterThan">
      <formula>5.5</formula>
    </cfRule>
  </conditionalFormatting>
  <conditionalFormatting sqref="O12">
    <cfRule type="cellIs" dxfId="251" priority="43" operator="lessThan">
      <formula>1.5</formula>
    </cfRule>
    <cfRule type="cellIs" dxfId="250" priority="44" operator="greaterThan">
      <formula>2.5</formula>
    </cfRule>
  </conditionalFormatting>
  <conditionalFormatting sqref="P12">
    <cfRule type="cellIs" dxfId="249" priority="41" operator="lessThan">
      <formula>4.5</formula>
    </cfRule>
    <cfRule type="cellIs" dxfId="248" priority="42" operator="greaterThan">
      <formula>7.5</formula>
    </cfRule>
  </conditionalFormatting>
  <conditionalFormatting sqref="R12:S12">
    <cfRule type="cellIs" dxfId="247" priority="39" operator="lessThan">
      <formula>2.5</formula>
    </cfRule>
    <cfRule type="cellIs" dxfId="246" priority="40" operator="greaterThan">
      <formula>4.5</formula>
    </cfRule>
  </conditionalFormatting>
  <conditionalFormatting sqref="T12">
    <cfRule type="cellIs" dxfId="245" priority="37" operator="lessThan">
      <formula>2.5</formula>
    </cfRule>
    <cfRule type="cellIs" dxfId="244" priority="38" operator="greaterThan">
      <formula>4.5</formula>
    </cfRule>
  </conditionalFormatting>
  <conditionalFormatting sqref="U12">
    <cfRule type="cellIs" dxfId="243" priority="36" operator="greaterThan">
      <formula>1.5</formula>
    </cfRule>
  </conditionalFormatting>
  <conditionalFormatting sqref="L12:V12">
    <cfRule type="expression" dxfId="242" priority="33">
      <formula>L12=""</formula>
    </cfRule>
  </conditionalFormatting>
  <conditionalFormatting sqref="S12">
    <cfRule type="cellIs" dxfId="241" priority="34" operator="greaterThan">
      <formula>0.5</formula>
    </cfRule>
    <cfRule type="cellIs" dxfId="240" priority="35" operator="lessThan">
      <formula>0.5</formula>
    </cfRule>
  </conditionalFormatting>
  <conditionalFormatting sqref="L17:M18">
    <cfRule type="cellIs" dxfId="239" priority="31" operator="lessThan">
      <formula>0.5</formula>
    </cfRule>
    <cfRule type="cellIs" dxfId="238" priority="32" operator="greaterThan">
      <formula>0.5</formula>
    </cfRule>
  </conditionalFormatting>
  <conditionalFormatting sqref="N17:N18">
    <cfRule type="cellIs" dxfId="237" priority="29" operator="lessThan">
      <formula>4.5</formula>
    </cfRule>
    <cfRule type="cellIs" dxfId="236" priority="30" operator="greaterThan">
      <formula>5.5</formula>
    </cfRule>
  </conditionalFormatting>
  <conditionalFormatting sqref="O17:O18">
    <cfRule type="cellIs" dxfId="235" priority="27" operator="lessThan">
      <formula>1.5</formula>
    </cfRule>
    <cfRule type="cellIs" dxfId="234" priority="28" operator="greaterThan">
      <formula>2.5</formula>
    </cfRule>
  </conditionalFormatting>
  <conditionalFormatting sqref="P17:P18">
    <cfRule type="cellIs" dxfId="233" priority="25" operator="lessThan">
      <formula>4.5</formula>
    </cfRule>
    <cfRule type="cellIs" dxfId="232" priority="26" operator="greaterThan">
      <formula>7.5</formula>
    </cfRule>
  </conditionalFormatting>
  <conditionalFormatting sqref="R17:S18">
    <cfRule type="cellIs" dxfId="231" priority="23" operator="lessThan">
      <formula>2.5</formula>
    </cfRule>
    <cfRule type="cellIs" dxfId="230" priority="24" operator="greaterThan">
      <formula>4.5</formula>
    </cfRule>
  </conditionalFormatting>
  <conditionalFormatting sqref="T17:T18">
    <cfRule type="cellIs" dxfId="229" priority="21" operator="lessThan">
      <formula>2.5</formula>
    </cfRule>
    <cfRule type="cellIs" dxfId="228" priority="22" operator="greaterThan">
      <formula>4.5</formula>
    </cfRule>
  </conditionalFormatting>
  <conditionalFormatting sqref="U17:U18">
    <cfRule type="cellIs" dxfId="227" priority="20" operator="greaterThan">
      <formula>1.5</formula>
    </cfRule>
  </conditionalFormatting>
  <conditionalFormatting sqref="L17:V18">
    <cfRule type="expression" dxfId="226" priority="17">
      <formula>L17=""</formula>
    </cfRule>
  </conditionalFormatting>
  <conditionalFormatting sqref="S17:S18">
    <cfRule type="cellIs" dxfId="225" priority="18" operator="greaterThan">
      <formula>0.5</formula>
    </cfRule>
    <cfRule type="cellIs" dxfId="224" priority="19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J58" sqref="J58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opLeftCell="A14" workbookViewId="0">
      <selection activeCell="B29" sqref="B29"/>
    </sheetView>
  </sheetViews>
  <sheetFormatPr defaultRowHeight="15"/>
  <cols>
    <col min="1" max="1" width="21" style="8" customWidth="1"/>
    <col min="2" max="2" width="24.7109375" style="8" customWidth="1"/>
    <col min="3" max="3" width="13.28515625" style="8" customWidth="1"/>
    <col min="4" max="4" width="20.7109375" style="8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8" ht="135">
      <c r="F1" s="39" t="s">
        <v>74</v>
      </c>
      <c r="G1" s="39" t="s">
        <v>72</v>
      </c>
      <c r="H1" s="39" t="s">
        <v>73</v>
      </c>
      <c r="I1" s="39" t="s">
        <v>86</v>
      </c>
      <c r="J1" s="39" t="s">
        <v>87</v>
      </c>
      <c r="K1" s="39" t="s">
        <v>85</v>
      </c>
      <c r="N1" s="39" t="s">
        <v>633</v>
      </c>
      <c r="P1" s="39" t="s">
        <v>29</v>
      </c>
      <c r="Q1" s="39"/>
      <c r="R1" s="39" t="s">
        <v>636</v>
      </c>
      <c r="S1" s="39"/>
      <c r="T1" s="39" t="s">
        <v>64</v>
      </c>
      <c r="U1" s="39"/>
      <c r="V1" s="39" t="s">
        <v>65</v>
      </c>
    </row>
    <row r="2" spans="1:28">
      <c r="A2" s="37" t="s">
        <v>71</v>
      </c>
      <c r="B2" s="37" t="s">
        <v>1</v>
      </c>
      <c r="C2" s="37" t="s">
        <v>16</v>
      </c>
      <c r="D2" s="37" t="s">
        <v>14</v>
      </c>
      <c r="E2" s="37" t="s">
        <v>84</v>
      </c>
      <c r="F2" s="8" t="s">
        <v>78</v>
      </c>
      <c r="G2" s="8" t="s">
        <v>82</v>
      </c>
      <c r="H2" s="8" t="s">
        <v>83</v>
      </c>
      <c r="I2" s="8" t="s">
        <v>79</v>
      </c>
      <c r="J2" s="8" t="s">
        <v>80</v>
      </c>
      <c r="K2" s="8" t="s">
        <v>81</v>
      </c>
      <c r="M2" s="37" t="s">
        <v>76</v>
      </c>
      <c r="N2" s="37" t="s">
        <v>6</v>
      </c>
      <c r="O2" s="8" t="s">
        <v>88</v>
      </c>
      <c r="P2" s="37" t="s">
        <v>7</v>
      </c>
      <c r="Q2" s="37" t="s">
        <v>89</v>
      </c>
      <c r="R2" s="37" t="s">
        <v>8</v>
      </c>
      <c r="S2" s="37" t="s">
        <v>90</v>
      </c>
      <c r="T2" s="37" t="s">
        <v>63</v>
      </c>
      <c r="U2" s="37" t="s">
        <v>91</v>
      </c>
      <c r="V2" s="37" t="s">
        <v>62</v>
      </c>
      <c r="W2" s="37" t="s">
        <v>92</v>
      </c>
      <c r="Y2" s="8" t="s">
        <v>1388</v>
      </c>
      <c r="Z2" s="8" t="s">
        <v>14</v>
      </c>
      <c r="AA2" s="8" t="s">
        <v>1389</v>
      </c>
      <c r="AB2" s="8" t="s">
        <v>6</v>
      </c>
    </row>
    <row r="3" spans="1:28">
      <c r="A3" s="37">
        <v>-12</v>
      </c>
      <c r="B3" s="37">
        <f t="shared" ref="B3:B15" si="0">MONTH+$A3</f>
        <v>-10</v>
      </c>
      <c r="C3" s="38">
        <f>DATE(2016, B3,1)</f>
        <v>42036</v>
      </c>
      <c r="D3" s="38" t="str">
        <f>CONCATENATE(YEAR($C3),":",MONTH($C3),":0:0:", NORTH!$A$1)</f>
        <v>2015:2:0:0:NORTH</v>
      </c>
      <c r="E3" s="37" t="e">
        <f>MATCH($D3,BAPTISM_SOURCE_ZONE_MONTH!$A:$A, 0)</f>
        <v>#N/A</v>
      </c>
      <c r="F3" s="11" t="str">
        <f>IFERROR(INDEX(BAPTISM_SOURCE_ZONE_MONTH!$A:$Z,NORTH_GRAPH_DATA!$E3,MATCH(F$2,BAPTISM_SOURCE_ZONE_MONTH!$A$1:$Z$1,0)),"")</f>
        <v/>
      </c>
      <c r="G3" s="11" t="str">
        <f>IFERROR(INDEX(BAPTISM_SOURCE_ZONE_MONTH!$A:$Z,NORTH_GRAPH_DATA!$E3,MATCH(G$2,BAPTISM_SOURCE_ZONE_MONTH!$A$1:$Z$1,0)),"")</f>
        <v/>
      </c>
      <c r="H3" s="11" t="str">
        <f>IFERROR(INDEX(BAPTISM_SOURCE_ZONE_MONTH!$A:$Z,NORTH_GRAPH_DATA!$E3,MATCH(H$2,BAPTISM_SOURCE_ZONE_MONTH!$A$1:$Z$1,0)),"")</f>
        <v/>
      </c>
      <c r="I3" s="11" t="str">
        <f>IFERROR(INDEX(BAPTISM_SOURCE_ZONE_MONTH!$A:$Z,NORTH_GRAPH_DATA!$E3,MATCH(I$2,BAPTISM_SOURCE_ZONE_MONTH!$A$1:$Z$1,0)),"")</f>
        <v/>
      </c>
      <c r="J3" s="11" t="str">
        <f>IFERROR(INDEX(BAPTISM_SOURCE_ZONE_MONTH!$A:$Z,NORTH_GRAPH_DATA!$E3,MATCH(J$2,BAPTISM_SOURCE_ZONE_MONTH!$A$1:$Z$1,0)),"")</f>
        <v/>
      </c>
      <c r="K3" s="11" t="str">
        <f>IFERROR(INDEX(BAPTISM_SOURCE_ZONE_MONTH!$A:$Z,NORTH_GRAPH_DATA!$E3,MATCH(K$2,BAPTISM_SOURCE_ZONE_MONTH!$A$1:$Z$1,0)),"")</f>
        <v/>
      </c>
      <c r="M3" s="37" t="e">
        <f>MATCH($D3,REPORT_DATA_BY_ZONE_MONTH!$A:$A, 0)</f>
        <v>#N/A</v>
      </c>
      <c r="N3" s="30" t="str">
        <f>IFERROR(INDEX(REPORT_DATA_BY_ZONE_MONTH!$A:$AG,$M3,MATCH(N$2,REPORT_DATA_BY_ZONE_MONTH!$A$1:$AG$1,0)), "")</f>
        <v/>
      </c>
      <c r="O3" s="30">
        <f>$B$21</f>
        <v>5</v>
      </c>
      <c r="P3" s="30" t="str">
        <f>IFERROR(INDEX(REPORT_DATA_BY_ZONE_MONTH!$A:$AG,$M3,MATCH(P$2,REPORT_DATA_BY_ZONE_MONTH!$A$1:$AG$1,0)), "")</f>
        <v/>
      </c>
      <c r="Q3" s="30">
        <f>6*$B$17*$B$18</f>
        <v>168</v>
      </c>
      <c r="R3" s="30" t="str">
        <f>IFERROR(INDEX(REPORT_DATA_BY_ZONE_MONTH!$A:$AG,$M3,MATCH(R$2,REPORT_DATA_BY_ZONE_MONTH!$A$1:$AG$1,0)), "")</f>
        <v/>
      </c>
      <c r="S3" s="30">
        <f>3*$B$17*$B$18</f>
        <v>84</v>
      </c>
      <c r="T3" s="30" t="str">
        <f>IFERROR(INDEX(REPORT_DATA_BY_ZONE_MONTH!$A:$AG,$M3,MATCH(T$2,REPORT_DATA_BY_ZONE_MONTH!$A$1:$AG$1,0)), "")</f>
        <v/>
      </c>
      <c r="U3" s="30">
        <f>5*$B$17*$B$18</f>
        <v>140</v>
      </c>
      <c r="V3" s="30" t="str">
        <f>IFERROR(INDEX(REPORT_DATA_BY_ZONE_MONTH!$A:$AG,$M3,MATCH(V$2,REPORT_DATA_BY_ZONE_MONTH!$A$1:$AG$1,0)), "")</f>
        <v/>
      </c>
      <c r="W3" s="30">
        <f>1*$B$17*$B$18</f>
        <v>28</v>
      </c>
      <c r="Y3" s="8">
        <v>1</v>
      </c>
      <c r="Z3" s="8" t="str">
        <f>CONCATENATE(YEAR, ":",Y3,":0:0:",NORTH!$A$1)</f>
        <v>2016:1:0:0:NORTH</v>
      </c>
      <c r="AA3" s="37">
        <f>MATCH($Z3,REPORT_DATA_BY_ZONE_MONTH!$A:$A, 0)</f>
        <v>216</v>
      </c>
      <c r="AB3" s="30">
        <f>IFERROR(INDEX(REPORT_DATA_BY_ZONE_MONTH!$A:$AG,$AA3,MATCH(AB$2,REPORT_DATA_BY_ZONE_MONTH!$A$1:$AG$1,0)), "")</f>
        <v>2</v>
      </c>
    </row>
    <row r="4" spans="1:28">
      <c r="A4" s="37">
        <v>-11</v>
      </c>
      <c r="B4" s="37">
        <f t="shared" si="0"/>
        <v>-9</v>
      </c>
      <c r="C4" s="38">
        <f t="shared" ref="C4:C15" si="1">DATE(2016, B4,1)</f>
        <v>42064</v>
      </c>
      <c r="D4" s="38" t="str">
        <f>CONCATENATE(YEAR($C4),":",MONTH($C4),":0:0:", NORTH!$A$1)</f>
        <v>2015:3:0:0:NORTH</v>
      </c>
      <c r="E4" s="37" t="e">
        <f>MATCH($D4,BAPTISM_SOURCE_ZONE_MONTH!$A:$A, 0)</f>
        <v>#N/A</v>
      </c>
      <c r="F4" s="11" t="str">
        <f>IFERROR(INDEX(BAPTISM_SOURCE_ZONE_MONTH!$A:$Z,NORTH_GRAPH_DATA!$E4,MATCH(F$2,BAPTISM_SOURCE_ZONE_MONTH!$A$1:$Z$1,0)),"")</f>
        <v/>
      </c>
      <c r="G4" s="11" t="str">
        <f>IFERROR(INDEX(BAPTISM_SOURCE_ZONE_MONTH!$A:$Z,NORTH_GRAPH_DATA!$E4,MATCH(G$2,BAPTISM_SOURCE_ZONE_MONTH!$A$1:$Z$1,0)),"")</f>
        <v/>
      </c>
      <c r="H4" s="11" t="str">
        <f>IFERROR(INDEX(BAPTISM_SOURCE_ZONE_MONTH!$A:$Z,NORTH_GRAPH_DATA!$E4,MATCH(H$2,BAPTISM_SOURCE_ZONE_MONTH!$A$1:$Z$1,0)),"")</f>
        <v/>
      </c>
      <c r="I4" s="11" t="str">
        <f>IFERROR(INDEX(BAPTISM_SOURCE_ZONE_MONTH!$A:$Z,NORTH_GRAPH_DATA!$E4,MATCH(I$2,BAPTISM_SOURCE_ZONE_MONTH!$A$1:$Z$1,0)),"")</f>
        <v/>
      </c>
      <c r="J4" s="11" t="str">
        <f>IFERROR(INDEX(BAPTISM_SOURCE_ZONE_MONTH!$A:$Z,NORTH_GRAPH_DATA!$E4,MATCH(J$2,BAPTISM_SOURCE_ZONE_MONTH!$A$1:$Z$1,0)),"")</f>
        <v/>
      </c>
      <c r="K4" s="11" t="str">
        <f>IFERROR(INDEX(BAPTISM_SOURCE_ZONE_MONTH!$A:$Z,NORTH_GRAPH_DATA!$E4,MATCH(K$2,BAPTISM_SOURCE_ZONE_MONTH!$A$1:$Z$1,0)),"")</f>
        <v/>
      </c>
      <c r="M4" s="37" t="e">
        <f>MATCH($D4,REPORT_DATA_BY_ZONE_MONTH!$A:$A, 0)</f>
        <v>#N/A</v>
      </c>
      <c r="N4" s="30" t="str">
        <f>IFERROR(INDEX(REPORT_DATA_BY_ZONE_MONTH!$A:$AG,$M4,MATCH(N$2,REPORT_DATA_BY_ZONE_MONTH!$A$1:$AG$1,0)), "")</f>
        <v/>
      </c>
      <c r="O4" s="30">
        <f t="shared" ref="O4:O15" si="2">$B$21</f>
        <v>5</v>
      </c>
      <c r="P4" s="30" t="str">
        <f>IFERROR(INDEX(REPORT_DATA_BY_ZONE_MONTH!$A:$AG,$M4,MATCH(P$2,REPORT_DATA_BY_ZONE_MONTH!$A$1:$AG$1,0)), "")</f>
        <v/>
      </c>
      <c r="Q4" s="30">
        <f t="shared" ref="Q4:Q15" si="3">6*$B$17*$B$18</f>
        <v>168</v>
      </c>
      <c r="R4" s="30" t="str">
        <f>IFERROR(INDEX(REPORT_DATA_BY_ZONE_MONTH!$A:$AG,$M4,MATCH(R$2,REPORT_DATA_BY_ZONE_MONTH!$A$1:$AG$1,0)), "")</f>
        <v/>
      </c>
      <c r="S4" s="30">
        <f t="shared" ref="S4:S15" si="4">3*$B$17*$B$18</f>
        <v>84</v>
      </c>
      <c r="T4" s="30" t="str">
        <f>IFERROR(INDEX(REPORT_DATA_BY_ZONE_MONTH!$A:$AG,$M4,MATCH(T$2,REPORT_DATA_BY_ZONE_MONTH!$A$1:$AG$1,0)), "")</f>
        <v/>
      </c>
      <c r="U4" s="30">
        <f t="shared" ref="U4:U15" si="5">5*$B$17*$B$18</f>
        <v>140</v>
      </c>
      <c r="V4" s="30" t="str">
        <f>IFERROR(INDEX(REPORT_DATA_BY_ZONE_MONTH!$A:$AG,$M4,MATCH(V$2,REPORT_DATA_BY_ZONE_MONTH!$A$1:$AG$1,0)), "")</f>
        <v/>
      </c>
      <c r="W4" s="30">
        <f t="shared" ref="W4:W15" si="6">1*$B$17*$B$18</f>
        <v>28</v>
      </c>
      <c r="Y4" s="8">
        <v>2</v>
      </c>
      <c r="Z4" s="8" t="str">
        <f>CONCATENATE(YEAR, ":",Y4,":0:0:",NORTH!$A$1)</f>
        <v>2016:2:0:0:NORTH</v>
      </c>
      <c r="AA4" s="37">
        <f>MATCH($Z4,REPORT_DATA_BY_ZONE_MONTH!$A:$A, 0)</f>
        <v>227</v>
      </c>
      <c r="AB4" s="30">
        <f>IFERROR(INDEX(REPORT_DATA_BY_ZONE_MONTH!$A:$AG,$AA4,MATCH(AB$2,REPORT_DATA_BY_ZONE_MONTH!$A$1:$AG$1,0)), "")</f>
        <v>0</v>
      </c>
    </row>
    <row r="5" spans="1:28">
      <c r="A5" s="37">
        <v>-10</v>
      </c>
      <c r="B5" s="37">
        <f t="shared" si="0"/>
        <v>-8</v>
      </c>
      <c r="C5" s="38">
        <f t="shared" si="1"/>
        <v>42095</v>
      </c>
      <c r="D5" s="38" t="str">
        <f>CONCATENATE(YEAR($C5),":",MONTH($C5),":0:0:", NORTH!$A$1)</f>
        <v>2015:4:0:0:NORTH</v>
      </c>
      <c r="E5" s="37" t="e">
        <f>MATCH($D5,BAPTISM_SOURCE_ZONE_MONTH!$A:$A, 0)</f>
        <v>#N/A</v>
      </c>
      <c r="F5" s="11" t="str">
        <f>IFERROR(INDEX(BAPTISM_SOURCE_ZONE_MONTH!$A:$Z,NORTH_GRAPH_DATA!$E5,MATCH(F$2,BAPTISM_SOURCE_ZONE_MONTH!$A$1:$Z$1,0)),"")</f>
        <v/>
      </c>
      <c r="G5" s="11" t="str">
        <f>IFERROR(INDEX(BAPTISM_SOURCE_ZONE_MONTH!$A:$Z,NORTH_GRAPH_DATA!$E5,MATCH(G$2,BAPTISM_SOURCE_ZONE_MONTH!$A$1:$Z$1,0)),"")</f>
        <v/>
      </c>
      <c r="H5" s="11" t="str">
        <f>IFERROR(INDEX(BAPTISM_SOURCE_ZONE_MONTH!$A:$Z,NORTH_GRAPH_DATA!$E5,MATCH(H$2,BAPTISM_SOURCE_ZONE_MONTH!$A$1:$Z$1,0)),"")</f>
        <v/>
      </c>
      <c r="I5" s="11" t="str">
        <f>IFERROR(INDEX(BAPTISM_SOURCE_ZONE_MONTH!$A:$Z,NORTH_GRAPH_DATA!$E5,MATCH(I$2,BAPTISM_SOURCE_ZONE_MONTH!$A$1:$Z$1,0)),"")</f>
        <v/>
      </c>
      <c r="J5" s="11" t="str">
        <f>IFERROR(INDEX(BAPTISM_SOURCE_ZONE_MONTH!$A:$Z,NORTH_GRAPH_DATA!$E5,MATCH(J$2,BAPTISM_SOURCE_ZONE_MONTH!$A$1:$Z$1,0)),"")</f>
        <v/>
      </c>
      <c r="K5" s="11" t="str">
        <f>IFERROR(INDEX(BAPTISM_SOURCE_ZONE_MONTH!$A:$Z,NORTH_GRAPH_DATA!$E5,MATCH(K$2,BAPTISM_SOURCE_ZONE_MONTH!$A$1:$Z$1,0)),"")</f>
        <v/>
      </c>
      <c r="M5" s="37" t="e">
        <f>MATCH($D5,REPORT_DATA_BY_ZONE_MONTH!$A:$A, 0)</f>
        <v>#N/A</v>
      </c>
      <c r="N5" s="30" t="str">
        <f>IFERROR(INDEX(REPORT_DATA_BY_ZONE_MONTH!$A:$AG,$M5,MATCH(N$2,REPORT_DATA_BY_ZONE_MONTH!$A$1:$AG$1,0)), "")</f>
        <v/>
      </c>
      <c r="O5" s="30">
        <f t="shared" si="2"/>
        <v>5</v>
      </c>
      <c r="P5" s="30" t="str">
        <f>IFERROR(INDEX(REPORT_DATA_BY_ZONE_MONTH!$A:$AG,$M5,MATCH(P$2,REPORT_DATA_BY_ZONE_MONTH!$A$1:$AG$1,0)), "")</f>
        <v/>
      </c>
      <c r="Q5" s="30">
        <f t="shared" si="3"/>
        <v>168</v>
      </c>
      <c r="R5" s="30" t="str">
        <f>IFERROR(INDEX(REPORT_DATA_BY_ZONE_MONTH!$A:$AG,$M5,MATCH(R$2,REPORT_DATA_BY_ZONE_MONTH!$A$1:$AG$1,0)), "")</f>
        <v/>
      </c>
      <c r="S5" s="30">
        <f t="shared" si="4"/>
        <v>84</v>
      </c>
      <c r="T5" s="30" t="str">
        <f>IFERROR(INDEX(REPORT_DATA_BY_ZONE_MONTH!$A:$AG,$M5,MATCH(T$2,REPORT_DATA_BY_ZONE_MONTH!$A$1:$AG$1,0)), "")</f>
        <v/>
      </c>
      <c r="U5" s="30">
        <f t="shared" si="5"/>
        <v>140</v>
      </c>
      <c r="V5" s="30" t="str">
        <f>IFERROR(INDEX(REPORT_DATA_BY_ZONE_MONTH!$A:$AG,$M5,MATCH(V$2,REPORT_DATA_BY_ZONE_MONTH!$A$1:$AG$1,0)), "")</f>
        <v/>
      </c>
      <c r="W5" s="30">
        <f t="shared" si="6"/>
        <v>28</v>
      </c>
      <c r="Y5" s="8">
        <v>3</v>
      </c>
      <c r="Z5" s="8" t="str">
        <f>CONCATENATE(YEAR, ":",Y5,":0:0:",NORTH!$A$1)</f>
        <v>2016:3:0:0:NORTH</v>
      </c>
      <c r="AA5" s="37" t="e">
        <f>MATCH($Z5,REPORT_DATA_BY_ZONE_MONTH!$A:$A, 0)</f>
        <v>#N/A</v>
      </c>
      <c r="AB5" s="30" t="str">
        <f>IFERROR(INDEX(REPORT_DATA_BY_ZONE_MONTH!$A:$AG,$AA5,MATCH(AB$2,REPORT_DATA_BY_ZONE_MONTH!$A$1:$AG$1,0)), "")</f>
        <v/>
      </c>
    </row>
    <row r="6" spans="1:28">
      <c r="A6" s="37">
        <v>-9</v>
      </c>
      <c r="B6" s="37">
        <f t="shared" si="0"/>
        <v>-7</v>
      </c>
      <c r="C6" s="38">
        <f t="shared" si="1"/>
        <v>42125</v>
      </c>
      <c r="D6" s="38" t="str">
        <f>CONCATENATE(YEAR($C6),":",MONTH($C6),":0:0:", NORTH!$A$1)</f>
        <v>2015:5:0:0:NORTH</v>
      </c>
      <c r="E6" s="37" t="e">
        <f>MATCH($D6,BAPTISM_SOURCE_ZONE_MONTH!$A:$A, 0)</f>
        <v>#N/A</v>
      </c>
      <c r="F6" s="11" t="str">
        <f>IFERROR(INDEX(BAPTISM_SOURCE_ZONE_MONTH!$A:$Z,NORTH_GRAPH_DATA!$E6,MATCH(F$2,BAPTISM_SOURCE_ZONE_MONTH!$A$1:$Z$1,0)),"")</f>
        <v/>
      </c>
      <c r="G6" s="11" t="str">
        <f>IFERROR(INDEX(BAPTISM_SOURCE_ZONE_MONTH!$A:$Z,NORTH_GRAPH_DATA!$E6,MATCH(G$2,BAPTISM_SOURCE_ZONE_MONTH!$A$1:$Z$1,0)),"")</f>
        <v/>
      </c>
      <c r="H6" s="11" t="str">
        <f>IFERROR(INDEX(BAPTISM_SOURCE_ZONE_MONTH!$A:$Z,NORTH_GRAPH_DATA!$E6,MATCH(H$2,BAPTISM_SOURCE_ZONE_MONTH!$A$1:$Z$1,0)),"")</f>
        <v/>
      </c>
      <c r="I6" s="11" t="str">
        <f>IFERROR(INDEX(BAPTISM_SOURCE_ZONE_MONTH!$A:$Z,NORTH_GRAPH_DATA!$E6,MATCH(I$2,BAPTISM_SOURCE_ZONE_MONTH!$A$1:$Z$1,0)),"")</f>
        <v/>
      </c>
      <c r="J6" s="11" t="str">
        <f>IFERROR(INDEX(BAPTISM_SOURCE_ZONE_MONTH!$A:$Z,NORTH_GRAPH_DATA!$E6,MATCH(J$2,BAPTISM_SOURCE_ZONE_MONTH!$A$1:$Z$1,0)),"")</f>
        <v/>
      </c>
      <c r="K6" s="11" t="str">
        <f>IFERROR(INDEX(BAPTISM_SOURCE_ZONE_MONTH!$A:$Z,NORTH_GRAPH_DATA!$E6,MATCH(K$2,BAPTISM_SOURCE_ZONE_MONTH!$A$1:$Z$1,0)),"")</f>
        <v/>
      </c>
      <c r="M6" s="37" t="e">
        <f>MATCH($D6,REPORT_DATA_BY_ZONE_MONTH!$A:$A, 0)</f>
        <v>#N/A</v>
      </c>
      <c r="N6" s="30" t="str">
        <f>IFERROR(INDEX(REPORT_DATA_BY_ZONE_MONTH!$A:$AG,$M6,MATCH(N$2,REPORT_DATA_BY_ZONE_MONTH!$A$1:$AG$1,0)), "")</f>
        <v/>
      </c>
      <c r="O6" s="30">
        <f t="shared" si="2"/>
        <v>5</v>
      </c>
      <c r="P6" s="30" t="str">
        <f>IFERROR(INDEX(REPORT_DATA_BY_ZONE_MONTH!$A:$AG,$M6,MATCH(P$2,REPORT_DATA_BY_ZONE_MONTH!$A$1:$AG$1,0)), "")</f>
        <v/>
      </c>
      <c r="Q6" s="30">
        <f t="shared" si="3"/>
        <v>168</v>
      </c>
      <c r="R6" s="30" t="str">
        <f>IFERROR(INDEX(REPORT_DATA_BY_ZONE_MONTH!$A:$AG,$M6,MATCH(R$2,REPORT_DATA_BY_ZONE_MONTH!$A$1:$AG$1,0)), "")</f>
        <v/>
      </c>
      <c r="S6" s="30">
        <f t="shared" si="4"/>
        <v>84</v>
      </c>
      <c r="T6" s="30" t="str">
        <f>IFERROR(INDEX(REPORT_DATA_BY_ZONE_MONTH!$A:$AG,$M6,MATCH(T$2,REPORT_DATA_BY_ZONE_MONTH!$A$1:$AG$1,0)), "")</f>
        <v/>
      </c>
      <c r="U6" s="30">
        <f t="shared" si="5"/>
        <v>140</v>
      </c>
      <c r="V6" s="30" t="str">
        <f>IFERROR(INDEX(REPORT_DATA_BY_ZONE_MONTH!$A:$AG,$M6,MATCH(V$2,REPORT_DATA_BY_ZONE_MONTH!$A$1:$AG$1,0)), "")</f>
        <v/>
      </c>
      <c r="W6" s="30">
        <f t="shared" si="6"/>
        <v>28</v>
      </c>
      <c r="Y6" s="8">
        <v>4</v>
      </c>
      <c r="Z6" s="8" t="str">
        <f>CONCATENATE(YEAR, ":",Y6,":0:0:",NORTH!$A$1)</f>
        <v>2016:4:0:0:NORTH</v>
      </c>
      <c r="AA6" s="37" t="e">
        <f>MATCH($Z6,REPORT_DATA_BY_ZONE_MONTH!$A:$A, 0)</f>
        <v>#N/A</v>
      </c>
      <c r="AB6" s="30" t="str">
        <f>IFERROR(INDEX(REPORT_DATA_BY_ZONE_MONTH!$A:$AG,$AA6,MATCH(AB$2,REPORT_DATA_BY_ZONE_MONTH!$A$1:$AG$1,0)), "")</f>
        <v/>
      </c>
    </row>
    <row r="7" spans="1:28">
      <c r="A7" s="37">
        <v>-8</v>
      </c>
      <c r="B7" s="37">
        <f t="shared" si="0"/>
        <v>-6</v>
      </c>
      <c r="C7" s="38">
        <f t="shared" si="1"/>
        <v>42156</v>
      </c>
      <c r="D7" s="38" t="str">
        <f>CONCATENATE(YEAR($C7),":",MONTH($C7),":0:0:", NORTH!$A$1)</f>
        <v>2015:6:0:0:NORTH</v>
      </c>
      <c r="E7" s="37" t="e">
        <f>MATCH($D7,BAPTISM_SOURCE_ZONE_MONTH!$A:$A, 0)</f>
        <v>#N/A</v>
      </c>
      <c r="F7" s="11" t="str">
        <f>IFERROR(INDEX(BAPTISM_SOURCE_ZONE_MONTH!$A:$Z,NORTH_GRAPH_DATA!$E7,MATCH(F$2,BAPTISM_SOURCE_ZONE_MONTH!$A$1:$Z$1,0)),"")</f>
        <v/>
      </c>
      <c r="G7" s="11" t="str">
        <f>IFERROR(INDEX(BAPTISM_SOURCE_ZONE_MONTH!$A:$Z,NORTH_GRAPH_DATA!$E7,MATCH(G$2,BAPTISM_SOURCE_ZONE_MONTH!$A$1:$Z$1,0)),"")</f>
        <v/>
      </c>
      <c r="H7" s="11" t="str">
        <f>IFERROR(INDEX(BAPTISM_SOURCE_ZONE_MONTH!$A:$Z,NORTH_GRAPH_DATA!$E7,MATCH(H$2,BAPTISM_SOURCE_ZONE_MONTH!$A$1:$Z$1,0)),"")</f>
        <v/>
      </c>
      <c r="I7" s="11" t="str">
        <f>IFERROR(INDEX(BAPTISM_SOURCE_ZONE_MONTH!$A:$Z,NORTH_GRAPH_DATA!$E7,MATCH(I$2,BAPTISM_SOURCE_ZONE_MONTH!$A$1:$Z$1,0)),"")</f>
        <v/>
      </c>
      <c r="J7" s="11" t="str">
        <f>IFERROR(INDEX(BAPTISM_SOURCE_ZONE_MONTH!$A:$Z,NORTH_GRAPH_DATA!$E7,MATCH(J$2,BAPTISM_SOURCE_ZONE_MONTH!$A$1:$Z$1,0)),"")</f>
        <v/>
      </c>
      <c r="K7" s="11" t="str">
        <f>IFERROR(INDEX(BAPTISM_SOURCE_ZONE_MONTH!$A:$Z,NORTH_GRAPH_DATA!$E7,MATCH(K$2,BAPTISM_SOURCE_ZONE_MONTH!$A$1:$Z$1,0)),"")</f>
        <v/>
      </c>
      <c r="M7" s="37" t="e">
        <f>MATCH($D7,REPORT_DATA_BY_ZONE_MONTH!$A:$A, 0)</f>
        <v>#N/A</v>
      </c>
      <c r="N7" s="30" t="str">
        <f>IFERROR(INDEX(REPORT_DATA_BY_ZONE_MONTH!$A:$AG,$M7,MATCH(N$2,REPORT_DATA_BY_ZONE_MONTH!$A$1:$AG$1,0)), "")</f>
        <v/>
      </c>
      <c r="O7" s="30">
        <f t="shared" si="2"/>
        <v>5</v>
      </c>
      <c r="P7" s="30" t="str">
        <f>IFERROR(INDEX(REPORT_DATA_BY_ZONE_MONTH!$A:$AG,$M7,MATCH(P$2,REPORT_DATA_BY_ZONE_MONTH!$A$1:$AG$1,0)), "")</f>
        <v/>
      </c>
      <c r="Q7" s="30">
        <f t="shared" si="3"/>
        <v>168</v>
      </c>
      <c r="R7" s="30" t="str">
        <f>IFERROR(INDEX(REPORT_DATA_BY_ZONE_MONTH!$A:$AG,$M7,MATCH(R$2,REPORT_DATA_BY_ZONE_MONTH!$A$1:$AG$1,0)), "")</f>
        <v/>
      </c>
      <c r="S7" s="30">
        <f t="shared" si="4"/>
        <v>84</v>
      </c>
      <c r="T7" s="30" t="str">
        <f>IFERROR(INDEX(REPORT_DATA_BY_ZONE_MONTH!$A:$AG,$M7,MATCH(T$2,REPORT_DATA_BY_ZONE_MONTH!$A$1:$AG$1,0)), "")</f>
        <v/>
      </c>
      <c r="U7" s="30">
        <f t="shared" si="5"/>
        <v>140</v>
      </c>
      <c r="V7" s="30" t="str">
        <f>IFERROR(INDEX(REPORT_DATA_BY_ZONE_MONTH!$A:$AG,$M7,MATCH(V$2,REPORT_DATA_BY_ZONE_MONTH!$A$1:$AG$1,0)), "")</f>
        <v/>
      </c>
      <c r="W7" s="30">
        <f t="shared" si="6"/>
        <v>28</v>
      </c>
      <c r="Y7" s="8">
        <v>5</v>
      </c>
      <c r="Z7" s="8" t="str">
        <f>CONCATENATE(YEAR, ":",Y7,":0:0:",NORTH!$A$1)</f>
        <v>2016:5:0:0:NORTH</v>
      </c>
      <c r="AA7" s="37" t="e">
        <f>MATCH($Z7,REPORT_DATA_BY_ZONE_MONTH!$A:$A, 0)</f>
        <v>#N/A</v>
      </c>
      <c r="AB7" s="30" t="str">
        <f>IFERROR(INDEX(REPORT_DATA_BY_ZONE_MONTH!$A:$AG,$AA7,MATCH(AB$2,REPORT_DATA_BY_ZONE_MONTH!$A$1:$AG$1,0)), "")</f>
        <v/>
      </c>
    </row>
    <row r="8" spans="1:28">
      <c r="A8" s="37">
        <v>-7</v>
      </c>
      <c r="B8" s="37">
        <f t="shared" si="0"/>
        <v>-5</v>
      </c>
      <c r="C8" s="38">
        <f t="shared" si="1"/>
        <v>42186</v>
      </c>
      <c r="D8" s="38" t="str">
        <f>CONCATENATE(YEAR($C8),":",MONTH($C8),":0:0:", NORTH!$A$1)</f>
        <v>2015:7:0:0:NORTH</v>
      </c>
      <c r="E8" s="37" t="e">
        <f>MATCH($D8,BAPTISM_SOURCE_ZONE_MONTH!$A:$A, 0)</f>
        <v>#N/A</v>
      </c>
      <c r="F8" s="11" t="str">
        <f>IFERROR(INDEX(BAPTISM_SOURCE_ZONE_MONTH!$A:$Z,NORTH_GRAPH_DATA!$E8,MATCH(F$2,BAPTISM_SOURCE_ZONE_MONTH!$A$1:$Z$1,0)),"")</f>
        <v/>
      </c>
      <c r="G8" s="11" t="str">
        <f>IFERROR(INDEX(BAPTISM_SOURCE_ZONE_MONTH!$A:$Z,NORTH_GRAPH_DATA!$E8,MATCH(G$2,BAPTISM_SOURCE_ZONE_MONTH!$A$1:$Z$1,0)),"")</f>
        <v/>
      </c>
      <c r="H8" s="11" t="str">
        <f>IFERROR(INDEX(BAPTISM_SOURCE_ZONE_MONTH!$A:$Z,NORTH_GRAPH_DATA!$E8,MATCH(H$2,BAPTISM_SOURCE_ZONE_MONTH!$A$1:$Z$1,0)),"")</f>
        <v/>
      </c>
      <c r="I8" s="11" t="str">
        <f>IFERROR(INDEX(BAPTISM_SOURCE_ZONE_MONTH!$A:$Z,NORTH_GRAPH_DATA!$E8,MATCH(I$2,BAPTISM_SOURCE_ZONE_MONTH!$A$1:$Z$1,0)),"")</f>
        <v/>
      </c>
      <c r="J8" s="11" t="str">
        <f>IFERROR(INDEX(BAPTISM_SOURCE_ZONE_MONTH!$A:$Z,NORTH_GRAPH_DATA!$E8,MATCH(J$2,BAPTISM_SOURCE_ZONE_MONTH!$A$1:$Z$1,0)),"")</f>
        <v/>
      </c>
      <c r="K8" s="11" t="str">
        <f>IFERROR(INDEX(BAPTISM_SOURCE_ZONE_MONTH!$A:$Z,NORTH_GRAPH_DATA!$E8,MATCH(K$2,BAPTISM_SOURCE_ZONE_MONTH!$A$1:$Z$1,0)),"")</f>
        <v/>
      </c>
      <c r="M8" s="37" t="e">
        <f>MATCH($D8,REPORT_DATA_BY_ZONE_MONTH!$A:$A, 0)</f>
        <v>#N/A</v>
      </c>
      <c r="N8" s="30" t="str">
        <f>IFERROR(INDEX(REPORT_DATA_BY_ZONE_MONTH!$A:$AG,$M8,MATCH(N$2,REPORT_DATA_BY_ZONE_MONTH!$A$1:$AG$1,0)), "")</f>
        <v/>
      </c>
      <c r="O8" s="30">
        <f t="shared" si="2"/>
        <v>5</v>
      </c>
      <c r="P8" s="30" t="str">
        <f>IFERROR(INDEX(REPORT_DATA_BY_ZONE_MONTH!$A:$AG,$M8,MATCH(P$2,REPORT_DATA_BY_ZONE_MONTH!$A$1:$AG$1,0)), "")</f>
        <v/>
      </c>
      <c r="Q8" s="30">
        <f t="shared" si="3"/>
        <v>168</v>
      </c>
      <c r="R8" s="30" t="str">
        <f>IFERROR(INDEX(REPORT_DATA_BY_ZONE_MONTH!$A:$AG,$M8,MATCH(R$2,REPORT_DATA_BY_ZONE_MONTH!$A$1:$AG$1,0)), "")</f>
        <v/>
      </c>
      <c r="S8" s="30">
        <f t="shared" si="4"/>
        <v>84</v>
      </c>
      <c r="T8" s="30" t="str">
        <f>IFERROR(INDEX(REPORT_DATA_BY_ZONE_MONTH!$A:$AG,$M8,MATCH(T$2,REPORT_DATA_BY_ZONE_MONTH!$A$1:$AG$1,0)), "")</f>
        <v/>
      </c>
      <c r="U8" s="30">
        <f t="shared" si="5"/>
        <v>140</v>
      </c>
      <c r="V8" s="30" t="str">
        <f>IFERROR(INDEX(REPORT_DATA_BY_ZONE_MONTH!$A:$AG,$M8,MATCH(V$2,REPORT_DATA_BY_ZONE_MONTH!$A$1:$AG$1,0)), "")</f>
        <v/>
      </c>
      <c r="W8" s="30">
        <f t="shared" si="6"/>
        <v>28</v>
      </c>
      <c r="Y8" s="8">
        <v>6</v>
      </c>
      <c r="Z8" s="8" t="str">
        <f>CONCATENATE(YEAR, ":",Y8,":0:0:",NORTH!$A$1)</f>
        <v>2016:6:0:0:NORTH</v>
      </c>
      <c r="AA8" s="37" t="e">
        <f>MATCH($Z8,REPORT_DATA_BY_ZONE_MONTH!$A:$A, 0)</f>
        <v>#N/A</v>
      </c>
      <c r="AB8" s="30" t="str">
        <f>IFERROR(INDEX(REPORT_DATA_BY_ZONE_MONTH!$A:$AG,$AA8,MATCH(AB$2,REPORT_DATA_BY_ZONE_MONTH!$A$1:$AG$1,0)), "")</f>
        <v/>
      </c>
    </row>
    <row r="9" spans="1:28">
      <c r="A9" s="37">
        <v>-6</v>
      </c>
      <c r="B9" s="37">
        <f t="shared" si="0"/>
        <v>-4</v>
      </c>
      <c r="C9" s="38">
        <f t="shared" si="1"/>
        <v>42217</v>
      </c>
      <c r="D9" s="38" t="str">
        <f>CONCATENATE(YEAR($C9),":",MONTH($C9),":0:0:", NORTH!$A$1)</f>
        <v>2015:8:0:0:NORTH</v>
      </c>
      <c r="E9" s="37" t="e">
        <f>MATCH($D9,BAPTISM_SOURCE_ZONE_MONTH!$A:$A, 0)</f>
        <v>#N/A</v>
      </c>
      <c r="F9" s="11" t="str">
        <f>IFERROR(INDEX(BAPTISM_SOURCE_ZONE_MONTH!$A:$Z,NORTH_GRAPH_DATA!$E9,MATCH(F$2,BAPTISM_SOURCE_ZONE_MONTH!$A$1:$Z$1,0)),"")</f>
        <v/>
      </c>
      <c r="G9" s="11" t="str">
        <f>IFERROR(INDEX(BAPTISM_SOURCE_ZONE_MONTH!$A:$Z,NORTH_GRAPH_DATA!$E9,MATCH(G$2,BAPTISM_SOURCE_ZONE_MONTH!$A$1:$Z$1,0)),"")</f>
        <v/>
      </c>
      <c r="H9" s="11" t="str">
        <f>IFERROR(INDEX(BAPTISM_SOURCE_ZONE_MONTH!$A:$Z,NORTH_GRAPH_DATA!$E9,MATCH(H$2,BAPTISM_SOURCE_ZONE_MONTH!$A$1:$Z$1,0)),"")</f>
        <v/>
      </c>
      <c r="I9" s="11" t="str">
        <f>IFERROR(INDEX(BAPTISM_SOURCE_ZONE_MONTH!$A:$Z,NORTH_GRAPH_DATA!$E9,MATCH(I$2,BAPTISM_SOURCE_ZONE_MONTH!$A$1:$Z$1,0)),"")</f>
        <v/>
      </c>
      <c r="J9" s="11" t="str">
        <f>IFERROR(INDEX(BAPTISM_SOURCE_ZONE_MONTH!$A:$Z,NORTH_GRAPH_DATA!$E9,MATCH(J$2,BAPTISM_SOURCE_ZONE_MONTH!$A$1:$Z$1,0)),"")</f>
        <v/>
      </c>
      <c r="K9" s="11" t="str">
        <f>IFERROR(INDEX(BAPTISM_SOURCE_ZONE_MONTH!$A:$Z,NORTH_GRAPH_DATA!$E9,MATCH(K$2,BAPTISM_SOURCE_ZONE_MONTH!$A$1:$Z$1,0)),"")</f>
        <v/>
      </c>
      <c r="M9" s="37" t="e">
        <f>MATCH($D9,REPORT_DATA_BY_ZONE_MONTH!$A:$A, 0)</f>
        <v>#N/A</v>
      </c>
      <c r="N9" s="30" t="str">
        <f>IFERROR(INDEX(REPORT_DATA_BY_ZONE_MONTH!$A:$AG,$M9,MATCH(N$2,REPORT_DATA_BY_ZONE_MONTH!$A$1:$AG$1,0)), "")</f>
        <v/>
      </c>
      <c r="O9" s="30">
        <f t="shared" si="2"/>
        <v>5</v>
      </c>
      <c r="P9" s="30" t="str">
        <f>IFERROR(INDEX(REPORT_DATA_BY_ZONE_MONTH!$A:$AG,$M9,MATCH(P$2,REPORT_DATA_BY_ZONE_MONTH!$A$1:$AG$1,0)), "")</f>
        <v/>
      </c>
      <c r="Q9" s="30">
        <f t="shared" si="3"/>
        <v>168</v>
      </c>
      <c r="R9" s="30" t="str">
        <f>IFERROR(INDEX(REPORT_DATA_BY_ZONE_MONTH!$A:$AG,$M9,MATCH(R$2,REPORT_DATA_BY_ZONE_MONTH!$A$1:$AG$1,0)), "")</f>
        <v/>
      </c>
      <c r="S9" s="30">
        <f t="shared" si="4"/>
        <v>84</v>
      </c>
      <c r="T9" s="30" t="str">
        <f>IFERROR(INDEX(REPORT_DATA_BY_ZONE_MONTH!$A:$AG,$M9,MATCH(T$2,REPORT_DATA_BY_ZONE_MONTH!$A$1:$AG$1,0)), "")</f>
        <v/>
      </c>
      <c r="U9" s="30">
        <f t="shared" si="5"/>
        <v>140</v>
      </c>
      <c r="V9" s="30" t="str">
        <f>IFERROR(INDEX(REPORT_DATA_BY_ZONE_MONTH!$A:$AG,$M9,MATCH(V$2,REPORT_DATA_BY_ZONE_MONTH!$A$1:$AG$1,0)), "")</f>
        <v/>
      </c>
      <c r="W9" s="30">
        <f t="shared" si="6"/>
        <v>28</v>
      </c>
      <c r="Y9" s="8">
        <v>7</v>
      </c>
      <c r="Z9" s="8" t="str">
        <f>CONCATENATE(YEAR, ":",Y9,":0:0:",NORTH!$A$1)</f>
        <v>2016:7:0:0:NORTH</v>
      </c>
      <c r="AA9" s="37" t="e">
        <f>MATCH($Z9,REPORT_DATA_BY_ZONE_MONTH!$A:$A, 0)</f>
        <v>#N/A</v>
      </c>
      <c r="AB9" s="30" t="str">
        <f>IFERROR(INDEX(REPORT_DATA_BY_ZONE_MONTH!$A:$AG,$AA9,MATCH(AB$2,REPORT_DATA_BY_ZONE_MONTH!$A$1:$AG$1,0)), "")</f>
        <v/>
      </c>
    </row>
    <row r="10" spans="1:28">
      <c r="A10" s="37">
        <v>-5</v>
      </c>
      <c r="B10" s="37">
        <f t="shared" si="0"/>
        <v>-3</v>
      </c>
      <c r="C10" s="38">
        <f t="shared" si="1"/>
        <v>42248</v>
      </c>
      <c r="D10" s="38" t="str">
        <f>CONCATENATE(YEAR($C10),":",MONTH($C10),":0:0:", NORTH!$A$1)</f>
        <v>2015:9:0:0:NORTH</v>
      </c>
      <c r="E10" s="37" t="e">
        <f>MATCH($D10,BAPTISM_SOURCE_ZONE_MONTH!$A:$A, 0)</f>
        <v>#N/A</v>
      </c>
      <c r="F10" s="11" t="str">
        <f>IFERROR(INDEX(BAPTISM_SOURCE_ZONE_MONTH!$A:$Z,NORTH_GRAPH_DATA!$E10,MATCH(F$2,BAPTISM_SOURCE_ZONE_MONTH!$A$1:$Z$1,0)),"")</f>
        <v/>
      </c>
      <c r="G10" s="11" t="str">
        <f>IFERROR(INDEX(BAPTISM_SOURCE_ZONE_MONTH!$A:$Z,NORTH_GRAPH_DATA!$E10,MATCH(G$2,BAPTISM_SOURCE_ZONE_MONTH!$A$1:$Z$1,0)),"")</f>
        <v/>
      </c>
      <c r="H10" s="11" t="str">
        <f>IFERROR(INDEX(BAPTISM_SOURCE_ZONE_MONTH!$A:$Z,NORTH_GRAPH_DATA!$E10,MATCH(H$2,BAPTISM_SOURCE_ZONE_MONTH!$A$1:$Z$1,0)),"")</f>
        <v/>
      </c>
      <c r="I10" s="11" t="str">
        <f>IFERROR(INDEX(BAPTISM_SOURCE_ZONE_MONTH!$A:$Z,NORTH_GRAPH_DATA!$E10,MATCH(I$2,BAPTISM_SOURCE_ZONE_MONTH!$A$1:$Z$1,0)),"")</f>
        <v/>
      </c>
      <c r="J10" s="11" t="str">
        <f>IFERROR(INDEX(BAPTISM_SOURCE_ZONE_MONTH!$A:$Z,NORTH_GRAPH_DATA!$E10,MATCH(J$2,BAPTISM_SOURCE_ZONE_MONTH!$A$1:$Z$1,0)),"")</f>
        <v/>
      </c>
      <c r="K10" s="11" t="str">
        <f>IFERROR(INDEX(BAPTISM_SOURCE_ZONE_MONTH!$A:$Z,NORTH_GRAPH_DATA!$E10,MATCH(K$2,BAPTISM_SOURCE_ZONE_MONTH!$A$1:$Z$1,0)),"")</f>
        <v/>
      </c>
      <c r="M10" s="37" t="e">
        <f>MATCH($D10,REPORT_DATA_BY_ZONE_MONTH!$A:$A, 0)</f>
        <v>#N/A</v>
      </c>
      <c r="N10" s="30" t="str">
        <f>IFERROR(INDEX(REPORT_DATA_BY_ZONE_MONTH!$A:$AG,$M10,MATCH(N$2,REPORT_DATA_BY_ZONE_MONTH!$A$1:$AG$1,0)), "")</f>
        <v/>
      </c>
      <c r="O10" s="30">
        <f t="shared" si="2"/>
        <v>5</v>
      </c>
      <c r="P10" s="30" t="str">
        <f>IFERROR(INDEX(REPORT_DATA_BY_ZONE_MONTH!$A:$AG,$M10,MATCH(P$2,REPORT_DATA_BY_ZONE_MONTH!$A$1:$AG$1,0)), "")</f>
        <v/>
      </c>
      <c r="Q10" s="30">
        <f t="shared" si="3"/>
        <v>168</v>
      </c>
      <c r="R10" s="30" t="str">
        <f>IFERROR(INDEX(REPORT_DATA_BY_ZONE_MONTH!$A:$AG,$M10,MATCH(R$2,REPORT_DATA_BY_ZONE_MONTH!$A$1:$AG$1,0)), "")</f>
        <v/>
      </c>
      <c r="S10" s="30">
        <f t="shared" si="4"/>
        <v>84</v>
      </c>
      <c r="T10" s="30" t="str">
        <f>IFERROR(INDEX(REPORT_DATA_BY_ZONE_MONTH!$A:$AG,$M10,MATCH(T$2,REPORT_DATA_BY_ZONE_MONTH!$A$1:$AG$1,0)), "")</f>
        <v/>
      </c>
      <c r="U10" s="30">
        <f t="shared" si="5"/>
        <v>140</v>
      </c>
      <c r="V10" s="30" t="str">
        <f>IFERROR(INDEX(REPORT_DATA_BY_ZONE_MONTH!$A:$AG,$M10,MATCH(V$2,REPORT_DATA_BY_ZONE_MONTH!$A$1:$AG$1,0)), "")</f>
        <v/>
      </c>
      <c r="W10" s="30">
        <f t="shared" si="6"/>
        <v>28</v>
      </c>
      <c r="Y10" s="8">
        <v>8</v>
      </c>
      <c r="Z10" s="8" t="str">
        <f>CONCATENATE(YEAR, ":",Y10,":0:0:",NORTH!$A$1)</f>
        <v>2016:8:0:0:NORTH</v>
      </c>
      <c r="AA10" s="37" t="e">
        <f>MATCH($Z10,REPORT_DATA_BY_ZONE_MONTH!$A:$A, 0)</f>
        <v>#N/A</v>
      </c>
      <c r="AB10" s="30" t="str">
        <f>IFERROR(INDEX(REPORT_DATA_BY_ZONE_MONTH!$A:$AG,$AA10,MATCH(AB$2,REPORT_DATA_BY_ZONE_MONTH!$A$1:$AG$1,0)), "")</f>
        <v/>
      </c>
    </row>
    <row r="11" spans="1:28">
      <c r="A11" s="37">
        <v>-4</v>
      </c>
      <c r="B11" s="37">
        <f t="shared" si="0"/>
        <v>-2</v>
      </c>
      <c r="C11" s="38">
        <f t="shared" si="1"/>
        <v>42278</v>
      </c>
      <c r="D11" s="38" t="str">
        <f>CONCATENATE(YEAR($C11),":",MONTH($C11),":0:0:", NORTH!$A$1)</f>
        <v>2015:10:0:0:NORTH</v>
      </c>
      <c r="E11" s="37" t="e">
        <f>MATCH($D11,BAPTISM_SOURCE_ZONE_MONTH!$A:$A, 0)</f>
        <v>#N/A</v>
      </c>
      <c r="F11" s="11" t="str">
        <f>IFERROR(INDEX(BAPTISM_SOURCE_ZONE_MONTH!$A:$Z,NORTH_GRAPH_DATA!$E11,MATCH(F$2,BAPTISM_SOURCE_ZONE_MONTH!$A$1:$Z$1,0)),"")</f>
        <v/>
      </c>
      <c r="G11" s="11" t="str">
        <f>IFERROR(INDEX(BAPTISM_SOURCE_ZONE_MONTH!$A:$Z,NORTH_GRAPH_DATA!$E11,MATCH(G$2,BAPTISM_SOURCE_ZONE_MONTH!$A$1:$Z$1,0)),"")</f>
        <v/>
      </c>
      <c r="H11" s="11" t="str">
        <f>IFERROR(INDEX(BAPTISM_SOURCE_ZONE_MONTH!$A:$Z,NORTH_GRAPH_DATA!$E11,MATCH(H$2,BAPTISM_SOURCE_ZONE_MONTH!$A$1:$Z$1,0)),"")</f>
        <v/>
      </c>
      <c r="I11" s="11" t="str">
        <f>IFERROR(INDEX(BAPTISM_SOURCE_ZONE_MONTH!$A:$Z,NORTH_GRAPH_DATA!$E11,MATCH(I$2,BAPTISM_SOURCE_ZONE_MONTH!$A$1:$Z$1,0)),"")</f>
        <v/>
      </c>
      <c r="J11" s="11" t="str">
        <f>IFERROR(INDEX(BAPTISM_SOURCE_ZONE_MONTH!$A:$Z,NORTH_GRAPH_DATA!$E11,MATCH(J$2,BAPTISM_SOURCE_ZONE_MONTH!$A$1:$Z$1,0)),"")</f>
        <v/>
      </c>
      <c r="K11" s="11" t="str">
        <f>IFERROR(INDEX(BAPTISM_SOURCE_ZONE_MONTH!$A:$Z,NORTH_GRAPH_DATA!$E11,MATCH(K$2,BAPTISM_SOURCE_ZONE_MONTH!$A$1:$Z$1,0)),"")</f>
        <v/>
      </c>
      <c r="M11" s="37" t="e">
        <f>MATCH($D11,REPORT_DATA_BY_ZONE_MONTH!$A:$A, 0)</f>
        <v>#N/A</v>
      </c>
      <c r="N11" s="30" t="str">
        <f>IFERROR(INDEX(REPORT_DATA_BY_ZONE_MONTH!$A:$AG,$M11,MATCH(N$2,REPORT_DATA_BY_ZONE_MONTH!$A$1:$AG$1,0)), "")</f>
        <v/>
      </c>
      <c r="O11" s="30">
        <f t="shared" si="2"/>
        <v>5</v>
      </c>
      <c r="P11" s="30" t="str">
        <f>IFERROR(INDEX(REPORT_DATA_BY_ZONE_MONTH!$A:$AG,$M11,MATCH(P$2,REPORT_DATA_BY_ZONE_MONTH!$A$1:$AG$1,0)), "")</f>
        <v/>
      </c>
      <c r="Q11" s="30">
        <f t="shared" si="3"/>
        <v>168</v>
      </c>
      <c r="R11" s="30" t="str">
        <f>IFERROR(INDEX(REPORT_DATA_BY_ZONE_MONTH!$A:$AG,$M11,MATCH(R$2,REPORT_DATA_BY_ZONE_MONTH!$A$1:$AG$1,0)), "")</f>
        <v/>
      </c>
      <c r="S11" s="30">
        <f t="shared" si="4"/>
        <v>84</v>
      </c>
      <c r="T11" s="30" t="str">
        <f>IFERROR(INDEX(REPORT_DATA_BY_ZONE_MONTH!$A:$AG,$M11,MATCH(T$2,REPORT_DATA_BY_ZONE_MONTH!$A$1:$AG$1,0)), "")</f>
        <v/>
      </c>
      <c r="U11" s="30">
        <f t="shared" si="5"/>
        <v>140</v>
      </c>
      <c r="V11" s="30" t="str">
        <f>IFERROR(INDEX(REPORT_DATA_BY_ZONE_MONTH!$A:$AG,$M11,MATCH(V$2,REPORT_DATA_BY_ZONE_MONTH!$A$1:$AG$1,0)), "")</f>
        <v/>
      </c>
      <c r="W11" s="30">
        <f t="shared" si="6"/>
        <v>28</v>
      </c>
      <c r="Y11" s="8">
        <v>9</v>
      </c>
      <c r="Z11" s="8" t="str">
        <f>CONCATENATE(YEAR, ":",Y11,":0:0:",NORTH!$A$1)</f>
        <v>2016:9:0:0:NORTH</v>
      </c>
      <c r="AA11" s="37" t="e">
        <f>MATCH($Z11,REPORT_DATA_BY_ZONE_MONTH!$A:$A, 0)</f>
        <v>#N/A</v>
      </c>
      <c r="AB11" s="30" t="str">
        <f>IFERROR(INDEX(REPORT_DATA_BY_ZONE_MONTH!$A:$AG,$AA11,MATCH(AB$2,REPORT_DATA_BY_ZONE_MONTH!$A$1:$AG$1,0)), "")</f>
        <v/>
      </c>
    </row>
    <row r="12" spans="1:28">
      <c r="A12" s="37">
        <v>-3</v>
      </c>
      <c r="B12" s="37">
        <f t="shared" si="0"/>
        <v>-1</v>
      </c>
      <c r="C12" s="38">
        <f t="shared" si="1"/>
        <v>42309</v>
      </c>
      <c r="D12" s="38" t="str">
        <f>CONCATENATE(YEAR($C12),":",MONTH($C12),":0:0:", NORTH!$A$1)</f>
        <v>2015:11:0:0:NORTH</v>
      </c>
      <c r="E12" s="37" t="e">
        <f>MATCH($D12,BAPTISM_SOURCE_ZONE_MONTH!$A:$A, 0)</f>
        <v>#N/A</v>
      </c>
      <c r="F12" s="11" t="str">
        <f>IFERROR(INDEX(BAPTISM_SOURCE_ZONE_MONTH!$A:$Z,NORTH_GRAPH_DATA!$E12,MATCH(F$2,BAPTISM_SOURCE_ZONE_MONTH!$A$1:$Z$1,0)),"")</f>
        <v/>
      </c>
      <c r="G12" s="11" t="str">
        <f>IFERROR(INDEX(BAPTISM_SOURCE_ZONE_MONTH!$A:$Z,NORTH_GRAPH_DATA!$E12,MATCH(G$2,BAPTISM_SOURCE_ZONE_MONTH!$A$1:$Z$1,0)),"")</f>
        <v/>
      </c>
      <c r="H12" s="11" t="str">
        <f>IFERROR(INDEX(BAPTISM_SOURCE_ZONE_MONTH!$A:$Z,NORTH_GRAPH_DATA!$E12,MATCH(H$2,BAPTISM_SOURCE_ZONE_MONTH!$A$1:$Z$1,0)),"")</f>
        <v/>
      </c>
      <c r="I12" s="11" t="str">
        <f>IFERROR(INDEX(BAPTISM_SOURCE_ZONE_MONTH!$A:$Z,NORTH_GRAPH_DATA!$E12,MATCH(I$2,BAPTISM_SOURCE_ZONE_MONTH!$A$1:$Z$1,0)),"")</f>
        <v/>
      </c>
      <c r="J12" s="11" t="str">
        <f>IFERROR(INDEX(BAPTISM_SOURCE_ZONE_MONTH!$A:$Z,NORTH_GRAPH_DATA!$E12,MATCH(J$2,BAPTISM_SOURCE_ZONE_MONTH!$A$1:$Z$1,0)),"")</f>
        <v/>
      </c>
      <c r="K12" s="11" t="str">
        <f>IFERROR(INDEX(BAPTISM_SOURCE_ZONE_MONTH!$A:$Z,NORTH_GRAPH_DATA!$E12,MATCH(K$2,BAPTISM_SOURCE_ZONE_MONTH!$A$1:$Z$1,0)),"")</f>
        <v/>
      </c>
      <c r="M12" s="37" t="e">
        <f>MATCH($D12,REPORT_DATA_BY_ZONE_MONTH!$A:$A, 0)</f>
        <v>#N/A</v>
      </c>
      <c r="N12" s="30" t="str">
        <f>IFERROR(INDEX(REPORT_DATA_BY_ZONE_MONTH!$A:$AG,$M12,MATCH(N$2,REPORT_DATA_BY_ZONE_MONTH!$A$1:$AG$1,0)), "")</f>
        <v/>
      </c>
      <c r="O12" s="30">
        <f t="shared" si="2"/>
        <v>5</v>
      </c>
      <c r="P12" s="30" t="str">
        <f>IFERROR(INDEX(REPORT_DATA_BY_ZONE_MONTH!$A:$AG,$M12,MATCH(P$2,REPORT_DATA_BY_ZONE_MONTH!$A$1:$AG$1,0)), "")</f>
        <v/>
      </c>
      <c r="Q12" s="30">
        <f t="shared" si="3"/>
        <v>168</v>
      </c>
      <c r="R12" s="30" t="str">
        <f>IFERROR(INDEX(REPORT_DATA_BY_ZONE_MONTH!$A:$AG,$M12,MATCH(R$2,REPORT_DATA_BY_ZONE_MONTH!$A$1:$AG$1,0)), "")</f>
        <v/>
      </c>
      <c r="S12" s="30">
        <f t="shared" si="4"/>
        <v>84</v>
      </c>
      <c r="T12" s="30" t="str">
        <f>IFERROR(INDEX(REPORT_DATA_BY_ZONE_MONTH!$A:$AG,$M12,MATCH(T$2,REPORT_DATA_BY_ZONE_MONTH!$A$1:$AG$1,0)), "")</f>
        <v/>
      </c>
      <c r="U12" s="30">
        <f t="shared" si="5"/>
        <v>140</v>
      </c>
      <c r="V12" s="30" t="str">
        <f>IFERROR(INDEX(REPORT_DATA_BY_ZONE_MONTH!$A:$AG,$M12,MATCH(V$2,REPORT_DATA_BY_ZONE_MONTH!$A$1:$AG$1,0)), "")</f>
        <v/>
      </c>
      <c r="W12" s="30">
        <f t="shared" si="6"/>
        <v>28</v>
      </c>
      <c r="Y12" s="8">
        <v>10</v>
      </c>
      <c r="Z12" s="8" t="str">
        <f>CONCATENATE(YEAR, ":",Y12,":0:0:",NORTH!$A$1)</f>
        <v>2016:10:0:0:NORTH</v>
      </c>
      <c r="AA12" s="37" t="e">
        <f>MATCH($Z12,REPORT_DATA_BY_ZONE_MONTH!$A:$A, 0)</f>
        <v>#N/A</v>
      </c>
      <c r="AB12" s="30" t="str">
        <f>IFERROR(INDEX(REPORT_DATA_BY_ZONE_MONTH!$A:$AG,$AA12,MATCH(AB$2,REPORT_DATA_BY_ZONE_MONTH!$A$1:$AG$1,0)), "")</f>
        <v/>
      </c>
    </row>
    <row r="13" spans="1:28">
      <c r="A13" s="37">
        <v>-2</v>
      </c>
      <c r="B13" s="37">
        <f t="shared" si="0"/>
        <v>0</v>
      </c>
      <c r="C13" s="38">
        <f t="shared" si="1"/>
        <v>42339</v>
      </c>
      <c r="D13" s="38" t="str">
        <f>CONCATENATE(YEAR($C13),":",MONTH($C13),":0:0:", NORTH!$A$1)</f>
        <v>2015:12:0:0:NORTH</v>
      </c>
      <c r="E13" s="37" t="e">
        <f>MATCH($D13,BAPTISM_SOURCE_ZONE_MONTH!$A:$A, 0)</f>
        <v>#N/A</v>
      </c>
      <c r="F13" s="11" t="str">
        <f>IFERROR(INDEX(BAPTISM_SOURCE_ZONE_MONTH!$A:$Z,NORTH_GRAPH_DATA!$E13,MATCH(F$2,BAPTISM_SOURCE_ZONE_MONTH!$A$1:$Z$1,0)),"")</f>
        <v/>
      </c>
      <c r="G13" s="11" t="str">
        <f>IFERROR(INDEX(BAPTISM_SOURCE_ZONE_MONTH!$A:$Z,NORTH_GRAPH_DATA!$E13,MATCH(G$2,BAPTISM_SOURCE_ZONE_MONTH!$A$1:$Z$1,0)),"")</f>
        <v/>
      </c>
      <c r="H13" s="11" t="str">
        <f>IFERROR(INDEX(BAPTISM_SOURCE_ZONE_MONTH!$A:$Z,NORTH_GRAPH_DATA!$E13,MATCH(H$2,BAPTISM_SOURCE_ZONE_MONTH!$A$1:$Z$1,0)),"")</f>
        <v/>
      </c>
      <c r="I13" s="11" t="str">
        <f>IFERROR(INDEX(BAPTISM_SOURCE_ZONE_MONTH!$A:$Z,NORTH_GRAPH_DATA!$E13,MATCH(I$2,BAPTISM_SOURCE_ZONE_MONTH!$A$1:$Z$1,0)),"")</f>
        <v/>
      </c>
      <c r="J13" s="11" t="str">
        <f>IFERROR(INDEX(BAPTISM_SOURCE_ZONE_MONTH!$A:$Z,NORTH_GRAPH_DATA!$E13,MATCH(J$2,BAPTISM_SOURCE_ZONE_MONTH!$A$1:$Z$1,0)),"")</f>
        <v/>
      </c>
      <c r="K13" s="11" t="str">
        <f>IFERROR(INDEX(BAPTISM_SOURCE_ZONE_MONTH!$A:$Z,NORTH_GRAPH_DATA!$E13,MATCH(K$2,BAPTISM_SOURCE_ZONE_MONTH!$A$1:$Z$1,0)),"")</f>
        <v/>
      </c>
      <c r="M13" s="37">
        <f>MATCH($D13,REPORT_DATA_BY_ZONE_MONTH!$A:$A, 0)</f>
        <v>116</v>
      </c>
      <c r="N13" s="30">
        <f>IFERROR(INDEX(REPORT_DATA_BY_ZONE_MONTH!$A:$AG,$M13,MATCH(N$2,REPORT_DATA_BY_ZONE_MONTH!$A$1:$AG$1,0)), "")</f>
        <v>2</v>
      </c>
      <c r="O13" s="30">
        <f t="shared" si="2"/>
        <v>5</v>
      </c>
      <c r="P13" s="30">
        <f>IFERROR(INDEX(REPORT_DATA_BY_ZONE_MONTH!$A:$AG,$M13,MATCH(P$2,REPORT_DATA_BY_ZONE_MONTH!$A$1:$AG$1,0)), "")</f>
        <v>0</v>
      </c>
      <c r="Q13" s="30">
        <f t="shared" si="3"/>
        <v>168</v>
      </c>
      <c r="R13" s="30">
        <f>IFERROR(INDEX(REPORT_DATA_BY_ZONE_MONTH!$A:$AG,$M13,MATCH(R$2,REPORT_DATA_BY_ZONE_MONTH!$A$1:$AG$1,0)), "")</f>
        <v>0</v>
      </c>
      <c r="S13" s="30">
        <f t="shared" si="4"/>
        <v>84</v>
      </c>
      <c r="T13" s="30">
        <f>IFERROR(INDEX(REPORT_DATA_BY_ZONE_MONTH!$A:$AG,$M13,MATCH(T$2,REPORT_DATA_BY_ZONE_MONTH!$A$1:$AG$1,0)), "")</f>
        <v>0</v>
      </c>
      <c r="U13" s="30">
        <f t="shared" si="5"/>
        <v>140</v>
      </c>
      <c r="V13" s="30">
        <f>IFERROR(INDEX(REPORT_DATA_BY_ZONE_MONTH!$A:$AG,$M13,MATCH(V$2,REPORT_DATA_BY_ZONE_MONTH!$A$1:$AG$1,0)), "")</f>
        <v>0</v>
      </c>
      <c r="W13" s="30">
        <f t="shared" si="6"/>
        <v>28</v>
      </c>
      <c r="Y13" s="8">
        <v>11</v>
      </c>
      <c r="Z13" s="8" t="str">
        <f>CONCATENATE(YEAR, ":",Y13,":0:0:",NORTH!$A$1)</f>
        <v>2016:11:0:0:NORTH</v>
      </c>
      <c r="AA13" s="37" t="e">
        <f>MATCH($Z13,REPORT_DATA_BY_ZONE_MONTH!$A:$A, 0)</f>
        <v>#N/A</v>
      </c>
      <c r="AB13" s="30" t="str">
        <f>IFERROR(INDEX(REPORT_DATA_BY_ZONE_MONTH!$A:$AG,$AA13,MATCH(AB$2,REPORT_DATA_BY_ZONE_MONTH!$A$1:$AG$1,0)), "")</f>
        <v/>
      </c>
    </row>
    <row r="14" spans="1:28">
      <c r="A14" s="37">
        <v>-1</v>
      </c>
      <c r="B14" s="37">
        <f t="shared" si="0"/>
        <v>1</v>
      </c>
      <c r="C14" s="38">
        <f t="shared" si="1"/>
        <v>42370</v>
      </c>
      <c r="D14" s="38" t="str">
        <f>CONCATENATE(YEAR($C14),":",MONTH($C14),":0:0:", NORTH!$A$1)</f>
        <v>2016:1:0:0:NORTH</v>
      </c>
      <c r="E14" s="37">
        <f>MATCH($D14,BAPTISM_SOURCE_ZONE_MONTH!$A:$A, 0)</f>
        <v>5</v>
      </c>
      <c r="F14" s="11">
        <f>IFERROR(INDEX(BAPTISM_SOURCE_ZONE_MONTH!$A:$Z,NORTH_GRAPH_DATA!$E14,MATCH(F$2,BAPTISM_SOURCE_ZONE_MONTH!$A$1:$Z$1,0)),"")</f>
        <v>3</v>
      </c>
      <c r="G14" s="11">
        <f>IFERROR(INDEX(BAPTISM_SOURCE_ZONE_MONTH!$A:$Z,NORTH_GRAPH_DATA!$E14,MATCH(G$2,BAPTISM_SOURCE_ZONE_MONTH!$A$1:$Z$1,0)),"")</f>
        <v>0</v>
      </c>
      <c r="H14" s="11">
        <f>IFERROR(INDEX(BAPTISM_SOURCE_ZONE_MONTH!$A:$Z,NORTH_GRAPH_DATA!$E14,MATCH(H$2,BAPTISM_SOURCE_ZONE_MONTH!$A$1:$Z$1,0)),"")</f>
        <v>0</v>
      </c>
      <c r="I14" s="11">
        <f>IFERROR(INDEX(BAPTISM_SOURCE_ZONE_MONTH!$A:$Z,NORTH_GRAPH_DATA!$E14,MATCH(I$2,BAPTISM_SOURCE_ZONE_MONTH!$A$1:$Z$1,0)),"")</f>
        <v>0</v>
      </c>
      <c r="J14" s="11">
        <f>IFERROR(INDEX(BAPTISM_SOURCE_ZONE_MONTH!$A:$Z,NORTH_GRAPH_DATA!$E14,MATCH(J$2,BAPTISM_SOURCE_ZONE_MONTH!$A$1:$Z$1,0)),"")</f>
        <v>0</v>
      </c>
      <c r="K14" s="11">
        <f>IFERROR(INDEX(BAPTISM_SOURCE_ZONE_MONTH!$A:$Z,NORTH_GRAPH_DATA!$E14,MATCH(K$2,BAPTISM_SOURCE_ZONE_MONTH!$A$1:$Z$1,0)),"")</f>
        <v>3</v>
      </c>
      <c r="M14" s="37">
        <f>MATCH($D14,REPORT_DATA_BY_ZONE_MONTH!$A:$A, 0)</f>
        <v>216</v>
      </c>
      <c r="N14" s="30">
        <f>IFERROR(INDEX(REPORT_DATA_BY_ZONE_MONTH!$A:$AG,$M14,MATCH(N$2,REPORT_DATA_BY_ZONE_MONTH!$A$1:$AG$1,0)), "")</f>
        <v>2</v>
      </c>
      <c r="O14" s="30">
        <f t="shared" si="2"/>
        <v>5</v>
      </c>
      <c r="P14" s="30">
        <f>IFERROR(INDEX(REPORT_DATA_BY_ZONE_MONTH!$A:$AG,$M14,MATCH(P$2,REPORT_DATA_BY_ZONE_MONTH!$A$1:$AG$1,0)), "")</f>
        <v>88</v>
      </c>
      <c r="Q14" s="30">
        <f t="shared" si="3"/>
        <v>168</v>
      </c>
      <c r="R14" s="30">
        <f>IFERROR(INDEX(REPORT_DATA_BY_ZONE_MONTH!$A:$AG,$M14,MATCH(R$2,REPORT_DATA_BY_ZONE_MONTH!$A$1:$AG$1,0)), "")</f>
        <v>14</v>
      </c>
      <c r="S14" s="30">
        <f t="shared" si="4"/>
        <v>84</v>
      </c>
      <c r="T14" s="30">
        <f>IFERROR(INDEX(REPORT_DATA_BY_ZONE_MONTH!$A:$AG,$M14,MATCH(T$2,REPORT_DATA_BY_ZONE_MONTH!$A$1:$AG$1,0)), "")</f>
        <v>79</v>
      </c>
      <c r="U14" s="30">
        <f t="shared" si="5"/>
        <v>140</v>
      </c>
      <c r="V14" s="30">
        <f>IFERROR(INDEX(REPORT_DATA_BY_ZONE_MONTH!$A:$AG,$M14,MATCH(V$2,REPORT_DATA_BY_ZONE_MONTH!$A$1:$AG$1,0)), "")</f>
        <v>0</v>
      </c>
      <c r="W14" s="30">
        <f t="shared" si="6"/>
        <v>28</v>
      </c>
      <c r="Y14" s="8">
        <v>12</v>
      </c>
      <c r="Z14" s="8" t="str">
        <f>CONCATENATE(YEAR, ":",Y14,":0:0:",NORTH!$A$1)</f>
        <v>2016:12:0:0:NORTH</v>
      </c>
      <c r="AA14" s="37" t="e">
        <f>MATCH($Z14,REPORT_DATA_BY_ZONE_MONTH!$A:$A, 0)</f>
        <v>#N/A</v>
      </c>
      <c r="AB14" s="30" t="str">
        <f>IFERROR(INDEX(REPORT_DATA_BY_ZONE_MONTH!$A:$AG,$AA14,MATCH(AB$2,REPORT_DATA_BY_ZONE_MONTH!$A$1:$AG$1,0)), "")</f>
        <v/>
      </c>
    </row>
    <row r="15" spans="1:28">
      <c r="A15" s="37">
        <v>0</v>
      </c>
      <c r="B15" s="37">
        <f t="shared" si="0"/>
        <v>2</v>
      </c>
      <c r="C15" s="38">
        <f t="shared" si="1"/>
        <v>42401</v>
      </c>
      <c r="D15" s="38" t="str">
        <f>CONCATENATE(YEAR($C15),":",MONTH($C15),":0:0:", NORTH!$A$1)</f>
        <v>2016:2:0:0:NORTH</v>
      </c>
      <c r="E15" s="37" t="e">
        <f>MATCH($D15,BAPTISM_SOURCE_ZONE_MONTH!$A:$A, 0)</f>
        <v>#N/A</v>
      </c>
      <c r="F15" s="11" t="str">
        <f>IFERROR(INDEX(BAPTISM_SOURCE_ZONE_MONTH!$A:$Z,NORTH_GRAPH_DATA!$E15,MATCH(F$2,BAPTISM_SOURCE_ZONE_MONTH!$A$1:$Z$1,0)),"")</f>
        <v/>
      </c>
      <c r="G15" s="11" t="str">
        <f>IFERROR(INDEX(BAPTISM_SOURCE_ZONE_MONTH!$A:$Z,NORTH_GRAPH_DATA!$E15,MATCH(G$2,BAPTISM_SOURCE_ZONE_MONTH!$A$1:$Z$1,0)),"")</f>
        <v/>
      </c>
      <c r="H15" s="11" t="str">
        <f>IFERROR(INDEX(BAPTISM_SOURCE_ZONE_MONTH!$A:$Z,NORTH_GRAPH_DATA!$E15,MATCH(H$2,BAPTISM_SOURCE_ZONE_MONTH!$A$1:$Z$1,0)),"")</f>
        <v/>
      </c>
      <c r="I15" s="11" t="str">
        <f>IFERROR(INDEX(BAPTISM_SOURCE_ZONE_MONTH!$A:$Z,NORTH_GRAPH_DATA!$E15,MATCH(I$2,BAPTISM_SOURCE_ZONE_MONTH!$A$1:$Z$1,0)),"")</f>
        <v/>
      </c>
      <c r="J15" s="11" t="str">
        <f>IFERROR(INDEX(BAPTISM_SOURCE_ZONE_MONTH!$A:$Z,NORTH_GRAPH_DATA!$E15,MATCH(J$2,BAPTISM_SOURCE_ZONE_MONTH!$A$1:$Z$1,0)),"")</f>
        <v/>
      </c>
      <c r="K15" s="11" t="str">
        <f>IFERROR(INDEX(BAPTISM_SOURCE_ZONE_MONTH!$A:$Z,NORTH_GRAPH_DATA!$E15,MATCH(K$2,BAPTISM_SOURCE_ZONE_MONTH!$A$1:$Z$1,0)),"")</f>
        <v/>
      </c>
      <c r="M15" s="37">
        <f>MATCH($D15,REPORT_DATA_BY_ZONE_MONTH!$A:$A, 0)</f>
        <v>227</v>
      </c>
      <c r="N15" s="30">
        <f>IFERROR(INDEX(REPORT_DATA_BY_ZONE_MONTH!$A:$AG,$M15,MATCH(N$2,REPORT_DATA_BY_ZONE_MONTH!$A$1:$AG$1,0)), "")</f>
        <v>0</v>
      </c>
      <c r="O15" s="30">
        <f t="shared" si="2"/>
        <v>5</v>
      </c>
      <c r="P15" s="30">
        <f>IFERROR(INDEX(REPORT_DATA_BY_ZONE_MONTH!$A:$AG,$M15,MATCH(P$2,REPORT_DATA_BY_ZONE_MONTH!$A$1:$AG$1,0)), "")</f>
        <v>59</v>
      </c>
      <c r="Q15" s="30">
        <f t="shared" si="3"/>
        <v>168</v>
      </c>
      <c r="R15" s="30">
        <f>IFERROR(INDEX(REPORT_DATA_BY_ZONE_MONTH!$A:$AG,$M15,MATCH(R$2,REPORT_DATA_BY_ZONE_MONTH!$A$1:$AG$1,0)), "")</f>
        <v>18</v>
      </c>
      <c r="S15" s="30">
        <f t="shared" si="4"/>
        <v>84</v>
      </c>
      <c r="T15" s="30">
        <f>IFERROR(INDEX(REPORT_DATA_BY_ZONE_MONTH!$A:$AG,$M15,MATCH(T$2,REPORT_DATA_BY_ZONE_MONTH!$A$1:$AG$1,0)), "")</f>
        <v>51</v>
      </c>
      <c r="U15" s="30">
        <f t="shared" si="5"/>
        <v>140</v>
      </c>
      <c r="V15" s="30">
        <f>IFERROR(INDEX(REPORT_DATA_BY_ZONE_MONTH!$A:$AG,$M15,MATCH(V$2,REPORT_DATA_BY_ZONE_MONTH!$A$1:$AG$1,0)), "")</f>
        <v>7</v>
      </c>
      <c r="W15" s="30">
        <f t="shared" si="6"/>
        <v>28</v>
      </c>
    </row>
    <row r="16" spans="1:28">
      <c r="F16" s="37">
        <f t="shared" ref="F16:K16" si="7">SUM(F3:F15)</f>
        <v>3</v>
      </c>
      <c r="G16" s="37">
        <f>SUM(G3:G15)</f>
        <v>0</v>
      </c>
      <c r="H16" s="37">
        <f>SUM(H3:H15)</f>
        <v>0</v>
      </c>
      <c r="I16" s="37">
        <f t="shared" si="7"/>
        <v>0</v>
      </c>
      <c r="J16" s="37">
        <f t="shared" si="7"/>
        <v>0</v>
      </c>
      <c r="K16" s="37">
        <f t="shared" si="7"/>
        <v>3</v>
      </c>
      <c r="N16" s="37">
        <f>SUM(N3:N15)</f>
        <v>4</v>
      </c>
      <c r="O16" s="37"/>
      <c r="AB16" s="8">
        <f>SUM(AB3:AB14)</f>
        <v>2</v>
      </c>
    </row>
    <row r="17" spans="1:12">
      <c r="A17" s="8" t="s">
        <v>1424</v>
      </c>
      <c r="B17" s="8">
        <v>4</v>
      </c>
      <c r="G17" s="37"/>
      <c r="H17" s="37"/>
      <c r="I17" s="37"/>
      <c r="J17" s="37"/>
      <c r="K17" s="37"/>
      <c r="L17" s="37"/>
    </row>
    <row r="18" spans="1:12">
      <c r="A18" s="8" t="s">
        <v>1425</v>
      </c>
      <c r="B18" s="8">
        <f>COUNTA(NORTH!$A:$A)-1</f>
        <v>7</v>
      </c>
      <c r="G18" s="37"/>
      <c r="H18" s="37"/>
      <c r="I18" s="37"/>
      <c r="J18" s="37"/>
      <c r="K18" s="37"/>
      <c r="L18" s="37"/>
    </row>
    <row r="19" spans="1:12">
      <c r="A19" s="8" t="s">
        <v>634</v>
      </c>
      <c r="B19" s="8">
        <f>SUM($F$16:$H$16)</f>
        <v>3</v>
      </c>
    </row>
    <row r="20" spans="1:12">
      <c r="A20" s="8" t="s">
        <v>635</v>
      </c>
      <c r="B20" s="8">
        <f>SUM($I$16:$K$16)</f>
        <v>3</v>
      </c>
    </row>
    <row r="21" spans="1:12">
      <c r="A21" s="8" t="s">
        <v>1426</v>
      </c>
      <c r="B21" s="1">
        <v>5</v>
      </c>
    </row>
    <row r="22" spans="1:12" ht="60">
      <c r="A22" s="8" t="s">
        <v>637</v>
      </c>
      <c r="B22" s="39" t="str">
        <f>CONCATENATE("Member Referral Goal 成員回條目標:     50%+ 
Member Referral Actual 成員回條實際:  ",$D$22)</f>
        <v>Member Referral Goal 成員回條目標:     50%+ 
Member Referral Actual 成員回條實際:  50%</v>
      </c>
      <c r="C22" s="40">
        <f>B20/SUM(B19:B20)</f>
        <v>0.5</v>
      </c>
      <c r="D22" s="8" t="str">
        <f>TEXT(C22,"00%")</f>
        <v>50%</v>
      </c>
    </row>
    <row r="23" spans="1:12" ht="30">
      <c r="A23" s="8" t="s">
        <v>638</v>
      </c>
      <c r="B23" s="39" t="str">
        <f>CONCATENATE("Annual Goal 年度目標:  ",C23,"
Actual YTD 年度實際:    ",D23)</f>
        <v>Annual Goal 年度目標:  60
Actual YTD 年度實際:    2</v>
      </c>
      <c r="C23" s="8">
        <f>NORTH!$D$2</f>
        <v>60</v>
      </c>
      <c r="D23" s="8">
        <f>NORTH!$G$5</f>
        <v>2</v>
      </c>
    </row>
    <row r="24" spans="1:12" ht="23.25">
      <c r="A24" s="8" t="s">
        <v>1423</v>
      </c>
      <c r="B24" s="64" t="str">
        <f>NORTH!$B1</f>
        <v>North Zone</v>
      </c>
    </row>
    <row r="25" spans="1:12">
      <c r="B25" s="62" t="str">
        <f>NORTH!$B2</f>
        <v>臺北北地帶</v>
      </c>
    </row>
    <row r="26" spans="1:12">
      <c r="B26" s="62" t="str">
        <f>NORTH!$B6</f>
        <v>North Stake</v>
      </c>
    </row>
    <row r="27" spans="1:12">
      <c r="B27" s="62" t="str">
        <f>NORTH!$B7</f>
        <v>臺北北支聯會</v>
      </c>
    </row>
    <row r="28" spans="1:12">
      <c r="B28" s="63">
        <f>NORTH!$B4</f>
        <v>42414</v>
      </c>
    </row>
  </sheetData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3"/>
  <sheetViews>
    <sheetView topLeftCell="B1" zoomScaleNormal="100" zoomScaleSheetLayoutView="115" workbookViewId="0">
      <selection activeCell="G26" sqref="G26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53</v>
      </c>
      <c r="B1" s="51" t="s">
        <v>954</v>
      </c>
      <c r="C1" s="42"/>
      <c r="D1" s="43"/>
      <c r="E1" s="43"/>
      <c r="F1" s="43"/>
      <c r="G1" s="43"/>
      <c r="H1" s="43"/>
      <c r="I1" s="43"/>
      <c r="J1" s="43"/>
      <c r="K1" s="44"/>
      <c r="L1" s="65" t="s">
        <v>27</v>
      </c>
      <c r="M1" s="65" t="s">
        <v>28</v>
      </c>
      <c r="N1" s="65" t="s">
        <v>29</v>
      </c>
      <c r="O1" s="65" t="s">
        <v>30</v>
      </c>
      <c r="P1" s="65" t="s">
        <v>31</v>
      </c>
      <c r="Q1" s="65" t="s">
        <v>32</v>
      </c>
      <c r="R1" s="65" t="s">
        <v>64</v>
      </c>
      <c r="S1" s="65" t="s">
        <v>65</v>
      </c>
      <c r="T1" s="65" t="s">
        <v>66</v>
      </c>
      <c r="U1" s="65" t="s">
        <v>33</v>
      </c>
      <c r="V1" s="65" t="s">
        <v>34</v>
      </c>
    </row>
    <row r="2" spans="1:22" ht="15" customHeight="1">
      <c r="B2" s="72" t="s">
        <v>1435</v>
      </c>
      <c r="C2" s="35" t="s">
        <v>1403</v>
      </c>
      <c r="D2" s="79">
        <v>140</v>
      </c>
      <c r="E2" s="53"/>
      <c r="F2" s="53"/>
      <c r="G2" s="76" t="s">
        <v>69</v>
      </c>
      <c r="H2" s="77"/>
      <c r="I2" s="77"/>
      <c r="J2" s="78"/>
      <c r="K2" s="47" t="s">
        <v>59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>
      <c r="B3" s="73"/>
      <c r="C3" s="34" t="s">
        <v>1404</v>
      </c>
      <c r="D3" s="80"/>
      <c r="E3" s="54"/>
      <c r="F3" s="54"/>
      <c r="G3" s="76" t="s">
        <v>1397</v>
      </c>
      <c r="H3" s="77"/>
      <c r="I3" s="77"/>
      <c r="J3" s="78"/>
      <c r="K3" s="47" t="s">
        <v>1395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>
      <c r="B4" s="81">
        <f>DATE</f>
        <v>42414</v>
      </c>
      <c r="C4" s="32" t="s">
        <v>1400</v>
      </c>
      <c r="D4" s="33"/>
      <c r="E4" s="33"/>
      <c r="F4" s="33"/>
      <c r="G4" s="68">
        <f>ROUND($D$2/12*MONTH,0)</f>
        <v>23</v>
      </c>
      <c r="H4" s="69"/>
      <c r="I4" s="69"/>
      <c r="J4" s="70"/>
      <c r="K4" s="52">
        <f>ROUND($D$2/12,0)</f>
        <v>12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>
      <c r="B5" s="82"/>
      <c r="C5" s="5" t="s">
        <v>1401</v>
      </c>
      <c r="D5" s="6"/>
      <c r="E5" s="6"/>
      <c r="F5" s="6"/>
      <c r="G5" s="83">
        <f>SOUTH_GRAPH_DATA!AB16</f>
        <v>2</v>
      </c>
      <c r="H5" s="84"/>
      <c r="I5" s="84"/>
      <c r="J5" s="85"/>
      <c r="K5" s="55">
        <f>$L$33</f>
        <v>0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spans="1:22" ht="15" customHeight="1">
      <c r="B6" s="48" t="s">
        <v>952</v>
      </c>
      <c r="C6" s="34" t="s">
        <v>1419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953</v>
      </c>
      <c r="C7" s="34" t="s">
        <v>1398</v>
      </c>
      <c r="D7" s="34"/>
      <c r="E7" s="34"/>
      <c r="F7" s="34"/>
      <c r="G7" s="29"/>
      <c r="H7" s="29"/>
      <c r="I7" s="29"/>
      <c r="J7" s="29"/>
      <c r="K7" s="29" t="s">
        <v>1399</v>
      </c>
      <c r="L7" s="58" t="s">
        <v>1405</v>
      </c>
      <c r="M7" s="58" t="s">
        <v>1405</v>
      </c>
      <c r="N7" s="58" t="s">
        <v>1406</v>
      </c>
      <c r="O7" s="58" t="s">
        <v>1407</v>
      </c>
      <c r="P7" s="58" t="s">
        <v>1408</v>
      </c>
      <c r="Q7" s="58"/>
      <c r="R7" s="58" t="s">
        <v>1409</v>
      </c>
      <c r="S7" s="58" t="s">
        <v>1410</v>
      </c>
      <c r="T7" s="58" t="s">
        <v>1409</v>
      </c>
      <c r="U7" s="58" t="s">
        <v>1411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1458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955</v>
      </c>
      <c r="B10" s="27" t="s">
        <v>956</v>
      </c>
      <c r="C10" s="4" t="s">
        <v>1135</v>
      </c>
      <c r="D10" s="4" t="s">
        <v>1146</v>
      </c>
      <c r="E10" s="4" t="str">
        <f>CONCATENATE(YEAR,":",MONTH,":",WEEK,":",DAY,":",$A10)</f>
        <v>2016:2:2:7:JINGXIN_E</v>
      </c>
      <c r="F10" s="4">
        <f>MATCH($E10,REPORT_DATA_BY_COMP!$A:$A,0)</f>
        <v>410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5</v>
      </c>
      <c r="J10" s="11">
        <f>IFERROR(INDEX(REPORT_DATA_BY_COMP!$A:$AH,$F10,MATCH(J$8,REPORT_DATA_BY_COMP!$A$1:$AH$1,0)), "")</f>
        <v>1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11</v>
      </c>
      <c r="O10" s="11">
        <f>IFERROR(INDEX(REPORT_DATA_BY_COMP!$A:$AH,$F10,MATCH(O$8,REPORT_DATA_BY_COMP!$A$1:$AH$1,0)), "")</f>
        <v>4</v>
      </c>
      <c r="P10" s="11">
        <f>IFERROR(INDEX(REPORT_DATA_BY_COMP!$A:$AH,$F10,MATCH(P$8,REPORT_DATA_BY_COMP!$A$1:$AH$1,0)), "")</f>
        <v>7</v>
      </c>
      <c r="Q10" s="11">
        <f>IFERROR(INDEX(REPORT_DATA_BY_COMP!$A:$AH,$F10,MATCH(Q$8,REPORT_DATA_BY_COMP!$A$1:$AH$1,0)), "")</f>
        <v>7</v>
      </c>
      <c r="R10" s="11">
        <f>IFERROR(INDEX(REPORT_DATA_BY_COMP!$A:$AH,$F10,MATCH(R$8,REPORT_DATA_BY_COMP!$A$1:$AH$1,0)), "")</f>
        <v>8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7</v>
      </c>
      <c r="U10" s="11">
        <f>IFERROR(INDEX(REPORT_DATA_BY_COMP!$A:$AH,$F10,MATCH(U$8,REPORT_DATA_BY_COMP!$A$1:$AH$1,0)), "")</f>
        <v>3</v>
      </c>
      <c r="V10" s="11">
        <f>IFERROR(INDEX(REPORT_DATA_BY_COMP!$A:$AH,$F10,MATCH(V$8,REPORT_DATA_BY_COMP!$A$1:$AH$1,0)), "")</f>
        <v>0</v>
      </c>
    </row>
    <row r="11" spans="1:22">
      <c r="A11" s="26" t="s">
        <v>957</v>
      </c>
      <c r="B11" s="27" t="s">
        <v>958</v>
      </c>
      <c r="C11" s="4" t="s">
        <v>1136</v>
      </c>
      <c r="D11" s="4" t="s">
        <v>1147</v>
      </c>
      <c r="E11" s="4" t="str">
        <f>CONCATENATE(YEAR,":",MONTH,":",WEEK,":",DAY,":",$A11)</f>
        <v>2016:2:2:7:MUZHA_E</v>
      </c>
      <c r="F11" s="4">
        <f>MATCH($E11,REPORT_DATA_BY_COMP!$A:$A,0)</f>
        <v>419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2</v>
      </c>
      <c r="J11" s="11">
        <f>IFERROR(INDEX(REPORT_DATA_BY_COMP!$A:$AH,$F11,MATCH(J$8,REPORT_DATA_BY_COMP!$A$1:$AH$1,0)), "")</f>
        <v>6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11</v>
      </c>
      <c r="O11" s="11">
        <f>IFERROR(INDEX(REPORT_DATA_BY_COMP!$A:$AH,$F11,MATCH(O$8,REPORT_DATA_BY_COMP!$A$1:$AH$1,0)), "")</f>
        <v>3</v>
      </c>
      <c r="P11" s="11">
        <f>IFERROR(INDEX(REPORT_DATA_BY_COMP!$A:$AH,$F11,MATCH(P$8,REPORT_DATA_BY_COMP!$A$1:$AH$1,0)), "")</f>
        <v>10</v>
      </c>
      <c r="Q11" s="11">
        <f>IFERROR(INDEX(REPORT_DATA_BY_COMP!$A:$AH,$F11,MATCH(Q$8,REPORT_DATA_BY_COMP!$A$1:$AH$1,0)), "")</f>
        <v>9</v>
      </c>
      <c r="R11" s="11">
        <f>IFERROR(INDEX(REPORT_DATA_BY_COMP!$A:$AH,$F11,MATCH(R$8,REPORT_DATA_BY_COMP!$A$1:$AH$1,0)), "")</f>
        <v>7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6</v>
      </c>
      <c r="U11" s="11">
        <f>IFERROR(INDEX(REPORT_DATA_BY_COMP!$A:$AH,$F11,MATCH(U$8,REPORT_DATA_BY_COMP!$A$1:$AH$1,0)), "")</f>
        <v>1</v>
      </c>
      <c r="V11" s="11">
        <f>IFERROR(INDEX(REPORT_DATA_BY_COMP!$A:$AH,$F11,MATCH(V$8,REPORT_DATA_BY_COMP!$A$1:$AH$1,0)), "")</f>
        <v>0</v>
      </c>
    </row>
    <row r="12" spans="1:22">
      <c r="A12" s="26" t="s">
        <v>959</v>
      </c>
      <c r="B12" s="27" t="s">
        <v>960</v>
      </c>
      <c r="C12" s="4" t="s">
        <v>1137</v>
      </c>
      <c r="D12" s="4" t="s">
        <v>1148</v>
      </c>
      <c r="E12" s="4" t="str">
        <f>CONCATENATE(YEAR,":",MONTH,":",WEEK,":",DAY,":",$A12)</f>
        <v>2016:2:2:7:JINGXIN_S</v>
      </c>
      <c r="F12" s="4">
        <f>MATCH($E12,REPORT_DATA_BY_COMP!$A:$A,0)</f>
        <v>411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0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1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3</v>
      </c>
      <c r="Q12" s="11">
        <f>IFERROR(INDEX(REPORT_DATA_BY_COMP!$A:$AH,$F12,MATCH(Q$8,REPORT_DATA_BY_COMP!$A$1:$AH$1,0)), "")</f>
        <v>9</v>
      </c>
      <c r="R12" s="11">
        <f>IFERROR(INDEX(REPORT_DATA_BY_COMP!$A:$AH,$F12,MATCH(R$8,REPORT_DATA_BY_COMP!$A$1:$AH$1,0)), "")</f>
        <v>1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1</v>
      </c>
      <c r="U12" s="11">
        <f>IFERROR(INDEX(REPORT_DATA_BY_COMP!$A:$AH,$F12,MATCH(U$8,REPORT_DATA_BY_COMP!$A$1:$AH$1,0)), "")</f>
        <v>0</v>
      </c>
      <c r="V12" s="11">
        <f>IFERROR(INDEX(REPORT_DATA_BY_COMP!$A:$AH,$F12,MATCH(V$8,REPORT_DATA_BY_COMP!$A$1:$AH$1,0)), "")</f>
        <v>0</v>
      </c>
    </row>
    <row r="13" spans="1:22">
      <c r="A13" s="26" t="s">
        <v>961</v>
      </c>
      <c r="B13" s="27" t="s">
        <v>962</v>
      </c>
      <c r="C13" s="4" t="s">
        <v>1138</v>
      </c>
      <c r="D13" s="4" t="s">
        <v>1149</v>
      </c>
      <c r="E13" s="4" t="str">
        <f>CONCATENATE(YEAR,":",MONTH,":",WEEK,":",DAY,":",$A13)</f>
        <v>2016:2:2:7:MUZHA_S</v>
      </c>
      <c r="F13" s="4">
        <f>MATCH($E13,REPORT_DATA_BY_COMP!$A:$A,0)</f>
        <v>420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1</v>
      </c>
      <c r="I13" s="11">
        <f>IFERROR(INDEX(REPORT_DATA_BY_COMP!$A:$AH,$F13,MATCH(I$8,REPORT_DATA_BY_COMP!$A$1:$AH$1,0)), "")</f>
        <v>1</v>
      </c>
      <c r="J13" s="11">
        <f>IFERROR(INDEX(REPORT_DATA_BY_COMP!$A:$AH,$F13,MATCH(J$8,REPORT_DATA_BY_COMP!$A$1:$AH$1,0)), "")</f>
        <v>3</v>
      </c>
      <c r="K13" s="11">
        <f>IFERROR(INDEX(REPORT_DATA_BY_COMP!$A:$AH,$F13,MATCH(K$8,REPORT_DATA_BY_COMP!$A$1:$AH$1,0)), "")</f>
        <v>1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5</v>
      </c>
      <c r="O13" s="11">
        <f>IFERROR(INDEX(REPORT_DATA_BY_COMP!$A:$AH,$F13,MATCH(O$8,REPORT_DATA_BY_COMP!$A$1:$AH$1,0)), "")</f>
        <v>6</v>
      </c>
      <c r="P13" s="11">
        <f>IFERROR(INDEX(REPORT_DATA_BY_COMP!$A:$AH,$F13,MATCH(P$8,REPORT_DATA_BY_COMP!$A$1:$AH$1,0)), "")</f>
        <v>10</v>
      </c>
      <c r="Q13" s="11">
        <f>IFERROR(INDEX(REPORT_DATA_BY_COMP!$A:$AH,$F13,MATCH(Q$8,REPORT_DATA_BY_COMP!$A$1:$AH$1,0)), "")</f>
        <v>9</v>
      </c>
      <c r="R13" s="11">
        <f>IFERROR(INDEX(REPORT_DATA_BY_COMP!$A:$AH,$F13,MATCH(R$8,REPORT_DATA_BY_COMP!$A$1:$AH$1,0)), "")</f>
        <v>6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2</v>
      </c>
      <c r="U13" s="11">
        <f>IFERROR(INDEX(REPORT_DATA_BY_COMP!$A:$AH,$F13,MATCH(U$8,REPORT_DATA_BY_COMP!$A$1:$AH$1,0)), "")</f>
        <v>1</v>
      </c>
      <c r="V13" s="11">
        <f>IFERROR(INDEX(REPORT_DATA_BY_COMP!$A:$AH,$F13,MATCH(V$8,REPORT_DATA_BY_COMP!$A$1:$AH$1,0)), "")</f>
        <v>0</v>
      </c>
    </row>
    <row r="14" spans="1:22">
      <c r="B14" s="9" t="s">
        <v>1422</v>
      </c>
      <c r="C14" s="10"/>
      <c r="D14" s="10"/>
      <c r="E14" s="10"/>
      <c r="F14" s="10"/>
      <c r="G14" s="12">
        <f>SUM(G10:G13)</f>
        <v>0</v>
      </c>
      <c r="H14" s="12">
        <f t="shared" ref="H14:V14" si="0">SUM(H10:H13)</f>
        <v>1</v>
      </c>
      <c r="I14" s="12">
        <f t="shared" si="0"/>
        <v>9</v>
      </c>
      <c r="J14" s="12">
        <f t="shared" si="0"/>
        <v>10</v>
      </c>
      <c r="K14" s="12">
        <f t="shared" si="0"/>
        <v>1</v>
      </c>
      <c r="L14" s="12">
        <f t="shared" si="0"/>
        <v>0</v>
      </c>
      <c r="M14" s="12">
        <f t="shared" si="0"/>
        <v>0</v>
      </c>
      <c r="N14" s="12">
        <f t="shared" si="0"/>
        <v>28</v>
      </c>
      <c r="O14" s="12">
        <f t="shared" si="0"/>
        <v>14</v>
      </c>
      <c r="P14" s="12">
        <f t="shared" si="0"/>
        <v>30</v>
      </c>
      <c r="Q14" s="12">
        <f t="shared" si="0"/>
        <v>34</v>
      </c>
      <c r="R14" s="12">
        <f t="shared" si="0"/>
        <v>22</v>
      </c>
      <c r="S14" s="12">
        <f t="shared" si="0"/>
        <v>0</v>
      </c>
      <c r="T14" s="12">
        <f t="shared" si="0"/>
        <v>16</v>
      </c>
      <c r="U14" s="12">
        <f t="shared" si="0"/>
        <v>5</v>
      </c>
      <c r="V14" s="12">
        <f t="shared" si="0"/>
        <v>0</v>
      </c>
    </row>
    <row r="15" spans="1:22">
      <c r="B15" s="5" t="s">
        <v>1459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>
      <c r="A16" s="26" t="s">
        <v>963</v>
      </c>
      <c r="B16" s="27" t="s">
        <v>964</v>
      </c>
      <c r="C16" s="4" t="s">
        <v>1139</v>
      </c>
      <c r="D16" s="4" t="s">
        <v>1150</v>
      </c>
      <c r="E16" s="4" t="str">
        <f>CONCATENATE(YEAR,":",MONTH,":",WEEK,":",DAY,":",$A16)</f>
        <v>2016:2:2:7:XINDIAN_E</v>
      </c>
      <c r="F16" s="4">
        <f>MATCH($E16,REPORT_DATA_BY_COMP!$A:$A,0)</f>
        <v>460</v>
      </c>
      <c r="G16" s="11">
        <f>IFERROR(INDEX(REPORT_DATA_BY_COMP!$A:$AH,$F16,MATCH(G$8,REPORT_DATA_BY_COMP!$A$1:$AH$1,0)), "")</f>
        <v>0</v>
      </c>
      <c r="H16" s="11">
        <f>IFERROR(INDEX(REPORT_DATA_BY_COMP!$A:$AH,$F16,MATCH(H$8,REPORT_DATA_BY_COMP!$A$1:$AH$1,0)), "")</f>
        <v>0</v>
      </c>
      <c r="I16" s="11">
        <f>IFERROR(INDEX(REPORT_DATA_BY_COMP!$A:$AH,$F16,MATCH(I$8,REPORT_DATA_BY_COMP!$A$1:$AH$1,0)), "")</f>
        <v>2</v>
      </c>
      <c r="J16" s="11">
        <f>IFERROR(INDEX(REPORT_DATA_BY_COMP!$A:$AH,$F16,MATCH(J$8,REPORT_DATA_BY_COMP!$A$1:$AH$1,0)), "")</f>
        <v>1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4</v>
      </c>
      <c r="O16" s="11">
        <f>IFERROR(INDEX(REPORT_DATA_BY_COMP!$A:$AH,$F16,MATCH(O$8,REPORT_DATA_BY_COMP!$A$1:$AH$1,0)), "")</f>
        <v>2</v>
      </c>
      <c r="P16" s="11">
        <f>IFERROR(INDEX(REPORT_DATA_BY_COMP!$A:$AH,$F16,MATCH(P$8,REPORT_DATA_BY_COMP!$A$1:$AH$1,0)), "")</f>
        <v>7</v>
      </c>
      <c r="Q16" s="11">
        <f>IFERROR(INDEX(REPORT_DATA_BY_COMP!$A:$AH,$F16,MATCH(Q$8,REPORT_DATA_BY_COMP!$A$1:$AH$1,0)), "")</f>
        <v>13</v>
      </c>
      <c r="R16" s="11">
        <f>IFERROR(INDEX(REPORT_DATA_BY_COMP!$A:$AH,$F16,MATCH(R$8,REPORT_DATA_BY_COMP!$A$1:$AH$1,0)), "")</f>
        <v>6</v>
      </c>
      <c r="S16" s="11">
        <f>IFERROR(INDEX(REPORT_DATA_BY_COMP!$A:$AH,$F16,MATCH(S$8,REPORT_DATA_BY_COMP!$A$1:$AH$1,0)), "")</f>
        <v>1</v>
      </c>
      <c r="T16" s="11">
        <f>IFERROR(INDEX(REPORT_DATA_BY_COMP!$A:$AH,$F16,MATCH(T$8,REPORT_DATA_BY_COMP!$A$1:$AH$1,0)), "")</f>
        <v>5</v>
      </c>
      <c r="U16" s="11">
        <f>IFERROR(INDEX(REPORT_DATA_BY_COMP!$A:$AH,$F16,MATCH(U$8,REPORT_DATA_BY_COMP!$A$1:$AH$1,0)), "")</f>
        <v>2</v>
      </c>
      <c r="V16" s="11">
        <f>IFERROR(INDEX(REPORT_DATA_BY_COMP!$A:$AH,$F16,MATCH(V$8,REPORT_DATA_BY_COMP!$A$1:$AH$1,0)), "")</f>
        <v>0</v>
      </c>
    </row>
    <row r="17" spans="1:22">
      <c r="A17" s="26" t="s">
        <v>965</v>
      </c>
      <c r="B17" s="27" t="s">
        <v>966</v>
      </c>
      <c r="C17" s="4" t="s">
        <v>1140</v>
      </c>
      <c r="D17" s="4" t="s">
        <v>1151</v>
      </c>
      <c r="E17" s="4" t="str">
        <f>CONCATENATE(YEAR,":",MONTH,":",WEEK,":",DAY,":",$A17)</f>
        <v>2016:2:2:7:ANKANG_E</v>
      </c>
      <c r="F17" s="4">
        <f>MATCH($E17,REPORT_DATA_BY_COMP!$A:$A,0)</f>
        <v>390</v>
      </c>
      <c r="G17" s="11">
        <f>IFERROR(INDEX(REPORT_DATA_BY_COMP!$A:$AH,$F17,MATCH(G$8,REPORT_DATA_BY_COMP!$A$1:$AH$1,0)), "")</f>
        <v>0</v>
      </c>
      <c r="H17" s="11">
        <f>IFERROR(INDEX(REPORT_DATA_BY_COMP!$A:$AH,$F17,MATCH(H$8,REPORT_DATA_BY_COMP!$A$1:$AH$1,0)), "")</f>
        <v>0</v>
      </c>
      <c r="I17" s="11">
        <f>IFERROR(INDEX(REPORT_DATA_BY_COMP!$A:$AH,$F17,MATCH(I$8,REPORT_DATA_BY_COMP!$A$1:$AH$1,0)), "")</f>
        <v>2</v>
      </c>
      <c r="J17" s="11">
        <f>IFERROR(INDEX(REPORT_DATA_BY_COMP!$A:$AH,$F17,MATCH(J$8,REPORT_DATA_BY_COMP!$A$1:$AH$1,0)), "")</f>
        <v>4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7</v>
      </c>
      <c r="O17" s="11">
        <f>IFERROR(INDEX(REPORT_DATA_BY_COMP!$A:$AH,$F17,MATCH(O$8,REPORT_DATA_BY_COMP!$A$1:$AH$1,0)), "")</f>
        <v>2</v>
      </c>
      <c r="P17" s="11">
        <f>IFERROR(INDEX(REPORT_DATA_BY_COMP!$A:$AH,$F17,MATCH(P$8,REPORT_DATA_BY_COMP!$A$1:$AH$1,0)), "")</f>
        <v>10</v>
      </c>
      <c r="Q17" s="11">
        <f>IFERROR(INDEX(REPORT_DATA_BY_COMP!$A:$AH,$F17,MATCH(Q$8,REPORT_DATA_BY_COMP!$A$1:$AH$1,0)), "")</f>
        <v>10</v>
      </c>
      <c r="R17" s="11">
        <f>IFERROR(INDEX(REPORT_DATA_BY_COMP!$A:$AH,$F17,MATCH(R$8,REPORT_DATA_BY_COMP!$A$1:$AH$1,0)), "")</f>
        <v>9</v>
      </c>
      <c r="S17" s="11">
        <f>IFERROR(INDEX(REPORT_DATA_BY_COMP!$A:$AH,$F17,MATCH(S$8,REPORT_DATA_BY_COMP!$A$1:$AH$1,0)), "")</f>
        <v>0</v>
      </c>
      <c r="T17" s="11">
        <f>IFERROR(INDEX(REPORT_DATA_BY_COMP!$A:$AH,$F17,MATCH(T$8,REPORT_DATA_BY_COMP!$A$1:$AH$1,0)), "")</f>
        <v>2</v>
      </c>
      <c r="U17" s="11">
        <f>IFERROR(INDEX(REPORT_DATA_BY_COMP!$A:$AH,$F17,MATCH(U$8,REPORT_DATA_BY_COMP!$A$1:$AH$1,0)), "")</f>
        <v>2</v>
      </c>
      <c r="V17" s="11">
        <f>IFERROR(INDEX(REPORT_DATA_BY_COMP!$A:$AH,$F17,MATCH(V$8,REPORT_DATA_BY_COMP!$A$1:$AH$1,0)), "")</f>
        <v>0</v>
      </c>
    </row>
    <row r="18" spans="1:22">
      <c r="A18" s="26" t="s">
        <v>967</v>
      </c>
      <c r="B18" s="27" t="s">
        <v>968</v>
      </c>
      <c r="C18" s="4" t="s">
        <v>1141</v>
      </c>
      <c r="D18" s="4" t="s">
        <v>1152</v>
      </c>
      <c r="E18" s="4" t="str">
        <f>CONCATENATE(YEAR,":",MONTH,":",WEEK,":",DAY,":",$A18)</f>
        <v>2016:2:2:7:XINDIAN_S</v>
      </c>
      <c r="F18" s="4">
        <f>MATCH($E18,REPORT_DATA_BY_COMP!$A:$A,0)</f>
        <v>461</v>
      </c>
      <c r="G18" s="11">
        <f>IFERROR(INDEX(REPORT_DATA_BY_COMP!$A:$AH,$F18,MATCH(G$8,REPORT_DATA_BY_COMP!$A$1:$AH$1,0)), "")</f>
        <v>0</v>
      </c>
      <c r="H18" s="11">
        <f>IFERROR(INDEX(REPORT_DATA_BY_COMP!$A:$AH,$F18,MATCH(H$8,REPORT_DATA_BY_COMP!$A$1:$AH$1,0)), "")</f>
        <v>1</v>
      </c>
      <c r="I18" s="11">
        <f>IFERROR(INDEX(REPORT_DATA_BY_COMP!$A:$AH,$F18,MATCH(I$8,REPORT_DATA_BY_COMP!$A$1:$AH$1,0)), "")</f>
        <v>4</v>
      </c>
      <c r="J18" s="11">
        <f>IFERROR(INDEX(REPORT_DATA_BY_COMP!$A:$AH,$F18,MATCH(J$8,REPORT_DATA_BY_COMP!$A$1:$AH$1,0)), "")</f>
        <v>4</v>
      </c>
      <c r="K18" s="11">
        <f>IFERROR(INDEX(REPORT_DATA_BY_COMP!$A:$AH,$F18,MATCH(K$8,REPORT_DATA_BY_COMP!$A$1:$AH$1,0)), "")</f>
        <v>1</v>
      </c>
      <c r="L18" s="11">
        <f>IFERROR(INDEX(REPORT_DATA_BY_COMP!$A:$AH,$F18,MATCH(L$8,REPORT_DATA_BY_COMP!$A$1:$AH$1,0)), "")</f>
        <v>0</v>
      </c>
      <c r="M18" s="11">
        <f>IFERROR(INDEX(REPORT_DATA_BY_COMP!$A:$AH,$F18,MATCH(M$8,REPORT_DATA_BY_COMP!$A$1:$AH$1,0)), "")</f>
        <v>0</v>
      </c>
      <c r="N18" s="11">
        <f>IFERROR(INDEX(REPORT_DATA_BY_COMP!$A:$AH,$F18,MATCH(N$8,REPORT_DATA_BY_COMP!$A$1:$AH$1,0)), "")</f>
        <v>9</v>
      </c>
      <c r="O18" s="11">
        <f>IFERROR(INDEX(REPORT_DATA_BY_COMP!$A:$AH,$F18,MATCH(O$8,REPORT_DATA_BY_COMP!$A$1:$AH$1,0)), "")</f>
        <v>3</v>
      </c>
      <c r="P18" s="11">
        <f>IFERROR(INDEX(REPORT_DATA_BY_COMP!$A:$AH,$F18,MATCH(P$8,REPORT_DATA_BY_COMP!$A$1:$AH$1,0)), "")</f>
        <v>12</v>
      </c>
      <c r="Q18" s="11">
        <f>IFERROR(INDEX(REPORT_DATA_BY_COMP!$A:$AH,$F18,MATCH(Q$8,REPORT_DATA_BY_COMP!$A$1:$AH$1,0)), "")</f>
        <v>11</v>
      </c>
      <c r="R18" s="11">
        <f>IFERROR(INDEX(REPORT_DATA_BY_COMP!$A:$AH,$F18,MATCH(R$8,REPORT_DATA_BY_COMP!$A$1:$AH$1,0)), "")</f>
        <v>8</v>
      </c>
      <c r="S18" s="11">
        <f>IFERROR(INDEX(REPORT_DATA_BY_COMP!$A:$AH,$F18,MATCH(S$8,REPORT_DATA_BY_COMP!$A$1:$AH$1,0)), "")</f>
        <v>0</v>
      </c>
      <c r="T18" s="11">
        <f>IFERROR(INDEX(REPORT_DATA_BY_COMP!$A:$AH,$F18,MATCH(T$8,REPORT_DATA_BY_COMP!$A$1:$AH$1,0)), "")</f>
        <v>2</v>
      </c>
      <c r="U18" s="11">
        <f>IFERROR(INDEX(REPORT_DATA_BY_COMP!$A:$AH,$F18,MATCH(U$8,REPORT_DATA_BY_COMP!$A$1:$AH$1,0)), "")</f>
        <v>0</v>
      </c>
      <c r="V18" s="11">
        <f>IFERROR(INDEX(REPORT_DATA_BY_COMP!$A:$AH,$F18,MATCH(V$8,REPORT_DATA_BY_COMP!$A$1:$AH$1,0)), "")</f>
        <v>0</v>
      </c>
    </row>
    <row r="19" spans="1:22">
      <c r="B19" s="9" t="s">
        <v>1422</v>
      </c>
      <c r="C19" s="10"/>
      <c r="D19" s="10"/>
      <c r="E19" s="10"/>
      <c r="F19" s="10"/>
      <c r="G19" s="12">
        <f>SUM(G16:G18)</f>
        <v>0</v>
      </c>
      <c r="H19" s="12">
        <f t="shared" ref="H19:V19" si="1">SUM(H16:H18)</f>
        <v>1</v>
      </c>
      <c r="I19" s="12">
        <f t="shared" si="1"/>
        <v>8</v>
      </c>
      <c r="J19" s="12">
        <f t="shared" si="1"/>
        <v>9</v>
      </c>
      <c r="K19" s="12">
        <f t="shared" si="1"/>
        <v>1</v>
      </c>
      <c r="L19" s="12">
        <f t="shared" si="1"/>
        <v>0</v>
      </c>
      <c r="M19" s="12">
        <f t="shared" si="1"/>
        <v>0</v>
      </c>
      <c r="N19" s="12">
        <f t="shared" si="1"/>
        <v>20</v>
      </c>
      <c r="O19" s="12">
        <f t="shared" si="1"/>
        <v>7</v>
      </c>
      <c r="P19" s="12">
        <f t="shared" si="1"/>
        <v>29</v>
      </c>
      <c r="Q19" s="12">
        <f t="shared" si="1"/>
        <v>34</v>
      </c>
      <c r="R19" s="12">
        <f t="shared" si="1"/>
        <v>23</v>
      </c>
      <c r="S19" s="12">
        <f t="shared" si="1"/>
        <v>1</v>
      </c>
      <c r="T19" s="12">
        <f t="shared" si="1"/>
        <v>9</v>
      </c>
      <c r="U19" s="12">
        <f t="shared" si="1"/>
        <v>4</v>
      </c>
      <c r="V19" s="12">
        <f t="shared" si="1"/>
        <v>0</v>
      </c>
    </row>
    <row r="20" spans="1:22">
      <c r="B20" s="5" t="s">
        <v>1460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7"/>
    </row>
    <row r="21" spans="1:22">
      <c r="A21" s="26" t="s">
        <v>969</v>
      </c>
      <c r="B21" s="27" t="s">
        <v>970</v>
      </c>
      <c r="C21" s="4" t="s">
        <v>1142</v>
      </c>
      <c r="D21" s="4" t="s">
        <v>1153</v>
      </c>
      <c r="E21" s="4" t="str">
        <f>CONCATENATE(YEAR,":",MONTH,":",WEEK,":",DAY,":",$A21)</f>
        <v>2016:2:2:7:ZHONGHE_1_E</v>
      </c>
      <c r="F21" s="4">
        <f>MATCH($E21,REPORT_DATA_BY_COMP!$A:$A,0)</f>
        <v>476</v>
      </c>
      <c r="G21" s="11">
        <f>IFERROR(INDEX(REPORT_DATA_BY_COMP!$A:$AH,$F21,MATCH(G$8,REPORT_DATA_BY_COMP!$A$1:$AH$1,0)), "")</f>
        <v>0</v>
      </c>
      <c r="H21" s="11">
        <f>IFERROR(INDEX(REPORT_DATA_BY_COMP!$A:$AH,$F21,MATCH(H$8,REPORT_DATA_BY_COMP!$A$1:$AH$1,0)), "")</f>
        <v>0</v>
      </c>
      <c r="I21" s="11">
        <f>IFERROR(INDEX(REPORT_DATA_BY_COMP!$A:$AH,$F21,MATCH(I$8,REPORT_DATA_BY_COMP!$A$1:$AH$1,0)), "")</f>
        <v>1</v>
      </c>
      <c r="J21" s="11">
        <f>IFERROR(INDEX(REPORT_DATA_BY_COMP!$A:$AH,$F21,MATCH(J$8,REPORT_DATA_BY_COMP!$A$1:$AH$1,0)), "")</f>
        <v>1</v>
      </c>
      <c r="K21" s="11">
        <f>IFERROR(INDEX(REPORT_DATA_BY_COMP!$A:$AH,$F21,MATCH(K$8,REPORT_DATA_BY_COMP!$A$1:$AH$1,0)), "")</f>
        <v>0</v>
      </c>
      <c r="L21" s="11">
        <f>IFERROR(INDEX(REPORT_DATA_BY_COMP!$A:$AH,$F21,MATCH(L$8,REPORT_DATA_BY_COMP!$A$1:$AH$1,0)), "")</f>
        <v>0</v>
      </c>
      <c r="M21" s="11">
        <f>IFERROR(INDEX(REPORT_DATA_BY_COMP!$A:$AH,$F21,MATCH(M$8,REPORT_DATA_BY_COMP!$A$1:$AH$1,0)), "")</f>
        <v>0</v>
      </c>
      <c r="N21" s="11">
        <f>IFERROR(INDEX(REPORT_DATA_BY_COMP!$A:$AH,$F21,MATCH(N$8,REPORT_DATA_BY_COMP!$A$1:$AH$1,0)), "")</f>
        <v>6</v>
      </c>
      <c r="O21" s="11">
        <f>IFERROR(INDEX(REPORT_DATA_BY_COMP!$A:$AH,$F21,MATCH(O$8,REPORT_DATA_BY_COMP!$A$1:$AH$1,0)), "")</f>
        <v>1</v>
      </c>
      <c r="P21" s="11">
        <f>IFERROR(INDEX(REPORT_DATA_BY_COMP!$A:$AH,$F21,MATCH(P$8,REPORT_DATA_BY_COMP!$A$1:$AH$1,0)), "")</f>
        <v>7</v>
      </c>
      <c r="Q21" s="11">
        <f>IFERROR(INDEX(REPORT_DATA_BY_COMP!$A:$AH,$F21,MATCH(Q$8,REPORT_DATA_BY_COMP!$A$1:$AH$1,0)), "")</f>
        <v>6</v>
      </c>
      <c r="R21" s="11">
        <f>IFERROR(INDEX(REPORT_DATA_BY_COMP!$A:$AH,$F21,MATCH(R$8,REPORT_DATA_BY_COMP!$A$1:$AH$1,0)), "")</f>
        <v>6</v>
      </c>
      <c r="S21" s="11">
        <f>IFERROR(INDEX(REPORT_DATA_BY_COMP!$A:$AH,$F21,MATCH(S$8,REPORT_DATA_BY_COMP!$A$1:$AH$1,0)), "")</f>
        <v>0</v>
      </c>
      <c r="T21" s="11">
        <f>IFERROR(INDEX(REPORT_DATA_BY_COMP!$A:$AH,$F21,MATCH(T$8,REPORT_DATA_BY_COMP!$A$1:$AH$1,0)), "")</f>
        <v>5</v>
      </c>
      <c r="U21" s="11">
        <f>IFERROR(INDEX(REPORT_DATA_BY_COMP!$A:$AH,$F21,MATCH(U$8,REPORT_DATA_BY_COMP!$A$1:$AH$1,0)), "")</f>
        <v>3</v>
      </c>
      <c r="V21" s="11">
        <f>IFERROR(INDEX(REPORT_DATA_BY_COMP!$A:$AH,$F21,MATCH(V$8,REPORT_DATA_BY_COMP!$A$1:$AH$1,0)), "")</f>
        <v>0</v>
      </c>
    </row>
    <row r="22" spans="1:22">
      <c r="A22" s="26" t="s">
        <v>971</v>
      </c>
      <c r="B22" s="27" t="s">
        <v>972</v>
      </c>
      <c r="C22" s="4" t="s">
        <v>1143</v>
      </c>
      <c r="D22" s="4" t="s">
        <v>1154</v>
      </c>
      <c r="E22" s="4" t="str">
        <f>CONCATENATE(YEAR,":",MONTH,":",WEEK,":",DAY,":",$A22)</f>
        <v>2016:2:2:7:ZHONGHE_2_E</v>
      </c>
      <c r="F22" s="4">
        <f>MATCH($E22,REPORT_DATA_BY_COMP!$A:$A,0)</f>
        <v>477</v>
      </c>
      <c r="G22" s="11">
        <f>IFERROR(INDEX(REPORT_DATA_BY_COMP!$A:$AH,$F22,MATCH(G$8,REPORT_DATA_BY_COMP!$A$1:$AH$1,0)), "")</f>
        <v>0</v>
      </c>
      <c r="H22" s="11">
        <f>IFERROR(INDEX(REPORT_DATA_BY_COMP!$A:$AH,$F22,MATCH(H$8,REPORT_DATA_BY_COMP!$A$1:$AH$1,0)), "")</f>
        <v>0</v>
      </c>
      <c r="I22" s="11">
        <f>IFERROR(INDEX(REPORT_DATA_BY_COMP!$A:$AH,$F22,MATCH(I$8,REPORT_DATA_BY_COMP!$A$1:$AH$1,0)), "")</f>
        <v>4</v>
      </c>
      <c r="J22" s="11">
        <f>IFERROR(INDEX(REPORT_DATA_BY_COMP!$A:$AH,$F22,MATCH(J$8,REPORT_DATA_BY_COMP!$A$1:$AH$1,0)), "")</f>
        <v>1</v>
      </c>
      <c r="K22" s="11">
        <f>IFERROR(INDEX(REPORT_DATA_BY_COMP!$A:$AH,$F22,MATCH(K$8,REPORT_DATA_BY_COMP!$A$1:$AH$1,0)), "")</f>
        <v>0</v>
      </c>
      <c r="L22" s="11">
        <f>IFERROR(INDEX(REPORT_DATA_BY_COMP!$A:$AH,$F22,MATCH(L$8,REPORT_DATA_BY_COMP!$A$1:$AH$1,0)), "")</f>
        <v>0</v>
      </c>
      <c r="M22" s="11">
        <f>IFERROR(INDEX(REPORT_DATA_BY_COMP!$A:$AH,$F22,MATCH(M$8,REPORT_DATA_BY_COMP!$A$1:$AH$1,0)), "")</f>
        <v>0</v>
      </c>
      <c r="N22" s="11">
        <f>IFERROR(INDEX(REPORT_DATA_BY_COMP!$A:$AH,$F22,MATCH(N$8,REPORT_DATA_BY_COMP!$A$1:$AH$1,0)), "")</f>
        <v>5</v>
      </c>
      <c r="O22" s="11">
        <f>IFERROR(INDEX(REPORT_DATA_BY_COMP!$A:$AH,$F22,MATCH(O$8,REPORT_DATA_BY_COMP!$A$1:$AH$1,0)), "")</f>
        <v>3</v>
      </c>
      <c r="P22" s="11">
        <f>IFERROR(INDEX(REPORT_DATA_BY_COMP!$A:$AH,$F22,MATCH(P$8,REPORT_DATA_BY_COMP!$A$1:$AH$1,0)), "")</f>
        <v>4</v>
      </c>
      <c r="Q22" s="11">
        <f>IFERROR(INDEX(REPORT_DATA_BY_COMP!$A:$AH,$F22,MATCH(Q$8,REPORT_DATA_BY_COMP!$A$1:$AH$1,0)), "")</f>
        <v>13</v>
      </c>
      <c r="R22" s="11">
        <f>IFERROR(INDEX(REPORT_DATA_BY_COMP!$A:$AH,$F22,MATCH(R$8,REPORT_DATA_BY_COMP!$A$1:$AH$1,0)), "")</f>
        <v>5</v>
      </c>
      <c r="S22" s="11">
        <f>IFERROR(INDEX(REPORT_DATA_BY_COMP!$A:$AH,$F22,MATCH(S$8,REPORT_DATA_BY_COMP!$A$1:$AH$1,0)), "")</f>
        <v>1</v>
      </c>
      <c r="T22" s="11">
        <f>IFERROR(INDEX(REPORT_DATA_BY_COMP!$A:$AH,$F22,MATCH(T$8,REPORT_DATA_BY_COMP!$A$1:$AH$1,0)), "")</f>
        <v>5</v>
      </c>
      <c r="U22" s="11">
        <f>IFERROR(INDEX(REPORT_DATA_BY_COMP!$A:$AH,$F22,MATCH(U$8,REPORT_DATA_BY_COMP!$A$1:$AH$1,0)), "")</f>
        <v>1</v>
      </c>
      <c r="V22" s="11">
        <f>IFERROR(INDEX(REPORT_DATA_BY_COMP!$A:$AH,$F22,MATCH(V$8,REPORT_DATA_BY_COMP!$A$1:$AH$1,0)), "")</f>
        <v>0</v>
      </c>
    </row>
    <row r="23" spans="1:22">
      <c r="A23" s="26" t="s">
        <v>973</v>
      </c>
      <c r="B23" s="27" t="s">
        <v>974</v>
      </c>
      <c r="C23" s="4" t="s">
        <v>1144</v>
      </c>
      <c r="D23" s="4" t="s">
        <v>1155</v>
      </c>
      <c r="E23" s="4" t="str">
        <f>CONCATENATE(YEAR,":",MONTH,":",WEEK,":",DAY,":",$A23)</f>
        <v>2016:2:2:7:ZHONGHE_2_S</v>
      </c>
      <c r="F23" s="4">
        <f>MATCH($E23,REPORT_DATA_BY_COMP!$A:$A,0)</f>
        <v>478</v>
      </c>
      <c r="G23" s="11">
        <f>IFERROR(INDEX(REPORT_DATA_BY_COMP!$A:$AH,$F23,MATCH(G$8,REPORT_DATA_BY_COMP!$A$1:$AH$1,0)), "")</f>
        <v>0</v>
      </c>
      <c r="H23" s="11">
        <f>IFERROR(INDEX(REPORT_DATA_BY_COMP!$A:$AH,$F23,MATCH(H$8,REPORT_DATA_BY_COMP!$A$1:$AH$1,0)), "")</f>
        <v>0</v>
      </c>
      <c r="I23" s="11">
        <f>IFERROR(INDEX(REPORT_DATA_BY_COMP!$A:$AH,$F23,MATCH(I$8,REPORT_DATA_BY_COMP!$A$1:$AH$1,0)), "")</f>
        <v>4</v>
      </c>
      <c r="J23" s="11">
        <f>IFERROR(INDEX(REPORT_DATA_BY_COMP!$A:$AH,$F23,MATCH(J$8,REPORT_DATA_BY_COMP!$A$1:$AH$1,0)), "")</f>
        <v>4</v>
      </c>
      <c r="K23" s="11">
        <f>IFERROR(INDEX(REPORT_DATA_BY_COMP!$A:$AH,$F23,MATCH(K$8,REPORT_DATA_BY_COMP!$A$1:$AH$1,0)), "")</f>
        <v>0</v>
      </c>
      <c r="L23" s="11">
        <f>IFERROR(INDEX(REPORT_DATA_BY_COMP!$A:$AH,$F23,MATCH(L$8,REPORT_DATA_BY_COMP!$A$1:$AH$1,0)), "")</f>
        <v>0</v>
      </c>
      <c r="M23" s="11">
        <f>IFERROR(INDEX(REPORT_DATA_BY_COMP!$A:$AH,$F23,MATCH(M$8,REPORT_DATA_BY_COMP!$A$1:$AH$1,0)), "")</f>
        <v>0</v>
      </c>
      <c r="N23" s="11">
        <f>IFERROR(INDEX(REPORT_DATA_BY_COMP!$A:$AH,$F23,MATCH(N$8,REPORT_DATA_BY_COMP!$A$1:$AH$1,0)), "")</f>
        <v>13</v>
      </c>
      <c r="O23" s="11">
        <f>IFERROR(INDEX(REPORT_DATA_BY_COMP!$A:$AH,$F23,MATCH(O$8,REPORT_DATA_BY_COMP!$A$1:$AH$1,0)), "")</f>
        <v>2</v>
      </c>
      <c r="P23" s="11">
        <f>IFERROR(INDEX(REPORT_DATA_BY_COMP!$A:$AH,$F23,MATCH(P$8,REPORT_DATA_BY_COMP!$A$1:$AH$1,0)), "")</f>
        <v>10</v>
      </c>
      <c r="Q23" s="11">
        <f>IFERROR(INDEX(REPORT_DATA_BY_COMP!$A:$AH,$F23,MATCH(Q$8,REPORT_DATA_BY_COMP!$A$1:$AH$1,0)), "")</f>
        <v>7</v>
      </c>
      <c r="R23" s="11">
        <f>IFERROR(INDEX(REPORT_DATA_BY_COMP!$A:$AH,$F23,MATCH(R$8,REPORT_DATA_BY_COMP!$A$1:$AH$1,0)), "")</f>
        <v>6</v>
      </c>
      <c r="S23" s="11">
        <f>IFERROR(INDEX(REPORT_DATA_BY_COMP!$A:$AH,$F23,MATCH(S$8,REPORT_DATA_BY_COMP!$A$1:$AH$1,0)), "")</f>
        <v>0</v>
      </c>
      <c r="T23" s="11">
        <f>IFERROR(INDEX(REPORT_DATA_BY_COMP!$A:$AH,$F23,MATCH(T$8,REPORT_DATA_BY_COMP!$A$1:$AH$1,0)), "")</f>
        <v>4</v>
      </c>
      <c r="U23" s="11">
        <f>IFERROR(INDEX(REPORT_DATA_BY_COMP!$A:$AH,$F23,MATCH(U$8,REPORT_DATA_BY_COMP!$A$1:$AH$1,0)), "")</f>
        <v>4</v>
      </c>
      <c r="V23" s="11">
        <f>IFERROR(INDEX(REPORT_DATA_BY_COMP!$A:$AH,$F23,MATCH(V$8,REPORT_DATA_BY_COMP!$A$1:$AH$1,0)), "")</f>
        <v>0</v>
      </c>
    </row>
    <row r="24" spans="1:22">
      <c r="A24" s="26" t="s">
        <v>975</v>
      </c>
      <c r="B24" s="27" t="s">
        <v>976</v>
      </c>
      <c r="C24" s="4" t="s">
        <v>1145</v>
      </c>
      <c r="D24" s="4" t="s">
        <v>1156</v>
      </c>
      <c r="E24" s="4" t="str">
        <f>CONCATENATE(YEAR,":",MONTH,":",WEEK,":",DAY,":",$A24)</f>
        <v>2016:2:2:7:YONGHE_S</v>
      </c>
      <c r="F24" s="4">
        <f>MATCH($E24,REPORT_DATA_BY_COMP!$A:$A,0)</f>
        <v>473</v>
      </c>
      <c r="G24" s="11">
        <f>IFERROR(INDEX(REPORT_DATA_BY_COMP!$A:$AH,$F24,MATCH(G$8,REPORT_DATA_BY_COMP!$A$1:$AH$1,0)), "")</f>
        <v>0</v>
      </c>
      <c r="H24" s="11">
        <f>IFERROR(INDEX(REPORT_DATA_BY_COMP!$A:$AH,$F24,MATCH(H$8,REPORT_DATA_BY_COMP!$A$1:$AH$1,0)), "")</f>
        <v>0</v>
      </c>
      <c r="I24" s="11">
        <f>IFERROR(INDEX(REPORT_DATA_BY_COMP!$A:$AH,$F24,MATCH(I$8,REPORT_DATA_BY_COMP!$A$1:$AH$1,0)), "")</f>
        <v>3</v>
      </c>
      <c r="J24" s="11">
        <f>IFERROR(INDEX(REPORT_DATA_BY_COMP!$A:$AH,$F24,MATCH(J$8,REPORT_DATA_BY_COMP!$A$1:$AH$1,0)), "")</f>
        <v>2</v>
      </c>
      <c r="K24" s="11">
        <f>IFERROR(INDEX(REPORT_DATA_BY_COMP!$A:$AH,$F24,MATCH(K$8,REPORT_DATA_BY_COMP!$A$1:$AH$1,0)), "")</f>
        <v>0</v>
      </c>
      <c r="L24" s="11">
        <f>IFERROR(INDEX(REPORT_DATA_BY_COMP!$A:$AH,$F24,MATCH(L$8,REPORT_DATA_BY_COMP!$A$1:$AH$1,0)), "")</f>
        <v>0</v>
      </c>
      <c r="M24" s="11">
        <f>IFERROR(INDEX(REPORT_DATA_BY_COMP!$A:$AH,$F24,MATCH(M$8,REPORT_DATA_BY_COMP!$A$1:$AH$1,0)), "")</f>
        <v>0</v>
      </c>
      <c r="N24" s="11">
        <f>IFERROR(INDEX(REPORT_DATA_BY_COMP!$A:$AH,$F24,MATCH(N$8,REPORT_DATA_BY_COMP!$A$1:$AH$1,0)), "")</f>
        <v>8</v>
      </c>
      <c r="O24" s="11">
        <f>IFERROR(INDEX(REPORT_DATA_BY_COMP!$A:$AH,$F24,MATCH(O$8,REPORT_DATA_BY_COMP!$A$1:$AH$1,0)), "")</f>
        <v>7</v>
      </c>
      <c r="P24" s="11">
        <f>IFERROR(INDEX(REPORT_DATA_BY_COMP!$A:$AH,$F24,MATCH(P$8,REPORT_DATA_BY_COMP!$A$1:$AH$1,0)), "")</f>
        <v>10</v>
      </c>
      <c r="Q24" s="11">
        <f>IFERROR(INDEX(REPORT_DATA_BY_COMP!$A:$AH,$F24,MATCH(Q$8,REPORT_DATA_BY_COMP!$A$1:$AH$1,0)), "")</f>
        <v>31</v>
      </c>
      <c r="R24" s="11">
        <f>IFERROR(INDEX(REPORT_DATA_BY_COMP!$A:$AH,$F24,MATCH(R$8,REPORT_DATA_BY_COMP!$A$1:$AH$1,0)), "")</f>
        <v>13</v>
      </c>
      <c r="S24" s="11">
        <f>IFERROR(INDEX(REPORT_DATA_BY_COMP!$A:$AH,$F24,MATCH(S$8,REPORT_DATA_BY_COMP!$A$1:$AH$1,0)), "")</f>
        <v>0</v>
      </c>
      <c r="T24" s="11">
        <f>IFERROR(INDEX(REPORT_DATA_BY_COMP!$A:$AH,$F24,MATCH(T$8,REPORT_DATA_BY_COMP!$A$1:$AH$1,0)), "")</f>
        <v>7</v>
      </c>
      <c r="U24" s="11">
        <f>IFERROR(INDEX(REPORT_DATA_BY_COMP!$A:$AH,$F24,MATCH(U$8,REPORT_DATA_BY_COMP!$A$1:$AH$1,0)), "")</f>
        <v>3</v>
      </c>
      <c r="V24" s="11">
        <f>IFERROR(INDEX(REPORT_DATA_BY_COMP!$A:$AH,$F24,MATCH(V$8,REPORT_DATA_BY_COMP!$A$1:$AH$1,0)), "")</f>
        <v>0</v>
      </c>
    </row>
    <row r="25" spans="1:22">
      <c r="B25" s="9" t="s">
        <v>1422</v>
      </c>
      <c r="C25" s="10"/>
      <c r="D25" s="10"/>
      <c r="E25" s="10"/>
      <c r="F25" s="10"/>
      <c r="G25" s="12">
        <f>SUM(G21:G24)</f>
        <v>0</v>
      </c>
      <c r="H25" s="12">
        <f t="shared" ref="H25:V25" si="2">SUM(H21:H24)</f>
        <v>0</v>
      </c>
      <c r="I25" s="12">
        <f t="shared" si="2"/>
        <v>12</v>
      </c>
      <c r="J25" s="12">
        <f t="shared" si="2"/>
        <v>8</v>
      </c>
      <c r="K25" s="12">
        <f t="shared" si="2"/>
        <v>0</v>
      </c>
      <c r="L25" s="12">
        <f t="shared" si="2"/>
        <v>0</v>
      </c>
      <c r="M25" s="12">
        <f t="shared" si="2"/>
        <v>0</v>
      </c>
      <c r="N25" s="12">
        <f t="shared" si="2"/>
        <v>32</v>
      </c>
      <c r="O25" s="12">
        <f t="shared" si="2"/>
        <v>13</v>
      </c>
      <c r="P25" s="12">
        <f t="shared" si="2"/>
        <v>31</v>
      </c>
      <c r="Q25" s="12">
        <f t="shared" si="2"/>
        <v>57</v>
      </c>
      <c r="R25" s="12">
        <f t="shared" si="2"/>
        <v>30</v>
      </c>
      <c r="S25" s="12">
        <f t="shared" si="2"/>
        <v>1</v>
      </c>
      <c r="T25" s="12">
        <f t="shared" si="2"/>
        <v>21</v>
      </c>
      <c r="U25" s="12">
        <f t="shared" si="2"/>
        <v>11</v>
      </c>
      <c r="V25" s="12">
        <f t="shared" si="2"/>
        <v>0</v>
      </c>
    </row>
    <row r="26" spans="1:22">
      <c r="A26" s="60"/>
      <c r="B26" s="4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6"/>
    </row>
    <row r="27" spans="1:22">
      <c r="B27" s="13" t="s">
        <v>1420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7"/>
    </row>
    <row r="28" spans="1:22">
      <c r="B28" s="28" t="s">
        <v>1391</v>
      </c>
      <c r="C28" s="14"/>
      <c r="D28" s="14"/>
      <c r="E28" s="14" t="str">
        <f>CONCATENATE(YEAR,":",MONTH,":1:",WEEKLY_REPORT_DAY,":", $A$1)</f>
        <v>2016:2:1:7:SOUTH</v>
      </c>
      <c r="F28" s="14">
        <f>MATCH($E28,REPORT_DATA_BY_ZONE!$A:$A, 0)</f>
        <v>40</v>
      </c>
      <c r="G28" s="11">
        <f>IFERROR(INDEX(REPORT_DATA_BY_ZONE!$A:$AH,$F28,MATCH(G$8,REPORT_DATA_BY_ZONE!$A$1:$AH$1,0)), "")</f>
        <v>0</v>
      </c>
      <c r="H28" s="11">
        <f>IFERROR(INDEX(REPORT_DATA_BY_ZONE!$A:$AH,$F28,MATCH(H$8,REPORT_DATA_BY_ZONE!$A$1:$AH$1,0)), "")</f>
        <v>1</v>
      </c>
      <c r="I28" s="11">
        <f>IFERROR(INDEX(REPORT_DATA_BY_ZONE!$A:$AH,$F28,MATCH(I$8,REPORT_DATA_BY_ZONE!$A$1:$AH$1,0)), "")</f>
        <v>25</v>
      </c>
      <c r="J28" s="11">
        <f>IFERROR(INDEX(REPORT_DATA_BY_ZONE!$A:$AH,$F28,MATCH(J$8,REPORT_DATA_BY_ZONE!$A$1:$AH$1,0)), "")</f>
        <v>34</v>
      </c>
      <c r="K28" s="11">
        <f>IFERROR(INDEX(REPORT_DATA_BY_ZONE!$A:$AH,$F28,MATCH(K$8,REPORT_DATA_BY_ZONE!$A$1:$AH$1,0)), "")</f>
        <v>0</v>
      </c>
      <c r="L28" s="11">
        <f>IFERROR(INDEX(REPORT_DATA_BY_ZONE!$A:$AH,$F28,MATCH(L$8,REPORT_DATA_BY_ZONE!$A$1:$AH$1,0)), "")</f>
        <v>0</v>
      </c>
      <c r="M28" s="11">
        <f>IFERROR(INDEX(REPORT_DATA_BY_ZONE!$A:$AH,$F28,MATCH(M$8,REPORT_DATA_BY_ZONE!$A$1:$AH$1,0)), "")</f>
        <v>0</v>
      </c>
      <c r="N28" s="11">
        <f>IFERROR(INDEX(REPORT_DATA_BY_ZONE!$A:$AH,$F28,MATCH(N$8,REPORT_DATA_BY_ZONE!$A$1:$AH$1,0)), "")</f>
        <v>81</v>
      </c>
      <c r="O28" s="11">
        <f>IFERROR(INDEX(REPORT_DATA_BY_ZONE!$A:$AH,$F28,MATCH(O$8,REPORT_DATA_BY_ZONE!$A$1:$AH$1,0)), "")</f>
        <v>17</v>
      </c>
      <c r="P28" s="11">
        <f>IFERROR(INDEX(REPORT_DATA_BY_ZONE!$A:$AH,$F28,MATCH(P$8,REPORT_DATA_BY_ZONE!$A$1:$AH$1,0)), "")</f>
        <v>87</v>
      </c>
      <c r="Q28" s="11">
        <f>IFERROR(INDEX(REPORT_DATA_BY_ZONE!$A:$AH,$F28,MATCH(Q$8,REPORT_DATA_BY_ZONE!$A$1:$AH$1,0)), "")</f>
        <v>130</v>
      </c>
      <c r="R28" s="11">
        <f>IFERROR(INDEX(REPORT_DATA_BY_ZONE!$A:$AH,$F28,MATCH(R$8,REPORT_DATA_BY_ZONE!$A$1:$AH$1,0)), "")</f>
        <v>71</v>
      </c>
      <c r="S28" s="11">
        <f>IFERROR(INDEX(REPORT_DATA_BY_ZONE!$A:$AH,$F28,MATCH(S$8,REPORT_DATA_BY_ZONE!$A$1:$AH$1,0)), "")</f>
        <v>0</v>
      </c>
      <c r="T28" s="11">
        <f>IFERROR(INDEX(REPORT_DATA_BY_ZONE!$A:$AH,$F28,MATCH(T$8,REPORT_DATA_BY_ZONE!$A$1:$AH$1,0)), "")</f>
        <v>43</v>
      </c>
      <c r="U28" s="11">
        <f>IFERROR(INDEX(REPORT_DATA_BY_ZONE!$A:$AH,$F28,MATCH(U$8,REPORT_DATA_BY_ZONE!$A$1:$AH$1,0)), "")</f>
        <v>13</v>
      </c>
      <c r="V28" s="11">
        <f>IFERROR(INDEX(REPORT_DATA_BY_ZONE!$A:$AH,$F28,MATCH(V$8,REPORT_DATA_BY_ZONE!$A$1:$AH$1,0)), "")</f>
        <v>0</v>
      </c>
    </row>
    <row r="29" spans="1:22">
      <c r="B29" s="28" t="s">
        <v>1390</v>
      </c>
      <c r="C29" s="14"/>
      <c r="D29" s="14"/>
      <c r="E29" s="14" t="str">
        <f>CONCATENATE(YEAR,":",MONTH,":2:",WEEKLY_REPORT_DAY,":", $A$1)</f>
        <v>2016:2:2:7:SOUTH</v>
      </c>
      <c r="F29" s="14">
        <f>MATCH($E29,REPORT_DATA_BY_ZONE!$A:$A, 0)</f>
        <v>51</v>
      </c>
      <c r="G29" s="11">
        <f>IFERROR(INDEX(REPORT_DATA_BY_ZONE!$A:$AH,$F29,MATCH(G$8,REPORT_DATA_BY_ZONE!$A$1:$AH$1,0)), "")</f>
        <v>0</v>
      </c>
      <c r="H29" s="11">
        <f>IFERROR(INDEX(REPORT_DATA_BY_ZONE!$A:$AH,$F29,MATCH(H$8,REPORT_DATA_BY_ZONE!$A$1:$AH$1,0)), "")</f>
        <v>2</v>
      </c>
      <c r="I29" s="11">
        <f>IFERROR(INDEX(REPORT_DATA_BY_ZONE!$A:$AH,$F29,MATCH(I$8,REPORT_DATA_BY_ZONE!$A$1:$AH$1,0)), "")</f>
        <v>29</v>
      </c>
      <c r="J29" s="11">
        <f>IFERROR(INDEX(REPORT_DATA_BY_ZONE!$A:$AH,$F29,MATCH(J$8,REPORT_DATA_BY_ZONE!$A$1:$AH$1,0)), "")</f>
        <v>27</v>
      </c>
      <c r="K29" s="11">
        <f>IFERROR(INDEX(REPORT_DATA_BY_ZONE!$A:$AH,$F29,MATCH(K$8,REPORT_DATA_BY_ZONE!$A$1:$AH$1,0)), "")</f>
        <v>2</v>
      </c>
      <c r="L29" s="11">
        <f>IFERROR(INDEX(REPORT_DATA_BY_ZONE!$A:$AH,$F29,MATCH(L$8,REPORT_DATA_BY_ZONE!$A$1:$AH$1,0)), "")</f>
        <v>0</v>
      </c>
      <c r="M29" s="11">
        <f>IFERROR(INDEX(REPORT_DATA_BY_ZONE!$A:$AH,$F29,MATCH(M$8,REPORT_DATA_BY_ZONE!$A$1:$AH$1,0)), "")</f>
        <v>0</v>
      </c>
      <c r="N29" s="11">
        <f>IFERROR(INDEX(REPORT_DATA_BY_ZONE!$A:$AH,$F29,MATCH(N$8,REPORT_DATA_BY_ZONE!$A$1:$AH$1,0)), "")</f>
        <v>80</v>
      </c>
      <c r="O29" s="11">
        <f>IFERROR(INDEX(REPORT_DATA_BY_ZONE!$A:$AH,$F29,MATCH(O$8,REPORT_DATA_BY_ZONE!$A$1:$AH$1,0)), "")</f>
        <v>34</v>
      </c>
      <c r="P29" s="11">
        <f>IFERROR(INDEX(REPORT_DATA_BY_ZONE!$A:$AH,$F29,MATCH(P$8,REPORT_DATA_BY_ZONE!$A$1:$AH$1,0)), "")</f>
        <v>90</v>
      </c>
      <c r="Q29" s="11">
        <f>IFERROR(INDEX(REPORT_DATA_BY_ZONE!$A:$AH,$F29,MATCH(Q$8,REPORT_DATA_BY_ZONE!$A$1:$AH$1,0)), "")</f>
        <v>125</v>
      </c>
      <c r="R29" s="11">
        <f>IFERROR(INDEX(REPORT_DATA_BY_ZONE!$A:$AH,$F29,MATCH(R$8,REPORT_DATA_BY_ZONE!$A$1:$AH$1,0)), "")</f>
        <v>75</v>
      </c>
      <c r="S29" s="11">
        <f>IFERROR(INDEX(REPORT_DATA_BY_ZONE!$A:$AH,$F29,MATCH(S$8,REPORT_DATA_BY_ZONE!$A$1:$AH$1,0)), "")</f>
        <v>2</v>
      </c>
      <c r="T29" s="11">
        <f>IFERROR(INDEX(REPORT_DATA_BY_ZONE!$A:$AH,$F29,MATCH(T$8,REPORT_DATA_BY_ZONE!$A$1:$AH$1,0)), "")</f>
        <v>46</v>
      </c>
      <c r="U29" s="11">
        <f>IFERROR(INDEX(REPORT_DATA_BY_ZONE!$A:$AH,$F29,MATCH(U$8,REPORT_DATA_BY_ZONE!$A$1:$AH$1,0)), "")</f>
        <v>20</v>
      </c>
      <c r="V29" s="11">
        <f>IFERROR(INDEX(REPORT_DATA_BY_ZONE!$A:$AH,$F29,MATCH(V$8,REPORT_DATA_BY_ZONE!$A$1:$AH$1,0)), "")</f>
        <v>0</v>
      </c>
    </row>
    <row r="30" spans="1:22">
      <c r="B30" s="28" t="s">
        <v>1392</v>
      </c>
      <c r="C30" s="14"/>
      <c r="D30" s="14"/>
      <c r="E30" s="14" t="str">
        <f>CONCATENATE(YEAR,":",MONTH,":3:",WEEKLY_REPORT_DAY,":", $A$1)</f>
        <v>2016:2:3:7:SOUTH</v>
      </c>
      <c r="F30" s="14" t="e">
        <f>MATCH($E30,REPORT_DATA_BY_ZONE!$A:$A, 0)</f>
        <v>#N/A</v>
      </c>
      <c r="G30" s="11" t="str">
        <f>IFERROR(INDEX(REPORT_DATA_BY_ZONE!$A:$AH,$F30,MATCH(G$8,REPORT_DATA_BY_ZONE!$A$1:$AH$1,0)), "")</f>
        <v/>
      </c>
      <c r="H30" s="11" t="str">
        <f>IFERROR(INDEX(REPORT_DATA_BY_ZONE!$A:$AH,$F30,MATCH(H$8,REPORT_DATA_BY_ZONE!$A$1:$AH$1,0)), "")</f>
        <v/>
      </c>
      <c r="I30" s="11" t="str">
        <f>IFERROR(INDEX(REPORT_DATA_BY_ZONE!$A:$AH,$F30,MATCH(I$8,REPORT_DATA_BY_ZONE!$A$1:$AH$1,0)), "")</f>
        <v/>
      </c>
      <c r="J30" s="11" t="str">
        <f>IFERROR(INDEX(REPORT_DATA_BY_ZONE!$A:$AH,$F30,MATCH(J$8,REPORT_DATA_BY_ZONE!$A$1:$AH$1,0)), "")</f>
        <v/>
      </c>
      <c r="K30" s="11" t="str">
        <f>IFERROR(INDEX(REPORT_DATA_BY_ZONE!$A:$AH,$F30,MATCH(K$8,REPORT_DATA_BY_ZONE!$A$1:$AH$1,0)), "")</f>
        <v/>
      </c>
      <c r="L30" s="11" t="str">
        <f>IFERROR(INDEX(REPORT_DATA_BY_ZONE!$A:$AH,$F30,MATCH(L$8,REPORT_DATA_BY_ZONE!$A$1:$AH$1,0)), "")</f>
        <v/>
      </c>
      <c r="M30" s="11" t="str">
        <f>IFERROR(INDEX(REPORT_DATA_BY_ZONE!$A:$AH,$F30,MATCH(M$8,REPORT_DATA_BY_ZONE!$A$1:$AH$1,0)), "")</f>
        <v/>
      </c>
      <c r="N30" s="11" t="str">
        <f>IFERROR(INDEX(REPORT_DATA_BY_ZONE!$A:$AH,$F30,MATCH(N$8,REPORT_DATA_BY_ZONE!$A$1:$AH$1,0)), "")</f>
        <v/>
      </c>
      <c r="O30" s="11" t="str">
        <f>IFERROR(INDEX(REPORT_DATA_BY_ZONE!$A:$AH,$F30,MATCH(O$8,REPORT_DATA_BY_ZONE!$A$1:$AH$1,0)), "")</f>
        <v/>
      </c>
      <c r="P30" s="11" t="str">
        <f>IFERROR(INDEX(REPORT_DATA_BY_ZONE!$A:$AH,$F30,MATCH(P$8,REPORT_DATA_BY_ZONE!$A$1:$AH$1,0)), "")</f>
        <v/>
      </c>
      <c r="Q30" s="11" t="str">
        <f>IFERROR(INDEX(REPORT_DATA_BY_ZONE!$A:$AH,$F30,MATCH(Q$8,REPORT_DATA_BY_ZONE!$A$1:$AH$1,0)), "")</f>
        <v/>
      </c>
      <c r="R30" s="11" t="str">
        <f>IFERROR(INDEX(REPORT_DATA_BY_ZONE!$A:$AH,$F30,MATCH(R$8,REPORT_DATA_BY_ZONE!$A$1:$AH$1,0)), "")</f>
        <v/>
      </c>
      <c r="S30" s="11" t="str">
        <f>IFERROR(INDEX(REPORT_DATA_BY_ZONE!$A:$AH,$F30,MATCH(S$8,REPORT_DATA_BY_ZONE!$A$1:$AH$1,0)), "")</f>
        <v/>
      </c>
      <c r="T30" s="11" t="str">
        <f>IFERROR(INDEX(REPORT_DATA_BY_ZONE!$A:$AH,$F30,MATCH(T$8,REPORT_DATA_BY_ZONE!$A$1:$AH$1,0)), "")</f>
        <v/>
      </c>
      <c r="U30" s="11" t="str">
        <f>IFERROR(INDEX(REPORT_DATA_BY_ZONE!$A:$AH,$F30,MATCH(U$8,REPORT_DATA_BY_ZONE!$A$1:$AH$1,0)), "")</f>
        <v/>
      </c>
      <c r="V30" s="11" t="str">
        <f>IFERROR(INDEX(REPORT_DATA_BY_ZONE!$A:$AH,$F30,MATCH(V$8,REPORT_DATA_BY_ZONE!$A$1:$AH$1,0)), "")</f>
        <v/>
      </c>
    </row>
    <row r="31" spans="1:22">
      <c r="B31" s="28" t="s">
        <v>1393</v>
      </c>
      <c r="C31" s="14"/>
      <c r="D31" s="14"/>
      <c r="E31" s="14" t="str">
        <f>CONCATENATE(YEAR,":",MONTH,":4:",WEEKLY_REPORT_DAY,":", $A$1)</f>
        <v>2016:2:4:7:SOUTH</v>
      </c>
      <c r="F31" s="14" t="e">
        <f>MATCH($E31,REPORT_DATA_BY_ZONE!$A:$A, 0)</f>
        <v>#N/A</v>
      </c>
      <c r="G31" s="11" t="str">
        <f>IFERROR(INDEX(REPORT_DATA_BY_ZONE!$A:$AH,$F31,MATCH(G$8,REPORT_DATA_BY_ZONE!$A$1:$AH$1,0)), "")</f>
        <v/>
      </c>
      <c r="H31" s="11" t="str">
        <f>IFERROR(INDEX(REPORT_DATA_BY_ZONE!$A:$AH,$F31,MATCH(H$8,REPORT_DATA_BY_ZONE!$A$1:$AH$1,0)), "")</f>
        <v/>
      </c>
      <c r="I31" s="11" t="str">
        <f>IFERROR(INDEX(REPORT_DATA_BY_ZONE!$A:$AH,$F31,MATCH(I$8,REPORT_DATA_BY_ZONE!$A$1:$AH$1,0)), "")</f>
        <v/>
      </c>
      <c r="J31" s="11" t="str">
        <f>IFERROR(INDEX(REPORT_DATA_BY_ZONE!$A:$AH,$F31,MATCH(J$8,REPORT_DATA_BY_ZONE!$A$1:$AH$1,0)), "")</f>
        <v/>
      </c>
      <c r="K31" s="11" t="str">
        <f>IFERROR(INDEX(REPORT_DATA_BY_ZONE!$A:$AH,$F31,MATCH(K$8,REPORT_DATA_BY_ZONE!$A$1:$AH$1,0)), "")</f>
        <v/>
      </c>
      <c r="L31" s="11" t="str">
        <f>IFERROR(INDEX(REPORT_DATA_BY_ZONE!$A:$AH,$F31,MATCH(L$8,REPORT_DATA_BY_ZONE!$A$1:$AH$1,0)), "")</f>
        <v/>
      </c>
      <c r="M31" s="11" t="str">
        <f>IFERROR(INDEX(REPORT_DATA_BY_ZONE!$A:$AH,$F31,MATCH(M$8,REPORT_DATA_BY_ZONE!$A$1:$AH$1,0)), "")</f>
        <v/>
      </c>
      <c r="N31" s="11" t="str">
        <f>IFERROR(INDEX(REPORT_DATA_BY_ZONE!$A:$AH,$F31,MATCH(N$8,REPORT_DATA_BY_ZONE!$A$1:$AH$1,0)), "")</f>
        <v/>
      </c>
      <c r="O31" s="11" t="str">
        <f>IFERROR(INDEX(REPORT_DATA_BY_ZONE!$A:$AH,$F31,MATCH(O$8,REPORT_DATA_BY_ZONE!$A$1:$AH$1,0)), "")</f>
        <v/>
      </c>
      <c r="P31" s="11" t="str">
        <f>IFERROR(INDEX(REPORT_DATA_BY_ZONE!$A:$AH,$F31,MATCH(P$8,REPORT_DATA_BY_ZONE!$A$1:$AH$1,0)), "")</f>
        <v/>
      </c>
      <c r="Q31" s="11" t="str">
        <f>IFERROR(INDEX(REPORT_DATA_BY_ZONE!$A:$AH,$F31,MATCH(Q$8,REPORT_DATA_BY_ZONE!$A$1:$AH$1,0)), "")</f>
        <v/>
      </c>
      <c r="R31" s="11" t="str">
        <f>IFERROR(INDEX(REPORT_DATA_BY_ZONE!$A:$AH,$F31,MATCH(R$8,REPORT_DATA_BY_ZONE!$A$1:$AH$1,0)), "")</f>
        <v/>
      </c>
      <c r="S31" s="11" t="str">
        <f>IFERROR(INDEX(REPORT_DATA_BY_ZONE!$A:$AH,$F31,MATCH(S$8,REPORT_DATA_BY_ZONE!$A$1:$AH$1,0)), "")</f>
        <v/>
      </c>
      <c r="T31" s="11" t="str">
        <f>IFERROR(INDEX(REPORT_DATA_BY_ZONE!$A:$AH,$F31,MATCH(T$8,REPORT_DATA_BY_ZONE!$A$1:$AH$1,0)), "")</f>
        <v/>
      </c>
      <c r="U31" s="11" t="str">
        <f>IFERROR(INDEX(REPORT_DATA_BY_ZONE!$A:$AH,$F31,MATCH(U$8,REPORT_DATA_BY_ZONE!$A$1:$AH$1,0)), "")</f>
        <v/>
      </c>
      <c r="V31" s="11" t="str">
        <f>IFERROR(INDEX(REPORT_DATA_BY_ZONE!$A:$AH,$F31,MATCH(V$8,REPORT_DATA_BY_ZONE!$A$1:$AH$1,0)), "")</f>
        <v/>
      </c>
    </row>
    <row r="32" spans="1:22">
      <c r="B32" s="28" t="s">
        <v>1394</v>
      </c>
      <c r="C32" s="14"/>
      <c r="D32" s="14"/>
      <c r="E32" s="14" t="str">
        <f>CONCATENATE(YEAR,":",MONTH,":5:",WEEKLY_REPORT_DAY,":", $A$1)</f>
        <v>2016:2:5:7:SOUTH</v>
      </c>
      <c r="F32" s="14" t="e">
        <f>MATCH($E32,REPORT_DATA_BY_ZONE!$A:$A, 0)</f>
        <v>#N/A</v>
      </c>
      <c r="G32" s="11" t="str">
        <f>IFERROR(INDEX(REPORT_DATA_BY_ZONE!$A:$AH,$F32,MATCH(G$8,REPORT_DATA_BY_ZONE!$A$1:$AH$1,0)), "")</f>
        <v/>
      </c>
      <c r="H32" s="11" t="str">
        <f>IFERROR(INDEX(REPORT_DATA_BY_ZONE!$A:$AH,$F32,MATCH(H$8,REPORT_DATA_BY_ZONE!$A$1:$AH$1,0)), "")</f>
        <v/>
      </c>
      <c r="I32" s="11" t="str">
        <f>IFERROR(INDEX(REPORT_DATA_BY_ZONE!$A:$AH,$F32,MATCH(I$8,REPORT_DATA_BY_ZONE!$A$1:$AH$1,0)), "")</f>
        <v/>
      </c>
      <c r="J32" s="11" t="str">
        <f>IFERROR(INDEX(REPORT_DATA_BY_ZONE!$A:$AH,$F32,MATCH(J$8,REPORT_DATA_BY_ZONE!$A$1:$AH$1,0)), "")</f>
        <v/>
      </c>
      <c r="K32" s="11" t="str">
        <f>IFERROR(INDEX(REPORT_DATA_BY_ZONE!$A:$AH,$F32,MATCH(K$8,REPORT_DATA_BY_ZONE!$A$1:$AH$1,0)), "")</f>
        <v/>
      </c>
      <c r="L32" s="11" t="str">
        <f>IFERROR(INDEX(REPORT_DATA_BY_ZONE!$A:$AH,$F32,MATCH(L$8,REPORT_DATA_BY_ZONE!$A$1:$AH$1,0)), "")</f>
        <v/>
      </c>
      <c r="M32" s="11" t="str">
        <f>IFERROR(INDEX(REPORT_DATA_BY_ZONE!$A:$AH,$F32,MATCH(M$8,REPORT_DATA_BY_ZONE!$A$1:$AH$1,0)), "")</f>
        <v/>
      </c>
      <c r="N32" s="11" t="str">
        <f>IFERROR(INDEX(REPORT_DATA_BY_ZONE!$A:$AH,$F32,MATCH(N$8,REPORT_DATA_BY_ZONE!$A$1:$AH$1,0)), "")</f>
        <v/>
      </c>
      <c r="O32" s="11" t="str">
        <f>IFERROR(INDEX(REPORT_DATA_BY_ZONE!$A:$AH,$F32,MATCH(O$8,REPORT_DATA_BY_ZONE!$A$1:$AH$1,0)), "")</f>
        <v/>
      </c>
      <c r="P32" s="11" t="str">
        <f>IFERROR(INDEX(REPORT_DATA_BY_ZONE!$A:$AH,$F32,MATCH(P$8,REPORT_DATA_BY_ZONE!$A$1:$AH$1,0)), "")</f>
        <v/>
      </c>
      <c r="Q32" s="11" t="str">
        <f>IFERROR(INDEX(REPORT_DATA_BY_ZONE!$A:$AH,$F32,MATCH(Q$8,REPORT_DATA_BY_ZONE!$A$1:$AH$1,0)), "")</f>
        <v/>
      </c>
      <c r="R32" s="11" t="str">
        <f>IFERROR(INDEX(REPORT_DATA_BY_ZONE!$A:$AH,$F32,MATCH(R$8,REPORT_DATA_BY_ZONE!$A$1:$AH$1,0)), "")</f>
        <v/>
      </c>
      <c r="S32" s="11" t="str">
        <f>IFERROR(INDEX(REPORT_DATA_BY_ZONE!$A:$AH,$F32,MATCH(S$8,REPORT_DATA_BY_ZONE!$A$1:$AH$1,0)), "")</f>
        <v/>
      </c>
      <c r="T32" s="11" t="str">
        <f>IFERROR(INDEX(REPORT_DATA_BY_ZONE!$A:$AH,$F32,MATCH(T$8,REPORT_DATA_BY_ZONE!$A$1:$AH$1,0)), "")</f>
        <v/>
      </c>
      <c r="U32" s="11" t="str">
        <f>IFERROR(INDEX(REPORT_DATA_BY_ZONE!$A:$AH,$F32,MATCH(U$8,REPORT_DATA_BY_ZONE!$A$1:$AH$1,0)), "")</f>
        <v/>
      </c>
      <c r="V32" s="11" t="str">
        <f>IFERROR(INDEX(REPORT_DATA_BY_ZONE!$A:$AH,$F32,MATCH(V$8,REPORT_DATA_BY_ZONE!$A$1:$AH$1,0)), "")</f>
        <v/>
      </c>
    </row>
    <row r="33" spans="2:22">
      <c r="B33" s="18" t="s">
        <v>1422</v>
      </c>
      <c r="C33" s="15"/>
      <c r="D33" s="15"/>
      <c r="E33" s="15"/>
      <c r="F33" s="15"/>
      <c r="G33" s="19">
        <f>SUM(G28:G32)</f>
        <v>0</v>
      </c>
      <c r="H33" s="19">
        <f t="shared" ref="H33:V33" si="3">SUM(H28:H32)</f>
        <v>3</v>
      </c>
      <c r="I33" s="19">
        <f t="shared" si="3"/>
        <v>54</v>
      </c>
      <c r="J33" s="19">
        <f t="shared" si="3"/>
        <v>61</v>
      </c>
      <c r="K33" s="19">
        <f t="shared" si="3"/>
        <v>2</v>
      </c>
      <c r="L33" s="19">
        <f t="shared" si="3"/>
        <v>0</v>
      </c>
      <c r="M33" s="19">
        <f t="shared" si="3"/>
        <v>0</v>
      </c>
      <c r="N33" s="19">
        <f t="shared" si="3"/>
        <v>161</v>
      </c>
      <c r="O33" s="19">
        <f t="shared" si="3"/>
        <v>51</v>
      </c>
      <c r="P33" s="19">
        <f t="shared" si="3"/>
        <v>177</v>
      </c>
      <c r="Q33" s="19">
        <f t="shared" si="3"/>
        <v>255</v>
      </c>
      <c r="R33" s="19">
        <f t="shared" si="3"/>
        <v>146</v>
      </c>
      <c r="S33" s="19">
        <f t="shared" si="3"/>
        <v>2</v>
      </c>
      <c r="T33" s="19">
        <f t="shared" si="3"/>
        <v>89</v>
      </c>
      <c r="U33" s="19">
        <f t="shared" si="3"/>
        <v>33</v>
      </c>
      <c r="V33" s="19">
        <f t="shared" si="3"/>
        <v>0</v>
      </c>
    </row>
  </sheetData>
  <mergeCells count="18"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  <mergeCell ref="G5:J5"/>
    <mergeCell ref="R1:R5"/>
  </mergeCells>
  <conditionalFormatting sqref="L10:M11">
    <cfRule type="cellIs" dxfId="223" priority="127" operator="lessThan">
      <formula>0.5</formula>
    </cfRule>
    <cfRule type="cellIs" dxfId="222" priority="128" operator="greaterThan">
      <formula>0.5</formula>
    </cfRule>
  </conditionalFormatting>
  <conditionalFormatting sqref="N10:N11">
    <cfRule type="cellIs" dxfId="221" priority="125" operator="lessThan">
      <formula>4.5</formula>
    </cfRule>
    <cfRule type="cellIs" dxfId="220" priority="126" operator="greaterThan">
      <formula>5.5</formula>
    </cfRule>
  </conditionalFormatting>
  <conditionalFormatting sqref="O10:O11">
    <cfRule type="cellIs" dxfId="219" priority="123" operator="lessThan">
      <formula>1.5</formula>
    </cfRule>
    <cfRule type="cellIs" dxfId="218" priority="124" operator="greaterThan">
      <formula>2.5</formula>
    </cfRule>
  </conditionalFormatting>
  <conditionalFormatting sqref="P10:P11">
    <cfRule type="cellIs" dxfId="217" priority="121" operator="lessThan">
      <formula>4.5</formula>
    </cfRule>
    <cfRule type="cellIs" dxfId="216" priority="122" operator="greaterThan">
      <formula>7.5</formula>
    </cfRule>
  </conditionalFormatting>
  <conditionalFormatting sqref="R10:S11">
    <cfRule type="cellIs" dxfId="215" priority="119" operator="lessThan">
      <formula>2.5</formula>
    </cfRule>
    <cfRule type="cellIs" dxfId="214" priority="120" operator="greaterThan">
      <formula>4.5</formula>
    </cfRule>
  </conditionalFormatting>
  <conditionalFormatting sqref="T10:T11">
    <cfRule type="cellIs" dxfId="213" priority="117" operator="lessThan">
      <formula>2.5</formula>
    </cfRule>
    <cfRule type="cellIs" dxfId="212" priority="118" operator="greaterThan">
      <formula>4.5</formula>
    </cfRule>
  </conditionalFormatting>
  <conditionalFormatting sqref="U10:U11">
    <cfRule type="cellIs" dxfId="211" priority="116" operator="greaterThan">
      <formula>1.5</formula>
    </cfRule>
  </conditionalFormatting>
  <conditionalFormatting sqref="L10:V11">
    <cfRule type="expression" dxfId="210" priority="113">
      <formula>L10=""</formula>
    </cfRule>
  </conditionalFormatting>
  <conditionalFormatting sqref="S10:S11">
    <cfRule type="cellIs" dxfId="209" priority="114" operator="greaterThan">
      <formula>0.5</formula>
    </cfRule>
    <cfRule type="cellIs" dxfId="208" priority="115" operator="lessThan">
      <formula>0.5</formula>
    </cfRule>
  </conditionalFormatting>
  <conditionalFormatting sqref="L21:M22">
    <cfRule type="cellIs" dxfId="207" priority="111" operator="lessThan">
      <formula>0.5</formula>
    </cfRule>
    <cfRule type="cellIs" dxfId="206" priority="112" operator="greaterThan">
      <formula>0.5</formula>
    </cfRule>
  </conditionalFormatting>
  <conditionalFormatting sqref="N21:N22">
    <cfRule type="cellIs" dxfId="205" priority="109" operator="lessThan">
      <formula>4.5</formula>
    </cfRule>
    <cfRule type="cellIs" dxfId="204" priority="110" operator="greaterThan">
      <formula>5.5</formula>
    </cfRule>
  </conditionalFormatting>
  <conditionalFormatting sqref="O21:O22">
    <cfRule type="cellIs" dxfId="203" priority="107" operator="lessThan">
      <formula>1.5</formula>
    </cfRule>
    <cfRule type="cellIs" dxfId="202" priority="108" operator="greaterThan">
      <formula>2.5</formula>
    </cfRule>
  </conditionalFormatting>
  <conditionalFormatting sqref="P21:P22">
    <cfRule type="cellIs" dxfId="201" priority="105" operator="lessThan">
      <formula>4.5</formula>
    </cfRule>
    <cfRule type="cellIs" dxfId="200" priority="106" operator="greaterThan">
      <formula>7.5</formula>
    </cfRule>
  </conditionalFormatting>
  <conditionalFormatting sqref="R21:S22">
    <cfRule type="cellIs" dxfId="199" priority="103" operator="lessThan">
      <formula>2.5</formula>
    </cfRule>
    <cfRule type="cellIs" dxfId="198" priority="104" operator="greaterThan">
      <formula>4.5</formula>
    </cfRule>
  </conditionalFormatting>
  <conditionalFormatting sqref="T21:T22">
    <cfRule type="cellIs" dxfId="197" priority="101" operator="lessThan">
      <formula>2.5</formula>
    </cfRule>
    <cfRule type="cellIs" dxfId="196" priority="102" operator="greaterThan">
      <formula>4.5</formula>
    </cfRule>
  </conditionalFormatting>
  <conditionalFormatting sqref="U21:U22">
    <cfRule type="cellIs" dxfId="195" priority="100" operator="greaterThan">
      <formula>1.5</formula>
    </cfRule>
  </conditionalFormatting>
  <conditionalFormatting sqref="L21:V22">
    <cfRule type="expression" dxfId="194" priority="97">
      <formula>L21=""</formula>
    </cfRule>
  </conditionalFormatting>
  <conditionalFormatting sqref="S21:S22">
    <cfRule type="cellIs" dxfId="193" priority="98" operator="greaterThan">
      <formula>0.5</formula>
    </cfRule>
    <cfRule type="cellIs" dxfId="192" priority="99" operator="lessThan">
      <formula>0.5</formula>
    </cfRule>
  </conditionalFormatting>
  <conditionalFormatting sqref="L12:M12">
    <cfRule type="cellIs" dxfId="191" priority="95" operator="lessThan">
      <formula>0.5</formula>
    </cfRule>
    <cfRule type="cellIs" dxfId="190" priority="96" operator="greaterThan">
      <formula>0.5</formula>
    </cfRule>
  </conditionalFormatting>
  <conditionalFormatting sqref="N12">
    <cfRule type="cellIs" dxfId="189" priority="93" operator="lessThan">
      <formula>4.5</formula>
    </cfRule>
    <cfRule type="cellIs" dxfId="188" priority="94" operator="greaterThan">
      <formula>5.5</formula>
    </cfRule>
  </conditionalFormatting>
  <conditionalFormatting sqref="O12">
    <cfRule type="cellIs" dxfId="187" priority="91" operator="lessThan">
      <formula>1.5</formula>
    </cfRule>
    <cfRule type="cellIs" dxfId="186" priority="92" operator="greaterThan">
      <formula>2.5</formula>
    </cfRule>
  </conditionalFormatting>
  <conditionalFormatting sqref="P12">
    <cfRule type="cellIs" dxfId="185" priority="89" operator="lessThan">
      <formula>4.5</formula>
    </cfRule>
    <cfRule type="cellIs" dxfId="184" priority="90" operator="greaterThan">
      <formula>7.5</formula>
    </cfRule>
  </conditionalFormatting>
  <conditionalFormatting sqref="R12:S12">
    <cfRule type="cellIs" dxfId="183" priority="87" operator="lessThan">
      <formula>2.5</formula>
    </cfRule>
    <cfRule type="cellIs" dxfId="182" priority="88" operator="greaterThan">
      <formula>4.5</formula>
    </cfRule>
  </conditionalFormatting>
  <conditionalFormatting sqref="T12">
    <cfRule type="cellIs" dxfId="181" priority="85" operator="lessThan">
      <formula>2.5</formula>
    </cfRule>
    <cfRule type="cellIs" dxfId="180" priority="86" operator="greaterThan">
      <formula>4.5</formula>
    </cfRule>
  </conditionalFormatting>
  <conditionalFormatting sqref="U12">
    <cfRule type="cellIs" dxfId="179" priority="84" operator="greaterThan">
      <formula>1.5</formula>
    </cfRule>
  </conditionalFormatting>
  <conditionalFormatting sqref="L12:V12">
    <cfRule type="expression" dxfId="178" priority="81">
      <formula>L12=""</formula>
    </cfRule>
  </conditionalFormatting>
  <conditionalFormatting sqref="S12">
    <cfRule type="cellIs" dxfId="177" priority="82" operator="greaterThan">
      <formula>0.5</formula>
    </cfRule>
    <cfRule type="cellIs" dxfId="176" priority="83" operator="lessThan">
      <formula>0.5</formula>
    </cfRule>
  </conditionalFormatting>
  <conditionalFormatting sqref="L23:M24">
    <cfRule type="cellIs" dxfId="175" priority="79" operator="lessThan">
      <formula>0.5</formula>
    </cfRule>
    <cfRule type="cellIs" dxfId="174" priority="80" operator="greaterThan">
      <formula>0.5</formula>
    </cfRule>
  </conditionalFormatting>
  <conditionalFormatting sqref="N23:N24">
    <cfRule type="cellIs" dxfId="173" priority="77" operator="lessThan">
      <formula>4.5</formula>
    </cfRule>
    <cfRule type="cellIs" dxfId="172" priority="78" operator="greaterThan">
      <formula>5.5</formula>
    </cfRule>
  </conditionalFormatting>
  <conditionalFormatting sqref="O23:O24">
    <cfRule type="cellIs" dxfId="171" priority="75" operator="lessThan">
      <formula>1.5</formula>
    </cfRule>
    <cfRule type="cellIs" dxfId="170" priority="76" operator="greaterThan">
      <formula>2.5</formula>
    </cfRule>
  </conditionalFormatting>
  <conditionalFormatting sqref="P23:P24">
    <cfRule type="cellIs" dxfId="169" priority="73" operator="lessThan">
      <formula>4.5</formula>
    </cfRule>
    <cfRule type="cellIs" dxfId="168" priority="74" operator="greaterThan">
      <formula>7.5</formula>
    </cfRule>
  </conditionalFormatting>
  <conditionalFormatting sqref="R23:S24">
    <cfRule type="cellIs" dxfId="167" priority="71" operator="lessThan">
      <formula>2.5</formula>
    </cfRule>
    <cfRule type="cellIs" dxfId="166" priority="72" operator="greaterThan">
      <formula>4.5</formula>
    </cfRule>
  </conditionalFormatting>
  <conditionalFormatting sqref="T23:T24">
    <cfRule type="cellIs" dxfId="165" priority="69" operator="lessThan">
      <formula>2.5</formula>
    </cfRule>
    <cfRule type="cellIs" dxfId="164" priority="70" operator="greaterThan">
      <formula>4.5</formula>
    </cfRule>
  </conditionalFormatting>
  <conditionalFormatting sqref="U23:U24">
    <cfRule type="cellIs" dxfId="163" priority="68" operator="greaterThan">
      <formula>1.5</formula>
    </cfRule>
  </conditionalFormatting>
  <conditionalFormatting sqref="L23:V24">
    <cfRule type="expression" dxfId="162" priority="65">
      <formula>L23=""</formula>
    </cfRule>
  </conditionalFormatting>
  <conditionalFormatting sqref="S23:S24">
    <cfRule type="cellIs" dxfId="161" priority="66" operator="greaterThan">
      <formula>0.5</formula>
    </cfRule>
    <cfRule type="cellIs" dxfId="160" priority="67" operator="lessThan">
      <formula>0.5</formula>
    </cfRule>
  </conditionalFormatting>
  <conditionalFormatting sqref="L13:M13">
    <cfRule type="cellIs" dxfId="159" priority="63" operator="lessThan">
      <formula>0.5</formula>
    </cfRule>
    <cfRule type="cellIs" dxfId="158" priority="64" operator="greaterThan">
      <formula>0.5</formula>
    </cfRule>
  </conditionalFormatting>
  <conditionalFormatting sqref="N13">
    <cfRule type="cellIs" dxfId="157" priority="61" operator="lessThan">
      <formula>4.5</formula>
    </cfRule>
    <cfRule type="cellIs" dxfId="156" priority="62" operator="greaterThan">
      <formula>5.5</formula>
    </cfRule>
  </conditionalFormatting>
  <conditionalFormatting sqref="O13">
    <cfRule type="cellIs" dxfId="155" priority="59" operator="lessThan">
      <formula>1.5</formula>
    </cfRule>
    <cfRule type="cellIs" dxfId="154" priority="60" operator="greaterThan">
      <formula>2.5</formula>
    </cfRule>
  </conditionalFormatting>
  <conditionalFormatting sqref="P13">
    <cfRule type="cellIs" dxfId="153" priority="57" operator="lessThan">
      <formula>4.5</formula>
    </cfRule>
    <cfRule type="cellIs" dxfId="152" priority="58" operator="greaterThan">
      <formula>7.5</formula>
    </cfRule>
  </conditionalFormatting>
  <conditionalFormatting sqref="R13:S13">
    <cfRule type="cellIs" dxfId="151" priority="55" operator="lessThan">
      <formula>2.5</formula>
    </cfRule>
    <cfRule type="cellIs" dxfId="150" priority="56" operator="greaterThan">
      <formula>4.5</formula>
    </cfRule>
  </conditionalFormatting>
  <conditionalFormatting sqref="T13">
    <cfRule type="cellIs" dxfId="149" priority="53" operator="lessThan">
      <formula>2.5</formula>
    </cfRule>
    <cfRule type="cellIs" dxfId="148" priority="54" operator="greaterThan">
      <formula>4.5</formula>
    </cfRule>
  </conditionalFormatting>
  <conditionalFormatting sqref="U13">
    <cfRule type="cellIs" dxfId="147" priority="52" operator="greaterThan">
      <formula>1.5</formula>
    </cfRule>
  </conditionalFormatting>
  <conditionalFormatting sqref="L13:V13">
    <cfRule type="expression" dxfId="146" priority="49">
      <formula>L13=""</formula>
    </cfRule>
  </conditionalFormatting>
  <conditionalFormatting sqref="S13">
    <cfRule type="cellIs" dxfId="145" priority="50" operator="greaterThan">
      <formula>0.5</formula>
    </cfRule>
    <cfRule type="cellIs" dxfId="144" priority="51" operator="lessThan">
      <formula>0.5</formula>
    </cfRule>
  </conditionalFormatting>
  <conditionalFormatting sqref="L16:M17">
    <cfRule type="cellIs" dxfId="143" priority="47" operator="lessThan">
      <formula>0.5</formula>
    </cfRule>
    <cfRule type="cellIs" dxfId="142" priority="48" operator="greaterThan">
      <formula>0.5</formula>
    </cfRule>
  </conditionalFormatting>
  <conditionalFormatting sqref="N16:N17">
    <cfRule type="cellIs" dxfId="141" priority="45" operator="lessThan">
      <formula>4.5</formula>
    </cfRule>
    <cfRule type="cellIs" dxfId="140" priority="46" operator="greaterThan">
      <formula>5.5</formula>
    </cfRule>
  </conditionalFormatting>
  <conditionalFormatting sqref="O16:O17">
    <cfRule type="cellIs" dxfId="139" priority="43" operator="lessThan">
      <formula>1.5</formula>
    </cfRule>
    <cfRule type="cellIs" dxfId="138" priority="44" operator="greaterThan">
      <formula>2.5</formula>
    </cfRule>
  </conditionalFormatting>
  <conditionalFormatting sqref="P16:P17">
    <cfRule type="cellIs" dxfId="137" priority="41" operator="lessThan">
      <formula>4.5</formula>
    </cfRule>
    <cfRule type="cellIs" dxfId="136" priority="42" operator="greaterThan">
      <formula>7.5</formula>
    </cfRule>
  </conditionalFormatting>
  <conditionalFormatting sqref="R16:S17">
    <cfRule type="cellIs" dxfId="135" priority="39" operator="lessThan">
      <formula>2.5</formula>
    </cfRule>
    <cfRule type="cellIs" dxfId="134" priority="40" operator="greaterThan">
      <formula>4.5</formula>
    </cfRule>
  </conditionalFormatting>
  <conditionalFormatting sqref="T16:T17">
    <cfRule type="cellIs" dxfId="133" priority="37" operator="lessThan">
      <formula>2.5</formula>
    </cfRule>
    <cfRule type="cellIs" dxfId="132" priority="38" operator="greaterThan">
      <formula>4.5</formula>
    </cfRule>
  </conditionalFormatting>
  <conditionalFormatting sqref="U16:U17">
    <cfRule type="cellIs" dxfId="131" priority="36" operator="greaterThan">
      <formula>1.5</formula>
    </cfRule>
  </conditionalFormatting>
  <conditionalFormatting sqref="L16:V17">
    <cfRule type="expression" dxfId="130" priority="33">
      <formula>L16=""</formula>
    </cfRule>
  </conditionalFormatting>
  <conditionalFormatting sqref="S16:S17">
    <cfRule type="cellIs" dxfId="129" priority="34" operator="greaterThan">
      <formula>0.5</formula>
    </cfRule>
    <cfRule type="cellIs" dxfId="128" priority="35" operator="lessThan">
      <formula>0.5</formula>
    </cfRule>
  </conditionalFormatting>
  <conditionalFormatting sqref="L18:M18">
    <cfRule type="cellIs" dxfId="127" priority="31" operator="lessThan">
      <formula>0.5</formula>
    </cfRule>
    <cfRule type="cellIs" dxfId="126" priority="32" operator="greaterThan">
      <formula>0.5</formula>
    </cfRule>
  </conditionalFormatting>
  <conditionalFormatting sqref="N18">
    <cfRule type="cellIs" dxfId="125" priority="29" operator="lessThan">
      <formula>4.5</formula>
    </cfRule>
    <cfRule type="cellIs" dxfId="124" priority="30" operator="greaterThan">
      <formula>5.5</formula>
    </cfRule>
  </conditionalFormatting>
  <conditionalFormatting sqref="O18">
    <cfRule type="cellIs" dxfId="123" priority="27" operator="lessThan">
      <formula>1.5</formula>
    </cfRule>
    <cfRule type="cellIs" dxfId="122" priority="28" operator="greaterThan">
      <formula>2.5</formula>
    </cfRule>
  </conditionalFormatting>
  <conditionalFormatting sqref="P18">
    <cfRule type="cellIs" dxfId="121" priority="25" operator="lessThan">
      <formula>4.5</formula>
    </cfRule>
    <cfRule type="cellIs" dxfId="120" priority="26" operator="greaterThan">
      <formula>7.5</formula>
    </cfRule>
  </conditionalFormatting>
  <conditionalFormatting sqref="R18:S18">
    <cfRule type="cellIs" dxfId="119" priority="23" operator="lessThan">
      <formula>2.5</formula>
    </cfRule>
    <cfRule type="cellIs" dxfId="118" priority="24" operator="greaterThan">
      <formula>4.5</formula>
    </cfRule>
  </conditionalFormatting>
  <conditionalFormatting sqref="T18">
    <cfRule type="cellIs" dxfId="117" priority="21" operator="lessThan">
      <formula>2.5</formula>
    </cfRule>
    <cfRule type="cellIs" dxfId="116" priority="22" operator="greaterThan">
      <formula>4.5</formula>
    </cfRule>
  </conditionalFormatting>
  <conditionalFormatting sqref="U18">
    <cfRule type="cellIs" dxfId="115" priority="20" operator="greaterThan">
      <formula>1.5</formula>
    </cfRule>
  </conditionalFormatting>
  <conditionalFormatting sqref="L18:V18">
    <cfRule type="expression" dxfId="114" priority="17">
      <formula>L18=""</formula>
    </cfRule>
  </conditionalFormatting>
  <conditionalFormatting sqref="S18">
    <cfRule type="cellIs" dxfId="113" priority="18" operator="greaterThan">
      <formula>0.5</formula>
    </cfRule>
    <cfRule type="cellIs" dxfId="112" priority="19" operator="lessThan">
      <formula>0.5</formula>
    </cfRule>
  </conditionalFormatting>
  <pageMargins left="0.7" right="0.7" top="0.75" bottom="0.75" header="0.3" footer="0.3"/>
  <pageSetup paperSize="9" scale="73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4" zoomScaleNormal="100" workbookViewId="0">
      <selection activeCell="Q63" sqref="Q63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opLeftCell="A14" workbookViewId="0">
      <selection activeCell="B29" sqref="B29"/>
    </sheetView>
  </sheetViews>
  <sheetFormatPr defaultRowHeight="15"/>
  <cols>
    <col min="1" max="1" width="21" style="8" customWidth="1"/>
    <col min="2" max="2" width="24.7109375" style="8" customWidth="1"/>
    <col min="3" max="3" width="13.28515625" style="8" customWidth="1"/>
    <col min="4" max="4" width="20.7109375" style="8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8" ht="135">
      <c r="F1" s="39" t="s">
        <v>74</v>
      </c>
      <c r="G1" s="39" t="s">
        <v>72</v>
      </c>
      <c r="H1" s="39" t="s">
        <v>73</v>
      </c>
      <c r="I1" s="39" t="s">
        <v>86</v>
      </c>
      <c r="J1" s="39" t="s">
        <v>87</v>
      </c>
      <c r="K1" s="39" t="s">
        <v>85</v>
      </c>
      <c r="N1" s="39" t="s">
        <v>633</v>
      </c>
      <c r="P1" s="39" t="s">
        <v>29</v>
      </c>
      <c r="Q1" s="39"/>
      <c r="R1" s="39" t="s">
        <v>636</v>
      </c>
      <c r="S1" s="39"/>
      <c r="T1" s="39" t="s">
        <v>64</v>
      </c>
      <c r="U1" s="39"/>
      <c r="V1" s="39" t="s">
        <v>65</v>
      </c>
    </row>
    <row r="2" spans="1:28">
      <c r="A2" s="37" t="s">
        <v>71</v>
      </c>
      <c r="B2" s="37" t="s">
        <v>1</v>
      </c>
      <c r="C2" s="37" t="s">
        <v>16</v>
      </c>
      <c r="D2" s="37" t="s">
        <v>14</v>
      </c>
      <c r="E2" s="37" t="s">
        <v>84</v>
      </c>
      <c r="F2" s="8" t="s">
        <v>78</v>
      </c>
      <c r="G2" s="8" t="s">
        <v>82</v>
      </c>
      <c r="H2" s="8" t="s">
        <v>83</v>
      </c>
      <c r="I2" s="8" t="s">
        <v>79</v>
      </c>
      <c r="J2" s="8" t="s">
        <v>80</v>
      </c>
      <c r="K2" s="8" t="s">
        <v>81</v>
      </c>
      <c r="M2" s="37" t="s">
        <v>76</v>
      </c>
      <c r="N2" s="37" t="s">
        <v>6</v>
      </c>
      <c r="O2" s="8" t="s">
        <v>88</v>
      </c>
      <c r="P2" s="37" t="s">
        <v>7</v>
      </c>
      <c r="Q2" s="37" t="s">
        <v>89</v>
      </c>
      <c r="R2" s="37" t="s">
        <v>8</v>
      </c>
      <c r="S2" s="37" t="s">
        <v>90</v>
      </c>
      <c r="T2" s="37" t="s">
        <v>63</v>
      </c>
      <c r="U2" s="37" t="s">
        <v>91</v>
      </c>
      <c r="V2" s="37" t="s">
        <v>62</v>
      </c>
      <c r="W2" s="37" t="s">
        <v>92</v>
      </c>
      <c r="Y2" s="8" t="s">
        <v>1388</v>
      </c>
      <c r="Z2" s="8" t="s">
        <v>14</v>
      </c>
      <c r="AA2" s="8" t="s">
        <v>1389</v>
      </c>
      <c r="AB2" s="8" t="s">
        <v>6</v>
      </c>
    </row>
    <row r="3" spans="1:28">
      <c r="A3" s="37">
        <v>-12</v>
      </c>
      <c r="B3" s="37">
        <f t="shared" ref="B3:B15" si="0">MONTH+$A3</f>
        <v>-10</v>
      </c>
      <c r="C3" s="38">
        <f>DATE(2016, B3,1)</f>
        <v>42036</v>
      </c>
      <c r="D3" s="38" t="str">
        <f>CONCATENATE(YEAR($C3),":",MONTH($C3),":0:0:", SOUTH!$A$1)</f>
        <v>2015:2:0:0:SOUTH</v>
      </c>
      <c r="E3" s="37" t="e">
        <f>MATCH($D3,BAPTISM_SOURCE_ZONE_MONTH!$A:$A, 0)</f>
        <v>#N/A</v>
      </c>
      <c r="F3" s="11" t="str">
        <f>IFERROR(INDEX(BAPTISM_SOURCE_ZONE_MONTH!$A:$Z,SOUTH_GRAPH_DATA!$E3,MATCH(F$2,BAPTISM_SOURCE_ZONE_MONTH!$A$1:$Z$1,0)),"")</f>
        <v/>
      </c>
      <c r="G3" s="11" t="str">
        <f>IFERROR(INDEX(BAPTISM_SOURCE_ZONE_MONTH!$A:$Z,SOUTH_GRAPH_DATA!$E3,MATCH(G$2,BAPTISM_SOURCE_ZONE_MONTH!$A$1:$Z$1,0)),"")</f>
        <v/>
      </c>
      <c r="H3" s="11" t="str">
        <f>IFERROR(INDEX(BAPTISM_SOURCE_ZONE_MONTH!$A:$Z,SOUTH_GRAPH_DATA!$E3,MATCH(H$2,BAPTISM_SOURCE_ZONE_MONTH!$A$1:$Z$1,0)),"")</f>
        <v/>
      </c>
      <c r="I3" s="11" t="str">
        <f>IFERROR(INDEX(BAPTISM_SOURCE_ZONE_MONTH!$A:$Z,SOUTH_GRAPH_DATA!$E3,MATCH(I$2,BAPTISM_SOURCE_ZONE_MONTH!$A$1:$Z$1,0)),"")</f>
        <v/>
      </c>
      <c r="J3" s="11" t="str">
        <f>IFERROR(INDEX(BAPTISM_SOURCE_ZONE_MONTH!$A:$Z,SOUTH_GRAPH_DATA!$E3,MATCH(J$2,BAPTISM_SOURCE_ZONE_MONTH!$A$1:$Z$1,0)),"")</f>
        <v/>
      </c>
      <c r="K3" s="11" t="str">
        <f>IFERROR(INDEX(BAPTISM_SOURCE_ZONE_MONTH!$A:$Z,SOUTH_GRAPH_DATA!$E3,MATCH(K$2,BAPTISM_SOURCE_ZONE_MONTH!$A$1:$Z$1,0)),"")</f>
        <v/>
      </c>
      <c r="M3" s="37">
        <f>MATCH($D3,REPORT_DATA_BY_ZONE_MONTH!$A:$A, 0)</f>
        <v>137</v>
      </c>
      <c r="N3" s="30">
        <f>IFERROR(INDEX(REPORT_DATA_BY_ZONE_MONTH!$A:$AG,$M3,MATCH(N$2,REPORT_DATA_BY_ZONE_MONTH!$A$1:$AG$1,0)), "")</f>
        <v>0</v>
      </c>
      <c r="O3" s="30">
        <f>$B$21</f>
        <v>12</v>
      </c>
      <c r="P3" s="30">
        <f>IFERROR(INDEX(REPORT_DATA_BY_ZONE_MONTH!$A:$AG,$M3,MATCH(P$2,REPORT_DATA_BY_ZONE_MONTH!$A$1:$AG$1,0)), "")</f>
        <v>0</v>
      </c>
      <c r="Q3" s="30">
        <f>6*$B$17*$B$18</f>
        <v>264</v>
      </c>
      <c r="R3" s="30">
        <f>IFERROR(INDEX(REPORT_DATA_BY_ZONE_MONTH!$A:$AG,$M3,MATCH(R$2,REPORT_DATA_BY_ZONE_MONTH!$A$1:$AG$1,0)), "")</f>
        <v>0</v>
      </c>
      <c r="S3" s="30">
        <f>3*$B$17*$B$18</f>
        <v>132</v>
      </c>
      <c r="T3" s="30">
        <f>IFERROR(INDEX(REPORT_DATA_BY_ZONE_MONTH!$A:$AG,$M3,MATCH(T$2,REPORT_DATA_BY_ZONE_MONTH!$A$1:$AG$1,0)), "")</f>
        <v>0</v>
      </c>
      <c r="U3" s="30">
        <f>5*$B$17*$B$18</f>
        <v>220</v>
      </c>
      <c r="V3" s="30">
        <f>IFERROR(INDEX(REPORT_DATA_BY_ZONE_MONTH!$A:$AG,$M3,MATCH(V$2,REPORT_DATA_BY_ZONE_MONTH!$A$1:$AG$1,0)), "")</f>
        <v>0</v>
      </c>
      <c r="W3" s="30">
        <f>1*$B$17*$B$18</f>
        <v>44</v>
      </c>
      <c r="Y3" s="8">
        <v>1</v>
      </c>
      <c r="Z3" s="8" t="str">
        <f>CONCATENATE(YEAR, ":",Y3,":0:0:",SOUTH!$A$1)</f>
        <v>2016:1:0:0:SOUTH</v>
      </c>
      <c r="AA3" s="37">
        <f>MATCH($Z3,REPORT_DATA_BY_ZONE_MONTH!$A:$A, 0)</f>
        <v>218</v>
      </c>
      <c r="AB3" s="30">
        <f>IFERROR(INDEX(REPORT_DATA_BY_ZONE_MONTH!$A:$AG,$AA3,MATCH(AB$2,REPORT_DATA_BY_ZONE_MONTH!$A$1:$AG$1,0)), "")</f>
        <v>2</v>
      </c>
    </row>
    <row r="4" spans="1:28">
      <c r="A4" s="37">
        <v>-11</v>
      </c>
      <c r="B4" s="37">
        <f t="shared" si="0"/>
        <v>-9</v>
      </c>
      <c r="C4" s="38">
        <f t="shared" ref="C4:C15" si="1">DATE(2016, B4,1)</f>
        <v>42064</v>
      </c>
      <c r="D4" s="38" t="str">
        <f>CONCATENATE(YEAR($C4),":",MONTH($C4),":0:0:", SOUTH!$A$1)</f>
        <v>2015:3:0:0:SOUTH</v>
      </c>
      <c r="E4" s="37" t="e">
        <f>MATCH($D4,BAPTISM_SOURCE_ZONE_MONTH!$A:$A, 0)</f>
        <v>#N/A</v>
      </c>
      <c r="F4" s="11" t="str">
        <f>IFERROR(INDEX(BAPTISM_SOURCE_ZONE_MONTH!$A:$Z,SOUTH_GRAPH_DATA!$E4,MATCH(F$2,BAPTISM_SOURCE_ZONE_MONTH!$A$1:$Z$1,0)),"")</f>
        <v/>
      </c>
      <c r="G4" s="11" t="str">
        <f>IFERROR(INDEX(BAPTISM_SOURCE_ZONE_MONTH!$A:$Z,SOUTH_GRAPH_DATA!$E4,MATCH(G$2,BAPTISM_SOURCE_ZONE_MONTH!$A$1:$Z$1,0)),"")</f>
        <v/>
      </c>
      <c r="H4" s="11" t="str">
        <f>IFERROR(INDEX(BAPTISM_SOURCE_ZONE_MONTH!$A:$Z,SOUTH_GRAPH_DATA!$E4,MATCH(H$2,BAPTISM_SOURCE_ZONE_MONTH!$A$1:$Z$1,0)),"")</f>
        <v/>
      </c>
      <c r="I4" s="11" t="str">
        <f>IFERROR(INDEX(BAPTISM_SOURCE_ZONE_MONTH!$A:$Z,SOUTH_GRAPH_DATA!$E4,MATCH(I$2,BAPTISM_SOURCE_ZONE_MONTH!$A$1:$Z$1,0)),"")</f>
        <v/>
      </c>
      <c r="J4" s="11" t="str">
        <f>IFERROR(INDEX(BAPTISM_SOURCE_ZONE_MONTH!$A:$Z,SOUTH_GRAPH_DATA!$E4,MATCH(J$2,BAPTISM_SOURCE_ZONE_MONTH!$A$1:$Z$1,0)),"")</f>
        <v/>
      </c>
      <c r="K4" s="11" t="str">
        <f>IFERROR(INDEX(BAPTISM_SOURCE_ZONE_MONTH!$A:$Z,SOUTH_GRAPH_DATA!$E4,MATCH(K$2,BAPTISM_SOURCE_ZONE_MONTH!$A$1:$Z$1,0)),"")</f>
        <v/>
      </c>
      <c r="M4" s="37">
        <f>MATCH($D4,REPORT_DATA_BY_ZONE_MONTH!$A:$A, 0)</f>
        <v>147</v>
      </c>
      <c r="N4" s="30">
        <f>IFERROR(INDEX(REPORT_DATA_BY_ZONE_MONTH!$A:$AG,$M4,MATCH(N$2,REPORT_DATA_BY_ZONE_MONTH!$A$1:$AG$1,0)), "")</f>
        <v>3</v>
      </c>
      <c r="O4" s="30">
        <f t="shared" ref="O4:O15" si="2">$B$21</f>
        <v>12</v>
      </c>
      <c r="P4" s="30">
        <f>IFERROR(INDEX(REPORT_DATA_BY_ZONE_MONTH!$A:$AG,$M4,MATCH(P$2,REPORT_DATA_BY_ZONE_MONTH!$A$1:$AG$1,0)), "")</f>
        <v>0</v>
      </c>
      <c r="Q4" s="30">
        <f t="shared" ref="Q4:Q15" si="3">6*$B$17*$B$18</f>
        <v>264</v>
      </c>
      <c r="R4" s="30">
        <f>IFERROR(INDEX(REPORT_DATA_BY_ZONE_MONTH!$A:$AG,$M4,MATCH(R$2,REPORT_DATA_BY_ZONE_MONTH!$A$1:$AG$1,0)), "")</f>
        <v>0</v>
      </c>
      <c r="S4" s="30">
        <f t="shared" ref="S4:S15" si="4">3*$B$17*$B$18</f>
        <v>132</v>
      </c>
      <c r="T4" s="30">
        <f>IFERROR(INDEX(REPORT_DATA_BY_ZONE_MONTH!$A:$AG,$M4,MATCH(T$2,REPORT_DATA_BY_ZONE_MONTH!$A$1:$AG$1,0)), "")</f>
        <v>0</v>
      </c>
      <c r="U4" s="30">
        <f t="shared" ref="U4:U15" si="5">5*$B$17*$B$18</f>
        <v>220</v>
      </c>
      <c r="V4" s="30">
        <f>IFERROR(INDEX(REPORT_DATA_BY_ZONE_MONTH!$A:$AG,$M4,MATCH(V$2,REPORT_DATA_BY_ZONE_MONTH!$A$1:$AG$1,0)), "")</f>
        <v>0</v>
      </c>
      <c r="W4" s="30">
        <f t="shared" ref="W4:W15" si="6">1*$B$17*$B$18</f>
        <v>44</v>
      </c>
      <c r="Y4" s="8">
        <v>2</v>
      </c>
      <c r="Z4" s="8" t="str">
        <f>CONCATENATE(YEAR, ":",Y4,":0:0:",SOUTH!$A$1)</f>
        <v>2016:2:0:0:SOUTH</v>
      </c>
      <c r="AA4" s="37">
        <f>MATCH($Z4,REPORT_DATA_BY_ZONE_MONTH!$A:$A, 0)</f>
        <v>229</v>
      </c>
      <c r="AB4" s="30">
        <f>IFERROR(INDEX(REPORT_DATA_BY_ZONE_MONTH!$A:$AG,$AA4,MATCH(AB$2,REPORT_DATA_BY_ZONE_MONTH!$A$1:$AG$1,0)), "")</f>
        <v>0</v>
      </c>
    </row>
    <row r="5" spans="1:28">
      <c r="A5" s="37">
        <v>-10</v>
      </c>
      <c r="B5" s="37">
        <f t="shared" si="0"/>
        <v>-8</v>
      </c>
      <c r="C5" s="38">
        <f t="shared" si="1"/>
        <v>42095</v>
      </c>
      <c r="D5" s="38" t="str">
        <f>CONCATENATE(YEAR($C5),":",MONTH($C5),":0:0:", SOUTH!$A$1)</f>
        <v>2015:4:0:0:SOUTH</v>
      </c>
      <c r="E5" s="37" t="e">
        <f>MATCH($D5,BAPTISM_SOURCE_ZONE_MONTH!$A:$A, 0)</f>
        <v>#N/A</v>
      </c>
      <c r="F5" s="11" t="str">
        <f>IFERROR(INDEX(BAPTISM_SOURCE_ZONE_MONTH!$A:$Z,SOUTH_GRAPH_DATA!$E5,MATCH(F$2,BAPTISM_SOURCE_ZONE_MONTH!$A$1:$Z$1,0)),"")</f>
        <v/>
      </c>
      <c r="G5" s="11" t="str">
        <f>IFERROR(INDEX(BAPTISM_SOURCE_ZONE_MONTH!$A:$Z,SOUTH_GRAPH_DATA!$E5,MATCH(G$2,BAPTISM_SOURCE_ZONE_MONTH!$A$1:$Z$1,0)),"")</f>
        <v/>
      </c>
      <c r="H5" s="11" t="str">
        <f>IFERROR(INDEX(BAPTISM_SOURCE_ZONE_MONTH!$A:$Z,SOUTH_GRAPH_DATA!$E5,MATCH(H$2,BAPTISM_SOURCE_ZONE_MONTH!$A$1:$Z$1,0)),"")</f>
        <v/>
      </c>
      <c r="I5" s="11" t="str">
        <f>IFERROR(INDEX(BAPTISM_SOURCE_ZONE_MONTH!$A:$Z,SOUTH_GRAPH_DATA!$E5,MATCH(I$2,BAPTISM_SOURCE_ZONE_MONTH!$A$1:$Z$1,0)),"")</f>
        <v/>
      </c>
      <c r="J5" s="11" t="str">
        <f>IFERROR(INDEX(BAPTISM_SOURCE_ZONE_MONTH!$A:$Z,SOUTH_GRAPH_DATA!$E5,MATCH(J$2,BAPTISM_SOURCE_ZONE_MONTH!$A$1:$Z$1,0)),"")</f>
        <v/>
      </c>
      <c r="K5" s="11" t="str">
        <f>IFERROR(INDEX(BAPTISM_SOURCE_ZONE_MONTH!$A:$Z,SOUTH_GRAPH_DATA!$E5,MATCH(K$2,BAPTISM_SOURCE_ZONE_MONTH!$A$1:$Z$1,0)),"")</f>
        <v/>
      </c>
      <c r="M5" s="37">
        <f>MATCH($D5,REPORT_DATA_BY_ZONE_MONTH!$A:$A, 0)</f>
        <v>157</v>
      </c>
      <c r="N5" s="30">
        <f>IFERROR(INDEX(REPORT_DATA_BY_ZONE_MONTH!$A:$AG,$M5,MATCH(N$2,REPORT_DATA_BY_ZONE_MONTH!$A$1:$AG$1,0)), "")</f>
        <v>4</v>
      </c>
      <c r="O5" s="30">
        <f t="shared" si="2"/>
        <v>12</v>
      </c>
      <c r="P5" s="30">
        <f>IFERROR(INDEX(REPORT_DATA_BY_ZONE_MONTH!$A:$AG,$M5,MATCH(P$2,REPORT_DATA_BY_ZONE_MONTH!$A$1:$AG$1,0)), "")</f>
        <v>0</v>
      </c>
      <c r="Q5" s="30">
        <f t="shared" si="3"/>
        <v>264</v>
      </c>
      <c r="R5" s="30">
        <f>IFERROR(INDEX(REPORT_DATA_BY_ZONE_MONTH!$A:$AG,$M5,MATCH(R$2,REPORT_DATA_BY_ZONE_MONTH!$A$1:$AG$1,0)), "")</f>
        <v>0</v>
      </c>
      <c r="S5" s="30">
        <f t="shared" si="4"/>
        <v>132</v>
      </c>
      <c r="T5" s="30">
        <f>IFERROR(INDEX(REPORT_DATA_BY_ZONE_MONTH!$A:$AG,$M5,MATCH(T$2,REPORT_DATA_BY_ZONE_MONTH!$A$1:$AG$1,0)), "")</f>
        <v>0</v>
      </c>
      <c r="U5" s="30">
        <f t="shared" si="5"/>
        <v>220</v>
      </c>
      <c r="V5" s="30">
        <f>IFERROR(INDEX(REPORT_DATA_BY_ZONE_MONTH!$A:$AG,$M5,MATCH(V$2,REPORT_DATA_BY_ZONE_MONTH!$A$1:$AG$1,0)), "")</f>
        <v>0</v>
      </c>
      <c r="W5" s="30">
        <f t="shared" si="6"/>
        <v>44</v>
      </c>
      <c r="Y5" s="8">
        <v>3</v>
      </c>
      <c r="Z5" s="8" t="str">
        <f>CONCATENATE(YEAR, ":",Y5,":0:0:",SOUTH!$A$1)</f>
        <v>2016:3:0:0:SOUTH</v>
      </c>
      <c r="AA5" s="37" t="e">
        <f>MATCH($Z5,REPORT_DATA_BY_ZONE_MONTH!$A:$A, 0)</f>
        <v>#N/A</v>
      </c>
      <c r="AB5" s="30" t="str">
        <f>IFERROR(INDEX(REPORT_DATA_BY_ZONE_MONTH!$A:$AG,$AA5,MATCH(AB$2,REPORT_DATA_BY_ZONE_MONTH!$A$1:$AG$1,0)), "")</f>
        <v/>
      </c>
    </row>
    <row r="6" spans="1:28">
      <c r="A6" s="37">
        <v>-9</v>
      </c>
      <c r="B6" s="37">
        <f t="shared" si="0"/>
        <v>-7</v>
      </c>
      <c r="C6" s="38">
        <f t="shared" si="1"/>
        <v>42125</v>
      </c>
      <c r="D6" s="38" t="str">
        <f>CONCATENATE(YEAR($C6),":",MONTH($C6),":0:0:", SOUTH!$A$1)</f>
        <v>2015:5:0:0:SOUTH</v>
      </c>
      <c r="E6" s="37" t="e">
        <f>MATCH($D6,BAPTISM_SOURCE_ZONE_MONTH!$A:$A, 0)</f>
        <v>#N/A</v>
      </c>
      <c r="F6" s="11" t="str">
        <f>IFERROR(INDEX(BAPTISM_SOURCE_ZONE_MONTH!$A:$Z,SOUTH_GRAPH_DATA!$E6,MATCH(F$2,BAPTISM_SOURCE_ZONE_MONTH!$A$1:$Z$1,0)),"")</f>
        <v/>
      </c>
      <c r="G6" s="11" t="str">
        <f>IFERROR(INDEX(BAPTISM_SOURCE_ZONE_MONTH!$A:$Z,SOUTH_GRAPH_DATA!$E6,MATCH(G$2,BAPTISM_SOURCE_ZONE_MONTH!$A$1:$Z$1,0)),"")</f>
        <v/>
      </c>
      <c r="H6" s="11" t="str">
        <f>IFERROR(INDEX(BAPTISM_SOURCE_ZONE_MONTH!$A:$Z,SOUTH_GRAPH_DATA!$E6,MATCH(H$2,BAPTISM_SOURCE_ZONE_MONTH!$A$1:$Z$1,0)),"")</f>
        <v/>
      </c>
      <c r="I6" s="11" t="str">
        <f>IFERROR(INDEX(BAPTISM_SOURCE_ZONE_MONTH!$A:$Z,SOUTH_GRAPH_DATA!$E6,MATCH(I$2,BAPTISM_SOURCE_ZONE_MONTH!$A$1:$Z$1,0)),"")</f>
        <v/>
      </c>
      <c r="J6" s="11" t="str">
        <f>IFERROR(INDEX(BAPTISM_SOURCE_ZONE_MONTH!$A:$Z,SOUTH_GRAPH_DATA!$E6,MATCH(J$2,BAPTISM_SOURCE_ZONE_MONTH!$A$1:$Z$1,0)),"")</f>
        <v/>
      </c>
      <c r="K6" s="11" t="str">
        <f>IFERROR(INDEX(BAPTISM_SOURCE_ZONE_MONTH!$A:$Z,SOUTH_GRAPH_DATA!$E6,MATCH(K$2,BAPTISM_SOURCE_ZONE_MONTH!$A$1:$Z$1,0)),"")</f>
        <v/>
      </c>
      <c r="M6" s="37">
        <f>MATCH($D6,REPORT_DATA_BY_ZONE_MONTH!$A:$A, 0)</f>
        <v>167</v>
      </c>
      <c r="N6" s="30">
        <f>IFERROR(INDEX(REPORT_DATA_BY_ZONE_MONTH!$A:$AG,$M6,MATCH(N$2,REPORT_DATA_BY_ZONE_MONTH!$A$1:$AG$1,0)), "")</f>
        <v>2</v>
      </c>
      <c r="O6" s="30">
        <f t="shared" si="2"/>
        <v>12</v>
      </c>
      <c r="P6" s="30">
        <f>IFERROR(INDEX(REPORT_DATA_BY_ZONE_MONTH!$A:$AG,$M6,MATCH(P$2,REPORT_DATA_BY_ZONE_MONTH!$A$1:$AG$1,0)), "")</f>
        <v>0</v>
      </c>
      <c r="Q6" s="30">
        <f t="shared" si="3"/>
        <v>264</v>
      </c>
      <c r="R6" s="30">
        <f>IFERROR(INDEX(REPORT_DATA_BY_ZONE_MONTH!$A:$AG,$M6,MATCH(R$2,REPORT_DATA_BY_ZONE_MONTH!$A$1:$AG$1,0)), "")</f>
        <v>0</v>
      </c>
      <c r="S6" s="30">
        <f t="shared" si="4"/>
        <v>132</v>
      </c>
      <c r="T6" s="30">
        <f>IFERROR(INDEX(REPORT_DATA_BY_ZONE_MONTH!$A:$AG,$M6,MATCH(T$2,REPORT_DATA_BY_ZONE_MONTH!$A$1:$AG$1,0)), "")</f>
        <v>0</v>
      </c>
      <c r="U6" s="30">
        <f t="shared" si="5"/>
        <v>220</v>
      </c>
      <c r="V6" s="30">
        <f>IFERROR(INDEX(REPORT_DATA_BY_ZONE_MONTH!$A:$AG,$M6,MATCH(V$2,REPORT_DATA_BY_ZONE_MONTH!$A$1:$AG$1,0)), "")</f>
        <v>0</v>
      </c>
      <c r="W6" s="30">
        <f t="shared" si="6"/>
        <v>44</v>
      </c>
      <c r="Y6" s="8">
        <v>4</v>
      </c>
      <c r="Z6" s="8" t="str">
        <f>CONCATENATE(YEAR, ":",Y6,":0:0:",SOUTH!$A$1)</f>
        <v>2016:4:0:0:SOUTH</v>
      </c>
      <c r="AA6" s="37" t="e">
        <f>MATCH($Z6,REPORT_DATA_BY_ZONE_MONTH!$A:$A, 0)</f>
        <v>#N/A</v>
      </c>
      <c r="AB6" s="30" t="str">
        <f>IFERROR(INDEX(REPORT_DATA_BY_ZONE_MONTH!$A:$AG,$AA6,MATCH(AB$2,REPORT_DATA_BY_ZONE_MONTH!$A$1:$AG$1,0)), "")</f>
        <v/>
      </c>
    </row>
    <row r="7" spans="1:28">
      <c r="A7" s="37">
        <v>-8</v>
      </c>
      <c r="B7" s="37">
        <f t="shared" si="0"/>
        <v>-6</v>
      </c>
      <c r="C7" s="38">
        <f t="shared" si="1"/>
        <v>42156</v>
      </c>
      <c r="D7" s="38" t="str">
        <f>CONCATENATE(YEAR($C7),":",MONTH($C7),":0:0:", SOUTH!$A$1)</f>
        <v>2015:6:0:0:SOUTH</v>
      </c>
      <c r="E7" s="37" t="e">
        <f>MATCH($D7,BAPTISM_SOURCE_ZONE_MONTH!$A:$A, 0)</f>
        <v>#N/A</v>
      </c>
      <c r="F7" s="11" t="str">
        <f>IFERROR(INDEX(BAPTISM_SOURCE_ZONE_MONTH!$A:$Z,SOUTH_GRAPH_DATA!$E7,MATCH(F$2,BAPTISM_SOURCE_ZONE_MONTH!$A$1:$Z$1,0)),"")</f>
        <v/>
      </c>
      <c r="G7" s="11" t="str">
        <f>IFERROR(INDEX(BAPTISM_SOURCE_ZONE_MONTH!$A:$Z,SOUTH_GRAPH_DATA!$E7,MATCH(G$2,BAPTISM_SOURCE_ZONE_MONTH!$A$1:$Z$1,0)),"")</f>
        <v/>
      </c>
      <c r="H7" s="11" t="str">
        <f>IFERROR(INDEX(BAPTISM_SOURCE_ZONE_MONTH!$A:$Z,SOUTH_GRAPH_DATA!$E7,MATCH(H$2,BAPTISM_SOURCE_ZONE_MONTH!$A$1:$Z$1,0)),"")</f>
        <v/>
      </c>
      <c r="I7" s="11" t="str">
        <f>IFERROR(INDEX(BAPTISM_SOURCE_ZONE_MONTH!$A:$Z,SOUTH_GRAPH_DATA!$E7,MATCH(I$2,BAPTISM_SOURCE_ZONE_MONTH!$A$1:$Z$1,0)),"")</f>
        <v/>
      </c>
      <c r="J7" s="11" t="str">
        <f>IFERROR(INDEX(BAPTISM_SOURCE_ZONE_MONTH!$A:$Z,SOUTH_GRAPH_DATA!$E7,MATCH(J$2,BAPTISM_SOURCE_ZONE_MONTH!$A$1:$Z$1,0)),"")</f>
        <v/>
      </c>
      <c r="K7" s="11" t="str">
        <f>IFERROR(INDEX(BAPTISM_SOURCE_ZONE_MONTH!$A:$Z,SOUTH_GRAPH_DATA!$E7,MATCH(K$2,BAPTISM_SOURCE_ZONE_MONTH!$A$1:$Z$1,0)),"")</f>
        <v/>
      </c>
      <c r="M7" s="37">
        <f>MATCH($D7,REPORT_DATA_BY_ZONE_MONTH!$A:$A, 0)</f>
        <v>177</v>
      </c>
      <c r="N7" s="30">
        <f>IFERROR(INDEX(REPORT_DATA_BY_ZONE_MONTH!$A:$AG,$M7,MATCH(N$2,REPORT_DATA_BY_ZONE_MONTH!$A$1:$AG$1,0)), "")</f>
        <v>4</v>
      </c>
      <c r="O7" s="30">
        <f t="shared" si="2"/>
        <v>12</v>
      </c>
      <c r="P7" s="30">
        <f>IFERROR(INDEX(REPORT_DATA_BY_ZONE_MONTH!$A:$AG,$M7,MATCH(P$2,REPORT_DATA_BY_ZONE_MONTH!$A$1:$AG$1,0)), "")</f>
        <v>0</v>
      </c>
      <c r="Q7" s="30">
        <f t="shared" si="3"/>
        <v>264</v>
      </c>
      <c r="R7" s="30">
        <f>IFERROR(INDEX(REPORT_DATA_BY_ZONE_MONTH!$A:$AG,$M7,MATCH(R$2,REPORT_DATA_BY_ZONE_MONTH!$A$1:$AG$1,0)), "")</f>
        <v>0</v>
      </c>
      <c r="S7" s="30">
        <f t="shared" si="4"/>
        <v>132</v>
      </c>
      <c r="T7" s="30">
        <f>IFERROR(INDEX(REPORT_DATA_BY_ZONE_MONTH!$A:$AG,$M7,MATCH(T$2,REPORT_DATA_BY_ZONE_MONTH!$A$1:$AG$1,0)), "")</f>
        <v>0</v>
      </c>
      <c r="U7" s="30">
        <f t="shared" si="5"/>
        <v>220</v>
      </c>
      <c r="V7" s="30">
        <f>IFERROR(INDEX(REPORT_DATA_BY_ZONE_MONTH!$A:$AG,$M7,MATCH(V$2,REPORT_DATA_BY_ZONE_MONTH!$A$1:$AG$1,0)), "")</f>
        <v>0</v>
      </c>
      <c r="W7" s="30">
        <f t="shared" si="6"/>
        <v>44</v>
      </c>
      <c r="Y7" s="8">
        <v>5</v>
      </c>
      <c r="Z7" s="8" t="str">
        <f>CONCATENATE(YEAR, ":",Y7,":0:0:",SOUTH!$A$1)</f>
        <v>2016:5:0:0:SOUTH</v>
      </c>
      <c r="AA7" s="37" t="e">
        <f>MATCH($Z7,REPORT_DATA_BY_ZONE_MONTH!$A:$A, 0)</f>
        <v>#N/A</v>
      </c>
      <c r="AB7" s="30" t="str">
        <f>IFERROR(INDEX(REPORT_DATA_BY_ZONE_MONTH!$A:$AG,$AA7,MATCH(AB$2,REPORT_DATA_BY_ZONE_MONTH!$A$1:$AG$1,0)), "")</f>
        <v/>
      </c>
    </row>
    <row r="8" spans="1:28">
      <c r="A8" s="37">
        <v>-7</v>
      </c>
      <c r="B8" s="37">
        <f t="shared" si="0"/>
        <v>-5</v>
      </c>
      <c r="C8" s="38">
        <f t="shared" si="1"/>
        <v>42186</v>
      </c>
      <c r="D8" s="38" t="str">
        <f>CONCATENATE(YEAR($C8),":",MONTH($C8),":0:0:", SOUTH!$A$1)</f>
        <v>2015:7:0:0:SOUTH</v>
      </c>
      <c r="E8" s="37" t="e">
        <f>MATCH($D8,BAPTISM_SOURCE_ZONE_MONTH!$A:$A, 0)</f>
        <v>#N/A</v>
      </c>
      <c r="F8" s="11" t="str">
        <f>IFERROR(INDEX(BAPTISM_SOURCE_ZONE_MONTH!$A:$Z,SOUTH_GRAPH_DATA!$E8,MATCH(F$2,BAPTISM_SOURCE_ZONE_MONTH!$A$1:$Z$1,0)),"")</f>
        <v/>
      </c>
      <c r="G8" s="11" t="str">
        <f>IFERROR(INDEX(BAPTISM_SOURCE_ZONE_MONTH!$A:$Z,SOUTH_GRAPH_DATA!$E8,MATCH(G$2,BAPTISM_SOURCE_ZONE_MONTH!$A$1:$Z$1,0)),"")</f>
        <v/>
      </c>
      <c r="H8" s="11" t="str">
        <f>IFERROR(INDEX(BAPTISM_SOURCE_ZONE_MONTH!$A:$Z,SOUTH_GRAPH_DATA!$E8,MATCH(H$2,BAPTISM_SOURCE_ZONE_MONTH!$A$1:$Z$1,0)),"")</f>
        <v/>
      </c>
      <c r="I8" s="11" t="str">
        <f>IFERROR(INDEX(BAPTISM_SOURCE_ZONE_MONTH!$A:$Z,SOUTH_GRAPH_DATA!$E8,MATCH(I$2,BAPTISM_SOURCE_ZONE_MONTH!$A$1:$Z$1,0)),"")</f>
        <v/>
      </c>
      <c r="J8" s="11" t="str">
        <f>IFERROR(INDEX(BAPTISM_SOURCE_ZONE_MONTH!$A:$Z,SOUTH_GRAPH_DATA!$E8,MATCH(J$2,BAPTISM_SOURCE_ZONE_MONTH!$A$1:$Z$1,0)),"")</f>
        <v/>
      </c>
      <c r="K8" s="11" t="str">
        <f>IFERROR(INDEX(BAPTISM_SOURCE_ZONE_MONTH!$A:$Z,SOUTH_GRAPH_DATA!$E8,MATCH(K$2,BAPTISM_SOURCE_ZONE_MONTH!$A$1:$Z$1,0)),"")</f>
        <v/>
      </c>
      <c r="M8" s="37">
        <f>MATCH($D8,REPORT_DATA_BY_ZONE_MONTH!$A:$A, 0)</f>
        <v>187</v>
      </c>
      <c r="N8" s="30">
        <f>IFERROR(INDEX(REPORT_DATA_BY_ZONE_MONTH!$A:$AG,$M8,MATCH(N$2,REPORT_DATA_BY_ZONE_MONTH!$A$1:$AG$1,0)), "")</f>
        <v>5</v>
      </c>
      <c r="O8" s="30">
        <f t="shared" si="2"/>
        <v>12</v>
      </c>
      <c r="P8" s="30">
        <f>IFERROR(INDEX(REPORT_DATA_BY_ZONE_MONTH!$A:$AG,$M8,MATCH(P$2,REPORT_DATA_BY_ZONE_MONTH!$A$1:$AG$1,0)), "")</f>
        <v>0</v>
      </c>
      <c r="Q8" s="30">
        <f t="shared" si="3"/>
        <v>264</v>
      </c>
      <c r="R8" s="30">
        <f>IFERROR(INDEX(REPORT_DATA_BY_ZONE_MONTH!$A:$AG,$M8,MATCH(R$2,REPORT_DATA_BY_ZONE_MONTH!$A$1:$AG$1,0)), "")</f>
        <v>0</v>
      </c>
      <c r="S8" s="30">
        <f t="shared" si="4"/>
        <v>132</v>
      </c>
      <c r="T8" s="30">
        <f>IFERROR(INDEX(REPORT_DATA_BY_ZONE_MONTH!$A:$AG,$M8,MATCH(T$2,REPORT_DATA_BY_ZONE_MONTH!$A$1:$AG$1,0)), "")</f>
        <v>0</v>
      </c>
      <c r="U8" s="30">
        <f t="shared" si="5"/>
        <v>220</v>
      </c>
      <c r="V8" s="30">
        <f>IFERROR(INDEX(REPORT_DATA_BY_ZONE_MONTH!$A:$AG,$M8,MATCH(V$2,REPORT_DATA_BY_ZONE_MONTH!$A$1:$AG$1,0)), "")</f>
        <v>0</v>
      </c>
      <c r="W8" s="30">
        <f t="shared" si="6"/>
        <v>44</v>
      </c>
      <c r="Y8" s="8">
        <v>6</v>
      </c>
      <c r="Z8" s="8" t="str">
        <f>CONCATENATE(YEAR, ":",Y8,":0:0:",SOUTH!$A$1)</f>
        <v>2016:6:0:0:SOUTH</v>
      </c>
      <c r="AA8" s="37" t="e">
        <f>MATCH($Z8,REPORT_DATA_BY_ZONE_MONTH!$A:$A, 0)</f>
        <v>#N/A</v>
      </c>
      <c r="AB8" s="30" t="str">
        <f>IFERROR(INDEX(REPORT_DATA_BY_ZONE_MONTH!$A:$AG,$AA8,MATCH(AB$2,REPORT_DATA_BY_ZONE_MONTH!$A$1:$AG$1,0)), "")</f>
        <v/>
      </c>
    </row>
    <row r="9" spans="1:28">
      <c r="A9" s="37">
        <v>-6</v>
      </c>
      <c r="B9" s="37">
        <f t="shared" si="0"/>
        <v>-4</v>
      </c>
      <c r="C9" s="38">
        <f t="shared" si="1"/>
        <v>42217</v>
      </c>
      <c r="D9" s="38" t="str">
        <f>CONCATENATE(YEAR($C9),":",MONTH($C9),":0:0:", SOUTH!$A$1)</f>
        <v>2015:8:0:0:SOUTH</v>
      </c>
      <c r="E9" s="37" t="e">
        <f>MATCH($D9,BAPTISM_SOURCE_ZONE_MONTH!$A:$A, 0)</f>
        <v>#N/A</v>
      </c>
      <c r="F9" s="11" t="str">
        <f>IFERROR(INDEX(BAPTISM_SOURCE_ZONE_MONTH!$A:$Z,SOUTH_GRAPH_DATA!$E9,MATCH(F$2,BAPTISM_SOURCE_ZONE_MONTH!$A$1:$Z$1,0)),"")</f>
        <v/>
      </c>
      <c r="G9" s="11" t="str">
        <f>IFERROR(INDEX(BAPTISM_SOURCE_ZONE_MONTH!$A:$Z,SOUTH_GRAPH_DATA!$E9,MATCH(G$2,BAPTISM_SOURCE_ZONE_MONTH!$A$1:$Z$1,0)),"")</f>
        <v/>
      </c>
      <c r="H9" s="11" t="str">
        <f>IFERROR(INDEX(BAPTISM_SOURCE_ZONE_MONTH!$A:$Z,SOUTH_GRAPH_DATA!$E9,MATCH(H$2,BAPTISM_SOURCE_ZONE_MONTH!$A$1:$Z$1,0)),"")</f>
        <v/>
      </c>
      <c r="I9" s="11" t="str">
        <f>IFERROR(INDEX(BAPTISM_SOURCE_ZONE_MONTH!$A:$Z,SOUTH_GRAPH_DATA!$E9,MATCH(I$2,BAPTISM_SOURCE_ZONE_MONTH!$A$1:$Z$1,0)),"")</f>
        <v/>
      </c>
      <c r="J9" s="11" t="str">
        <f>IFERROR(INDEX(BAPTISM_SOURCE_ZONE_MONTH!$A:$Z,SOUTH_GRAPH_DATA!$E9,MATCH(J$2,BAPTISM_SOURCE_ZONE_MONTH!$A$1:$Z$1,0)),"")</f>
        <v/>
      </c>
      <c r="K9" s="11" t="str">
        <f>IFERROR(INDEX(BAPTISM_SOURCE_ZONE_MONTH!$A:$Z,SOUTH_GRAPH_DATA!$E9,MATCH(K$2,BAPTISM_SOURCE_ZONE_MONTH!$A$1:$Z$1,0)),"")</f>
        <v/>
      </c>
      <c r="M9" s="37">
        <f>MATCH($D9,REPORT_DATA_BY_ZONE_MONTH!$A:$A, 0)</f>
        <v>197</v>
      </c>
      <c r="N9" s="30">
        <f>IFERROR(INDEX(REPORT_DATA_BY_ZONE_MONTH!$A:$AG,$M9,MATCH(N$2,REPORT_DATA_BY_ZONE_MONTH!$A$1:$AG$1,0)), "")</f>
        <v>4</v>
      </c>
      <c r="O9" s="30">
        <f t="shared" si="2"/>
        <v>12</v>
      </c>
      <c r="P9" s="30">
        <f>IFERROR(INDEX(REPORT_DATA_BY_ZONE_MONTH!$A:$AG,$M9,MATCH(P$2,REPORT_DATA_BY_ZONE_MONTH!$A$1:$AG$1,0)), "")</f>
        <v>0</v>
      </c>
      <c r="Q9" s="30">
        <f t="shared" si="3"/>
        <v>264</v>
      </c>
      <c r="R9" s="30">
        <f>IFERROR(INDEX(REPORT_DATA_BY_ZONE_MONTH!$A:$AG,$M9,MATCH(R$2,REPORT_DATA_BY_ZONE_MONTH!$A$1:$AG$1,0)), "")</f>
        <v>0</v>
      </c>
      <c r="S9" s="30">
        <f t="shared" si="4"/>
        <v>132</v>
      </c>
      <c r="T9" s="30">
        <f>IFERROR(INDEX(REPORT_DATA_BY_ZONE_MONTH!$A:$AG,$M9,MATCH(T$2,REPORT_DATA_BY_ZONE_MONTH!$A$1:$AG$1,0)), "")</f>
        <v>0</v>
      </c>
      <c r="U9" s="30">
        <f t="shared" si="5"/>
        <v>220</v>
      </c>
      <c r="V9" s="30">
        <f>IFERROR(INDEX(REPORT_DATA_BY_ZONE_MONTH!$A:$AG,$M9,MATCH(V$2,REPORT_DATA_BY_ZONE_MONTH!$A$1:$AG$1,0)), "")</f>
        <v>0</v>
      </c>
      <c r="W9" s="30">
        <f t="shared" si="6"/>
        <v>44</v>
      </c>
      <c r="Y9" s="8">
        <v>7</v>
      </c>
      <c r="Z9" s="8" t="str">
        <f>CONCATENATE(YEAR, ":",Y9,":0:0:",SOUTH!$A$1)</f>
        <v>2016:7:0:0:SOUTH</v>
      </c>
      <c r="AA9" s="37" t="e">
        <f>MATCH($Z9,REPORT_DATA_BY_ZONE_MONTH!$A:$A, 0)</f>
        <v>#N/A</v>
      </c>
      <c r="AB9" s="30" t="str">
        <f>IFERROR(INDEX(REPORT_DATA_BY_ZONE_MONTH!$A:$AG,$AA9,MATCH(AB$2,REPORT_DATA_BY_ZONE_MONTH!$A$1:$AG$1,0)), "")</f>
        <v/>
      </c>
    </row>
    <row r="10" spans="1:28">
      <c r="A10" s="37">
        <v>-5</v>
      </c>
      <c r="B10" s="37">
        <f t="shared" si="0"/>
        <v>-3</v>
      </c>
      <c r="C10" s="38">
        <f t="shared" si="1"/>
        <v>42248</v>
      </c>
      <c r="D10" s="38" t="str">
        <f>CONCATENATE(YEAR($C10),":",MONTH($C10),":0:0:", SOUTH!$A$1)</f>
        <v>2015:9:0:0:SOUTH</v>
      </c>
      <c r="E10" s="37" t="e">
        <f>MATCH($D10,BAPTISM_SOURCE_ZONE_MONTH!$A:$A, 0)</f>
        <v>#N/A</v>
      </c>
      <c r="F10" s="11" t="str">
        <f>IFERROR(INDEX(BAPTISM_SOURCE_ZONE_MONTH!$A:$Z,SOUTH_GRAPH_DATA!$E10,MATCH(F$2,BAPTISM_SOURCE_ZONE_MONTH!$A$1:$Z$1,0)),"")</f>
        <v/>
      </c>
      <c r="G10" s="11" t="str">
        <f>IFERROR(INDEX(BAPTISM_SOURCE_ZONE_MONTH!$A:$Z,SOUTH_GRAPH_DATA!$E10,MATCH(G$2,BAPTISM_SOURCE_ZONE_MONTH!$A$1:$Z$1,0)),"")</f>
        <v/>
      </c>
      <c r="H10" s="11" t="str">
        <f>IFERROR(INDEX(BAPTISM_SOURCE_ZONE_MONTH!$A:$Z,SOUTH_GRAPH_DATA!$E10,MATCH(H$2,BAPTISM_SOURCE_ZONE_MONTH!$A$1:$Z$1,0)),"")</f>
        <v/>
      </c>
      <c r="I10" s="11" t="str">
        <f>IFERROR(INDEX(BAPTISM_SOURCE_ZONE_MONTH!$A:$Z,SOUTH_GRAPH_DATA!$E10,MATCH(I$2,BAPTISM_SOURCE_ZONE_MONTH!$A$1:$Z$1,0)),"")</f>
        <v/>
      </c>
      <c r="J10" s="11" t="str">
        <f>IFERROR(INDEX(BAPTISM_SOURCE_ZONE_MONTH!$A:$Z,SOUTH_GRAPH_DATA!$E10,MATCH(J$2,BAPTISM_SOURCE_ZONE_MONTH!$A$1:$Z$1,0)),"")</f>
        <v/>
      </c>
      <c r="K10" s="11" t="str">
        <f>IFERROR(INDEX(BAPTISM_SOURCE_ZONE_MONTH!$A:$Z,SOUTH_GRAPH_DATA!$E10,MATCH(K$2,BAPTISM_SOURCE_ZONE_MONTH!$A$1:$Z$1,0)),"")</f>
        <v/>
      </c>
      <c r="M10" s="37">
        <f>MATCH($D10,REPORT_DATA_BY_ZONE_MONTH!$A:$A, 0)</f>
        <v>207</v>
      </c>
      <c r="N10" s="30">
        <f>IFERROR(INDEX(REPORT_DATA_BY_ZONE_MONTH!$A:$AG,$M10,MATCH(N$2,REPORT_DATA_BY_ZONE_MONTH!$A$1:$AG$1,0)), "")</f>
        <v>5</v>
      </c>
      <c r="O10" s="30">
        <f t="shared" si="2"/>
        <v>12</v>
      </c>
      <c r="P10" s="30">
        <f>IFERROR(INDEX(REPORT_DATA_BY_ZONE_MONTH!$A:$AG,$M10,MATCH(P$2,REPORT_DATA_BY_ZONE_MONTH!$A$1:$AG$1,0)), "")</f>
        <v>0</v>
      </c>
      <c r="Q10" s="30">
        <f t="shared" si="3"/>
        <v>264</v>
      </c>
      <c r="R10" s="30">
        <f>IFERROR(INDEX(REPORT_DATA_BY_ZONE_MONTH!$A:$AG,$M10,MATCH(R$2,REPORT_DATA_BY_ZONE_MONTH!$A$1:$AG$1,0)), "")</f>
        <v>0</v>
      </c>
      <c r="S10" s="30">
        <f t="shared" si="4"/>
        <v>132</v>
      </c>
      <c r="T10" s="30">
        <f>IFERROR(INDEX(REPORT_DATA_BY_ZONE_MONTH!$A:$AG,$M10,MATCH(T$2,REPORT_DATA_BY_ZONE_MONTH!$A$1:$AG$1,0)), "")</f>
        <v>0</v>
      </c>
      <c r="U10" s="30">
        <f t="shared" si="5"/>
        <v>220</v>
      </c>
      <c r="V10" s="30">
        <f>IFERROR(INDEX(REPORT_DATA_BY_ZONE_MONTH!$A:$AG,$M10,MATCH(V$2,REPORT_DATA_BY_ZONE_MONTH!$A$1:$AG$1,0)), "")</f>
        <v>0</v>
      </c>
      <c r="W10" s="30">
        <f t="shared" si="6"/>
        <v>44</v>
      </c>
      <c r="Y10" s="8">
        <v>8</v>
      </c>
      <c r="Z10" s="8" t="str">
        <f>CONCATENATE(YEAR, ":",Y10,":0:0:",SOUTH!$A$1)</f>
        <v>2016:8:0:0:SOUTH</v>
      </c>
      <c r="AA10" s="37" t="e">
        <f>MATCH($Z10,REPORT_DATA_BY_ZONE_MONTH!$A:$A, 0)</f>
        <v>#N/A</v>
      </c>
      <c r="AB10" s="30" t="str">
        <f>IFERROR(INDEX(REPORT_DATA_BY_ZONE_MONTH!$A:$AG,$AA10,MATCH(AB$2,REPORT_DATA_BY_ZONE_MONTH!$A$1:$AG$1,0)), "")</f>
        <v/>
      </c>
    </row>
    <row r="11" spans="1:28">
      <c r="A11" s="37">
        <v>-4</v>
      </c>
      <c r="B11" s="37">
        <f t="shared" si="0"/>
        <v>-2</v>
      </c>
      <c r="C11" s="38">
        <f t="shared" si="1"/>
        <v>42278</v>
      </c>
      <c r="D11" s="38" t="str">
        <f>CONCATENATE(YEAR($C11),":",MONTH($C11),":0:0:", SOUTH!$A$1)</f>
        <v>2015:10:0:0:SOUTH</v>
      </c>
      <c r="E11" s="37" t="e">
        <f>MATCH($D11,BAPTISM_SOURCE_ZONE_MONTH!$A:$A, 0)</f>
        <v>#N/A</v>
      </c>
      <c r="F11" s="11" t="str">
        <f>IFERROR(INDEX(BAPTISM_SOURCE_ZONE_MONTH!$A:$Z,SOUTH_GRAPH_DATA!$E11,MATCH(F$2,BAPTISM_SOURCE_ZONE_MONTH!$A$1:$Z$1,0)),"")</f>
        <v/>
      </c>
      <c r="G11" s="11" t="str">
        <f>IFERROR(INDEX(BAPTISM_SOURCE_ZONE_MONTH!$A:$Z,SOUTH_GRAPH_DATA!$E11,MATCH(G$2,BAPTISM_SOURCE_ZONE_MONTH!$A$1:$Z$1,0)),"")</f>
        <v/>
      </c>
      <c r="H11" s="11" t="str">
        <f>IFERROR(INDEX(BAPTISM_SOURCE_ZONE_MONTH!$A:$Z,SOUTH_GRAPH_DATA!$E11,MATCH(H$2,BAPTISM_SOURCE_ZONE_MONTH!$A$1:$Z$1,0)),"")</f>
        <v/>
      </c>
      <c r="I11" s="11" t="str">
        <f>IFERROR(INDEX(BAPTISM_SOURCE_ZONE_MONTH!$A:$Z,SOUTH_GRAPH_DATA!$E11,MATCH(I$2,BAPTISM_SOURCE_ZONE_MONTH!$A$1:$Z$1,0)),"")</f>
        <v/>
      </c>
      <c r="J11" s="11" t="str">
        <f>IFERROR(INDEX(BAPTISM_SOURCE_ZONE_MONTH!$A:$Z,SOUTH_GRAPH_DATA!$E11,MATCH(J$2,BAPTISM_SOURCE_ZONE_MONTH!$A$1:$Z$1,0)),"")</f>
        <v/>
      </c>
      <c r="K11" s="11" t="str">
        <f>IFERROR(INDEX(BAPTISM_SOURCE_ZONE_MONTH!$A:$Z,SOUTH_GRAPH_DATA!$E11,MATCH(K$2,BAPTISM_SOURCE_ZONE_MONTH!$A$1:$Z$1,0)),"")</f>
        <v/>
      </c>
      <c r="M11" s="37">
        <f>MATCH($D11,REPORT_DATA_BY_ZONE_MONTH!$A:$A, 0)</f>
        <v>97</v>
      </c>
      <c r="N11" s="30">
        <f>IFERROR(INDEX(REPORT_DATA_BY_ZONE_MONTH!$A:$AG,$M11,MATCH(N$2,REPORT_DATA_BY_ZONE_MONTH!$A$1:$AG$1,0)), "")</f>
        <v>6</v>
      </c>
      <c r="O11" s="30">
        <f t="shared" si="2"/>
        <v>12</v>
      </c>
      <c r="P11" s="30">
        <f>IFERROR(INDEX(REPORT_DATA_BY_ZONE_MONTH!$A:$AG,$M11,MATCH(P$2,REPORT_DATA_BY_ZONE_MONTH!$A$1:$AG$1,0)), "")</f>
        <v>0</v>
      </c>
      <c r="Q11" s="30">
        <f t="shared" si="3"/>
        <v>264</v>
      </c>
      <c r="R11" s="30">
        <f>IFERROR(INDEX(REPORT_DATA_BY_ZONE_MONTH!$A:$AG,$M11,MATCH(R$2,REPORT_DATA_BY_ZONE_MONTH!$A$1:$AG$1,0)), "")</f>
        <v>0</v>
      </c>
      <c r="S11" s="30">
        <f t="shared" si="4"/>
        <v>132</v>
      </c>
      <c r="T11" s="30">
        <f>IFERROR(INDEX(REPORT_DATA_BY_ZONE_MONTH!$A:$AG,$M11,MATCH(T$2,REPORT_DATA_BY_ZONE_MONTH!$A$1:$AG$1,0)), "")</f>
        <v>0</v>
      </c>
      <c r="U11" s="30">
        <f t="shared" si="5"/>
        <v>220</v>
      </c>
      <c r="V11" s="30">
        <f>IFERROR(INDEX(REPORT_DATA_BY_ZONE_MONTH!$A:$AG,$M11,MATCH(V$2,REPORT_DATA_BY_ZONE_MONTH!$A$1:$AG$1,0)), "")</f>
        <v>0</v>
      </c>
      <c r="W11" s="30">
        <f t="shared" si="6"/>
        <v>44</v>
      </c>
      <c r="Y11" s="8">
        <v>9</v>
      </c>
      <c r="Z11" s="8" t="str">
        <f>CONCATENATE(YEAR, ":",Y11,":0:0:",SOUTH!$A$1)</f>
        <v>2016:9:0:0:SOUTH</v>
      </c>
      <c r="AA11" s="37" t="e">
        <f>MATCH($Z11,REPORT_DATA_BY_ZONE_MONTH!$A:$A, 0)</f>
        <v>#N/A</v>
      </c>
      <c r="AB11" s="30" t="str">
        <f>IFERROR(INDEX(REPORT_DATA_BY_ZONE_MONTH!$A:$AG,$AA11,MATCH(AB$2,REPORT_DATA_BY_ZONE_MONTH!$A$1:$AG$1,0)), "")</f>
        <v/>
      </c>
    </row>
    <row r="12" spans="1:28">
      <c r="A12" s="37">
        <v>-3</v>
      </c>
      <c r="B12" s="37">
        <f t="shared" si="0"/>
        <v>-1</v>
      </c>
      <c r="C12" s="38">
        <f t="shared" si="1"/>
        <v>42309</v>
      </c>
      <c r="D12" s="38" t="str">
        <f>CONCATENATE(YEAR($C12),":",MONTH($C12),":0:0:", SOUTH!$A$1)</f>
        <v>2015:11:0:0:SOUTH</v>
      </c>
      <c r="E12" s="37" t="e">
        <f>MATCH($D12,BAPTISM_SOURCE_ZONE_MONTH!$A:$A, 0)</f>
        <v>#N/A</v>
      </c>
      <c r="F12" s="11" t="str">
        <f>IFERROR(INDEX(BAPTISM_SOURCE_ZONE_MONTH!$A:$Z,SOUTH_GRAPH_DATA!$E12,MATCH(F$2,BAPTISM_SOURCE_ZONE_MONTH!$A$1:$Z$1,0)),"")</f>
        <v/>
      </c>
      <c r="G12" s="11" t="str">
        <f>IFERROR(INDEX(BAPTISM_SOURCE_ZONE_MONTH!$A:$Z,SOUTH_GRAPH_DATA!$E12,MATCH(G$2,BAPTISM_SOURCE_ZONE_MONTH!$A$1:$Z$1,0)),"")</f>
        <v/>
      </c>
      <c r="H12" s="11" t="str">
        <f>IFERROR(INDEX(BAPTISM_SOURCE_ZONE_MONTH!$A:$Z,SOUTH_GRAPH_DATA!$E12,MATCH(H$2,BAPTISM_SOURCE_ZONE_MONTH!$A$1:$Z$1,0)),"")</f>
        <v/>
      </c>
      <c r="I12" s="11" t="str">
        <f>IFERROR(INDEX(BAPTISM_SOURCE_ZONE_MONTH!$A:$Z,SOUTH_GRAPH_DATA!$E12,MATCH(I$2,BAPTISM_SOURCE_ZONE_MONTH!$A$1:$Z$1,0)),"")</f>
        <v/>
      </c>
      <c r="J12" s="11" t="str">
        <f>IFERROR(INDEX(BAPTISM_SOURCE_ZONE_MONTH!$A:$Z,SOUTH_GRAPH_DATA!$E12,MATCH(J$2,BAPTISM_SOURCE_ZONE_MONTH!$A$1:$Z$1,0)),"")</f>
        <v/>
      </c>
      <c r="K12" s="11" t="str">
        <f>IFERROR(INDEX(BAPTISM_SOURCE_ZONE_MONTH!$A:$Z,SOUTH_GRAPH_DATA!$E12,MATCH(K$2,BAPTISM_SOURCE_ZONE_MONTH!$A$1:$Z$1,0)),"")</f>
        <v/>
      </c>
      <c r="M12" s="37">
        <f>MATCH($D12,REPORT_DATA_BY_ZONE_MONTH!$A:$A, 0)</f>
        <v>107</v>
      </c>
      <c r="N12" s="30">
        <f>IFERROR(INDEX(REPORT_DATA_BY_ZONE_MONTH!$A:$AG,$M12,MATCH(N$2,REPORT_DATA_BY_ZONE_MONTH!$A$1:$AG$1,0)), "")</f>
        <v>2</v>
      </c>
      <c r="O12" s="30">
        <f t="shared" si="2"/>
        <v>12</v>
      </c>
      <c r="P12" s="30">
        <f>IFERROR(INDEX(REPORT_DATA_BY_ZONE_MONTH!$A:$AG,$M12,MATCH(P$2,REPORT_DATA_BY_ZONE_MONTH!$A$1:$AG$1,0)), "")</f>
        <v>0</v>
      </c>
      <c r="Q12" s="30">
        <f t="shared" si="3"/>
        <v>264</v>
      </c>
      <c r="R12" s="30">
        <f>IFERROR(INDEX(REPORT_DATA_BY_ZONE_MONTH!$A:$AG,$M12,MATCH(R$2,REPORT_DATA_BY_ZONE_MONTH!$A$1:$AG$1,0)), "")</f>
        <v>0</v>
      </c>
      <c r="S12" s="30">
        <f t="shared" si="4"/>
        <v>132</v>
      </c>
      <c r="T12" s="30">
        <f>IFERROR(INDEX(REPORT_DATA_BY_ZONE_MONTH!$A:$AG,$M12,MATCH(T$2,REPORT_DATA_BY_ZONE_MONTH!$A$1:$AG$1,0)), "")</f>
        <v>0</v>
      </c>
      <c r="U12" s="30">
        <f t="shared" si="5"/>
        <v>220</v>
      </c>
      <c r="V12" s="30">
        <f>IFERROR(INDEX(REPORT_DATA_BY_ZONE_MONTH!$A:$AG,$M12,MATCH(V$2,REPORT_DATA_BY_ZONE_MONTH!$A$1:$AG$1,0)), "")</f>
        <v>0</v>
      </c>
      <c r="W12" s="30">
        <f t="shared" si="6"/>
        <v>44</v>
      </c>
      <c r="Y12" s="8">
        <v>10</v>
      </c>
      <c r="Z12" s="8" t="str">
        <f>CONCATENATE(YEAR, ":",Y12,":0:0:",SOUTH!$A$1)</f>
        <v>2016:10:0:0:SOUTH</v>
      </c>
      <c r="AA12" s="37" t="e">
        <f>MATCH($Z12,REPORT_DATA_BY_ZONE_MONTH!$A:$A, 0)</f>
        <v>#N/A</v>
      </c>
      <c r="AB12" s="30" t="str">
        <f>IFERROR(INDEX(REPORT_DATA_BY_ZONE_MONTH!$A:$AG,$AA12,MATCH(AB$2,REPORT_DATA_BY_ZONE_MONTH!$A$1:$AG$1,0)), "")</f>
        <v/>
      </c>
    </row>
    <row r="13" spans="1:28">
      <c r="A13" s="37">
        <v>-2</v>
      </c>
      <c r="B13" s="37">
        <f t="shared" si="0"/>
        <v>0</v>
      </c>
      <c r="C13" s="38">
        <f t="shared" si="1"/>
        <v>42339</v>
      </c>
      <c r="D13" s="38" t="str">
        <f>CONCATENATE(YEAR($C13),":",MONTH($C13),":0:0:", SOUTH!$A$1)</f>
        <v>2015:12:0:0:SOUTH</v>
      </c>
      <c r="E13" s="37" t="e">
        <f>MATCH($D13,BAPTISM_SOURCE_ZONE_MONTH!$A:$A, 0)</f>
        <v>#N/A</v>
      </c>
      <c r="F13" s="11" t="str">
        <f>IFERROR(INDEX(BAPTISM_SOURCE_ZONE_MONTH!$A:$Z,SOUTH_GRAPH_DATA!$E13,MATCH(F$2,BAPTISM_SOURCE_ZONE_MONTH!$A$1:$Z$1,0)),"")</f>
        <v/>
      </c>
      <c r="G13" s="11" t="str">
        <f>IFERROR(INDEX(BAPTISM_SOURCE_ZONE_MONTH!$A:$Z,SOUTH_GRAPH_DATA!$E13,MATCH(G$2,BAPTISM_SOURCE_ZONE_MONTH!$A$1:$Z$1,0)),"")</f>
        <v/>
      </c>
      <c r="H13" s="11" t="str">
        <f>IFERROR(INDEX(BAPTISM_SOURCE_ZONE_MONTH!$A:$Z,SOUTH_GRAPH_DATA!$E13,MATCH(H$2,BAPTISM_SOURCE_ZONE_MONTH!$A$1:$Z$1,0)),"")</f>
        <v/>
      </c>
      <c r="I13" s="11" t="str">
        <f>IFERROR(INDEX(BAPTISM_SOURCE_ZONE_MONTH!$A:$Z,SOUTH_GRAPH_DATA!$E13,MATCH(I$2,BAPTISM_SOURCE_ZONE_MONTH!$A$1:$Z$1,0)),"")</f>
        <v/>
      </c>
      <c r="J13" s="11" t="str">
        <f>IFERROR(INDEX(BAPTISM_SOURCE_ZONE_MONTH!$A:$Z,SOUTH_GRAPH_DATA!$E13,MATCH(J$2,BAPTISM_SOURCE_ZONE_MONTH!$A$1:$Z$1,0)),"")</f>
        <v/>
      </c>
      <c r="K13" s="11" t="str">
        <f>IFERROR(INDEX(BAPTISM_SOURCE_ZONE_MONTH!$A:$Z,SOUTH_GRAPH_DATA!$E13,MATCH(K$2,BAPTISM_SOURCE_ZONE_MONTH!$A$1:$Z$1,0)),"")</f>
        <v/>
      </c>
      <c r="M13" s="37">
        <f>MATCH($D13,REPORT_DATA_BY_ZONE_MONTH!$A:$A, 0)</f>
        <v>118</v>
      </c>
      <c r="N13" s="30">
        <f>IFERROR(INDEX(REPORT_DATA_BY_ZONE_MONTH!$A:$AG,$M13,MATCH(N$2,REPORT_DATA_BY_ZONE_MONTH!$A$1:$AG$1,0)), "")</f>
        <v>4</v>
      </c>
      <c r="O13" s="30">
        <f t="shared" si="2"/>
        <v>12</v>
      </c>
      <c r="P13" s="30">
        <f>IFERROR(INDEX(REPORT_DATA_BY_ZONE_MONTH!$A:$AG,$M13,MATCH(P$2,REPORT_DATA_BY_ZONE_MONTH!$A$1:$AG$1,0)), "")</f>
        <v>0</v>
      </c>
      <c r="Q13" s="30">
        <f t="shared" si="3"/>
        <v>264</v>
      </c>
      <c r="R13" s="30">
        <f>IFERROR(INDEX(REPORT_DATA_BY_ZONE_MONTH!$A:$AG,$M13,MATCH(R$2,REPORT_DATA_BY_ZONE_MONTH!$A$1:$AG$1,0)), "")</f>
        <v>0</v>
      </c>
      <c r="S13" s="30">
        <f t="shared" si="4"/>
        <v>132</v>
      </c>
      <c r="T13" s="30">
        <f>IFERROR(INDEX(REPORT_DATA_BY_ZONE_MONTH!$A:$AG,$M13,MATCH(T$2,REPORT_DATA_BY_ZONE_MONTH!$A$1:$AG$1,0)), "")</f>
        <v>0</v>
      </c>
      <c r="U13" s="30">
        <f t="shared" si="5"/>
        <v>220</v>
      </c>
      <c r="V13" s="30">
        <f>IFERROR(INDEX(REPORT_DATA_BY_ZONE_MONTH!$A:$AG,$M13,MATCH(V$2,REPORT_DATA_BY_ZONE_MONTH!$A$1:$AG$1,0)), "")</f>
        <v>0</v>
      </c>
      <c r="W13" s="30">
        <f t="shared" si="6"/>
        <v>44</v>
      </c>
      <c r="Y13" s="8">
        <v>11</v>
      </c>
      <c r="Z13" s="8" t="str">
        <f>CONCATENATE(YEAR, ":",Y13,":0:0:",SOUTH!$A$1)</f>
        <v>2016:11:0:0:SOUTH</v>
      </c>
      <c r="AA13" s="37" t="e">
        <f>MATCH($Z13,REPORT_DATA_BY_ZONE_MONTH!$A:$A, 0)</f>
        <v>#N/A</v>
      </c>
      <c r="AB13" s="30" t="str">
        <f>IFERROR(INDEX(REPORT_DATA_BY_ZONE_MONTH!$A:$AG,$AA13,MATCH(AB$2,REPORT_DATA_BY_ZONE_MONTH!$A$1:$AG$1,0)), "")</f>
        <v/>
      </c>
    </row>
    <row r="14" spans="1:28">
      <c r="A14" s="37">
        <v>-1</v>
      </c>
      <c r="B14" s="37">
        <f t="shared" si="0"/>
        <v>1</v>
      </c>
      <c r="C14" s="38">
        <f t="shared" si="1"/>
        <v>42370</v>
      </c>
      <c r="D14" s="38" t="str">
        <f>CONCATENATE(YEAR($C14),":",MONTH($C14),":0:0:", SOUTH!$A$1)</f>
        <v>2016:1:0:0:SOUTH</v>
      </c>
      <c r="E14" s="37">
        <f>MATCH($D14,BAPTISM_SOURCE_ZONE_MONTH!$A:$A, 0)</f>
        <v>7</v>
      </c>
      <c r="F14" s="11">
        <f>IFERROR(INDEX(BAPTISM_SOURCE_ZONE_MONTH!$A:$Z,SOUTH_GRAPH_DATA!$E14,MATCH(F$2,BAPTISM_SOURCE_ZONE_MONTH!$A$1:$Z$1,0)),"")</f>
        <v>5</v>
      </c>
      <c r="G14" s="11">
        <f>IFERROR(INDEX(BAPTISM_SOURCE_ZONE_MONTH!$A:$Z,SOUTH_GRAPH_DATA!$E14,MATCH(G$2,BAPTISM_SOURCE_ZONE_MONTH!$A$1:$Z$1,0)),"")</f>
        <v>2</v>
      </c>
      <c r="H14" s="11">
        <f>IFERROR(INDEX(BAPTISM_SOURCE_ZONE_MONTH!$A:$Z,SOUTH_GRAPH_DATA!$E14,MATCH(H$2,BAPTISM_SOURCE_ZONE_MONTH!$A$1:$Z$1,0)),"")</f>
        <v>0</v>
      </c>
      <c r="I14" s="11">
        <f>IFERROR(INDEX(BAPTISM_SOURCE_ZONE_MONTH!$A:$Z,SOUTH_GRAPH_DATA!$E14,MATCH(I$2,BAPTISM_SOURCE_ZONE_MONTH!$A$1:$Z$1,0)),"")</f>
        <v>0</v>
      </c>
      <c r="J14" s="11">
        <f>IFERROR(INDEX(BAPTISM_SOURCE_ZONE_MONTH!$A:$Z,SOUTH_GRAPH_DATA!$E14,MATCH(J$2,BAPTISM_SOURCE_ZONE_MONTH!$A$1:$Z$1,0)),"")</f>
        <v>0</v>
      </c>
      <c r="K14" s="11">
        <f>IFERROR(INDEX(BAPTISM_SOURCE_ZONE_MONTH!$A:$Z,SOUTH_GRAPH_DATA!$E14,MATCH(K$2,BAPTISM_SOURCE_ZONE_MONTH!$A$1:$Z$1,0)),"")</f>
        <v>5</v>
      </c>
      <c r="M14" s="37">
        <f>MATCH($D14,REPORT_DATA_BY_ZONE_MONTH!$A:$A, 0)</f>
        <v>218</v>
      </c>
      <c r="N14" s="30">
        <f>IFERROR(INDEX(REPORT_DATA_BY_ZONE_MONTH!$A:$AG,$M14,MATCH(N$2,REPORT_DATA_BY_ZONE_MONTH!$A$1:$AG$1,0)), "")</f>
        <v>2</v>
      </c>
      <c r="O14" s="30">
        <f t="shared" si="2"/>
        <v>12</v>
      </c>
      <c r="P14" s="30">
        <f>IFERROR(INDEX(REPORT_DATA_BY_ZONE_MONTH!$A:$AG,$M14,MATCH(P$2,REPORT_DATA_BY_ZONE_MONTH!$A$1:$AG$1,0)), "")</f>
        <v>325</v>
      </c>
      <c r="Q14" s="30">
        <f t="shared" si="3"/>
        <v>264</v>
      </c>
      <c r="R14" s="30">
        <f>IFERROR(INDEX(REPORT_DATA_BY_ZONE_MONTH!$A:$AG,$M14,MATCH(R$2,REPORT_DATA_BY_ZONE_MONTH!$A$1:$AG$1,0)), "")</f>
        <v>105</v>
      </c>
      <c r="S14" s="30">
        <f t="shared" si="4"/>
        <v>132</v>
      </c>
      <c r="T14" s="30">
        <f>IFERROR(INDEX(REPORT_DATA_BY_ZONE_MONTH!$A:$AG,$M14,MATCH(T$2,REPORT_DATA_BY_ZONE_MONTH!$A$1:$AG$1,0)), "")</f>
        <v>331</v>
      </c>
      <c r="U14" s="30">
        <f t="shared" si="5"/>
        <v>220</v>
      </c>
      <c r="V14" s="30">
        <f>IFERROR(INDEX(REPORT_DATA_BY_ZONE_MONTH!$A:$AG,$M14,MATCH(V$2,REPORT_DATA_BY_ZONE_MONTH!$A$1:$AG$1,0)), "")</f>
        <v>0</v>
      </c>
      <c r="W14" s="30">
        <f t="shared" si="6"/>
        <v>44</v>
      </c>
      <c r="Y14" s="8">
        <v>12</v>
      </c>
      <c r="Z14" s="8" t="str">
        <f>CONCATENATE(YEAR, ":",Y14,":0:0:",SOUTH!$A$1)</f>
        <v>2016:12:0:0:SOUTH</v>
      </c>
      <c r="AA14" s="37" t="e">
        <f>MATCH($Z14,REPORT_DATA_BY_ZONE_MONTH!$A:$A, 0)</f>
        <v>#N/A</v>
      </c>
      <c r="AB14" s="30" t="str">
        <f>IFERROR(INDEX(REPORT_DATA_BY_ZONE_MONTH!$A:$AG,$AA14,MATCH(AB$2,REPORT_DATA_BY_ZONE_MONTH!$A$1:$AG$1,0)), "")</f>
        <v/>
      </c>
    </row>
    <row r="15" spans="1:28">
      <c r="A15" s="37">
        <v>0</v>
      </c>
      <c r="B15" s="37">
        <f t="shared" si="0"/>
        <v>2</v>
      </c>
      <c r="C15" s="38">
        <f t="shared" si="1"/>
        <v>42401</v>
      </c>
      <c r="D15" s="38" t="str">
        <f>CONCATENATE(YEAR($C15),":",MONTH($C15),":0:0:", SOUTH!$A$1)</f>
        <v>2016:2:0:0:SOUTH</v>
      </c>
      <c r="E15" s="37" t="e">
        <f>MATCH($D15,BAPTISM_SOURCE_ZONE_MONTH!$A:$A, 0)</f>
        <v>#N/A</v>
      </c>
      <c r="F15" s="11" t="str">
        <f>IFERROR(INDEX(BAPTISM_SOURCE_ZONE_MONTH!$A:$Z,SOUTH_GRAPH_DATA!$E15,MATCH(F$2,BAPTISM_SOURCE_ZONE_MONTH!$A$1:$Z$1,0)),"")</f>
        <v/>
      </c>
      <c r="G15" s="11" t="str">
        <f>IFERROR(INDEX(BAPTISM_SOURCE_ZONE_MONTH!$A:$Z,SOUTH_GRAPH_DATA!$E15,MATCH(G$2,BAPTISM_SOURCE_ZONE_MONTH!$A$1:$Z$1,0)),"")</f>
        <v/>
      </c>
      <c r="H15" s="11" t="str">
        <f>IFERROR(INDEX(BAPTISM_SOURCE_ZONE_MONTH!$A:$Z,SOUTH_GRAPH_DATA!$E15,MATCH(H$2,BAPTISM_SOURCE_ZONE_MONTH!$A$1:$Z$1,0)),"")</f>
        <v/>
      </c>
      <c r="I15" s="11" t="str">
        <f>IFERROR(INDEX(BAPTISM_SOURCE_ZONE_MONTH!$A:$Z,SOUTH_GRAPH_DATA!$E15,MATCH(I$2,BAPTISM_SOURCE_ZONE_MONTH!$A$1:$Z$1,0)),"")</f>
        <v/>
      </c>
      <c r="J15" s="11" t="str">
        <f>IFERROR(INDEX(BAPTISM_SOURCE_ZONE_MONTH!$A:$Z,SOUTH_GRAPH_DATA!$E15,MATCH(J$2,BAPTISM_SOURCE_ZONE_MONTH!$A$1:$Z$1,0)),"")</f>
        <v/>
      </c>
      <c r="K15" s="11" t="str">
        <f>IFERROR(INDEX(BAPTISM_SOURCE_ZONE_MONTH!$A:$Z,SOUTH_GRAPH_DATA!$E15,MATCH(K$2,BAPTISM_SOURCE_ZONE_MONTH!$A$1:$Z$1,0)),"")</f>
        <v/>
      </c>
      <c r="M15" s="37">
        <f>MATCH($D15,REPORT_DATA_BY_ZONE_MONTH!$A:$A, 0)</f>
        <v>229</v>
      </c>
      <c r="N15" s="30">
        <f>IFERROR(INDEX(REPORT_DATA_BY_ZONE_MONTH!$A:$AG,$M15,MATCH(N$2,REPORT_DATA_BY_ZONE_MONTH!$A$1:$AG$1,0)), "")</f>
        <v>0</v>
      </c>
      <c r="O15" s="30">
        <f t="shared" si="2"/>
        <v>12</v>
      </c>
      <c r="P15" s="30">
        <f>IFERROR(INDEX(REPORT_DATA_BY_ZONE_MONTH!$A:$AG,$M15,MATCH(P$2,REPORT_DATA_BY_ZONE_MONTH!$A$1:$AG$1,0)), "")</f>
        <v>153</v>
      </c>
      <c r="Q15" s="30">
        <f t="shared" si="3"/>
        <v>264</v>
      </c>
      <c r="R15" s="30">
        <f>IFERROR(INDEX(REPORT_DATA_BY_ZONE_MONTH!$A:$AG,$M15,MATCH(R$2,REPORT_DATA_BY_ZONE_MONTH!$A$1:$AG$1,0)), "")</f>
        <v>51</v>
      </c>
      <c r="S15" s="30">
        <f t="shared" si="4"/>
        <v>132</v>
      </c>
      <c r="T15" s="30">
        <f>IFERROR(INDEX(REPORT_DATA_BY_ZONE_MONTH!$A:$AG,$M15,MATCH(T$2,REPORT_DATA_BY_ZONE_MONTH!$A$1:$AG$1,0)), "")</f>
        <v>146</v>
      </c>
      <c r="U15" s="30">
        <f t="shared" si="5"/>
        <v>220</v>
      </c>
      <c r="V15" s="30">
        <f>IFERROR(INDEX(REPORT_DATA_BY_ZONE_MONTH!$A:$AG,$M15,MATCH(V$2,REPORT_DATA_BY_ZONE_MONTH!$A$1:$AG$1,0)), "")</f>
        <v>2</v>
      </c>
      <c r="W15" s="30">
        <f t="shared" si="6"/>
        <v>44</v>
      </c>
    </row>
    <row r="16" spans="1:28">
      <c r="F16" s="37">
        <f t="shared" ref="F16:K16" si="7">SUM(F3:F15)</f>
        <v>5</v>
      </c>
      <c r="G16" s="37">
        <f>SUM(G3:G15)</f>
        <v>2</v>
      </c>
      <c r="H16" s="37">
        <f>SUM(H3:H15)</f>
        <v>0</v>
      </c>
      <c r="I16" s="37">
        <f t="shared" si="7"/>
        <v>0</v>
      </c>
      <c r="J16" s="37">
        <f t="shared" si="7"/>
        <v>0</v>
      </c>
      <c r="K16" s="37">
        <f t="shared" si="7"/>
        <v>5</v>
      </c>
      <c r="N16" s="37">
        <f>SUM(N3:N15)</f>
        <v>41</v>
      </c>
      <c r="O16" s="37"/>
      <c r="AB16" s="8">
        <f>SUM(AB3:AB14)</f>
        <v>2</v>
      </c>
    </row>
    <row r="17" spans="1:12">
      <c r="A17" s="8" t="s">
        <v>1424</v>
      </c>
      <c r="B17" s="8">
        <v>4</v>
      </c>
      <c r="G17" s="37"/>
      <c r="H17" s="37"/>
      <c r="I17" s="37"/>
      <c r="J17" s="37"/>
      <c r="K17" s="37"/>
      <c r="L17" s="37"/>
    </row>
    <row r="18" spans="1:12">
      <c r="A18" s="8" t="s">
        <v>1425</v>
      </c>
      <c r="B18" s="8">
        <f>COUNTA(SOUTH!$A:$A)-1</f>
        <v>11</v>
      </c>
      <c r="G18" s="37"/>
      <c r="H18" s="37"/>
      <c r="I18" s="37"/>
      <c r="J18" s="37"/>
      <c r="K18" s="37"/>
      <c r="L18" s="37"/>
    </row>
    <row r="19" spans="1:12">
      <c r="A19" s="8" t="s">
        <v>634</v>
      </c>
      <c r="B19" s="8">
        <f>SUM($F$16:$H$16)</f>
        <v>7</v>
      </c>
    </row>
    <row r="20" spans="1:12">
      <c r="A20" s="8" t="s">
        <v>635</v>
      </c>
      <c r="B20" s="8">
        <f>SUM($I$16:$K$16)</f>
        <v>5</v>
      </c>
    </row>
    <row r="21" spans="1:12">
      <c r="A21" s="8" t="s">
        <v>1426</v>
      </c>
      <c r="B21" s="1">
        <v>12</v>
      </c>
    </row>
    <row r="22" spans="1:12" ht="60">
      <c r="A22" s="8" t="s">
        <v>637</v>
      </c>
      <c r="B22" s="39" t="str">
        <f>CONCATENATE("Member Referral Goal 成員回條目標:     50%+ 
Member Referral Actual 成員回條實際:  ",$D$22)</f>
        <v>Member Referral Goal 成員回條目標:     50%+ 
Member Referral Actual 成員回條實際:  42%</v>
      </c>
      <c r="C22" s="40">
        <f>B20/SUM(B19:B20)</f>
        <v>0.41666666666666669</v>
      </c>
      <c r="D22" s="8" t="str">
        <f>TEXT(C22,"00%")</f>
        <v>42%</v>
      </c>
    </row>
    <row r="23" spans="1:12" ht="45">
      <c r="A23" s="8" t="s">
        <v>638</v>
      </c>
      <c r="B23" s="39" t="str">
        <f>CONCATENATE("Annual Goal 年度目標:  ",C23,"
Actual YTD 年度實際:    ",D23)</f>
        <v>Annual Goal 年度目標:  140
Actual YTD 年度實際:    2</v>
      </c>
      <c r="C23" s="8">
        <f>SOUTH!$D$2</f>
        <v>140</v>
      </c>
      <c r="D23" s="8">
        <f>SOUTH!$G$5</f>
        <v>2</v>
      </c>
    </row>
    <row r="24" spans="1:12" ht="23.25">
      <c r="A24" s="8" t="s">
        <v>1423</v>
      </c>
      <c r="B24" s="64" t="str">
        <f>SOUTH!$B1</f>
        <v>South Zone</v>
      </c>
    </row>
    <row r="25" spans="1:12">
      <c r="B25" s="62" t="str">
        <f>SOUTH!$B2</f>
        <v>臺北南地帶</v>
      </c>
    </row>
    <row r="26" spans="1:12">
      <c r="B26" s="62" t="str">
        <f>SOUTH!$B6</f>
        <v>South Stake</v>
      </c>
    </row>
    <row r="27" spans="1:12">
      <c r="B27" s="62" t="str">
        <f>SOUTH!$B7</f>
        <v>臺北南支聯會</v>
      </c>
    </row>
    <row r="28" spans="1:12">
      <c r="B28" s="63">
        <f>SOUTH!$B4</f>
        <v>42414</v>
      </c>
    </row>
  </sheetData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3"/>
  <sheetViews>
    <sheetView topLeftCell="B1" zoomScaleNormal="100" zoomScaleSheetLayoutView="115" workbookViewId="0">
      <selection activeCell="K36" sqref="K36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52</v>
      </c>
      <c r="B1" s="51" t="s">
        <v>1023</v>
      </c>
      <c r="C1" s="42"/>
      <c r="D1" s="43"/>
      <c r="E1" s="43"/>
      <c r="F1" s="43"/>
      <c r="G1" s="43"/>
      <c r="H1" s="43"/>
      <c r="I1" s="43"/>
      <c r="J1" s="43"/>
      <c r="K1" s="44"/>
      <c r="L1" s="65" t="s">
        <v>27</v>
      </c>
      <c r="M1" s="65" t="s">
        <v>28</v>
      </c>
      <c r="N1" s="65" t="s">
        <v>29</v>
      </c>
      <c r="O1" s="65" t="s">
        <v>30</v>
      </c>
      <c r="P1" s="65" t="s">
        <v>31</v>
      </c>
      <c r="Q1" s="65" t="s">
        <v>32</v>
      </c>
      <c r="R1" s="65" t="s">
        <v>64</v>
      </c>
      <c r="S1" s="65" t="s">
        <v>65</v>
      </c>
      <c r="T1" s="65" t="s">
        <v>66</v>
      </c>
      <c r="U1" s="65" t="s">
        <v>33</v>
      </c>
      <c r="V1" s="65" t="s">
        <v>34</v>
      </c>
    </row>
    <row r="2" spans="1:22" ht="15" customHeight="1">
      <c r="B2" s="72" t="s">
        <v>1436</v>
      </c>
      <c r="C2" s="35" t="s">
        <v>1403</v>
      </c>
      <c r="D2" s="79">
        <v>85</v>
      </c>
      <c r="E2" s="53"/>
      <c r="F2" s="53"/>
      <c r="G2" s="76" t="s">
        <v>69</v>
      </c>
      <c r="H2" s="77"/>
      <c r="I2" s="77"/>
      <c r="J2" s="78"/>
      <c r="K2" s="47" t="s">
        <v>59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>
      <c r="B3" s="73"/>
      <c r="C3" s="34" t="s">
        <v>1404</v>
      </c>
      <c r="D3" s="80"/>
      <c r="E3" s="54"/>
      <c r="F3" s="54"/>
      <c r="G3" s="76" t="s">
        <v>1397</v>
      </c>
      <c r="H3" s="77"/>
      <c r="I3" s="77"/>
      <c r="J3" s="78"/>
      <c r="K3" s="47" t="s">
        <v>1395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>
      <c r="B4" s="81">
        <f>DATE</f>
        <v>42414</v>
      </c>
      <c r="C4" s="32" t="s">
        <v>1400</v>
      </c>
      <c r="D4" s="33"/>
      <c r="E4" s="33"/>
      <c r="F4" s="33"/>
      <c r="G4" s="68">
        <f>ROUND($D$2/12*MONTH,0)</f>
        <v>14</v>
      </c>
      <c r="H4" s="69"/>
      <c r="I4" s="69"/>
      <c r="J4" s="70"/>
      <c r="K4" s="52">
        <f>ROUND($D$2/12,0)</f>
        <v>7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>
      <c r="B5" s="82"/>
      <c r="C5" s="5" t="s">
        <v>1401</v>
      </c>
      <c r="D5" s="6"/>
      <c r="E5" s="6"/>
      <c r="F5" s="6"/>
      <c r="G5" s="83">
        <f>WEST_GRAPH_DATA!AB16</f>
        <v>8</v>
      </c>
      <c r="H5" s="84"/>
      <c r="I5" s="84"/>
      <c r="J5" s="85"/>
      <c r="K5" s="55">
        <f>$L$33</f>
        <v>0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spans="1:22" ht="15" customHeight="1">
      <c r="B6" s="48" t="s">
        <v>1021</v>
      </c>
      <c r="C6" s="34" t="s">
        <v>1419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1022</v>
      </c>
      <c r="C7" s="34" t="s">
        <v>1398</v>
      </c>
      <c r="D7" s="34"/>
      <c r="E7" s="34"/>
      <c r="F7" s="34"/>
      <c r="G7" s="29"/>
      <c r="H7" s="29"/>
      <c r="I7" s="29"/>
      <c r="J7" s="29"/>
      <c r="K7" s="29" t="s">
        <v>1399</v>
      </c>
      <c r="L7" s="58" t="s">
        <v>1405</v>
      </c>
      <c r="M7" s="58" t="s">
        <v>1405</v>
      </c>
      <c r="N7" s="58" t="s">
        <v>1406</v>
      </c>
      <c r="O7" s="58" t="s">
        <v>1407</v>
      </c>
      <c r="P7" s="58" t="s">
        <v>1408</v>
      </c>
      <c r="Q7" s="58"/>
      <c r="R7" s="58" t="s">
        <v>1409</v>
      </c>
      <c r="S7" s="58" t="s">
        <v>1410</v>
      </c>
      <c r="T7" s="58" t="s">
        <v>1409</v>
      </c>
      <c r="U7" s="58" t="s">
        <v>1411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1461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977</v>
      </c>
      <c r="B10" s="27" t="s">
        <v>978</v>
      </c>
      <c r="C10" s="4" t="s">
        <v>999</v>
      </c>
      <c r="D10" s="4" t="s">
        <v>1000</v>
      </c>
      <c r="E10" s="4" t="str">
        <f>CONCATENATE(YEAR,":",MONTH,":",WEEK,":",DAY,":",$A10)</f>
        <v>2016:2:2:7:TUCHENG_E</v>
      </c>
      <c r="F10" s="4">
        <f>MATCH($E10,REPORT_DATA_BY_COMP!$A:$A,0)</f>
        <v>452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1</v>
      </c>
      <c r="I10" s="11">
        <f>IFERROR(INDEX(REPORT_DATA_BY_COMP!$A:$AH,$F10,MATCH(I$8,REPORT_DATA_BY_COMP!$A$1:$AH$1,0)), "")</f>
        <v>3</v>
      </c>
      <c r="J10" s="11">
        <f>IFERROR(INDEX(REPORT_DATA_BY_COMP!$A:$AH,$F10,MATCH(J$8,REPORT_DATA_BY_COMP!$A$1:$AH$1,0)), "")</f>
        <v>2</v>
      </c>
      <c r="K10" s="11">
        <f>IFERROR(INDEX(REPORT_DATA_BY_COMP!$A:$AH,$F10,MATCH(K$8,REPORT_DATA_BY_COMP!$A$1:$AH$1,0)), "")</f>
        <v>1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9</v>
      </c>
      <c r="O10" s="11">
        <f>IFERROR(INDEX(REPORT_DATA_BY_COMP!$A:$AH,$F10,MATCH(O$8,REPORT_DATA_BY_COMP!$A$1:$AH$1,0)), "")</f>
        <v>2</v>
      </c>
      <c r="P10" s="11">
        <f>IFERROR(INDEX(REPORT_DATA_BY_COMP!$A:$AH,$F10,MATCH(P$8,REPORT_DATA_BY_COMP!$A$1:$AH$1,0)), "")</f>
        <v>7</v>
      </c>
      <c r="Q10" s="11">
        <f>IFERROR(INDEX(REPORT_DATA_BY_COMP!$A:$AH,$F10,MATCH(Q$8,REPORT_DATA_BY_COMP!$A$1:$AH$1,0)), "")</f>
        <v>4</v>
      </c>
      <c r="R10" s="11">
        <f>IFERROR(INDEX(REPORT_DATA_BY_COMP!$A:$AH,$F10,MATCH(R$8,REPORT_DATA_BY_COMP!$A$1:$AH$1,0)), "")</f>
        <v>4</v>
      </c>
      <c r="S10" s="11">
        <f>IFERROR(INDEX(REPORT_DATA_BY_COMP!$A:$AH,$F10,MATCH(S$8,REPORT_DATA_BY_COMP!$A$1:$AH$1,0)), "")</f>
        <v>2</v>
      </c>
      <c r="T10" s="11">
        <f>IFERROR(INDEX(REPORT_DATA_BY_COMP!$A:$AH,$F10,MATCH(T$8,REPORT_DATA_BY_COMP!$A$1:$AH$1,0)), "")</f>
        <v>7</v>
      </c>
      <c r="U10" s="11">
        <f>IFERROR(INDEX(REPORT_DATA_BY_COMP!$A:$AH,$F10,MATCH(U$8,REPORT_DATA_BY_COMP!$A$1:$AH$1,0)), "")</f>
        <v>5</v>
      </c>
      <c r="V10" s="11">
        <f>IFERROR(INDEX(REPORT_DATA_BY_COMP!$A:$AH,$F10,MATCH(V$8,REPORT_DATA_BY_COMP!$A$1:$AH$1,0)), "")</f>
        <v>0</v>
      </c>
    </row>
    <row r="11" spans="1:22">
      <c r="A11" s="26" t="s">
        <v>979</v>
      </c>
      <c r="B11" s="27" t="s">
        <v>980</v>
      </c>
      <c r="C11" s="4" t="s">
        <v>1001</v>
      </c>
      <c r="D11" s="4" t="s">
        <v>1002</v>
      </c>
      <c r="E11" s="4" t="str">
        <f>CONCATENATE(YEAR,":",MONTH,":",WEEK,":",DAY,":",$A11)</f>
        <v>2016:2:2:7:SANXIA_A</v>
      </c>
      <c r="F11" s="4">
        <f>MATCH($E11,REPORT_DATA_BY_COMP!$A:$A,0)</f>
        <v>427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2</v>
      </c>
      <c r="J11" s="11">
        <f>IFERROR(INDEX(REPORT_DATA_BY_COMP!$A:$AH,$F11,MATCH(J$8,REPORT_DATA_BY_COMP!$A$1:$AH$1,0)), "")</f>
        <v>2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4</v>
      </c>
      <c r="O11" s="11">
        <f>IFERROR(INDEX(REPORT_DATA_BY_COMP!$A:$AH,$F11,MATCH(O$8,REPORT_DATA_BY_COMP!$A$1:$AH$1,0)), "")</f>
        <v>5</v>
      </c>
      <c r="P11" s="11">
        <f>IFERROR(INDEX(REPORT_DATA_BY_COMP!$A:$AH,$F11,MATCH(P$8,REPORT_DATA_BY_COMP!$A$1:$AH$1,0)), "")</f>
        <v>4</v>
      </c>
      <c r="Q11" s="11">
        <f>IFERROR(INDEX(REPORT_DATA_BY_COMP!$A:$AH,$F11,MATCH(Q$8,REPORT_DATA_BY_COMP!$A$1:$AH$1,0)), "")</f>
        <v>8</v>
      </c>
      <c r="R11" s="11">
        <f>IFERROR(INDEX(REPORT_DATA_BY_COMP!$A:$AH,$F11,MATCH(R$8,REPORT_DATA_BY_COMP!$A$1:$AH$1,0)), "")</f>
        <v>4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5</v>
      </c>
      <c r="U11" s="11">
        <f>IFERROR(INDEX(REPORT_DATA_BY_COMP!$A:$AH,$F11,MATCH(U$8,REPORT_DATA_BY_COMP!$A$1:$AH$1,0)), "")</f>
        <v>2</v>
      </c>
      <c r="V11" s="11">
        <f>IFERROR(INDEX(REPORT_DATA_BY_COMP!$A:$AH,$F11,MATCH(V$8,REPORT_DATA_BY_COMP!$A$1:$AH$1,0)), "")</f>
        <v>0</v>
      </c>
    </row>
    <row r="12" spans="1:22">
      <c r="A12" s="26" t="s">
        <v>981</v>
      </c>
      <c r="B12" s="27" t="s">
        <v>982</v>
      </c>
      <c r="C12" s="4" t="s">
        <v>1003</v>
      </c>
      <c r="D12" s="4" t="s">
        <v>1004</v>
      </c>
      <c r="E12" s="4" t="str">
        <f>CONCATENATE(YEAR,":",MONTH,":",WEEK,":",DAY,":",$A12)</f>
        <v>2016:2:2:7:SANXIA_B</v>
      </c>
      <c r="F12" s="4">
        <f>MATCH($E12,REPORT_DATA_BY_COMP!$A:$A,0)</f>
        <v>428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0</v>
      </c>
      <c r="J12" s="11">
        <f>IFERROR(INDEX(REPORT_DATA_BY_COMP!$A:$AH,$F12,MATCH(J$8,REPORT_DATA_BY_COMP!$A$1:$AH$1,0)), "")</f>
        <v>3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5</v>
      </c>
      <c r="O12" s="11">
        <f>IFERROR(INDEX(REPORT_DATA_BY_COMP!$A:$AH,$F12,MATCH(O$8,REPORT_DATA_BY_COMP!$A$1:$AH$1,0)), "")</f>
        <v>2</v>
      </c>
      <c r="P12" s="11">
        <f>IFERROR(INDEX(REPORT_DATA_BY_COMP!$A:$AH,$F12,MATCH(P$8,REPORT_DATA_BY_COMP!$A$1:$AH$1,0)), "")</f>
        <v>1</v>
      </c>
      <c r="Q12" s="11">
        <f>IFERROR(INDEX(REPORT_DATA_BY_COMP!$A:$AH,$F12,MATCH(Q$8,REPORT_DATA_BY_COMP!$A$1:$AH$1,0)), "")</f>
        <v>5</v>
      </c>
      <c r="R12" s="11">
        <f>IFERROR(INDEX(REPORT_DATA_BY_COMP!$A:$AH,$F12,MATCH(R$8,REPORT_DATA_BY_COMP!$A$1:$AH$1,0)), "")</f>
        <v>4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3</v>
      </c>
      <c r="U12" s="11">
        <f>IFERROR(INDEX(REPORT_DATA_BY_COMP!$A:$AH,$F12,MATCH(U$8,REPORT_DATA_BY_COMP!$A$1:$AH$1,0)), "")</f>
        <v>0</v>
      </c>
      <c r="V12" s="11">
        <f>IFERROR(INDEX(REPORT_DATA_BY_COMP!$A:$AH,$F12,MATCH(V$8,REPORT_DATA_BY_COMP!$A$1:$AH$1,0)), "")</f>
        <v>0</v>
      </c>
    </row>
    <row r="13" spans="1:22">
      <c r="A13" s="26" t="s">
        <v>983</v>
      </c>
      <c r="B13" s="27" t="s">
        <v>984</v>
      </c>
      <c r="C13" s="4" t="s">
        <v>1005</v>
      </c>
      <c r="D13" s="4" t="s">
        <v>1006</v>
      </c>
      <c r="E13" s="4" t="str">
        <f>CONCATENATE(YEAR,":",MONTH,":",WEEK,":",DAY,":",$A13)</f>
        <v>2016:2:2:7:TUCHENG_A_S</v>
      </c>
      <c r="F13" s="4">
        <f>MATCH($E13,REPORT_DATA_BY_COMP!$A:$A,0)</f>
        <v>450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1</v>
      </c>
      <c r="J13" s="11">
        <f>IFERROR(INDEX(REPORT_DATA_BY_COMP!$A:$AH,$F13,MATCH(J$8,REPORT_DATA_BY_COMP!$A$1:$AH$1,0)), "")</f>
        <v>4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5</v>
      </c>
      <c r="O13" s="11">
        <f>IFERROR(INDEX(REPORT_DATA_BY_COMP!$A:$AH,$F13,MATCH(O$8,REPORT_DATA_BY_COMP!$A$1:$AH$1,0)), "")</f>
        <v>3</v>
      </c>
      <c r="P13" s="11">
        <f>IFERROR(INDEX(REPORT_DATA_BY_COMP!$A:$AH,$F13,MATCH(P$8,REPORT_DATA_BY_COMP!$A$1:$AH$1,0)), "")</f>
        <v>3</v>
      </c>
      <c r="Q13" s="11">
        <f>IFERROR(INDEX(REPORT_DATA_BY_COMP!$A:$AH,$F13,MATCH(Q$8,REPORT_DATA_BY_COMP!$A$1:$AH$1,0)), "")</f>
        <v>5</v>
      </c>
      <c r="R13" s="11">
        <f>IFERROR(INDEX(REPORT_DATA_BY_COMP!$A:$AH,$F13,MATCH(R$8,REPORT_DATA_BY_COMP!$A$1:$AH$1,0)), "")</f>
        <v>2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5</v>
      </c>
      <c r="U13" s="11">
        <f>IFERROR(INDEX(REPORT_DATA_BY_COMP!$A:$AH,$F13,MATCH(U$8,REPORT_DATA_BY_COMP!$A$1:$AH$1,0)), "")</f>
        <v>3</v>
      </c>
      <c r="V13" s="11">
        <f>IFERROR(INDEX(REPORT_DATA_BY_COMP!$A:$AH,$F13,MATCH(V$8,REPORT_DATA_BY_COMP!$A$1:$AH$1,0)), "")</f>
        <v>0</v>
      </c>
    </row>
    <row r="14" spans="1:22">
      <c r="A14" s="26" t="s">
        <v>985</v>
      </c>
      <c r="B14" s="27" t="s">
        <v>986</v>
      </c>
      <c r="C14" s="4" t="s">
        <v>1007</v>
      </c>
      <c r="D14" s="4" t="s">
        <v>1008</v>
      </c>
      <c r="E14" s="4" t="str">
        <f>CONCATENATE(YEAR,":",MONTH,":",WEEK,":",DAY,":",$A14)</f>
        <v>2016:2:2:7:TUCHENG_B_S</v>
      </c>
      <c r="F14" s="4">
        <f>MATCH($E14,REPORT_DATA_BY_COMP!$A:$A,0)</f>
        <v>451</v>
      </c>
      <c r="G14" s="11">
        <f>IFERROR(INDEX(REPORT_DATA_BY_COMP!$A:$AH,$F14,MATCH(G$8,REPORT_DATA_BY_COMP!$A$1:$AH$1,0)), "")</f>
        <v>0</v>
      </c>
      <c r="H14" s="11">
        <f>IFERROR(INDEX(REPORT_DATA_BY_COMP!$A:$AH,$F14,MATCH(H$8,REPORT_DATA_BY_COMP!$A$1:$AH$1,0)), "")</f>
        <v>0</v>
      </c>
      <c r="I14" s="11">
        <f>IFERROR(INDEX(REPORT_DATA_BY_COMP!$A:$AH,$F14,MATCH(I$8,REPORT_DATA_BY_COMP!$A$1:$AH$1,0)), "")</f>
        <v>0</v>
      </c>
      <c r="J14" s="11">
        <f>IFERROR(INDEX(REPORT_DATA_BY_COMP!$A:$AH,$F14,MATCH(J$8,REPORT_DATA_BY_COMP!$A$1:$AH$1,0)), "")</f>
        <v>0</v>
      </c>
      <c r="K14" s="11">
        <f>IFERROR(INDEX(REPORT_DATA_BY_COMP!$A:$AH,$F14,MATCH(K$8,REPORT_DATA_BY_COMP!$A$1:$AH$1,0)), "")</f>
        <v>0</v>
      </c>
      <c r="L14" s="11">
        <f>IFERROR(INDEX(REPORT_DATA_BY_COMP!$A:$AH,$F14,MATCH(L$8,REPORT_DATA_BY_COMP!$A$1:$AH$1,0)), "")</f>
        <v>0</v>
      </c>
      <c r="M14" s="11">
        <f>IFERROR(INDEX(REPORT_DATA_BY_COMP!$A:$AH,$F14,MATCH(M$8,REPORT_DATA_BY_COMP!$A$1:$AH$1,0)), "")</f>
        <v>0</v>
      </c>
      <c r="N14" s="11">
        <f>IFERROR(INDEX(REPORT_DATA_BY_COMP!$A:$AH,$F14,MATCH(N$8,REPORT_DATA_BY_COMP!$A$1:$AH$1,0)), "")</f>
        <v>1</v>
      </c>
      <c r="O14" s="11">
        <f>IFERROR(INDEX(REPORT_DATA_BY_COMP!$A:$AH,$F14,MATCH(O$8,REPORT_DATA_BY_COMP!$A$1:$AH$1,0)), "")</f>
        <v>1</v>
      </c>
      <c r="P14" s="11">
        <f>IFERROR(INDEX(REPORT_DATA_BY_COMP!$A:$AH,$F14,MATCH(P$8,REPORT_DATA_BY_COMP!$A$1:$AH$1,0)), "")</f>
        <v>4</v>
      </c>
      <c r="Q14" s="11">
        <f>IFERROR(INDEX(REPORT_DATA_BY_COMP!$A:$AH,$F14,MATCH(Q$8,REPORT_DATA_BY_COMP!$A$1:$AH$1,0)), "")</f>
        <v>5</v>
      </c>
      <c r="R14" s="11">
        <f>IFERROR(INDEX(REPORT_DATA_BY_COMP!$A:$AH,$F14,MATCH(R$8,REPORT_DATA_BY_COMP!$A$1:$AH$1,0)), "")</f>
        <v>3</v>
      </c>
      <c r="S14" s="11">
        <f>IFERROR(INDEX(REPORT_DATA_BY_COMP!$A:$AH,$F14,MATCH(S$8,REPORT_DATA_BY_COMP!$A$1:$AH$1,0)), "")</f>
        <v>0</v>
      </c>
      <c r="T14" s="11">
        <f>IFERROR(INDEX(REPORT_DATA_BY_COMP!$A:$AH,$F14,MATCH(T$8,REPORT_DATA_BY_COMP!$A$1:$AH$1,0)), "")</f>
        <v>5</v>
      </c>
      <c r="U14" s="11">
        <f>IFERROR(INDEX(REPORT_DATA_BY_COMP!$A:$AH,$F14,MATCH(U$8,REPORT_DATA_BY_COMP!$A$1:$AH$1,0)), "")</f>
        <v>0</v>
      </c>
      <c r="V14" s="11">
        <f>IFERROR(INDEX(REPORT_DATA_BY_COMP!$A:$AH,$F14,MATCH(V$8,REPORT_DATA_BY_COMP!$A$1:$AH$1,0)), "")</f>
        <v>0</v>
      </c>
    </row>
    <row r="15" spans="1:22">
      <c r="B15" s="9" t="s">
        <v>1422</v>
      </c>
      <c r="C15" s="10"/>
      <c r="D15" s="10"/>
      <c r="E15" s="10"/>
      <c r="F15" s="10"/>
      <c r="G15" s="12">
        <f>SUM(G10:G14)</f>
        <v>0</v>
      </c>
      <c r="H15" s="12">
        <f t="shared" ref="H15:V15" si="0">SUM(H10:H14)</f>
        <v>1</v>
      </c>
      <c r="I15" s="12">
        <f t="shared" si="0"/>
        <v>6</v>
      </c>
      <c r="J15" s="12">
        <f t="shared" si="0"/>
        <v>11</v>
      </c>
      <c r="K15" s="12">
        <f t="shared" si="0"/>
        <v>1</v>
      </c>
      <c r="L15" s="12">
        <f t="shared" si="0"/>
        <v>0</v>
      </c>
      <c r="M15" s="12">
        <f t="shared" si="0"/>
        <v>0</v>
      </c>
      <c r="N15" s="12">
        <f t="shared" si="0"/>
        <v>24</v>
      </c>
      <c r="O15" s="12">
        <f t="shared" si="0"/>
        <v>13</v>
      </c>
      <c r="P15" s="12">
        <f t="shared" si="0"/>
        <v>19</v>
      </c>
      <c r="Q15" s="12">
        <f t="shared" si="0"/>
        <v>27</v>
      </c>
      <c r="R15" s="12">
        <f t="shared" si="0"/>
        <v>17</v>
      </c>
      <c r="S15" s="12">
        <f t="shared" si="0"/>
        <v>2</v>
      </c>
      <c r="T15" s="12">
        <f t="shared" si="0"/>
        <v>25</v>
      </c>
      <c r="U15" s="12">
        <f t="shared" si="0"/>
        <v>10</v>
      </c>
      <c r="V15" s="12">
        <f t="shared" si="0"/>
        <v>0</v>
      </c>
    </row>
    <row r="16" spans="1:22">
      <c r="B16" s="5" t="s">
        <v>1462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7"/>
    </row>
    <row r="17" spans="1:22">
      <c r="A17" s="26" t="s">
        <v>987</v>
      </c>
      <c r="B17" s="27" t="s">
        <v>988</v>
      </c>
      <c r="C17" s="4" t="s">
        <v>1009</v>
      </c>
      <c r="D17" s="4" t="s">
        <v>1010</v>
      </c>
      <c r="E17" s="4" t="str">
        <f>CONCATENATE(YEAR,":",MONTH,":",WEEK,":",DAY,":",$A17)</f>
        <v>2016:2:2:7:DANFENG_E</v>
      </c>
      <c r="F17" s="4">
        <f>MATCH($E17,REPORT_DATA_BY_COMP!$A:$A,0)</f>
        <v>398</v>
      </c>
      <c r="G17" s="11">
        <f>IFERROR(INDEX(REPORT_DATA_BY_COMP!$A:$AH,$F17,MATCH(G$8,REPORT_DATA_BY_COMP!$A$1:$AH$1,0)), "")</f>
        <v>0</v>
      </c>
      <c r="H17" s="11">
        <f>IFERROR(INDEX(REPORT_DATA_BY_COMP!$A:$AH,$F17,MATCH(H$8,REPORT_DATA_BY_COMP!$A$1:$AH$1,0)), "")</f>
        <v>1</v>
      </c>
      <c r="I17" s="11">
        <f>IFERROR(INDEX(REPORT_DATA_BY_COMP!$A:$AH,$F17,MATCH(I$8,REPORT_DATA_BY_COMP!$A$1:$AH$1,0)), "")</f>
        <v>3</v>
      </c>
      <c r="J17" s="11">
        <f>IFERROR(INDEX(REPORT_DATA_BY_COMP!$A:$AH,$F17,MATCH(J$8,REPORT_DATA_BY_COMP!$A$1:$AH$1,0)), "")</f>
        <v>3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7</v>
      </c>
      <c r="O17" s="11">
        <f>IFERROR(INDEX(REPORT_DATA_BY_COMP!$A:$AH,$F17,MATCH(O$8,REPORT_DATA_BY_COMP!$A$1:$AH$1,0)), "")</f>
        <v>1</v>
      </c>
      <c r="P17" s="11">
        <f>IFERROR(INDEX(REPORT_DATA_BY_COMP!$A:$AH,$F17,MATCH(P$8,REPORT_DATA_BY_COMP!$A$1:$AH$1,0)), "")</f>
        <v>1</v>
      </c>
      <c r="Q17" s="11">
        <f>IFERROR(INDEX(REPORT_DATA_BY_COMP!$A:$AH,$F17,MATCH(Q$8,REPORT_DATA_BY_COMP!$A$1:$AH$1,0)), "")</f>
        <v>1</v>
      </c>
      <c r="R17" s="11">
        <f>IFERROR(INDEX(REPORT_DATA_BY_COMP!$A:$AH,$F17,MATCH(R$8,REPORT_DATA_BY_COMP!$A$1:$AH$1,0)), "")</f>
        <v>0</v>
      </c>
      <c r="S17" s="11">
        <f>IFERROR(INDEX(REPORT_DATA_BY_COMP!$A:$AH,$F17,MATCH(S$8,REPORT_DATA_BY_COMP!$A$1:$AH$1,0)), "")</f>
        <v>0</v>
      </c>
      <c r="T17" s="11">
        <f>IFERROR(INDEX(REPORT_DATA_BY_COMP!$A:$AH,$F17,MATCH(T$8,REPORT_DATA_BY_COMP!$A$1:$AH$1,0)), "")</f>
        <v>0</v>
      </c>
      <c r="U17" s="11">
        <f>IFERROR(INDEX(REPORT_DATA_BY_COMP!$A:$AH,$F17,MATCH(U$8,REPORT_DATA_BY_COMP!$A$1:$AH$1,0)), "")</f>
        <v>1</v>
      </c>
      <c r="V17" s="11">
        <f>IFERROR(INDEX(REPORT_DATA_BY_COMP!$A:$AH,$F17,MATCH(V$8,REPORT_DATA_BY_COMP!$A$1:$AH$1,0)), "")</f>
        <v>0</v>
      </c>
    </row>
    <row r="18" spans="1:22">
      <c r="A18" s="26" t="s">
        <v>989</v>
      </c>
      <c r="B18" s="27" t="s">
        <v>990</v>
      </c>
      <c r="C18" s="4" t="s">
        <v>1011</v>
      </c>
      <c r="D18" s="4" t="s">
        <v>1012</v>
      </c>
      <c r="E18" s="4" t="str">
        <f>CONCATENATE(YEAR,":",MONTH,":",WEEK,":",DAY,":",$A18)</f>
        <v>2016:2:2:7:SIYUAN_E</v>
      </c>
      <c r="F18" s="4">
        <f>MATCH($E18,REPORT_DATA_BY_COMP!$A:$A,0)</f>
        <v>431</v>
      </c>
      <c r="G18" s="11">
        <f>IFERROR(INDEX(REPORT_DATA_BY_COMP!$A:$AH,$F18,MATCH(G$8,REPORT_DATA_BY_COMP!$A$1:$AH$1,0)), "")</f>
        <v>0</v>
      </c>
      <c r="H18" s="11">
        <f>IFERROR(INDEX(REPORT_DATA_BY_COMP!$A:$AH,$F18,MATCH(H$8,REPORT_DATA_BY_COMP!$A$1:$AH$1,0)), "")</f>
        <v>0</v>
      </c>
      <c r="I18" s="11">
        <f>IFERROR(INDEX(REPORT_DATA_BY_COMP!$A:$AH,$F18,MATCH(I$8,REPORT_DATA_BY_COMP!$A$1:$AH$1,0)), "")</f>
        <v>1</v>
      </c>
      <c r="J18" s="11">
        <f>IFERROR(INDEX(REPORT_DATA_BY_COMP!$A:$AH,$F18,MATCH(J$8,REPORT_DATA_BY_COMP!$A$1:$AH$1,0)), "")</f>
        <v>1</v>
      </c>
      <c r="K18" s="11">
        <f>IFERROR(INDEX(REPORT_DATA_BY_COMP!$A:$AH,$F18,MATCH(K$8,REPORT_DATA_BY_COMP!$A$1:$AH$1,0)), "")</f>
        <v>0</v>
      </c>
      <c r="L18" s="11">
        <f>IFERROR(INDEX(REPORT_DATA_BY_COMP!$A:$AH,$F18,MATCH(L$8,REPORT_DATA_BY_COMP!$A$1:$AH$1,0)), "")</f>
        <v>0</v>
      </c>
      <c r="M18" s="11">
        <f>IFERROR(INDEX(REPORT_DATA_BY_COMP!$A:$AH,$F18,MATCH(M$8,REPORT_DATA_BY_COMP!$A$1:$AH$1,0)), "")</f>
        <v>0</v>
      </c>
      <c r="N18" s="11">
        <f>IFERROR(INDEX(REPORT_DATA_BY_COMP!$A:$AH,$F18,MATCH(N$8,REPORT_DATA_BY_COMP!$A$1:$AH$1,0)), "")</f>
        <v>5</v>
      </c>
      <c r="O18" s="11">
        <f>IFERROR(INDEX(REPORT_DATA_BY_COMP!$A:$AH,$F18,MATCH(O$8,REPORT_DATA_BY_COMP!$A$1:$AH$1,0)), "")</f>
        <v>1</v>
      </c>
      <c r="P18" s="11">
        <f>IFERROR(INDEX(REPORT_DATA_BY_COMP!$A:$AH,$F18,MATCH(P$8,REPORT_DATA_BY_COMP!$A$1:$AH$1,0)), "")</f>
        <v>3</v>
      </c>
      <c r="Q18" s="11">
        <f>IFERROR(INDEX(REPORT_DATA_BY_COMP!$A:$AH,$F18,MATCH(Q$8,REPORT_DATA_BY_COMP!$A$1:$AH$1,0)), "")</f>
        <v>12</v>
      </c>
      <c r="R18" s="11">
        <f>IFERROR(INDEX(REPORT_DATA_BY_COMP!$A:$AH,$F18,MATCH(R$8,REPORT_DATA_BY_COMP!$A$1:$AH$1,0)), "")</f>
        <v>8</v>
      </c>
      <c r="S18" s="11">
        <f>IFERROR(INDEX(REPORT_DATA_BY_COMP!$A:$AH,$F18,MATCH(S$8,REPORT_DATA_BY_COMP!$A$1:$AH$1,0)), "")</f>
        <v>0</v>
      </c>
      <c r="T18" s="11">
        <f>IFERROR(INDEX(REPORT_DATA_BY_COMP!$A:$AH,$F18,MATCH(T$8,REPORT_DATA_BY_COMP!$A$1:$AH$1,0)), "")</f>
        <v>2</v>
      </c>
      <c r="U18" s="11">
        <f>IFERROR(INDEX(REPORT_DATA_BY_COMP!$A:$AH,$F18,MATCH(U$8,REPORT_DATA_BY_COMP!$A$1:$AH$1,0)), "")</f>
        <v>1</v>
      </c>
      <c r="V18" s="11">
        <f>IFERROR(INDEX(REPORT_DATA_BY_COMP!$A:$AH,$F18,MATCH(V$8,REPORT_DATA_BY_COMP!$A$1:$AH$1,0)), "")</f>
        <v>0</v>
      </c>
    </row>
    <row r="19" spans="1:22">
      <c r="B19" s="9" t="s">
        <v>1422</v>
      </c>
      <c r="C19" s="10"/>
      <c r="D19" s="10"/>
      <c r="E19" s="10"/>
      <c r="F19" s="10"/>
      <c r="G19" s="12">
        <f>SUM(G17:G18)</f>
        <v>0</v>
      </c>
      <c r="H19" s="12">
        <f t="shared" ref="H19:V19" si="1">SUM(H17:H18)</f>
        <v>1</v>
      </c>
      <c r="I19" s="12">
        <f t="shared" si="1"/>
        <v>4</v>
      </c>
      <c r="J19" s="12">
        <f t="shared" si="1"/>
        <v>4</v>
      </c>
      <c r="K19" s="12">
        <f t="shared" si="1"/>
        <v>0</v>
      </c>
      <c r="L19" s="12">
        <f t="shared" si="1"/>
        <v>0</v>
      </c>
      <c r="M19" s="12">
        <f t="shared" si="1"/>
        <v>0</v>
      </c>
      <c r="N19" s="12">
        <f t="shared" si="1"/>
        <v>12</v>
      </c>
      <c r="O19" s="12">
        <f t="shared" si="1"/>
        <v>2</v>
      </c>
      <c r="P19" s="12">
        <f t="shared" si="1"/>
        <v>4</v>
      </c>
      <c r="Q19" s="12">
        <f t="shared" si="1"/>
        <v>13</v>
      </c>
      <c r="R19" s="12">
        <f t="shared" si="1"/>
        <v>8</v>
      </c>
      <c r="S19" s="12">
        <f t="shared" si="1"/>
        <v>0</v>
      </c>
      <c r="T19" s="12">
        <f t="shared" si="1"/>
        <v>2</v>
      </c>
      <c r="U19" s="12">
        <f t="shared" si="1"/>
        <v>2</v>
      </c>
      <c r="V19" s="12">
        <f t="shared" si="1"/>
        <v>0</v>
      </c>
    </row>
    <row r="20" spans="1:22">
      <c r="B20" s="5" t="s">
        <v>1463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7"/>
    </row>
    <row r="21" spans="1:22">
      <c r="A21" s="26" t="s">
        <v>991</v>
      </c>
      <c r="B21" s="27" t="s">
        <v>992</v>
      </c>
      <c r="C21" s="4" t="s">
        <v>1013</v>
      </c>
      <c r="D21" s="4" t="s">
        <v>1014</v>
      </c>
      <c r="E21" s="4" t="str">
        <f>CONCATENATE(YEAR,":",MONTH,":",WEEK,":",DAY,":",$A21)</f>
        <v>2016:2:2:7:XINPU_E</v>
      </c>
      <c r="F21" s="4">
        <f>MATCH($E21,REPORT_DATA_BY_COMP!$A:$A,0)</f>
        <v>462</v>
      </c>
      <c r="G21" s="11">
        <f>IFERROR(INDEX(REPORT_DATA_BY_COMP!$A:$AH,$F21,MATCH(G$8,REPORT_DATA_BY_COMP!$A$1:$AH$1,0)), "")</f>
        <v>0</v>
      </c>
      <c r="H21" s="11">
        <f>IFERROR(INDEX(REPORT_DATA_BY_COMP!$A:$AH,$F21,MATCH(H$8,REPORT_DATA_BY_COMP!$A$1:$AH$1,0)), "")</f>
        <v>1</v>
      </c>
      <c r="I21" s="11">
        <f>IFERROR(INDEX(REPORT_DATA_BY_COMP!$A:$AH,$F21,MATCH(I$8,REPORT_DATA_BY_COMP!$A$1:$AH$1,0)), "")</f>
        <v>1</v>
      </c>
      <c r="J21" s="11">
        <f>IFERROR(INDEX(REPORT_DATA_BY_COMP!$A:$AH,$F21,MATCH(J$8,REPORT_DATA_BY_COMP!$A$1:$AH$1,0)), "")</f>
        <v>3</v>
      </c>
      <c r="K21" s="11">
        <f>IFERROR(INDEX(REPORT_DATA_BY_COMP!$A:$AH,$F21,MATCH(K$8,REPORT_DATA_BY_COMP!$A$1:$AH$1,0)), "")</f>
        <v>0</v>
      </c>
      <c r="L21" s="11">
        <f>IFERROR(INDEX(REPORT_DATA_BY_COMP!$A:$AH,$F21,MATCH(L$8,REPORT_DATA_BY_COMP!$A$1:$AH$1,0)), "")</f>
        <v>0</v>
      </c>
      <c r="M21" s="11">
        <f>IFERROR(INDEX(REPORT_DATA_BY_COMP!$A:$AH,$F21,MATCH(M$8,REPORT_DATA_BY_COMP!$A$1:$AH$1,0)), "")</f>
        <v>0</v>
      </c>
      <c r="N21" s="11">
        <f>IFERROR(INDEX(REPORT_DATA_BY_COMP!$A:$AH,$F21,MATCH(N$8,REPORT_DATA_BY_COMP!$A$1:$AH$1,0)), "")</f>
        <v>5</v>
      </c>
      <c r="O21" s="11">
        <f>IFERROR(INDEX(REPORT_DATA_BY_COMP!$A:$AH,$F21,MATCH(O$8,REPORT_DATA_BY_COMP!$A$1:$AH$1,0)), "")</f>
        <v>3</v>
      </c>
      <c r="P21" s="11">
        <f>IFERROR(INDEX(REPORT_DATA_BY_COMP!$A:$AH,$F21,MATCH(P$8,REPORT_DATA_BY_COMP!$A$1:$AH$1,0)), "")</f>
        <v>7</v>
      </c>
      <c r="Q21" s="11">
        <f>IFERROR(INDEX(REPORT_DATA_BY_COMP!$A:$AH,$F21,MATCH(Q$8,REPORT_DATA_BY_COMP!$A$1:$AH$1,0)), "")</f>
        <v>5</v>
      </c>
      <c r="R21" s="11">
        <f>IFERROR(INDEX(REPORT_DATA_BY_COMP!$A:$AH,$F21,MATCH(R$8,REPORT_DATA_BY_COMP!$A$1:$AH$1,0)), "")</f>
        <v>4</v>
      </c>
      <c r="S21" s="11">
        <f>IFERROR(INDEX(REPORT_DATA_BY_COMP!$A:$AH,$F21,MATCH(S$8,REPORT_DATA_BY_COMP!$A$1:$AH$1,0)), "")</f>
        <v>0</v>
      </c>
      <c r="T21" s="11">
        <f>IFERROR(INDEX(REPORT_DATA_BY_COMP!$A:$AH,$F21,MATCH(T$8,REPORT_DATA_BY_COMP!$A$1:$AH$1,0)), "")</f>
        <v>6</v>
      </c>
      <c r="U21" s="11">
        <f>IFERROR(INDEX(REPORT_DATA_BY_COMP!$A:$AH,$F21,MATCH(U$8,REPORT_DATA_BY_COMP!$A$1:$AH$1,0)), "")</f>
        <v>0</v>
      </c>
      <c r="V21" s="11">
        <f>IFERROR(INDEX(REPORT_DATA_BY_COMP!$A:$AH,$F21,MATCH(V$8,REPORT_DATA_BY_COMP!$A$1:$AH$1,0)), "")</f>
        <v>0</v>
      </c>
    </row>
    <row r="22" spans="1:22">
      <c r="A22" s="26" t="s">
        <v>993</v>
      </c>
      <c r="B22" s="27" t="s">
        <v>994</v>
      </c>
      <c r="C22" s="4" t="s">
        <v>1015</v>
      </c>
      <c r="D22" s="4" t="s">
        <v>1016</v>
      </c>
      <c r="E22" s="4" t="str">
        <f>CONCATENATE(YEAR,":",MONTH,":",WEEK,":",DAY,":",$A22)</f>
        <v>2016:2:2:7:XINBAN_E</v>
      </c>
      <c r="F22" s="4">
        <f>MATCH($E22,REPORT_DATA_BY_COMP!$A:$A,0)</f>
        <v>459</v>
      </c>
      <c r="G22" s="11">
        <f>IFERROR(INDEX(REPORT_DATA_BY_COMP!$A:$AH,$F22,MATCH(G$8,REPORT_DATA_BY_COMP!$A$1:$AH$1,0)), "")</f>
        <v>1</v>
      </c>
      <c r="H22" s="11">
        <f>IFERROR(INDEX(REPORT_DATA_BY_COMP!$A:$AH,$F22,MATCH(H$8,REPORT_DATA_BY_COMP!$A$1:$AH$1,0)), "")</f>
        <v>1</v>
      </c>
      <c r="I22" s="11">
        <f>IFERROR(INDEX(REPORT_DATA_BY_COMP!$A:$AH,$F22,MATCH(I$8,REPORT_DATA_BY_COMP!$A$1:$AH$1,0)), "")</f>
        <v>1</v>
      </c>
      <c r="J22" s="11">
        <f>IFERROR(INDEX(REPORT_DATA_BY_COMP!$A:$AH,$F22,MATCH(J$8,REPORT_DATA_BY_COMP!$A$1:$AH$1,0)), "")</f>
        <v>3</v>
      </c>
      <c r="K22" s="11">
        <f>IFERROR(INDEX(REPORT_DATA_BY_COMP!$A:$AH,$F22,MATCH(K$8,REPORT_DATA_BY_COMP!$A$1:$AH$1,0)), "")</f>
        <v>0</v>
      </c>
      <c r="L22" s="11">
        <f>IFERROR(INDEX(REPORT_DATA_BY_COMP!$A:$AH,$F22,MATCH(L$8,REPORT_DATA_BY_COMP!$A$1:$AH$1,0)), "")</f>
        <v>0</v>
      </c>
      <c r="M22" s="11">
        <f>IFERROR(INDEX(REPORT_DATA_BY_COMP!$A:$AH,$F22,MATCH(M$8,REPORT_DATA_BY_COMP!$A$1:$AH$1,0)), "")</f>
        <v>0</v>
      </c>
      <c r="N22" s="11">
        <f>IFERROR(INDEX(REPORT_DATA_BY_COMP!$A:$AH,$F22,MATCH(N$8,REPORT_DATA_BY_COMP!$A$1:$AH$1,0)), "")</f>
        <v>10</v>
      </c>
      <c r="O22" s="11">
        <f>IFERROR(INDEX(REPORT_DATA_BY_COMP!$A:$AH,$F22,MATCH(O$8,REPORT_DATA_BY_COMP!$A$1:$AH$1,0)), "")</f>
        <v>3</v>
      </c>
      <c r="P22" s="11">
        <f>IFERROR(INDEX(REPORT_DATA_BY_COMP!$A:$AH,$F22,MATCH(P$8,REPORT_DATA_BY_COMP!$A$1:$AH$1,0)), "")</f>
        <v>6</v>
      </c>
      <c r="Q22" s="11">
        <f>IFERROR(INDEX(REPORT_DATA_BY_COMP!$A:$AH,$F22,MATCH(Q$8,REPORT_DATA_BY_COMP!$A$1:$AH$1,0)), "")</f>
        <v>11</v>
      </c>
      <c r="R22" s="11">
        <f>IFERROR(INDEX(REPORT_DATA_BY_COMP!$A:$AH,$F22,MATCH(R$8,REPORT_DATA_BY_COMP!$A$1:$AH$1,0)), "")</f>
        <v>3</v>
      </c>
      <c r="S22" s="11">
        <f>IFERROR(INDEX(REPORT_DATA_BY_COMP!$A:$AH,$F22,MATCH(S$8,REPORT_DATA_BY_COMP!$A$1:$AH$1,0)), "")</f>
        <v>0</v>
      </c>
      <c r="T22" s="11">
        <f>IFERROR(INDEX(REPORT_DATA_BY_COMP!$A:$AH,$F22,MATCH(T$8,REPORT_DATA_BY_COMP!$A$1:$AH$1,0)), "")</f>
        <v>3</v>
      </c>
      <c r="U22" s="11">
        <f>IFERROR(INDEX(REPORT_DATA_BY_COMP!$A:$AH,$F22,MATCH(U$8,REPORT_DATA_BY_COMP!$A$1:$AH$1,0)), "")</f>
        <v>1</v>
      </c>
      <c r="V22" s="11">
        <f>IFERROR(INDEX(REPORT_DATA_BY_COMP!$A:$AH,$F22,MATCH(V$8,REPORT_DATA_BY_COMP!$A$1:$AH$1,0)), "")</f>
        <v>0</v>
      </c>
    </row>
    <row r="23" spans="1:22">
      <c r="A23" s="26" t="s">
        <v>995</v>
      </c>
      <c r="B23" s="27" t="s">
        <v>996</v>
      </c>
      <c r="C23" s="4" t="s">
        <v>1017</v>
      </c>
      <c r="D23" s="4" t="s">
        <v>1018</v>
      </c>
      <c r="E23" s="4" t="str">
        <f>CONCATENATE(YEAR,":",MONTH,":",WEEK,":",DAY,":",$A23)</f>
        <v>2016:2:2:7:XINPU_S</v>
      </c>
      <c r="F23" s="4">
        <f>MATCH($E23,REPORT_DATA_BY_COMP!$A:$A,0)</f>
        <v>463</v>
      </c>
      <c r="G23" s="11">
        <f>IFERROR(INDEX(REPORT_DATA_BY_COMP!$A:$AH,$F23,MATCH(G$8,REPORT_DATA_BY_COMP!$A$1:$AH$1,0)), "")</f>
        <v>0</v>
      </c>
      <c r="H23" s="11">
        <f>IFERROR(INDEX(REPORT_DATA_BY_COMP!$A:$AH,$F23,MATCH(H$8,REPORT_DATA_BY_COMP!$A$1:$AH$1,0)), "")</f>
        <v>1</v>
      </c>
      <c r="I23" s="11">
        <f>IFERROR(INDEX(REPORT_DATA_BY_COMP!$A:$AH,$F23,MATCH(I$8,REPORT_DATA_BY_COMP!$A$1:$AH$1,0)), "")</f>
        <v>2</v>
      </c>
      <c r="J23" s="11">
        <f>IFERROR(INDEX(REPORT_DATA_BY_COMP!$A:$AH,$F23,MATCH(J$8,REPORT_DATA_BY_COMP!$A$1:$AH$1,0)), "")</f>
        <v>2</v>
      </c>
      <c r="K23" s="11">
        <f>IFERROR(INDEX(REPORT_DATA_BY_COMP!$A:$AH,$F23,MATCH(K$8,REPORT_DATA_BY_COMP!$A$1:$AH$1,0)), "")</f>
        <v>0</v>
      </c>
      <c r="L23" s="11">
        <f>IFERROR(INDEX(REPORT_DATA_BY_COMP!$A:$AH,$F23,MATCH(L$8,REPORT_DATA_BY_COMP!$A$1:$AH$1,0)), "")</f>
        <v>0</v>
      </c>
      <c r="M23" s="11">
        <f>IFERROR(INDEX(REPORT_DATA_BY_COMP!$A:$AH,$F23,MATCH(M$8,REPORT_DATA_BY_COMP!$A$1:$AH$1,0)), "")</f>
        <v>0</v>
      </c>
      <c r="N23" s="11">
        <f>IFERROR(INDEX(REPORT_DATA_BY_COMP!$A:$AH,$F23,MATCH(N$8,REPORT_DATA_BY_COMP!$A$1:$AH$1,0)), "")</f>
        <v>5</v>
      </c>
      <c r="O23" s="11">
        <f>IFERROR(INDEX(REPORT_DATA_BY_COMP!$A:$AH,$F23,MATCH(O$8,REPORT_DATA_BY_COMP!$A$1:$AH$1,0)), "")</f>
        <v>0</v>
      </c>
      <c r="P23" s="11">
        <f>IFERROR(INDEX(REPORT_DATA_BY_COMP!$A:$AH,$F23,MATCH(P$8,REPORT_DATA_BY_COMP!$A$1:$AH$1,0)), "")</f>
        <v>4</v>
      </c>
      <c r="Q23" s="11">
        <f>IFERROR(INDEX(REPORT_DATA_BY_COMP!$A:$AH,$F23,MATCH(Q$8,REPORT_DATA_BY_COMP!$A$1:$AH$1,0)), "")</f>
        <v>3</v>
      </c>
      <c r="R23" s="11">
        <f>IFERROR(INDEX(REPORT_DATA_BY_COMP!$A:$AH,$F23,MATCH(R$8,REPORT_DATA_BY_COMP!$A$1:$AH$1,0)), "")</f>
        <v>0</v>
      </c>
      <c r="S23" s="11">
        <f>IFERROR(INDEX(REPORT_DATA_BY_COMP!$A:$AH,$F23,MATCH(S$8,REPORT_DATA_BY_COMP!$A$1:$AH$1,0)), "")</f>
        <v>1</v>
      </c>
      <c r="T23" s="11">
        <f>IFERROR(INDEX(REPORT_DATA_BY_COMP!$A:$AH,$F23,MATCH(T$8,REPORT_DATA_BY_COMP!$A$1:$AH$1,0)), "")</f>
        <v>3</v>
      </c>
      <c r="U23" s="11">
        <f>IFERROR(INDEX(REPORT_DATA_BY_COMP!$A:$AH,$F23,MATCH(U$8,REPORT_DATA_BY_COMP!$A$1:$AH$1,0)), "")</f>
        <v>2</v>
      </c>
      <c r="V23" s="11">
        <f>IFERROR(INDEX(REPORT_DATA_BY_COMP!$A:$AH,$F23,MATCH(V$8,REPORT_DATA_BY_COMP!$A$1:$AH$1,0)), "")</f>
        <v>0</v>
      </c>
    </row>
    <row r="24" spans="1:22">
      <c r="A24" s="26" t="s">
        <v>997</v>
      </c>
      <c r="B24" s="27" t="s">
        <v>998</v>
      </c>
      <c r="C24" s="4" t="s">
        <v>1019</v>
      </c>
      <c r="D24" s="4" t="s">
        <v>1020</v>
      </c>
      <c r="E24" s="4" t="str">
        <f>CONCATENATE(YEAR,":",MONTH,":",WEEK,":",DAY,":",$A24)</f>
        <v>2016:2:2:7:BANQIAO_S</v>
      </c>
      <c r="F24" s="4">
        <f>MATCH($E24,REPORT_DATA_BY_COMP!$A:$A,0)</f>
        <v>395</v>
      </c>
      <c r="G24" s="11">
        <f>IFERROR(INDEX(REPORT_DATA_BY_COMP!$A:$AH,$F24,MATCH(G$8,REPORT_DATA_BY_COMP!$A$1:$AH$1,0)), "")</f>
        <v>0</v>
      </c>
      <c r="H24" s="11">
        <f>IFERROR(INDEX(REPORT_DATA_BY_COMP!$A:$AH,$F24,MATCH(H$8,REPORT_DATA_BY_COMP!$A$1:$AH$1,0)), "")</f>
        <v>0</v>
      </c>
      <c r="I24" s="11">
        <f>IFERROR(INDEX(REPORT_DATA_BY_COMP!$A:$AH,$F24,MATCH(I$8,REPORT_DATA_BY_COMP!$A$1:$AH$1,0)), "")</f>
        <v>1</v>
      </c>
      <c r="J24" s="11">
        <f>IFERROR(INDEX(REPORT_DATA_BY_COMP!$A:$AH,$F24,MATCH(J$8,REPORT_DATA_BY_COMP!$A$1:$AH$1,0)), "")</f>
        <v>1</v>
      </c>
      <c r="K24" s="11">
        <f>IFERROR(INDEX(REPORT_DATA_BY_COMP!$A:$AH,$F24,MATCH(K$8,REPORT_DATA_BY_COMP!$A$1:$AH$1,0)), "")</f>
        <v>0</v>
      </c>
      <c r="L24" s="11">
        <f>IFERROR(INDEX(REPORT_DATA_BY_COMP!$A:$AH,$F24,MATCH(L$8,REPORT_DATA_BY_COMP!$A$1:$AH$1,0)), "")</f>
        <v>0</v>
      </c>
      <c r="M24" s="11">
        <f>IFERROR(INDEX(REPORT_DATA_BY_COMP!$A:$AH,$F24,MATCH(M$8,REPORT_DATA_BY_COMP!$A$1:$AH$1,0)), "")</f>
        <v>0</v>
      </c>
      <c r="N24" s="11">
        <f>IFERROR(INDEX(REPORT_DATA_BY_COMP!$A:$AH,$F24,MATCH(N$8,REPORT_DATA_BY_COMP!$A$1:$AH$1,0)), "")</f>
        <v>2</v>
      </c>
      <c r="O24" s="11">
        <f>IFERROR(INDEX(REPORT_DATA_BY_COMP!$A:$AH,$F24,MATCH(O$8,REPORT_DATA_BY_COMP!$A$1:$AH$1,0)), "")</f>
        <v>3</v>
      </c>
      <c r="P24" s="11">
        <f>IFERROR(INDEX(REPORT_DATA_BY_COMP!$A:$AH,$F24,MATCH(P$8,REPORT_DATA_BY_COMP!$A$1:$AH$1,0)), "")</f>
        <v>0</v>
      </c>
      <c r="Q24" s="11">
        <f>IFERROR(INDEX(REPORT_DATA_BY_COMP!$A:$AH,$F24,MATCH(Q$8,REPORT_DATA_BY_COMP!$A$1:$AH$1,0)), "")</f>
        <v>7</v>
      </c>
      <c r="R24" s="11">
        <f>IFERROR(INDEX(REPORT_DATA_BY_COMP!$A:$AH,$F24,MATCH(R$8,REPORT_DATA_BY_COMP!$A$1:$AH$1,0)), "")</f>
        <v>1</v>
      </c>
      <c r="S24" s="11">
        <f>IFERROR(INDEX(REPORT_DATA_BY_COMP!$A:$AH,$F24,MATCH(S$8,REPORT_DATA_BY_COMP!$A$1:$AH$1,0)), "")</f>
        <v>0</v>
      </c>
      <c r="T24" s="11">
        <f>IFERROR(INDEX(REPORT_DATA_BY_COMP!$A:$AH,$F24,MATCH(T$8,REPORT_DATA_BY_COMP!$A$1:$AH$1,0)), "")</f>
        <v>0</v>
      </c>
      <c r="U24" s="11">
        <f>IFERROR(INDEX(REPORT_DATA_BY_COMP!$A:$AH,$F24,MATCH(U$8,REPORT_DATA_BY_COMP!$A$1:$AH$1,0)), "")</f>
        <v>0</v>
      </c>
      <c r="V24" s="11">
        <f>IFERROR(INDEX(REPORT_DATA_BY_COMP!$A:$AH,$F24,MATCH(V$8,REPORT_DATA_BY_COMP!$A$1:$AH$1,0)), "")</f>
        <v>0</v>
      </c>
    </row>
    <row r="25" spans="1:22">
      <c r="B25" s="9" t="s">
        <v>1422</v>
      </c>
      <c r="C25" s="10"/>
      <c r="D25" s="10"/>
      <c r="E25" s="10"/>
      <c r="F25" s="10"/>
      <c r="G25" s="12">
        <f>SUM(G21:G24)</f>
        <v>1</v>
      </c>
      <c r="H25" s="12">
        <f t="shared" ref="H25:V25" si="2">SUM(H21:H24)</f>
        <v>3</v>
      </c>
      <c r="I25" s="12">
        <f t="shared" si="2"/>
        <v>5</v>
      </c>
      <c r="J25" s="12">
        <f t="shared" si="2"/>
        <v>9</v>
      </c>
      <c r="K25" s="12">
        <f t="shared" si="2"/>
        <v>0</v>
      </c>
      <c r="L25" s="12">
        <f t="shared" si="2"/>
        <v>0</v>
      </c>
      <c r="M25" s="12">
        <f t="shared" si="2"/>
        <v>0</v>
      </c>
      <c r="N25" s="12">
        <f t="shared" si="2"/>
        <v>22</v>
      </c>
      <c r="O25" s="12">
        <f t="shared" si="2"/>
        <v>9</v>
      </c>
      <c r="P25" s="12">
        <f t="shared" si="2"/>
        <v>17</v>
      </c>
      <c r="Q25" s="12">
        <f t="shared" si="2"/>
        <v>26</v>
      </c>
      <c r="R25" s="12">
        <f t="shared" si="2"/>
        <v>8</v>
      </c>
      <c r="S25" s="12">
        <f t="shared" si="2"/>
        <v>1</v>
      </c>
      <c r="T25" s="12">
        <f t="shared" si="2"/>
        <v>12</v>
      </c>
      <c r="U25" s="12">
        <f t="shared" si="2"/>
        <v>3</v>
      </c>
      <c r="V25" s="12">
        <f t="shared" si="2"/>
        <v>0</v>
      </c>
    </row>
    <row r="26" spans="1:22">
      <c r="A26" s="60"/>
      <c r="B26" s="4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6"/>
    </row>
    <row r="27" spans="1:22">
      <c r="B27" s="13" t="s">
        <v>1420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7"/>
    </row>
    <row r="28" spans="1:22">
      <c r="B28" s="28" t="s">
        <v>1391</v>
      </c>
      <c r="C28" s="14"/>
      <c r="D28" s="14"/>
      <c r="E28" s="14" t="str">
        <f>CONCATENATE(YEAR,":",MONTH,":1:",WEEKLY_REPORT_DAY,":", $A$1)</f>
        <v>2016:2:1:7:WEST</v>
      </c>
      <c r="F28" s="14">
        <f>MATCH($E28,REPORT_DATA_BY_ZONE!$A:$A, 0)</f>
        <v>43</v>
      </c>
      <c r="G28" s="11">
        <f>IFERROR(INDEX(REPORT_DATA_BY_ZONE!$A:$AH,$F28,MATCH(G$8,REPORT_DATA_BY_ZONE!$A$1:$AH$1,0)), "")</f>
        <v>1</v>
      </c>
      <c r="H28" s="11">
        <f>IFERROR(INDEX(REPORT_DATA_BY_ZONE!$A:$AH,$F28,MATCH(H$8,REPORT_DATA_BY_ZONE!$A$1:$AH$1,0)), "")</f>
        <v>3</v>
      </c>
      <c r="I28" s="11">
        <f>IFERROR(INDEX(REPORT_DATA_BY_ZONE!$A:$AH,$F28,MATCH(I$8,REPORT_DATA_BY_ZONE!$A$1:$AH$1,0)), "")</f>
        <v>17</v>
      </c>
      <c r="J28" s="11">
        <f>IFERROR(INDEX(REPORT_DATA_BY_ZONE!$A:$AH,$F28,MATCH(J$8,REPORT_DATA_BY_ZONE!$A$1:$AH$1,0)), "")</f>
        <v>26</v>
      </c>
      <c r="K28" s="11">
        <f>IFERROR(INDEX(REPORT_DATA_BY_ZONE!$A:$AH,$F28,MATCH(K$8,REPORT_DATA_BY_ZONE!$A$1:$AH$1,0)), "")</f>
        <v>0</v>
      </c>
      <c r="L28" s="11">
        <f>IFERROR(INDEX(REPORT_DATA_BY_ZONE!$A:$AH,$F28,MATCH(L$8,REPORT_DATA_BY_ZONE!$A$1:$AH$1,0)), "")</f>
        <v>0</v>
      </c>
      <c r="M28" s="11">
        <f>IFERROR(INDEX(REPORT_DATA_BY_ZONE!$A:$AH,$F28,MATCH(M$8,REPORT_DATA_BY_ZONE!$A$1:$AH$1,0)), "")</f>
        <v>0</v>
      </c>
      <c r="N28" s="11">
        <f>IFERROR(INDEX(REPORT_DATA_BY_ZONE!$A:$AH,$F28,MATCH(N$8,REPORT_DATA_BY_ZONE!$A$1:$AH$1,0)), "")</f>
        <v>58</v>
      </c>
      <c r="O28" s="11">
        <f>IFERROR(INDEX(REPORT_DATA_BY_ZONE!$A:$AH,$F28,MATCH(O$8,REPORT_DATA_BY_ZONE!$A$1:$AH$1,0)), "")</f>
        <v>13</v>
      </c>
      <c r="P28" s="11">
        <f>IFERROR(INDEX(REPORT_DATA_BY_ZONE!$A:$AH,$F28,MATCH(P$8,REPORT_DATA_BY_ZONE!$A$1:$AH$1,0)), "")</f>
        <v>71</v>
      </c>
      <c r="Q28" s="11">
        <f>IFERROR(INDEX(REPORT_DATA_BY_ZONE!$A:$AH,$F28,MATCH(Q$8,REPORT_DATA_BY_ZONE!$A$1:$AH$1,0)), "")</f>
        <v>118</v>
      </c>
      <c r="R28" s="11">
        <f>IFERROR(INDEX(REPORT_DATA_BY_ZONE!$A:$AH,$F28,MATCH(R$8,REPORT_DATA_BY_ZONE!$A$1:$AH$1,0)), "")</f>
        <v>43</v>
      </c>
      <c r="S28" s="11">
        <f>IFERROR(INDEX(REPORT_DATA_BY_ZONE!$A:$AH,$F28,MATCH(S$8,REPORT_DATA_BY_ZONE!$A$1:$AH$1,0)), "")</f>
        <v>1</v>
      </c>
      <c r="T28" s="11">
        <f>IFERROR(INDEX(REPORT_DATA_BY_ZONE!$A:$AH,$F28,MATCH(T$8,REPORT_DATA_BY_ZONE!$A$1:$AH$1,0)), "")</f>
        <v>52</v>
      </c>
      <c r="U28" s="11">
        <f>IFERROR(INDEX(REPORT_DATA_BY_ZONE!$A:$AH,$F28,MATCH(U$8,REPORT_DATA_BY_ZONE!$A$1:$AH$1,0)), "")</f>
        <v>16</v>
      </c>
      <c r="V28" s="11">
        <f>IFERROR(INDEX(REPORT_DATA_BY_ZONE!$A:$AH,$F28,MATCH(V$8,REPORT_DATA_BY_ZONE!$A$1:$AH$1,0)), "")</f>
        <v>0</v>
      </c>
    </row>
    <row r="29" spans="1:22">
      <c r="B29" s="28" t="s">
        <v>1390</v>
      </c>
      <c r="C29" s="14"/>
      <c r="D29" s="14"/>
      <c r="E29" s="14" t="str">
        <f>CONCATENATE(YEAR,":",MONTH,":2:",WEEKLY_REPORT_DAY,":", $A$1)</f>
        <v>2016:2:2:7:WEST</v>
      </c>
      <c r="F29" s="14">
        <f>MATCH($E29,REPORT_DATA_BY_ZONE!$A:$A, 0)</f>
        <v>54</v>
      </c>
      <c r="G29" s="11">
        <f>IFERROR(INDEX(REPORT_DATA_BY_ZONE!$A:$AH,$F29,MATCH(G$8,REPORT_DATA_BY_ZONE!$A$1:$AH$1,0)), "")</f>
        <v>1</v>
      </c>
      <c r="H29" s="11">
        <f>IFERROR(INDEX(REPORT_DATA_BY_ZONE!$A:$AH,$F29,MATCH(H$8,REPORT_DATA_BY_ZONE!$A$1:$AH$1,0)), "")</f>
        <v>5</v>
      </c>
      <c r="I29" s="11">
        <f>IFERROR(INDEX(REPORT_DATA_BY_ZONE!$A:$AH,$F29,MATCH(I$8,REPORT_DATA_BY_ZONE!$A$1:$AH$1,0)), "")</f>
        <v>15</v>
      </c>
      <c r="J29" s="11">
        <f>IFERROR(INDEX(REPORT_DATA_BY_ZONE!$A:$AH,$F29,MATCH(J$8,REPORT_DATA_BY_ZONE!$A$1:$AH$1,0)), "")</f>
        <v>24</v>
      </c>
      <c r="K29" s="11">
        <f>IFERROR(INDEX(REPORT_DATA_BY_ZONE!$A:$AH,$F29,MATCH(K$8,REPORT_DATA_BY_ZONE!$A$1:$AH$1,0)), "")</f>
        <v>1</v>
      </c>
      <c r="L29" s="11">
        <f>IFERROR(INDEX(REPORT_DATA_BY_ZONE!$A:$AH,$F29,MATCH(L$8,REPORT_DATA_BY_ZONE!$A$1:$AH$1,0)), "")</f>
        <v>0</v>
      </c>
      <c r="M29" s="11">
        <f>IFERROR(INDEX(REPORT_DATA_BY_ZONE!$A:$AH,$F29,MATCH(M$8,REPORT_DATA_BY_ZONE!$A$1:$AH$1,0)), "")</f>
        <v>0</v>
      </c>
      <c r="N29" s="11">
        <f>IFERROR(INDEX(REPORT_DATA_BY_ZONE!$A:$AH,$F29,MATCH(N$8,REPORT_DATA_BY_ZONE!$A$1:$AH$1,0)), "")</f>
        <v>58</v>
      </c>
      <c r="O29" s="11">
        <f>IFERROR(INDEX(REPORT_DATA_BY_ZONE!$A:$AH,$F29,MATCH(O$8,REPORT_DATA_BY_ZONE!$A$1:$AH$1,0)), "")</f>
        <v>24</v>
      </c>
      <c r="P29" s="11">
        <f>IFERROR(INDEX(REPORT_DATA_BY_ZONE!$A:$AH,$F29,MATCH(P$8,REPORT_DATA_BY_ZONE!$A$1:$AH$1,0)), "")</f>
        <v>40</v>
      </c>
      <c r="Q29" s="11">
        <f>IFERROR(INDEX(REPORT_DATA_BY_ZONE!$A:$AH,$F29,MATCH(Q$8,REPORT_DATA_BY_ZONE!$A$1:$AH$1,0)), "")</f>
        <v>66</v>
      </c>
      <c r="R29" s="11">
        <f>IFERROR(INDEX(REPORT_DATA_BY_ZONE!$A:$AH,$F29,MATCH(R$8,REPORT_DATA_BY_ZONE!$A$1:$AH$1,0)), "")</f>
        <v>33</v>
      </c>
      <c r="S29" s="11">
        <f>IFERROR(INDEX(REPORT_DATA_BY_ZONE!$A:$AH,$F29,MATCH(S$8,REPORT_DATA_BY_ZONE!$A$1:$AH$1,0)), "")</f>
        <v>3</v>
      </c>
      <c r="T29" s="11">
        <f>IFERROR(INDEX(REPORT_DATA_BY_ZONE!$A:$AH,$F29,MATCH(T$8,REPORT_DATA_BY_ZONE!$A$1:$AH$1,0)), "")</f>
        <v>39</v>
      </c>
      <c r="U29" s="11">
        <f>IFERROR(INDEX(REPORT_DATA_BY_ZONE!$A:$AH,$F29,MATCH(U$8,REPORT_DATA_BY_ZONE!$A$1:$AH$1,0)), "")</f>
        <v>15</v>
      </c>
      <c r="V29" s="11">
        <f>IFERROR(INDEX(REPORT_DATA_BY_ZONE!$A:$AH,$F29,MATCH(V$8,REPORT_DATA_BY_ZONE!$A$1:$AH$1,0)), "")</f>
        <v>0</v>
      </c>
    </row>
    <row r="30" spans="1:22">
      <c r="B30" s="28" t="s">
        <v>1392</v>
      </c>
      <c r="C30" s="14"/>
      <c r="D30" s="14"/>
      <c r="E30" s="14" t="str">
        <f>CONCATENATE(YEAR,":",MONTH,":3:",WEEKLY_REPORT_DAY,":", $A$1)</f>
        <v>2016:2:3:7:WEST</v>
      </c>
      <c r="F30" s="14" t="e">
        <f>MATCH($E30,REPORT_DATA_BY_ZONE!$A:$A, 0)</f>
        <v>#N/A</v>
      </c>
      <c r="G30" s="11" t="str">
        <f>IFERROR(INDEX(REPORT_DATA_BY_ZONE!$A:$AH,$F30,MATCH(G$8,REPORT_DATA_BY_ZONE!$A$1:$AH$1,0)), "")</f>
        <v/>
      </c>
      <c r="H30" s="11" t="str">
        <f>IFERROR(INDEX(REPORT_DATA_BY_ZONE!$A:$AH,$F30,MATCH(H$8,REPORT_DATA_BY_ZONE!$A$1:$AH$1,0)), "")</f>
        <v/>
      </c>
      <c r="I30" s="11" t="str">
        <f>IFERROR(INDEX(REPORT_DATA_BY_ZONE!$A:$AH,$F30,MATCH(I$8,REPORT_DATA_BY_ZONE!$A$1:$AH$1,0)), "")</f>
        <v/>
      </c>
      <c r="J30" s="11" t="str">
        <f>IFERROR(INDEX(REPORT_DATA_BY_ZONE!$A:$AH,$F30,MATCH(J$8,REPORT_DATA_BY_ZONE!$A$1:$AH$1,0)), "")</f>
        <v/>
      </c>
      <c r="K30" s="11" t="str">
        <f>IFERROR(INDEX(REPORT_DATA_BY_ZONE!$A:$AH,$F30,MATCH(K$8,REPORT_DATA_BY_ZONE!$A$1:$AH$1,0)), "")</f>
        <v/>
      </c>
      <c r="L30" s="11" t="str">
        <f>IFERROR(INDEX(REPORT_DATA_BY_ZONE!$A:$AH,$F30,MATCH(L$8,REPORT_DATA_BY_ZONE!$A$1:$AH$1,0)), "")</f>
        <v/>
      </c>
      <c r="M30" s="11" t="str">
        <f>IFERROR(INDEX(REPORT_DATA_BY_ZONE!$A:$AH,$F30,MATCH(M$8,REPORT_DATA_BY_ZONE!$A$1:$AH$1,0)), "")</f>
        <v/>
      </c>
      <c r="N30" s="11" t="str">
        <f>IFERROR(INDEX(REPORT_DATA_BY_ZONE!$A:$AH,$F30,MATCH(N$8,REPORT_DATA_BY_ZONE!$A$1:$AH$1,0)), "")</f>
        <v/>
      </c>
      <c r="O30" s="11" t="str">
        <f>IFERROR(INDEX(REPORT_DATA_BY_ZONE!$A:$AH,$F30,MATCH(O$8,REPORT_DATA_BY_ZONE!$A$1:$AH$1,0)), "")</f>
        <v/>
      </c>
      <c r="P30" s="11" t="str">
        <f>IFERROR(INDEX(REPORT_DATA_BY_ZONE!$A:$AH,$F30,MATCH(P$8,REPORT_DATA_BY_ZONE!$A$1:$AH$1,0)), "")</f>
        <v/>
      </c>
      <c r="Q30" s="11" t="str">
        <f>IFERROR(INDEX(REPORT_DATA_BY_ZONE!$A:$AH,$F30,MATCH(Q$8,REPORT_DATA_BY_ZONE!$A$1:$AH$1,0)), "")</f>
        <v/>
      </c>
      <c r="R30" s="11" t="str">
        <f>IFERROR(INDEX(REPORT_DATA_BY_ZONE!$A:$AH,$F30,MATCH(R$8,REPORT_DATA_BY_ZONE!$A$1:$AH$1,0)), "")</f>
        <v/>
      </c>
      <c r="S30" s="11" t="str">
        <f>IFERROR(INDEX(REPORT_DATA_BY_ZONE!$A:$AH,$F30,MATCH(S$8,REPORT_DATA_BY_ZONE!$A$1:$AH$1,0)), "")</f>
        <v/>
      </c>
      <c r="T30" s="11" t="str">
        <f>IFERROR(INDEX(REPORT_DATA_BY_ZONE!$A:$AH,$F30,MATCH(T$8,REPORT_DATA_BY_ZONE!$A$1:$AH$1,0)), "")</f>
        <v/>
      </c>
      <c r="U30" s="11" t="str">
        <f>IFERROR(INDEX(REPORT_DATA_BY_ZONE!$A:$AH,$F30,MATCH(U$8,REPORT_DATA_BY_ZONE!$A$1:$AH$1,0)), "")</f>
        <v/>
      </c>
      <c r="V30" s="11" t="str">
        <f>IFERROR(INDEX(REPORT_DATA_BY_ZONE!$A:$AH,$F30,MATCH(V$8,REPORT_DATA_BY_ZONE!$A$1:$AH$1,0)), "")</f>
        <v/>
      </c>
    </row>
    <row r="31" spans="1:22">
      <c r="B31" s="28" t="s">
        <v>1393</v>
      </c>
      <c r="C31" s="14"/>
      <c r="D31" s="14"/>
      <c r="E31" s="14" t="str">
        <f>CONCATENATE(YEAR,":",MONTH,":4:",WEEKLY_REPORT_DAY,":", $A$1)</f>
        <v>2016:2:4:7:WEST</v>
      </c>
      <c r="F31" s="14" t="e">
        <f>MATCH($E31,REPORT_DATA_BY_ZONE!$A:$A, 0)</f>
        <v>#N/A</v>
      </c>
      <c r="G31" s="11" t="str">
        <f>IFERROR(INDEX(REPORT_DATA_BY_ZONE!$A:$AH,$F31,MATCH(G$8,REPORT_DATA_BY_ZONE!$A$1:$AH$1,0)), "")</f>
        <v/>
      </c>
      <c r="H31" s="11" t="str">
        <f>IFERROR(INDEX(REPORT_DATA_BY_ZONE!$A:$AH,$F31,MATCH(H$8,REPORT_DATA_BY_ZONE!$A$1:$AH$1,0)), "")</f>
        <v/>
      </c>
      <c r="I31" s="11" t="str">
        <f>IFERROR(INDEX(REPORT_DATA_BY_ZONE!$A:$AH,$F31,MATCH(I$8,REPORT_DATA_BY_ZONE!$A$1:$AH$1,0)), "")</f>
        <v/>
      </c>
      <c r="J31" s="11" t="str">
        <f>IFERROR(INDEX(REPORT_DATA_BY_ZONE!$A:$AH,$F31,MATCH(J$8,REPORT_DATA_BY_ZONE!$A$1:$AH$1,0)), "")</f>
        <v/>
      </c>
      <c r="K31" s="11" t="str">
        <f>IFERROR(INDEX(REPORT_DATA_BY_ZONE!$A:$AH,$F31,MATCH(K$8,REPORT_DATA_BY_ZONE!$A$1:$AH$1,0)), "")</f>
        <v/>
      </c>
      <c r="L31" s="11" t="str">
        <f>IFERROR(INDEX(REPORT_DATA_BY_ZONE!$A:$AH,$F31,MATCH(L$8,REPORT_DATA_BY_ZONE!$A$1:$AH$1,0)), "")</f>
        <v/>
      </c>
      <c r="M31" s="11" t="str">
        <f>IFERROR(INDEX(REPORT_DATA_BY_ZONE!$A:$AH,$F31,MATCH(M$8,REPORT_DATA_BY_ZONE!$A$1:$AH$1,0)), "")</f>
        <v/>
      </c>
      <c r="N31" s="11" t="str">
        <f>IFERROR(INDEX(REPORT_DATA_BY_ZONE!$A:$AH,$F31,MATCH(N$8,REPORT_DATA_BY_ZONE!$A$1:$AH$1,0)), "")</f>
        <v/>
      </c>
      <c r="O31" s="11" t="str">
        <f>IFERROR(INDEX(REPORT_DATA_BY_ZONE!$A:$AH,$F31,MATCH(O$8,REPORT_DATA_BY_ZONE!$A$1:$AH$1,0)), "")</f>
        <v/>
      </c>
      <c r="P31" s="11" t="str">
        <f>IFERROR(INDEX(REPORT_DATA_BY_ZONE!$A:$AH,$F31,MATCH(P$8,REPORT_DATA_BY_ZONE!$A$1:$AH$1,0)), "")</f>
        <v/>
      </c>
      <c r="Q31" s="11" t="str">
        <f>IFERROR(INDEX(REPORT_DATA_BY_ZONE!$A:$AH,$F31,MATCH(Q$8,REPORT_DATA_BY_ZONE!$A$1:$AH$1,0)), "")</f>
        <v/>
      </c>
      <c r="R31" s="11" t="str">
        <f>IFERROR(INDEX(REPORT_DATA_BY_ZONE!$A:$AH,$F31,MATCH(R$8,REPORT_DATA_BY_ZONE!$A$1:$AH$1,0)), "")</f>
        <v/>
      </c>
      <c r="S31" s="11" t="str">
        <f>IFERROR(INDEX(REPORT_DATA_BY_ZONE!$A:$AH,$F31,MATCH(S$8,REPORT_DATA_BY_ZONE!$A$1:$AH$1,0)), "")</f>
        <v/>
      </c>
      <c r="T31" s="11" t="str">
        <f>IFERROR(INDEX(REPORT_DATA_BY_ZONE!$A:$AH,$F31,MATCH(T$8,REPORT_DATA_BY_ZONE!$A$1:$AH$1,0)), "")</f>
        <v/>
      </c>
      <c r="U31" s="11" t="str">
        <f>IFERROR(INDEX(REPORT_DATA_BY_ZONE!$A:$AH,$F31,MATCH(U$8,REPORT_DATA_BY_ZONE!$A$1:$AH$1,0)), "")</f>
        <v/>
      </c>
      <c r="V31" s="11" t="str">
        <f>IFERROR(INDEX(REPORT_DATA_BY_ZONE!$A:$AH,$F31,MATCH(V$8,REPORT_DATA_BY_ZONE!$A$1:$AH$1,0)), "")</f>
        <v/>
      </c>
    </row>
    <row r="32" spans="1:22">
      <c r="B32" s="28" t="s">
        <v>1394</v>
      </c>
      <c r="C32" s="14"/>
      <c r="D32" s="14"/>
      <c r="E32" s="14" t="str">
        <f>CONCATENATE(YEAR,":",MONTH,":5:",WEEKLY_REPORT_DAY,":", $A$1)</f>
        <v>2016:2:5:7:WEST</v>
      </c>
      <c r="F32" s="14" t="e">
        <f>MATCH($E32,REPORT_DATA_BY_ZONE!$A:$A, 0)</f>
        <v>#N/A</v>
      </c>
      <c r="G32" s="11" t="str">
        <f>IFERROR(INDEX(REPORT_DATA_BY_ZONE!$A:$AH,$F32,MATCH(G$8,REPORT_DATA_BY_ZONE!$A$1:$AH$1,0)), "")</f>
        <v/>
      </c>
      <c r="H32" s="11" t="str">
        <f>IFERROR(INDEX(REPORT_DATA_BY_ZONE!$A:$AH,$F32,MATCH(H$8,REPORT_DATA_BY_ZONE!$A$1:$AH$1,0)), "")</f>
        <v/>
      </c>
      <c r="I32" s="11" t="str">
        <f>IFERROR(INDEX(REPORT_DATA_BY_ZONE!$A:$AH,$F32,MATCH(I$8,REPORT_DATA_BY_ZONE!$A$1:$AH$1,0)), "")</f>
        <v/>
      </c>
      <c r="J32" s="11" t="str">
        <f>IFERROR(INDEX(REPORT_DATA_BY_ZONE!$A:$AH,$F32,MATCH(J$8,REPORT_DATA_BY_ZONE!$A$1:$AH$1,0)), "")</f>
        <v/>
      </c>
      <c r="K32" s="11" t="str">
        <f>IFERROR(INDEX(REPORT_DATA_BY_ZONE!$A:$AH,$F32,MATCH(K$8,REPORT_DATA_BY_ZONE!$A$1:$AH$1,0)), "")</f>
        <v/>
      </c>
      <c r="L32" s="11" t="str">
        <f>IFERROR(INDEX(REPORT_DATA_BY_ZONE!$A:$AH,$F32,MATCH(L$8,REPORT_DATA_BY_ZONE!$A$1:$AH$1,0)), "")</f>
        <v/>
      </c>
      <c r="M32" s="11" t="str">
        <f>IFERROR(INDEX(REPORT_DATA_BY_ZONE!$A:$AH,$F32,MATCH(M$8,REPORT_DATA_BY_ZONE!$A$1:$AH$1,0)), "")</f>
        <v/>
      </c>
      <c r="N32" s="11" t="str">
        <f>IFERROR(INDEX(REPORT_DATA_BY_ZONE!$A:$AH,$F32,MATCH(N$8,REPORT_DATA_BY_ZONE!$A$1:$AH$1,0)), "")</f>
        <v/>
      </c>
      <c r="O32" s="11" t="str">
        <f>IFERROR(INDEX(REPORT_DATA_BY_ZONE!$A:$AH,$F32,MATCH(O$8,REPORT_DATA_BY_ZONE!$A$1:$AH$1,0)), "")</f>
        <v/>
      </c>
      <c r="P32" s="11" t="str">
        <f>IFERROR(INDEX(REPORT_DATA_BY_ZONE!$A:$AH,$F32,MATCH(P$8,REPORT_DATA_BY_ZONE!$A$1:$AH$1,0)), "")</f>
        <v/>
      </c>
      <c r="Q32" s="11" t="str">
        <f>IFERROR(INDEX(REPORT_DATA_BY_ZONE!$A:$AH,$F32,MATCH(Q$8,REPORT_DATA_BY_ZONE!$A$1:$AH$1,0)), "")</f>
        <v/>
      </c>
      <c r="R32" s="11" t="str">
        <f>IFERROR(INDEX(REPORT_DATA_BY_ZONE!$A:$AH,$F32,MATCH(R$8,REPORT_DATA_BY_ZONE!$A$1:$AH$1,0)), "")</f>
        <v/>
      </c>
      <c r="S32" s="11" t="str">
        <f>IFERROR(INDEX(REPORT_DATA_BY_ZONE!$A:$AH,$F32,MATCH(S$8,REPORT_DATA_BY_ZONE!$A$1:$AH$1,0)), "")</f>
        <v/>
      </c>
      <c r="T32" s="11" t="str">
        <f>IFERROR(INDEX(REPORT_DATA_BY_ZONE!$A:$AH,$F32,MATCH(T$8,REPORT_DATA_BY_ZONE!$A$1:$AH$1,0)), "")</f>
        <v/>
      </c>
      <c r="U32" s="11" t="str">
        <f>IFERROR(INDEX(REPORT_DATA_BY_ZONE!$A:$AH,$F32,MATCH(U$8,REPORT_DATA_BY_ZONE!$A$1:$AH$1,0)), "")</f>
        <v/>
      </c>
      <c r="V32" s="11" t="str">
        <f>IFERROR(INDEX(REPORT_DATA_BY_ZONE!$A:$AH,$F32,MATCH(V$8,REPORT_DATA_BY_ZONE!$A$1:$AH$1,0)), "")</f>
        <v/>
      </c>
    </row>
    <row r="33" spans="2:22">
      <c r="B33" s="18" t="s">
        <v>1422</v>
      </c>
      <c r="C33" s="15"/>
      <c r="D33" s="15"/>
      <c r="E33" s="15"/>
      <c r="F33" s="15"/>
      <c r="G33" s="19">
        <f>SUM(G28:G32)</f>
        <v>2</v>
      </c>
      <c r="H33" s="19">
        <f t="shared" ref="H33:V33" si="3">SUM(H28:H32)</f>
        <v>8</v>
      </c>
      <c r="I33" s="19">
        <f t="shared" si="3"/>
        <v>32</v>
      </c>
      <c r="J33" s="19">
        <f t="shared" si="3"/>
        <v>50</v>
      </c>
      <c r="K33" s="19">
        <f t="shared" si="3"/>
        <v>1</v>
      </c>
      <c r="L33" s="19">
        <f t="shared" si="3"/>
        <v>0</v>
      </c>
      <c r="M33" s="19">
        <f t="shared" si="3"/>
        <v>0</v>
      </c>
      <c r="N33" s="19">
        <f t="shared" si="3"/>
        <v>116</v>
      </c>
      <c r="O33" s="19">
        <f t="shared" si="3"/>
        <v>37</v>
      </c>
      <c r="P33" s="19">
        <f t="shared" si="3"/>
        <v>111</v>
      </c>
      <c r="Q33" s="19">
        <f t="shared" si="3"/>
        <v>184</v>
      </c>
      <c r="R33" s="19">
        <f t="shared" si="3"/>
        <v>76</v>
      </c>
      <c r="S33" s="19">
        <f t="shared" si="3"/>
        <v>4</v>
      </c>
      <c r="T33" s="19">
        <f t="shared" si="3"/>
        <v>91</v>
      </c>
      <c r="U33" s="19">
        <f t="shared" si="3"/>
        <v>31</v>
      </c>
      <c r="V33" s="19">
        <f t="shared" si="3"/>
        <v>0</v>
      </c>
    </row>
  </sheetData>
  <mergeCells count="18"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  <mergeCell ref="G5:J5"/>
    <mergeCell ref="R1:R5"/>
  </mergeCells>
  <conditionalFormatting sqref="L10:M11">
    <cfRule type="cellIs" dxfId="111" priority="127" operator="lessThan">
      <formula>0.5</formula>
    </cfRule>
    <cfRule type="cellIs" dxfId="110" priority="128" operator="greaterThan">
      <formula>0.5</formula>
    </cfRule>
  </conditionalFormatting>
  <conditionalFormatting sqref="N10:N11">
    <cfRule type="cellIs" dxfId="109" priority="125" operator="lessThan">
      <formula>4.5</formula>
    </cfRule>
    <cfRule type="cellIs" dxfId="108" priority="126" operator="greaterThan">
      <formula>5.5</formula>
    </cfRule>
  </conditionalFormatting>
  <conditionalFormatting sqref="O10:O11">
    <cfRule type="cellIs" dxfId="107" priority="123" operator="lessThan">
      <formula>1.5</formula>
    </cfRule>
    <cfRule type="cellIs" dxfId="106" priority="124" operator="greaterThan">
      <formula>2.5</formula>
    </cfRule>
  </conditionalFormatting>
  <conditionalFormatting sqref="P10:P11">
    <cfRule type="cellIs" dxfId="105" priority="121" operator="lessThan">
      <formula>4.5</formula>
    </cfRule>
    <cfRule type="cellIs" dxfId="104" priority="122" operator="greaterThan">
      <formula>7.5</formula>
    </cfRule>
  </conditionalFormatting>
  <conditionalFormatting sqref="R10:S11">
    <cfRule type="cellIs" dxfId="103" priority="119" operator="lessThan">
      <formula>2.5</formula>
    </cfRule>
    <cfRule type="cellIs" dxfId="102" priority="120" operator="greaterThan">
      <formula>4.5</formula>
    </cfRule>
  </conditionalFormatting>
  <conditionalFormatting sqref="T10:T11">
    <cfRule type="cellIs" dxfId="101" priority="117" operator="lessThan">
      <formula>2.5</formula>
    </cfRule>
    <cfRule type="cellIs" dxfId="100" priority="118" operator="greaterThan">
      <formula>4.5</formula>
    </cfRule>
  </conditionalFormatting>
  <conditionalFormatting sqref="U10:U11">
    <cfRule type="cellIs" dxfId="99" priority="116" operator="greaterThan">
      <formula>1.5</formula>
    </cfRule>
  </conditionalFormatting>
  <conditionalFormatting sqref="L10:V11">
    <cfRule type="expression" dxfId="98" priority="113">
      <formula>L10=""</formula>
    </cfRule>
  </conditionalFormatting>
  <conditionalFormatting sqref="S10:S11">
    <cfRule type="cellIs" dxfId="97" priority="114" operator="greaterThan">
      <formula>0.5</formula>
    </cfRule>
    <cfRule type="cellIs" dxfId="96" priority="115" operator="lessThan">
      <formula>0.5</formula>
    </cfRule>
  </conditionalFormatting>
  <conditionalFormatting sqref="L21:M22">
    <cfRule type="cellIs" dxfId="95" priority="111" operator="lessThan">
      <formula>0.5</formula>
    </cfRule>
    <cfRule type="cellIs" dxfId="94" priority="112" operator="greaterThan">
      <formula>0.5</formula>
    </cfRule>
  </conditionalFormatting>
  <conditionalFormatting sqref="N21:N22">
    <cfRule type="cellIs" dxfId="93" priority="109" operator="lessThan">
      <formula>4.5</formula>
    </cfRule>
    <cfRule type="cellIs" dxfId="92" priority="110" operator="greaterThan">
      <formula>5.5</formula>
    </cfRule>
  </conditionalFormatting>
  <conditionalFormatting sqref="O21:O22">
    <cfRule type="cellIs" dxfId="91" priority="107" operator="lessThan">
      <formula>1.5</formula>
    </cfRule>
    <cfRule type="cellIs" dxfId="90" priority="108" operator="greaterThan">
      <formula>2.5</formula>
    </cfRule>
  </conditionalFormatting>
  <conditionalFormatting sqref="P21:P22">
    <cfRule type="cellIs" dxfId="89" priority="105" operator="lessThan">
      <formula>4.5</formula>
    </cfRule>
    <cfRule type="cellIs" dxfId="88" priority="106" operator="greaterThan">
      <formula>7.5</formula>
    </cfRule>
  </conditionalFormatting>
  <conditionalFormatting sqref="R21:S22">
    <cfRule type="cellIs" dxfId="87" priority="103" operator="lessThan">
      <formula>2.5</formula>
    </cfRule>
    <cfRule type="cellIs" dxfId="86" priority="104" operator="greaterThan">
      <formula>4.5</formula>
    </cfRule>
  </conditionalFormatting>
  <conditionalFormatting sqref="T21:T22">
    <cfRule type="cellIs" dxfId="85" priority="101" operator="lessThan">
      <formula>2.5</formula>
    </cfRule>
    <cfRule type="cellIs" dxfId="84" priority="102" operator="greaterThan">
      <formula>4.5</formula>
    </cfRule>
  </conditionalFormatting>
  <conditionalFormatting sqref="U21:U22">
    <cfRule type="cellIs" dxfId="83" priority="100" operator="greaterThan">
      <formula>1.5</formula>
    </cfRule>
  </conditionalFormatting>
  <conditionalFormatting sqref="L21:V22">
    <cfRule type="expression" dxfId="82" priority="97">
      <formula>L21=""</formula>
    </cfRule>
  </conditionalFormatting>
  <conditionalFormatting sqref="S21:S22">
    <cfRule type="cellIs" dxfId="81" priority="98" operator="greaterThan">
      <formula>0.5</formula>
    </cfRule>
    <cfRule type="cellIs" dxfId="80" priority="99" operator="lessThan">
      <formula>0.5</formula>
    </cfRule>
  </conditionalFormatting>
  <conditionalFormatting sqref="L12:M12">
    <cfRule type="cellIs" dxfId="79" priority="95" operator="lessThan">
      <formula>0.5</formula>
    </cfRule>
    <cfRule type="cellIs" dxfId="78" priority="96" operator="greaterThan">
      <formula>0.5</formula>
    </cfRule>
  </conditionalFormatting>
  <conditionalFormatting sqref="N12">
    <cfRule type="cellIs" dxfId="77" priority="93" operator="lessThan">
      <formula>4.5</formula>
    </cfRule>
    <cfRule type="cellIs" dxfId="76" priority="94" operator="greaterThan">
      <formula>5.5</formula>
    </cfRule>
  </conditionalFormatting>
  <conditionalFormatting sqref="O12">
    <cfRule type="cellIs" dxfId="75" priority="91" operator="lessThan">
      <formula>1.5</formula>
    </cfRule>
    <cfRule type="cellIs" dxfId="74" priority="92" operator="greaterThan">
      <formula>2.5</formula>
    </cfRule>
  </conditionalFormatting>
  <conditionalFormatting sqref="P12">
    <cfRule type="cellIs" dxfId="73" priority="89" operator="lessThan">
      <formula>4.5</formula>
    </cfRule>
    <cfRule type="cellIs" dxfId="72" priority="90" operator="greaterThan">
      <formula>7.5</formula>
    </cfRule>
  </conditionalFormatting>
  <conditionalFormatting sqref="R12:S12">
    <cfRule type="cellIs" dxfId="71" priority="87" operator="lessThan">
      <formula>2.5</formula>
    </cfRule>
    <cfRule type="cellIs" dxfId="70" priority="88" operator="greaterThan">
      <formula>4.5</formula>
    </cfRule>
  </conditionalFormatting>
  <conditionalFormatting sqref="T12">
    <cfRule type="cellIs" dxfId="69" priority="85" operator="lessThan">
      <formula>2.5</formula>
    </cfRule>
    <cfRule type="cellIs" dxfId="68" priority="86" operator="greaterThan">
      <formula>4.5</formula>
    </cfRule>
  </conditionalFormatting>
  <conditionalFormatting sqref="U12">
    <cfRule type="cellIs" dxfId="67" priority="84" operator="greaterThan">
      <formula>1.5</formula>
    </cfRule>
  </conditionalFormatting>
  <conditionalFormatting sqref="L12:V12">
    <cfRule type="expression" dxfId="66" priority="81">
      <formula>L12=""</formula>
    </cfRule>
  </conditionalFormatting>
  <conditionalFormatting sqref="S12">
    <cfRule type="cellIs" dxfId="65" priority="82" operator="greaterThan">
      <formula>0.5</formula>
    </cfRule>
    <cfRule type="cellIs" dxfId="64" priority="83" operator="lessThan">
      <formula>0.5</formula>
    </cfRule>
  </conditionalFormatting>
  <conditionalFormatting sqref="L23:M24">
    <cfRule type="cellIs" dxfId="63" priority="79" operator="lessThan">
      <formula>0.5</formula>
    </cfRule>
    <cfRule type="cellIs" dxfId="62" priority="80" operator="greaterThan">
      <formula>0.5</formula>
    </cfRule>
  </conditionalFormatting>
  <conditionalFormatting sqref="N23:N24">
    <cfRule type="cellIs" dxfId="61" priority="77" operator="lessThan">
      <formula>4.5</formula>
    </cfRule>
    <cfRule type="cellIs" dxfId="60" priority="78" operator="greaterThan">
      <formula>5.5</formula>
    </cfRule>
  </conditionalFormatting>
  <conditionalFormatting sqref="O23:O24">
    <cfRule type="cellIs" dxfId="59" priority="75" operator="lessThan">
      <formula>1.5</formula>
    </cfRule>
    <cfRule type="cellIs" dxfId="58" priority="76" operator="greaterThan">
      <formula>2.5</formula>
    </cfRule>
  </conditionalFormatting>
  <conditionalFormatting sqref="P23:P24">
    <cfRule type="cellIs" dxfId="57" priority="73" operator="lessThan">
      <formula>4.5</formula>
    </cfRule>
    <cfRule type="cellIs" dxfId="56" priority="74" operator="greaterThan">
      <formula>7.5</formula>
    </cfRule>
  </conditionalFormatting>
  <conditionalFormatting sqref="R23:S24">
    <cfRule type="cellIs" dxfId="55" priority="71" operator="lessThan">
      <formula>2.5</formula>
    </cfRule>
    <cfRule type="cellIs" dxfId="54" priority="72" operator="greaterThan">
      <formula>4.5</formula>
    </cfRule>
  </conditionalFormatting>
  <conditionalFormatting sqref="T23:T24">
    <cfRule type="cellIs" dxfId="53" priority="69" operator="lessThan">
      <formula>2.5</formula>
    </cfRule>
    <cfRule type="cellIs" dxfId="52" priority="70" operator="greaterThan">
      <formula>4.5</formula>
    </cfRule>
  </conditionalFormatting>
  <conditionalFormatting sqref="U23:U24">
    <cfRule type="cellIs" dxfId="51" priority="68" operator="greaterThan">
      <formula>1.5</formula>
    </cfRule>
  </conditionalFormatting>
  <conditionalFormatting sqref="L23:V24">
    <cfRule type="expression" dxfId="50" priority="65">
      <formula>L23=""</formula>
    </cfRule>
  </conditionalFormatting>
  <conditionalFormatting sqref="S23:S24">
    <cfRule type="cellIs" dxfId="49" priority="66" operator="greaterThan">
      <formula>0.5</formula>
    </cfRule>
    <cfRule type="cellIs" dxfId="48" priority="67" operator="lessThan">
      <formula>0.5</formula>
    </cfRule>
  </conditionalFormatting>
  <conditionalFormatting sqref="L13:M13">
    <cfRule type="cellIs" dxfId="47" priority="63" operator="lessThan">
      <formula>0.5</formula>
    </cfRule>
    <cfRule type="cellIs" dxfId="46" priority="64" operator="greaterThan">
      <formula>0.5</formula>
    </cfRule>
  </conditionalFormatting>
  <conditionalFormatting sqref="N13">
    <cfRule type="cellIs" dxfId="45" priority="61" operator="lessThan">
      <formula>4.5</formula>
    </cfRule>
    <cfRule type="cellIs" dxfId="44" priority="62" operator="greaterThan">
      <formula>5.5</formula>
    </cfRule>
  </conditionalFormatting>
  <conditionalFormatting sqref="O13">
    <cfRule type="cellIs" dxfId="43" priority="59" operator="lessThan">
      <formula>1.5</formula>
    </cfRule>
    <cfRule type="cellIs" dxfId="42" priority="60" operator="greaterThan">
      <formula>2.5</formula>
    </cfRule>
  </conditionalFormatting>
  <conditionalFormatting sqref="P13">
    <cfRule type="cellIs" dxfId="41" priority="57" operator="lessThan">
      <formula>4.5</formula>
    </cfRule>
    <cfRule type="cellIs" dxfId="40" priority="58" operator="greaterThan">
      <formula>7.5</formula>
    </cfRule>
  </conditionalFormatting>
  <conditionalFormatting sqref="R13:S13">
    <cfRule type="cellIs" dxfId="39" priority="55" operator="lessThan">
      <formula>2.5</formula>
    </cfRule>
    <cfRule type="cellIs" dxfId="38" priority="56" operator="greaterThan">
      <formula>4.5</formula>
    </cfRule>
  </conditionalFormatting>
  <conditionalFormatting sqref="T13">
    <cfRule type="cellIs" dxfId="37" priority="53" operator="lessThan">
      <formula>2.5</formula>
    </cfRule>
    <cfRule type="cellIs" dxfId="36" priority="54" operator="greaterThan">
      <formula>4.5</formula>
    </cfRule>
  </conditionalFormatting>
  <conditionalFormatting sqref="U13">
    <cfRule type="cellIs" dxfId="35" priority="52" operator="greaterThan">
      <formula>1.5</formula>
    </cfRule>
  </conditionalFormatting>
  <conditionalFormatting sqref="L13:V13">
    <cfRule type="expression" dxfId="34" priority="49">
      <formula>L13=""</formula>
    </cfRule>
  </conditionalFormatting>
  <conditionalFormatting sqref="S13">
    <cfRule type="cellIs" dxfId="33" priority="50" operator="greaterThan">
      <formula>0.5</formula>
    </cfRule>
    <cfRule type="cellIs" dxfId="32" priority="51" operator="lessThan">
      <formula>0.5</formula>
    </cfRule>
  </conditionalFormatting>
  <conditionalFormatting sqref="L17:M18">
    <cfRule type="cellIs" dxfId="31" priority="47" operator="lessThan">
      <formula>0.5</formula>
    </cfRule>
    <cfRule type="cellIs" dxfId="30" priority="48" operator="greaterThan">
      <formula>0.5</formula>
    </cfRule>
  </conditionalFormatting>
  <conditionalFormatting sqref="N17:N18">
    <cfRule type="cellIs" dxfId="29" priority="45" operator="lessThan">
      <formula>4.5</formula>
    </cfRule>
    <cfRule type="cellIs" dxfId="28" priority="46" operator="greaterThan">
      <formula>5.5</formula>
    </cfRule>
  </conditionalFormatting>
  <conditionalFormatting sqref="O17:O18">
    <cfRule type="cellIs" dxfId="27" priority="43" operator="lessThan">
      <formula>1.5</formula>
    </cfRule>
    <cfRule type="cellIs" dxfId="26" priority="44" operator="greaterThan">
      <formula>2.5</formula>
    </cfRule>
  </conditionalFormatting>
  <conditionalFormatting sqref="P17:P18">
    <cfRule type="cellIs" dxfId="25" priority="41" operator="lessThan">
      <formula>4.5</formula>
    </cfRule>
    <cfRule type="cellIs" dxfId="24" priority="42" operator="greaterThan">
      <formula>7.5</formula>
    </cfRule>
  </conditionalFormatting>
  <conditionalFormatting sqref="R17:S18">
    <cfRule type="cellIs" dxfId="23" priority="39" operator="lessThan">
      <formula>2.5</formula>
    </cfRule>
    <cfRule type="cellIs" dxfId="22" priority="40" operator="greaterThan">
      <formula>4.5</formula>
    </cfRule>
  </conditionalFormatting>
  <conditionalFormatting sqref="T17:T18">
    <cfRule type="cellIs" dxfId="21" priority="37" operator="lessThan">
      <formula>2.5</formula>
    </cfRule>
    <cfRule type="cellIs" dxfId="20" priority="38" operator="greaterThan">
      <formula>4.5</formula>
    </cfRule>
  </conditionalFormatting>
  <conditionalFormatting sqref="U17:U18">
    <cfRule type="cellIs" dxfId="19" priority="36" operator="greaterThan">
      <formula>1.5</formula>
    </cfRule>
  </conditionalFormatting>
  <conditionalFormatting sqref="L17:V18">
    <cfRule type="expression" dxfId="18" priority="33">
      <formula>L17=""</formula>
    </cfRule>
  </conditionalFormatting>
  <conditionalFormatting sqref="S17:S18">
    <cfRule type="cellIs" dxfId="17" priority="34" operator="greaterThan">
      <formula>0.5</formula>
    </cfRule>
    <cfRule type="cellIs" dxfId="16" priority="35" operator="lessThan">
      <formula>0.5</formula>
    </cfRule>
  </conditionalFormatting>
  <conditionalFormatting sqref="L14:M14">
    <cfRule type="cellIs" dxfId="15" priority="15" operator="lessThan">
      <formula>0.5</formula>
    </cfRule>
    <cfRule type="cellIs" dxfId="14" priority="16" operator="greaterThan">
      <formula>0.5</formula>
    </cfRule>
  </conditionalFormatting>
  <conditionalFormatting sqref="N14">
    <cfRule type="cellIs" dxfId="13" priority="13" operator="lessThan">
      <formula>4.5</formula>
    </cfRule>
    <cfRule type="cellIs" dxfId="12" priority="14" operator="greaterThan">
      <formula>5.5</formula>
    </cfRule>
  </conditionalFormatting>
  <conditionalFormatting sqref="O14">
    <cfRule type="cellIs" dxfId="11" priority="11" operator="lessThan">
      <formula>1.5</formula>
    </cfRule>
    <cfRule type="cellIs" dxfId="10" priority="12" operator="greaterThan">
      <formula>2.5</formula>
    </cfRule>
  </conditionalFormatting>
  <conditionalFormatting sqref="P14">
    <cfRule type="cellIs" dxfId="9" priority="9" operator="lessThan">
      <formula>4.5</formula>
    </cfRule>
    <cfRule type="cellIs" dxfId="8" priority="10" operator="greaterThan">
      <formula>7.5</formula>
    </cfRule>
  </conditionalFormatting>
  <conditionalFormatting sqref="R14:S14">
    <cfRule type="cellIs" dxfId="7" priority="7" operator="lessThan">
      <formula>2.5</formula>
    </cfRule>
    <cfRule type="cellIs" dxfId="6" priority="8" operator="greaterThan">
      <formula>4.5</formula>
    </cfRule>
  </conditionalFormatting>
  <conditionalFormatting sqref="T14">
    <cfRule type="cellIs" dxfId="5" priority="5" operator="lessThan">
      <formula>2.5</formula>
    </cfRule>
    <cfRule type="cellIs" dxfId="4" priority="6" operator="greaterThan">
      <formula>4.5</formula>
    </cfRule>
  </conditionalFormatting>
  <conditionalFormatting sqref="U14">
    <cfRule type="cellIs" dxfId="3" priority="4" operator="greaterThan">
      <formula>1.5</formula>
    </cfRule>
  </conditionalFormatting>
  <conditionalFormatting sqref="L14:V14">
    <cfRule type="expression" dxfId="2" priority="1">
      <formula>L14=""</formula>
    </cfRule>
  </conditionalFormatting>
  <conditionalFormatting sqref="S14">
    <cfRule type="cellIs" dxfId="1" priority="2" operator="greaterThan">
      <formula>0.5</formula>
    </cfRule>
    <cfRule type="cellIs" dxfId="0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4"/>
  <sheetViews>
    <sheetView topLeftCell="A13" workbookViewId="0">
      <selection activeCell="J12" sqref="J12"/>
    </sheetView>
  </sheetViews>
  <sheetFormatPr defaultRowHeight="15"/>
  <cols>
    <col min="1" max="1" width="20.28515625" customWidth="1"/>
    <col min="2" max="2" width="1.7109375" bestFit="1" customWidth="1"/>
    <col min="3" max="4" width="3" customWidth="1"/>
    <col min="5" max="5" width="3" bestFit="1" customWidth="1"/>
    <col min="6" max="6" width="4" bestFit="1" customWidth="1"/>
    <col min="7" max="7" width="14.28515625" bestFit="1" customWidth="1"/>
    <col min="8" max="8" width="4.5703125" bestFit="1" customWidth="1"/>
    <col min="9" max="9" width="6" bestFit="1" customWidth="1"/>
    <col min="10" max="10" width="4" bestFit="1" customWidth="1"/>
    <col min="11" max="11" width="4.42578125" bestFit="1" customWidth="1"/>
    <col min="12" max="13" width="4" bestFit="1" customWidth="1"/>
    <col min="14" max="14" width="11.5703125" bestFit="1" customWidth="1"/>
    <col min="15" max="15" width="10.5703125" bestFit="1" customWidth="1"/>
    <col min="16" max="16" width="5.42578125" bestFit="1" customWidth="1"/>
    <col min="17" max="18" width="4.28515625" bestFit="1" customWidth="1"/>
    <col min="19" max="19" width="15.28515625" style="8" bestFit="1" customWidth="1"/>
    <col min="20" max="20" width="11.85546875" style="8" bestFit="1" customWidth="1"/>
    <col min="21" max="21" width="12" style="8" bestFit="1" customWidth="1"/>
    <col min="22" max="22" width="14.28515625" style="8" bestFit="1" customWidth="1"/>
    <col min="23" max="23" width="13.140625" style="8" bestFit="1" customWidth="1"/>
    <col min="24" max="24" width="10.42578125" style="8" bestFit="1" customWidth="1"/>
  </cols>
  <sheetData>
    <row r="1" spans="1:24">
      <c r="C1" t="s">
        <v>2</v>
      </c>
      <c r="D1" t="s">
        <v>3</v>
      </c>
      <c r="E1" t="s">
        <v>4</v>
      </c>
      <c r="F1" t="s">
        <v>5</v>
      </c>
      <c r="G1" t="s">
        <v>61</v>
      </c>
      <c r="H1" t="s">
        <v>6</v>
      </c>
      <c r="I1" t="s">
        <v>77</v>
      </c>
      <c r="J1" t="s">
        <v>7</v>
      </c>
      <c r="K1" t="s">
        <v>8</v>
      </c>
      <c r="L1" t="s">
        <v>9</v>
      </c>
      <c r="M1" t="s">
        <v>10</v>
      </c>
      <c r="N1" t="s">
        <v>63</v>
      </c>
      <c r="O1" t="s">
        <v>62</v>
      </c>
      <c r="P1" t="s">
        <v>11</v>
      </c>
      <c r="Q1" t="s">
        <v>12</v>
      </c>
      <c r="R1" t="s">
        <v>13</v>
      </c>
      <c r="S1"/>
      <c r="T1"/>
      <c r="U1"/>
      <c r="V1"/>
      <c r="W1"/>
      <c r="X1"/>
    </row>
    <row r="2" spans="1:24">
      <c r="A2" s="8" t="s">
        <v>1191</v>
      </c>
      <c r="B2" s="3" t="s">
        <v>1466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5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/>
      <c r="T2"/>
      <c r="U2"/>
      <c r="V2"/>
      <c r="W2"/>
      <c r="X2"/>
    </row>
    <row r="3" spans="1:24">
      <c r="A3" s="8" t="s">
        <v>1260</v>
      </c>
      <c r="B3" s="3" t="s">
        <v>1466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5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/>
      <c r="T3"/>
      <c r="U3"/>
      <c r="V3"/>
      <c r="W3"/>
      <c r="X3"/>
    </row>
    <row r="4" spans="1:24">
      <c r="A4" s="8" t="s">
        <v>1214</v>
      </c>
      <c r="B4" s="3" t="s">
        <v>1466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5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/>
      <c r="T4"/>
      <c r="U4"/>
      <c r="V4"/>
      <c r="W4"/>
      <c r="X4"/>
    </row>
    <row r="5" spans="1:24">
      <c r="A5" s="8" t="s">
        <v>1237</v>
      </c>
      <c r="B5" s="3" t="s">
        <v>1466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1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/>
      <c r="T5"/>
      <c r="U5"/>
      <c r="V5"/>
      <c r="W5"/>
      <c r="X5"/>
    </row>
    <row r="6" spans="1:24">
      <c r="A6" s="8" t="s">
        <v>1295</v>
      </c>
      <c r="B6" s="3" t="s">
        <v>1466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1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/>
      <c r="T6"/>
      <c r="U6"/>
      <c r="V6"/>
      <c r="W6"/>
      <c r="X6"/>
    </row>
    <row r="7" spans="1:24">
      <c r="A7" s="8" t="s">
        <v>1318</v>
      </c>
      <c r="B7" s="3" t="s">
        <v>1466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9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/>
      <c r="T7"/>
      <c r="U7"/>
      <c r="V7"/>
      <c r="W7"/>
      <c r="X7"/>
    </row>
    <row r="8" spans="1:24">
      <c r="A8" s="8" t="s">
        <v>1341</v>
      </c>
      <c r="B8" s="3" t="s">
        <v>1466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10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/>
      <c r="T8"/>
      <c r="U8"/>
      <c r="V8"/>
      <c r="W8"/>
      <c r="X8"/>
    </row>
    <row r="9" spans="1:24">
      <c r="A9" s="8" t="s">
        <v>1364</v>
      </c>
      <c r="B9" s="3" t="s">
        <v>1466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7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/>
      <c r="T9"/>
      <c r="U9"/>
      <c r="V9"/>
      <c r="W9"/>
      <c r="X9"/>
    </row>
    <row r="10" spans="1:24">
      <c r="A10" s="8" t="s">
        <v>1387</v>
      </c>
      <c r="B10" s="3" t="s">
        <v>1466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2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/>
      <c r="T10"/>
      <c r="U10"/>
      <c r="V10"/>
      <c r="W10"/>
      <c r="X10"/>
    </row>
    <row r="11" spans="1:24">
      <c r="A11" s="8" t="s">
        <v>1190</v>
      </c>
      <c r="B11" s="3" t="s">
        <v>1466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3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/>
      <c r="T11"/>
      <c r="U11"/>
      <c r="V11"/>
      <c r="W11"/>
      <c r="X11"/>
    </row>
    <row r="12" spans="1:24">
      <c r="A12" s="8" t="s">
        <v>1259</v>
      </c>
      <c r="B12" s="3" t="s">
        <v>1466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6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/>
      <c r="T12"/>
      <c r="U12"/>
      <c r="V12"/>
      <c r="W12"/>
      <c r="X12"/>
    </row>
    <row r="13" spans="1:24">
      <c r="A13" s="8" t="s">
        <v>1213</v>
      </c>
      <c r="B13" s="3" t="s">
        <v>1466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4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/>
      <c r="T13"/>
      <c r="U13"/>
      <c r="V13"/>
      <c r="W13"/>
      <c r="X13"/>
    </row>
    <row r="14" spans="1:24">
      <c r="A14" s="8" t="s">
        <v>1236</v>
      </c>
      <c r="B14" s="3" t="s">
        <v>1466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2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/>
      <c r="T14"/>
      <c r="U14"/>
      <c r="V14"/>
      <c r="W14"/>
      <c r="X14"/>
    </row>
    <row r="15" spans="1:24">
      <c r="A15" s="8" t="s">
        <v>1294</v>
      </c>
      <c r="B15" s="3" t="s">
        <v>1466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5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/>
      <c r="T15"/>
      <c r="U15"/>
      <c r="V15"/>
      <c r="W15"/>
      <c r="X15"/>
    </row>
    <row r="16" spans="1:24">
      <c r="A16" s="8" t="s">
        <v>1317</v>
      </c>
      <c r="B16" s="3" t="s">
        <v>1466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6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/>
      <c r="T16"/>
      <c r="U16"/>
      <c r="V16"/>
      <c r="W16"/>
      <c r="X16"/>
    </row>
    <row r="17" spans="1:24">
      <c r="A17" s="8" t="s">
        <v>1340</v>
      </c>
      <c r="B17" s="3" t="s">
        <v>1466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10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/>
      <c r="T17"/>
      <c r="U17"/>
      <c r="V17"/>
      <c r="W17"/>
      <c r="X17"/>
    </row>
    <row r="18" spans="1:24">
      <c r="A18" s="8" t="s">
        <v>1363</v>
      </c>
      <c r="B18" s="3" t="s">
        <v>1466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1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/>
      <c r="T18"/>
      <c r="U18"/>
      <c r="V18"/>
      <c r="W18"/>
      <c r="X18"/>
    </row>
    <row r="19" spans="1:24">
      <c r="A19" s="8" t="s">
        <v>1386</v>
      </c>
      <c r="B19" s="3" t="s">
        <v>1466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1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/>
      <c r="T19"/>
      <c r="U19"/>
      <c r="V19"/>
      <c r="W19"/>
      <c r="X19"/>
    </row>
    <row r="20" spans="1:24">
      <c r="A20" s="8" t="s">
        <v>1189</v>
      </c>
      <c r="B20" s="3" t="s">
        <v>1466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7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/>
      <c r="T20"/>
      <c r="U20"/>
      <c r="V20"/>
      <c r="W20"/>
      <c r="X20"/>
    </row>
    <row r="21" spans="1:24">
      <c r="A21" s="8" t="s">
        <v>1258</v>
      </c>
      <c r="B21" s="3" t="s">
        <v>1466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10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/>
      <c r="T21"/>
      <c r="U21"/>
      <c r="V21"/>
      <c r="W21"/>
      <c r="X21"/>
    </row>
    <row r="22" spans="1:24">
      <c r="A22" s="8" t="s">
        <v>1212</v>
      </c>
      <c r="B22" s="3" t="s">
        <v>1466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2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/>
      <c r="T22"/>
      <c r="U22"/>
      <c r="V22"/>
      <c r="W22"/>
      <c r="X22"/>
    </row>
    <row r="23" spans="1:24">
      <c r="A23" s="8" t="s">
        <v>1235</v>
      </c>
      <c r="B23" s="3" t="s">
        <v>1466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/>
      <c r="T23"/>
      <c r="U23"/>
      <c r="V23"/>
      <c r="W23"/>
      <c r="X23"/>
    </row>
    <row r="24" spans="1:24">
      <c r="A24" s="8" t="s">
        <v>1293</v>
      </c>
      <c r="B24" s="3" t="s">
        <v>1466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3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</row>
    <row r="25" spans="1:24">
      <c r="A25" s="8" t="s">
        <v>1316</v>
      </c>
      <c r="B25" s="3" t="s">
        <v>1466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7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</row>
    <row r="26" spans="1:24">
      <c r="A26" s="8" t="s">
        <v>1339</v>
      </c>
      <c r="B26" s="3" t="s">
        <v>1466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13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</row>
    <row r="27" spans="1:24">
      <c r="A27" s="8" t="s">
        <v>1362</v>
      </c>
      <c r="B27" s="3" t="s">
        <v>1466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4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</row>
    <row r="28" spans="1:24">
      <c r="A28" s="8" t="s">
        <v>1385</v>
      </c>
      <c r="B28" s="3" t="s">
        <v>1466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1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</row>
    <row r="29" spans="1:24">
      <c r="A29" s="8" t="s">
        <v>1199</v>
      </c>
      <c r="B29" s="3" t="s">
        <v>1466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2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</row>
    <row r="30" spans="1:24">
      <c r="A30" s="8" t="s">
        <v>1268</v>
      </c>
      <c r="B30" s="3" t="s">
        <v>1466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6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24">
      <c r="A31" s="8" t="s">
        <v>1222</v>
      </c>
      <c r="B31" s="3" t="s">
        <v>1466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9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</row>
    <row r="32" spans="1:24">
      <c r="A32" s="8" t="s">
        <v>1245</v>
      </c>
      <c r="B32" s="3" t="s">
        <v>1466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2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</row>
    <row r="33" spans="1:18">
      <c r="A33" s="8" t="s">
        <v>1303</v>
      </c>
      <c r="B33" s="3" t="s">
        <v>1466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</row>
    <row r="34" spans="1:18">
      <c r="A34" s="8" t="s">
        <v>1326</v>
      </c>
      <c r="B34" s="3" t="s">
        <v>1466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6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</row>
    <row r="35" spans="1:18">
      <c r="A35" s="8" t="s">
        <v>1349</v>
      </c>
      <c r="B35" s="3" t="s">
        <v>1466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7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</row>
    <row r="36" spans="1:18">
      <c r="A36" s="8" t="s">
        <v>1372</v>
      </c>
      <c r="B36" s="3" t="s">
        <v>1466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6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</row>
    <row r="37" spans="1:18">
      <c r="A37" s="8" t="s">
        <v>1198</v>
      </c>
      <c r="B37" s="3" t="s">
        <v>1466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11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</row>
    <row r="38" spans="1:18">
      <c r="A38" s="8" t="s">
        <v>1267</v>
      </c>
      <c r="B38" s="3" t="s">
        <v>1466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4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</row>
    <row r="39" spans="1:18">
      <c r="A39" s="8" t="s">
        <v>1221</v>
      </c>
      <c r="B39" s="3" t="s">
        <v>1466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4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</row>
    <row r="40" spans="1:18">
      <c r="A40" s="8" t="s">
        <v>1244</v>
      </c>
      <c r="B40" s="3" t="s">
        <v>1466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2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</row>
    <row r="41" spans="1:18">
      <c r="A41" s="8" t="s">
        <v>1302</v>
      </c>
      <c r="B41" s="3" t="s">
        <v>1466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1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</row>
    <row r="42" spans="1:18">
      <c r="A42" s="8" t="s">
        <v>1325</v>
      </c>
      <c r="B42" s="3" t="s">
        <v>1466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10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</row>
    <row r="43" spans="1:18">
      <c r="A43" s="8" t="s">
        <v>1348</v>
      </c>
      <c r="B43" s="3" t="s">
        <v>1466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5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</row>
    <row r="44" spans="1:18">
      <c r="A44" s="8" t="s">
        <v>1371</v>
      </c>
      <c r="B44" s="3" t="s">
        <v>1466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14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</row>
    <row r="45" spans="1:18">
      <c r="A45" s="8" t="s">
        <v>1197</v>
      </c>
      <c r="B45" s="3" t="s">
        <v>1466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8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</row>
    <row r="46" spans="1:18">
      <c r="A46" s="8" t="s">
        <v>1266</v>
      </c>
      <c r="B46" s="3" t="s">
        <v>1466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7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</row>
    <row r="47" spans="1:18">
      <c r="A47" s="8" t="s">
        <v>1220</v>
      </c>
      <c r="B47" s="3" t="s">
        <v>1466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6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</row>
    <row r="48" spans="1:18">
      <c r="A48" s="8" t="s">
        <v>1243</v>
      </c>
      <c r="B48" s="3" t="s">
        <v>1466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3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</row>
    <row r="49" spans="1:18">
      <c r="A49" s="8" t="s">
        <v>1301</v>
      </c>
      <c r="B49" s="3" t="s">
        <v>1466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3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</row>
    <row r="50" spans="1:18">
      <c r="A50" s="8" t="s">
        <v>1324</v>
      </c>
      <c r="B50" s="3" t="s">
        <v>1466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6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</row>
    <row r="51" spans="1:18">
      <c r="A51" s="8" t="s">
        <v>1347</v>
      </c>
      <c r="B51" s="3" t="s">
        <v>1466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8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</row>
    <row r="52" spans="1:18">
      <c r="A52" s="8" t="s">
        <v>1370</v>
      </c>
      <c r="B52" s="3" t="s">
        <v>1466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16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</row>
    <row r="53" spans="1:18">
      <c r="A53" s="8" t="s">
        <v>1196</v>
      </c>
      <c r="B53" s="3" t="s">
        <v>1466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10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>
      <c r="A54" s="8" t="s">
        <v>1265</v>
      </c>
      <c r="B54" s="3" t="s">
        <v>1466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1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>
      <c r="A55" s="8" t="s">
        <v>1219</v>
      </c>
      <c r="B55" s="3" t="s">
        <v>1466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4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</row>
    <row r="56" spans="1:18">
      <c r="A56" s="8" t="s">
        <v>1242</v>
      </c>
      <c r="B56" s="3" t="s">
        <v>1466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2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</row>
    <row r="57" spans="1:18">
      <c r="A57" s="8" t="s">
        <v>1300</v>
      </c>
      <c r="B57" s="3" t="s">
        <v>1466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1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</row>
    <row r="58" spans="1:18">
      <c r="A58" s="8" t="s">
        <v>1323</v>
      </c>
      <c r="B58" s="3" t="s">
        <v>1466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3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</row>
    <row r="59" spans="1:18">
      <c r="A59" s="8" t="s">
        <v>1346</v>
      </c>
      <c r="B59" s="3" t="s">
        <v>1466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9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</row>
    <row r="60" spans="1:18">
      <c r="A60" s="8" t="s">
        <v>1369</v>
      </c>
      <c r="B60" s="3" t="s">
        <v>1466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7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>
      <c r="A61" s="8" t="s">
        <v>1195</v>
      </c>
      <c r="B61" s="3" t="s">
        <v>1466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8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2" spans="1:18">
      <c r="A62" s="8" t="s">
        <v>1264</v>
      </c>
      <c r="B62" s="3" t="s">
        <v>1466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8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</row>
    <row r="63" spans="1:18">
      <c r="A63" s="8" t="s">
        <v>1218</v>
      </c>
      <c r="B63" s="3" t="s">
        <v>1466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4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</row>
    <row r="64" spans="1:18">
      <c r="A64" s="8" t="s">
        <v>1241</v>
      </c>
      <c r="B64" s="3" t="s">
        <v>1466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1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</row>
    <row r="65" spans="1:18">
      <c r="A65" s="8" t="s">
        <v>1299</v>
      </c>
      <c r="B65" s="3" t="s">
        <v>1466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5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</row>
    <row r="66" spans="1:18">
      <c r="A66" s="8" t="s">
        <v>1322</v>
      </c>
      <c r="B66" s="3" t="s">
        <v>1466</v>
      </c>
      <c r="C66" s="8">
        <v>0</v>
      </c>
      <c r="D66" s="8">
        <v>0</v>
      </c>
      <c r="E66" s="8">
        <v>0</v>
      </c>
      <c r="F66" s="8">
        <v>0</v>
      </c>
      <c r="G66" s="8">
        <v>0</v>
      </c>
      <c r="H66" s="8">
        <v>9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</row>
    <row r="67" spans="1:18">
      <c r="A67" s="8" t="s">
        <v>1345</v>
      </c>
      <c r="B67" s="3" t="s">
        <v>1466</v>
      </c>
      <c r="C67" s="8">
        <v>0</v>
      </c>
      <c r="D67" s="8">
        <v>0</v>
      </c>
      <c r="E67" s="8">
        <v>0</v>
      </c>
      <c r="F67" s="8">
        <v>0</v>
      </c>
      <c r="G67" s="8">
        <v>0</v>
      </c>
      <c r="H67" s="8">
        <v>9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</row>
    <row r="68" spans="1:18">
      <c r="A68" s="8" t="s">
        <v>1368</v>
      </c>
      <c r="B68" s="3" t="s">
        <v>1466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8">
        <v>13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</row>
    <row r="69" spans="1:18">
      <c r="A69" s="8" t="s">
        <v>1194</v>
      </c>
      <c r="B69" s="3" t="s">
        <v>1466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7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</row>
    <row r="70" spans="1:18">
      <c r="A70" s="8" t="s">
        <v>1263</v>
      </c>
      <c r="B70" s="3" t="s">
        <v>1466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4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</row>
    <row r="71" spans="1:18">
      <c r="A71" s="8" t="s">
        <v>1217</v>
      </c>
      <c r="B71" s="3" t="s">
        <v>1466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v>2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</row>
    <row r="72" spans="1:18">
      <c r="A72" s="8" t="s">
        <v>1240</v>
      </c>
      <c r="B72" s="3" t="s">
        <v>1466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</row>
    <row r="73" spans="1:18">
      <c r="A73" s="8" t="s">
        <v>1298</v>
      </c>
      <c r="B73" s="3" t="s">
        <v>1466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8">
        <v>5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</row>
    <row r="74" spans="1:18">
      <c r="A74" s="8" t="s">
        <v>1321</v>
      </c>
      <c r="B74" s="3" t="s">
        <v>1466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8">
        <v>11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</row>
    <row r="75" spans="1:18">
      <c r="A75" s="8" t="s">
        <v>1344</v>
      </c>
      <c r="B75" s="3" t="s">
        <v>1466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7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</row>
    <row r="76" spans="1:18">
      <c r="A76" s="8" t="s">
        <v>1367</v>
      </c>
      <c r="B76" s="3" t="s">
        <v>1466</v>
      </c>
      <c r="C76" s="8">
        <v>0</v>
      </c>
      <c r="D76" s="8">
        <v>0</v>
      </c>
      <c r="E76" s="8">
        <v>0</v>
      </c>
      <c r="F76" s="8">
        <v>0</v>
      </c>
      <c r="G76" s="8">
        <v>0</v>
      </c>
      <c r="H76" s="8">
        <v>8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</row>
    <row r="77" spans="1:18">
      <c r="A77" s="8" t="s">
        <v>1193</v>
      </c>
      <c r="B77" s="3" t="s">
        <v>1466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4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</row>
    <row r="78" spans="1:18">
      <c r="A78" s="8" t="s">
        <v>1262</v>
      </c>
      <c r="B78" s="3" t="s">
        <v>1466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2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</row>
    <row r="79" spans="1:18">
      <c r="A79" s="8" t="s">
        <v>1216</v>
      </c>
      <c r="B79" s="3" t="s">
        <v>1466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5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</row>
    <row r="80" spans="1:18">
      <c r="A80" s="8" t="s">
        <v>1239</v>
      </c>
      <c r="B80" s="3" t="s">
        <v>1466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2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  <c r="O80" s="8">
        <v>0</v>
      </c>
      <c r="P80" s="8">
        <v>0</v>
      </c>
      <c r="Q80" s="8">
        <v>0</v>
      </c>
      <c r="R80" s="8">
        <v>0</v>
      </c>
    </row>
    <row r="81" spans="1:18">
      <c r="A81" s="8" t="s">
        <v>1297</v>
      </c>
      <c r="B81" s="3" t="s">
        <v>1466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5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</row>
    <row r="82" spans="1:18">
      <c r="A82" s="8" t="s">
        <v>1320</v>
      </c>
      <c r="B82" s="3" t="s">
        <v>1466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6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</row>
    <row r="83" spans="1:18">
      <c r="A83" s="8" t="s">
        <v>1343</v>
      </c>
      <c r="B83" s="3" t="s">
        <v>1466</v>
      </c>
      <c r="C83" s="8">
        <v>0</v>
      </c>
      <c r="D83" s="8">
        <v>0</v>
      </c>
      <c r="E83" s="8">
        <v>0</v>
      </c>
      <c r="F83" s="8">
        <v>0</v>
      </c>
      <c r="G83" s="8">
        <v>0</v>
      </c>
      <c r="H83" s="8">
        <v>7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</row>
    <row r="84" spans="1:18">
      <c r="A84" s="8" t="s">
        <v>1366</v>
      </c>
      <c r="B84" s="3" t="s">
        <v>1466</v>
      </c>
      <c r="C84" s="8">
        <v>0</v>
      </c>
      <c r="D84" s="8">
        <v>0</v>
      </c>
      <c r="E84" s="8">
        <v>0</v>
      </c>
      <c r="F84" s="8">
        <v>0</v>
      </c>
      <c r="G84" s="8">
        <v>0</v>
      </c>
      <c r="H84" s="8">
        <v>5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</row>
    <row r="85" spans="1:18">
      <c r="A85" s="8" t="s">
        <v>1192</v>
      </c>
      <c r="B85" s="3" t="s">
        <v>1466</v>
      </c>
      <c r="C85" s="8">
        <v>0</v>
      </c>
      <c r="D85" s="8">
        <v>0</v>
      </c>
      <c r="E85" s="8">
        <v>0</v>
      </c>
      <c r="F85" s="8">
        <v>0</v>
      </c>
      <c r="G85" s="8">
        <v>0</v>
      </c>
      <c r="H85" s="8">
        <v>3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</row>
    <row r="86" spans="1:18">
      <c r="A86" s="8" t="s">
        <v>1261</v>
      </c>
      <c r="B86" s="3" t="s">
        <v>1466</v>
      </c>
      <c r="C86" s="8">
        <v>0</v>
      </c>
      <c r="D86" s="8">
        <v>0</v>
      </c>
      <c r="E86" s="8">
        <v>0</v>
      </c>
      <c r="F86" s="8">
        <v>0</v>
      </c>
      <c r="G86" s="8">
        <v>0</v>
      </c>
      <c r="H86" s="8">
        <v>5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</row>
    <row r="87" spans="1:18">
      <c r="A87" s="8" t="s">
        <v>1215</v>
      </c>
      <c r="B87" s="3" t="s">
        <v>1466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3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</row>
    <row r="88" spans="1:18">
      <c r="A88" s="8" t="s">
        <v>1238</v>
      </c>
      <c r="B88" s="3" t="s">
        <v>1466</v>
      </c>
      <c r="C88" s="8">
        <v>0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</row>
    <row r="89" spans="1:18">
      <c r="A89" s="8" t="s">
        <v>1296</v>
      </c>
      <c r="B89" s="3" t="s">
        <v>1466</v>
      </c>
      <c r="C89" s="8">
        <v>0</v>
      </c>
      <c r="D89" s="8">
        <v>0</v>
      </c>
      <c r="E89" s="8">
        <v>0</v>
      </c>
      <c r="F89" s="8">
        <v>0</v>
      </c>
      <c r="G89" s="8">
        <v>0</v>
      </c>
      <c r="H89" s="8">
        <v>4</v>
      </c>
      <c r="I89" s="8">
        <v>0</v>
      </c>
      <c r="J89" s="8">
        <v>0</v>
      </c>
      <c r="K89" s="8">
        <v>0</v>
      </c>
      <c r="L89" s="8">
        <v>0</v>
      </c>
      <c r="M89" s="8">
        <v>0</v>
      </c>
      <c r="N89" s="8">
        <v>0</v>
      </c>
      <c r="O89" s="8">
        <v>0</v>
      </c>
      <c r="P89" s="8">
        <v>0</v>
      </c>
      <c r="Q89" s="8">
        <v>0</v>
      </c>
      <c r="R89" s="8">
        <v>0</v>
      </c>
    </row>
    <row r="90" spans="1:18">
      <c r="A90" s="8" t="s">
        <v>1319</v>
      </c>
      <c r="B90" s="3" t="s">
        <v>1466</v>
      </c>
      <c r="C90" s="8">
        <v>0</v>
      </c>
      <c r="D90" s="8">
        <v>0</v>
      </c>
      <c r="E90" s="8">
        <v>0</v>
      </c>
      <c r="F90" s="8">
        <v>0</v>
      </c>
      <c r="G90" s="8">
        <v>0</v>
      </c>
      <c r="H90" s="8">
        <v>7</v>
      </c>
      <c r="I90" s="8">
        <v>0</v>
      </c>
      <c r="J90" s="8">
        <v>0</v>
      </c>
      <c r="K90" s="8">
        <v>0</v>
      </c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</row>
    <row r="91" spans="1:18">
      <c r="A91" s="8" t="s">
        <v>1342</v>
      </c>
      <c r="B91" s="3" t="s">
        <v>1466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7</v>
      </c>
      <c r="I91" s="8">
        <v>0</v>
      </c>
      <c r="J91" s="8">
        <v>0</v>
      </c>
      <c r="K91" s="8">
        <v>0</v>
      </c>
      <c r="L91" s="8">
        <v>0</v>
      </c>
      <c r="M91" s="8">
        <v>0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</row>
    <row r="92" spans="1:18">
      <c r="A92" s="8" t="s">
        <v>1365</v>
      </c>
      <c r="B92" s="3" t="s">
        <v>1466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5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</row>
    <row r="93" spans="1:18">
      <c r="A93" s="8" t="s">
        <v>1179</v>
      </c>
      <c r="B93" s="3" t="s">
        <v>1466</v>
      </c>
      <c r="C93" s="8">
        <v>0</v>
      </c>
      <c r="D93" s="8">
        <v>0</v>
      </c>
      <c r="E93" s="8">
        <v>0</v>
      </c>
      <c r="F93" s="8">
        <v>0</v>
      </c>
      <c r="G93" s="8">
        <v>0</v>
      </c>
      <c r="H93" s="8">
        <v>4</v>
      </c>
      <c r="I93" s="8">
        <v>0</v>
      </c>
      <c r="J93" s="8">
        <v>0</v>
      </c>
      <c r="K93" s="8">
        <v>0</v>
      </c>
      <c r="L93" s="8">
        <v>0</v>
      </c>
      <c r="M93" s="8">
        <v>0</v>
      </c>
      <c r="N93" s="8">
        <v>0</v>
      </c>
      <c r="O93" s="8">
        <v>0</v>
      </c>
      <c r="P93" s="8">
        <v>0</v>
      </c>
      <c r="Q93" s="8">
        <v>0</v>
      </c>
      <c r="R93" s="8">
        <v>0</v>
      </c>
    </row>
    <row r="94" spans="1:18">
      <c r="A94" s="8" t="s">
        <v>1248</v>
      </c>
      <c r="B94" s="3" t="s">
        <v>1466</v>
      </c>
      <c r="C94" s="8">
        <v>0</v>
      </c>
      <c r="D94" s="8">
        <v>0</v>
      </c>
      <c r="E94" s="8">
        <v>0</v>
      </c>
      <c r="F94" s="8">
        <v>0</v>
      </c>
      <c r="G94" s="8">
        <v>0</v>
      </c>
      <c r="H94" s="8">
        <v>6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</row>
    <row r="95" spans="1:18">
      <c r="A95" s="8" t="s">
        <v>1202</v>
      </c>
      <c r="B95" s="3" t="s">
        <v>1466</v>
      </c>
      <c r="C95" s="8">
        <v>0</v>
      </c>
      <c r="D95" s="8">
        <v>0</v>
      </c>
      <c r="E95" s="8">
        <v>0</v>
      </c>
      <c r="F95" s="8">
        <v>0</v>
      </c>
      <c r="G95" s="8">
        <v>0</v>
      </c>
      <c r="H95" s="8">
        <v>4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</row>
    <row r="96" spans="1:18">
      <c r="A96" s="8" t="s">
        <v>1225</v>
      </c>
      <c r="B96" s="3" t="s">
        <v>1466</v>
      </c>
      <c r="C96" s="8">
        <v>0</v>
      </c>
      <c r="D96" s="8">
        <v>0</v>
      </c>
      <c r="E96" s="8">
        <v>0</v>
      </c>
      <c r="F96" s="8">
        <v>0</v>
      </c>
      <c r="G96" s="8">
        <v>0</v>
      </c>
      <c r="H96" s="8">
        <v>4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8">
        <v>0</v>
      </c>
      <c r="O96" s="8">
        <v>0</v>
      </c>
      <c r="P96" s="8">
        <v>0</v>
      </c>
      <c r="Q96" s="8">
        <v>0</v>
      </c>
      <c r="R96" s="8">
        <v>0</v>
      </c>
    </row>
    <row r="97" spans="1:18">
      <c r="A97" s="8" t="s">
        <v>1271</v>
      </c>
      <c r="B97" s="3" t="s">
        <v>1466</v>
      </c>
      <c r="C97" s="8">
        <v>0</v>
      </c>
      <c r="D97" s="8">
        <v>0</v>
      </c>
      <c r="E97" s="8">
        <v>0</v>
      </c>
      <c r="F97" s="8">
        <v>0</v>
      </c>
      <c r="G97" s="8">
        <v>0</v>
      </c>
      <c r="H97" s="8">
        <v>6</v>
      </c>
      <c r="I97" s="8">
        <v>0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</row>
    <row r="98" spans="1:18">
      <c r="A98" s="8" t="s">
        <v>1283</v>
      </c>
      <c r="B98" s="3" t="s">
        <v>1466</v>
      </c>
      <c r="C98" s="8">
        <v>0</v>
      </c>
      <c r="D98" s="8">
        <v>0</v>
      </c>
      <c r="E98" s="8">
        <v>0</v>
      </c>
      <c r="F98" s="8">
        <v>0</v>
      </c>
      <c r="G98" s="8">
        <v>0</v>
      </c>
      <c r="H98" s="8">
        <v>1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</row>
    <row r="99" spans="1:18">
      <c r="A99" s="8" t="s">
        <v>1306</v>
      </c>
      <c r="B99" s="3" t="s">
        <v>1466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5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</row>
    <row r="100" spans="1:18">
      <c r="A100" s="8" t="s">
        <v>1329</v>
      </c>
      <c r="B100" s="3" t="s">
        <v>1466</v>
      </c>
      <c r="C100" s="8">
        <v>0</v>
      </c>
      <c r="D100" s="8">
        <v>0</v>
      </c>
      <c r="E100" s="8">
        <v>0</v>
      </c>
      <c r="F100" s="8">
        <v>0</v>
      </c>
      <c r="G100" s="8">
        <v>0</v>
      </c>
      <c r="H100" s="8">
        <v>2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</row>
    <row r="101" spans="1:18">
      <c r="A101" s="8" t="s">
        <v>1352</v>
      </c>
      <c r="B101" s="3" t="s">
        <v>1466</v>
      </c>
      <c r="C101" s="8">
        <v>0</v>
      </c>
      <c r="D101" s="8">
        <v>0</v>
      </c>
      <c r="E101" s="8">
        <v>0</v>
      </c>
      <c r="F101" s="8">
        <v>0</v>
      </c>
      <c r="G101" s="8">
        <v>0</v>
      </c>
      <c r="H101" s="8">
        <v>3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</row>
    <row r="102" spans="1:18">
      <c r="A102" s="8" t="s">
        <v>1375</v>
      </c>
      <c r="B102" s="3" t="s">
        <v>1466</v>
      </c>
      <c r="C102" s="8">
        <v>0</v>
      </c>
      <c r="D102" s="8">
        <v>0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8">
        <v>0</v>
      </c>
    </row>
    <row r="103" spans="1:18">
      <c r="A103" s="8" t="s">
        <v>1178</v>
      </c>
      <c r="B103" s="3" t="s">
        <v>1466</v>
      </c>
      <c r="C103" s="8">
        <v>0</v>
      </c>
      <c r="D103" s="8">
        <v>0</v>
      </c>
      <c r="E103" s="8">
        <v>0</v>
      </c>
      <c r="F103" s="8">
        <v>0</v>
      </c>
      <c r="G103" s="8">
        <v>0</v>
      </c>
      <c r="H103" s="8">
        <v>6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</row>
    <row r="104" spans="1:18">
      <c r="A104" s="8" t="s">
        <v>1247</v>
      </c>
      <c r="B104" s="3" t="s">
        <v>1466</v>
      </c>
      <c r="C104" s="8">
        <v>0</v>
      </c>
      <c r="D104" s="8">
        <v>0</v>
      </c>
      <c r="E104" s="8">
        <v>0</v>
      </c>
      <c r="F104" s="8">
        <v>0</v>
      </c>
      <c r="G104" s="8">
        <v>0</v>
      </c>
      <c r="H104" s="8">
        <v>5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</row>
    <row r="105" spans="1:18">
      <c r="A105" s="8" t="s">
        <v>1201</v>
      </c>
      <c r="B105" s="3" t="s">
        <v>1466</v>
      </c>
      <c r="C105" s="8">
        <v>0</v>
      </c>
      <c r="D105" s="8">
        <v>0</v>
      </c>
      <c r="E105" s="8">
        <v>0</v>
      </c>
      <c r="F105" s="8">
        <v>0</v>
      </c>
      <c r="G105" s="8">
        <v>0</v>
      </c>
      <c r="H105" s="8">
        <v>4</v>
      </c>
      <c r="I105" s="8">
        <v>0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</row>
    <row r="106" spans="1:18">
      <c r="A106" s="8" t="s">
        <v>1224</v>
      </c>
      <c r="B106" s="3" t="s">
        <v>1466</v>
      </c>
      <c r="C106" s="8">
        <v>0</v>
      </c>
      <c r="D106" s="8">
        <v>0</v>
      </c>
      <c r="E106" s="8">
        <v>0</v>
      </c>
      <c r="F106" s="8">
        <v>0</v>
      </c>
      <c r="G106" s="8">
        <v>0</v>
      </c>
      <c r="H106" s="8">
        <v>0</v>
      </c>
      <c r="I106" s="8">
        <v>0</v>
      </c>
      <c r="J106" s="8">
        <v>0</v>
      </c>
      <c r="K106" s="8">
        <v>0</v>
      </c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8">
        <v>0</v>
      </c>
      <c r="R106" s="8">
        <v>0</v>
      </c>
    </row>
    <row r="107" spans="1:18">
      <c r="A107" s="8" t="s">
        <v>1270</v>
      </c>
      <c r="B107" s="3" t="s">
        <v>1466</v>
      </c>
      <c r="C107" s="8">
        <v>0</v>
      </c>
      <c r="D107" s="8">
        <v>0</v>
      </c>
      <c r="E107" s="8">
        <v>0</v>
      </c>
      <c r="F107" s="8">
        <v>0</v>
      </c>
      <c r="G107" s="8">
        <v>0</v>
      </c>
      <c r="H107" s="8">
        <v>2</v>
      </c>
      <c r="I107" s="8">
        <v>0</v>
      </c>
      <c r="J107" s="8">
        <v>0</v>
      </c>
      <c r="K107" s="8">
        <v>0</v>
      </c>
      <c r="L107" s="8">
        <v>0</v>
      </c>
      <c r="M107" s="8">
        <v>0</v>
      </c>
      <c r="N107" s="8">
        <v>0</v>
      </c>
      <c r="O107" s="8">
        <v>0</v>
      </c>
      <c r="P107" s="8">
        <v>0</v>
      </c>
      <c r="Q107" s="8">
        <v>0</v>
      </c>
      <c r="R107" s="8">
        <v>0</v>
      </c>
    </row>
    <row r="108" spans="1:18">
      <c r="A108" s="8" t="s">
        <v>1282</v>
      </c>
      <c r="B108" s="3" t="s">
        <v>1466</v>
      </c>
      <c r="C108" s="8">
        <v>0</v>
      </c>
      <c r="D108" s="8">
        <v>0</v>
      </c>
      <c r="E108" s="8">
        <v>0</v>
      </c>
      <c r="F108" s="8">
        <v>0</v>
      </c>
      <c r="G108" s="8">
        <v>0</v>
      </c>
      <c r="H108" s="8">
        <v>2</v>
      </c>
      <c r="I108" s="8">
        <v>0</v>
      </c>
      <c r="J108" s="8">
        <v>0</v>
      </c>
      <c r="K108" s="8">
        <v>0</v>
      </c>
      <c r="L108" s="8">
        <v>0</v>
      </c>
      <c r="M108" s="8">
        <v>0</v>
      </c>
      <c r="N108" s="8">
        <v>0</v>
      </c>
      <c r="O108" s="8">
        <v>0</v>
      </c>
      <c r="P108" s="8">
        <v>0</v>
      </c>
      <c r="Q108" s="8">
        <v>0</v>
      </c>
      <c r="R108" s="8">
        <v>0</v>
      </c>
    </row>
    <row r="109" spans="1:18">
      <c r="A109" s="8" t="s">
        <v>1305</v>
      </c>
      <c r="B109" s="3" t="s">
        <v>1466</v>
      </c>
      <c r="C109" s="8">
        <v>0</v>
      </c>
      <c r="D109" s="8">
        <v>0</v>
      </c>
      <c r="E109" s="8">
        <v>0</v>
      </c>
      <c r="F109" s="8">
        <v>0</v>
      </c>
      <c r="G109" s="8">
        <v>0</v>
      </c>
      <c r="H109" s="8">
        <v>9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</row>
    <row r="110" spans="1:18">
      <c r="A110" s="8" t="s">
        <v>1328</v>
      </c>
      <c r="B110" s="3" t="s">
        <v>1466</v>
      </c>
      <c r="C110" s="8">
        <v>0</v>
      </c>
      <c r="D110" s="8">
        <v>0</v>
      </c>
      <c r="E110" s="8">
        <v>0</v>
      </c>
      <c r="F110" s="8">
        <v>0</v>
      </c>
      <c r="G110" s="8">
        <v>0</v>
      </c>
      <c r="H110" s="8">
        <v>2</v>
      </c>
      <c r="I110" s="8">
        <v>0</v>
      </c>
      <c r="J110" s="8">
        <v>0</v>
      </c>
      <c r="K110" s="8">
        <v>0</v>
      </c>
      <c r="L110" s="8">
        <v>0</v>
      </c>
      <c r="M110" s="8">
        <v>0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</row>
    <row r="111" spans="1:18">
      <c r="A111" s="8" t="s">
        <v>1351</v>
      </c>
      <c r="B111" s="3" t="s">
        <v>1466</v>
      </c>
      <c r="C111" s="8">
        <v>0</v>
      </c>
      <c r="D111" s="8">
        <v>0</v>
      </c>
      <c r="E111" s="8">
        <v>0</v>
      </c>
      <c r="F111" s="8">
        <v>0</v>
      </c>
      <c r="G111" s="8">
        <v>0</v>
      </c>
      <c r="H111" s="8">
        <v>4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  <c r="N111" s="8">
        <v>0</v>
      </c>
      <c r="O111" s="8">
        <v>0</v>
      </c>
      <c r="P111" s="8">
        <v>0</v>
      </c>
      <c r="Q111" s="8">
        <v>0</v>
      </c>
      <c r="R111" s="8">
        <v>0</v>
      </c>
    </row>
    <row r="112" spans="1:18">
      <c r="A112" s="8" t="s">
        <v>1374</v>
      </c>
      <c r="B112" s="3" t="s">
        <v>1466</v>
      </c>
      <c r="C112" s="8">
        <v>0</v>
      </c>
      <c r="D112" s="8">
        <v>0</v>
      </c>
      <c r="E112" s="8">
        <v>0</v>
      </c>
      <c r="F112" s="8">
        <v>0</v>
      </c>
      <c r="G112" s="8">
        <v>0</v>
      </c>
      <c r="H112" s="8">
        <v>1</v>
      </c>
      <c r="I112" s="8">
        <v>0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8">
        <v>0</v>
      </c>
    </row>
    <row r="113" spans="1:18">
      <c r="A113" s="8" t="s">
        <v>1177</v>
      </c>
      <c r="B113" s="3" t="s">
        <v>1466</v>
      </c>
      <c r="C113" s="8">
        <v>0</v>
      </c>
      <c r="D113" s="8">
        <v>0</v>
      </c>
      <c r="E113" s="8">
        <v>0</v>
      </c>
      <c r="F113" s="8">
        <v>0</v>
      </c>
      <c r="G113" s="8">
        <v>0</v>
      </c>
      <c r="H113" s="8">
        <v>10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</row>
    <row r="114" spans="1:18">
      <c r="A114" s="8" t="s">
        <v>1246</v>
      </c>
      <c r="B114" s="3" t="s">
        <v>1466</v>
      </c>
      <c r="C114" s="8">
        <v>0</v>
      </c>
      <c r="D114" s="8">
        <v>0</v>
      </c>
      <c r="E114" s="8">
        <v>0</v>
      </c>
      <c r="F114" s="8">
        <v>0</v>
      </c>
      <c r="G114" s="8">
        <v>0</v>
      </c>
      <c r="H114" s="8">
        <v>4</v>
      </c>
      <c r="I114" s="8">
        <v>0</v>
      </c>
      <c r="J114" s="8">
        <v>0</v>
      </c>
      <c r="K114" s="8">
        <v>0</v>
      </c>
      <c r="L114" s="8">
        <v>0</v>
      </c>
      <c r="M114" s="8">
        <v>0</v>
      </c>
      <c r="N114" s="8">
        <v>0</v>
      </c>
      <c r="O114" s="8">
        <v>0</v>
      </c>
      <c r="P114" s="8">
        <v>0</v>
      </c>
      <c r="Q114" s="8">
        <v>0</v>
      </c>
      <c r="R114" s="8">
        <v>0</v>
      </c>
    </row>
    <row r="115" spans="1:18">
      <c r="A115" s="8" t="s">
        <v>1200</v>
      </c>
      <c r="B115" s="3" t="s">
        <v>1466</v>
      </c>
      <c r="C115" s="8">
        <v>0</v>
      </c>
      <c r="D115" s="8">
        <v>0</v>
      </c>
      <c r="E115" s="8">
        <v>0</v>
      </c>
      <c r="F115" s="8">
        <v>0</v>
      </c>
      <c r="G115" s="8">
        <v>0</v>
      </c>
      <c r="H115" s="8">
        <v>1</v>
      </c>
      <c r="I115" s="8">
        <v>0</v>
      </c>
      <c r="J115" s="8">
        <v>0</v>
      </c>
      <c r="K115" s="8">
        <v>0</v>
      </c>
      <c r="L115" s="8">
        <v>0</v>
      </c>
      <c r="M115" s="8">
        <v>0</v>
      </c>
      <c r="N115" s="8">
        <v>0</v>
      </c>
      <c r="O115" s="8">
        <v>0</v>
      </c>
      <c r="P115" s="8">
        <v>0</v>
      </c>
      <c r="Q115" s="8">
        <v>0</v>
      </c>
      <c r="R115" s="8">
        <v>0</v>
      </c>
    </row>
    <row r="116" spans="1:18">
      <c r="A116" s="8" t="s">
        <v>1280</v>
      </c>
      <c r="B116" s="3" t="s">
        <v>1466</v>
      </c>
      <c r="C116" s="8">
        <v>0</v>
      </c>
      <c r="D116" s="8">
        <v>0</v>
      </c>
      <c r="E116" s="8">
        <v>0</v>
      </c>
      <c r="F116" s="8">
        <v>0</v>
      </c>
      <c r="G116" s="8">
        <v>0</v>
      </c>
      <c r="H116" s="8">
        <v>2</v>
      </c>
      <c r="I116" s="8">
        <v>0</v>
      </c>
      <c r="J116" s="8">
        <v>0</v>
      </c>
      <c r="K116" s="8">
        <v>0</v>
      </c>
      <c r="L116" s="8">
        <v>0</v>
      </c>
      <c r="M116" s="8">
        <v>0</v>
      </c>
      <c r="N116" s="8">
        <v>0</v>
      </c>
      <c r="O116" s="8">
        <v>0</v>
      </c>
      <c r="P116" s="8">
        <v>0</v>
      </c>
      <c r="Q116" s="8">
        <v>0</v>
      </c>
      <c r="R116" s="8">
        <v>0</v>
      </c>
    </row>
    <row r="117" spans="1:18">
      <c r="A117" s="8" t="s">
        <v>1223</v>
      </c>
      <c r="B117" s="3" t="s">
        <v>1466</v>
      </c>
      <c r="C117" s="8">
        <v>0</v>
      </c>
      <c r="D117" s="8">
        <v>0</v>
      </c>
      <c r="E117" s="8">
        <v>0</v>
      </c>
      <c r="F117" s="8">
        <v>0</v>
      </c>
      <c r="G117" s="8">
        <v>0</v>
      </c>
      <c r="H117" s="8">
        <v>0</v>
      </c>
      <c r="I117" s="8">
        <v>0</v>
      </c>
      <c r="J117" s="8">
        <v>0</v>
      </c>
      <c r="K117" s="8">
        <v>0</v>
      </c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8">
        <v>0</v>
      </c>
      <c r="R117" s="8">
        <v>0</v>
      </c>
    </row>
    <row r="118" spans="1:18">
      <c r="A118" s="8" t="s">
        <v>1269</v>
      </c>
      <c r="B118" s="3" t="s">
        <v>1466</v>
      </c>
      <c r="C118" s="8">
        <v>0</v>
      </c>
      <c r="D118" s="8">
        <v>0</v>
      </c>
      <c r="E118" s="8">
        <v>0</v>
      </c>
      <c r="F118" s="8">
        <v>0</v>
      </c>
      <c r="G118" s="8">
        <v>0</v>
      </c>
      <c r="H118" s="8">
        <v>4</v>
      </c>
      <c r="I118" s="8">
        <v>0</v>
      </c>
      <c r="J118" s="8">
        <v>0</v>
      </c>
      <c r="K118" s="8">
        <v>0</v>
      </c>
      <c r="L118" s="8">
        <v>0</v>
      </c>
      <c r="M118" s="8">
        <v>0</v>
      </c>
      <c r="N118" s="8">
        <v>0</v>
      </c>
      <c r="O118" s="8">
        <v>0</v>
      </c>
      <c r="P118" s="8">
        <v>0</v>
      </c>
      <c r="Q118" s="8">
        <v>0</v>
      </c>
      <c r="R118" s="8">
        <v>0</v>
      </c>
    </row>
    <row r="119" spans="1:18">
      <c r="A119" s="8" t="s">
        <v>1281</v>
      </c>
      <c r="B119" s="3" t="s">
        <v>1466</v>
      </c>
      <c r="C119" s="8">
        <v>0</v>
      </c>
      <c r="D119" s="8">
        <v>0</v>
      </c>
      <c r="E119" s="8">
        <v>0</v>
      </c>
      <c r="F119" s="8">
        <v>0</v>
      </c>
      <c r="G119" s="8">
        <v>0</v>
      </c>
      <c r="H119" s="8">
        <v>6</v>
      </c>
      <c r="I119" s="8">
        <v>0</v>
      </c>
      <c r="J119" s="8">
        <v>0</v>
      </c>
      <c r="K119" s="8">
        <v>0</v>
      </c>
      <c r="L119" s="8">
        <v>0</v>
      </c>
      <c r="M119" s="8">
        <v>0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</row>
    <row r="120" spans="1:18">
      <c r="A120" s="8" t="s">
        <v>1304</v>
      </c>
      <c r="B120" s="3" t="s">
        <v>1466</v>
      </c>
      <c r="C120" s="8">
        <v>0</v>
      </c>
      <c r="D120" s="8">
        <v>0</v>
      </c>
      <c r="E120" s="8">
        <v>0</v>
      </c>
      <c r="F120" s="8">
        <v>0</v>
      </c>
      <c r="G120" s="8">
        <v>0</v>
      </c>
      <c r="H120" s="8">
        <v>11</v>
      </c>
      <c r="I120" s="8">
        <v>0</v>
      </c>
      <c r="J120" s="8">
        <v>0</v>
      </c>
      <c r="K120" s="8">
        <v>0</v>
      </c>
      <c r="L120" s="8">
        <v>0</v>
      </c>
      <c r="M120" s="8">
        <v>0</v>
      </c>
      <c r="N120" s="8">
        <v>0</v>
      </c>
      <c r="O120" s="8">
        <v>0</v>
      </c>
      <c r="P120" s="8">
        <v>0</v>
      </c>
      <c r="Q120" s="8">
        <v>0</v>
      </c>
      <c r="R120" s="8">
        <v>0</v>
      </c>
    </row>
    <row r="121" spans="1:18">
      <c r="A121" s="8" t="s">
        <v>1327</v>
      </c>
      <c r="B121" s="3" t="s">
        <v>1466</v>
      </c>
      <c r="C121" s="8">
        <v>0</v>
      </c>
      <c r="D121" s="8">
        <v>0</v>
      </c>
      <c r="E121" s="8">
        <v>0</v>
      </c>
      <c r="F121" s="8">
        <v>0</v>
      </c>
      <c r="G121" s="8">
        <v>0</v>
      </c>
      <c r="H121" s="8">
        <v>3</v>
      </c>
      <c r="I121" s="8">
        <v>0</v>
      </c>
      <c r="J121" s="8">
        <v>0</v>
      </c>
      <c r="K121" s="8">
        <v>0</v>
      </c>
      <c r="L121" s="8">
        <v>0</v>
      </c>
      <c r="M121" s="8">
        <v>0</v>
      </c>
      <c r="N121" s="8">
        <v>0</v>
      </c>
      <c r="O121" s="8">
        <v>0</v>
      </c>
      <c r="P121" s="8">
        <v>0</v>
      </c>
      <c r="Q121" s="8">
        <v>0</v>
      </c>
      <c r="R121" s="8">
        <v>0</v>
      </c>
    </row>
    <row r="122" spans="1:18">
      <c r="A122" s="8" t="s">
        <v>1350</v>
      </c>
      <c r="B122" s="3" t="s">
        <v>1466</v>
      </c>
      <c r="C122" s="8">
        <v>0</v>
      </c>
      <c r="D122" s="8">
        <v>0</v>
      </c>
      <c r="E122" s="8">
        <v>0</v>
      </c>
      <c r="F122" s="8">
        <v>0</v>
      </c>
      <c r="G122" s="8">
        <v>0</v>
      </c>
      <c r="H122" s="8">
        <v>4</v>
      </c>
      <c r="I122" s="8">
        <v>0</v>
      </c>
      <c r="J122" s="8">
        <v>0</v>
      </c>
      <c r="K122" s="8">
        <v>0</v>
      </c>
      <c r="L122" s="8">
        <v>0</v>
      </c>
      <c r="M122" s="8">
        <v>0</v>
      </c>
      <c r="N122" s="8">
        <v>0</v>
      </c>
      <c r="O122" s="8">
        <v>0</v>
      </c>
      <c r="P122" s="8">
        <v>0</v>
      </c>
      <c r="Q122" s="8">
        <v>0</v>
      </c>
      <c r="R122" s="8">
        <v>0</v>
      </c>
    </row>
    <row r="123" spans="1:18">
      <c r="A123" s="8" t="s">
        <v>1373</v>
      </c>
      <c r="B123" s="3" t="s">
        <v>1466</v>
      </c>
      <c r="C123" s="8">
        <v>0</v>
      </c>
      <c r="D123" s="8">
        <v>0</v>
      </c>
      <c r="E123" s="8">
        <v>0</v>
      </c>
      <c r="F123" s="8">
        <v>0</v>
      </c>
      <c r="G123" s="8">
        <v>0</v>
      </c>
      <c r="H123" s="8">
        <v>1</v>
      </c>
      <c r="I123" s="8">
        <v>0</v>
      </c>
      <c r="J123" s="8">
        <v>0</v>
      </c>
      <c r="K123" s="8">
        <v>0</v>
      </c>
      <c r="L123" s="8">
        <v>0</v>
      </c>
      <c r="M123" s="8">
        <v>0</v>
      </c>
      <c r="N123" s="8">
        <v>0</v>
      </c>
      <c r="O123" s="8">
        <v>0</v>
      </c>
      <c r="P123" s="8">
        <v>0</v>
      </c>
      <c r="Q123" s="8">
        <v>0</v>
      </c>
      <c r="R123" s="8">
        <v>0</v>
      </c>
    </row>
    <row r="124" spans="1:18">
      <c r="A124" s="8" t="s">
        <v>1188</v>
      </c>
      <c r="B124" s="3" t="s">
        <v>1466</v>
      </c>
      <c r="C124" s="8">
        <v>0</v>
      </c>
      <c r="D124" s="8">
        <v>0</v>
      </c>
      <c r="E124" s="8">
        <v>0</v>
      </c>
      <c r="F124" s="8">
        <v>0</v>
      </c>
      <c r="G124" s="8">
        <v>0</v>
      </c>
      <c r="H124" s="8">
        <v>4</v>
      </c>
      <c r="I124" s="8">
        <v>0</v>
      </c>
      <c r="J124" s="8">
        <v>0</v>
      </c>
      <c r="K124" s="8">
        <v>0</v>
      </c>
      <c r="L124" s="8">
        <v>0</v>
      </c>
      <c r="M124" s="8">
        <v>0</v>
      </c>
      <c r="N124" s="8">
        <v>0</v>
      </c>
      <c r="O124" s="8">
        <v>0</v>
      </c>
      <c r="P124" s="8">
        <v>0</v>
      </c>
      <c r="Q124" s="8">
        <v>0</v>
      </c>
      <c r="R124" s="8">
        <v>0</v>
      </c>
    </row>
    <row r="125" spans="1:18">
      <c r="A125" s="8" t="s">
        <v>1257</v>
      </c>
      <c r="B125" s="3" t="s">
        <v>1466</v>
      </c>
      <c r="C125" s="8">
        <v>0</v>
      </c>
      <c r="D125" s="8">
        <v>0</v>
      </c>
      <c r="E125" s="8">
        <v>0</v>
      </c>
      <c r="F125" s="8">
        <v>0</v>
      </c>
      <c r="G125" s="8">
        <v>0</v>
      </c>
      <c r="H125" s="8">
        <v>1</v>
      </c>
      <c r="I125" s="8">
        <v>0</v>
      </c>
      <c r="J125" s="8">
        <v>0</v>
      </c>
      <c r="K125" s="8">
        <v>0</v>
      </c>
      <c r="L125" s="8">
        <v>0</v>
      </c>
      <c r="M125" s="8">
        <v>0</v>
      </c>
      <c r="N125" s="8">
        <v>0</v>
      </c>
      <c r="O125" s="8">
        <v>0</v>
      </c>
      <c r="P125" s="8">
        <v>0</v>
      </c>
      <c r="Q125" s="8">
        <v>0</v>
      </c>
      <c r="R125" s="8">
        <v>0</v>
      </c>
    </row>
    <row r="126" spans="1:18">
      <c r="A126" s="8" t="s">
        <v>1211</v>
      </c>
      <c r="B126" s="3" t="s">
        <v>1466</v>
      </c>
      <c r="C126" s="8">
        <v>0</v>
      </c>
      <c r="D126" s="8">
        <v>0</v>
      </c>
      <c r="E126" s="8">
        <v>0</v>
      </c>
      <c r="F126" s="8">
        <v>0</v>
      </c>
      <c r="G126" s="8">
        <v>0</v>
      </c>
      <c r="H126" s="8">
        <v>3</v>
      </c>
      <c r="I126" s="8">
        <v>0</v>
      </c>
      <c r="J126" s="8">
        <v>0</v>
      </c>
      <c r="K126" s="8">
        <v>0</v>
      </c>
      <c r="L126" s="8">
        <v>0</v>
      </c>
      <c r="M126" s="8">
        <v>0</v>
      </c>
      <c r="N126" s="8">
        <v>0</v>
      </c>
      <c r="O126" s="8">
        <v>0</v>
      </c>
      <c r="P126" s="8">
        <v>0</v>
      </c>
      <c r="Q126" s="8">
        <v>0</v>
      </c>
      <c r="R126" s="8">
        <v>0</v>
      </c>
    </row>
    <row r="127" spans="1:18">
      <c r="A127" s="8" t="s">
        <v>1234</v>
      </c>
      <c r="B127" s="3" t="s">
        <v>1466</v>
      </c>
      <c r="C127" s="8">
        <v>0</v>
      </c>
      <c r="D127" s="8">
        <v>0</v>
      </c>
      <c r="E127" s="8">
        <v>0</v>
      </c>
      <c r="F127" s="8">
        <v>0</v>
      </c>
      <c r="G127" s="8">
        <v>0</v>
      </c>
      <c r="H127" s="8">
        <v>2</v>
      </c>
      <c r="I127" s="8">
        <v>0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8">
        <v>0</v>
      </c>
      <c r="R127" s="8">
        <v>0</v>
      </c>
    </row>
    <row r="128" spans="1:18">
      <c r="A128" s="8" t="s">
        <v>1292</v>
      </c>
      <c r="B128" s="3" t="s">
        <v>1466</v>
      </c>
      <c r="C128" s="8">
        <v>0</v>
      </c>
      <c r="D128" s="8">
        <v>0</v>
      </c>
      <c r="E128" s="8">
        <v>0</v>
      </c>
      <c r="F128" s="8">
        <v>0</v>
      </c>
      <c r="G128" s="8">
        <v>0</v>
      </c>
      <c r="H128" s="8">
        <v>1</v>
      </c>
      <c r="I128" s="8">
        <v>0</v>
      </c>
      <c r="J128" s="8">
        <v>0</v>
      </c>
      <c r="K128" s="8">
        <v>0</v>
      </c>
      <c r="L128" s="8">
        <v>0</v>
      </c>
      <c r="M128" s="8">
        <v>0</v>
      </c>
      <c r="N128" s="8">
        <v>0</v>
      </c>
      <c r="O128" s="8">
        <v>0</v>
      </c>
      <c r="P128" s="8">
        <v>0</v>
      </c>
      <c r="Q128" s="8">
        <v>0</v>
      </c>
      <c r="R128" s="8">
        <v>0</v>
      </c>
    </row>
    <row r="129" spans="1:18">
      <c r="A129" s="8" t="s">
        <v>1315</v>
      </c>
      <c r="B129" s="3" t="s">
        <v>1466</v>
      </c>
      <c r="C129" s="8">
        <v>0</v>
      </c>
      <c r="D129" s="8">
        <v>0</v>
      </c>
      <c r="E129" s="8">
        <v>0</v>
      </c>
      <c r="F129" s="8">
        <v>0</v>
      </c>
      <c r="G129" s="8">
        <v>0</v>
      </c>
      <c r="H129" s="8">
        <v>6</v>
      </c>
      <c r="I129" s="8">
        <v>0</v>
      </c>
      <c r="J129" s="8">
        <v>0</v>
      </c>
      <c r="K129" s="8">
        <v>0</v>
      </c>
      <c r="L129" s="8">
        <v>0</v>
      </c>
      <c r="M129" s="8">
        <v>0</v>
      </c>
      <c r="N129" s="8">
        <v>0</v>
      </c>
      <c r="O129" s="8">
        <v>0</v>
      </c>
      <c r="P129" s="8">
        <v>0</v>
      </c>
      <c r="Q129" s="8">
        <v>0</v>
      </c>
      <c r="R129" s="8">
        <v>0</v>
      </c>
    </row>
    <row r="130" spans="1:18">
      <c r="A130" s="8" t="s">
        <v>1338</v>
      </c>
      <c r="B130" s="3" t="s">
        <v>1466</v>
      </c>
      <c r="C130" s="8">
        <v>0</v>
      </c>
      <c r="D130" s="8">
        <v>0</v>
      </c>
      <c r="E130" s="8">
        <v>0</v>
      </c>
      <c r="F130" s="8">
        <v>0</v>
      </c>
      <c r="G130" s="8">
        <v>0</v>
      </c>
      <c r="H130" s="8">
        <v>5</v>
      </c>
      <c r="I130" s="8">
        <v>0</v>
      </c>
      <c r="J130" s="8">
        <v>0</v>
      </c>
      <c r="K130" s="8">
        <v>0</v>
      </c>
      <c r="L130" s="8">
        <v>0</v>
      </c>
      <c r="M130" s="8">
        <v>0</v>
      </c>
      <c r="N130" s="8">
        <v>0</v>
      </c>
      <c r="O130" s="8">
        <v>0</v>
      </c>
      <c r="P130" s="8">
        <v>0</v>
      </c>
      <c r="Q130" s="8">
        <v>0</v>
      </c>
      <c r="R130" s="8">
        <v>0</v>
      </c>
    </row>
    <row r="131" spans="1:18">
      <c r="A131" s="8" t="s">
        <v>1361</v>
      </c>
      <c r="B131" s="3" t="s">
        <v>1466</v>
      </c>
      <c r="C131" s="8">
        <v>0</v>
      </c>
      <c r="D131" s="8">
        <v>0</v>
      </c>
      <c r="E131" s="8">
        <v>0</v>
      </c>
      <c r="F131" s="8">
        <v>0</v>
      </c>
      <c r="G131" s="8">
        <v>0</v>
      </c>
      <c r="H131" s="8">
        <v>4</v>
      </c>
      <c r="I131" s="8">
        <v>0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>
        <v>0</v>
      </c>
    </row>
    <row r="132" spans="1:18">
      <c r="A132" s="8" t="s">
        <v>1384</v>
      </c>
      <c r="B132" s="3" t="s">
        <v>1466</v>
      </c>
      <c r="C132" s="8">
        <v>0</v>
      </c>
      <c r="D132" s="8">
        <v>0</v>
      </c>
      <c r="E132" s="8">
        <v>0</v>
      </c>
      <c r="F132" s="8">
        <v>0</v>
      </c>
      <c r="G132" s="8">
        <v>0</v>
      </c>
      <c r="H132" s="8">
        <v>1</v>
      </c>
      <c r="I132" s="8">
        <v>0</v>
      </c>
      <c r="J132" s="8">
        <v>0</v>
      </c>
      <c r="K132" s="8">
        <v>0</v>
      </c>
      <c r="L132" s="8">
        <v>0</v>
      </c>
      <c r="M132" s="8">
        <v>0</v>
      </c>
      <c r="N132" s="8">
        <v>0</v>
      </c>
      <c r="O132" s="8">
        <v>0</v>
      </c>
      <c r="P132" s="8">
        <v>0</v>
      </c>
      <c r="Q132" s="8">
        <v>0</v>
      </c>
      <c r="R132" s="8">
        <v>0</v>
      </c>
    </row>
    <row r="133" spans="1:18">
      <c r="A133" s="8" t="s">
        <v>1187</v>
      </c>
      <c r="B133" s="3" t="s">
        <v>1466</v>
      </c>
      <c r="C133" s="8">
        <v>0</v>
      </c>
      <c r="D133" s="8">
        <v>0</v>
      </c>
      <c r="E133" s="8">
        <v>0</v>
      </c>
      <c r="F133" s="8">
        <v>0</v>
      </c>
      <c r="G133" s="8">
        <v>0</v>
      </c>
      <c r="H133" s="8">
        <v>10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</row>
    <row r="134" spans="1:18">
      <c r="A134" s="8" t="s">
        <v>1256</v>
      </c>
      <c r="B134" s="3" t="s">
        <v>1466</v>
      </c>
      <c r="C134" s="8">
        <v>0</v>
      </c>
      <c r="D134" s="8">
        <v>0</v>
      </c>
      <c r="E134" s="8">
        <v>0</v>
      </c>
      <c r="F134" s="8">
        <v>0</v>
      </c>
      <c r="G134" s="8">
        <v>0</v>
      </c>
      <c r="H134" s="8">
        <v>5</v>
      </c>
      <c r="I134" s="8">
        <v>0</v>
      </c>
      <c r="J134" s="8">
        <v>0</v>
      </c>
      <c r="K134" s="8">
        <v>0</v>
      </c>
      <c r="L134" s="8">
        <v>0</v>
      </c>
      <c r="M134" s="8">
        <v>0</v>
      </c>
      <c r="N134" s="8">
        <v>0</v>
      </c>
      <c r="O134" s="8">
        <v>0</v>
      </c>
      <c r="P134" s="8">
        <v>0</v>
      </c>
      <c r="Q134" s="8">
        <v>0</v>
      </c>
      <c r="R134" s="8">
        <v>0</v>
      </c>
    </row>
    <row r="135" spans="1:18">
      <c r="A135" s="8" t="s">
        <v>1210</v>
      </c>
      <c r="B135" s="3" t="s">
        <v>1466</v>
      </c>
      <c r="C135" s="8">
        <v>0</v>
      </c>
      <c r="D135" s="8">
        <v>0</v>
      </c>
      <c r="E135" s="8">
        <v>0</v>
      </c>
      <c r="F135" s="8">
        <v>0</v>
      </c>
      <c r="G135" s="8">
        <v>0</v>
      </c>
      <c r="H135" s="8">
        <v>0</v>
      </c>
      <c r="I135" s="8">
        <v>0</v>
      </c>
      <c r="J135" s="8">
        <v>0</v>
      </c>
      <c r="K135" s="8">
        <v>0</v>
      </c>
      <c r="L135" s="8">
        <v>0</v>
      </c>
      <c r="M135" s="8">
        <v>0</v>
      </c>
      <c r="N135" s="8">
        <v>0</v>
      </c>
      <c r="O135" s="8">
        <v>0</v>
      </c>
      <c r="P135" s="8">
        <v>0</v>
      </c>
      <c r="Q135" s="8">
        <v>0</v>
      </c>
      <c r="R135" s="8">
        <v>0</v>
      </c>
    </row>
    <row r="136" spans="1:18">
      <c r="A136" s="8" t="s">
        <v>1233</v>
      </c>
      <c r="B136" s="3" t="s">
        <v>1466</v>
      </c>
      <c r="C136" s="8">
        <v>0</v>
      </c>
      <c r="D136" s="8">
        <v>0</v>
      </c>
      <c r="E136" s="8">
        <v>0</v>
      </c>
      <c r="F136" s="8">
        <v>0</v>
      </c>
      <c r="G136" s="8">
        <v>0</v>
      </c>
      <c r="H136" s="8">
        <v>1</v>
      </c>
      <c r="I136" s="8">
        <v>0</v>
      </c>
      <c r="J136" s="8">
        <v>0</v>
      </c>
      <c r="K136" s="8">
        <v>0</v>
      </c>
      <c r="L136" s="8">
        <v>0</v>
      </c>
      <c r="M136" s="8">
        <v>0</v>
      </c>
      <c r="N136" s="8">
        <v>0</v>
      </c>
      <c r="O136" s="8">
        <v>0</v>
      </c>
      <c r="P136" s="8">
        <v>0</v>
      </c>
      <c r="Q136" s="8">
        <v>0</v>
      </c>
      <c r="R136" s="8">
        <v>0</v>
      </c>
    </row>
    <row r="137" spans="1:18">
      <c r="A137" s="8" t="s">
        <v>1279</v>
      </c>
      <c r="B137" s="3" t="s">
        <v>1466</v>
      </c>
      <c r="C137" s="8">
        <v>0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8">
        <v>0</v>
      </c>
      <c r="R137" s="8">
        <v>0</v>
      </c>
    </row>
    <row r="138" spans="1:18">
      <c r="A138" s="8" t="s">
        <v>1291</v>
      </c>
      <c r="B138" s="3" t="s">
        <v>1466</v>
      </c>
      <c r="C138" s="8">
        <v>0</v>
      </c>
      <c r="D138" s="8">
        <v>0</v>
      </c>
      <c r="E138" s="8">
        <v>0</v>
      </c>
      <c r="F138" s="8">
        <v>0</v>
      </c>
      <c r="G138" s="8">
        <v>0</v>
      </c>
      <c r="H138" s="8">
        <v>4</v>
      </c>
      <c r="I138" s="8">
        <v>0</v>
      </c>
      <c r="J138" s="8">
        <v>0</v>
      </c>
      <c r="K138" s="8">
        <v>0</v>
      </c>
      <c r="L138" s="8">
        <v>0</v>
      </c>
      <c r="M138" s="8">
        <v>0</v>
      </c>
      <c r="N138" s="8">
        <v>0</v>
      </c>
      <c r="O138" s="8">
        <v>0</v>
      </c>
      <c r="P138" s="8">
        <v>0</v>
      </c>
      <c r="Q138" s="8">
        <v>0</v>
      </c>
      <c r="R138" s="8">
        <v>0</v>
      </c>
    </row>
    <row r="139" spans="1:18">
      <c r="A139" s="8" t="s">
        <v>1314</v>
      </c>
      <c r="B139" s="3" t="s">
        <v>1466</v>
      </c>
      <c r="C139" s="8">
        <v>0</v>
      </c>
      <c r="D139" s="8">
        <v>0</v>
      </c>
      <c r="E139" s="8">
        <v>0</v>
      </c>
      <c r="F139" s="8">
        <v>0</v>
      </c>
      <c r="G139" s="8">
        <v>0</v>
      </c>
      <c r="H139" s="8">
        <v>7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  <c r="O139" s="8">
        <v>0</v>
      </c>
      <c r="P139" s="8">
        <v>0</v>
      </c>
      <c r="Q139" s="8">
        <v>0</v>
      </c>
      <c r="R139" s="8">
        <v>0</v>
      </c>
    </row>
    <row r="140" spans="1:18">
      <c r="A140" s="8" t="s">
        <v>1337</v>
      </c>
      <c r="B140" s="3" t="s">
        <v>1466</v>
      </c>
      <c r="C140" s="8">
        <v>0</v>
      </c>
      <c r="D140" s="8">
        <v>0</v>
      </c>
      <c r="E140" s="8">
        <v>0</v>
      </c>
      <c r="F140" s="8">
        <v>0</v>
      </c>
      <c r="G140" s="8">
        <v>0</v>
      </c>
      <c r="H140" s="8">
        <v>11</v>
      </c>
      <c r="I140" s="8">
        <v>0</v>
      </c>
      <c r="J140" s="8">
        <v>0</v>
      </c>
      <c r="K140" s="8">
        <v>0</v>
      </c>
      <c r="L140" s="8">
        <v>0</v>
      </c>
      <c r="M140" s="8">
        <v>0</v>
      </c>
      <c r="N140" s="8">
        <v>0</v>
      </c>
      <c r="O140" s="8">
        <v>0</v>
      </c>
      <c r="P140" s="8">
        <v>0</v>
      </c>
      <c r="Q140" s="8">
        <v>0</v>
      </c>
      <c r="R140" s="8">
        <v>0</v>
      </c>
    </row>
    <row r="141" spans="1:18">
      <c r="A141" s="8" t="s">
        <v>1360</v>
      </c>
      <c r="B141" s="3" t="s">
        <v>1466</v>
      </c>
      <c r="C141" s="8">
        <v>0</v>
      </c>
      <c r="D141" s="8">
        <v>0</v>
      </c>
      <c r="E141" s="8">
        <v>0</v>
      </c>
      <c r="F141" s="8">
        <v>0</v>
      </c>
      <c r="G141" s="8">
        <v>0</v>
      </c>
      <c r="H141" s="8">
        <v>3</v>
      </c>
      <c r="I141" s="8">
        <v>0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  <c r="R141" s="8">
        <v>0</v>
      </c>
    </row>
    <row r="142" spans="1:18">
      <c r="A142" s="8" t="s">
        <v>1383</v>
      </c>
      <c r="B142" s="3" t="s">
        <v>1466</v>
      </c>
      <c r="C142" s="8">
        <v>0</v>
      </c>
      <c r="D142" s="8">
        <v>0</v>
      </c>
      <c r="E142" s="8">
        <v>0</v>
      </c>
      <c r="F142" s="8">
        <v>0</v>
      </c>
      <c r="G142" s="8">
        <v>0</v>
      </c>
      <c r="H142" s="8">
        <v>2</v>
      </c>
      <c r="I142" s="8">
        <v>0</v>
      </c>
      <c r="J142" s="8">
        <v>0</v>
      </c>
      <c r="K142" s="8">
        <v>0</v>
      </c>
      <c r="L142" s="8">
        <v>0</v>
      </c>
      <c r="M142" s="8">
        <v>0</v>
      </c>
      <c r="N142" s="8">
        <v>0</v>
      </c>
      <c r="O142" s="8">
        <v>0</v>
      </c>
      <c r="P142" s="8">
        <v>0</v>
      </c>
      <c r="Q142" s="8">
        <v>0</v>
      </c>
      <c r="R142" s="8">
        <v>0</v>
      </c>
    </row>
    <row r="143" spans="1:18">
      <c r="A143" s="8" t="s">
        <v>1186</v>
      </c>
      <c r="B143" s="3" t="s">
        <v>1466</v>
      </c>
      <c r="C143" s="8">
        <v>0</v>
      </c>
      <c r="D143" s="8">
        <v>0</v>
      </c>
      <c r="E143" s="8">
        <v>0</v>
      </c>
      <c r="F143" s="8">
        <v>0</v>
      </c>
      <c r="G143" s="8">
        <v>0</v>
      </c>
      <c r="H143" s="8">
        <v>3</v>
      </c>
      <c r="I143" s="8">
        <v>0</v>
      </c>
      <c r="J143" s="8">
        <v>0</v>
      </c>
      <c r="K143" s="8">
        <v>0</v>
      </c>
      <c r="L143" s="8">
        <v>0</v>
      </c>
      <c r="M143" s="8">
        <v>0</v>
      </c>
      <c r="N143" s="8">
        <v>0</v>
      </c>
      <c r="O143" s="8">
        <v>0</v>
      </c>
      <c r="P143" s="8">
        <v>0</v>
      </c>
      <c r="Q143" s="8">
        <v>0</v>
      </c>
      <c r="R143" s="8">
        <v>0</v>
      </c>
    </row>
    <row r="144" spans="1:18">
      <c r="A144" s="8" t="s">
        <v>1255</v>
      </c>
      <c r="B144" s="3" t="s">
        <v>1466</v>
      </c>
      <c r="C144" s="8">
        <v>0</v>
      </c>
      <c r="D144" s="8">
        <v>0</v>
      </c>
      <c r="E144" s="8">
        <v>0</v>
      </c>
      <c r="F144" s="8">
        <v>0</v>
      </c>
      <c r="G144" s="8">
        <v>0</v>
      </c>
      <c r="H144" s="8">
        <v>3</v>
      </c>
      <c r="I144" s="8">
        <v>0</v>
      </c>
      <c r="J144" s="8">
        <v>0</v>
      </c>
      <c r="K144" s="8">
        <v>0</v>
      </c>
      <c r="L144" s="8">
        <v>0</v>
      </c>
      <c r="M144" s="8">
        <v>0</v>
      </c>
      <c r="N144" s="8">
        <v>0</v>
      </c>
      <c r="O144" s="8">
        <v>0</v>
      </c>
      <c r="P144" s="8">
        <v>0</v>
      </c>
      <c r="Q144" s="8">
        <v>0</v>
      </c>
      <c r="R144" s="8">
        <v>0</v>
      </c>
    </row>
    <row r="145" spans="1:18">
      <c r="A145" s="8" t="s">
        <v>1209</v>
      </c>
      <c r="B145" s="3" t="s">
        <v>1466</v>
      </c>
      <c r="C145" s="8">
        <v>0</v>
      </c>
      <c r="D145" s="8">
        <v>0</v>
      </c>
      <c r="E145" s="8">
        <v>0</v>
      </c>
      <c r="F145" s="8">
        <v>0</v>
      </c>
      <c r="G145" s="8">
        <v>0</v>
      </c>
      <c r="H145" s="8">
        <v>3</v>
      </c>
      <c r="I145" s="8">
        <v>0</v>
      </c>
      <c r="J145" s="8">
        <v>0</v>
      </c>
      <c r="K145" s="8">
        <v>0</v>
      </c>
      <c r="L145" s="8">
        <v>0</v>
      </c>
      <c r="M145" s="8">
        <v>0</v>
      </c>
      <c r="N145" s="8">
        <v>0</v>
      </c>
      <c r="O145" s="8">
        <v>0</v>
      </c>
      <c r="P145" s="8">
        <v>0</v>
      </c>
      <c r="Q145" s="8">
        <v>0</v>
      </c>
      <c r="R145" s="8">
        <v>0</v>
      </c>
    </row>
    <row r="146" spans="1:18">
      <c r="A146" s="8" t="s">
        <v>1232</v>
      </c>
      <c r="B146" s="3" t="s">
        <v>1466</v>
      </c>
      <c r="C146" s="8">
        <v>0</v>
      </c>
      <c r="D146" s="8">
        <v>0</v>
      </c>
      <c r="E146" s="8">
        <v>0</v>
      </c>
      <c r="F146" s="8">
        <v>0</v>
      </c>
      <c r="G146" s="8">
        <v>0</v>
      </c>
      <c r="H146" s="8">
        <v>4</v>
      </c>
      <c r="I146" s="8">
        <v>0</v>
      </c>
      <c r="J146" s="8">
        <v>0</v>
      </c>
      <c r="K146" s="8">
        <v>0</v>
      </c>
      <c r="L146" s="8">
        <v>0</v>
      </c>
      <c r="M146" s="8">
        <v>0</v>
      </c>
      <c r="N146" s="8">
        <v>0</v>
      </c>
      <c r="O146" s="8">
        <v>0</v>
      </c>
      <c r="P146" s="8">
        <v>0</v>
      </c>
      <c r="Q146" s="8">
        <v>0</v>
      </c>
      <c r="R146" s="8">
        <v>0</v>
      </c>
    </row>
    <row r="147" spans="1:18">
      <c r="A147" s="8" t="s">
        <v>1278</v>
      </c>
      <c r="B147" s="3" t="s">
        <v>1466</v>
      </c>
      <c r="C147" s="8">
        <v>0</v>
      </c>
      <c r="D147" s="8">
        <v>0</v>
      </c>
      <c r="E147" s="8">
        <v>0</v>
      </c>
      <c r="F147" s="8">
        <v>0</v>
      </c>
      <c r="G147" s="8">
        <v>0</v>
      </c>
      <c r="H147" s="8">
        <v>3</v>
      </c>
      <c r="I147" s="8">
        <v>0</v>
      </c>
      <c r="J147" s="8">
        <v>0</v>
      </c>
      <c r="K147" s="8">
        <v>0</v>
      </c>
      <c r="L147" s="8">
        <v>0</v>
      </c>
      <c r="M147" s="8">
        <v>0</v>
      </c>
      <c r="N147" s="8">
        <v>0</v>
      </c>
      <c r="O147" s="8">
        <v>0</v>
      </c>
      <c r="P147" s="8">
        <v>0</v>
      </c>
      <c r="Q147" s="8">
        <v>0</v>
      </c>
      <c r="R147" s="8">
        <v>0</v>
      </c>
    </row>
    <row r="148" spans="1:18">
      <c r="A148" s="8" t="s">
        <v>1290</v>
      </c>
      <c r="B148" s="3" t="s">
        <v>1466</v>
      </c>
      <c r="C148" s="8">
        <v>0</v>
      </c>
      <c r="D148" s="8">
        <v>0</v>
      </c>
      <c r="E148" s="8">
        <v>0</v>
      </c>
      <c r="F148" s="8">
        <v>0</v>
      </c>
      <c r="G148" s="8">
        <v>0</v>
      </c>
      <c r="H148" s="8">
        <v>3</v>
      </c>
      <c r="I148" s="8">
        <v>0</v>
      </c>
      <c r="J148" s="8">
        <v>0</v>
      </c>
      <c r="K148" s="8">
        <v>0</v>
      </c>
      <c r="L148" s="8">
        <v>0</v>
      </c>
      <c r="M148" s="8">
        <v>0</v>
      </c>
      <c r="N148" s="8">
        <v>0</v>
      </c>
      <c r="O148" s="8">
        <v>0</v>
      </c>
      <c r="P148" s="8">
        <v>0</v>
      </c>
      <c r="Q148" s="8">
        <v>0</v>
      </c>
      <c r="R148" s="8">
        <v>0</v>
      </c>
    </row>
    <row r="149" spans="1:18">
      <c r="A149" s="8" t="s">
        <v>1313</v>
      </c>
      <c r="B149" s="3" t="s">
        <v>1466</v>
      </c>
      <c r="C149" s="8">
        <v>0</v>
      </c>
      <c r="D149" s="8">
        <v>0</v>
      </c>
      <c r="E149" s="8">
        <v>0</v>
      </c>
      <c r="F149" s="8">
        <v>0</v>
      </c>
      <c r="G149" s="8">
        <v>0</v>
      </c>
      <c r="H149" s="8">
        <v>4</v>
      </c>
      <c r="I149" s="8">
        <v>0</v>
      </c>
      <c r="J149" s="8">
        <v>0</v>
      </c>
      <c r="K149" s="8">
        <v>0</v>
      </c>
      <c r="L149" s="8">
        <v>0</v>
      </c>
      <c r="M149" s="8">
        <v>0</v>
      </c>
      <c r="N149" s="8">
        <v>0</v>
      </c>
      <c r="O149" s="8">
        <v>0</v>
      </c>
      <c r="P149" s="8">
        <v>0</v>
      </c>
      <c r="Q149" s="8">
        <v>0</v>
      </c>
      <c r="R149" s="8">
        <v>0</v>
      </c>
    </row>
    <row r="150" spans="1:18">
      <c r="A150" s="8" t="s">
        <v>1336</v>
      </c>
      <c r="B150" s="3" t="s">
        <v>1466</v>
      </c>
      <c r="C150" s="8">
        <v>0</v>
      </c>
      <c r="D150" s="8">
        <v>0</v>
      </c>
      <c r="E150" s="8">
        <v>0</v>
      </c>
      <c r="F150" s="8">
        <v>0</v>
      </c>
      <c r="G150" s="8">
        <v>0</v>
      </c>
      <c r="H150" s="8">
        <v>8</v>
      </c>
      <c r="I150" s="8">
        <v>0</v>
      </c>
      <c r="J150" s="8">
        <v>0</v>
      </c>
      <c r="K150" s="8">
        <v>0</v>
      </c>
      <c r="L150" s="8">
        <v>0</v>
      </c>
      <c r="M150" s="8">
        <v>0</v>
      </c>
      <c r="N150" s="8">
        <v>0</v>
      </c>
      <c r="O150" s="8">
        <v>0</v>
      </c>
      <c r="P150" s="8">
        <v>0</v>
      </c>
      <c r="Q150" s="8">
        <v>0</v>
      </c>
      <c r="R150" s="8">
        <v>0</v>
      </c>
    </row>
    <row r="151" spans="1:18">
      <c r="A151" s="8" t="s">
        <v>1359</v>
      </c>
      <c r="B151" s="3" t="s">
        <v>1466</v>
      </c>
      <c r="C151" s="8">
        <v>0</v>
      </c>
      <c r="D151" s="8">
        <v>0</v>
      </c>
      <c r="E151" s="8">
        <v>0</v>
      </c>
      <c r="F151" s="8">
        <v>0</v>
      </c>
      <c r="G151" s="8">
        <v>0</v>
      </c>
      <c r="H151" s="8">
        <v>1</v>
      </c>
      <c r="I151" s="8">
        <v>0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>
        <v>0</v>
      </c>
    </row>
    <row r="152" spans="1:18">
      <c r="A152" s="8" t="s">
        <v>1382</v>
      </c>
      <c r="B152" s="3" t="s">
        <v>1466</v>
      </c>
      <c r="C152" s="8">
        <v>0</v>
      </c>
      <c r="D152" s="8">
        <v>0</v>
      </c>
      <c r="E152" s="8">
        <v>0</v>
      </c>
      <c r="F152" s="8">
        <v>0</v>
      </c>
      <c r="G152" s="8">
        <v>0</v>
      </c>
      <c r="H152" s="8">
        <v>4</v>
      </c>
      <c r="I152" s="8">
        <v>0</v>
      </c>
      <c r="J152" s="8">
        <v>0</v>
      </c>
      <c r="K152" s="8">
        <v>0</v>
      </c>
      <c r="L152" s="8">
        <v>0</v>
      </c>
      <c r="M152" s="8">
        <v>0</v>
      </c>
      <c r="N152" s="8">
        <v>0</v>
      </c>
      <c r="O152" s="8">
        <v>0</v>
      </c>
      <c r="P152" s="8">
        <v>0</v>
      </c>
      <c r="Q152" s="8">
        <v>0</v>
      </c>
      <c r="R152" s="8">
        <v>0</v>
      </c>
    </row>
    <row r="153" spans="1:18">
      <c r="A153" s="8" t="s">
        <v>1185</v>
      </c>
      <c r="B153" s="3" t="s">
        <v>1466</v>
      </c>
      <c r="C153" s="8">
        <v>0</v>
      </c>
      <c r="D153" s="8">
        <v>0</v>
      </c>
      <c r="E153" s="8">
        <v>0</v>
      </c>
      <c r="F153" s="8">
        <v>0</v>
      </c>
      <c r="G153" s="8">
        <v>0</v>
      </c>
      <c r="H153" s="8">
        <v>10</v>
      </c>
      <c r="I153" s="8">
        <v>0</v>
      </c>
      <c r="J153" s="8">
        <v>0</v>
      </c>
      <c r="K153" s="8">
        <v>0</v>
      </c>
      <c r="L153" s="8">
        <v>0</v>
      </c>
      <c r="M153" s="8">
        <v>0</v>
      </c>
      <c r="N153" s="8">
        <v>0</v>
      </c>
      <c r="O153" s="8">
        <v>0</v>
      </c>
      <c r="P153" s="8">
        <v>0</v>
      </c>
      <c r="Q153" s="8">
        <v>0</v>
      </c>
      <c r="R153" s="8">
        <v>0</v>
      </c>
    </row>
    <row r="154" spans="1:18">
      <c r="A154" s="8" t="s">
        <v>1254</v>
      </c>
      <c r="B154" s="3" t="s">
        <v>1466</v>
      </c>
      <c r="C154" s="8">
        <v>0</v>
      </c>
      <c r="D154" s="8">
        <v>0</v>
      </c>
      <c r="E154" s="8">
        <v>0</v>
      </c>
      <c r="F154" s="8">
        <v>0</v>
      </c>
      <c r="G154" s="8">
        <v>0</v>
      </c>
      <c r="H154" s="8">
        <v>5</v>
      </c>
      <c r="I154" s="8">
        <v>0</v>
      </c>
      <c r="J154" s="8">
        <v>0</v>
      </c>
      <c r="K154" s="8">
        <v>0</v>
      </c>
      <c r="L154" s="8">
        <v>0</v>
      </c>
      <c r="M154" s="8">
        <v>0</v>
      </c>
      <c r="N154" s="8">
        <v>0</v>
      </c>
      <c r="O154" s="8">
        <v>0</v>
      </c>
      <c r="P154" s="8">
        <v>0</v>
      </c>
      <c r="Q154" s="8">
        <v>0</v>
      </c>
      <c r="R154" s="8">
        <v>0</v>
      </c>
    </row>
    <row r="155" spans="1:18">
      <c r="A155" s="8" t="s">
        <v>1208</v>
      </c>
      <c r="B155" s="3" t="s">
        <v>1466</v>
      </c>
      <c r="C155" s="8">
        <v>0</v>
      </c>
      <c r="D155" s="8">
        <v>0</v>
      </c>
      <c r="E155" s="8">
        <v>0</v>
      </c>
      <c r="F155" s="8">
        <v>0</v>
      </c>
      <c r="G155" s="8">
        <v>0</v>
      </c>
      <c r="H155" s="8">
        <v>1</v>
      </c>
      <c r="I155" s="8">
        <v>0</v>
      </c>
      <c r="J155" s="8">
        <v>0</v>
      </c>
      <c r="K155" s="8">
        <v>0</v>
      </c>
      <c r="L155" s="8">
        <v>0</v>
      </c>
      <c r="M155" s="8">
        <v>0</v>
      </c>
      <c r="N155" s="8">
        <v>0</v>
      </c>
      <c r="O155" s="8">
        <v>0</v>
      </c>
      <c r="P155" s="8">
        <v>0</v>
      </c>
      <c r="Q155" s="8">
        <v>0</v>
      </c>
      <c r="R155" s="8">
        <v>0</v>
      </c>
    </row>
    <row r="156" spans="1:18">
      <c r="A156" s="8" t="s">
        <v>1231</v>
      </c>
      <c r="B156" s="3" t="s">
        <v>1466</v>
      </c>
      <c r="C156" s="8">
        <v>0</v>
      </c>
      <c r="D156" s="8">
        <v>0</v>
      </c>
      <c r="E156" s="8">
        <v>0</v>
      </c>
      <c r="F156" s="8">
        <v>0</v>
      </c>
      <c r="G156" s="8">
        <v>0</v>
      </c>
      <c r="H156" s="8">
        <v>0</v>
      </c>
      <c r="I156" s="8">
        <v>0</v>
      </c>
      <c r="J156" s="8">
        <v>0</v>
      </c>
      <c r="K156" s="8">
        <v>0</v>
      </c>
      <c r="L156" s="8">
        <v>0</v>
      </c>
      <c r="M156" s="8">
        <v>0</v>
      </c>
      <c r="N156" s="8">
        <v>0</v>
      </c>
      <c r="O156" s="8">
        <v>0</v>
      </c>
      <c r="P156" s="8">
        <v>0</v>
      </c>
      <c r="Q156" s="8">
        <v>0</v>
      </c>
      <c r="R156" s="8">
        <v>0</v>
      </c>
    </row>
    <row r="157" spans="1:18">
      <c r="A157" s="8" t="s">
        <v>1277</v>
      </c>
      <c r="B157" s="3" t="s">
        <v>1466</v>
      </c>
      <c r="C157" s="8">
        <v>0</v>
      </c>
      <c r="D157" s="8">
        <v>0</v>
      </c>
      <c r="E157" s="8">
        <v>0</v>
      </c>
      <c r="F157" s="8">
        <v>0</v>
      </c>
      <c r="G157" s="8">
        <v>0</v>
      </c>
      <c r="H157" s="8">
        <v>4</v>
      </c>
      <c r="I157" s="8">
        <v>0</v>
      </c>
      <c r="J157" s="8">
        <v>0</v>
      </c>
      <c r="K157" s="8">
        <v>0</v>
      </c>
      <c r="L157" s="8">
        <v>0</v>
      </c>
      <c r="M157" s="8">
        <v>0</v>
      </c>
      <c r="N157" s="8">
        <v>0</v>
      </c>
      <c r="O157" s="8">
        <v>0</v>
      </c>
      <c r="P157" s="8">
        <v>0</v>
      </c>
      <c r="Q157" s="8">
        <v>0</v>
      </c>
      <c r="R157" s="8">
        <v>0</v>
      </c>
    </row>
    <row r="158" spans="1:18">
      <c r="A158" s="8" t="s">
        <v>1289</v>
      </c>
      <c r="B158" s="3" t="s">
        <v>1466</v>
      </c>
      <c r="C158" s="8">
        <v>0</v>
      </c>
      <c r="D158" s="8">
        <v>0</v>
      </c>
      <c r="E158" s="8">
        <v>0</v>
      </c>
      <c r="F158" s="8">
        <v>0</v>
      </c>
      <c r="G158" s="8">
        <v>0</v>
      </c>
      <c r="H158" s="8">
        <v>3</v>
      </c>
      <c r="I158" s="8">
        <v>0</v>
      </c>
      <c r="J158" s="8">
        <v>0</v>
      </c>
      <c r="K158" s="8">
        <v>0</v>
      </c>
      <c r="L158" s="8">
        <v>0</v>
      </c>
      <c r="M158" s="8">
        <v>0</v>
      </c>
      <c r="N158" s="8">
        <v>0</v>
      </c>
      <c r="O158" s="8">
        <v>0</v>
      </c>
      <c r="P158" s="8">
        <v>0</v>
      </c>
      <c r="Q158" s="8">
        <v>0</v>
      </c>
      <c r="R158" s="8">
        <v>0</v>
      </c>
    </row>
    <row r="159" spans="1:18">
      <c r="A159" s="8" t="s">
        <v>1312</v>
      </c>
      <c r="B159" s="3" t="s">
        <v>1466</v>
      </c>
      <c r="C159" s="8">
        <v>0</v>
      </c>
      <c r="D159" s="8">
        <v>0</v>
      </c>
      <c r="E159" s="8">
        <v>0</v>
      </c>
      <c r="F159" s="8">
        <v>0</v>
      </c>
      <c r="G159" s="8">
        <v>0</v>
      </c>
      <c r="H159" s="8">
        <v>6</v>
      </c>
      <c r="I159" s="8">
        <v>0</v>
      </c>
      <c r="J159" s="8">
        <v>0</v>
      </c>
      <c r="K159" s="8">
        <v>0</v>
      </c>
      <c r="L159" s="8">
        <v>0</v>
      </c>
      <c r="M159" s="8">
        <v>0</v>
      </c>
      <c r="N159" s="8">
        <v>0</v>
      </c>
      <c r="O159" s="8">
        <v>0</v>
      </c>
      <c r="P159" s="8">
        <v>0</v>
      </c>
      <c r="Q159" s="8">
        <v>0</v>
      </c>
      <c r="R159" s="8">
        <v>0</v>
      </c>
    </row>
    <row r="160" spans="1:18">
      <c r="A160" s="8" t="s">
        <v>1335</v>
      </c>
      <c r="B160" s="3" t="s">
        <v>1466</v>
      </c>
      <c r="C160" s="8">
        <v>0</v>
      </c>
      <c r="D160" s="8">
        <v>0</v>
      </c>
      <c r="E160" s="8">
        <v>0</v>
      </c>
      <c r="F160" s="8">
        <v>0</v>
      </c>
      <c r="G160" s="8">
        <v>0</v>
      </c>
      <c r="H160" s="8">
        <v>3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>
        <v>0</v>
      </c>
      <c r="P160" s="8">
        <v>0</v>
      </c>
      <c r="Q160" s="8">
        <v>0</v>
      </c>
      <c r="R160" s="8">
        <v>0</v>
      </c>
    </row>
    <row r="161" spans="1:18">
      <c r="A161" s="8" t="s">
        <v>1358</v>
      </c>
      <c r="B161" s="3" t="s">
        <v>1466</v>
      </c>
      <c r="C161" s="8">
        <v>0</v>
      </c>
      <c r="D161" s="8">
        <v>0</v>
      </c>
      <c r="E161" s="8">
        <v>0</v>
      </c>
      <c r="F161" s="8">
        <v>0</v>
      </c>
      <c r="G161" s="8">
        <v>0</v>
      </c>
      <c r="H161" s="8">
        <v>3</v>
      </c>
      <c r="I161" s="8">
        <v>0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8">
        <v>0</v>
      </c>
    </row>
    <row r="162" spans="1:18">
      <c r="A162" s="8" t="s">
        <v>1381</v>
      </c>
      <c r="B162" s="3" t="s">
        <v>1466</v>
      </c>
      <c r="C162" s="8">
        <v>0</v>
      </c>
      <c r="D162" s="8">
        <v>0</v>
      </c>
      <c r="E162" s="8">
        <v>0</v>
      </c>
      <c r="F162" s="8">
        <v>0</v>
      </c>
      <c r="G162" s="8">
        <v>0</v>
      </c>
      <c r="H162" s="8">
        <v>1</v>
      </c>
      <c r="I162" s="8">
        <v>0</v>
      </c>
      <c r="J162" s="8">
        <v>0</v>
      </c>
      <c r="K162" s="8">
        <v>0</v>
      </c>
      <c r="L162" s="8">
        <v>0</v>
      </c>
      <c r="M162" s="8">
        <v>0</v>
      </c>
      <c r="N162" s="8">
        <v>0</v>
      </c>
      <c r="O162" s="8">
        <v>0</v>
      </c>
      <c r="P162" s="8">
        <v>0</v>
      </c>
      <c r="Q162" s="8">
        <v>0</v>
      </c>
      <c r="R162" s="8">
        <v>0</v>
      </c>
    </row>
    <row r="163" spans="1:18">
      <c r="A163" s="8" t="s">
        <v>1184</v>
      </c>
      <c r="B163" s="3" t="s">
        <v>1466</v>
      </c>
      <c r="C163" s="8">
        <v>0</v>
      </c>
      <c r="D163" s="8">
        <v>0</v>
      </c>
      <c r="E163" s="8">
        <v>0</v>
      </c>
      <c r="F163" s="8">
        <v>0</v>
      </c>
      <c r="G163" s="8">
        <v>0</v>
      </c>
      <c r="H163" s="8">
        <v>10</v>
      </c>
      <c r="I163" s="8">
        <v>0</v>
      </c>
      <c r="J163" s="8">
        <v>0</v>
      </c>
      <c r="K163" s="8">
        <v>0</v>
      </c>
      <c r="L163" s="8">
        <v>0</v>
      </c>
      <c r="M163" s="8">
        <v>0</v>
      </c>
      <c r="N163" s="8">
        <v>0</v>
      </c>
      <c r="O163" s="8">
        <v>0</v>
      </c>
      <c r="P163" s="8">
        <v>0</v>
      </c>
      <c r="Q163" s="8">
        <v>0</v>
      </c>
      <c r="R163" s="8">
        <v>0</v>
      </c>
    </row>
    <row r="164" spans="1:18">
      <c r="A164" s="8" t="s">
        <v>1253</v>
      </c>
      <c r="B164" s="3" t="s">
        <v>1466</v>
      </c>
      <c r="C164" s="8">
        <v>0</v>
      </c>
      <c r="D164" s="8">
        <v>0</v>
      </c>
      <c r="E164" s="8">
        <v>0</v>
      </c>
      <c r="F164" s="8">
        <v>0</v>
      </c>
      <c r="G164" s="8">
        <v>0</v>
      </c>
      <c r="H164" s="8">
        <v>5</v>
      </c>
      <c r="I164" s="8">
        <v>0</v>
      </c>
      <c r="J164" s="8">
        <v>0</v>
      </c>
      <c r="K164" s="8">
        <v>0</v>
      </c>
      <c r="L164" s="8">
        <v>0</v>
      </c>
      <c r="M164" s="8">
        <v>0</v>
      </c>
      <c r="N164" s="8">
        <v>0</v>
      </c>
      <c r="O164" s="8">
        <v>0</v>
      </c>
      <c r="P164" s="8">
        <v>0</v>
      </c>
      <c r="Q164" s="8">
        <v>0</v>
      </c>
      <c r="R164" s="8">
        <v>0</v>
      </c>
    </row>
    <row r="165" spans="1:18">
      <c r="A165" s="8" t="s">
        <v>1207</v>
      </c>
      <c r="B165" s="3" t="s">
        <v>1466</v>
      </c>
      <c r="C165" s="8">
        <v>0</v>
      </c>
      <c r="D165" s="8">
        <v>0</v>
      </c>
      <c r="E165" s="8">
        <v>0</v>
      </c>
      <c r="F165" s="8">
        <v>0</v>
      </c>
      <c r="G165" s="8">
        <v>0</v>
      </c>
      <c r="H165" s="8">
        <v>5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0</v>
      </c>
      <c r="Q165" s="8">
        <v>0</v>
      </c>
      <c r="R165" s="8">
        <v>0</v>
      </c>
    </row>
    <row r="166" spans="1:18">
      <c r="A166" s="8" t="s">
        <v>1230</v>
      </c>
      <c r="B166" s="3" t="s">
        <v>1466</v>
      </c>
      <c r="C166" s="8">
        <v>0</v>
      </c>
      <c r="D166" s="8">
        <v>0</v>
      </c>
      <c r="E166" s="8">
        <v>0</v>
      </c>
      <c r="F166" s="8">
        <v>0</v>
      </c>
      <c r="G166" s="8">
        <v>0</v>
      </c>
      <c r="H166" s="8">
        <v>1</v>
      </c>
      <c r="I166" s="8">
        <v>0</v>
      </c>
      <c r="J166" s="8">
        <v>0</v>
      </c>
      <c r="K166" s="8">
        <v>0</v>
      </c>
      <c r="L166" s="8">
        <v>0</v>
      </c>
      <c r="M166" s="8">
        <v>0</v>
      </c>
      <c r="N166" s="8">
        <v>0</v>
      </c>
      <c r="O166" s="8">
        <v>0</v>
      </c>
      <c r="P166" s="8">
        <v>0</v>
      </c>
      <c r="Q166" s="8">
        <v>0</v>
      </c>
      <c r="R166" s="8">
        <v>0</v>
      </c>
    </row>
    <row r="167" spans="1:18">
      <c r="A167" s="8" t="s">
        <v>1276</v>
      </c>
      <c r="B167" s="3" t="s">
        <v>1466</v>
      </c>
      <c r="C167" s="8">
        <v>0</v>
      </c>
      <c r="D167" s="8">
        <v>0</v>
      </c>
      <c r="E167" s="8">
        <v>0</v>
      </c>
      <c r="F167" s="8">
        <v>0</v>
      </c>
      <c r="G167" s="8">
        <v>0</v>
      </c>
      <c r="H167" s="8">
        <v>2</v>
      </c>
      <c r="I167" s="8">
        <v>0</v>
      </c>
      <c r="J167" s="8">
        <v>0</v>
      </c>
      <c r="K167" s="8">
        <v>0</v>
      </c>
      <c r="L167" s="8">
        <v>0</v>
      </c>
      <c r="M167" s="8">
        <v>0</v>
      </c>
      <c r="N167" s="8">
        <v>0</v>
      </c>
      <c r="O167" s="8">
        <v>0</v>
      </c>
      <c r="P167" s="8">
        <v>0</v>
      </c>
      <c r="Q167" s="8">
        <v>0</v>
      </c>
      <c r="R167" s="8">
        <v>0</v>
      </c>
    </row>
    <row r="168" spans="1:18">
      <c r="A168" s="8" t="s">
        <v>1288</v>
      </c>
      <c r="B168" s="3" t="s">
        <v>1466</v>
      </c>
      <c r="C168" s="8">
        <v>0</v>
      </c>
      <c r="D168" s="8">
        <v>0</v>
      </c>
      <c r="E168" s="8">
        <v>0</v>
      </c>
      <c r="F168" s="8">
        <v>0</v>
      </c>
      <c r="G168" s="8">
        <v>0</v>
      </c>
      <c r="H168" s="8">
        <v>1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0</v>
      </c>
      <c r="R168" s="8">
        <v>0</v>
      </c>
    </row>
    <row r="169" spans="1:18">
      <c r="A169" s="8" t="s">
        <v>1311</v>
      </c>
      <c r="B169" s="3" t="s">
        <v>1466</v>
      </c>
      <c r="C169" s="8">
        <v>0</v>
      </c>
      <c r="D169" s="8">
        <v>0</v>
      </c>
      <c r="E169" s="8">
        <v>0</v>
      </c>
      <c r="F169" s="8">
        <v>0</v>
      </c>
      <c r="G169" s="8">
        <v>0</v>
      </c>
      <c r="H169" s="8">
        <v>6</v>
      </c>
      <c r="I169" s="8">
        <v>0</v>
      </c>
      <c r="J169" s="8">
        <v>0</v>
      </c>
      <c r="K169" s="8">
        <v>0</v>
      </c>
      <c r="L169" s="8">
        <v>0</v>
      </c>
      <c r="M169" s="8">
        <v>0</v>
      </c>
      <c r="N169" s="8">
        <v>0</v>
      </c>
      <c r="O169" s="8">
        <v>0</v>
      </c>
      <c r="P169" s="8">
        <v>0</v>
      </c>
      <c r="Q169" s="8">
        <v>0</v>
      </c>
      <c r="R169" s="8">
        <v>0</v>
      </c>
    </row>
    <row r="170" spans="1:18">
      <c r="A170" s="8" t="s">
        <v>1334</v>
      </c>
      <c r="B170" s="3" t="s">
        <v>1466</v>
      </c>
      <c r="C170" s="8">
        <v>0</v>
      </c>
      <c r="D170" s="8">
        <v>0</v>
      </c>
      <c r="E170" s="8">
        <v>0</v>
      </c>
      <c r="F170" s="8">
        <v>0</v>
      </c>
      <c r="G170" s="8">
        <v>0</v>
      </c>
      <c r="H170" s="8">
        <v>1</v>
      </c>
      <c r="I170" s="8">
        <v>0</v>
      </c>
      <c r="J170" s="8">
        <v>0</v>
      </c>
      <c r="K170" s="8">
        <v>0</v>
      </c>
      <c r="L170" s="8">
        <v>0</v>
      </c>
      <c r="M170" s="8">
        <v>0</v>
      </c>
      <c r="N170" s="8">
        <v>0</v>
      </c>
      <c r="O170" s="8">
        <v>0</v>
      </c>
      <c r="P170" s="8">
        <v>0</v>
      </c>
      <c r="Q170" s="8">
        <v>0</v>
      </c>
      <c r="R170" s="8">
        <v>0</v>
      </c>
    </row>
    <row r="171" spans="1:18">
      <c r="A171" s="8" t="s">
        <v>1357</v>
      </c>
      <c r="B171" s="3" t="s">
        <v>1466</v>
      </c>
      <c r="C171" s="8">
        <v>0</v>
      </c>
      <c r="D171" s="8">
        <v>0</v>
      </c>
      <c r="E171" s="8">
        <v>0</v>
      </c>
      <c r="F171" s="8">
        <v>0</v>
      </c>
      <c r="G171" s="8">
        <v>0</v>
      </c>
      <c r="H171" s="8">
        <v>3</v>
      </c>
      <c r="I171" s="8">
        <v>0</v>
      </c>
      <c r="J171" s="8">
        <v>0</v>
      </c>
      <c r="K171" s="8">
        <v>0</v>
      </c>
      <c r="L171" s="8">
        <v>0</v>
      </c>
      <c r="M171" s="8">
        <v>0</v>
      </c>
      <c r="N171" s="8">
        <v>0</v>
      </c>
      <c r="O171" s="8">
        <v>0</v>
      </c>
      <c r="P171" s="8">
        <v>0</v>
      </c>
      <c r="Q171" s="8">
        <v>0</v>
      </c>
      <c r="R171" s="8">
        <v>0</v>
      </c>
    </row>
    <row r="172" spans="1:18">
      <c r="A172" s="8" t="s">
        <v>1380</v>
      </c>
      <c r="B172" s="3" t="s">
        <v>1466</v>
      </c>
      <c r="C172" s="8">
        <v>0</v>
      </c>
      <c r="D172" s="8">
        <v>0</v>
      </c>
      <c r="E172" s="8">
        <v>0</v>
      </c>
      <c r="F172" s="8">
        <v>0</v>
      </c>
      <c r="G172" s="8">
        <v>0</v>
      </c>
      <c r="H172" s="8">
        <v>1</v>
      </c>
      <c r="I172" s="8">
        <v>0</v>
      </c>
      <c r="J172" s="8">
        <v>0</v>
      </c>
      <c r="K172" s="8">
        <v>0</v>
      </c>
      <c r="L172" s="8">
        <v>0</v>
      </c>
      <c r="M172" s="8">
        <v>0</v>
      </c>
      <c r="N172" s="8">
        <v>0</v>
      </c>
      <c r="O172" s="8">
        <v>0</v>
      </c>
      <c r="P172" s="8">
        <v>0</v>
      </c>
      <c r="Q172" s="8">
        <v>0</v>
      </c>
      <c r="R172" s="8">
        <v>0</v>
      </c>
    </row>
    <row r="173" spans="1:18">
      <c r="A173" s="8" t="s">
        <v>1183</v>
      </c>
      <c r="B173" s="3" t="s">
        <v>1466</v>
      </c>
      <c r="C173" s="8">
        <v>0</v>
      </c>
      <c r="D173" s="8">
        <v>0</v>
      </c>
      <c r="E173" s="8">
        <v>0</v>
      </c>
      <c r="F173" s="8">
        <v>0</v>
      </c>
      <c r="G173" s="8">
        <v>0</v>
      </c>
      <c r="H173" s="8">
        <v>5</v>
      </c>
      <c r="I173" s="8">
        <v>0</v>
      </c>
      <c r="J173" s="8">
        <v>0</v>
      </c>
      <c r="K173" s="8">
        <v>0</v>
      </c>
      <c r="L173" s="8">
        <v>0</v>
      </c>
      <c r="M173" s="8">
        <v>0</v>
      </c>
      <c r="N173" s="8">
        <v>0</v>
      </c>
      <c r="O173" s="8">
        <v>0</v>
      </c>
      <c r="P173" s="8">
        <v>0</v>
      </c>
      <c r="Q173" s="8">
        <v>0</v>
      </c>
      <c r="R173" s="8">
        <v>0</v>
      </c>
    </row>
    <row r="174" spans="1:18">
      <c r="A174" s="8" t="s">
        <v>1252</v>
      </c>
      <c r="B174" s="3" t="s">
        <v>1466</v>
      </c>
      <c r="C174" s="8">
        <v>0</v>
      </c>
      <c r="D174" s="8">
        <v>0</v>
      </c>
      <c r="E174" s="8">
        <v>0</v>
      </c>
      <c r="F174" s="8">
        <v>0</v>
      </c>
      <c r="G174" s="8">
        <v>0</v>
      </c>
      <c r="H174" s="8">
        <v>4</v>
      </c>
      <c r="I174" s="8">
        <v>0</v>
      </c>
      <c r="J174" s="8">
        <v>0</v>
      </c>
      <c r="K174" s="8">
        <v>0</v>
      </c>
      <c r="L174" s="8">
        <v>0</v>
      </c>
      <c r="M174" s="8">
        <v>0</v>
      </c>
      <c r="N174" s="8">
        <v>0</v>
      </c>
      <c r="O174" s="8">
        <v>0</v>
      </c>
      <c r="P174" s="8">
        <v>0</v>
      </c>
      <c r="Q174" s="8">
        <v>0</v>
      </c>
      <c r="R174" s="8">
        <v>0</v>
      </c>
    </row>
    <row r="175" spans="1:18">
      <c r="A175" s="8" t="s">
        <v>1206</v>
      </c>
      <c r="B175" s="3" t="s">
        <v>1466</v>
      </c>
      <c r="C175" s="8">
        <v>0</v>
      </c>
      <c r="D175" s="8">
        <v>0</v>
      </c>
      <c r="E175" s="8">
        <v>0</v>
      </c>
      <c r="F175" s="8">
        <v>0</v>
      </c>
      <c r="G175" s="8">
        <v>0</v>
      </c>
      <c r="H175" s="8">
        <v>3</v>
      </c>
      <c r="I175" s="8">
        <v>0</v>
      </c>
      <c r="J175" s="8">
        <v>0</v>
      </c>
      <c r="K175" s="8">
        <v>0</v>
      </c>
      <c r="L175" s="8">
        <v>0</v>
      </c>
      <c r="M175" s="8">
        <v>0</v>
      </c>
      <c r="N175" s="8">
        <v>0</v>
      </c>
      <c r="O175" s="8">
        <v>0</v>
      </c>
      <c r="P175" s="8">
        <v>0</v>
      </c>
      <c r="Q175" s="8">
        <v>0</v>
      </c>
      <c r="R175" s="8">
        <v>0</v>
      </c>
    </row>
    <row r="176" spans="1:18">
      <c r="A176" s="8" t="s">
        <v>1229</v>
      </c>
      <c r="B176" s="3" t="s">
        <v>1466</v>
      </c>
      <c r="C176" s="8">
        <v>0</v>
      </c>
      <c r="D176" s="8">
        <v>0</v>
      </c>
      <c r="E176" s="8">
        <v>0</v>
      </c>
      <c r="F176" s="8">
        <v>0</v>
      </c>
      <c r="G176" s="8">
        <v>0</v>
      </c>
      <c r="H176" s="8">
        <v>2</v>
      </c>
      <c r="I176" s="8">
        <v>0</v>
      </c>
      <c r="J176" s="8">
        <v>0</v>
      </c>
      <c r="K176" s="8">
        <v>0</v>
      </c>
      <c r="L176" s="8">
        <v>0</v>
      </c>
      <c r="M176" s="8">
        <v>0</v>
      </c>
      <c r="N176" s="8">
        <v>0</v>
      </c>
      <c r="O176" s="8">
        <v>0</v>
      </c>
      <c r="P176" s="8">
        <v>0</v>
      </c>
      <c r="Q176" s="8">
        <v>0</v>
      </c>
      <c r="R176" s="8">
        <v>0</v>
      </c>
    </row>
    <row r="177" spans="1:18">
      <c r="A177" s="8" t="s">
        <v>1275</v>
      </c>
      <c r="B177" s="3" t="s">
        <v>1466</v>
      </c>
      <c r="C177" s="8">
        <v>0</v>
      </c>
      <c r="D177" s="8">
        <v>0</v>
      </c>
      <c r="E177" s="8">
        <v>0</v>
      </c>
      <c r="F177" s="8">
        <v>0</v>
      </c>
      <c r="G177" s="8">
        <v>0</v>
      </c>
      <c r="H177" s="8">
        <v>4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>
        <v>0</v>
      </c>
      <c r="P177" s="8">
        <v>0</v>
      </c>
      <c r="Q177" s="8">
        <v>0</v>
      </c>
      <c r="R177" s="8">
        <v>0</v>
      </c>
    </row>
    <row r="178" spans="1:18">
      <c r="A178" s="8" t="s">
        <v>1287</v>
      </c>
      <c r="B178" s="3" t="s">
        <v>1466</v>
      </c>
      <c r="C178" s="8">
        <v>0</v>
      </c>
      <c r="D178" s="8">
        <v>0</v>
      </c>
      <c r="E178" s="8">
        <v>0</v>
      </c>
      <c r="F178" s="8">
        <v>0</v>
      </c>
      <c r="G178" s="8">
        <v>0</v>
      </c>
      <c r="H178" s="8">
        <v>4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8">
        <v>0</v>
      </c>
      <c r="O178" s="8">
        <v>0</v>
      </c>
      <c r="P178" s="8">
        <v>0</v>
      </c>
      <c r="Q178" s="8">
        <v>0</v>
      </c>
      <c r="R178" s="8">
        <v>0</v>
      </c>
    </row>
    <row r="179" spans="1:18">
      <c r="A179" s="8" t="s">
        <v>1310</v>
      </c>
      <c r="B179" s="3" t="s">
        <v>1466</v>
      </c>
      <c r="C179" s="8">
        <v>0</v>
      </c>
      <c r="D179" s="8">
        <v>0</v>
      </c>
      <c r="E179" s="8">
        <v>0</v>
      </c>
      <c r="F179" s="8">
        <v>0</v>
      </c>
      <c r="G179" s="8">
        <v>0</v>
      </c>
      <c r="H179" s="8">
        <v>11</v>
      </c>
      <c r="I179" s="8">
        <v>0</v>
      </c>
      <c r="J179" s="8">
        <v>0</v>
      </c>
      <c r="K179" s="8">
        <v>0</v>
      </c>
      <c r="L179" s="8">
        <v>0</v>
      </c>
      <c r="M179" s="8">
        <v>0</v>
      </c>
      <c r="N179" s="8">
        <v>0</v>
      </c>
      <c r="O179" s="8">
        <v>0</v>
      </c>
      <c r="P179" s="8">
        <v>0</v>
      </c>
      <c r="Q179" s="8">
        <v>0</v>
      </c>
      <c r="R179" s="8">
        <v>0</v>
      </c>
    </row>
    <row r="180" spans="1:18">
      <c r="A180" s="8" t="s">
        <v>1333</v>
      </c>
      <c r="B180" s="3" t="s">
        <v>1466</v>
      </c>
      <c r="C180" s="8">
        <v>0</v>
      </c>
      <c r="D180" s="8">
        <v>0</v>
      </c>
      <c r="E180" s="8">
        <v>0</v>
      </c>
      <c r="F180" s="8">
        <v>0</v>
      </c>
      <c r="G180" s="8">
        <v>0</v>
      </c>
      <c r="H180" s="8">
        <v>5</v>
      </c>
      <c r="I180" s="8">
        <v>0</v>
      </c>
      <c r="J180" s="8">
        <v>0</v>
      </c>
      <c r="K180" s="8">
        <v>0</v>
      </c>
      <c r="L180" s="8">
        <v>0</v>
      </c>
      <c r="M180" s="8">
        <v>0</v>
      </c>
      <c r="N180" s="8">
        <v>0</v>
      </c>
      <c r="O180" s="8">
        <v>0</v>
      </c>
      <c r="P180" s="8">
        <v>0</v>
      </c>
      <c r="Q180" s="8">
        <v>0</v>
      </c>
      <c r="R180" s="8">
        <v>0</v>
      </c>
    </row>
    <row r="181" spans="1:18">
      <c r="A181" s="8" t="s">
        <v>1356</v>
      </c>
      <c r="B181" s="3" t="s">
        <v>1466</v>
      </c>
      <c r="C181" s="8">
        <v>0</v>
      </c>
      <c r="D181" s="8">
        <v>0</v>
      </c>
      <c r="E181" s="8">
        <v>0</v>
      </c>
      <c r="F181" s="8">
        <v>0</v>
      </c>
      <c r="G181" s="8">
        <v>0</v>
      </c>
      <c r="H181" s="8">
        <v>2</v>
      </c>
      <c r="I181" s="8">
        <v>0</v>
      </c>
      <c r="J181" s="8">
        <v>0</v>
      </c>
      <c r="K181" s="8">
        <v>0</v>
      </c>
      <c r="L181" s="8">
        <v>0</v>
      </c>
      <c r="M181" s="8">
        <v>0</v>
      </c>
      <c r="N181" s="8">
        <v>0</v>
      </c>
      <c r="O181" s="8">
        <v>0</v>
      </c>
      <c r="P181" s="8">
        <v>0</v>
      </c>
      <c r="Q181" s="8">
        <v>0</v>
      </c>
      <c r="R181" s="8">
        <v>0</v>
      </c>
    </row>
    <row r="182" spans="1:18">
      <c r="A182" s="8" t="s">
        <v>1379</v>
      </c>
      <c r="B182" s="3" t="s">
        <v>1466</v>
      </c>
      <c r="C182" s="8">
        <v>0</v>
      </c>
      <c r="D182" s="8">
        <v>0</v>
      </c>
      <c r="E182" s="8">
        <v>0</v>
      </c>
      <c r="F182" s="8">
        <v>0</v>
      </c>
      <c r="G182" s="8">
        <v>0</v>
      </c>
      <c r="H182" s="8">
        <v>3</v>
      </c>
      <c r="I182" s="8">
        <v>0</v>
      </c>
      <c r="J182" s="8">
        <v>0</v>
      </c>
      <c r="K182" s="8">
        <v>0</v>
      </c>
      <c r="L182" s="8">
        <v>0</v>
      </c>
      <c r="M182" s="8">
        <v>0</v>
      </c>
      <c r="N182" s="8">
        <v>0</v>
      </c>
      <c r="O182" s="8">
        <v>0</v>
      </c>
      <c r="P182" s="8">
        <v>0</v>
      </c>
      <c r="Q182" s="8">
        <v>0</v>
      </c>
      <c r="R182" s="8">
        <v>0</v>
      </c>
    </row>
    <row r="183" spans="1:18">
      <c r="A183" s="8" t="s">
        <v>1182</v>
      </c>
      <c r="B183" s="3" t="s">
        <v>1466</v>
      </c>
      <c r="C183" s="8">
        <v>0</v>
      </c>
      <c r="D183" s="8">
        <v>0</v>
      </c>
      <c r="E183" s="8">
        <v>0</v>
      </c>
      <c r="F183" s="8">
        <v>0</v>
      </c>
      <c r="G183" s="8">
        <v>0</v>
      </c>
      <c r="H183" s="8">
        <v>4</v>
      </c>
      <c r="I183" s="8">
        <v>0</v>
      </c>
      <c r="J183" s="8">
        <v>0</v>
      </c>
      <c r="K183" s="8">
        <v>0</v>
      </c>
      <c r="L183" s="8">
        <v>0</v>
      </c>
      <c r="M183" s="8">
        <v>0</v>
      </c>
      <c r="N183" s="8">
        <v>0</v>
      </c>
      <c r="O183" s="8">
        <v>0</v>
      </c>
      <c r="P183" s="8">
        <v>0</v>
      </c>
      <c r="Q183" s="8">
        <v>0</v>
      </c>
      <c r="R183" s="8">
        <v>0</v>
      </c>
    </row>
    <row r="184" spans="1:18">
      <c r="A184" s="8" t="s">
        <v>1251</v>
      </c>
      <c r="B184" s="3" t="s">
        <v>1466</v>
      </c>
      <c r="C184" s="8">
        <v>0</v>
      </c>
      <c r="D184" s="8">
        <v>0</v>
      </c>
      <c r="E184" s="8">
        <v>0</v>
      </c>
      <c r="F184" s="8">
        <v>0</v>
      </c>
      <c r="G184" s="8">
        <v>0</v>
      </c>
      <c r="H184" s="8">
        <v>6</v>
      </c>
      <c r="I184" s="8">
        <v>0</v>
      </c>
      <c r="J184" s="8">
        <v>0</v>
      </c>
      <c r="K184" s="8">
        <v>0</v>
      </c>
      <c r="L184" s="8">
        <v>0</v>
      </c>
      <c r="M184" s="8">
        <v>0</v>
      </c>
      <c r="N184" s="8">
        <v>0</v>
      </c>
      <c r="O184" s="8">
        <v>0</v>
      </c>
      <c r="P184" s="8">
        <v>0</v>
      </c>
      <c r="Q184" s="8">
        <v>0</v>
      </c>
      <c r="R184" s="8">
        <v>0</v>
      </c>
    </row>
    <row r="185" spans="1:18">
      <c r="A185" s="8" t="s">
        <v>1205</v>
      </c>
      <c r="B185" s="3" t="s">
        <v>1466</v>
      </c>
      <c r="C185" s="8">
        <v>0</v>
      </c>
      <c r="D185" s="8">
        <v>0</v>
      </c>
      <c r="E185" s="8">
        <v>0</v>
      </c>
      <c r="F185" s="8">
        <v>0</v>
      </c>
      <c r="G185" s="8">
        <v>0</v>
      </c>
      <c r="H185" s="8">
        <v>5</v>
      </c>
      <c r="I185" s="8">
        <v>0</v>
      </c>
      <c r="J185" s="8">
        <v>0</v>
      </c>
      <c r="K185" s="8">
        <v>0</v>
      </c>
      <c r="L185" s="8">
        <v>0</v>
      </c>
      <c r="M185" s="8">
        <v>0</v>
      </c>
      <c r="N185" s="8">
        <v>0</v>
      </c>
      <c r="O185" s="8">
        <v>0</v>
      </c>
      <c r="P185" s="8">
        <v>0</v>
      </c>
      <c r="Q185" s="8">
        <v>0</v>
      </c>
      <c r="R185" s="8">
        <v>0</v>
      </c>
    </row>
    <row r="186" spans="1:18">
      <c r="A186" s="8" t="s">
        <v>1228</v>
      </c>
      <c r="B186" s="3" t="s">
        <v>1466</v>
      </c>
      <c r="C186" s="8">
        <v>0</v>
      </c>
      <c r="D186" s="8">
        <v>0</v>
      </c>
      <c r="E186" s="8">
        <v>0</v>
      </c>
      <c r="F186" s="8">
        <v>0</v>
      </c>
      <c r="G186" s="8">
        <v>0</v>
      </c>
      <c r="H186" s="8">
        <v>2</v>
      </c>
      <c r="I186" s="8">
        <v>0</v>
      </c>
      <c r="J186" s="8">
        <v>0</v>
      </c>
      <c r="K186" s="8">
        <v>0</v>
      </c>
      <c r="L186" s="8">
        <v>0</v>
      </c>
      <c r="M186" s="8">
        <v>0</v>
      </c>
      <c r="N186" s="8">
        <v>0</v>
      </c>
      <c r="O186" s="8">
        <v>0</v>
      </c>
      <c r="P186" s="8">
        <v>0</v>
      </c>
      <c r="Q186" s="8">
        <v>0</v>
      </c>
      <c r="R186" s="8">
        <v>0</v>
      </c>
    </row>
    <row r="187" spans="1:18">
      <c r="A187" s="8" t="s">
        <v>1274</v>
      </c>
      <c r="B187" s="3" t="s">
        <v>1466</v>
      </c>
      <c r="C187" s="8">
        <v>0</v>
      </c>
      <c r="D187" s="8">
        <v>0</v>
      </c>
      <c r="E187" s="8">
        <v>0</v>
      </c>
      <c r="F187" s="8">
        <v>0</v>
      </c>
      <c r="G187" s="8">
        <v>0</v>
      </c>
      <c r="H187" s="8">
        <v>5</v>
      </c>
      <c r="I187" s="8">
        <v>0</v>
      </c>
      <c r="J187" s="8">
        <v>0</v>
      </c>
      <c r="K187" s="8">
        <v>0</v>
      </c>
      <c r="L187" s="8">
        <v>0</v>
      </c>
      <c r="M187" s="8">
        <v>0</v>
      </c>
      <c r="N187" s="8">
        <v>0</v>
      </c>
      <c r="O187" s="8">
        <v>0</v>
      </c>
      <c r="P187" s="8">
        <v>0</v>
      </c>
      <c r="Q187" s="8">
        <v>0</v>
      </c>
      <c r="R187" s="8">
        <v>0</v>
      </c>
    </row>
    <row r="188" spans="1:18">
      <c r="A188" s="8" t="s">
        <v>1286</v>
      </c>
      <c r="B188" s="3" t="s">
        <v>1466</v>
      </c>
      <c r="C188" s="8">
        <v>0</v>
      </c>
      <c r="D188" s="8">
        <v>0</v>
      </c>
      <c r="E188" s="8">
        <v>0</v>
      </c>
      <c r="F188" s="8">
        <v>0</v>
      </c>
      <c r="G188" s="8">
        <v>0</v>
      </c>
      <c r="H188" s="8">
        <v>1</v>
      </c>
      <c r="I188" s="8">
        <v>0</v>
      </c>
      <c r="J188" s="8">
        <v>0</v>
      </c>
      <c r="K188" s="8">
        <v>0</v>
      </c>
      <c r="L188" s="8">
        <v>0</v>
      </c>
      <c r="M188" s="8">
        <v>0</v>
      </c>
      <c r="N188" s="8">
        <v>0</v>
      </c>
      <c r="O188" s="8">
        <v>0</v>
      </c>
      <c r="P188" s="8">
        <v>0</v>
      </c>
      <c r="Q188" s="8">
        <v>0</v>
      </c>
      <c r="R188" s="8">
        <v>0</v>
      </c>
    </row>
    <row r="189" spans="1:18">
      <c r="A189" s="8" t="s">
        <v>1309</v>
      </c>
      <c r="B189" s="3" t="s">
        <v>1466</v>
      </c>
      <c r="C189" s="8">
        <v>0</v>
      </c>
      <c r="D189" s="8">
        <v>0</v>
      </c>
      <c r="E189" s="8">
        <v>0</v>
      </c>
      <c r="F189" s="8">
        <v>0</v>
      </c>
      <c r="G189" s="8">
        <v>0</v>
      </c>
      <c r="H189" s="8">
        <v>8</v>
      </c>
      <c r="I189" s="8">
        <v>0</v>
      </c>
      <c r="J189" s="8">
        <v>0</v>
      </c>
      <c r="K189" s="8">
        <v>0</v>
      </c>
      <c r="L189" s="8">
        <v>0</v>
      </c>
      <c r="M189" s="8">
        <v>0</v>
      </c>
      <c r="N189" s="8">
        <v>0</v>
      </c>
      <c r="O189" s="8">
        <v>0</v>
      </c>
      <c r="P189" s="8">
        <v>0</v>
      </c>
      <c r="Q189" s="8">
        <v>0</v>
      </c>
      <c r="R189" s="8">
        <v>0</v>
      </c>
    </row>
    <row r="190" spans="1:18">
      <c r="A190" s="8" t="s">
        <v>1332</v>
      </c>
      <c r="B190" s="3" t="s">
        <v>1466</v>
      </c>
      <c r="C190" s="8">
        <v>0</v>
      </c>
      <c r="D190" s="8">
        <v>0</v>
      </c>
      <c r="E190" s="8">
        <v>0</v>
      </c>
      <c r="F190" s="8">
        <v>0</v>
      </c>
      <c r="G190" s="8">
        <v>0</v>
      </c>
      <c r="H190" s="8">
        <v>7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  <c r="N190" s="8">
        <v>0</v>
      </c>
      <c r="O190" s="8">
        <v>0</v>
      </c>
      <c r="P190" s="8">
        <v>0</v>
      </c>
      <c r="Q190" s="8">
        <v>0</v>
      </c>
      <c r="R190" s="8">
        <v>0</v>
      </c>
    </row>
    <row r="191" spans="1:18">
      <c r="A191" s="8" t="s">
        <v>1355</v>
      </c>
      <c r="B191" s="3" t="s">
        <v>1466</v>
      </c>
      <c r="C191" s="8">
        <v>0</v>
      </c>
      <c r="D191" s="8">
        <v>0</v>
      </c>
      <c r="E191" s="8">
        <v>0</v>
      </c>
      <c r="F191" s="8">
        <v>0</v>
      </c>
      <c r="G191" s="8">
        <v>0</v>
      </c>
      <c r="H191" s="8">
        <v>5</v>
      </c>
      <c r="I191" s="8">
        <v>0</v>
      </c>
      <c r="J191" s="8">
        <v>0</v>
      </c>
      <c r="K191" s="8">
        <v>0</v>
      </c>
      <c r="L191" s="8">
        <v>0</v>
      </c>
      <c r="M191" s="8">
        <v>0</v>
      </c>
      <c r="N191" s="8">
        <v>0</v>
      </c>
      <c r="O191" s="8">
        <v>0</v>
      </c>
      <c r="P191" s="8">
        <v>0</v>
      </c>
      <c r="Q191" s="8">
        <v>0</v>
      </c>
      <c r="R191" s="8">
        <v>0</v>
      </c>
    </row>
    <row r="192" spans="1:18">
      <c r="A192" s="8" t="s">
        <v>1378</v>
      </c>
      <c r="B192" s="3" t="s">
        <v>1466</v>
      </c>
      <c r="C192" s="8">
        <v>0</v>
      </c>
      <c r="D192" s="8">
        <v>0</v>
      </c>
      <c r="E192" s="8">
        <v>0</v>
      </c>
      <c r="F192" s="8">
        <v>0</v>
      </c>
      <c r="G192" s="8">
        <v>0</v>
      </c>
      <c r="H192" s="8">
        <v>2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8">
        <v>0</v>
      </c>
      <c r="O192" s="8">
        <v>0</v>
      </c>
      <c r="P192" s="8">
        <v>0</v>
      </c>
      <c r="Q192" s="8">
        <v>0</v>
      </c>
      <c r="R192" s="8">
        <v>0</v>
      </c>
    </row>
    <row r="193" spans="1:18">
      <c r="A193" s="8" t="s">
        <v>1181</v>
      </c>
      <c r="B193" s="3" t="s">
        <v>1466</v>
      </c>
      <c r="C193" s="8">
        <v>0</v>
      </c>
      <c r="D193" s="8">
        <v>0</v>
      </c>
      <c r="E193" s="8">
        <v>0</v>
      </c>
      <c r="F193" s="8">
        <v>0</v>
      </c>
      <c r="G193" s="8">
        <v>0</v>
      </c>
      <c r="H193" s="8">
        <v>6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</v>
      </c>
      <c r="O193" s="8">
        <v>0</v>
      </c>
      <c r="P193" s="8">
        <v>0</v>
      </c>
      <c r="Q193" s="8">
        <v>0</v>
      </c>
      <c r="R193" s="8">
        <v>0</v>
      </c>
    </row>
    <row r="194" spans="1:18">
      <c r="A194" s="8" t="s">
        <v>1250</v>
      </c>
      <c r="B194" s="3" t="s">
        <v>1466</v>
      </c>
      <c r="C194" s="8">
        <v>0</v>
      </c>
      <c r="D194" s="8">
        <v>0</v>
      </c>
      <c r="E194" s="8">
        <v>0</v>
      </c>
      <c r="F194" s="8">
        <v>0</v>
      </c>
      <c r="G194" s="8">
        <v>0</v>
      </c>
      <c r="H194" s="8">
        <v>7</v>
      </c>
      <c r="I194" s="8">
        <v>0</v>
      </c>
      <c r="J194" s="8">
        <v>0</v>
      </c>
      <c r="K194" s="8">
        <v>0</v>
      </c>
      <c r="L194" s="8">
        <v>0</v>
      </c>
      <c r="M194" s="8">
        <v>0</v>
      </c>
      <c r="N194" s="8">
        <v>0</v>
      </c>
      <c r="O194" s="8">
        <v>0</v>
      </c>
      <c r="P194" s="8">
        <v>0</v>
      </c>
      <c r="Q194" s="8">
        <v>0</v>
      </c>
      <c r="R194" s="8">
        <v>0</v>
      </c>
    </row>
    <row r="195" spans="1:18">
      <c r="A195" s="8" t="s">
        <v>1204</v>
      </c>
      <c r="B195" s="3" t="s">
        <v>1466</v>
      </c>
      <c r="C195" s="8">
        <v>0</v>
      </c>
      <c r="D195" s="8">
        <v>0</v>
      </c>
      <c r="E195" s="8">
        <v>0</v>
      </c>
      <c r="F195" s="8">
        <v>0</v>
      </c>
      <c r="G195" s="8">
        <v>0</v>
      </c>
      <c r="H195" s="8">
        <v>1</v>
      </c>
      <c r="I195" s="8">
        <v>0</v>
      </c>
      <c r="J195" s="8">
        <v>0</v>
      </c>
      <c r="K195" s="8">
        <v>0</v>
      </c>
      <c r="L195" s="8">
        <v>0</v>
      </c>
      <c r="M195" s="8">
        <v>0</v>
      </c>
      <c r="N195" s="8">
        <v>0</v>
      </c>
      <c r="O195" s="8">
        <v>0</v>
      </c>
      <c r="P195" s="8">
        <v>0</v>
      </c>
      <c r="Q195" s="8">
        <v>0</v>
      </c>
      <c r="R195" s="8">
        <v>0</v>
      </c>
    </row>
    <row r="196" spans="1:18">
      <c r="A196" s="8" t="s">
        <v>1227</v>
      </c>
      <c r="B196" s="3" t="s">
        <v>1466</v>
      </c>
      <c r="C196" s="8">
        <v>0</v>
      </c>
      <c r="D196" s="8">
        <v>0</v>
      </c>
      <c r="E196" s="8">
        <v>0</v>
      </c>
      <c r="F196" s="8">
        <v>0</v>
      </c>
      <c r="G196" s="8">
        <v>0</v>
      </c>
      <c r="H196" s="8">
        <v>1</v>
      </c>
      <c r="I196" s="8">
        <v>0</v>
      </c>
      <c r="J196" s="8">
        <v>0</v>
      </c>
      <c r="K196" s="8">
        <v>0</v>
      </c>
      <c r="L196" s="8">
        <v>0</v>
      </c>
      <c r="M196" s="8">
        <v>0</v>
      </c>
      <c r="N196" s="8">
        <v>0</v>
      </c>
      <c r="O196" s="8">
        <v>0</v>
      </c>
      <c r="P196" s="8">
        <v>0</v>
      </c>
      <c r="Q196" s="8">
        <v>0</v>
      </c>
      <c r="R196" s="8">
        <v>0</v>
      </c>
    </row>
    <row r="197" spans="1:18">
      <c r="A197" s="8" t="s">
        <v>1273</v>
      </c>
      <c r="B197" s="3" t="s">
        <v>1466</v>
      </c>
      <c r="C197" s="8">
        <v>0</v>
      </c>
      <c r="D197" s="8">
        <v>0</v>
      </c>
      <c r="E197" s="8">
        <v>0</v>
      </c>
      <c r="F197" s="8">
        <v>0</v>
      </c>
      <c r="G197" s="8">
        <v>0</v>
      </c>
      <c r="H197" s="8">
        <v>4</v>
      </c>
      <c r="I197" s="8">
        <v>0</v>
      </c>
      <c r="J197" s="8">
        <v>0</v>
      </c>
      <c r="K197" s="8">
        <v>0</v>
      </c>
      <c r="L197" s="8">
        <v>0</v>
      </c>
      <c r="M197" s="8">
        <v>0</v>
      </c>
      <c r="N197" s="8">
        <v>0</v>
      </c>
      <c r="O197" s="8">
        <v>0</v>
      </c>
      <c r="P197" s="8">
        <v>0</v>
      </c>
      <c r="Q197" s="8">
        <v>0</v>
      </c>
      <c r="R197" s="8">
        <v>0</v>
      </c>
    </row>
    <row r="198" spans="1:18">
      <c r="A198" s="8" t="s">
        <v>1285</v>
      </c>
      <c r="B198" s="3" t="s">
        <v>1466</v>
      </c>
      <c r="C198" s="8">
        <v>0</v>
      </c>
      <c r="D198" s="8">
        <v>0</v>
      </c>
      <c r="E198" s="8">
        <v>0</v>
      </c>
      <c r="F198" s="8">
        <v>0</v>
      </c>
      <c r="G198" s="8">
        <v>0</v>
      </c>
      <c r="H198" s="8">
        <v>1</v>
      </c>
      <c r="I198" s="8">
        <v>0</v>
      </c>
      <c r="J198" s="8">
        <v>0</v>
      </c>
      <c r="K198" s="8">
        <v>0</v>
      </c>
      <c r="L198" s="8">
        <v>0</v>
      </c>
      <c r="M198" s="8">
        <v>0</v>
      </c>
      <c r="N198" s="8">
        <v>0</v>
      </c>
      <c r="O198" s="8">
        <v>0</v>
      </c>
      <c r="P198" s="8">
        <v>0</v>
      </c>
      <c r="Q198" s="8">
        <v>0</v>
      </c>
      <c r="R198" s="8">
        <v>0</v>
      </c>
    </row>
    <row r="199" spans="1:18">
      <c r="A199" s="8" t="s">
        <v>1308</v>
      </c>
      <c r="B199" s="3" t="s">
        <v>1466</v>
      </c>
      <c r="C199" s="8">
        <v>0</v>
      </c>
      <c r="D199" s="8">
        <v>0</v>
      </c>
      <c r="E199" s="8">
        <v>0</v>
      </c>
      <c r="F199" s="8">
        <v>0</v>
      </c>
      <c r="G199" s="8">
        <v>0</v>
      </c>
      <c r="H199" s="8">
        <v>10</v>
      </c>
      <c r="I199" s="8">
        <v>0</v>
      </c>
      <c r="J199" s="8">
        <v>0</v>
      </c>
      <c r="K199" s="8">
        <v>0</v>
      </c>
      <c r="L199" s="8">
        <v>0</v>
      </c>
      <c r="M199" s="8">
        <v>0</v>
      </c>
      <c r="N199" s="8">
        <v>0</v>
      </c>
      <c r="O199" s="8">
        <v>0</v>
      </c>
      <c r="P199" s="8">
        <v>0</v>
      </c>
      <c r="Q199" s="8">
        <v>0</v>
      </c>
      <c r="R199" s="8">
        <v>0</v>
      </c>
    </row>
    <row r="200" spans="1:18">
      <c r="A200" s="8" t="s">
        <v>1331</v>
      </c>
      <c r="B200" s="3" t="s">
        <v>1466</v>
      </c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1</v>
      </c>
      <c r="I200" s="8">
        <v>0</v>
      </c>
      <c r="J200" s="8">
        <v>0</v>
      </c>
      <c r="K200" s="8">
        <v>0</v>
      </c>
      <c r="L200" s="8">
        <v>0</v>
      </c>
      <c r="M200" s="8">
        <v>0</v>
      </c>
      <c r="N200" s="8">
        <v>0</v>
      </c>
      <c r="O200" s="8">
        <v>0</v>
      </c>
      <c r="P200" s="8">
        <v>0</v>
      </c>
      <c r="Q200" s="8">
        <v>0</v>
      </c>
      <c r="R200" s="8">
        <v>0</v>
      </c>
    </row>
    <row r="201" spans="1:18">
      <c r="A201" s="8" t="s">
        <v>1354</v>
      </c>
      <c r="B201" s="3" t="s">
        <v>1466</v>
      </c>
      <c r="C201" s="8">
        <v>0</v>
      </c>
      <c r="D201" s="8">
        <v>0</v>
      </c>
      <c r="E201" s="8">
        <v>0</v>
      </c>
      <c r="F201" s="8">
        <v>0</v>
      </c>
      <c r="G201" s="8">
        <v>0</v>
      </c>
      <c r="H201" s="8">
        <v>2</v>
      </c>
      <c r="I201" s="8">
        <v>0</v>
      </c>
      <c r="J201" s="8">
        <v>0</v>
      </c>
      <c r="K201" s="8">
        <v>0</v>
      </c>
      <c r="L201" s="8">
        <v>0</v>
      </c>
      <c r="M201" s="8">
        <v>0</v>
      </c>
      <c r="N201" s="8">
        <v>0</v>
      </c>
      <c r="O201" s="8">
        <v>0</v>
      </c>
      <c r="P201" s="8">
        <v>0</v>
      </c>
      <c r="Q201" s="8">
        <v>0</v>
      </c>
      <c r="R201" s="8">
        <v>0</v>
      </c>
    </row>
    <row r="202" spans="1:18">
      <c r="A202" s="8" t="s">
        <v>1377</v>
      </c>
      <c r="B202" s="3" t="s">
        <v>1466</v>
      </c>
      <c r="C202" s="8">
        <v>0</v>
      </c>
      <c r="D202" s="8">
        <v>0</v>
      </c>
      <c r="E202" s="8">
        <v>0</v>
      </c>
      <c r="F202" s="8">
        <v>0</v>
      </c>
      <c r="G202" s="8">
        <v>0</v>
      </c>
      <c r="H202" s="8">
        <v>2</v>
      </c>
      <c r="I202" s="8">
        <v>0</v>
      </c>
      <c r="J202" s="8">
        <v>0</v>
      </c>
      <c r="K202" s="8">
        <v>0</v>
      </c>
      <c r="L202" s="8">
        <v>0</v>
      </c>
      <c r="M202" s="8">
        <v>0</v>
      </c>
      <c r="N202" s="8">
        <v>0</v>
      </c>
      <c r="O202" s="8">
        <v>0</v>
      </c>
      <c r="P202" s="8">
        <v>0</v>
      </c>
      <c r="Q202" s="8">
        <v>0</v>
      </c>
      <c r="R202" s="8">
        <v>0</v>
      </c>
    </row>
    <row r="203" spans="1:18">
      <c r="A203" s="8" t="s">
        <v>1180</v>
      </c>
      <c r="B203" s="3" t="s">
        <v>1466</v>
      </c>
      <c r="C203" s="8">
        <v>0</v>
      </c>
      <c r="D203" s="8">
        <v>0</v>
      </c>
      <c r="E203" s="8">
        <v>0</v>
      </c>
      <c r="F203" s="8">
        <v>0</v>
      </c>
      <c r="G203" s="8">
        <v>0</v>
      </c>
      <c r="H203" s="8">
        <v>8</v>
      </c>
      <c r="I203" s="8">
        <v>0</v>
      </c>
      <c r="J203" s="8">
        <v>0</v>
      </c>
      <c r="K203" s="8">
        <v>0</v>
      </c>
      <c r="L203" s="8">
        <v>0</v>
      </c>
      <c r="M203" s="8">
        <v>0</v>
      </c>
      <c r="N203" s="8">
        <v>0</v>
      </c>
      <c r="O203" s="8">
        <v>0</v>
      </c>
      <c r="P203" s="8">
        <v>0</v>
      </c>
      <c r="Q203" s="8">
        <v>0</v>
      </c>
      <c r="R203" s="8">
        <v>0</v>
      </c>
    </row>
    <row r="204" spans="1:18">
      <c r="A204" s="8" t="s">
        <v>1249</v>
      </c>
      <c r="B204" s="3" t="s">
        <v>1466</v>
      </c>
      <c r="C204" s="8">
        <v>0</v>
      </c>
      <c r="D204" s="8">
        <v>0</v>
      </c>
      <c r="E204" s="8">
        <v>0</v>
      </c>
      <c r="F204" s="8">
        <v>0</v>
      </c>
      <c r="G204" s="8">
        <v>0</v>
      </c>
      <c r="H204" s="8">
        <v>7</v>
      </c>
      <c r="I204" s="8">
        <v>0</v>
      </c>
      <c r="J204" s="8">
        <v>0</v>
      </c>
      <c r="K204" s="8">
        <v>0</v>
      </c>
      <c r="L204" s="8">
        <v>0</v>
      </c>
      <c r="M204" s="8">
        <v>0</v>
      </c>
      <c r="N204" s="8">
        <v>0</v>
      </c>
      <c r="O204" s="8">
        <v>0</v>
      </c>
      <c r="P204" s="8">
        <v>0</v>
      </c>
      <c r="Q204" s="8">
        <v>0</v>
      </c>
      <c r="R204" s="8">
        <v>0</v>
      </c>
    </row>
    <row r="205" spans="1:18">
      <c r="A205" s="8" t="s">
        <v>1203</v>
      </c>
      <c r="B205" s="3" t="s">
        <v>1466</v>
      </c>
      <c r="C205" s="8">
        <v>0</v>
      </c>
      <c r="D205" s="8">
        <v>0</v>
      </c>
      <c r="E205" s="8">
        <v>0</v>
      </c>
      <c r="F205" s="8">
        <v>0</v>
      </c>
      <c r="G205" s="8">
        <v>0</v>
      </c>
      <c r="H205" s="8">
        <v>2</v>
      </c>
      <c r="I205" s="8">
        <v>0</v>
      </c>
      <c r="J205" s="8">
        <v>0</v>
      </c>
      <c r="K205" s="8">
        <v>0</v>
      </c>
      <c r="L205" s="8">
        <v>0</v>
      </c>
      <c r="M205" s="8">
        <v>0</v>
      </c>
      <c r="N205" s="8">
        <v>0</v>
      </c>
      <c r="O205" s="8">
        <v>0</v>
      </c>
      <c r="P205" s="8">
        <v>0</v>
      </c>
      <c r="Q205" s="8">
        <v>0</v>
      </c>
      <c r="R205" s="8">
        <v>0</v>
      </c>
    </row>
    <row r="206" spans="1:18">
      <c r="A206" s="8" t="s">
        <v>1226</v>
      </c>
      <c r="B206" s="3" t="s">
        <v>1466</v>
      </c>
      <c r="C206" s="8">
        <v>0</v>
      </c>
      <c r="D206" s="8">
        <v>0</v>
      </c>
      <c r="E206" s="8">
        <v>0</v>
      </c>
      <c r="F206" s="8">
        <v>0</v>
      </c>
      <c r="G206" s="8">
        <v>0</v>
      </c>
      <c r="H206" s="8">
        <v>1</v>
      </c>
      <c r="I206" s="8">
        <v>0</v>
      </c>
      <c r="J206" s="8">
        <v>0</v>
      </c>
      <c r="K206" s="8">
        <v>0</v>
      </c>
      <c r="L206" s="8">
        <v>0</v>
      </c>
      <c r="M206" s="8">
        <v>0</v>
      </c>
      <c r="N206" s="8">
        <v>0</v>
      </c>
      <c r="O206" s="8">
        <v>0</v>
      </c>
      <c r="P206" s="8">
        <v>0</v>
      </c>
      <c r="Q206" s="8">
        <v>0</v>
      </c>
      <c r="R206" s="8">
        <v>0</v>
      </c>
    </row>
    <row r="207" spans="1:18">
      <c r="A207" s="8" t="s">
        <v>1272</v>
      </c>
      <c r="B207" s="3" t="s">
        <v>1466</v>
      </c>
      <c r="C207" s="8">
        <v>0</v>
      </c>
      <c r="D207" s="8">
        <v>0</v>
      </c>
      <c r="E207" s="8">
        <v>0</v>
      </c>
      <c r="F207" s="8">
        <v>0</v>
      </c>
      <c r="G207" s="8">
        <v>0</v>
      </c>
      <c r="H207" s="8">
        <v>5</v>
      </c>
      <c r="I207" s="8">
        <v>0</v>
      </c>
      <c r="J207" s="8">
        <v>0</v>
      </c>
      <c r="K207" s="8">
        <v>0</v>
      </c>
      <c r="L207" s="8">
        <v>0</v>
      </c>
      <c r="M207" s="8">
        <v>0</v>
      </c>
      <c r="N207" s="8">
        <v>0</v>
      </c>
      <c r="O207" s="8">
        <v>0</v>
      </c>
      <c r="P207" s="8">
        <v>0</v>
      </c>
      <c r="Q207" s="8">
        <v>0</v>
      </c>
      <c r="R207" s="8">
        <v>0</v>
      </c>
    </row>
    <row r="208" spans="1:18">
      <c r="A208" s="8" t="s">
        <v>1284</v>
      </c>
      <c r="B208" s="3" t="s">
        <v>1466</v>
      </c>
      <c r="C208" s="8">
        <v>0</v>
      </c>
      <c r="D208" s="8">
        <v>0</v>
      </c>
      <c r="E208" s="8">
        <v>0</v>
      </c>
      <c r="F208" s="8">
        <v>0</v>
      </c>
      <c r="G208" s="8">
        <v>0</v>
      </c>
      <c r="H208" s="8">
        <v>2</v>
      </c>
      <c r="I208" s="8">
        <v>0</v>
      </c>
      <c r="J208" s="8">
        <v>0</v>
      </c>
      <c r="K208" s="8">
        <v>0</v>
      </c>
      <c r="L208" s="8">
        <v>0</v>
      </c>
      <c r="M208" s="8">
        <v>0</v>
      </c>
      <c r="N208" s="8">
        <v>0</v>
      </c>
      <c r="O208" s="8">
        <v>0</v>
      </c>
      <c r="P208" s="8">
        <v>0</v>
      </c>
      <c r="Q208" s="8">
        <v>0</v>
      </c>
      <c r="R208" s="8">
        <v>0</v>
      </c>
    </row>
    <row r="209" spans="1:18">
      <c r="A209" s="8" t="s">
        <v>1307</v>
      </c>
      <c r="B209" s="3" t="s">
        <v>1466</v>
      </c>
      <c r="C209" s="8">
        <v>0</v>
      </c>
      <c r="D209" s="8">
        <v>0</v>
      </c>
      <c r="E209" s="8">
        <v>0</v>
      </c>
      <c r="F209" s="8">
        <v>0</v>
      </c>
      <c r="G209" s="8">
        <v>0</v>
      </c>
      <c r="H209" s="8">
        <v>5</v>
      </c>
      <c r="I209" s="8">
        <v>0</v>
      </c>
      <c r="J209" s="8">
        <v>0</v>
      </c>
      <c r="K209" s="8">
        <v>0</v>
      </c>
      <c r="L209" s="8">
        <v>0</v>
      </c>
      <c r="M209" s="8">
        <v>0</v>
      </c>
      <c r="N209" s="8">
        <v>0</v>
      </c>
      <c r="O209" s="8">
        <v>0</v>
      </c>
      <c r="P209" s="8">
        <v>0</v>
      </c>
      <c r="Q209" s="8">
        <v>0</v>
      </c>
      <c r="R209" s="8">
        <v>0</v>
      </c>
    </row>
    <row r="210" spans="1:18">
      <c r="A210" s="8" t="s">
        <v>1330</v>
      </c>
      <c r="B210" s="3" t="s">
        <v>1466</v>
      </c>
      <c r="C210" s="8">
        <v>0</v>
      </c>
      <c r="D210" s="8">
        <v>0</v>
      </c>
      <c r="E210" s="8">
        <v>0</v>
      </c>
      <c r="F210" s="8">
        <v>0</v>
      </c>
      <c r="G210" s="8">
        <v>0</v>
      </c>
      <c r="H210" s="8">
        <v>1</v>
      </c>
      <c r="I210" s="8">
        <v>0</v>
      </c>
      <c r="J210" s="8">
        <v>0</v>
      </c>
      <c r="K210" s="8">
        <v>0</v>
      </c>
      <c r="L210" s="8">
        <v>0</v>
      </c>
      <c r="M210" s="8">
        <v>0</v>
      </c>
      <c r="N210" s="8">
        <v>0</v>
      </c>
      <c r="O210" s="8">
        <v>0</v>
      </c>
      <c r="P210" s="8">
        <v>0</v>
      </c>
      <c r="Q210" s="8">
        <v>0</v>
      </c>
      <c r="R210" s="8">
        <v>0</v>
      </c>
    </row>
    <row r="211" spans="1:18">
      <c r="A211" s="8" t="s">
        <v>1353</v>
      </c>
      <c r="B211" s="3" t="s">
        <v>1466</v>
      </c>
      <c r="C211" s="8">
        <v>0</v>
      </c>
      <c r="D211" s="8">
        <v>0</v>
      </c>
      <c r="E211" s="8">
        <v>0</v>
      </c>
      <c r="F211" s="8">
        <v>0</v>
      </c>
      <c r="G211" s="8">
        <v>0</v>
      </c>
      <c r="H211" s="8">
        <v>3</v>
      </c>
      <c r="I211" s="8">
        <v>0</v>
      </c>
      <c r="J211" s="8">
        <v>0</v>
      </c>
      <c r="K211" s="8">
        <v>0</v>
      </c>
      <c r="L211" s="8">
        <v>0</v>
      </c>
      <c r="M211" s="8">
        <v>0</v>
      </c>
      <c r="N211" s="8">
        <v>0</v>
      </c>
      <c r="O211" s="8">
        <v>0</v>
      </c>
      <c r="P211" s="8">
        <v>0</v>
      </c>
      <c r="Q211" s="8">
        <v>0</v>
      </c>
      <c r="R211" s="8">
        <v>0</v>
      </c>
    </row>
    <row r="212" spans="1:18">
      <c r="A212" s="8" t="s">
        <v>1376</v>
      </c>
      <c r="B212" s="3" t="s">
        <v>1466</v>
      </c>
      <c r="C212" s="8">
        <v>0</v>
      </c>
      <c r="D212" s="8">
        <v>0</v>
      </c>
      <c r="E212" s="8">
        <v>0</v>
      </c>
      <c r="F212" s="8">
        <v>0</v>
      </c>
      <c r="G212" s="8">
        <v>0</v>
      </c>
      <c r="H212" s="8">
        <v>2</v>
      </c>
      <c r="I212" s="8">
        <v>0</v>
      </c>
      <c r="J212" s="8">
        <v>0</v>
      </c>
      <c r="K212" s="8">
        <v>0</v>
      </c>
      <c r="L212" s="8">
        <v>0</v>
      </c>
      <c r="M212" s="8">
        <v>0</v>
      </c>
      <c r="N212" s="8">
        <v>0</v>
      </c>
      <c r="O212" s="8">
        <v>0</v>
      </c>
      <c r="P212" s="8">
        <v>0</v>
      </c>
      <c r="Q212" s="8">
        <v>0</v>
      </c>
      <c r="R212" s="8">
        <v>0</v>
      </c>
    </row>
    <row r="213" spans="1:18">
      <c r="A213" s="8" t="s">
        <v>612</v>
      </c>
      <c r="B213" s="3" t="s">
        <v>1466</v>
      </c>
      <c r="C213" s="8">
        <v>7</v>
      </c>
      <c r="D213" s="8">
        <v>6</v>
      </c>
      <c r="E213" s="8">
        <v>35</v>
      </c>
      <c r="F213" s="8">
        <v>54</v>
      </c>
      <c r="G213" s="8">
        <v>7</v>
      </c>
      <c r="H213" s="8">
        <v>4</v>
      </c>
      <c r="I213" s="8">
        <v>4</v>
      </c>
      <c r="J213" s="8">
        <v>139</v>
      </c>
      <c r="K213" s="8">
        <v>17</v>
      </c>
      <c r="L213" s="8">
        <v>157</v>
      </c>
      <c r="M213" s="8">
        <v>395</v>
      </c>
      <c r="N213" s="8">
        <v>99</v>
      </c>
      <c r="O213" s="8">
        <v>0</v>
      </c>
      <c r="P213" s="8">
        <v>75</v>
      </c>
      <c r="Q213" s="8">
        <v>11</v>
      </c>
      <c r="R213" s="8">
        <v>3</v>
      </c>
    </row>
    <row r="214" spans="1:18">
      <c r="A214" s="8" t="s">
        <v>613</v>
      </c>
      <c r="B214" s="3" t="s">
        <v>1466</v>
      </c>
      <c r="C214" s="8">
        <v>0</v>
      </c>
      <c r="D214" s="8">
        <v>7</v>
      </c>
      <c r="E214" s="8">
        <v>43</v>
      </c>
      <c r="F214" s="8">
        <v>93</v>
      </c>
      <c r="G214" s="8">
        <v>27</v>
      </c>
      <c r="H214" s="8">
        <v>6</v>
      </c>
      <c r="I214" s="8">
        <v>4</v>
      </c>
      <c r="J214" s="8">
        <v>185</v>
      </c>
      <c r="K214" s="8">
        <v>48</v>
      </c>
      <c r="L214" s="8">
        <v>260</v>
      </c>
      <c r="M214" s="8">
        <v>281</v>
      </c>
      <c r="N214" s="8">
        <v>134</v>
      </c>
      <c r="O214" s="8">
        <v>0</v>
      </c>
      <c r="P214" s="8">
        <v>137</v>
      </c>
      <c r="Q214" s="8">
        <v>31</v>
      </c>
      <c r="R214" s="8">
        <v>1</v>
      </c>
    </row>
    <row r="215" spans="1:18">
      <c r="A215" s="8" t="s">
        <v>614</v>
      </c>
      <c r="B215" s="3" t="s">
        <v>1466</v>
      </c>
      <c r="C215" s="8">
        <v>0</v>
      </c>
      <c r="D215" s="8">
        <v>2</v>
      </c>
      <c r="E215" s="8">
        <v>32</v>
      </c>
      <c r="F215" s="8">
        <v>37</v>
      </c>
      <c r="G215" s="8">
        <v>8</v>
      </c>
      <c r="H215" s="8">
        <v>1</v>
      </c>
      <c r="I215" s="8">
        <v>1</v>
      </c>
      <c r="J215" s="8">
        <v>100</v>
      </c>
      <c r="K215" s="8">
        <v>18</v>
      </c>
      <c r="L215" s="8">
        <v>107</v>
      </c>
      <c r="M215" s="8">
        <v>153</v>
      </c>
      <c r="N215" s="8">
        <v>79</v>
      </c>
      <c r="O215" s="8">
        <v>0</v>
      </c>
      <c r="P215" s="8">
        <v>67</v>
      </c>
      <c r="Q215" s="8">
        <v>11</v>
      </c>
      <c r="R215" s="8">
        <v>3</v>
      </c>
    </row>
    <row r="216" spans="1:18">
      <c r="A216" s="8" t="s">
        <v>615</v>
      </c>
      <c r="B216" s="3" t="s">
        <v>1466</v>
      </c>
      <c r="C216" s="8">
        <v>5</v>
      </c>
      <c r="D216" s="8">
        <v>6</v>
      </c>
      <c r="E216" s="8">
        <v>14</v>
      </c>
      <c r="F216" s="8">
        <v>49</v>
      </c>
      <c r="G216" s="8">
        <v>5</v>
      </c>
      <c r="H216" s="8">
        <v>2</v>
      </c>
      <c r="I216" s="8">
        <v>1</v>
      </c>
      <c r="J216" s="8">
        <v>88</v>
      </c>
      <c r="K216" s="8">
        <v>14</v>
      </c>
      <c r="L216" s="8">
        <v>97</v>
      </c>
      <c r="M216" s="8">
        <v>199</v>
      </c>
      <c r="N216" s="8">
        <v>79</v>
      </c>
      <c r="O216" s="8">
        <v>0</v>
      </c>
      <c r="P216" s="8">
        <v>68</v>
      </c>
      <c r="Q216" s="8">
        <v>17</v>
      </c>
      <c r="R216" s="8">
        <v>0</v>
      </c>
    </row>
    <row r="217" spans="1:18">
      <c r="A217" s="8" t="s">
        <v>616</v>
      </c>
      <c r="B217" s="3" t="s">
        <v>1466</v>
      </c>
      <c r="C217" s="8">
        <v>0</v>
      </c>
      <c r="D217" s="8">
        <v>0</v>
      </c>
      <c r="E217" s="8">
        <v>14</v>
      </c>
      <c r="F217" s="8">
        <v>10</v>
      </c>
      <c r="G217" s="8">
        <v>0</v>
      </c>
      <c r="H217" s="8">
        <v>3</v>
      </c>
      <c r="I217" s="8">
        <v>0</v>
      </c>
      <c r="J217" s="8">
        <v>34</v>
      </c>
      <c r="K217" s="8">
        <v>8</v>
      </c>
      <c r="L217" s="8">
        <v>27</v>
      </c>
      <c r="M217" s="8">
        <v>33</v>
      </c>
      <c r="N217" s="8">
        <v>16</v>
      </c>
      <c r="O217" s="8">
        <v>0</v>
      </c>
      <c r="P217" s="8">
        <v>11</v>
      </c>
      <c r="Q217" s="8">
        <v>2</v>
      </c>
      <c r="R217" s="8">
        <v>0</v>
      </c>
    </row>
    <row r="218" spans="1:18">
      <c r="A218" s="8" t="s">
        <v>617</v>
      </c>
      <c r="B218" s="3" t="s">
        <v>1466</v>
      </c>
      <c r="C218" s="8">
        <v>2</v>
      </c>
      <c r="D218" s="8">
        <v>6</v>
      </c>
      <c r="E218" s="8">
        <v>69</v>
      </c>
      <c r="F218" s="8">
        <v>156</v>
      </c>
      <c r="G218" s="8">
        <v>2</v>
      </c>
      <c r="H218" s="8">
        <v>2</v>
      </c>
      <c r="I218" s="8">
        <v>2</v>
      </c>
      <c r="J218" s="8">
        <v>325</v>
      </c>
      <c r="K218" s="8">
        <v>105</v>
      </c>
      <c r="L218" s="8">
        <v>415</v>
      </c>
      <c r="M218" s="8">
        <v>648</v>
      </c>
      <c r="N218" s="8">
        <v>331</v>
      </c>
      <c r="O218" s="8">
        <v>0</v>
      </c>
      <c r="P218" s="8">
        <v>196</v>
      </c>
      <c r="Q218" s="8">
        <v>74</v>
      </c>
      <c r="R218" s="8">
        <v>2</v>
      </c>
    </row>
    <row r="219" spans="1:18">
      <c r="A219" s="8" t="s">
        <v>618</v>
      </c>
      <c r="B219" s="3" t="s">
        <v>1466</v>
      </c>
      <c r="C219" s="8">
        <v>2</v>
      </c>
      <c r="D219" s="8">
        <v>4</v>
      </c>
      <c r="E219" s="8">
        <v>44</v>
      </c>
      <c r="F219" s="8">
        <v>72</v>
      </c>
      <c r="G219" s="8">
        <v>7</v>
      </c>
      <c r="H219" s="8">
        <v>1</v>
      </c>
      <c r="I219" s="8">
        <v>0</v>
      </c>
      <c r="J219" s="8">
        <v>142</v>
      </c>
      <c r="K219" s="8">
        <v>33</v>
      </c>
      <c r="L219" s="8">
        <v>114</v>
      </c>
      <c r="M219" s="8">
        <v>204</v>
      </c>
      <c r="N219" s="8">
        <v>65</v>
      </c>
      <c r="O219" s="8">
        <v>0</v>
      </c>
      <c r="P219" s="8">
        <v>52</v>
      </c>
      <c r="Q219" s="8">
        <v>18</v>
      </c>
      <c r="R219" s="8">
        <v>5</v>
      </c>
    </row>
    <row r="220" spans="1:18">
      <c r="A220" s="8" t="s">
        <v>619</v>
      </c>
      <c r="B220" s="3" t="s">
        <v>1466</v>
      </c>
      <c r="C220" s="8">
        <v>7</v>
      </c>
      <c r="D220" s="8">
        <v>6</v>
      </c>
      <c r="E220" s="8">
        <v>53</v>
      </c>
      <c r="F220" s="8">
        <v>99</v>
      </c>
      <c r="G220" s="8">
        <v>12</v>
      </c>
      <c r="H220" s="8">
        <v>4</v>
      </c>
      <c r="I220" s="8">
        <v>3</v>
      </c>
      <c r="J220" s="8">
        <v>249</v>
      </c>
      <c r="K220" s="8">
        <v>36</v>
      </c>
      <c r="L220" s="8">
        <v>225</v>
      </c>
      <c r="M220" s="8">
        <v>369</v>
      </c>
      <c r="N220" s="8">
        <v>155</v>
      </c>
      <c r="O220" s="8">
        <v>0</v>
      </c>
      <c r="P220" s="8">
        <v>142</v>
      </c>
      <c r="Q220" s="8">
        <v>21</v>
      </c>
      <c r="R220" s="8">
        <v>1</v>
      </c>
    </row>
    <row r="221" spans="1:18">
      <c r="A221" s="8" t="s">
        <v>620</v>
      </c>
      <c r="B221" s="3" t="s">
        <v>1466</v>
      </c>
      <c r="C221" s="8">
        <v>1</v>
      </c>
      <c r="D221" s="8">
        <v>13</v>
      </c>
      <c r="E221" s="8">
        <v>34</v>
      </c>
      <c r="F221" s="8">
        <v>74</v>
      </c>
      <c r="G221" s="8">
        <v>8</v>
      </c>
      <c r="H221" s="8">
        <v>8</v>
      </c>
      <c r="I221" s="8">
        <v>5</v>
      </c>
      <c r="J221" s="8">
        <v>150</v>
      </c>
      <c r="K221" s="8">
        <v>33</v>
      </c>
      <c r="L221" s="8">
        <v>184</v>
      </c>
      <c r="M221" s="8">
        <v>326</v>
      </c>
      <c r="N221" s="8">
        <v>114</v>
      </c>
      <c r="O221" s="8">
        <v>0</v>
      </c>
      <c r="P221" s="8">
        <v>102</v>
      </c>
      <c r="Q221" s="8">
        <v>30</v>
      </c>
      <c r="R221" s="8">
        <v>0</v>
      </c>
    </row>
    <row r="222" spans="1:18">
      <c r="A222" s="8" t="s">
        <v>621</v>
      </c>
      <c r="B222" s="3" t="s">
        <v>1466</v>
      </c>
      <c r="C222" s="8">
        <v>14</v>
      </c>
      <c r="D222" s="8">
        <v>6</v>
      </c>
      <c r="E222" s="8">
        <v>47</v>
      </c>
      <c r="F222" s="8">
        <v>62</v>
      </c>
      <c r="G222" s="8">
        <v>9</v>
      </c>
      <c r="H222" s="8">
        <v>6</v>
      </c>
      <c r="I222" s="8">
        <v>5</v>
      </c>
      <c r="J222" s="8">
        <v>155</v>
      </c>
      <c r="K222" s="8">
        <v>32</v>
      </c>
      <c r="L222" s="8">
        <v>179</v>
      </c>
      <c r="M222" s="8">
        <v>246</v>
      </c>
      <c r="N222" s="8">
        <v>100</v>
      </c>
      <c r="O222" s="8">
        <v>0</v>
      </c>
      <c r="P222" s="8">
        <v>109</v>
      </c>
      <c r="Q222" s="8">
        <v>33</v>
      </c>
      <c r="R222" s="8">
        <v>1</v>
      </c>
    </row>
    <row r="223" spans="1:18">
      <c r="A223" s="8" t="s">
        <v>622</v>
      </c>
      <c r="B223" s="3" t="s">
        <v>1466</v>
      </c>
      <c r="C223" s="8">
        <v>3</v>
      </c>
      <c r="D223" s="8">
        <v>2</v>
      </c>
      <c r="E223" s="8">
        <v>16</v>
      </c>
      <c r="F223" s="8">
        <v>44</v>
      </c>
      <c r="G223" s="8">
        <v>11</v>
      </c>
      <c r="H223" s="8">
        <v>3</v>
      </c>
      <c r="I223" s="8">
        <v>2</v>
      </c>
      <c r="J223" s="8">
        <v>87</v>
      </c>
      <c r="K223" s="8">
        <v>25</v>
      </c>
      <c r="L223" s="8">
        <v>111</v>
      </c>
      <c r="M223" s="8">
        <v>159</v>
      </c>
      <c r="N223" s="8">
        <v>73</v>
      </c>
      <c r="O223" s="8">
        <v>0</v>
      </c>
      <c r="P223" s="8">
        <v>53</v>
      </c>
      <c r="Q223" s="8">
        <v>8</v>
      </c>
      <c r="R223" s="8">
        <v>0</v>
      </c>
    </row>
    <row r="224" spans="1:18">
      <c r="A224" s="8" t="s">
        <v>623</v>
      </c>
      <c r="B224" s="3" t="s">
        <v>1466</v>
      </c>
      <c r="C224" s="8">
        <v>0</v>
      </c>
      <c r="D224" s="8">
        <v>3</v>
      </c>
      <c r="E224" s="8">
        <v>29</v>
      </c>
      <c r="F224" s="8">
        <v>45</v>
      </c>
      <c r="G224" s="8">
        <v>1</v>
      </c>
      <c r="H224" s="8">
        <v>0</v>
      </c>
      <c r="I224" s="8">
        <v>0</v>
      </c>
      <c r="J224" s="8">
        <v>108</v>
      </c>
      <c r="K224" s="8">
        <v>30</v>
      </c>
      <c r="L224" s="8">
        <v>149</v>
      </c>
      <c r="M224" s="8">
        <v>251</v>
      </c>
      <c r="N224" s="8">
        <v>120</v>
      </c>
      <c r="O224" s="8">
        <v>7</v>
      </c>
      <c r="P224" s="8">
        <v>67</v>
      </c>
      <c r="Q224" s="8">
        <v>10</v>
      </c>
      <c r="R224" s="8">
        <v>6</v>
      </c>
    </row>
    <row r="225" spans="1:18">
      <c r="A225" s="8" t="s">
        <v>624</v>
      </c>
      <c r="B225" s="3" t="s">
        <v>1466</v>
      </c>
      <c r="C225" s="8">
        <v>0</v>
      </c>
      <c r="D225" s="8">
        <v>4</v>
      </c>
      <c r="E225" s="8">
        <v>32</v>
      </c>
      <c r="F225" s="8">
        <v>74</v>
      </c>
      <c r="G225" s="8">
        <v>2</v>
      </c>
      <c r="H225" s="8">
        <v>2</v>
      </c>
      <c r="I225" s="8">
        <v>2</v>
      </c>
      <c r="J225" s="8">
        <v>133</v>
      </c>
      <c r="K225" s="8">
        <v>45</v>
      </c>
      <c r="L225" s="8">
        <v>149</v>
      </c>
      <c r="M225" s="8">
        <v>298</v>
      </c>
      <c r="N225" s="8">
        <v>115</v>
      </c>
      <c r="O225" s="8">
        <v>2</v>
      </c>
      <c r="P225" s="8">
        <v>98</v>
      </c>
      <c r="Q225" s="8">
        <v>28</v>
      </c>
      <c r="R225" s="8">
        <v>1</v>
      </c>
    </row>
    <row r="226" spans="1:18">
      <c r="A226" s="8" t="s">
        <v>625</v>
      </c>
      <c r="B226" s="3" t="s">
        <v>1466</v>
      </c>
      <c r="C226" s="8">
        <v>1</v>
      </c>
      <c r="D226" s="8">
        <v>3</v>
      </c>
      <c r="E226" s="8">
        <v>21</v>
      </c>
      <c r="F226" s="8">
        <v>29</v>
      </c>
      <c r="G226" s="8">
        <v>2</v>
      </c>
      <c r="H226" s="8">
        <v>0</v>
      </c>
      <c r="I226" s="8">
        <v>0</v>
      </c>
      <c r="J226" s="8">
        <v>71</v>
      </c>
      <c r="K226" s="8">
        <v>22</v>
      </c>
      <c r="L226" s="8">
        <v>72</v>
      </c>
      <c r="M226" s="8">
        <v>99</v>
      </c>
      <c r="N226" s="8">
        <v>50</v>
      </c>
      <c r="O226" s="8">
        <v>5</v>
      </c>
      <c r="P226" s="8">
        <v>39</v>
      </c>
      <c r="Q226" s="8">
        <v>11</v>
      </c>
      <c r="R226" s="8">
        <v>0</v>
      </c>
    </row>
    <row r="227" spans="1:18">
      <c r="A227" s="8" t="s">
        <v>626</v>
      </c>
      <c r="B227" s="3" t="s">
        <v>1466</v>
      </c>
      <c r="C227" s="8">
        <v>4</v>
      </c>
      <c r="D227" s="8">
        <v>7</v>
      </c>
      <c r="E227" s="8">
        <v>8</v>
      </c>
      <c r="F227" s="8">
        <v>19</v>
      </c>
      <c r="G227" s="8">
        <v>0</v>
      </c>
      <c r="H227" s="8">
        <v>0</v>
      </c>
      <c r="I227" s="8">
        <v>0</v>
      </c>
      <c r="J227" s="8">
        <v>59</v>
      </c>
      <c r="K227" s="8">
        <v>18</v>
      </c>
      <c r="L227" s="8">
        <v>82</v>
      </c>
      <c r="M227" s="8">
        <v>119</v>
      </c>
      <c r="N227" s="8">
        <v>51</v>
      </c>
      <c r="O227" s="8">
        <v>7</v>
      </c>
      <c r="P227" s="8">
        <v>44</v>
      </c>
      <c r="Q227" s="8">
        <v>15</v>
      </c>
      <c r="R227" s="8">
        <v>0</v>
      </c>
    </row>
    <row r="228" spans="1:18">
      <c r="A228" s="8" t="s">
        <v>75</v>
      </c>
      <c r="B228" s="3" t="s">
        <v>1466</v>
      </c>
      <c r="C228" s="8">
        <v>0</v>
      </c>
      <c r="D228" s="8">
        <v>0</v>
      </c>
      <c r="E228" s="8">
        <v>13</v>
      </c>
      <c r="F228" s="8">
        <v>13</v>
      </c>
      <c r="G228" s="8">
        <v>0</v>
      </c>
      <c r="H228" s="8">
        <v>0</v>
      </c>
      <c r="I228" s="8">
        <v>0</v>
      </c>
      <c r="J228" s="8">
        <v>45</v>
      </c>
      <c r="K228" s="8">
        <v>7</v>
      </c>
      <c r="L228" s="8">
        <v>13</v>
      </c>
      <c r="M228" s="8">
        <v>25</v>
      </c>
      <c r="N228" s="8">
        <v>14</v>
      </c>
      <c r="O228" s="8">
        <v>5</v>
      </c>
      <c r="P228" s="8">
        <v>15</v>
      </c>
      <c r="Q228" s="8">
        <v>7</v>
      </c>
      <c r="R228" s="8">
        <v>0</v>
      </c>
    </row>
    <row r="229" spans="1:18">
      <c r="A229" s="8" t="s">
        <v>627</v>
      </c>
      <c r="B229" s="3" t="s">
        <v>1466</v>
      </c>
      <c r="C229" s="8">
        <v>0</v>
      </c>
      <c r="D229" s="8">
        <v>3</v>
      </c>
      <c r="E229" s="8">
        <v>54</v>
      </c>
      <c r="F229" s="8">
        <v>62</v>
      </c>
      <c r="G229" s="8">
        <v>2</v>
      </c>
      <c r="H229" s="8">
        <v>0</v>
      </c>
      <c r="I229" s="8">
        <v>0</v>
      </c>
      <c r="J229" s="8">
        <v>153</v>
      </c>
      <c r="K229" s="8">
        <v>51</v>
      </c>
      <c r="L229" s="8">
        <v>177</v>
      </c>
      <c r="M229" s="8">
        <v>255</v>
      </c>
      <c r="N229" s="8">
        <v>146</v>
      </c>
      <c r="O229" s="8">
        <v>2</v>
      </c>
      <c r="P229" s="8">
        <v>89</v>
      </c>
      <c r="Q229" s="8">
        <v>33</v>
      </c>
      <c r="R229" s="8">
        <v>0</v>
      </c>
    </row>
    <row r="230" spans="1:18">
      <c r="A230" s="8" t="s">
        <v>628</v>
      </c>
      <c r="B230" s="3" t="s">
        <v>1466</v>
      </c>
      <c r="C230" s="8">
        <v>2</v>
      </c>
      <c r="D230" s="8">
        <v>4</v>
      </c>
      <c r="E230" s="8">
        <v>28</v>
      </c>
      <c r="F230" s="8">
        <v>37</v>
      </c>
      <c r="G230" s="8">
        <v>3</v>
      </c>
      <c r="H230" s="8">
        <v>1</v>
      </c>
      <c r="I230" s="8">
        <v>1</v>
      </c>
      <c r="J230" s="8">
        <v>80</v>
      </c>
      <c r="K230" s="8">
        <v>15</v>
      </c>
      <c r="L230" s="8">
        <v>59</v>
      </c>
      <c r="M230" s="8">
        <v>146</v>
      </c>
      <c r="N230" s="8">
        <v>53</v>
      </c>
      <c r="O230" s="8">
        <v>4</v>
      </c>
      <c r="P230" s="8">
        <v>43</v>
      </c>
      <c r="Q230" s="8">
        <v>17</v>
      </c>
      <c r="R230" s="8">
        <v>0</v>
      </c>
    </row>
    <row r="231" spans="1:18">
      <c r="A231" s="8" t="s">
        <v>629</v>
      </c>
      <c r="B231" s="3" t="s">
        <v>1466</v>
      </c>
      <c r="C231" s="8">
        <v>5</v>
      </c>
      <c r="D231" s="8">
        <v>1</v>
      </c>
      <c r="E231" s="8">
        <v>24</v>
      </c>
      <c r="F231" s="8">
        <v>67</v>
      </c>
      <c r="G231" s="8">
        <v>1</v>
      </c>
      <c r="H231" s="8">
        <v>2</v>
      </c>
      <c r="I231" s="8">
        <v>2</v>
      </c>
      <c r="J231" s="8">
        <v>162</v>
      </c>
      <c r="K231" s="8">
        <v>43</v>
      </c>
      <c r="L231" s="8">
        <v>142</v>
      </c>
      <c r="M231" s="8">
        <v>316</v>
      </c>
      <c r="N231" s="8">
        <v>125</v>
      </c>
      <c r="O231" s="8">
        <v>5</v>
      </c>
      <c r="P231" s="8">
        <v>96</v>
      </c>
      <c r="Q231" s="8">
        <v>36</v>
      </c>
      <c r="R231" s="8">
        <v>0</v>
      </c>
    </row>
    <row r="232" spans="1:18">
      <c r="A232" s="8" t="s">
        <v>630</v>
      </c>
      <c r="B232" s="3" t="s">
        <v>1466</v>
      </c>
      <c r="C232" s="8">
        <v>2</v>
      </c>
      <c r="D232" s="8">
        <v>8</v>
      </c>
      <c r="E232" s="8">
        <v>32</v>
      </c>
      <c r="F232" s="8">
        <v>50</v>
      </c>
      <c r="G232" s="8">
        <v>1</v>
      </c>
      <c r="H232" s="8">
        <v>0</v>
      </c>
      <c r="I232" s="8">
        <v>0</v>
      </c>
      <c r="J232" s="8">
        <v>116</v>
      </c>
      <c r="K232" s="8">
        <v>37</v>
      </c>
      <c r="L232" s="8">
        <v>111</v>
      </c>
      <c r="M232" s="8">
        <v>184</v>
      </c>
      <c r="N232" s="8">
        <v>76</v>
      </c>
      <c r="O232" s="8">
        <v>4</v>
      </c>
      <c r="P232" s="8">
        <v>91</v>
      </c>
      <c r="Q232" s="8">
        <v>31</v>
      </c>
      <c r="R232" s="8">
        <v>0</v>
      </c>
    </row>
    <row r="233" spans="1:18">
      <c r="A233" s="8" t="s">
        <v>631</v>
      </c>
      <c r="B233" s="3" t="s">
        <v>1466</v>
      </c>
      <c r="C233" s="8">
        <v>3</v>
      </c>
      <c r="D233" s="8">
        <v>7</v>
      </c>
      <c r="E233" s="8">
        <v>30</v>
      </c>
      <c r="F233" s="8">
        <v>44</v>
      </c>
      <c r="G233" s="8">
        <v>3</v>
      </c>
      <c r="H233" s="8">
        <v>0</v>
      </c>
      <c r="I233" s="8">
        <v>0</v>
      </c>
      <c r="J233" s="8">
        <v>95</v>
      </c>
      <c r="K233" s="8">
        <v>30</v>
      </c>
      <c r="L233" s="8">
        <v>102</v>
      </c>
      <c r="M233" s="8">
        <v>212</v>
      </c>
      <c r="N233" s="8">
        <v>85</v>
      </c>
      <c r="O233" s="8">
        <v>4</v>
      </c>
      <c r="P233" s="8">
        <v>81</v>
      </c>
      <c r="Q233" s="8">
        <v>27</v>
      </c>
      <c r="R233" s="8">
        <v>1</v>
      </c>
    </row>
    <row r="234" spans="1:18">
      <c r="A234" s="8" t="s">
        <v>632</v>
      </c>
      <c r="B234" s="3" t="s">
        <v>1466</v>
      </c>
      <c r="C234" s="8">
        <v>1</v>
      </c>
      <c r="D234" s="8">
        <v>3</v>
      </c>
      <c r="E234" s="8">
        <v>12</v>
      </c>
      <c r="F234" s="8">
        <v>10</v>
      </c>
      <c r="G234" s="8">
        <v>1</v>
      </c>
      <c r="H234" s="8">
        <v>2</v>
      </c>
      <c r="I234" s="8">
        <v>2</v>
      </c>
      <c r="J234" s="8">
        <v>35</v>
      </c>
      <c r="K234" s="8">
        <v>15</v>
      </c>
      <c r="L234" s="8">
        <v>82</v>
      </c>
      <c r="M234" s="8">
        <v>149</v>
      </c>
      <c r="N234" s="8">
        <v>44</v>
      </c>
      <c r="O234" s="8">
        <v>4</v>
      </c>
      <c r="P234" s="8">
        <v>50</v>
      </c>
      <c r="Q234" s="8">
        <v>12</v>
      </c>
      <c r="R234" s="8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R55" sqref="R55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opLeftCell="A17" workbookViewId="0">
      <selection activeCell="B29" sqref="B29"/>
    </sheetView>
  </sheetViews>
  <sheetFormatPr defaultRowHeight="15"/>
  <cols>
    <col min="1" max="1" width="21" style="8" customWidth="1"/>
    <col min="2" max="2" width="24.7109375" style="8" customWidth="1"/>
    <col min="3" max="3" width="13.28515625" style="8" customWidth="1"/>
    <col min="4" max="4" width="20.7109375" style="8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8" ht="135">
      <c r="F1" s="39" t="s">
        <v>74</v>
      </c>
      <c r="G1" s="39" t="s">
        <v>72</v>
      </c>
      <c r="H1" s="39" t="s">
        <v>73</v>
      </c>
      <c r="I1" s="39" t="s">
        <v>86</v>
      </c>
      <c r="J1" s="39" t="s">
        <v>87</v>
      </c>
      <c r="K1" s="39" t="s">
        <v>85</v>
      </c>
      <c r="N1" s="39" t="s">
        <v>633</v>
      </c>
      <c r="P1" s="39" t="s">
        <v>29</v>
      </c>
      <c r="Q1" s="39"/>
      <c r="R1" s="39" t="s">
        <v>636</v>
      </c>
      <c r="S1" s="39"/>
      <c r="T1" s="39" t="s">
        <v>64</v>
      </c>
      <c r="U1" s="39"/>
      <c r="V1" s="39" t="s">
        <v>65</v>
      </c>
    </row>
    <row r="2" spans="1:28">
      <c r="A2" s="37" t="s">
        <v>71</v>
      </c>
      <c r="B2" s="37" t="s">
        <v>1</v>
      </c>
      <c r="C2" s="37" t="s">
        <v>16</v>
      </c>
      <c r="D2" s="37" t="s">
        <v>14</v>
      </c>
      <c r="E2" s="37" t="s">
        <v>84</v>
      </c>
      <c r="F2" s="8" t="s">
        <v>78</v>
      </c>
      <c r="G2" s="8" t="s">
        <v>82</v>
      </c>
      <c r="H2" s="8" t="s">
        <v>83</v>
      </c>
      <c r="I2" s="8" t="s">
        <v>79</v>
      </c>
      <c r="J2" s="8" t="s">
        <v>80</v>
      </c>
      <c r="K2" s="8" t="s">
        <v>81</v>
      </c>
      <c r="M2" s="37" t="s">
        <v>76</v>
      </c>
      <c r="N2" s="37" t="s">
        <v>6</v>
      </c>
      <c r="O2" s="8" t="s">
        <v>88</v>
      </c>
      <c r="P2" s="37" t="s">
        <v>7</v>
      </c>
      <c r="Q2" s="37" t="s">
        <v>89</v>
      </c>
      <c r="R2" s="37" t="s">
        <v>8</v>
      </c>
      <c r="S2" s="37" t="s">
        <v>90</v>
      </c>
      <c r="T2" s="37" t="s">
        <v>63</v>
      </c>
      <c r="U2" s="37" t="s">
        <v>91</v>
      </c>
      <c r="V2" s="37" t="s">
        <v>62</v>
      </c>
      <c r="W2" s="37" t="s">
        <v>92</v>
      </c>
      <c r="Y2" s="8" t="s">
        <v>1388</v>
      </c>
      <c r="Z2" s="8" t="s">
        <v>14</v>
      </c>
      <c r="AA2" s="8" t="s">
        <v>1389</v>
      </c>
      <c r="AB2" s="8" t="s">
        <v>6</v>
      </c>
    </row>
    <row r="3" spans="1:28">
      <c r="A3" s="37">
        <v>-12</v>
      </c>
      <c r="B3" s="37">
        <f t="shared" ref="B3:B15" si="0">MONTH+$A3</f>
        <v>-10</v>
      </c>
      <c r="C3" s="38">
        <f>DATE(2016, B3,1)</f>
        <v>42036</v>
      </c>
      <c r="D3" s="38" t="str">
        <f>CONCATENATE(YEAR($C3),":",MONTH($C3),":0:0:", WEST!$A$1)</f>
        <v>2015:2:0:0:WEST</v>
      </c>
      <c r="E3" s="37" t="e">
        <f>MATCH($D3,BAPTISM_SOURCE_ZONE_MONTH!$A:$A, 0)</f>
        <v>#N/A</v>
      </c>
      <c r="F3" s="11" t="str">
        <f>IFERROR(INDEX(BAPTISM_SOURCE_ZONE_MONTH!$A:$Z,WEST_GRAPH_DATA!$E3,MATCH(F$2,BAPTISM_SOURCE_ZONE_MONTH!$A$1:$Z$1,0)),"")</f>
        <v/>
      </c>
      <c r="G3" s="11" t="str">
        <f>IFERROR(INDEX(BAPTISM_SOURCE_ZONE_MONTH!$A:$Z,WEST_GRAPH_DATA!$E3,MATCH(G$2,BAPTISM_SOURCE_ZONE_MONTH!$A$1:$Z$1,0)),"")</f>
        <v/>
      </c>
      <c r="H3" s="11" t="str">
        <f>IFERROR(INDEX(BAPTISM_SOURCE_ZONE_MONTH!$A:$Z,WEST_GRAPH_DATA!$E3,MATCH(H$2,BAPTISM_SOURCE_ZONE_MONTH!$A$1:$Z$1,0)),"")</f>
        <v/>
      </c>
      <c r="I3" s="11" t="str">
        <f>IFERROR(INDEX(BAPTISM_SOURCE_ZONE_MONTH!$A:$Z,WEST_GRAPH_DATA!$E3,MATCH(I$2,BAPTISM_SOURCE_ZONE_MONTH!$A$1:$Z$1,0)),"")</f>
        <v/>
      </c>
      <c r="J3" s="11" t="str">
        <f>IFERROR(INDEX(BAPTISM_SOURCE_ZONE_MONTH!$A:$Z,WEST_GRAPH_DATA!$E3,MATCH(J$2,BAPTISM_SOURCE_ZONE_MONTH!$A$1:$Z$1,0)),"")</f>
        <v/>
      </c>
      <c r="K3" s="11" t="str">
        <f>IFERROR(INDEX(BAPTISM_SOURCE_ZONE_MONTH!$A:$Z,WEST_GRAPH_DATA!$E3,MATCH(K$2,BAPTISM_SOURCE_ZONE_MONTH!$A$1:$Z$1,0)),"")</f>
        <v/>
      </c>
      <c r="M3" s="37">
        <f>MATCH($D3,REPORT_DATA_BY_ZONE_MONTH!$A:$A, 0)</f>
        <v>140</v>
      </c>
      <c r="N3" s="30">
        <f>IFERROR(INDEX(REPORT_DATA_BY_ZONE_MONTH!$A:$AG,$M3,MATCH(N$2,REPORT_DATA_BY_ZONE_MONTH!$A$1:$AG$1,0)), "")</f>
        <v>11</v>
      </c>
      <c r="O3" s="30">
        <f>$B$21</f>
        <v>7</v>
      </c>
      <c r="P3" s="30">
        <f>IFERROR(INDEX(REPORT_DATA_BY_ZONE_MONTH!$A:$AG,$M3,MATCH(P$2,REPORT_DATA_BY_ZONE_MONTH!$A$1:$AG$1,0)), "")</f>
        <v>0</v>
      </c>
      <c r="Q3" s="30">
        <f>6*$B$17*$B$18</f>
        <v>264</v>
      </c>
      <c r="R3" s="30">
        <f>IFERROR(INDEX(REPORT_DATA_BY_ZONE_MONTH!$A:$AG,$M3,MATCH(R$2,REPORT_DATA_BY_ZONE_MONTH!$A$1:$AG$1,0)), "")</f>
        <v>0</v>
      </c>
      <c r="S3" s="30">
        <f>3*$B$17*$B$18</f>
        <v>132</v>
      </c>
      <c r="T3" s="30">
        <f>IFERROR(INDEX(REPORT_DATA_BY_ZONE_MONTH!$A:$AG,$M3,MATCH(T$2,REPORT_DATA_BY_ZONE_MONTH!$A$1:$AG$1,0)), "")</f>
        <v>0</v>
      </c>
      <c r="U3" s="30">
        <f>5*$B$17*$B$18</f>
        <v>220</v>
      </c>
      <c r="V3" s="30">
        <f>IFERROR(INDEX(REPORT_DATA_BY_ZONE_MONTH!$A:$AG,$M3,MATCH(V$2,REPORT_DATA_BY_ZONE_MONTH!$A$1:$AG$1,0)), "")</f>
        <v>0</v>
      </c>
      <c r="W3" s="30">
        <f>1*$B$17*$B$18</f>
        <v>44</v>
      </c>
      <c r="Y3" s="8">
        <v>1</v>
      </c>
      <c r="Z3" s="8" t="str">
        <f>CONCATENATE(YEAR, ":",Y3,":0:0:",WEST!$A$1)</f>
        <v>2016:1:0:0:WEST</v>
      </c>
      <c r="AA3" s="37">
        <f>MATCH($Z3,REPORT_DATA_BY_ZONE_MONTH!$A:$A, 0)</f>
        <v>221</v>
      </c>
      <c r="AB3" s="30">
        <f>IFERROR(INDEX(REPORT_DATA_BY_ZONE_MONTH!$A:$AG,$AA3,MATCH(AB$2,REPORT_DATA_BY_ZONE_MONTH!$A$1:$AG$1,0)), "")</f>
        <v>8</v>
      </c>
    </row>
    <row r="4" spans="1:28">
      <c r="A4" s="37">
        <v>-11</v>
      </c>
      <c r="B4" s="37">
        <f t="shared" si="0"/>
        <v>-9</v>
      </c>
      <c r="C4" s="38">
        <f t="shared" ref="C4:C15" si="1">DATE(2016, B4,1)</f>
        <v>42064</v>
      </c>
      <c r="D4" s="38" t="str">
        <f>CONCATENATE(YEAR($C4),":",MONTH($C4),":0:0:", WEST!$A$1)</f>
        <v>2015:3:0:0:WEST</v>
      </c>
      <c r="E4" s="37" t="e">
        <f>MATCH($D4,BAPTISM_SOURCE_ZONE_MONTH!$A:$A, 0)</f>
        <v>#N/A</v>
      </c>
      <c r="F4" s="11" t="str">
        <f>IFERROR(INDEX(BAPTISM_SOURCE_ZONE_MONTH!$A:$Z,WEST_GRAPH_DATA!$E4,MATCH(F$2,BAPTISM_SOURCE_ZONE_MONTH!$A$1:$Z$1,0)),"")</f>
        <v/>
      </c>
      <c r="G4" s="11" t="str">
        <f>IFERROR(INDEX(BAPTISM_SOURCE_ZONE_MONTH!$A:$Z,WEST_GRAPH_DATA!$E4,MATCH(G$2,BAPTISM_SOURCE_ZONE_MONTH!$A$1:$Z$1,0)),"")</f>
        <v/>
      </c>
      <c r="H4" s="11" t="str">
        <f>IFERROR(INDEX(BAPTISM_SOURCE_ZONE_MONTH!$A:$Z,WEST_GRAPH_DATA!$E4,MATCH(H$2,BAPTISM_SOURCE_ZONE_MONTH!$A$1:$Z$1,0)),"")</f>
        <v/>
      </c>
      <c r="I4" s="11" t="str">
        <f>IFERROR(INDEX(BAPTISM_SOURCE_ZONE_MONTH!$A:$Z,WEST_GRAPH_DATA!$E4,MATCH(I$2,BAPTISM_SOURCE_ZONE_MONTH!$A$1:$Z$1,0)),"")</f>
        <v/>
      </c>
      <c r="J4" s="11" t="str">
        <f>IFERROR(INDEX(BAPTISM_SOURCE_ZONE_MONTH!$A:$Z,WEST_GRAPH_DATA!$E4,MATCH(J$2,BAPTISM_SOURCE_ZONE_MONTH!$A$1:$Z$1,0)),"")</f>
        <v/>
      </c>
      <c r="K4" s="11" t="str">
        <f>IFERROR(INDEX(BAPTISM_SOURCE_ZONE_MONTH!$A:$Z,WEST_GRAPH_DATA!$E4,MATCH(K$2,BAPTISM_SOURCE_ZONE_MONTH!$A$1:$Z$1,0)),"")</f>
        <v/>
      </c>
      <c r="M4" s="37">
        <f>MATCH($D4,REPORT_DATA_BY_ZONE_MONTH!$A:$A, 0)</f>
        <v>150</v>
      </c>
      <c r="N4" s="30">
        <f>IFERROR(INDEX(REPORT_DATA_BY_ZONE_MONTH!$A:$AG,$M4,MATCH(N$2,REPORT_DATA_BY_ZONE_MONTH!$A$1:$AG$1,0)), "")</f>
        <v>8</v>
      </c>
      <c r="O4" s="30">
        <f t="shared" ref="O4:O15" si="2">$B$21</f>
        <v>7</v>
      </c>
      <c r="P4" s="30">
        <f>IFERROR(INDEX(REPORT_DATA_BY_ZONE_MONTH!$A:$AG,$M4,MATCH(P$2,REPORT_DATA_BY_ZONE_MONTH!$A$1:$AG$1,0)), "")</f>
        <v>0</v>
      </c>
      <c r="Q4" s="30">
        <f t="shared" ref="Q4:Q15" si="3">6*$B$17*$B$18</f>
        <v>264</v>
      </c>
      <c r="R4" s="30">
        <f>IFERROR(INDEX(REPORT_DATA_BY_ZONE_MONTH!$A:$AG,$M4,MATCH(R$2,REPORT_DATA_BY_ZONE_MONTH!$A$1:$AG$1,0)), "")</f>
        <v>0</v>
      </c>
      <c r="S4" s="30">
        <f t="shared" ref="S4:S15" si="4">3*$B$17*$B$18</f>
        <v>132</v>
      </c>
      <c r="T4" s="30">
        <f>IFERROR(INDEX(REPORT_DATA_BY_ZONE_MONTH!$A:$AG,$M4,MATCH(T$2,REPORT_DATA_BY_ZONE_MONTH!$A$1:$AG$1,0)), "")</f>
        <v>0</v>
      </c>
      <c r="U4" s="30">
        <f t="shared" ref="U4:U15" si="5">5*$B$17*$B$18</f>
        <v>220</v>
      </c>
      <c r="V4" s="30">
        <f>IFERROR(INDEX(REPORT_DATA_BY_ZONE_MONTH!$A:$AG,$M4,MATCH(V$2,REPORT_DATA_BY_ZONE_MONTH!$A$1:$AG$1,0)), "")</f>
        <v>0</v>
      </c>
      <c r="W4" s="30">
        <f t="shared" ref="W4:W15" si="6">1*$B$17*$B$18</f>
        <v>44</v>
      </c>
      <c r="Y4" s="8">
        <v>2</v>
      </c>
      <c r="Z4" s="8" t="str">
        <f>CONCATENATE(YEAR, ":",Y4,":0:0:",WEST!$A$1)</f>
        <v>2016:2:0:0:WEST</v>
      </c>
      <c r="AA4" s="37">
        <f>MATCH($Z4,REPORT_DATA_BY_ZONE_MONTH!$A:$A, 0)</f>
        <v>232</v>
      </c>
      <c r="AB4" s="30">
        <f>IFERROR(INDEX(REPORT_DATA_BY_ZONE_MONTH!$A:$AG,$AA4,MATCH(AB$2,REPORT_DATA_BY_ZONE_MONTH!$A$1:$AG$1,0)), "")</f>
        <v>0</v>
      </c>
    </row>
    <row r="5" spans="1:28">
      <c r="A5" s="37">
        <v>-10</v>
      </c>
      <c r="B5" s="37">
        <f t="shared" si="0"/>
        <v>-8</v>
      </c>
      <c r="C5" s="38">
        <f t="shared" si="1"/>
        <v>42095</v>
      </c>
      <c r="D5" s="38" t="str">
        <f>CONCATENATE(YEAR($C5),":",MONTH($C5),":0:0:", WEST!$A$1)</f>
        <v>2015:4:0:0:WEST</v>
      </c>
      <c r="E5" s="37" t="e">
        <f>MATCH($D5,BAPTISM_SOURCE_ZONE_MONTH!$A:$A, 0)</f>
        <v>#N/A</v>
      </c>
      <c r="F5" s="11" t="str">
        <f>IFERROR(INDEX(BAPTISM_SOURCE_ZONE_MONTH!$A:$Z,WEST_GRAPH_DATA!$E5,MATCH(F$2,BAPTISM_SOURCE_ZONE_MONTH!$A$1:$Z$1,0)),"")</f>
        <v/>
      </c>
      <c r="G5" s="11" t="str">
        <f>IFERROR(INDEX(BAPTISM_SOURCE_ZONE_MONTH!$A:$Z,WEST_GRAPH_DATA!$E5,MATCH(G$2,BAPTISM_SOURCE_ZONE_MONTH!$A$1:$Z$1,0)),"")</f>
        <v/>
      </c>
      <c r="H5" s="11" t="str">
        <f>IFERROR(INDEX(BAPTISM_SOURCE_ZONE_MONTH!$A:$Z,WEST_GRAPH_DATA!$E5,MATCH(H$2,BAPTISM_SOURCE_ZONE_MONTH!$A$1:$Z$1,0)),"")</f>
        <v/>
      </c>
      <c r="I5" s="11" t="str">
        <f>IFERROR(INDEX(BAPTISM_SOURCE_ZONE_MONTH!$A:$Z,WEST_GRAPH_DATA!$E5,MATCH(I$2,BAPTISM_SOURCE_ZONE_MONTH!$A$1:$Z$1,0)),"")</f>
        <v/>
      </c>
      <c r="J5" s="11" t="str">
        <f>IFERROR(INDEX(BAPTISM_SOURCE_ZONE_MONTH!$A:$Z,WEST_GRAPH_DATA!$E5,MATCH(J$2,BAPTISM_SOURCE_ZONE_MONTH!$A$1:$Z$1,0)),"")</f>
        <v/>
      </c>
      <c r="K5" s="11" t="str">
        <f>IFERROR(INDEX(BAPTISM_SOURCE_ZONE_MONTH!$A:$Z,WEST_GRAPH_DATA!$E5,MATCH(K$2,BAPTISM_SOURCE_ZONE_MONTH!$A$1:$Z$1,0)),"")</f>
        <v/>
      </c>
      <c r="M5" s="37">
        <f>MATCH($D5,REPORT_DATA_BY_ZONE_MONTH!$A:$A, 0)</f>
        <v>160</v>
      </c>
      <c r="N5" s="30">
        <f>IFERROR(INDEX(REPORT_DATA_BY_ZONE_MONTH!$A:$AG,$M5,MATCH(N$2,REPORT_DATA_BY_ZONE_MONTH!$A$1:$AG$1,0)), "")</f>
        <v>3</v>
      </c>
      <c r="O5" s="30">
        <f t="shared" si="2"/>
        <v>7</v>
      </c>
      <c r="P5" s="30">
        <f>IFERROR(INDEX(REPORT_DATA_BY_ZONE_MONTH!$A:$AG,$M5,MATCH(P$2,REPORT_DATA_BY_ZONE_MONTH!$A$1:$AG$1,0)), "")</f>
        <v>0</v>
      </c>
      <c r="Q5" s="30">
        <f t="shared" si="3"/>
        <v>264</v>
      </c>
      <c r="R5" s="30">
        <f>IFERROR(INDEX(REPORT_DATA_BY_ZONE_MONTH!$A:$AG,$M5,MATCH(R$2,REPORT_DATA_BY_ZONE_MONTH!$A$1:$AG$1,0)), "")</f>
        <v>0</v>
      </c>
      <c r="S5" s="30">
        <f t="shared" si="4"/>
        <v>132</v>
      </c>
      <c r="T5" s="30">
        <f>IFERROR(INDEX(REPORT_DATA_BY_ZONE_MONTH!$A:$AG,$M5,MATCH(T$2,REPORT_DATA_BY_ZONE_MONTH!$A$1:$AG$1,0)), "")</f>
        <v>0</v>
      </c>
      <c r="U5" s="30">
        <f t="shared" si="5"/>
        <v>220</v>
      </c>
      <c r="V5" s="30">
        <f>IFERROR(INDEX(REPORT_DATA_BY_ZONE_MONTH!$A:$AG,$M5,MATCH(V$2,REPORT_DATA_BY_ZONE_MONTH!$A$1:$AG$1,0)), "")</f>
        <v>0</v>
      </c>
      <c r="W5" s="30">
        <f t="shared" si="6"/>
        <v>44</v>
      </c>
      <c r="Y5" s="8">
        <v>3</v>
      </c>
      <c r="Z5" s="8" t="str">
        <f>CONCATENATE(YEAR, ":",Y5,":0:0:",WEST!$A$1)</f>
        <v>2016:3:0:0:WEST</v>
      </c>
      <c r="AA5" s="37" t="e">
        <f>MATCH($Z5,REPORT_DATA_BY_ZONE_MONTH!$A:$A, 0)</f>
        <v>#N/A</v>
      </c>
      <c r="AB5" s="30" t="str">
        <f>IFERROR(INDEX(REPORT_DATA_BY_ZONE_MONTH!$A:$AG,$AA5,MATCH(AB$2,REPORT_DATA_BY_ZONE_MONTH!$A$1:$AG$1,0)), "")</f>
        <v/>
      </c>
    </row>
    <row r="6" spans="1:28">
      <c r="A6" s="37">
        <v>-9</v>
      </c>
      <c r="B6" s="37">
        <f t="shared" si="0"/>
        <v>-7</v>
      </c>
      <c r="C6" s="38">
        <f t="shared" si="1"/>
        <v>42125</v>
      </c>
      <c r="D6" s="38" t="str">
        <f>CONCATENATE(YEAR($C6),":",MONTH($C6),":0:0:", WEST!$A$1)</f>
        <v>2015:5:0:0:WEST</v>
      </c>
      <c r="E6" s="37" t="e">
        <f>MATCH($D6,BAPTISM_SOURCE_ZONE_MONTH!$A:$A, 0)</f>
        <v>#N/A</v>
      </c>
      <c r="F6" s="11" t="str">
        <f>IFERROR(INDEX(BAPTISM_SOURCE_ZONE_MONTH!$A:$Z,WEST_GRAPH_DATA!$E6,MATCH(F$2,BAPTISM_SOURCE_ZONE_MONTH!$A$1:$Z$1,0)),"")</f>
        <v/>
      </c>
      <c r="G6" s="11" t="str">
        <f>IFERROR(INDEX(BAPTISM_SOURCE_ZONE_MONTH!$A:$Z,WEST_GRAPH_DATA!$E6,MATCH(G$2,BAPTISM_SOURCE_ZONE_MONTH!$A$1:$Z$1,0)),"")</f>
        <v/>
      </c>
      <c r="H6" s="11" t="str">
        <f>IFERROR(INDEX(BAPTISM_SOURCE_ZONE_MONTH!$A:$Z,WEST_GRAPH_DATA!$E6,MATCH(H$2,BAPTISM_SOURCE_ZONE_MONTH!$A$1:$Z$1,0)),"")</f>
        <v/>
      </c>
      <c r="I6" s="11" t="str">
        <f>IFERROR(INDEX(BAPTISM_SOURCE_ZONE_MONTH!$A:$Z,WEST_GRAPH_DATA!$E6,MATCH(I$2,BAPTISM_SOURCE_ZONE_MONTH!$A$1:$Z$1,0)),"")</f>
        <v/>
      </c>
      <c r="J6" s="11" t="str">
        <f>IFERROR(INDEX(BAPTISM_SOURCE_ZONE_MONTH!$A:$Z,WEST_GRAPH_DATA!$E6,MATCH(J$2,BAPTISM_SOURCE_ZONE_MONTH!$A$1:$Z$1,0)),"")</f>
        <v/>
      </c>
      <c r="K6" s="11" t="str">
        <f>IFERROR(INDEX(BAPTISM_SOURCE_ZONE_MONTH!$A:$Z,WEST_GRAPH_DATA!$E6,MATCH(K$2,BAPTISM_SOURCE_ZONE_MONTH!$A$1:$Z$1,0)),"")</f>
        <v/>
      </c>
      <c r="M6" s="37">
        <f>MATCH($D6,REPORT_DATA_BY_ZONE_MONTH!$A:$A, 0)</f>
        <v>170</v>
      </c>
      <c r="N6" s="30">
        <f>IFERROR(INDEX(REPORT_DATA_BY_ZONE_MONTH!$A:$AG,$M6,MATCH(N$2,REPORT_DATA_BY_ZONE_MONTH!$A$1:$AG$1,0)), "")</f>
        <v>1</v>
      </c>
      <c r="O6" s="30">
        <f t="shared" si="2"/>
        <v>7</v>
      </c>
      <c r="P6" s="30">
        <f>IFERROR(INDEX(REPORT_DATA_BY_ZONE_MONTH!$A:$AG,$M6,MATCH(P$2,REPORT_DATA_BY_ZONE_MONTH!$A$1:$AG$1,0)), "")</f>
        <v>0</v>
      </c>
      <c r="Q6" s="30">
        <f t="shared" si="3"/>
        <v>264</v>
      </c>
      <c r="R6" s="30">
        <f>IFERROR(INDEX(REPORT_DATA_BY_ZONE_MONTH!$A:$AG,$M6,MATCH(R$2,REPORT_DATA_BY_ZONE_MONTH!$A$1:$AG$1,0)), "")</f>
        <v>0</v>
      </c>
      <c r="S6" s="30">
        <f t="shared" si="4"/>
        <v>132</v>
      </c>
      <c r="T6" s="30">
        <f>IFERROR(INDEX(REPORT_DATA_BY_ZONE_MONTH!$A:$AG,$M6,MATCH(T$2,REPORT_DATA_BY_ZONE_MONTH!$A$1:$AG$1,0)), "")</f>
        <v>0</v>
      </c>
      <c r="U6" s="30">
        <f t="shared" si="5"/>
        <v>220</v>
      </c>
      <c r="V6" s="30">
        <f>IFERROR(INDEX(REPORT_DATA_BY_ZONE_MONTH!$A:$AG,$M6,MATCH(V$2,REPORT_DATA_BY_ZONE_MONTH!$A$1:$AG$1,0)), "")</f>
        <v>0</v>
      </c>
      <c r="W6" s="30">
        <f t="shared" si="6"/>
        <v>44</v>
      </c>
      <c r="Y6" s="8">
        <v>4</v>
      </c>
      <c r="Z6" s="8" t="str">
        <f>CONCATENATE(YEAR, ":",Y6,":0:0:",WEST!$A$1)</f>
        <v>2016:4:0:0:WEST</v>
      </c>
      <c r="AA6" s="37" t="e">
        <f>MATCH($Z6,REPORT_DATA_BY_ZONE_MONTH!$A:$A, 0)</f>
        <v>#N/A</v>
      </c>
      <c r="AB6" s="30" t="str">
        <f>IFERROR(INDEX(REPORT_DATA_BY_ZONE_MONTH!$A:$AG,$AA6,MATCH(AB$2,REPORT_DATA_BY_ZONE_MONTH!$A$1:$AG$1,0)), "")</f>
        <v/>
      </c>
    </row>
    <row r="7" spans="1:28">
      <c r="A7" s="37">
        <v>-8</v>
      </c>
      <c r="B7" s="37">
        <f t="shared" si="0"/>
        <v>-6</v>
      </c>
      <c r="C7" s="38">
        <f t="shared" si="1"/>
        <v>42156</v>
      </c>
      <c r="D7" s="38" t="str">
        <f>CONCATENATE(YEAR($C7),":",MONTH($C7),":0:0:", WEST!$A$1)</f>
        <v>2015:6:0:0:WEST</v>
      </c>
      <c r="E7" s="37" t="e">
        <f>MATCH($D7,BAPTISM_SOURCE_ZONE_MONTH!$A:$A, 0)</f>
        <v>#N/A</v>
      </c>
      <c r="F7" s="11" t="str">
        <f>IFERROR(INDEX(BAPTISM_SOURCE_ZONE_MONTH!$A:$Z,WEST_GRAPH_DATA!$E7,MATCH(F$2,BAPTISM_SOURCE_ZONE_MONTH!$A$1:$Z$1,0)),"")</f>
        <v/>
      </c>
      <c r="G7" s="11" t="str">
        <f>IFERROR(INDEX(BAPTISM_SOURCE_ZONE_MONTH!$A:$Z,WEST_GRAPH_DATA!$E7,MATCH(G$2,BAPTISM_SOURCE_ZONE_MONTH!$A$1:$Z$1,0)),"")</f>
        <v/>
      </c>
      <c r="H7" s="11" t="str">
        <f>IFERROR(INDEX(BAPTISM_SOURCE_ZONE_MONTH!$A:$Z,WEST_GRAPH_DATA!$E7,MATCH(H$2,BAPTISM_SOURCE_ZONE_MONTH!$A$1:$Z$1,0)),"")</f>
        <v/>
      </c>
      <c r="I7" s="11" t="str">
        <f>IFERROR(INDEX(BAPTISM_SOURCE_ZONE_MONTH!$A:$Z,WEST_GRAPH_DATA!$E7,MATCH(I$2,BAPTISM_SOURCE_ZONE_MONTH!$A$1:$Z$1,0)),"")</f>
        <v/>
      </c>
      <c r="J7" s="11" t="str">
        <f>IFERROR(INDEX(BAPTISM_SOURCE_ZONE_MONTH!$A:$Z,WEST_GRAPH_DATA!$E7,MATCH(J$2,BAPTISM_SOURCE_ZONE_MONTH!$A$1:$Z$1,0)),"")</f>
        <v/>
      </c>
      <c r="K7" s="11" t="str">
        <f>IFERROR(INDEX(BAPTISM_SOURCE_ZONE_MONTH!$A:$Z,WEST_GRAPH_DATA!$E7,MATCH(K$2,BAPTISM_SOURCE_ZONE_MONTH!$A$1:$Z$1,0)),"")</f>
        <v/>
      </c>
      <c r="M7" s="37">
        <f>MATCH($D7,REPORT_DATA_BY_ZONE_MONTH!$A:$A, 0)</f>
        <v>180</v>
      </c>
      <c r="N7" s="30">
        <f>IFERROR(INDEX(REPORT_DATA_BY_ZONE_MONTH!$A:$AG,$M7,MATCH(N$2,REPORT_DATA_BY_ZONE_MONTH!$A$1:$AG$1,0)), "")</f>
        <v>5</v>
      </c>
      <c r="O7" s="30">
        <f t="shared" si="2"/>
        <v>7</v>
      </c>
      <c r="P7" s="30">
        <f>IFERROR(INDEX(REPORT_DATA_BY_ZONE_MONTH!$A:$AG,$M7,MATCH(P$2,REPORT_DATA_BY_ZONE_MONTH!$A$1:$AG$1,0)), "")</f>
        <v>0</v>
      </c>
      <c r="Q7" s="30">
        <f t="shared" si="3"/>
        <v>264</v>
      </c>
      <c r="R7" s="30">
        <f>IFERROR(INDEX(REPORT_DATA_BY_ZONE_MONTH!$A:$AG,$M7,MATCH(R$2,REPORT_DATA_BY_ZONE_MONTH!$A$1:$AG$1,0)), "")</f>
        <v>0</v>
      </c>
      <c r="S7" s="30">
        <f t="shared" si="4"/>
        <v>132</v>
      </c>
      <c r="T7" s="30">
        <f>IFERROR(INDEX(REPORT_DATA_BY_ZONE_MONTH!$A:$AG,$M7,MATCH(T$2,REPORT_DATA_BY_ZONE_MONTH!$A$1:$AG$1,0)), "")</f>
        <v>0</v>
      </c>
      <c r="U7" s="30">
        <f t="shared" si="5"/>
        <v>220</v>
      </c>
      <c r="V7" s="30">
        <f>IFERROR(INDEX(REPORT_DATA_BY_ZONE_MONTH!$A:$AG,$M7,MATCH(V$2,REPORT_DATA_BY_ZONE_MONTH!$A$1:$AG$1,0)), "")</f>
        <v>0</v>
      </c>
      <c r="W7" s="30">
        <f t="shared" si="6"/>
        <v>44</v>
      </c>
      <c r="Y7" s="8">
        <v>5</v>
      </c>
      <c r="Z7" s="8" t="str">
        <f>CONCATENATE(YEAR, ":",Y7,":0:0:",WEST!$A$1)</f>
        <v>2016:5:0:0:WEST</v>
      </c>
      <c r="AA7" s="37" t="e">
        <f>MATCH($Z7,REPORT_DATA_BY_ZONE_MONTH!$A:$A, 0)</f>
        <v>#N/A</v>
      </c>
      <c r="AB7" s="30" t="str">
        <f>IFERROR(INDEX(REPORT_DATA_BY_ZONE_MONTH!$A:$AG,$AA7,MATCH(AB$2,REPORT_DATA_BY_ZONE_MONTH!$A$1:$AG$1,0)), "")</f>
        <v/>
      </c>
    </row>
    <row r="8" spans="1:28">
      <c r="A8" s="37">
        <v>-7</v>
      </c>
      <c r="B8" s="37">
        <f t="shared" si="0"/>
        <v>-5</v>
      </c>
      <c r="C8" s="38">
        <f t="shared" si="1"/>
        <v>42186</v>
      </c>
      <c r="D8" s="38" t="str">
        <f>CONCATENATE(YEAR($C8),":",MONTH($C8),":0:0:", WEST!$A$1)</f>
        <v>2015:7:0:0:WEST</v>
      </c>
      <c r="E8" s="37" t="e">
        <f>MATCH($D8,BAPTISM_SOURCE_ZONE_MONTH!$A:$A, 0)</f>
        <v>#N/A</v>
      </c>
      <c r="F8" s="11" t="str">
        <f>IFERROR(INDEX(BAPTISM_SOURCE_ZONE_MONTH!$A:$Z,WEST_GRAPH_DATA!$E8,MATCH(F$2,BAPTISM_SOURCE_ZONE_MONTH!$A$1:$Z$1,0)),"")</f>
        <v/>
      </c>
      <c r="G8" s="11" t="str">
        <f>IFERROR(INDEX(BAPTISM_SOURCE_ZONE_MONTH!$A:$Z,WEST_GRAPH_DATA!$E8,MATCH(G$2,BAPTISM_SOURCE_ZONE_MONTH!$A$1:$Z$1,0)),"")</f>
        <v/>
      </c>
      <c r="H8" s="11" t="str">
        <f>IFERROR(INDEX(BAPTISM_SOURCE_ZONE_MONTH!$A:$Z,WEST_GRAPH_DATA!$E8,MATCH(H$2,BAPTISM_SOURCE_ZONE_MONTH!$A$1:$Z$1,0)),"")</f>
        <v/>
      </c>
      <c r="I8" s="11" t="str">
        <f>IFERROR(INDEX(BAPTISM_SOURCE_ZONE_MONTH!$A:$Z,WEST_GRAPH_DATA!$E8,MATCH(I$2,BAPTISM_SOURCE_ZONE_MONTH!$A$1:$Z$1,0)),"")</f>
        <v/>
      </c>
      <c r="J8" s="11" t="str">
        <f>IFERROR(INDEX(BAPTISM_SOURCE_ZONE_MONTH!$A:$Z,WEST_GRAPH_DATA!$E8,MATCH(J$2,BAPTISM_SOURCE_ZONE_MONTH!$A$1:$Z$1,0)),"")</f>
        <v/>
      </c>
      <c r="K8" s="11" t="str">
        <f>IFERROR(INDEX(BAPTISM_SOURCE_ZONE_MONTH!$A:$Z,WEST_GRAPH_DATA!$E8,MATCH(K$2,BAPTISM_SOURCE_ZONE_MONTH!$A$1:$Z$1,0)),"")</f>
        <v/>
      </c>
      <c r="M8" s="37">
        <f>MATCH($D8,REPORT_DATA_BY_ZONE_MONTH!$A:$A, 0)</f>
        <v>190</v>
      </c>
      <c r="N8" s="30">
        <f>IFERROR(INDEX(REPORT_DATA_BY_ZONE_MONTH!$A:$AG,$M8,MATCH(N$2,REPORT_DATA_BY_ZONE_MONTH!$A$1:$AG$1,0)), "")</f>
        <v>7</v>
      </c>
      <c r="O8" s="30">
        <f t="shared" si="2"/>
        <v>7</v>
      </c>
      <c r="P8" s="30">
        <f>IFERROR(INDEX(REPORT_DATA_BY_ZONE_MONTH!$A:$AG,$M8,MATCH(P$2,REPORT_DATA_BY_ZONE_MONTH!$A$1:$AG$1,0)), "")</f>
        <v>0</v>
      </c>
      <c r="Q8" s="30">
        <f t="shared" si="3"/>
        <v>264</v>
      </c>
      <c r="R8" s="30">
        <f>IFERROR(INDEX(REPORT_DATA_BY_ZONE_MONTH!$A:$AG,$M8,MATCH(R$2,REPORT_DATA_BY_ZONE_MONTH!$A$1:$AG$1,0)), "")</f>
        <v>0</v>
      </c>
      <c r="S8" s="30">
        <f t="shared" si="4"/>
        <v>132</v>
      </c>
      <c r="T8" s="30">
        <f>IFERROR(INDEX(REPORT_DATA_BY_ZONE_MONTH!$A:$AG,$M8,MATCH(T$2,REPORT_DATA_BY_ZONE_MONTH!$A$1:$AG$1,0)), "")</f>
        <v>0</v>
      </c>
      <c r="U8" s="30">
        <f t="shared" si="5"/>
        <v>220</v>
      </c>
      <c r="V8" s="30">
        <f>IFERROR(INDEX(REPORT_DATA_BY_ZONE_MONTH!$A:$AG,$M8,MATCH(V$2,REPORT_DATA_BY_ZONE_MONTH!$A$1:$AG$1,0)), "")</f>
        <v>0</v>
      </c>
      <c r="W8" s="30">
        <f t="shared" si="6"/>
        <v>44</v>
      </c>
      <c r="Y8" s="8">
        <v>6</v>
      </c>
      <c r="Z8" s="8" t="str">
        <f>CONCATENATE(YEAR, ":",Y8,":0:0:",WEST!$A$1)</f>
        <v>2016:6:0:0:WEST</v>
      </c>
      <c r="AA8" s="37" t="e">
        <f>MATCH($Z8,REPORT_DATA_BY_ZONE_MONTH!$A:$A, 0)</f>
        <v>#N/A</v>
      </c>
      <c r="AB8" s="30" t="str">
        <f>IFERROR(INDEX(REPORT_DATA_BY_ZONE_MONTH!$A:$AG,$AA8,MATCH(AB$2,REPORT_DATA_BY_ZONE_MONTH!$A$1:$AG$1,0)), "")</f>
        <v/>
      </c>
    </row>
    <row r="9" spans="1:28">
      <c r="A9" s="37">
        <v>-6</v>
      </c>
      <c r="B9" s="37">
        <f t="shared" si="0"/>
        <v>-4</v>
      </c>
      <c r="C9" s="38">
        <f t="shared" si="1"/>
        <v>42217</v>
      </c>
      <c r="D9" s="38" t="str">
        <f>CONCATENATE(YEAR($C9),":",MONTH($C9),":0:0:", WEST!$A$1)</f>
        <v>2015:8:0:0:WEST</v>
      </c>
      <c r="E9" s="37" t="e">
        <f>MATCH($D9,BAPTISM_SOURCE_ZONE_MONTH!$A:$A, 0)</f>
        <v>#N/A</v>
      </c>
      <c r="F9" s="11" t="str">
        <f>IFERROR(INDEX(BAPTISM_SOURCE_ZONE_MONTH!$A:$Z,WEST_GRAPH_DATA!$E9,MATCH(F$2,BAPTISM_SOURCE_ZONE_MONTH!$A$1:$Z$1,0)),"")</f>
        <v/>
      </c>
      <c r="G9" s="11" t="str">
        <f>IFERROR(INDEX(BAPTISM_SOURCE_ZONE_MONTH!$A:$Z,WEST_GRAPH_DATA!$E9,MATCH(G$2,BAPTISM_SOURCE_ZONE_MONTH!$A$1:$Z$1,0)),"")</f>
        <v/>
      </c>
      <c r="H9" s="11" t="str">
        <f>IFERROR(INDEX(BAPTISM_SOURCE_ZONE_MONTH!$A:$Z,WEST_GRAPH_DATA!$E9,MATCH(H$2,BAPTISM_SOURCE_ZONE_MONTH!$A$1:$Z$1,0)),"")</f>
        <v/>
      </c>
      <c r="I9" s="11" t="str">
        <f>IFERROR(INDEX(BAPTISM_SOURCE_ZONE_MONTH!$A:$Z,WEST_GRAPH_DATA!$E9,MATCH(I$2,BAPTISM_SOURCE_ZONE_MONTH!$A$1:$Z$1,0)),"")</f>
        <v/>
      </c>
      <c r="J9" s="11" t="str">
        <f>IFERROR(INDEX(BAPTISM_SOURCE_ZONE_MONTH!$A:$Z,WEST_GRAPH_DATA!$E9,MATCH(J$2,BAPTISM_SOURCE_ZONE_MONTH!$A$1:$Z$1,0)),"")</f>
        <v/>
      </c>
      <c r="K9" s="11" t="str">
        <f>IFERROR(INDEX(BAPTISM_SOURCE_ZONE_MONTH!$A:$Z,WEST_GRAPH_DATA!$E9,MATCH(K$2,BAPTISM_SOURCE_ZONE_MONTH!$A$1:$Z$1,0)),"")</f>
        <v/>
      </c>
      <c r="M9" s="37">
        <f>MATCH($D9,REPORT_DATA_BY_ZONE_MONTH!$A:$A, 0)</f>
        <v>200</v>
      </c>
      <c r="N9" s="30">
        <f>IFERROR(INDEX(REPORT_DATA_BY_ZONE_MONTH!$A:$AG,$M9,MATCH(N$2,REPORT_DATA_BY_ZONE_MONTH!$A$1:$AG$1,0)), "")</f>
        <v>1</v>
      </c>
      <c r="O9" s="30">
        <f t="shared" si="2"/>
        <v>7</v>
      </c>
      <c r="P9" s="30">
        <f>IFERROR(INDEX(REPORT_DATA_BY_ZONE_MONTH!$A:$AG,$M9,MATCH(P$2,REPORT_DATA_BY_ZONE_MONTH!$A$1:$AG$1,0)), "")</f>
        <v>0</v>
      </c>
      <c r="Q9" s="30">
        <f t="shared" si="3"/>
        <v>264</v>
      </c>
      <c r="R9" s="30">
        <f>IFERROR(INDEX(REPORT_DATA_BY_ZONE_MONTH!$A:$AG,$M9,MATCH(R$2,REPORT_DATA_BY_ZONE_MONTH!$A$1:$AG$1,0)), "")</f>
        <v>0</v>
      </c>
      <c r="S9" s="30">
        <f t="shared" si="4"/>
        <v>132</v>
      </c>
      <c r="T9" s="30">
        <f>IFERROR(INDEX(REPORT_DATA_BY_ZONE_MONTH!$A:$AG,$M9,MATCH(T$2,REPORT_DATA_BY_ZONE_MONTH!$A$1:$AG$1,0)), "")</f>
        <v>0</v>
      </c>
      <c r="U9" s="30">
        <f t="shared" si="5"/>
        <v>220</v>
      </c>
      <c r="V9" s="30">
        <f>IFERROR(INDEX(REPORT_DATA_BY_ZONE_MONTH!$A:$AG,$M9,MATCH(V$2,REPORT_DATA_BY_ZONE_MONTH!$A$1:$AG$1,0)), "")</f>
        <v>0</v>
      </c>
      <c r="W9" s="30">
        <f t="shared" si="6"/>
        <v>44</v>
      </c>
      <c r="Y9" s="8">
        <v>7</v>
      </c>
      <c r="Z9" s="8" t="str">
        <f>CONCATENATE(YEAR, ":",Y9,":0:0:",WEST!$A$1)</f>
        <v>2016:7:0:0:WEST</v>
      </c>
      <c r="AA9" s="37" t="e">
        <f>MATCH($Z9,REPORT_DATA_BY_ZONE_MONTH!$A:$A, 0)</f>
        <v>#N/A</v>
      </c>
      <c r="AB9" s="30" t="str">
        <f>IFERROR(INDEX(REPORT_DATA_BY_ZONE_MONTH!$A:$AG,$AA9,MATCH(AB$2,REPORT_DATA_BY_ZONE_MONTH!$A$1:$AG$1,0)), "")</f>
        <v/>
      </c>
    </row>
    <row r="10" spans="1:28">
      <c r="A10" s="37">
        <v>-5</v>
      </c>
      <c r="B10" s="37">
        <f t="shared" si="0"/>
        <v>-3</v>
      </c>
      <c r="C10" s="38">
        <f t="shared" si="1"/>
        <v>42248</v>
      </c>
      <c r="D10" s="38" t="str">
        <f>CONCATENATE(YEAR($C10),":",MONTH($C10),":0:0:", WEST!$A$1)</f>
        <v>2015:9:0:0:WEST</v>
      </c>
      <c r="E10" s="37" t="e">
        <f>MATCH($D10,BAPTISM_SOURCE_ZONE_MONTH!$A:$A, 0)</f>
        <v>#N/A</v>
      </c>
      <c r="F10" s="11" t="str">
        <f>IFERROR(INDEX(BAPTISM_SOURCE_ZONE_MONTH!$A:$Z,WEST_GRAPH_DATA!$E10,MATCH(F$2,BAPTISM_SOURCE_ZONE_MONTH!$A$1:$Z$1,0)),"")</f>
        <v/>
      </c>
      <c r="G10" s="11" t="str">
        <f>IFERROR(INDEX(BAPTISM_SOURCE_ZONE_MONTH!$A:$Z,WEST_GRAPH_DATA!$E10,MATCH(G$2,BAPTISM_SOURCE_ZONE_MONTH!$A$1:$Z$1,0)),"")</f>
        <v/>
      </c>
      <c r="H10" s="11" t="str">
        <f>IFERROR(INDEX(BAPTISM_SOURCE_ZONE_MONTH!$A:$Z,WEST_GRAPH_DATA!$E10,MATCH(H$2,BAPTISM_SOURCE_ZONE_MONTH!$A$1:$Z$1,0)),"")</f>
        <v/>
      </c>
      <c r="I10" s="11" t="str">
        <f>IFERROR(INDEX(BAPTISM_SOURCE_ZONE_MONTH!$A:$Z,WEST_GRAPH_DATA!$E10,MATCH(I$2,BAPTISM_SOURCE_ZONE_MONTH!$A$1:$Z$1,0)),"")</f>
        <v/>
      </c>
      <c r="J10" s="11" t="str">
        <f>IFERROR(INDEX(BAPTISM_SOURCE_ZONE_MONTH!$A:$Z,WEST_GRAPH_DATA!$E10,MATCH(J$2,BAPTISM_SOURCE_ZONE_MONTH!$A$1:$Z$1,0)),"")</f>
        <v/>
      </c>
      <c r="K10" s="11" t="str">
        <f>IFERROR(INDEX(BAPTISM_SOURCE_ZONE_MONTH!$A:$Z,WEST_GRAPH_DATA!$E10,MATCH(K$2,BAPTISM_SOURCE_ZONE_MONTH!$A$1:$Z$1,0)),"")</f>
        <v/>
      </c>
      <c r="M10" s="37">
        <f>MATCH($D10,REPORT_DATA_BY_ZONE_MONTH!$A:$A, 0)</f>
        <v>210</v>
      </c>
      <c r="N10" s="30">
        <f>IFERROR(INDEX(REPORT_DATA_BY_ZONE_MONTH!$A:$AG,$M10,MATCH(N$2,REPORT_DATA_BY_ZONE_MONTH!$A$1:$AG$1,0)), "")</f>
        <v>1</v>
      </c>
      <c r="O10" s="30">
        <f t="shared" si="2"/>
        <v>7</v>
      </c>
      <c r="P10" s="30">
        <f>IFERROR(INDEX(REPORT_DATA_BY_ZONE_MONTH!$A:$AG,$M10,MATCH(P$2,REPORT_DATA_BY_ZONE_MONTH!$A$1:$AG$1,0)), "")</f>
        <v>0</v>
      </c>
      <c r="Q10" s="30">
        <f t="shared" si="3"/>
        <v>264</v>
      </c>
      <c r="R10" s="30">
        <f>IFERROR(INDEX(REPORT_DATA_BY_ZONE_MONTH!$A:$AG,$M10,MATCH(R$2,REPORT_DATA_BY_ZONE_MONTH!$A$1:$AG$1,0)), "")</f>
        <v>0</v>
      </c>
      <c r="S10" s="30">
        <f t="shared" si="4"/>
        <v>132</v>
      </c>
      <c r="T10" s="30">
        <f>IFERROR(INDEX(REPORT_DATA_BY_ZONE_MONTH!$A:$AG,$M10,MATCH(T$2,REPORT_DATA_BY_ZONE_MONTH!$A$1:$AG$1,0)), "")</f>
        <v>0</v>
      </c>
      <c r="U10" s="30">
        <f t="shared" si="5"/>
        <v>220</v>
      </c>
      <c r="V10" s="30">
        <f>IFERROR(INDEX(REPORT_DATA_BY_ZONE_MONTH!$A:$AG,$M10,MATCH(V$2,REPORT_DATA_BY_ZONE_MONTH!$A$1:$AG$1,0)), "")</f>
        <v>0</v>
      </c>
      <c r="W10" s="30">
        <f t="shared" si="6"/>
        <v>44</v>
      </c>
      <c r="Y10" s="8">
        <v>8</v>
      </c>
      <c r="Z10" s="8" t="str">
        <f>CONCATENATE(YEAR, ":",Y10,":0:0:",WEST!$A$1)</f>
        <v>2016:8:0:0:WEST</v>
      </c>
      <c r="AA10" s="37" t="e">
        <f>MATCH($Z10,REPORT_DATA_BY_ZONE_MONTH!$A:$A, 0)</f>
        <v>#N/A</v>
      </c>
      <c r="AB10" s="30" t="str">
        <f>IFERROR(INDEX(REPORT_DATA_BY_ZONE_MONTH!$A:$AG,$AA10,MATCH(AB$2,REPORT_DATA_BY_ZONE_MONTH!$A$1:$AG$1,0)), "")</f>
        <v/>
      </c>
    </row>
    <row r="11" spans="1:28">
      <c r="A11" s="37">
        <v>-4</v>
      </c>
      <c r="B11" s="37">
        <f t="shared" si="0"/>
        <v>-2</v>
      </c>
      <c r="C11" s="38">
        <f t="shared" si="1"/>
        <v>42278</v>
      </c>
      <c r="D11" s="38" t="str">
        <f>CONCATENATE(YEAR($C11),":",MONTH($C11),":0:0:", WEST!$A$1)</f>
        <v>2015:10:0:0:WEST</v>
      </c>
      <c r="E11" s="37" t="e">
        <f>MATCH($D11,BAPTISM_SOURCE_ZONE_MONTH!$A:$A, 0)</f>
        <v>#N/A</v>
      </c>
      <c r="F11" s="11" t="str">
        <f>IFERROR(INDEX(BAPTISM_SOURCE_ZONE_MONTH!$A:$Z,WEST_GRAPH_DATA!$E11,MATCH(F$2,BAPTISM_SOURCE_ZONE_MONTH!$A$1:$Z$1,0)),"")</f>
        <v/>
      </c>
      <c r="G11" s="11" t="str">
        <f>IFERROR(INDEX(BAPTISM_SOURCE_ZONE_MONTH!$A:$Z,WEST_GRAPH_DATA!$E11,MATCH(G$2,BAPTISM_SOURCE_ZONE_MONTH!$A$1:$Z$1,0)),"")</f>
        <v/>
      </c>
      <c r="H11" s="11" t="str">
        <f>IFERROR(INDEX(BAPTISM_SOURCE_ZONE_MONTH!$A:$Z,WEST_GRAPH_DATA!$E11,MATCH(H$2,BAPTISM_SOURCE_ZONE_MONTH!$A$1:$Z$1,0)),"")</f>
        <v/>
      </c>
      <c r="I11" s="11" t="str">
        <f>IFERROR(INDEX(BAPTISM_SOURCE_ZONE_MONTH!$A:$Z,WEST_GRAPH_DATA!$E11,MATCH(I$2,BAPTISM_SOURCE_ZONE_MONTH!$A$1:$Z$1,0)),"")</f>
        <v/>
      </c>
      <c r="J11" s="11" t="str">
        <f>IFERROR(INDEX(BAPTISM_SOURCE_ZONE_MONTH!$A:$Z,WEST_GRAPH_DATA!$E11,MATCH(J$2,BAPTISM_SOURCE_ZONE_MONTH!$A$1:$Z$1,0)),"")</f>
        <v/>
      </c>
      <c r="K11" s="11" t="str">
        <f>IFERROR(INDEX(BAPTISM_SOURCE_ZONE_MONTH!$A:$Z,WEST_GRAPH_DATA!$E11,MATCH(K$2,BAPTISM_SOURCE_ZONE_MONTH!$A$1:$Z$1,0)),"")</f>
        <v/>
      </c>
      <c r="M11" s="37">
        <f>MATCH($D11,REPORT_DATA_BY_ZONE_MONTH!$A:$A, 0)</f>
        <v>100</v>
      </c>
      <c r="N11" s="30">
        <f>IFERROR(INDEX(REPORT_DATA_BY_ZONE_MONTH!$A:$AG,$M11,MATCH(N$2,REPORT_DATA_BY_ZONE_MONTH!$A$1:$AG$1,0)), "")</f>
        <v>2</v>
      </c>
      <c r="O11" s="30">
        <f t="shared" si="2"/>
        <v>7</v>
      </c>
      <c r="P11" s="30">
        <f>IFERROR(INDEX(REPORT_DATA_BY_ZONE_MONTH!$A:$AG,$M11,MATCH(P$2,REPORT_DATA_BY_ZONE_MONTH!$A$1:$AG$1,0)), "")</f>
        <v>0</v>
      </c>
      <c r="Q11" s="30">
        <f t="shared" si="3"/>
        <v>264</v>
      </c>
      <c r="R11" s="30">
        <f>IFERROR(INDEX(REPORT_DATA_BY_ZONE_MONTH!$A:$AG,$M11,MATCH(R$2,REPORT_DATA_BY_ZONE_MONTH!$A$1:$AG$1,0)), "")</f>
        <v>0</v>
      </c>
      <c r="S11" s="30">
        <f t="shared" si="4"/>
        <v>132</v>
      </c>
      <c r="T11" s="30">
        <f>IFERROR(INDEX(REPORT_DATA_BY_ZONE_MONTH!$A:$AG,$M11,MATCH(T$2,REPORT_DATA_BY_ZONE_MONTH!$A$1:$AG$1,0)), "")</f>
        <v>0</v>
      </c>
      <c r="U11" s="30">
        <f t="shared" si="5"/>
        <v>220</v>
      </c>
      <c r="V11" s="30">
        <f>IFERROR(INDEX(REPORT_DATA_BY_ZONE_MONTH!$A:$AG,$M11,MATCH(V$2,REPORT_DATA_BY_ZONE_MONTH!$A$1:$AG$1,0)), "")</f>
        <v>0</v>
      </c>
      <c r="W11" s="30">
        <f t="shared" si="6"/>
        <v>44</v>
      </c>
      <c r="Y11" s="8">
        <v>9</v>
      </c>
      <c r="Z11" s="8" t="str">
        <f>CONCATENATE(YEAR, ":",Y11,":0:0:",WEST!$A$1)</f>
        <v>2016:9:0:0:WEST</v>
      </c>
      <c r="AA11" s="37" t="e">
        <f>MATCH($Z11,REPORT_DATA_BY_ZONE_MONTH!$A:$A, 0)</f>
        <v>#N/A</v>
      </c>
      <c r="AB11" s="30" t="str">
        <f>IFERROR(INDEX(REPORT_DATA_BY_ZONE_MONTH!$A:$AG,$AA11,MATCH(AB$2,REPORT_DATA_BY_ZONE_MONTH!$A$1:$AG$1,0)), "")</f>
        <v/>
      </c>
    </row>
    <row r="12" spans="1:28">
      <c r="A12" s="37">
        <v>-3</v>
      </c>
      <c r="B12" s="37">
        <f t="shared" si="0"/>
        <v>-1</v>
      </c>
      <c r="C12" s="38">
        <f t="shared" si="1"/>
        <v>42309</v>
      </c>
      <c r="D12" s="38" t="str">
        <f>CONCATENATE(YEAR($C12),":",MONTH($C12),":0:0:", WEST!$A$1)</f>
        <v>2015:11:0:0:WEST</v>
      </c>
      <c r="E12" s="37" t="e">
        <f>MATCH($D12,BAPTISM_SOURCE_ZONE_MONTH!$A:$A, 0)</f>
        <v>#N/A</v>
      </c>
      <c r="F12" s="11" t="str">
        <f>IFERROR(INDEX(BAPTISM_SOURCE_ZONE_MONTH!$A:$Z,WEST_GRAPH_DATA!$E12,MATCH(F$2,BAPTISM_SOURCE_ZONE_MONTH!$A$1:$Z$1,0)),"")</f>
        <v/>
      </c>
      <c r="G12" s="11" t="str">
        <f>IFERROR(INDEX(BAPTISM_SOURCE_ZONE_MONTH!$A:$Z,WEST_GRAPH_DATA!$E12,MATCH(G$2,BAPTISM_SOURCE_ZONE_MONTH!$A$1:$Z$1,0)),"")</f>
        <v/>
      </c>
      <c r="H12" s="11" t="str">
        <f>IFERROR(INDEX(BAPTISM_SOURCE_ZONE_MONTH!$A:$Z,WEST_GRAPH_DATA!$E12,MATCH(H$2,BAPTISM_SOURCE_ZONE_MONTH!$A$1:$Z$1,0)),"")</f>
        <v/>
      </c>
      <c r="I12" s="11" t="str">
        <f>IFERROR(INDEX(BAPTISM_SOURCE_ZONE_MONTH!$A:$Z,WEST_GRAPH_DATA!$E12,MATCH(I$2,BAPTISM_SOURCE_ZONE_MONTH!$A$1:$Z$1,0)),"")</f>
        <v/>
      </c>
      <c r="J12" s="11" t="str">
        <f>IFERROR(INDEX(BAPTISM_SOURCE_ZONE_MONTH!$A:$Z,WEST_GRAPH_DATA!$E12,MATCH(J$2,BAPTISM_SOURCE_ZONE_MONTH!$A$1:$Z$1,0)),"")</f>
        <v/>
      </c>
      <c r="K12" s="11" t="str">
        <f>IFERROR(INDEX(BAPTISM_SOURCE_ZONE_MONTH!$A:$Z,WEST_GRAPH_DATA!$E12,MATCH(K$2,BAPTISM_SOURCE_ZONE_MONTH!$A$1:$Z$1,0)),"")</f>
        <v/>
      </c>
      <c r="M12" s="37">
        <f>MATCH($D12,REPORT_DATA_BY_ZONE_MONTH!$A:$A, 0)</f>
        <v>110</v>
      </c>
      <c r="N12" s="30">
        <f>IFERROR(INDEX(REPORT_DATA_BY_ZONE_MONTH!$A:$AG,$M12,MATCH(N$2,REPORT_DATA_BY_ZONE_MONTH!$A$1:$AG$1,0)), "")</f>
        <v>2</v>
      </c>
      <c r="O12" s="30">
        <f t="shared" si="2"/>
        <v>7</v>
      </c>
      <c r="P12" s="30">
        <f>IFERROR(INDEX(REPORT_DATA_BY_ZONE_MONTH!$A:$AG,$M12,MATCH(P$2,REPORT_DATA_BY_ZONE_MONTH!$A$1:$AG$1,0)), "")</f>
        <v>0</v>
      </c>
      <c r="Q12" s="30">
        <f t="shared" si="3"/>
        <v>264</v>
      </c>
      <c r="R12" s="30">
        <f>IFERROR(INDEX(REPORT_DATA_BY_ZONE_MONTH!$A:$AG,$M12,MATCH(R$2,REPORT_DATA_BY_ZONE_MONTH!$A$1:$AG$1,0)), "")</f>
        <v>0</v>
      </c>
      <c r="S12" s="30">
        <f t="shared" si="4"/>
        <v>132</v>
      </c>
      <c r="T12" s="30">
        <f>IFERROR(INDEX(REPORT_DATA_BY_ZONE_MONTH!$A:$AG,$M12,MATCH(T$2,REPORT_DATA_BY_ZONE_MONTH!$A$1:$AG$1,0)), "")</f>
        <v>0</v>
      </c>
      <c r="U12" s="30">
        <f t="shared" si="5"/>
        <v>220</v>
      </c>
      <c r="V12" s="30">
        <f>IFERROR(INDEX(REPORT_DATA_BY_ZONE_MONTH!$A:$AG,$M12,MATCH(V$2,REPORT_DATA_BY_ZONE_MONTH!$A$1:$AG$1,0)), "")</f>
        <v>0</v>
      </c>
      <c r="W12" s="30">
        <f t="shared" si="6"/>
        <v>44</v>
      </c>
      <c r="Y12" s="8">
        <v>10</v>
      </c>
      <c r="Z12" s="8" t="str">
        <f>CONCATENATE(YEAR, ":",Y12,":0:0:",WEST!$A$1)</f>
        <v>2016:10:0:0:WEST</v>
      </c>
      <c r="AA12" s="37" t="e">
        <f>MATCH($Z12,REPORT_DATA_BY_ZONE_MONTH!$A:$A, 0)</f>
        <v>#N/A</v>
      </c>
      <c r="AB12" s="30" t="str">
        <f>IFERROR(INDEX(REPORT_DATA_BY_ZONE_MONTH!$A:$AG,$AA12,MATCH(AB$2,REPORT_DATA_BY_ZONE_MONTH!$A$1:$AG$1,0)), "")</f>
        <v/>
      </c>
    </row>
    <row r="13" spans="1:28">
      <c r="A13" s="37">
        <v>-2</v>
      </c>
      <c r="B13" s="37">
        <f t="shared" si="0"/>
        <v>0</v>
      </c>
      <c r="C13" s="38">
        <f t="shared" si="1"/>
        <v>42339</v>
      </c>
      <c r="D13" s="38" t="str">
        <f>CONCATENATE(YEAR($C13),":",MONTH($C13),":0:0:", WEST!$A$1)</f>
        <v>2015:12:0:0:WEST</v>
      </c>
      <c r="E13" s="37" t="e">
        <f>MATCH($D13,BAPTISM_SOURCE_ZONE_MONTH!$A:$A, 0)</f>
        <v>#N/A</v>
      </c>
      <c r="F13" s="11" t="str">
        <f>IFERROR(INDEX(BAPTISM_SOURCE_ZONE_MONTH!$A:$Z,WEST_GRAPH_DATA!$E13,MATCH(F$2,BAPTISM_SOURCE_ZONE_MONTH!$A$1:$Z$1,0)),"")</f>
        <v/>
      </c>
      <c r="G13" s="11" t="str">
        <f>IFERROR(INDEX(BAPTISM_SOURCE_ZONE_MONTH!$A:$Z,WEST_GRAPH_DATA!$E13,MATCH(G$2,BAPTISM_SOURCE_ZONE_MONTH!$A$1:$Z$1,0)),"")</f>
        <v/>
      </c>
      <c r="H13" s="11" t="str">
        <f>IFERROR(INDEX(BAPTISM_SOURCE_ZONE_MONTH!$A:$Z,WEST_GRAPH_DATA!$E13,MATCH(H$2,BAPTISM_SOURCE_ZONE_MONTH!$A$1:$Z$1,0)),"")</f>
        <v/>
      </c>
      <c r="I13" s="11" t="str">
        <f>IFERROR(INDEX(BAPTISM_SOURCE_ZONE_MONTH!$A:$Z,WEST_GRAPH_DATA!$E13,MATCH(I$2,BAPTISM_SOURCE_ZONE_MONTH!$A$1:$Z$1,0)),"")</f>
        <v/>
      </c>
      <c r="J13" s="11" t="str">
        <f>IFERROR(INDEX(BAPTISM_SOURCE_ZONE_MONTH!$A:$Z,WEST_GRAPH_DATA!$E13,MATCH(J$2,BAPTISM_SOURCE_ZONE_MONTH!$A$1:$Z$1,0)),"")</f>
        <v/>
      </c>
      <c r="K13" s="11" t="str">
        <f>IFERROR(INDEX(BAPTISM_SOURCE_ZONE_MONTH!$A:$Z,WEST_GRAPH_DATA!$E13,MATCH(K$2,BAPTISM_SOURCE_ZONE_MONTH!$A$1:$Z$1,0)),"")</f>
        <v/>
      </c>
      <c r="M13" s="37">
        <f>MATCH($D13,REPORT_DATA_BY_ZONE_MONTH!$A:$A, 0)</f>
        <v>121</v>
      </c>
      <c r="N13" s="30">
        <f>IFERROR(INDEX(REPORT_DATA_BY_ZONE_MONTH!$A:$AG,$M13,MATCH(N$2,REPORT_DATA_BY_ZONE_MONTH!$A$1:$AG$1,0)), "")</f>
        <v>3</v>
      </c>
      <c r="O13" s="30">
        <f t="shared" si="2"/>
        <v>7</v>
      </c>
      <c r="P13" s="30">
        <f>IFERROR(INDEX(REPORT_DATA_BY_ZONE_MONTH!$A:$AG,$M13,MATCH(P$2,REPORT_DATA_BY_ZONE_MONTH!$A$1:$AG$1,0)), "")</f>
        <v>0</v>
      </c>
      <c r="Q13" s="30">
        <f t="shared" si="3"/>
        <v>264</v>
      </c>
      <c r="R13" s="30">
        <f>IFERROR(INDEX(REPORT_DATA_BY_ZONE_MONTH!$A:$AG,$M13,MATCH(R$2,REPORT_DATA_BY_ZONE_MONTH!$A$1:$AG$1,0)), "")</f>
        <v>0</v>
      </c>
      <c r="S13" s="30">
        <f t="shared" si="4"/>
        <v>132</v>
      </c>
      <c r="T13" s="30">
        <f>IFERROR(INDEX(REPORT_DATA_BY_ZONE_MONTH!$A:$AG,$M13,MATCH(T$2,REPORT_DATA_BY_ZONE_MONTH!$A$1:$AG$1,0)), "")</f>
        <v>0</v>
      </c>
      <c r="U13" s="30">
        <f t="shared" si="5"/>
        <v>220</v>
      </c>
      <c r="V13" s="30">
        <f>IFERROR(INDEX(REPORT_DATA_BY_ZONE_MONTH!$A:$AG,$M13,MATCH(V$2,REPORT_DATA_BY_ZONE_MONTH!$A$1:$AG$1,0)), "")</f>
        <v>0</v>
      </c>
      <c r="W13" s="30">
        <f t="shared" si="6"/>
        <v>44</v>
      </c>
      <c r="Y13" s="8">
        <v>11</v>
      </c>
      <c r="Z13" s="8" t="str">
        <f>CONCATENATE(YEAR, ":",Y13,":0:0:",WEST!$A$1)</f>
        <v>2016:11:0:0:WEST</v>
      </c>
      <c r="AA13" s="37" t="e">
        <f>MATCH($Z13,REPORT_DATA_BY_ZONE_MONTH!$A:$A, 0)</f>
        <v>#N/A</v>
      </c>
      <c r="AB13" s="30" t="str">
        <f>IFERROR(INDEX(REPORT_DATA_BY_ZONE_MONTH!$A:$AG,$AA13,MATCH(AB$2,REPORT_DATA_BY_ZONE_MONTH!$A$1:$AG$1,0)), "")</f>
        <v/>
      </c>
    </row>
    <row r="14" spans="1:28">
      <c r="A14" s="37">
        <v>-1</v>
      </c>
      <c r="B14" s="37">
        <f t="shared" si="0"/>
        <v>1</v>
      </c>
      <c r="C14" s="38">
        <f t="shared" si="1"/>
        <v>42370</v>
      </c>
      <c r="D14" s="38" t="str">
        <f>CONCATENATE(YEAR($C14),":",MONTH($C14),":0:0:", WEST!$A$1)</f>
        <v>2016:1:0:0:WEST</v>
      </c>
      <c r="E14" s="37">
        <f>MATCH($D14,BAPTISM_SOURCE_ZONE_MONTH!$A:$A, 0)</f>
        <v>10</v>
      </c>
      <c r="F14" s="11">
        <f>IFERROR(INDEX(BAPTISM_SOURCE_ZONE_MONTH!$A:$Z,WEST_GRAPH_DATA!$E14,MATCH(F$2,BAPTISM_SOURCE_ZONE_MONTH!$A$1:$Z$1,0)),"")</f>
        <v>7</v>
      </c>
      <c r="G14" s="11">
        <f>IFERROR(INDEX(BAPTISM_SOURCE_ZONE_MONTH!$A:$Z,WEST_GRAPH_DATA!$E14,MATCH(G$2,BAPTISM_SOURCE_ZONE_MONTH!$A$1:$Z$1,0)),"")</f>
        <v>1</v>
      </c>
      <c r="H14" s="11">
        <f>IFERROR(INDEX(BAPTISM_SOURCE_ZONE_MONTH!$A:$Z,WEST_GRAPH_DATA!$E14,MATCH(H$2,BAPTISM_SOURCE_ZONE_MONTH!$A$1:$Z$1,0)),"")</f>
        <v>1</v>
      </c>
      <c r="I14" s="11">
        <f>IFERROR(INDEX(BAPTISM_SOURCE_ZONE_MONTH!$A:$Z,WEST_GRAPH_DATA!$E14,MATCH(I$2,BAPTISM_SOURCE_ZONE_MONTH!$A$1:$Z$1,0)),"")</f>
        <v>0</v>
      </c>
      <c r="J14" s="11">
        <f>IFERROR(INDEX(BAPTISM_SOURCE_ZONE_MONTH!$A:$Z,WEST_GRAPH_DATA!$E14,MATCH(J$2,BAPTISM_SOURCE_ZONE_MONTH!$A$1:$Z$1,0)),"")</f>
        <v>0</v>
      </c>
      <c r="K14" s="11">
        <f>IFERROR(INDEX(BAPTISM_SOURCE_ZONE_MONTH!$A:$Z,WEST_GRAPH_DATA!$E14,MATCH(K$2,BAPTISM_SOURCE_ZONE_MONTH!$A$1:$Z$1,0)),"")</f>
        <v>3</v>
      </c>
      <c r="M14" s="37">
        <f>MATCH($D14,REPORT_DATA_BY_ZONE_MONTH!$A:$A, 0)</f>
        <v>221</v>
      </c>
      <c r="N14" s="30">
        <f>IFERROR(INDEX(REPORT_DATA_BY_ZONE_MONTH!$A:$AG,$M14,MATCH(N$2,REPORT_DATA_BY_ZONE_MONTH!$A$1:$AG$1,0)), "")</f>
        <v>8</v>
      </c>
      <c r="O14" s="30">
        <f t="shared" si="2"/>
        <v>7</v>
      </c>
      <c r="P14" s="30">
        <f>IFERROR(INDEX(REPORT_DATA_BY_ZONE_MONTH!$A:$AG,$M14,MATCH(P$2,REPORT_DATA_BY_ZONE_MONTH!$A$1:$AG$1,0)), "")</f>
        <v>150</v>
      </c>
      <c r="Q14" s="30">
        <f t="shared" si="3"/>
        <v>264</v>
      </c>
      <c r="R14" s="30">
        <f>IFERROR(INDEX(REPORT_DATA_BY_ZONE_MONTH!$A:$AG,$M14,MATCH(R$2,REPORT_DATA_BY_ZONE_MONTH!$A$1:$AG$1,0)), "")</f>
        <v>33</v>
      </c>
      <c r="S14" s="30">
        <f t="shared" si="4"/>
        <v>132</v>
      </c>
      <c r="T14" s="30">
        <f>IFERROR(INDEX(REPORT_DATA_BY_ZONE_MONTH!$A:$AG,$M14,MATCH(T$2,REPORT_DATA_BY_ZONE_MONTH!$A$1:$AG$1,0)), "")</f>
        <v>114</v>
      </c>
      <c r="U14" s="30">
        <f t="shared" si="5"/>
        <v>220</v>
      </c>
      <c r="V14" s="30">
        <f>IFERROR(INDEX(REPORT_DATA_BY_ZONE_MONTH!$A:$AG,$M14,MATCH(V$2,REPORT_DATA_BY_ZONE_MONTH!$A$1:$AG$1,0)), "")</f>
        <v>0</v>
      </c>
      <c r="W14" s="30">
        <f t="shared" si="6"/>
        <v>44</v>
      </c>
      <c r="Y14" s="8">
        <v>12</v>
      </c>
      <c r="Z14" s="8" t="str">
        <f>CONCATENATE(YEAR, ":",Y14,":0:0:",WEST!$A$1)</f>
        <v>2016:12:0:0:WEST</v>
      </c>
      <c r="AA14" s="37" t="e">
        <f>MATCH($Z14,REPORT_DATA_BY_ZONE_MONTH!$A:$A, 0)</f>
        <v>#N/A</v>
      </c>
      <c r="AB14" s="30" t="str">
        <f>IFERROR(INDEX(REPORT_DATA_BY_ZONE_MONTH!$A:$AG,$AA14,MATCH(AB$2,REPORT_DATA_BY_ZONE_MONTH!$A$1:$AG$1,0)), "")</f>
        <v/>
      </c>
    </row>
    <row r="15" spans="1:28">
      <c r="A15" s="37">
        <v>0</v>
      </c>
      <c r="B15" s="37">
        <f t="shared" si="0"/>
        <v>2</v>
      </c>
      <c r="C15" s="38">
        <f t="shared" si="1"/>
        <v>42401</v>
      </c>
      <c r="D15" s="38" t="str">
        <f>CONCATENATE(YEAR($C15),":",MONTH($C15),":0:0:", WEST!$A$1)</f>
        <v>2016:2:0:0:WEST</v>
      </c>
      <c r="E15" s="37" t="e">
        <f>MATCH($D15,BAPTISM_SOURCE_ZONE_MONTH!$A:$A, 0)</f>
        <v>#N/A</v>
      </c>
      <c r="F15" s="11" t="str">
        <f>IFERROR(INDEX(BAPTISM_SOURCE_ZONE_MONTH!$A:$Z,WEST_GRAPH_DATA!$E15,MATCH(F$2,BAPTISM_SOURCE_ZONE_MONTH!$A$1:$Z$1,0)),"")</f>
        <v/>
      </c>
      <c r="G15" s="11" t="str">
        <f>IFERROR(INDEX(BAPTISM_SOURCE_ZONE_MONTH!$A:$Z,WEST_GRAPH_DATA!$E15,MATCH(G$2,BAPTISM_SOURCE_ZONE_MONTH!$A$1:$Z$1,0)),"")</f>
        <v/>
      </c>
      <c r="H15" s="11" t="str">
        <f>IFERROR(INDEX(BAPTISM_SOURCE_ZONE_MONTH!$A:$Z,WEST_GRAPH_DATA!$E15,MATCH(H$2,BAPTISM_SOURCE_ZONE_MONTH!$A$1:$Z$1,0)),"")</f>
        <v/>
      </c>
      <c r="I15" s="11" t="str">
        <f>IFERROR(INDEX(BAPTISM_SOURCE_ZONE_MONTH!$A:$Z,WEST_GRAPH_DATA!$E15,MATCH(I$2,BAPTISM_SOURCE_ZONE_MONTH!$A$1:$Z$1,0)),"")</f>
        <v/>
      </c>
      <c r="J15" s="11" t="str">
        <f>IFERROR(INDEX(BAPTISM_SOURCE_ZONE_MONTH!$A:$Z,WEST_GRAPH_DATA!$E15,MATCH(J$2,BAPTISM_SOURCE_ZONE_MONTH!$A$1:$Z$1,0)),"")</f>
        <v/>
      </c>
      <c r="K15" s="11" t="str">
        <f>IFERROR(INDEX(BAPTISM_SOURCE_ZONE_MONTH!$A:$Z,WEST_GRAPH_DATA!$E15,MATCH(K$2,BAPTISM_SOURCE_ZONE_MONTH!$A$1:$Z$1,0)),"")</f>
        <v/>
      </c>
      <c r="M15" s="37">
        <f>MATCH($D15,REPORT_DATA_BY_ZONE_MONTH!$A:$A, 0)</f>
        <v>232</v>
      </c>
      <c r="N15" s="30">
        <f>IFERROR(INDEX(REPORT_DATA_BY_ZONE_MONTH!$A:$AG,$M15,MATCH(N$2,REPORT_DATA_BY_ZONE_MONTH!$A$1:$AG$1,0)), "")</f>
        <v>0</v>
      </c>
      <c r="O15" s="30">
        <f t="shared" si="2"/>
        <v>7</v>
      </c>
      <c r="P15" s="30">
        <f>IFERROR(INDEX(REPORT_DATA_BY_ZONE_MONTH!$A:$AG,$M15,MATCH(P$2,REPORT_DATA_BY_ZONE_MONTH!$A$1:$AG$1,0)), "")</f>
        <v>116</v>
      </c>
      <c r="Q15" s="30">
        <f t="shared" si="3"/>
        <v>264</v>
      </c>
      <c r="R15" s="30">
        <f>IFERROR(INDEX(REPORT_DATA_BY_ZONE_MONTH!$A:$AG,$M15,MATCH(R$2,REPORT_DATA_BY_ZONE_MONTH!$A$1:$AG$1,0)), "")</f>
        <v>37</v>
      </c>
      <c r="S15" s="30">
        <f t="shared" si="4"/>
        <v>132</v>
      </c>
      <c r="T15" s="30">
        <f>IFERROR(INDEX(REPORT_DATA_BY_ZONE_MONTH!$A:$AG,$M15,MATCH(T$2,REPORT_DATA_BY_ZONE_MONTH!$A$1:$AG$1,0)), "")</f>
        <v>76</v>
      </c>
      <c r="U15" s="30">
        <f t="shared" si="5"/>
        <v>220</v>
      </c>
      <c r="V15" s="30">
        <f>IFERROR(INDEX(REPORT_DATA_BY_ZONE_MONTH!$A:$AG,$M15,MATCH(V$2,REPORT_DATA_BY_ZONE_MONTH!$A$1:$AG$1,0)), "")</f>
        <v>4</v>
      </c>
      <c r="W15" s="30">
        <f t="shared" si="6"/>
        <v>44</v>
      </c>
    </row>
    <row r="16" spans="1:28">
      <c r="F16" s="37">
        <f t="shared" ref="F16:K16" si="7">SUM(F3:F15)</f>
        <v>7</v>
      </c>
      <c r="G16" s="37">
        <f>SUM(G3:G15)</f>
        <v>1</v>
      </c>
      <c r="H16" s="37">
        <f>SUM(H3:H15)</f>
        <v>1</v>
      </c>
      <c r="I16" s="37">
        <f t="shared" si="7"/>
        <v>0</v>
      </c>
      <c r="J16" s="37">
        <f t="shared" si="7"/>
        <v>0</v>
      </c>
      <c r="K16" s="37">
        <f t="shared" si="7"/>
        <v>3</v>
      </c>
      <c r="N16" s="37">
        <f>SUM(N3:N15)</f>
        <v>52</v>
      </c>
      <c r="O16" s="37"/>
      <c r="AB16" s="8">
        <f>SUM(AB3:AB14)</f>
        <v>8</v>
      </c>
    </row>
    <row r="17" spans="1:12">
      <c r="A17" s="8" t="s">
        <v>1424</v>
      </c>
      <c r="B17" s="8">
        <v>4</v>
      </c>
      <c r="G17" s="37"/>
      <c r="H17" s="37"/>
      <c r="I17" s="37"/>
      <c r="J17" s="37"/>
      <c r="K17" s="37"/>
      <c r="L17" s="37"/>
    </row>
    <row r="18" spans="1:12">
      <c r="A18" s="8" t="s">
        <v>1425</v>
      </c>
      <c r="B18" s="8">
        <f>COUNTA(WEST!$A:$A)-1</f>
        <v>11</v>
      </c>
      <c r="G18" s="37"/>
      <c r="H18" s="37"/>
      <c r="I18" s="37"/>
      <c r="J18" s="37"/>
      <c r="K18" s="37"/>
      <c r="L18" s="37"/>
    </row>
    <row r="19" spans="1:12">
      <c r="A19" s="8" t="s">
        <v>634</v>
      </c>
      <c r="B19" s="8">
        <f>SUM($F$16:$H$16)</f>
        <v>9</v>
      </c>
    </row>
    <row r="20" spans="1:12">
      <c r="A20" s="8" t="s">
        <v>635</v>
      </c>
      <c r="B20" s="8">
        <f>SUM($I$16:$K$16)</f>
        <v>3</v>
      </c>
    </row>
    <row r="21" spans="1:12">
      <c r="A21" s="8" t="s">
        <v>1426</v>
      </c>
      <c r="B21" s="1">
        <v>7</v>
      </c>
    </row>
    <row r="22" spans="1:12" ht="60">
      <c r="A22" s="8" t="s">
        <v>637</v>
      </c>
      <c r="B22" s="39" t="str">
        <f>CONCATENATE("Member Referral Goal 成員回條目標:     50%+ 
Member Referral Actual 成員回條實際:  ",$D$22)</f>
        <v>Member Referral Goal 成員回條目標:     50%+ 
Member Referral Actual 成員回條實際:  25%</v>
      </c>
      <c r="C22" s="40">
        <f>B20/SUM(B19:B20)</f>
        <v>0.25</v>
      </c>
      <c r="D22" s="8" t="str">
        <f>TEXT(C22,"00%")</f>
        <v>25%</v>
      </c>
    </row>
    <row r="23" spans="1:12" ht="30">
      <c r="A23" s="8" t="s">
        <v>638</v>
      </c>
      <c r="B23" s="39" t="str">
        <f>CONCATENATE("Annual Goal 年度目標:  ",C23,"
Actual YTD 年度實際:    ",D23)</f>
        <v>Annual Goal 年度目標:  85
Actual YTD 年度實際:    8</v>
      </c>
      <c r="C23" s="8">
        <f>WEST!$D$2</f>
        <v>85</v>
      </c>
      <c r="D23" s="8">
        <f>WEST!$G$5</f>
        <v>8</v>
      </c>
    </row>
    <row r="24" spans="1:12" ht="23.25">
      <c r="A24" s="8" t="s">
        <v>1423</v>
      </c>
      <c r="B24" s="64" t="str">
        <f>WEST!$B1</f>
        <v>West Zone</v>
      </c>
    </row>
    <row r="25" spans="1:12">
      <c r="B25" s="62" t="str">
        <f>WEST!$B2</f>
        <v>臺北西地帶</v>
      </c>
    </row>
    <row r="26" spans="1:12">
      <c r="B26" s="62" t="str">
        <f>WEST!$B6</f>
        <v>West Stake</v>
      </c>
    </row>
    <row r="27" spans="1:12">
      <c r="B27" s="62" t="str">
        <f>WEST!$B7</f>
        <v>臺北西支聯會</v>
      </c>
    </row>
    <row r="28" spans="1:12">
      <c r="B28" s="63">
        <f>WEST!$B4</f>
        <v>42414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D10" sqref="D10"/>
    </sheetView>
  </sheetViews>
  <sheetFormatPr defaultRowHeight="15"/>
  <cols>
    <col min="1" max="1" width="19.28515625" customWidth="1"/>
    <col min="2" max="2" width="1.7109375" customWidth="1"/>
    <col min="3" max="3" width="15.28515625" bestFit="1" customWidth="1"/>
    <col min="4" max="4" width="11.85546875" bestFit="1" customWidth="1"/>
    <col min="5" max="5" width="12" bestFit="1" customWidth="1"/>
    <col min="6" max="6" width="14.28515625" bestFit="1" customWidth="1"/>
    <col min="7" max="7" width="13.140625" bestFit="1" customWidth="1"/>
    <col min="8" max="8" width="10.42578125" bestFit="1" customWidth="1"/>
  </cols>
  <sheetData>
    <row r="1" spans="1:8"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</row>
    <row r="2" spans="1:8">
      <c r="A2" s="8" t="s">
        <v>612</v>
      </c>
      <c r="B2" s="3" t="s">
        <v>1466</v>
      </c>
      <c r="C2" s="8">
        <v>8</v>
      </c>
      <c r="D2" s="8">
        <v>0</v>
      </c>
      <c r="E2" s="8">
        <v>0</v>
      </c>
      <c r="F2" s="8">
        <v>8</v>
      </c>
      <c r="G2" s="8">
        <v>0</v>
      </c>
      <c r="H2" s="8">
        <v>0</v>
      </c>
    </row>
    <row r="3" spans="1:8">
      <c r="A3" s="8" t="s">
        <v>613</v>
      </c>
      <c r="B3" s="3" t="s">
        <v>1466</v>
      </c>
      <c r="C3" s="8">
        <v>7</v>
      </c>
      <c r="D3" s="8">
        <v>0</v>
      </c>
      <c r="E3" s="8">
        <v>0</v>
      </c>
      <c r="F3" s="8">
        <v>5</v>
      </c>
      <c r="G3" s="8">
        <v>0</v>
      </c>
      <c r="H3" s="8">
        <v>0</v>
      </c>
    </row>
    <row r="4" spans="1:8">
      <c r="A4" s="8" t="s">
        <v>614</v>
      </c>
      <c r="B4" s="3" t="s">
        <v>1466</v>
      </c>
      <c r="C4" s="8">
        <v>8</v>
      </c>
      <c r="D4" s="8">
        <v>0</v>
      </c>
      <c r="E4" s="8">
        <v>0</v>
      </c>
      <c r="F4" s="8">
        <v>1</v>
      </c>
      <c r="G4" s="8">
        <v>0</v>
      </c>
      <c r="H4" s="8">
        <v>0</v>
      </c>
    </row>
    <row r="5" spans="1:8">
      <c r="A5" s="8" t="s">
        <v>615</v>
      </c>
      <c r="B5" s="3" t="s">
        <v>1466</v>
      </c>
      <c r="C5" s="8">
        <v>3</v>
      </c>
      <c r="D5" s="8">
        <v>0</v>
      </c>
      <c r="E5" s="8">
        <v>0</v>
      </c>
      <c r="F5" s="8">
        <v>3</v>
      </c>
      <c r="G5" s="8">
        <v>0</v>
      </c>
      <c r="H5" s="8">
        <v>0</v>
      </c>
    </row>
    <row r="6" spans="1:8">
      <c r="A6" s="8" t="s">
        <v>616</v>
      </c>
      <c r="B6" s="3" t="s">
        <v>1466</v>
      </c>
      <c r="C6" s="8">
        <v>4</v>
      </c>
      <c r="D6" s="8">
        <v>0</v>
      </c>
      <c r="E6" s="8">
        <v>0</v>
      </c>
      <c r="F6" s="8">
        <v>2</v>
      </c>
      <c r="G6" s="8">
        <v>0</v>
      </c>
      <c r="H6" s="8">
        <v>0</v>
      </c>
    </row>
    <row r="7" spans="1:8">
      <c r="A7" s="8" t="s">
        <v>617</v>
      </c>
      <c r="B7" s="3" t="s">
        <v>1466</v>
      </c>
      <c r="C7" s="8">
        <v>5</v>
      </c>
      <c r="D7" s="8">
        <v>0</v>
      </c>
      <c r="E7" s="8">
        <v>0</v>
      </c>
      <c r="F7" s="8">
        <v>5</v>
      </c>
      <c r="G7" s="8">
        <v>2</v>
      </c>
      <c r="H7" s="8">
        <v>0</v>
      </c>
    </row>
    <row r="8" spans="1:8">
      <c r="A8" s="8" t="s">
        <v>618</v>
      </c>
      <c r="B8" s="3" t="s">
        <v>1466</v>
      </c>
      <c r="C8" s="8">
        <v>6</v>
      </c>
      <c r="D8" s="8">
        <v>0</v>
      </c>
      <c r="E8" s="8">
        <v>0</v>
      </c>
      <c r="F8" s="8">
        <v>0</v>
      </c>
      <c r="G8" s="8">
        <v>2</v>
      </c>
      <c r="H8" s="8">
        <v>0</v>
      </c>
    </row>
    <row r="9" spans="1:8">
      <c r="A9" s="8" t="s">
        <v>619</v>
      </c>
      <c r="B9" s="3" t="s">
        <v>1466</v>
      </c>
      <c r="C9" s="8">
        <v>10</v>
      </c>
      <c r="D9" s="8">
        <v>0</v>
      </c>
      <c r="E9" s="8">
        <v>0</v>
      </c>
      <c r="F9" s="8">
        <v>10</v>
      </c>
      <c r="G9" s="8">
        <v>2</v>
      </c>
      <c r="H9" s="8">
        <v>1</v>
      </c>
    </row>
    <row r="10" spans="1:8">
      <c r="A10" s="8" t="s">
        <v>620</v>
      </c>
      <c r="B10" s="3" t="s">
        <v>1466</v>
      </c>
      <c r="C10" s="8">
        <v>7</v>
      </c>
      <c r="D10" s="8">
        <v>0</v>
      </c>
      <c r="E10" s="8">
        <v>0</v>
      </c>
      <c r="F10" s="8">
        <v>3</v>
      </c>
      <c r="G10" s="8">
        <v>1</v>
      </c>
      <c r="H10" s="8">
        <v>1</v>
      </c>
    </row>
    <row r="11" spans="1:8">
      <c r="A11" s="8" t="s">
        <v>621</v>
      </c>
      <c r="B11" s="3" t="s">
        <v>1466</v>
      </c>
      <c r="C11" s="8">
        <v>5</v>
      </c>
      <c r="D11" s="8">
        <v>0</v>
      </c>
      <c r="E11" s="8">
        <v>0</v>
      </c>
      <c r="F11" s="8">
        <v>4</v>
      </c>
      <c r="G11" s="8">
        <v>2</v>
      </c>
      <c r="H11" s="8">
        <v>0</v>
      </c>
    </row>
    <row r="12" spans="1:8">
      <c r="A12" s="8" t="s">
        <v>622</v>
      </c>
      <c r="B12" s="3" t="s">
        <v>1466</v>
      </c>
      <c r="C12" s="8">
        <v>0</v>
      </c>
      <c r="D12" s="8">
        <v>0</v>
      </c>
      <c r="E12" s="8">
        <v>0</v>
      </c>
      <c r="F12" s="8">
        <v>2</v>
      </c>
      <c r="G12" s="8">
        <v>0</v>
      </c>
      <c r="H12" s="8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71"/>
  <sheetViews>
    <sheetView zoomScaleNormal="100" zoomScaleSheetLayoutView="115" workbookViewId="0">
      <selection activeCell="V14" sqref="V14"/>
    </sheetView>
  </sheetViews>
  <sheetFormatPr defaultRowHeight="15"/>
  <cols>
    <col min="1" max="1" width="24.7109375" style="8" bestFit="1" customWidth="1"/>
    <col min="2" max="2" width="23.7109375" style="8" bestFit="1" customWidth="1"/>
    <col min="3" max="3" width="15.7109375" style="8" customWidth="1"/>
    <col min="4" max="7" width="3.85546875" style="8" customWidth="1"/>
    <col min="8" max="8" width="14.28515625" style="8" bestFit="1" customWidth="1"/>
    <col min="9" max="19" width="7.7109375" style="8" customWidth="1"/>
    <col min="20" max="16384" width="9.140625" style="8"/>
  </cols>
  <sheetData>
    <row r="1" spans="1:39" ht="152.25" customHeight="1">
      <c r="A1" s="51" t="s">
        <v>1412</v>
      </c>
      <c r="B1" s="42"/>
      <c r="C1" s="43"/>
      <c r="D1" s="43"/>
      <c r="E1" s="43"/>
      <c r="F1" s="43"/>
      <c r="G1" s="43"/>
      <c r="H1" s="44"/>
      <c r="I1" s="65" t="s">
        <v>27</v>
      </c>
      <c r="J1" s="65" t="s">
        <v>28</v>
      </c>
      <c r="K1" s="65" t="s">
        <v>29</v>
      </c>
      <c r="L1" s="65" t="s">
        <v>30</v>
      </c>
      <c r="M1" s="65" t="s">
        <v>31</v>
      </c>
      <c r="N1" s="65" t="s">
        <v>32</v>
      </c>
      <c r="O1" s="65" t="s">
        <v>64</v>
      </c>
      <c r="P1" s="65" t="s">
        <v>65</v>
      </c>
      <c r="Q1" s="65" t="s">
        <v>66</v>
      </c>
      <c r="R1" s="65" t="s">
        <v>33</v>
      </c>
      <c r="S1" s="65" t="s">
        <v>34</v>
      </c>
    </row>
    <row r="2" spans="1:39" ht="15" customHeight="1">
      <c r="A2" s="72" t="s">
        <v>1413</v>
      </c>
      <c r="B2" s="35" t="s">
        <v>1403</v>
      </c>
      <c r="C2" s="79">
        <v>805</v>
      </c>
      <c r="D2" s="76" t="s">
        <v>69</v>
      </c>
      <c r="E2" s="77"/>
      <c r="F2" s="77"/>
      <c r="G2" s="78"/>
      <c r="H2" s="47" t="s">
        <v>59</v>
      </c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</row>
    <row r="3" spans="1:39" ht="15" customHeight="1">
      <c r="A3" s="73"/>
      <c r="B3" s="34" t="s">
        <v>1404</v>
      </c>
      <c r="C3" s="80"/>
      <c r="D3" s="76" t="s">
        <v>1397</v>
      </c>
      <c r="E3" s="77"/>
      <c r="F3" s="77"/>
      <c r="G3" s="78"/>
      <c r="H3" s="47" t="s">
        <v>1395</v>
      </c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</row>
    <row r="4" spans="1:39" ht="15" customHeight="1">
      <c r="A4" s="74">
        <f>DATE</f>
        <v>42414</v>
      </c>
      <c r="B4" s="32" t="s">
        <v>1400</v>
      </c>
      <c r="C4" s="33"/>
      <c r="D4" s="68">
        <f>ROUND($C$2/12*MONTH,0)</f>
        <v>134</v>
      </c>
      <c r="E4" s="69"/>
      <c r="F4" s="69"/>
      <c r="G4" s="70"/>
      <c r="H4" s="52">
        <f>ROUND($C$2/12,0)</f>
        <v>67</v>
      </c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</row>
    <row r="5" spans="1:39" ht="15" customHeight="1">
      <c r="A5" s="75"/>
      <c r="B5" s="32" t="s">
        <v>1401</v>
      </c>
      <c r="C5" s="33"/>
      <c r="D5" s="68"/>
      <c r="E5" s="69"/>
      <c r="F5" s="69"/>
      <c r="G5" s="70"/>
      <c r="H5" s="52">
        <f>$I$15</f>
        <v>7</v>
      </c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</row>
    <row r="6" spans="1:39" ht="15" customHeight="1">
      <c r="A6" s="48" t="s">
        <v>20</v>
      </c>
      <c r="B6" s="34" t="s">
        <v>17</v>
      </c>
      <c r="C6" s="34"/>
      <c r="D6" s="29" t="s">
        <v>2</v>
      </c>
      <c r="E6" s="29" t="s">
        <v>3</v>
      </c>
      <c r="F6" s="29" t="s">
        <v>4</v>
      </c>
      <c r="G6" s="29" t="s">
        <v>5</v>
      </c>
      <c r="H6" s="29" t="s">
        <v>55</v>
      </c>
      <c r="I6" s="23" t="s">
        <v>21</v>
      </c>
      <c r="J6" s="23" t="s">
        <v>21</v>
      </c>
      <c r="K6" s="23" t="s">
        <v>22</v>
      </c>
      <c r="L6" s="23" t="s">
        <v>23</v>
      </c>
      <c r="M6" s="23" t="s">
        <v>24</v>
      </c>
      <c r="N6" s="23"/>
      <c r="O6" s="23" t="s">
        <v>25</v>
      </c>
      <c r="P6" s="23" t="s">
        <v>60</v>
      </c>
      <c r="Q6" s="23" t="s">
        <v>25</v>
      </c>
      <c r="R6" s="23" t="s">
        <v>26</v>
      </c>
      <c r="S6" s="24"/>
    </row>
    <row r="7" spans="1:39" ht="15" customHeight="1">
      <c r="A7" s="50" t="s">
        <v>904</v>
      </c>
      <c r="B7" s="34" t="s">
        <v>1398</v>
      </c>
      <c r="C7" s="34"/>
      <c r="D7" s="29"/>
      <c r="E7" s="29"/>
      <c r="F7" s="29"/>
      <c r="G7" s="29"/>
      <c r="H7" s="29" t="s">
        <v>1399</v>
      </c>
      <c r="I7" s="23" t="s">
        <v>1405</v>
      </c>
      <c r="J7" s="23" t="s">
        <v>1405</v>
      </c>
      <c r="K7" s="23" t="s">
        <v>1406</v>
      </c>
      <c r="L7" s="23" t="s">
        <v>1407</v>
      </c>
      <c r="M7" s="23" t="s">
        <v>1408</v>
      </c>
      <c r="N7" s="23"/>
      <c r="O7" s="23" t="s">
        <v>1409</v>
      </c>
      <c r="P7" s="23" t="s">
        <v>1410</v>
      </c>
      <c r="Q7" s="23" t="s">
        <v>1409</v>
      </c>
      <c r="R7" s="23" t="s">
        <v>1411</v>
      </c>
      <c r="S7" s="24"/>
    </row>
    <row r="8" spans="1:39" hidden="1">
      <c r="A8" s="21"/>
      <c r="B8" s="22"/>
      <c r="C8" s="22"/>
      <c r="D8" s="22" t="s">
        <v>2</v>
      </c>
      <c r="E8" s="22" t="s">
        <v>3</v>
      </c>
      <c r="F8" s="22" t="s">
        <v>4</v>
      </c>
      <c r="G8" s="22" t="s">
        <v>5</v>
      </c>
      <c r="H8" s="22" t="s">
        <v>61</v>
      </c>
      <c r="I8" s="22" t="s">
        <v>6</v>
      </c>
      <c r="J8" s="22" t="s">
        <v>77</v>
      </c>
      <c r="K8" s="22" t="s">
        <v>7</v>
      </c>
      <c r="L8" s="22" t="s">
        <v>8</v>
      </c>
      <c r="M8" s="22" t="s">
        <v>9</v>
      </c>
      <c r="N8" s="22" t="s">
        <v>10</v>
      </c>
      <c r="O8" s="22" t="s">
        <v>63</v>
      </c>
      <c r="P8" s="22" t="s">
        <v>62</v>
      </c>
      <c r="Q8" s="22" t="s">
        <v>11</v>
      </c>
      <c r="R8" s="22" t="s">
        <v>12</v>
      </c>
      <c r="S8" s="25" t="s">
        <v>13</v>
      </c>
    </row>
    <row r="9" spans="1:39">
      <c r="A9" s="13" t="s">
        <v>1396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7"/>
    </row>
    <row r="10" spans="1:39">
      <c r="A10" s="28" t="s">
        <v>1391</v>
      </c>
      <c r="B10" s="14"/>
      <c r="C10" s="14"/>
      <c r="D10" s="11">
        <f>SUM(Z$17:Z$27)</f>
        <v>147</v>
      </c>
      <c r="E10" s="11">
        <f>SUM(AA$17:AA$27)</f>
        <v>238</v>
      </c>
      <c r="F10" s="11">
        <f>SUM(AB$17:AB$27)</f>
        <v>1</v>
      </c>
      <c r="G10" s="11">
        <f>SUM(AC$17:AC$27)</f>
        <v>3</v>
      </c>
      <c r="H10" s="11">
        <f>SUM(AD$17:AD$27)</f>
        <v>2</v>
      </c>
      <c r="I10" s="11">
        <f>SUM(AC$17:AC$27)</f>
        <v>3</v>
      </c>
      <c r="J10" s="11">
        <f t="shared" ref="J10:S10" si="0">SUM(AD$17:AD$27)</f>
        <v>2</v>
      </c>
      <c r="K10" s="11">
        <f t="shared" si="0"/>
        <v>545</v>
      </c>
      <c r="L10" s="11">
        <f t="shared" si="0"/>
        <v>123</v>
      </c>
      <c r="M10" s="11">
        <f t="shared" si="0"/>
        <v>635</v>
      </c>
      <c r="N10" s="11">
        <f t="shared" si="0"/>
        <v>1127</v>
      </c>
      <c r="O10" s="11">
        <f t="shared" si="0"/>
        <v>452</v>
      </c>
      <c r="P10" s="11">
        <f t="shared" si="0"/>
        <v>8</v>
      </c>
      <c r="Q10" s="11">
        <f t="shared" si="0"/>
        <v>360</v>
      </c>
      <c r="R10" s="11">
        <f>SUM(AL$17:AL$27)</f>
        <v>89</v>
      </c>
      <c r="S10" s="11">
        <f t="shared" si="0"/>
        <v>6</v>
      </c>
    </row>
    <row r="11" spans="1:39">
      <c r="A11" s="28" t="s">
        <v>1390</v>
      </c>
      <c r="B11" s="14"/>
      <c r="C11" s="14"/>
      <c r="D11" s="11">
        <f>SUM(Z$28:Z$38)</f>
        <v>136</v>
      </c>
      <c r="E11" s="11">
        <f>SUM(AA$28:AA$38)</f>
        <v>211</v>
      </c>
      <c r="F11" s="11">
        <f>SUM(AB$28:AB$38)</f>
        <v>15</v>
      </c>
      <c r="G11" s="11">
        <f>SUM(AC$28:AC$38)</f>
        <v>4</v>
      </c>
      <c r="H11" s="11">
        <f>SUM(AD$28:AD$38)</f>
        <v>5</v>
      </c>
      <c r="I11" s="11">
        <f t="shared" ref="I11:S11" si="1">SUM(AC$28:AC$38)</f>
        <v>4</v>
      </c>
      <c r="J11" s="11">
        <f t="shared" si="1"/>
        <v>5</v>
      </c>
      <c r="K11" s="11">
        <f t="shared" si="1"/>
        <v>524</v>
      </c>
      <c r="L11" s="11">
        <f t="shared" si="1"/>
        <v>190</v>
      </c>
      <c r="M11" s="11">
        <f t="shared" si="1"/>
        <v>503</v>
      </c>
      <c r="N11" s="11">
        <f t="shared" si="1"/>
        <v>927</v>
      </c>
      <c r="O11" s="11">
        <f t="shared" si="1"/>
        <v>429</v>
      </c>
      <c r="P11" s="11">
        <f t="shared" si="1"/>
        <v>41</v>
      </c>
      <c r="Q11" s="11">
        <f t="shared" si="1"/>
        <v>353</v>
      </c>
      <c r="R11" s="11">
        <f t="shared" si="1"/>
        <v>138</v>
      </c>
      <c r="S11" s="11">
        <f t="shared" si="1"/>
        <v>2</v>
      </c>
    </row>
    <row r="12" spans="1:39">
      <c r="A12" s="28" t="s">
        <v>1392</v>
      </c>
      <c r="B12" s="14"/>
      <c r="C12" s="14"/>
      <c r="D12" s="11">
        <f>SUM(Z$39:Z$49)</f>
        <v>0</v>
      </c>
      <c r="E12" s="11">
        <f>SUM(AA$39:AA$49)</f>
        <v>0</v>
      </c>
      <c r="F12" s="11">
        <f>SUM(AB$39:AB$49)</f>
        <v>0</v>
      </c>
      <c r="G12" s="11">
        <f>SUM(AC$39:AC$49)</f>
        <v>0</v>
      </c>
      <c r="H12" s="11">
        <f>SUM(AD$39:AD$49)</f>
        <v>0</v>
      </c>
      <c r="I12" s="11">
        <f t="shared" ref="I12:S12" si="2">SUM(AC$39:AC$49)</f>
        <v>0</v>
      </c>
      <c r="J12" s="11">
        <f t="shared" si="2"/>
        <v>0</v>
      </c>
      <c r="K12" s="11">
        <f t="shared" si="2"/>
        <v>0</v>
      </c>
      <c r="L12" s="11">
        <f t="shared" si="2"/>
        <v>0</v>
      </c>
      <c r="M12" s="11">
        <f t="shared" si="2"/>
        <v>0</v>
      </c>
      <c r="N12" s="11">
        <f t="shared" si="2"/>
        <v>0</v>
      </c>
      <c r="O12" s="11">
        <f t="shared" si="2"/>
        <v>0</v>
      </c>
      <c r="P12" s="11">
        <f t="shared" si="2"/>
        <v>0</v>
      </c>
      <c r="Q12" s="11">
        <f t="shared" si="2"/>
        <v>0</v>
      </c>
      <c r="R12" s="11">
        <f t="shared" si="2"/>
        <v>0</v>
      </c>
      <c r="S12" s="11">
        <f t="shared" si="2"/>
        <v>0</v>
      </c>
    </row>
    <row r="13" spans="1:39">
      <c r="A13" s="28" t="s">
        <v>1393</v>
      </c>
      <c r="B13" s="14"/>
      <c r="C13" s="14"/>
      <c r="D13" s="11">
        <f>SUM(Z$50:Z$60)</f>
        <v>0</v>
      </c>
      <c r="E13" s="11">
        <f>SUM(AA$50:AA$60)</f>
        <v>0</v>
      </c>
      <c r="F13" s="11">
        <f>SUM(AB$50:AB$60)</f>
        <v>0</v>
      </c>
      <c r="G13" s="11">
        <f>SUM(AC$50:AC$60)</f>
        <v>0</v>
      </c>
      <c r="H13" s="11">
        <f>SUM(AD$50:AD$60)</f>
        <v>0</v>
      </c>
      <c r="I13" s="11">
        <f t="shared" ref="I13:S13" si="3">SUM(AC$50:AC$60)</f>
        <v>0</v>
      </c>
      <c r="J13" s="11">
        <f t="shared" si="3"/>
        <v>0</v>
      </c>
      <c r="K13" s="11">
        <f t="shared" si="3"/>
        <v>0</v>
      </c>
      <c r="L13" s="11">
        <f t="shared" si="3"/>
        <v>0</v>
      </c>
      <c r="M13" s="11">
        <f t="shared" si="3"/>
        <v>0</v>
      </c>
      <c r="N13" s="11">
        <f t="shared" si="3"/>
        <v>0</v>
      </c>
      <c r="O13" s="11">
        <f t="shared" si="3"/>
        <v>0</v>
      </c>
      <c r="P13" s="11">
        <f t="shared" si="3"/>
        <v>0</v>
      </c>
      <c r="Q13" s="11">
        <f t="shared" si="3"/>
        <v>0</v>
      </c>
      <c r="R13" s="11">
        <f t="shared" si="3"/>
        <v>0</v>
      </c>
      <c r="S13" s="11">
        <f t="shared" si="3"/>
        <v>0</v>
      </c>
    </row>
    <row r="14" spans="1:39">
      <c r="A14" s="28" t="s">
        <v>1394</v>
      </c>
      <c r="B14" s="14"/>
      <c r="C14" s="14"/>
      <c r="D14" s="11">
        <f>SUM(Z$61:Z$71)</f>
        <v>0</v>
      </c>
      <c r="E14" s="11">
        <f>SUM(AA$61:AA$71)</f>
        <v>0</v>
      </c>
      <c r="F14" s="11">
        <f>SUM(AB$61:AB$71)</f>
        <v>0</v>
      </c>
      <c r="G14" s="11">
        <f>SUM(AC$61:AC$71)</f>
        <v>0</v>
      </c>
      <c r="H14" s="11">
        <f>SUM(AD$61:AD$71)</f>
        <v>0</v>
      </c>
      <c r="I14" s="11">
        <f t="shared" ref="I14:S14" si="4">SUM(AC$61:AC$71)</f>
        <v>0</v>
      </c>
      <c r="J14" s="11">
        <f t="shared" si="4"/>
        <v>0</v>
      </c>
      <c r="K14" s="11">
        <f t="shared" si="4"/>
        <v>0</v>
      </c>
      <c r="L14" s="11">
        <f t="shared" si="4"/>
        <v>0</v>
      </c>
      <c r="M14" s="11">
        <f t="shared" si="4"/>
        <v>0</v>
      </c>
      <c r="N14" s="11">
        <f t="shared" si="4"/>
        <v>0</v>
      </c>
      <c r="O14" s="11">
        <f t="shared" si="4"/>
        <v>0</v>
      </c>
      <c r="P14" s="11">
        <f t="shared" si="4"/>
        <v>0</v>
      </c>
      <c r="Q14" s="11">
        <f t="shared" si="4"/>
        <v>0</v>
      </c>
      <c r="R14" s="11">
        <f t="shared" si="4"/>
        <v>0</v>
      </c>
      <c r="S14" s="11">
        <f t="shared" si="4"/>
        <v>0</v>
      </c>
    </row>
    <row r="15" spans="1:39">
      <c r="A15" s="18" t="s">
        <v>1402</v>
      </c>
      <c r="B15" s="15"/>
      <c r="C15" s="15"/>
      <c r="D15" s="19">
        <f>SUM(D10:D14)</f>
        <v>283</v>
      </c>
      <c r="E15" s="19">
        <f t="shared" ref="E15:S15" si="5">SUM(E10:E14)</f>
        <v>449</v>
      </c>
      <c r="F15" s="19">
        <f t="shared" si="5"/>
        <v>16</v>
      </c>
      <c r="G15" s="19">
        <f t="shared" si="5"/>
        <v>7</v>
      </c>
      <c r="H15" s="19">
        <f t="shared" si="5"/>
        <v>7</v>
      </c>
      <c r="I15" s="19">
        <f>SUM(I10:I14)</f>
        <v>7</v>
      </c>
      <c r="J15" s="19">
        <f t="shared" si="5"/>
        <v>7</v>
      </c>
      <c r="K15" s="19">
        <f t="shared" si="5"/>
        <v>1069</v>
      </c>
      <c r="L15" s="19">
        <f t="shared" si="5"/>
        <v>313</v>
      </c>
      <c r="M15" s="19">
        <f t="shared" si="5"/>
        <v>1138</v>
      </c>
      <c r="N15" s="19">
        <f t="shared" si="5"/>
        <v>2054</v>
      </c>
      <c r="O15" s="19">
        <f t="shared" si="5"/>
        <v>881</v>
      </c>
      <c r="P15" s="19">
        <f t="shared" si="5"/>
        <v>49</v>
      </c>
      <c r="Q15" s="19">
        <f t="shared" si="5"/>
        <v>713</v>
      </c>
      <c r="R15" s="19">
        <f t="shared" si="5"/>
        <v>227</v>
      </c>
      <c r="S15" s="19">
        <f t="shared" si="5"/>
        <v>8</v>
      </c>
    </row>
    <row r="16" spans="1:39">
      <c r="T16" s="30"/>
      <c r="U16" s="30"/>
      <c r="V16" s="30"/>
      <c r="W16" s="30"/>
      <c r="X16" s="30" t="s">
        <v>2</v>
      </c>
      <c r="Y16" s="30" t="s">
        <v>3</v>
      </c>
      <c r="Z16" s="30" t="s">
        <v>4</v>
      </c>
      <c r="AA16" s="30" t="s">
        <v>5</v>
      </c>
      <c r="AB16" s="30" t="s">
        <v>61</v>
      </c>
      <c r="AC16" s="30" t="s">
        <v>6</v>
      </c>
      <c r="AD16" s="30" t="s">
        <v>77</v>
      </c>
      <c r="AE16" s="30" t="s">
        <v>7</v>
      </c>
      <c r="AF16" s="30" t="s">
        <v>8</v>
      </c>
      <c r="AG16" s="30" t="s">
        <v>9</v>
      </c>
      <c r="AH16" s="30" t="s">
        <v>10</v>
      </c>
      <c r="AI16" s="30" t="s">
        <v>63</v>
      </c>
      <c r="AJ16" s="30" t="s">
        <v>62</v>
      </c>
      <c r="AK16" s="30" t="s">
        <v>11</v>
      </c>
      <c r="AL16" s="30" t="s">
        <v>12</v>
      </c>
      <c r="AM16" s="30" t="s">
        <v>13</v>
      </c>
    </row>
    <row r="17" spans="4:39">
      <c r="T17" s="30" t="s">
        <v>44</v>
      </c>
      <c r="U17" s="71" t="s">
        <v>39</v>
      </c>
      <c r="V17" s="14" t="str">
        <f t="shared" ref="V17:V27" si="6">CONCATENATE(YEAR,":",MONTH,":1:7:", $T17)</f>
        <v>2016:2:1:7:OFFICE</v>
      </c>
      <c r="W17" s="14">
        <f>MATCH($V17,REPORT_DATA_BY_ZONE!$A:$A, 0)</f>
        <v>39</v>
      </c>
      <c r="X17" s="11">
        <f>IFERROR(INDEX(REPORT_DATA_BY_ZONE!$A:$AG,$W17,MATCH(X$16,REPORT_DATA_BY_ZONE!$A$1:$AG$1,0)), "")</f>
        <v>0</v>
      </c>
      <c r="Y17" s="11">
        <f>IFERROR(INDEX(REPORT_DATA_BY_ZONE!$A:$AG,$W17,MATCH(Y$16,REPORT_DATA_BY_ZONE!$A$1:$AG$1,0)), "")</f>
        <v>0</v>
      </c>
      <c r="Z17" s="11">
        <f>IFERROR(INDEX(REPORT_DATA_BY_ZONE!$A:$AG,$W17,MATCH(Z$16,REPORT_DATA_BY_ZONE!$A$1:$AG$1,0)), "")</f>
        <v>7</v>
      </c>
      <c r="AA17" s="11">
        <f>IFERROR(INDEX(REPORT_DATA_BY_ZONE!$A:$AG,$W17,MATCH(AA$16,REPORT_DATA_BY_ZONE!$A$1:$AG$1,0)), "")</f>
        <v>7</v>
      </c>
      <c r="AB17" s="11">
        <f>IFERROR(INDEX(REPORT_DATA_BY_ZONE!$A:$AG,$W17,MATCH(AB$16,REPORT_DATA_BY_ZONE!$A$1:$AG$1,0)), "")</f>
        <v>0</v>
      </c>
      <c r="AC17" s="11">
        <f>IFERROR(INDEX(REPORT_DATA_BY_ZONE!$A:$AG,$W17,MATCH(AC$16,REPORT_DATA_BY_ZONE!$A$1:$AG$1,0)), "")</f>
        <v>0</v>
      </c>
      <c r="AD17" s="11">
        <f>IFERROR(INDEX(REPORT_DATA_BY_ZONE!$A:$AG,$W17,MATCH(AD$16,REPORT_DATA_BY_ZONE!$A$1:$AG$1,0)), "")</f>
        <v>0</v>
      </c>
      <c r="AE17" s="11">
        <f>IFERROR(INDEX(REPORT_DATA_BY_ZONE!$A:$AG,$W17,MATCH(AE$16,REPORT_DATA_BY_ZONE!$A$1:$AG$1,0)), "")</f>
        <v>25</v>
      </c>
      <c r="AF17" s="11">
        <f>IFERROR(INDEX(REPORT_DATA_BY_ZONE!$A:$AG,$W17,MATCH(AF$16,REPORT_DATA_BY_ZONE!$A$1:$AG$1,0)), "")</f>
        <v>1</v>
      </c>
      <c r="AG17" s="11">
        <f>IFERROR(INDEX(REPORT_DATA_BY_ZONE!$A:$AG,$W17,MATCH(AG$16,REPORT_DATA_BY_ZONE!$A$1:$AG$1,0)), "")</f>
        <v>7</v>
      </c>
      <c r="AH17" s="11">
        <f>IFERROR(INDEX(REPORT_DATA_BY_ZONE!$A:$AG,$W17,MATCH(AH$16,REPORT_DATA_BY_ZONE!$A$1:$AG$1,0)), "")</f>
        <v>17</v>
      </c>
      <c r="AI17" s="11">
        <f>IFERROR(INDEX(REPORT_DATA_BY_ZONE!$A:$AG,$W17,MATCH(AI$16,REPORT_DATA_BY_ZONE!$A$1:$AG$1,0)), "")</f>
        <v>7</v>
      </c>
      <c r="AJ17" s="11">
        <f>IFERROR(INDEX(REPORT_DATA_BY_ZONE!$A:$AG,$W17,MATCH(AJ$16,REPORT_DATA_BY_ZONE!$A$1:$AG$1,0)), "")</f>
        <v>2</v>
      </c>
      <c r="AK17" s="11">
        <f>IFERROR(INDEX(REPORT_DATA_BY_ZONE!$A:$AG,$W17,MATCH(AK$16,REPORT_DATA_BY_ZONE!$A$1:$AG$1,0)), "")</f>
        <v>5</v>
      </c>
      <c r="AL17" s="11">
        <f>IFERROR(INDEX(REPORT_DATA_BY_ZONE!$A:$AG,$W17,MATCH(AL$16,REPORT_DATA_BY_ZONE!$A$1:$AG$1,0)), "")</f>
        <v>2</v>
      </c>
      <c r="AM17" s="11">
        <f>IFERROR(INDEX(REPORT_DATA_BY_ZONE!$A:$AG,$W17,MATCH(AM$16,REPORT_DATA_BY_ZONE!$A$1:$AG$1,0)), "")</f>
        <v>0</v>
      </c>
    </row>
    <row r="18" spans="4:39">
      <c r="D18" s="3"/>
      <c r="T18" s="30" t="s">
        <v>49</v>
      </c>
      <c r="U18" s="71"/>
      <c r="V18" s="14" t="str">
        <f t="shared" si="6"/>
        <v>2016:2:1:7:HUALIAN</v>
      </c>
      <c r="W18" s="14">
        <f>MATCH($V18,REPORT_DATA_BY_ZONE!$A:$A, 0)</f>
        <v>37</v>
      </c>
      <c r="X18" s="11">
        <f>IFERROR(INDEX(REPORT_DATA_BY_ZONE!$A:$AG,$W18,MATCH(X$16,REPORT_DATA_BY_ZONE!$A$1:$AG$1,0)), "")</f>
        <v>0</v>
      </c>
      <c r="Y18" s="11">
        <f>IFERROR(INDEX(REPORT_DATA_BY_ZONE!$A:$AG,$W18,MATCH(Y$16,REPORT_DATA_BY_ZONE!$A$1:$AG$1,0)), "")</f>
        <v>1</v>
      </c>
      <c r="Z18" s="11">
        <f>IFERROR(INDEX(REPORT_DATA_BY_ZONE!$A:$AG,$W18,MATCH(Z$16,REPORT_DATA_BY_ZONE!$A$1:$AG$1,0)), "")</f>
        <v>8</v>
      </c>
      <c r="AA18" s="11">
        <f>IFERROR(INDEX(REPORT_DATA_BY_ZONE!$A:$AG,$W18,MATCH(AA$16,REPORT_DATA_BY_ZONE!$A$1:$AG$1,0)), "")</f>
        <v>15</v>
      </c>
      <c r="AB18" s="11">
        <f>IFERROR(INDEX(REPORT_DATA_BY_ZONE!$A:$AG,$W18,MATCH(AB$16,REPORT_DATA_BY_ZONE!$A$1:$AG$1,0)), "")</f>
        <v>0</v>
      </c>
      <c r="AC18" s="11">
        <f>IFERROR(INDEX(REPORT_DATA_BY_ZONE!$A:$AG,$W18,MATCH(AC$16,REPORT_DATA_BY_ZONE!$A$1:$AG$1,0)), "")</f>
        <v>0</v>
      </c>
      <c r="AD18" s="11">
        <f>IFERROR(INDEX(REPORT_DATA_BY_ZONE!$A:$AG,$W18,MATCH(AD$16,REPORT_DATA_BY_ZONE!$A$1:$AG$1,0)), "")</f>
        <v>0</v>
      </c>
      <c r="AE18" s="11">
        <f>IFERROR(INDEX(REPORT_DATA_BY_ZONE!$A:$AG,$W18,MATCH(AE$16,REPORT_DATA_BY_ZONE!$A$1:$AG$1,0)), "")</f>
        <v>34</v>
      </c>
      <c r="AF18" s="11">
        <f>IFERROR(INDEX(REPORT_DATA_BY_ZONE!$A:$AG,$W18,MATCH(AF$16,REPORT_DATA_BY_ZONE!$A$1:$AG$1,0)), "")</f>
        <v>10</v>
      </c>
      <c r="AG18" s="11">
        <f>IFERROR(INDEX(REPORT_DATA_BY_ZONE!$A:$AG,$W18,MATCH(AG$16,REPORT_DATA_BY_ZONE!$A$1:$AG$1,0)), "")</f>
        <v>35</v>
      </c>
      <c r="AH18" s="11">
        <f>IFERROR(INDEX(REPORT_DATA_BY_ZONE!$A:$AG,$W18,MATCH(AH$16,REPORT_DATA_BY_ZONE!$A$1:$AG$1,0)), "")</f>
        <v>47</v>
      </c>
      <c r="AI18" s="11">
        <f>IFERROR(INDEX(REPORT_DATA_BY_ZONE!$A:$AG,$W18,MATCH(AI$16,REPORT_DATA_BY_ZONE!$A$1:$AG$1,0)), "")</f>
        <v>26</v>
      </c>
      <c r="AJ18" s="11">
        <f>IFERROR(INDEX(REPORT_DATA_BY_ZONE!$A:$AG,$W18,MATCH(AJ$16,REPORT_DATA_BY_ZONE!$A$1:$AG$1,0)), "")</f>
        <v>1</v>
      </c>
      <c r="AK18" s="11">
        <f>IFERROR(INDEX(REPORT_DATA_BY_ZONE!$A:$AG,$W18,MATCH(AK$16,REPORT_DATA_BY_ZONE!$A$1:$AG$1,0)), "")</f>
        <v>19</v>
      </c>
      <c r="AL18" s="11">
        <f>IFERROR(INDEX(REPORT_DATA_BY_ZONE!$A:$AG,$W18,MATCH(AL$16,REPORT_DATA_BY_ZONE!$A$1:$AG$1,0)), "")</f>
        <v>2</v>
      </c>
      <c r="AM18" s="11">
        <f>IFERROR(INDEX(REPORT_DATA_BY_ZONE!$A:$AG,$W18,MATCH(AM$16,REPORT_DATA_BY_ZONE!$A$1:$AG$1,0)), "")</f>
        <v>0</v>
      </c>
    </row>
    <row r="19" spans="4:39">
      <c r="D19" s="3"/>
      <c r="T19" s="30" t="s">
        <v>48</v>
      </c>
      <c r="U19" s="71"/>
      <c r="V19" s="14" t="str">
        <f t="shared" si="6"/>
        <v>2016:2:1:7:TAIDONG</v>
      </c>
      <c r="W19" s="14">
        <f>MATCH($V19,REPORT_DATA_BY_ZONE!$A:$A, 0)</f>
        <v>41</v>
      </c>
      <c r="X19" s="11">
        <f>IFERROR(INDEX(REPORT_DATA_BY_ZONE!$A:$AG,$W19,MATCH(X$16,REPORT_DATA_BY_ZONE!$A$1:$AG$1,0)), "")</f>
        <v>0</v>
      </c>
      <c r="Y19" s="11">
        <f>IFERROR(INDEX(REPORT_DATA_BY_ZONE!$A:$AG,$W19,MATCH(Y$16,REPORT_DATA_BY_ZONE!$A$1:$AG$1,0)), "")</f>
        <v>2</v>
      </c>
      <c r="Z19" s="11">
        <f>IFERROR(INDEX(REPORT_DATA_BY_ZONE!$A:$AG,$W19,MATCH(Z$16,REPORT_DATA_BY_ZONE!$A$1:$AG$1,0)), "")</f>
        <v>15</v>
      </c>
      <c r="AA19" s="11">
        <f>IFERROR(INDEX(REPORT_DATA_BY_ZONE!$A:$AG,$W19,MATCH(AA$16,REPORT_DATA_BY_ZONE!$A$1:$AG$1,0)), "")</f>
        <v>19</v>
      </c>
      <c r="AB19" s="11">
        <f>IFERROR(INDEX(REPORT_DATA_BY_ZONE!$A:$AG,$W19,MATCH(AB$16,REPORT_DATA_BY_ZONE!$A$1:$AG$1,0)), "")</f>
        <v>1</v>
      </c>
      <c r="AC19" s="11">
        <f>IFERROR(INDEX(REPORT_DATA_BY_ZONE!$A:$AG,$W19,MATCH(AC$16,REPORT_DATA_BY_ZONE!$A$1:$AG$1,0)), "")</f>
        <v>1</v>
      </c>
      <c r="AD19" s="11">
        <f>IFERROR(INDEX(REPORT_DATA_BY_ZONE!$A:$AG,$W19,MATCH(AD$16,REPORT_DATA_BY_ZONE!$A$1:$AG$1,0)), "")</f>
        <v>1</v>
      </c>
      <c r="AE19" s="11">
        <f>IFERROR(INDEX(REPORT_DATA_BY_ZONE!$A:$AG,$W19,MATCH(AE$16,REPORT_DATA_BY_ZONE!$A$1:$AG$1,0)), "")</f>
        <v>40</v>
      </c>
      <c r="AF19" s="11">
        <f>IFERROR(INDEX(REPORT_DATA_BY_ZONE!$A:$AG,$W19,MATCH(AF$16,REPORT_DATA_BY_ZONE!$A$1:$AG$1,0)), "")</f>
        <v>6</v>
      </c>
      <c r="AG19" s="11">
        <f>IFERROR(INDEX(REPORT_DATA_BY_ZONE!$A:$AG,$W19,MATCH(AG$16,REPORT_DATA_BY_ZONE!$A$1:$AG$1,0)), "")</f>
        <v>33</v>
      </c>
      <c r="AH19" s="11">
        <f>IFERROR(INDEX(REPORT_DATA_BY_ZONE!$A:$AG,$W19,MATCH(AH$16,REPORT_DATA_BY_ZONE!$A$1:$AG$1,0)), "")</f>
        <v>81</v>
      </c>
      <c r="AI19" s="11">
        <f>IFERROR(INDEX(REPORT_DATA_BY_ZONE!$A:$AG,$W19,MATCH(AI$16,REPORT_DATA_BY_ZONE!$A$1:$AG$1,0)), "")</f>
        <v>21</v>
      </c>
      <c r="AJ19" s="11">
        <f>IFERROR(INDEX(REPORT_DATA_BY_ZONE!$A:$AG,$W19,MATCH(AJ$16,REPORT_DATA_BY_ZONE!$A$1:$AG$1,0)), "")</f>
        <v>0</v>
      </c>
      <c r="AK19" s="11">
        <f>IFERROR(INDEX(REPORT_DATA_BY_ZONE!$A:$AG,$W19,MATCH(AK$16,REPORT_DATA_BY_ZONE!$A$1:$AG$1,0)), "")</f>
        <v>19</v>
      </c>
      <c r="AL19" s="11">
        <f>IFERROR(INDEX(REPORT_DATA_BY_ZONE!$A:$AG,$W19,MATCH(AL$16,REPORT_DATA_BY_ZONE!$A$1:$AG$1,0)), "")</f>
        <v>5</v>
      </c>
      <c r="AM19" s="11">
        <f>IFERROR(INDEX(REPORT_DATA_BY_ZONE!$A:$AG,$W19,MATCH(AM$16,REPORT_DATA_BY_ZONE!$A$1:$AG$1,0)), "")</f>
        <v>0</v>
      </c>
    </row>
    <row r="20" spans="4:39">
      <c r="D20" s="3"/>
      <c r="T20" s="30" t="s">
        <v>47</v>
      </c>
      <c r="U20" s="71"/>
      <c r="V20" s="14" t="str">
        <f t="shared" si="6"/>
        <v>2016:2:1:7:ZHUNAN</v>
      </c>
      <c r="W20" s="14">
        <f>MATCH($V20,REPORT_DATA_BY_ZONE!$A:$A, 0)</f>
        <v>45</v>
      </c>
      <c r="X20" s="11">
        <f>IFERROR(INDEX(REPORT_DATA_BY_ZONE!$A:$AG,$W20,MATCH(X$16,REPORT_DATA_BY_ZONE!$A$1:$AG$1,0)), "")</f>
        <v>1</v>
      </c>
      <c r="Y20" s="11">
        <f>IFERROR(INDEX(REPORT_DATA_BY_ZONE!$A:$AG,$W20,MATCH(Y$16,REPORT_DATA_BY_ZONE!$A$1:$AG$1,0)), "")</f>
        <v>1</v>
      </c>
      <c r="Z20" s="11">
        <f>IFERROR(INDEX(REPORT_DATA_BY_ZONE!$A:$AG,$W20,MATCH(Z$16,REPORT_DATA_BY_ZONE!$A$1:$AG$1,0)), "")</f>
        <v>7</v>
      </c>
      <c r="AA20" s="11">
        <f>IFERROR(INDEX(REPORT_DATA_BY_ZONE!$A:$AG,$W20,MATCH(AA$16,REPORT_DATA_BY_ZONE!$A$1:$AG$1,0)), "")</f>
        <v>8</v>
      </c>
      <c r="AB20" s="11">
        <f>IFERROR(INDEX(REPORT_DATA_BY_ZONE!$A:$AG,$W20,MATCH(AB$16,REPORT_DATA_BY_ZONE!$A$1:$AG$1,0)), "")</f>
        <v>0</v>
      </c>
      <c r="AC20" s="11">
        <f>IFERROR(INDEX(REPORT_DATA_BY_ZONE!$A:$AG,$W20,MATCH(AC$16,REPORT_DATA_BY_ZONE!$A$1:$AG$1,0)), "")</f>
        <v>0</v>
      </c>
      <c r="AD20" s="11">
        <f>IFERROR(INDEX(REPORT_DATA_BY_ZONE!$A:$AG,$W20,MATCH(AD$16,REPORT_DATA_BY_ZONE!$A$1:$AG$1,0)), "")</f>
        <v>0</v>
      </c>
      <c r="AE20" s="11">
        <f>IFERROR(INDEX(REPORT_DATA_BY_ZONE!$A:$AG,$W20,MATCH(AE$16,REPORT_DATA_BY_ZONE!$A$1:$AG$1,0)), "")</f>
        <v>22</v>
      </c>
      <c r="AF20" s="11">
        <f>IFERROR(INDEX(REPORT_DATA_BY_ZONE!$A:$AG,$W20,MATCH(AF$16,REPORT_DATA_BY_ZONE!$A$1:$AG$1,0)), "")</f>
        <v>6</v>
      </c>
      <c r="AG20" s="11">
        <f>IFERROR(INDEX(REPORT_DATA_BY_ZONE!$A:$AG,$W20,MATCH(AG$16,REPORT_DATA_BY_ZONE!$A$1:$AG$1,0)), "")</f>
        <v>42</v>
      </c>
      <c r="AH20" s="11">
        <f>IFERROR(INDEX(REPORT_DATA_BY_ZONE!$A:$AG,$W20,MATCH(AH$16,REPORT_DATA_BY_ZONE!$A$1:$AG$1,0)), "")</f>
        <v>80</v>
      </c>
      <c r="AI20" s="11">
        <f>IFERROR(INDEX(REPORT_DATA_BY_ZONE!$A:$AG,$W20,MATCH(AI$16,REPORT_DATA_BY_ZONE!$A$1:$AG$1,0)), "")</f>
        <v>23</v>
      </c>
      <c r="AJ20" s="11">
        <f>IFERROR(INDEX(REPORT_DATA_BY_ZONE!$A:$AG,$W20,MATCH(AJ$16,REPORT_DATA_BY_ZONE!$A$1:$AG$1,0)), "")</f>
        <v>0</v>
      </c>
      <c r="AK20" s="11">
        <f>IFERROR(INDEX(REPORT_DATA_BY_ZONE!$A:$AG,$W20,MATCH(AK$16,REPORT_DATA_BY_ZONE!$A$1:$AG$1,0)), "")</f>
        <v>26</v>
      </c>
      <c r="AL20" s="11">
        <f>IFERROR(INDEX(REPORT_DATA_BY_ZONE!$A:$AG,$W20,MATCH(AL$16,REPORT_DATA_BY_ZONE!$A$1:$AG$1,0)), "")</f>
        <v>6</v>
      </c>
      <c r="AM20" s="11">
        <f>IFERROR(INDEX(REPORT_DATA_BY_ZONE!$A:$AG,$W20,MATCH(AM$16,REPORT_DATA_BY_ZONE!$A$1:$AG$1,0)), "")</f>
        <v>0</v>
      </c>
    </row>
    <row r="21" spans="4:39">
      <c r="T21" s="30" t="s">
        <v>46</v>
      </c>
      <c r="U21" s="71"/>
      <c r="V21" s="14" t="str">
        <f t="shared" si="6"/>
        <v>2016:2:1:7:XINZHU</v>
      </c>
      <c r="W21" s="14">
        <f>MATCH($V21,REPORT_DATA_BY_ZONE!$A:$A, 0)</f>
        <v>44</v>
      </c>
      <c r="X21" s="11">
        <f>IFERROR(INDEX(REPORT_DATA_BY_ZONE!$A:$AG,$W21,MATCH(X$16,REPORT_DATA_BY_ZONE!$A$1:$AG$1,0)), "")</f>
        <v>1</v>
      </c>
      <c r="Y21" s="11">
        <f>IFERROR(INDEX(REPORT_DATA_BY_ZONE!$A:$AG,$W21,MATCH(Y$16,REPORT_DATA_BY_ZONE!$A$1:$AG$1,0)), "")</f>
        <v>3</v>
      </c>
      <c r="Z21" s="11">
        <f>IFERROR(INDEX(REPORT_DATA_BY_ZONE!$A:$AG,$W21,MATCH(Z$16,REPORT_DATA_BY_ZONE!$A$1:$AG$1,0)), "")</f>
        <v>18</v>
      </c>
      <c r="AA21" s="11">
        <f>IFERROR(INDEX(REPORT_DATA_BY_ZONE!$A:$AG,$W21,MATCH(AA$16,REPORT_DATA_BY_ZONE!$A$1:$AG$1,0)), "")</f>
        <v>22</v>
      </c>
      <c r="AB21" s="11">
        <f>IFERROR(INDEX(REPORT_DATA_BY_ZONE!$A:$AG,$W21,MATCH(AB$16,REPORT_DATA_BY_ZONE!$A$1:$AG$1,0)), "")</f>
        <v>0</v>
      </c>
      <c r="AC21" s="11">
        <f>IFERROR(INDEX(REPORT_DATA_BY_ZONE!$A:$AG,$W21,MATCH(AC$16,REPORT_DATA_BY_ZONE!$A$1:$AG$1,0)), "")</f>
        <v>0</v>
      </c>
      <c r="AD21" s="11">
        <f>IFERROR(INDEX(REPORT_DATA_BY_ZONE!$A:$AG,$W21,MATCH(AD$16,REPORT_DATA_BY_ZONE!$A$1:$AG$1,0)), "")</f>
        <v>0</v>
      </c>
      <c r="AE21" s="11">
        <f>IFERROR(INDEX(REPORT_DATA_BY_ZONE!$A:$AG,$W21,MATCH(AE$16,REPORT_DATA_BY_ZONE!$A$1:$AG$1,0)), "")</f>
        <v>51</v>
      </c>
      <c r="AF21" s="11">
        <f>IFERROR(INDEX(REPORT_DATA_BY_ZONE!$A:$AG,$W21,MATCH(AF$16,REPORT_DATA_BY_ZONE!$A$1:$AG$1,0)), "")</f>
        <v>12</v>
      </c>
      <c r="AG21" s="11">
        <f>IFERROR(INDEX(REPORT_DATA_BY_ZONE!$A:$AG,$W21,MATCH(AG$16,REPORT_DATA_BY_ZONE!$A$1:$AG$1,0)), "")</f>
        <v>58</v>
      </c>
      <c r="AH21" s="11">
        <f>IFERROR(INDEX(REPORT_DATA_BY_ZONE!$A:$AG,$W21,MATCH(AH$16,REPORT_DATA_BY_ZONE!$A$1:$AG$1,0)), "")</f>
        <v>126</v>
      </c>
      <c r="AI21" s="11">
        <f>IFERROR(INDEX(REPORT_DATA_BY_ZONE!$A:$AG,$W21,MATCH(AI$16,REPORT_DATA_BY_ZONE!$A$1:$AG$1,0)), "")</f>
        <v>51</v>
      </c>
      <c r="AJ21" s="11">
        <f>IFERROR(INDEX(REPORT_DATA_BY_ZONE!$A:$AG,$W21,MATCH(AJ$16,REPORT_DATA_BY_ZONE!$A$1:$AG$1,0)), "")</f>
        <v>0</v>
      </c>
      <c r="AK21" s="11">
        <f>IFERROR(INDEX(REPORT_DATA_BY_ZONE!$A:$AG,$W21,MATCH(AK$16,REPORT_DATA_BY_ZONE!$A$1:$AG$1,0)), "")</f>
        <v>44</v>
      </c>
      <c r="AL21" s="11">
        <f>IFERROR(INDEX(REPORT_DATA_BY_ZONE!$A:$AG,$W21,MATCH(AL$16,REPORT_DATA_BY_ZONE!$A$1:$AG$1,0)), "")</f>
        <v>13</v>
      </c>
      <c r="AM21" s="11">
        <f>IFERROR(INDEX(REPORT_DATA_BY_ZONE!$A:$AG,$W21,MATCH(AM$16,REPORT_DATA_BY_ZONE!$A$1:$AG$1,0)), "")</f>
        <v>0</v>
      </c>
    </row>
    <row r="22" spans="4:39">
      <c r="T22" s="30" t="s">
        <v>54</v>
      </c>
      <c r="U22" s="71"/>
      <c r="V22" s="14" t="str">
        <f t="shared" si="6"/>
        <v>2016:2:1:7:CENTRAL</v>
      </c>
      <c r="W22" s="14">
        <f>MATCH($V22,REPORT_DATA_BY_ZONE!$A:$A, 0)</f>
        <v>35</v>
      </c>
      <c r="X22" s="11">
        <f>IFERROR(INDEX(REPORT_DATA_BY_ZONE!$A:$AG,$W22,MATCH(X$16,REPORT_DATA_BY_ZONE!$A$1:$AG$1,0)), "")</f>
        <v>0</v>
      </c>
      <c r="Y22" s="11">
        <f>IFERROR(INDEX(REPORT_DATA_BY_ZONE!$A:$AG,$W22,MATCH(Y$16,REPORT_DATA_BY_ZONE!$A$1:$AG$1,0)), "")</f>
        <v>1</v>
      </c>
      <c r="Z22" s="11">
        <f>IFERROR(INDEX(REPORT_DATA_BY_ZONE!$A:$AG,$W22,MATCH(Z$16,REPORT_DATA_BY_ZONE!$A$1:$AG$1,0)), "")</f>
        <v>13</v>
      </c>
      <c r="AA22" s="11">
        <f>IFERROR(INDEX(REPORT_DATA_BY_ZONE!$A:$AG,$W22,MATCH(AA$16,REPORT_DATA_BY_ZONE!$A$1:$AG$1,0)), "")</f>
        <v>25</v>
      </c>
      <c r="AB22" s="11">
        <f>IFERROR(INDEX(REPORT_DATA_BY_ZONE!$A:$AG,$W22,MATCH(AB$16,REPORT_DATA_BY_ZONE!$A$1:$AG$1,0)), "")</f>
        <v>0</v>
      </c>
      <c r="AC22" s="11">
        <f>IFERROR(INDEX(REPORT_DATA_BY_ZONE!$A:$AG,$W22,MATCH(AC$16,REPORT_DATA_BY_ZONE!$A$1:$AG$1,0)), "")</f>
        <v>0</v>
      </c>
      <c r="AD22" s="11">
        <f>IFERROR(INDEX(REPORT_DATA_BY_ZONE!$A:$AG,$W22,MATCH(AD$16,REPORT_DATA_BY_ZONE!$A$1:$AG$1,0)), "")</f>
        <v>0</v>
      </c>
      <c r="AE22" s="11">
        <f>IFERROR(INDEX(REPORT_DATA_BY_ZONE!$A:$AG,$W22,MATCH(AE$16,REPORT_DATA_BY_ZONE!$A$1:$AG$1,0)), "")</f>
        <v>51</v>
      </c>
      <c r="AF22" s="11">
        <f>IFERROR(INDEX(REPORT_DATA_BY_ZONE!$A:$AG,$W22,MATCH(AF$16,REPORT_DATA_BY_ZONE!$A$1:$AG$1,0)), "")</f>
        <v>14</v>
      </c>
      <c r="AG22" s="11">
        <f>IFERROR(INDEX(REPORT_DATA_BY_ZONE!$A:$AG,$W22,MATCH(AG$16,REPORT_DATA_BY_ZONE!$A$1:$AG$1,0)), "")</f>
        <v>79</v>
      </c>
      <c r="AH22" s="11">
        <f>IFERROR(INDEX(REPORT_DATA_BY_ZONE!$A:$AG,$W22,MATCH(AH$16,REPORT_DATA_BY_ZONE!$A$1:$AG$1,0)), "")</f>
        <v>139</v>
      </c>
      <c r="AI22" s="11">
        <f>IFERROR(INDEX(REPORT_DATA_BY_ZONE!$A:$AG,$W22,MATCH(AI$16,REPORT_DATA_BY_ZONE!$A$1:$AG$1,0)), "")</f>
        <v>64</v>
      </c>
      <c r="AJ22" s="11">
        <f>IFERROR(INDEX(REPORT_DATA_BY_ZONE!$A:$AG,$W22,MATCH(AJ$16,REPORT_DATA_BY_ZONE!$A$1:$AG$1,0)), "")</f>
        <v>2</v>
      </c>
      <c r="AK22" s="11">
        <f>IFERROR(INDEX(REPORT_DATA_BY_ZONE!$A:$AG,$W22,MATCH(AK$16,REPORT_DATA_BY_ZONE!$A$1:$AG$1,0)), "")</f>
        <v>36</v>
      </c>
      <c r="AL22" s="11">
        <f>IFERROR(INDEX(REPORT_DATA_BY_ZONE!$A:$AG,$W22,MATCH(AL$16,REPORT_DATA_BY_ZONE!$A$1:$AG$1,0)), "")</f>
        <v>3</v>
      </c>
      <c r="AM22" s="11">
        <f>IFERROR(INDEX(REPORT_DATA_BY_ZONE!$A:$AG,$W22,MATCH(AM$16,REPORT_DATA_BY_ZONE!$A$1:$AG$1,0)), "")</f>
        <v>5</v>
      </c>
    </row>
    <row r="23" spans="4:39">
      <c r="T23" s="30" t="s">
        <v>50</v>
      </c>
      <c r="U23" s="71"/>
      <c r="V23" s="14" t="str">
        <f t="shared" si="6"/>
        <v>2016:2:1:7:NORTH</v>
      </c>
      <c r="W23" s="14">
        <f>MATCH($V23,REPORT_DATA_BY_ZONE!$A:$A, 0)</f>
        <v>38</v>
      </c>
      <c r="X23" s="11">
        <f>IFERROR(INDEX(REPORT_DATA_BY_ZONE!$A:$AG,$W23,MATCH(X$16,REPORT_DATA_BY_ZONE!$A$1:$AG$1,0)), "")</f>
        <v>2</v>
      </c>
      <c r="Y23" s="11">
        <f>IFERROR(INDEX(REPORT_DATA_BY_ZONE!$A:$AG,$W23,MATCH(Y$16,REPORT_DATA_BY_ZONE!$A$1:$AG$1,0)), "")</f>
        <v>3</v>
      </c>
      <c r="Z23" s="11">
        <f>IFERROR(INDEX(REPORT_DATA_BY_ZONE!$A:$AG,$W23,MATCH(Z$16,REPORT_DATA_BY_ZONE!$A$1:$AG$1,0)), "")</f>
        <v>4</v>
      </c>
      <c r="AA23" s="11">
        <f>IFERROR(INDEX(REPORT_DATA_BY_ZONE!$A:$AG,$W23,MATCH(AA$16,REPORT_DATA_BY_ZONE!$A$1:$AG$1,0)), "")</f>
        <v>10</v>
      </c>
      <c r="AB23" s="11">
        <f>IFERROR(INDEX(REPORT_DATA_BY_ZONE!$A:$AG,$W23,MATCH(AB$16,REPORT_DATA_BY_ZONE!$A$1:$AG$1,0)), "")</f>
        <v>0</v>
      </c>
      <c r="AC23" s="11">
        <f>IFERROR(INDEX(REPORT_DATA_BY_ZONE!$A:$AG,$W23,MATCH(AC$16,REPORT_DATA_BY_ZONE!$A$1:$AG$1,0)), "")</f>
        <v>0</v>
      </c>
      <c r="AD23" s="11">
        <f>IFERROR(INDEX(REPORT_DATA_BY_ZONE!$A:$AG,$W23,MATCH(AD$16,REPORT_DATA_BY_ZONE!$A$1:$AG$1,0)), "")</f>
        <v>0</v>
      </c>
      <c r="AE23" s="11">
        <f>IFERROR(INDEX(REPORT_DATA_BY_ZONE!$A:$AG,$W23,MATCH(AE$16,REPORT_DATA_BY_ZONE!$A$1:$AG$1,0)), "")</f>
        <v>31</v>
      </c>
      <c r="AF23" s="11">
        <f>IFERROR(INDEX(REPORT_DATA_BY_ZONE!$A:$AG,$W23,MATCH(AF$16,REPORT_DATA_BY_ZONE!$A$1:$AG$1,0)), "")</f>
        <v>5</v>
      </c>
      <c r="AG23" s="11">
        <f>IFERROR(INDEX(REPORT_DATA_BY_ZONE!$A:$AG,$W23,MATCH(AG$16,REPORT_DATA_BY_ZONE!$A$1:$AG$1,0)), "")</f>
        <v>46</v>
      </c>
      <c r="AH23" s="11">
        <f>IFERROR(INDEX(REPORT_DATA_BY_ZONE!$A:$AG,$W23,MATCH(AH$16,REPORT_DATA_BY_ZONE!$A$1:$AG$1,0)), "")</f>
        <v>55</v>
      </c>
      <c r="AI23" s="11">
        <f>IFERROR(INDEX(REPORT_DATA_BY_ZONE!$A:$AG,$W23,MATCH(AI$16,REPORT_DATA_BY_ZONE!$A$1:$AG$1,0)), "")</f>
        <v>21</v>
      </c>
      <c r="AJ23" s="11">
        <f>IFERROR(INDEX(REPORT_DATA_BY_ZONE!$A:$AG,$W23,MATCH(AJ$16,REPORT_DATA_BY_ZONE!$A$1:$AG$1,0)), "")</f>
        <v>2</v>
      </c>
      <c r="AK23" s="11">
        <f>IFERROR(INDEX(REPORT_DATA_BY_ZONE!$A:$AG,$W23,MATCH(AK$16,REPORT_DATA_BY_ZONE!$A$1:$AG$1,0)), "")</f>
        <v>24</v>
      </c>
      <c r="AL23" s="11">
        <f>IFERROR(INDEX(REPORT_DATA_BY_ZONE!$A:$AG,$W23,MATCH(AL$16,REPORT_DATA_BY_ZONE!$A$1:$AG$1,0)), "")</f>
        <v>6</v>
      </c>
      <c r="AM23" s="11">
        <f>IFERROR(INDEX(REPORT_DATA_BY_ZONE!$A:$AG,$W23,MATCH(AM$16,REPORT_DATA_BY_ZONE!$A$1:$AG$1,0)), "")</f>
        <v>0</v>
      </c>
    </row>
    <row r="24" spans="4:39">
      <c r="T24" s="30" t="s">
        <v>53</v>
      </c>
      <c r="U24" s="71"/>
      <c r="V24" s="14" t="str">
        <f t="shared" si="6"/>
        <v>2016:2:1:7:SOUTH</v>
      </c>
      <c r="W24" s="14">
        <f>MATCH($V24,REPORT_DATA_BY_ZONE!$A:$A, 0)</f>
        <v>40</v>
      </c>
      <c r="X24" s="11">
        <f>IFERROR(INDEX(REPORT_DATA_BY_ZONE!$A:$AG,$W24,MATCH(X$16,REPORT_DATA_BY_ZONE!$A$1:$AG$1,0)), "")</f>
        <v>0</v>
      </c>
      <c r="Y24" s="11">
        <f>IFERROR(INDEX(REPORT_DATA_BY_ZONE!$A:$AG,$W24,MATCH(Y$16,REPORT_DATA_BY_ZONE!$A$1:$AG$1,0)), "")</f>
        <v>1</v>
      </c>
      <c r="Z24" s="11">
        <f>IFERROR(INDEX(REPORT_DATA_BY_ZONE!$A:$AG,$W24,MATCH(Z$16,REPORT_DATA_BY_ZONE!$A$1:$AG$1,0)), "")</f>
        <v>25</v>
      </c>
      <c r="AA24" s="11">
        <f>IFERROR(INDEX(REPORT_DATA_BY_ZONE!$A:$AG,$W24,MATCH(AA$16,REPORT_DATA_BY_ZONE!$A$1:$AG$1,0)), "")</f>
        <v>34</v>
      </c>
      <c r="AB24" s="11">
        <f>IFERROR(INDEX(REPORT_DATA_BY_ZONE!$A:$AG,$W24,MATCH(AB$16,REPORT_DATA_BY_ZONE!$A$1:$AG$1,0)), "")</f>
        <v>0</v>
      </c>
      <c r="AC24" s="11">
        <f>IFERROR(INDEX(REPORT_DATA_BY_ZONE!$A:$AG,$W24,MATCH(AC$16,REPORT_DATA_BY_ZONE!$A$1:$AG$1,0)), "")</f>
        <v>0</v>
      </c>
      <c r="AD24" s="11">
        <f>IFERROR(INDEX(REPORT_DATA_BY_ZONE!$A:$AG,$W24,MATCH(AD$16,REPORT_DATA_BY_ZONE!$A$1:$AG$1,0)), "")</f>
        <v>0</v>
      </c>
      <c r="AE24" s="11">
        <f>IFERROR(INDEX(REPORT_DATA_BY_ZONE!$A:$AG,$W24,MATCH(AE$16,REPORT_DATA_BY_ZONE!$A$1:$AG$1,0)), "")</f>
        <v>81</v>
      </c>
      <c r="AF24" s="11">
        <f>IFERROR(INDEX(REPORT_DATA_BY_ZONE!$A:$AG,$W24,MATCH(AF$16,REPORT_DATA_BY_ZONE!$A$1:$AG$1,0)), "")</f>
        <v>17</v>
      </c>
      <c r="AG24" s="11">
        <f>IFERROR(INDEX(REPORT_DATA_BY_ZONE!$A:$AG,$W24,MATCH(AG$16,REPORT_DATA_BY_ZONE!$A$1:$AG$1,0)), "")</f>
        <v>87</v>
      </c>
      <c r="AH24" s="11">
        <f>IFERROR(INDEX(REPORT_DATA_BY_ZONE!$A:$AG,$W24,MATCH(AH$16,REPORT_DATA_BY_ZONE!$A$1:$AG$1,0)), "")</f>
        <v>130</v>
      </c>
      <c r="AI24" s="11">
        <f>IFERROR(INDEX(REPORT_DATA_BY_ZONE!$A:$AG,$W24,MATCH(AI$16,REPORT_DATA_BY_ZONE!$A$1:$AG$1,0)), "")</f>
        <v>71</v>
      </c>
      <c r="AJ24" s="11">
        <f>IFERROR(INDEX(REPORT_DATA_BY_ZONE!$A:$AG,$W24,MATCH(AJ$16,REPORT_DATA_BY_ZONE!$A$1:$AG$1,0)), "")</f>
        <v>0</v>
      </c>
      <c r="AK24" s="11">
        <f>IFERROR(INDEX(REPORT_DATA_BY_ZONE!$A:$AG,$W24,MATCH(AK$16,REPORT_DATA_BY_ZONE!$A$1:$AG$1,0)), "")</f>
        <v>43</v>
      </c>
      <c r="AL24" s="11">
        <f>IFERROR(INDEX(REPORT_DATA_BY_ZONE!$A:$AG,$W24,MATCH(AL$16,REPORT_DATA_BY_ZONE!$A$1:$AG$1,0)), "")</f>
        <v>13</v>
      </c>
      <c r="AM24" s="11">
        <f>IFERROR(INDEX(REPORT_DATA_BY_ZONE!$A:$AG,$W24,MATCH(AM$16,REPORT_DATA_BY_ZONE!$A$1:$AG$1,0)), "")</f>
        <v>0</v>
      </c>
    </row>
    <row r="25" spans="4:39">
      <c r="T25" s="30" t="s">
        <v>52</v>
      </c>
      <c r="U25" s="71"/>
      <c r="V25" s="14" t="str">
        <f t="shared" si="6"/>
        <v>2016:2:1:7:WEST</v>
      </c>
      <c r="W25" s="14">
        <f>MATCH($V25,REPORT_DATA_BY_ZONE!$A:$A, 0)</f>
        <v>43</v>
      </c>
      <c r="X25" s="11">
        <f>IFERROR(INDEX(REPORT_DATA_BY_ZONE!$A:$AG,$W25,MATCH(X$16,REPORT_DATA_BY_ZONE!$A$1:$AG$1,0)), "")</f>
        <v>1</v>
      </c>
      <c r="Y25" s="11">
        <f>IFERROR(INDEX(REPORT_DATA_BY_ZONE!$A:$AG,$W25,MATCH(Y$16,REPORT_DATA_BY_ZONE!$A$1:$AG$1,0)), "")</f>
        <v>3</v>
      </c>
      <c r="Z25" s="11">
        <f>IFERROR(INDEX(REPORT_DATA_BY_ZONE!$A:$AG,$W25,MATCH(Z$16,REPORT_DATA_BY_ZONE!$A$1:$AG$1,0)), "")</f>
        <v>17</v>
      </c>
      <c r="AA25" s="11">
        <f>IFERROR(INDEX(REPORT_DATA_BY_ZONE!$A:$AG,$W25,MATCH(AA$16,REPORT_DATA_BY_ZONE!$A$1:$AG$1,0)), "")</f>
        <v>26</v>
      </c>
      <c r="AB25" s="11">
        <f>IFERROR(INDEX(REPORT_DATA_BY_ZONE!$A:$AG,$W25,MATCH(AB$16,REPORT_DATA_BY_ZONE!$A$1:$AG$1,0)), "")</f>
        <v>0</v>
      </c>
      <c r="AC25" s="11">
        <f>IFERROR(INDEX(REPORT_DATA_BY_ZONE!$A:$AG,$W25,MATCH(AC$16,REPORT_DATA_BY_ZONE!$A$1:$AG$1,0)), "")</f>
        <v>0</v>
      </c>
      <c r="AD25" s="11">
        <f>IFERROR(INDEX(REPORT_DATA_BY_ZONE!$A:$AG,$W25,MATCH(AD$16,REPORT_DATA_BY_ZONE!$A$1:$AG$1,0)), "")</f>
        <v>0</v>
      </c>
      <c r="AE25" s="11">
        <f>IFERROR(INDEX(REPORT_DATA_BY_ZONE!$A:$AG,$W25,MATCH(AE$16,REPORT_DATA_BY_ZONE!$A$1:$AG$1,0)), "")</f>
        <v>58</v>
      </c>
      <c r="AF25" s="11">
        <f>IFERROR(INDEX(REPORT_DATA_BY_ZONE!$A:$AG,$W25,MATCH(AF$16,REPORT_DATA_BY_ZONE!$A$1:$AG$1,0)), "")</f>
        <v>13</v>
      </c>
      <c r="AG25" s="11">
        <f>IFERROR(INDEX(REPORT_DATA_BY_ZONE!$A:$AG,$W25,MATCH(AG$16,REPORT_DATA_BY_ZONE!$A$1:$AG$1,0)), "")</f>
        <v>71</v>
      </c>
      <c r="AH25" s="11">
        <f>IFERROR(INDEX(REPORT_DATA_BY_ZONE!$A:$AG,$W25,MATCH(AH$16,REPORT_DATA_BY_ZONE!$A$1:$AG$1,0)), "")</f>
        <v>118</v>
      </c>
      <c r="AI25" s="11">
        <f>IFERROR(INDEX(REPORT_DATA_BY_ZONE!$A:$AG,$W25,MATCH(AI$16,REPORT_DATA_BY_ZONE!$A$1:$AG$1,0)), "")</f>
        <v>43</v>
      </c>
      <c r="AJ25" s="11">
        <f>IFERROR(INDEX(REPORT_DATA_BY_ZONE!$A:$AG,$W25,MATCH(AJ$16,REPORT_DATA_BY_ZONE!$A$1:$AG$1,0)), "")</f>
        <v>1</v>
      </c>
      <c r="AK25" s="11">
        <f>IFERROR(INDEX(REPORT_DATA_BY_ZONE!$A:$AG,$W25,MATCH(AK$16,REPORT_DATA_BY_ZONE!$A$1:$AG$1,0)), "")</f>
        <v>52</v>
      </c>
      <c r="AL25" s="11">
        <f>IFERROR(INDEX(REPORT_DATA_BY_ZONE!$A:$AG,$W25,MATCH(AL$16,REPORT_DATA_BY_ZONE!$A$1:$AG$1,0)), "")</f>
        <v>16</v>
      </c>
      <c r="AM25" s="11">
        <f>IFERROR(INDEX(REPORT_DATA_BY_ZONE!$A:$AG,$W25,MATCH(AM$16,REPORT_DATA_BY_ZONE!$A$1:$AG$1,0)), "")</f>
        <v>0</v>
      </c>
    </row>
    <row r="26" spans="4:39">
      <c r="T26" s="30" t="s">
        <v>51</v>
      </c>
      <c r="U26" s="71"/>
      <c r="V26" s="14" t="str">
        <f t="shared" si="6"/>
        <v>2016:2:1:7:EAST</v>
      </c>
      <c r="W26" s="14">
        <f>MATCH($V26,REPORT_DATA_BY_ZONE!$A:$A, 0)</f>
        <v>36</v>
      </c>
      <c r="X26" s="11">
        <f>IFERROR(INDEX(REPORT_DATA_BY_ZONE!$A:$AG,$W26,MATCH(X$16,REPORT_DATA_BY_ZONE!$A$1:$AG$1,0)), "")</f>
        <v>0</v>
      </c>
      <c r="Y26" s="11">
        <f>IFERROR(INDEX(REPORT_DATA_BY_ZONE!$A:$AG,$W26,MATCH(Y$16,REPORT_DATA_BY_ZONE!$A$1:$AG$1,0)), "")</f>
        <v>2</v>
      </c>
      <c r="Z26" s="11">
        <f>IFERROR(INDEX(REPORT_DATA_BY_ZONE!$A:$AG,$W26,MATCH(Z$16,REPORT_DATA_BY_ZONE!$A$1:$AG$1,0)), "")</f>
        <v>18</v>
      </c>
      <c r="AA26" s="11">
        <f>IFERROR(INDEX(REPORT_DATA_BY_ZONE!$A:$AG,$W26,MATCH(AA$16,REPORT_DATA_BY_ZONE!$A$1:$AG$1,0)), "")</f>
        <v>40</v>
      </c>
      <c r="AB26" s="11">
        <f>IFERROR(INDEX(REPORT_DATA_BY_ZONE!$A:$AG,$W26,MATCH(AB$16,REPORT_DATA_BY_ZONE!$A$1:$AG$1,0)), "")</f>
        <v>0</v>
      </c>
      <c r="AC26" s="11">
        <f>IFERROR(INDEX(REPORT_DATA_BY_ZONE!$A:$AG,$W26,MATCH(AC$16,REPORT_DATA_BY_ZONE!$A$1:$AG$1,0)), "")</f>
        <v>1</v>
      </c>
      <c r="AD26" s="11">
        <f>IFERROR(INDEX(REPORT_DATA_BY_ZONE!$A:$AG,$W26,MATCH(AD$16,REPORT_DATA_BY_ZONE!$A$1:$AG$1,0)), "")</f>
        <v>0</v>
      </c>
      <c r="AE26" s="11">
        <f>IFERROR(INDEX(REPORT_DATA_BY_ZONE!$A:$AG,$W26,MATCH(AE$16,REPORT_DATA_BY_ZONE!$A$1:$AG$1,0)), "")</f>
        <v>70</v>
      </c>
      <c r="AF26" s="11">
        <f>IFERROR(INDEX(REPORT_DATA_BY_ZONE!$A:$AG,$W26,MATCH(AF$16,REPORT_DATA_BY_ZONE!$A$1:$AG$1,0)), "")</f>
        <v>24</v>
      </c>
      <c r="AG26" s="11">
        <f>IFERROR(INDEX(REPORT_DATA_BY_ZONE!$A:$AG,$W26,MATCH(AG$16,REPORT_DATA_BY_ZONE!$A$1:$AG$1,0)), "")</f>
        <v>92</v>
      </c>
      <c r="AH26" s="11">
        <f>IFERROR(INDEX(REPORT_DATA_BY_ZONE!$A:$AG,$W26,MATCH(AH$16,REPORT_DATA_BY_ZONE!$A$1:$AG$1,0)), "")</f>
        <v>163</v>
      </c>
      <c r="AI26" s="11">
        <f>IFERROR(INDEX(REPORT_DATA_BY_ZONE!$A:$AG,$W26,MATCH(AI$16,REPORT_DATA_BY_ZONE!$A$1:$AG$1,0)), "")</f>
        <v>68</v>
      </c>
      <c r="AJ26" s="11">
        <f>IFERROR(INDEX(REPORT_DATA_BY_ZONE!$A:$AG,$W26,MATCH(AJ$16,REPORT_DATA_BY_ZONE!$A$1:$AG$1,0)), "")</f>
        <v>0</v>
      </c>
      <c r="AK26" s="11">
        <f>IFERROR(INDEX(REPORT_DATA_BY_ZONE!$A:$AG,$W26,MATCH(AK$16,REPORT_DATA_BY_ZONE!$A$1:$AG$1,0)), "")</f>
        <v>49</v>
      </c>
      <c r="AL26" s="11">
        <f>IFERROR(INDEX(REPORT_DATA_BY_ZONE!$A:$AG,$W26,MATCH(AL$16,REPORT_DATA_BY_ZONE!$A$1:$AG$1,0)), "")</f>
        <v>11</v>
      </c>
      <c r="AM26" s="11">
        <f>IFERROR(INDEX(REPORT_DATA_BY_ZONE!$A:$AG,$W26,MATCH(AM$16,REPORT_DATA_BY_ZONE!$A$1:$AG$1,0)), "")</f>
        <v>1</v>
      </c>
    </row>
    <row r="27" spans="4:39">
      <c r="T27" s="30" t="s">
        <v>45</v>
      </c>
      <c r="U27" s="71"/>
      <c r="V27" s="14" t="str">
        <f t="shared" si="6"/>
        <v>2016:2:1:7:TAOYUAN</v>
      </c>
      <c r="W27" s="14">
        <f>MATCH($V27,REPORT_DATA_BY_ZONE!$A:$A, 0)</f>
        <v>42</v>
      </c>
      <c r="X27" s="11">
        <f>IFERROR(INDEX(REPORT_DATA_BY_ZONE!$A:$AG,$W27,MATCH(X$16,REPORT_DATA_BY_ZONE!$A$1:$AG$1,0)), "")</f>
        <v>3</v>
      </c>
      <c r="Y27" s="11">
        <f>IFERROR(INDEX(REPORT_DATA_BY_ZONE!$A:$AG,$W27,MATCH(Y$16,REPORT_DATA_BY_ZONE!$A$1:$AG$1,0)), "")</f>
        <v>0</v>
      </c>
      <c r="Z27" s="11">
        <f>IFERROR(INDEX(REPORT_DATA_BY_ZONE!$A:$AG,$W27,MATCH(Z$16,REPORT_DATA_BY_ZONE!$A$1:$AG$1,0)), "")</f>
        <v>15</v>
      </c>
      <c r="AA27" s="11">
        <f>IFERROR(INDEX(REPORT_DATA_BY_ZONE!$A:$AG,$W27,MATCH(AA$16,REPORT_DATA_BY_ZONE!$A$1:$AG$1,0)), "")</f>
        <v>32</v>
      </c>
      <c r="AB27" s="11">
        <f>IFERROR(INDEX(REPORT_DATA_BY_ZONE!$A:$AG,$W27,MATCH(AB$16,REPORT_DATA_BY_ZONE!$A$1:$AG$1,0)), "")</f>
        <v>0</v>
      </c>
      <c r="AC27" s="11">
        <f>IFERROR(INDEX(REPORT_DATA_BY_ZONE!$A:$AG,$W27,MATCH(AC$16,REPORT_DATA_BY_ZONE!$A$1:$AG$1,0)), "")</f>
        <v>1</v>
      </c>
      <c r="AD27" s="11">
        <f>IFERROR(INDEX(REPORT_DATA_BY_ZONE!$A:$AG,$W27,MATCH(AD$16,REPORT_DATA_BY_ZONE!$A$1:$AG$1,0)), "")</f>
        <v>1</v>
      </c>
      <c r="AE27" s="11">
        <f>IFERROR(INDEX(REPORT_DATA_BY_ZONE!$A:$AG,$W27,MATCH(AE$16,REPORT_DATA_BY_ZONE!$A$1:$AG$1,0)), "")</f>
        <v>82</v>
      </c>
      <c r="AF27" s="11">
        <f>IFERROR(INDEX(REPORT_DATA_BY_ZONE!$A:$AG,$W27,MATCH(AF$16,REPORT_DATA_BY_ZONE!$A$1:$AG$1,0)), "")</f>
        <v>15</v>
      </c>
      <c r="AG27" s="11">
        <f>IFERROR(INDEX(REPORT_DATA_BY_ZONE!$A:$AG,$W27,MATCH(AG$16,REPORT_DATA_BY_ZONE!$A$1:$AG$1,0)), "")</f>
        <v>85</v>
      </c>
      <c r="AH27" s="11">
        <f>IFERROR(INDEX(REPORT_DATA_BY_ZONE!$A:$AG,$W27,MATCH(AH$16,REPORT_DATA_BY_ZONE!$A$1:$AG$1,0)), "")</f>
        <v>171</v>
      </c>
      <c r="AI27" s="11">
        <f>IFERROR(INDEX(REPORT_DATA_BY_ZONE!$A:$AG,$W27,MATCH(AI$16,REPORT_DATA_BY_ZONE!$A$1:$AG$1,0)), "")</f>
        <v>57</v>
      </c>
      <c r="AJ27" s="11">
        <f>IFERROR(INDEX(REPORT_DATA_BY_ZONE!$A:$AG,$W27,MATCH(AJ$16,REPORT_DATA_BY_ZONE!$A$1:$AG$1,0)), "")</f>
        <v>0</v>
      </c>
      <c r="AK27" s="11">
        <f>IFERROR(INDEX(REPORT_DATA_BY_ZONE!$A:$AG,$W27,MATCH(AK$16,REPORT_DATA_BY_ZONE!$A$1:$AG$1,0)), "")</f>
        <v>43</v>
      </c>
      <c r="AL27" s="11">
        <f>IFERROR(INDEX(REPORT_DATA_BY_ZONE!$A:$AG,$W27,MATCH(AL$16,REPORT_DATA_BY_ZONE!$A$1:$AG$1,0)), "")</f>
        <v>12</v>
      </c>
      <c r="AM27" s="11">
        <f>IFERROR(INDEX(REPORT_DATA_BY_ZONE!$A:$AG,$W27,MATCH(AM$16,REPORT_DATA_BY_ZONE!$A$1:$AG$1,0)), "")</f>
        <v>0</v>
      </c>
    </row>
    <row r="28" spans="4:39">
      <c r="T28" s="30" t="s">
        <v>44</v>
      </c>
      <c r="U28" s="67" t="s">
        <v>40</v>
      </c>
      <c r="V28" s="20" t="str">
        <f t="shared" ref="V28:V38" si="7">CONCATENATE(YEAR,":",MONTH,":2:7:", $T28)</f>
        <v>2016:2:2:7:OFFICE</v>
      </c>
      <c r="W28" s="14">
        <f>MATCH($V28,REPORT_DATA_BY_ZONE!$A:$A, 0)</f>
        <v>50</v>
      </c>
      <c r="X28" s="11">
        <f>IFERROR(INDEX(REPORT_DATA_BY_ZONE!$A:$AG,$W28,MATCH(X$16,REPORT_DATA_BY_ZONE!$A$1:$AG$1,0)), "")</f>
        <v>0</v>
      </c>
      <c r="Y28" s="11">
        <f>IFERROR(INDEX(REPORT_DATA_BY_ZONE!$A:$AG,$W28,MATCH(Y$16,REPORT_DATA_BY_ZONE!$A$1:$AG$1,0)), "")</f>
        <v>0</v>
      </c>
      <c r="Z28" s="11">
        <f>IFERROR(INDEX(REPORT_DATA_BY_ZONE!$A:$AG,$W28,MATCH(Z$16,REPORT_DATA_BY_ZONE!$A$1:$AG$1,0)), "")</f>
        <v>6</v>
      </c>
      <c r="AA28" s="11">
        <f>IFERROR(INDEX(REPORT_DATA_BY_ZONE!$A:$AG,$W28,MATCH(AA$16,REPORT_DATA_BY_ZONE!$A$1:$AG$1,0)), "")</f>
        <v>6</v>
      </c>
      <c r="AB28" s="11">
        <f>IFERROR(INDEX(REPORT_DATA_BY_ZONE!$A:$AG,$W28,MATCH(AB$16,REPORT_DATA_BY_ZONE!$A$1:$AG$1,0)), "")</f>
        <v>0</v>
      </c>
      <c r="AC28" s="11">
        <f>IFERROR(INDEX(REPORT_DATA_BY_ZONE!$A:$AG,$W28,MATCH(AC$16,REPORT_DATA_BY_ZONE!$A$1:$AG$1,0)), "")</f>
        <v>0</v>
      </c>
      <c r="AD28" s="11">
        <f>IFERROR(INDEX(REPORT_DATA_BY_ZONE!$A:$AG,$W28,MATCH(AD$16,REPORT_DATA_BY_ZONE!$A$1:$AG$1,0)), "")</f>
        <v>0</v>
      </c>
      <c r="AE28" s="11">
        <f>IFERROR(INDEX(REPORT_DATA_BY_ZONE!$A:$AG,$W28,MATCH(AE$16,REPORT_DATA_BY_ZONE!$A$1:$AG$1,0)), "")</f>
        <v>20</v>
      </c>
      <c r="AF28" s="11">
        <f>IFERROR(INDEX(REPORT_DATA_BY_ZONE!$A:$AG,$W28,MATCH(AF$16,REPORT_DATA_BY_ZONE!$A$1:$AG$1,0)), "")</f>
        <v>6</v>
      </c>
      <c r="AG28" s="11">
        <f>IFERROR(INDEX(REPORT_DATA_BY_ZONE!$A:$AG,$W28,MATCH(AG$16,REPORT_DATA_BY_ZONE!$A$1:$AG$1,0)), "")</f>
        <v>6</v>
      </c>
      <c r="AH28" s="11">
        <f>IFERROR(INDEX(REPORT_DATA_BY_ZONE!$A:$AG,$W28,MATCH(AH$16,REPORT_DATA_BY_ZONE!$A$1:$AG$1,0)), "")</f>
        <v>8</v>
      </c>
      <c r="AI28" s="11">
        <f>IFERROR(INDEX(REPORT_DATA_BY_ZONE!$A:$AG,$W28,MATCH(AI$16,REPORT_DATA_BY_ZONE!$A$1:$AG$1,0)), "")</f>
        <v>7</v>
      </c>
      <c r="AJ28" s="11">
        <f>IFERROR(INDEX(REPORT_DATA_BY_ZONE!$A:$AG,$W28,MATCH(AJ$16,REPORT_DATA_BY_ZONE!$A$1:$AG$1,0)), "")</f>
        <v>3</v>
      </c>
      <c r="AK28" s="11">
        <f>IFERROR(INDEX(REPORT_DATA_BY_ZONE!$A:$AG,$W28,MATCH(AK$16,REPORT_DATA_BY_ZONE!$A$1:$AG$1,0)), "")</f>
        <v>10</v>
      </c>
      <c r="AL28" s="11">
        <f>IFERROR(INDEX(REPORT_DATA_BY_ZONE!$A:$AG,$W28,MATCH(AL$16,REPORT_DATA_BY_ZONE!$A$1:$AG$1,0)), "")</f>
        <v>5</v>
      </c>
      <c r="AM28" s="11">
        <f>IFERROR(INDEX(REPORT_DATA_BY_ZONE!$A:$AG,$W28,MATCH(AM$16,REPORT_DATA_BY_ZONE!$A$1:$AG$1,0)), "")</f>
        <v>0</v>
      </c>
    </row>
    <row r="29" spans="4:39">
      <c r="T29" s="30" t="s">
        <v>49</v>
      </c>
      <c r="U29" s="67"/>
      <c r="V29" s="20" t="str">
        <f t="shared" si="7"/>
        <v>2016:2:2:7:HUALIAN</v>
      </c>
      <c r="W29" s="14">
        <f>MATCH($V29,REPORT_DATA_BY_ZONE!$A:$A, 0)</f>
        <v>48</v>
      </c>
      <c r="X29" s="11">
        <f>IFERROR(INDEX(REPORT_DATA_BY_ZONE!$A:$AG,$W29,MATCH(X$16,REPORT_DATA_BY_ZONE!$A$1:$AG$1,0)), "")</f>
        <v>1</v>
      </c>
      <c r="Y29" s="11">
        <f>IFERROR(INDEX(REPORT_DATA_BY_ZONE!$A:$AG,$W29,MATCH(Y$16,REPORT_DATA_BY_ZONE!$A$1:$AG$1,0)), "")</f>
        <v>2</v>
      </c>
      <c r="Z29" s="11">
        <f>IFERROR(INDEX(REPORT_DATA_BY_ZONE!$A:$AG,$W29,MATCH(Z$16,REPORT_DATA_BY_ZONE!$A$1:$AG$1,0)), "")</f>
        <v>13</v>
      </c>
      <c r="AA29" s="11">
        <f>IFERROR(INDEX(REPORT_DATA_BY_ZONE!$A:$AG,$W29,MATCH(AA$16,REPORT_DATA_BY_ZONE!$A$1:$AG$1,0)), "")</f>
        <v>14</v>
      </c>
      <c r="AB29" s="11">
        <f>IFERROR(INDEX(REPORT_DATA_BY_ZONE!$A:$AG,$W29,MATCH(AB$16,REPORT_DATA_BY_ZONE!$A$1:$AG$1,0)), "")</f>
        <v>2</v>
      </c>
      <c r="AC29" s="11">
        <f>IFERROR(INDEX(REPORT_DATA_BY_ZONE!$A:$AG,$W29,MATCH(AC$16,REPORT_DATA_BY_ZONE!$A$1:$AG$1,0)), "")</f>
        <v>0</v>
      </c>
      <c r="AD29" s="11">
        <f>IFERROR(INDEX(REPORT_DATA_BY_ZONE!$A:$AG,$W29,MATCH(AD$16,REPORT_DATA_BY_ZONE!$A$1:$AG$1,0)), "")</f>
        <v>0</v>
      </c>
      <c r="AE29" s="11">
        <f>IFERROR(INDEX(REPORT_DATA_BY_ZONE!$A:$AG,$W29,MATCH(AE$16,REPORT_DATA_BY_ZONE!$A$1:$AG$1,0)), "")</f>
        <v>37</v>
      </c>
      <c r="AF29" s="11">
        <f>IFERROR(INDEX(REPORT_DATA_BY_ZONE!$A:$AG,$W29,MATCH(AF$16,REPORT_DATA_BY_ZONE!$A$1:$AG$1,0)), "")</f>
        <v>12</v>
      </c>
      <c r="AG29" s="11">
        <f>IFERROR(INDEX(REPORT_DATA_BY_ZONE!$A:$AG,$W29,MATCH(AG$16,REPORT_DATA_BY_ZONE!$A$1:$AG$1,0)), "")</f>
        <v>37</v>
      </c>
      <c r="AH29" s="11">
        <f>IFERROR(INDEX(REPORT_DATA_BY_ZONE!$A:$AG,$W29,MATCH(AH$16,REPORT_DATA_BY_ZONE!$A$1:$AG$1,0)), "")</f>
        <v>52</v>
      </c>
      <c r="AI29" s="11">
        <f>IFERROR(INDEX(REPORT_DATA_BY_ZONE!$A:$AG,$W29,MATCH(AI$16,REPORT_DATA_BY_ZONE!$A$1:$AG$1,0)), "")</f>
        <v>26</v>
      </c>
      <c r="AJ29" s="11">
        <f>IFERROR(INDEX(REPORT_DATA_BY_ZONE!$A:$AG,$W29,MATCH(AJ$16,REPORT_DATA_BY_ZONE!$A$1:$AG$1,0)), "")</f>
        <v>4</v>
      </c>
      <c r="AK29" s="11">
        <f>IFERROR(INDEX(REPORT_DATA_BY_ZONE!$A:$AG,$W29,MATCH(AK$16,REPORT_DATA_BY_ZONE!$A$1:$AG$1,0)), "")</f>
        <v>20</v>
      </c>
      <c r="AL29" s="11">
        <f>IFERROR(INDEX(REPORT_DATA_BY_ZONE!$A:$AG,$W29,MATCH(AL$16,REPORT_DATA_BY_ZONE!$A$1:$AG$1,0)), "")</f>
        <v>9</v>
      </c>
      <c r="AM29" s="11">
        <f>IFERROR(INDEX(REPORT_DATA_BY_ZONE!$A:$AG,$W29,MATCH(AM$16,REPORT_DATA_BY_ZONE!$A$1:$AG$1,0)), "")</f>
        <v>0</v>
      </c>
    </row>
    <row r="30" spans="4:39">
      <c r="T30" s="30" t="s">
        <v>48</v>
      </c>
      <c r="U30" s="67"/>
      <c r="V30" s="20" t="str">
        <f t="shared" si="7"/>
        <v>2016:2:2:7:TAIDONG</v>
      </c>
      <c r="W30" s="14">
        <f>MATCH($V30,REPORT_DATA_BY_ZONE!$A:$A, 0)</f>
        <v>52</v>
      </c>
      <c r="X30" s="11">
        <f>IFERROR(INDEX(REPORT_DATA_BY_ZONE!$A:$AG,$W30,MATCH(X$16,REPORT_DATA_BY_ZONE!$A$1:$AG$1,0)), "")</f>
        <v>2</v>
      </c>
      <c r="Y30" s="11">
        <f>IFERROR(INDEX(REPORT_DATA_BY_ZONE!$A:$AG,$W30,MATCH(Y$16,REPORT_DATA_BY_ZONE!$A$1:$AG$1,0)), "")</f>
        <v>2</v>
      </c>
      <c r="Z30" s="11">
        <f>IFERROR(INDEX(REPORT_DATA_BY_ZONE!$A:$AG,$W30,MATCH(Z$16,REPORT_DATA_BY_ZONE!$A$1:$AG$1,0)), "")</f>
        <v>13</v>
      </c>
      <c r="AA30" s="11">
        <f>IFERROR(INDEX(REPORT_DATA_BY_ZONE!$A:$AG,$W30,MATCH(AA$16,REPORT_DATA_BY_ZONE!$A$1:$AG$1,0)), "")</f>
        <v>18</v>
      </c>
      <c r="AB30" s="11">
        <f>IFERROR(INDEX(REPORT_DATA_BY_ZONE!$A:$AG,$W30,MATCH(AB$16,REPORT_DATA_BY_ZONE!$A$1:$AG$1,0)), "")</f>
        <v>2</v>
      </c>
      <c r="AC30" s="11">
        <f>IFERROR(INDEX(REPORT_DATA_BY_ZONE!$A:$AG,$W30,MATCH(AC$16,REPORT_DATA_BY_ZONE!$A$1:$AG$1,0)), "")</f>
        <v>0</v>
      </c>
      <c r="AD30" s="11">
        <f>IFERROR(INDEX(REPORT_DATA_BY_ZONE!$A:$AG,$W30,MATCH(AD$16,REPORT_DATA_BY_ZONE!$A$1:$AG$1,0)), "")</f>
        <v>0</v>
      </c>
      <c r="AE30" s="11">
        <f>IFERROR(INDEX(REPORT_DATA_BY_ZONE!$A:$AG,$W30,MATCH(AE$16,REPORT_DATA_BY_ZONE!$A$1:$AG$1,0)), "")</f>
        <v>40</v>
      </c>
      <c r="AF30" s="11">
        <f>IFERROR(INDEX(REPORT_DATA_BY_ZONE!$A:$AG,$W30,MATCH(AF$16,REPORT_DATA_BY_ZONE!$A$1:$AG$1,0)), "")</f>
        <v>9</v>
      </c>
      <c r="AG30" s="11">
        <f>IFERROR(INDEX(REPORT_DATA_BY_ZONE!$A:$AG,$W30,MATCH(AG$16,REPORT_DATA_BY_ZONE!$A$1:$AG$1,0)), "")</f>
        <v>26</v>
      </c>
      <c r="AH30" s="11">
        <f>IFERROR(INDEX(REPORT_DATA_BY_ZONE!$A:$AG,$W30,MATCH(AH$16,REPORT_DATA_BY_ZONE!$A$1:$AG$1,0)), "")</f>
        <v>65</v>
      </c>
      <c r="AI30" s="11">
        <f>IFERROR(INDEX(REPORT_DATA_BY_ZONE!$A:$AG,$W30,MATCH(AI$16,REPORT_DATA_BY_ZONE!$A$1:$AG$1,0)), "")</f>
        <v>32</v>
      </c>
      <c r="AJ30" s="11">
        <f>IFERROR(INDEX(REPORT_DATA_BY_ZONE!$A:$AG,$W30,MATCH(AJ$16,REPORT_DATA_BY_ZONE!$A$1:$AG$1,0)), "")</f>
        <v>4</v>
      </c>
      <c r="AK30" s="11">
        <f>IFERROR(INDEX(REPORT_DATA_BY_ZONE!$A:$AG,$W30,MATCH(AK$16,REPORT_DATA_BY_ZONE!$A$1:$AG$1,0)), "")</f>
        <v>24</v>
      </c>
      <c r="AL30" s="11">
        <f>IFERROR(INDEX(REPORT_DATA_BY_ZONE!$A:$AG,$W30,MATCH(AL$16,REPORT_DATA_BY_ZONE!$A$1:$AG$1,0)), "")</f>
        <v>12</v>
      </c>
      <c r="AM30" s="11">
        <f>IFERROR(INDEX(REPORT_DATA_BY_ZONE!$A:$AG,$W30,MATCH(AM$16,REPORT_DATA_BY_ZONE!$A$1:$AG$1,0)), "")</f>
        <v>0</v>
      </c>
    </row>
    <row r="31" spans="4:39">
      <c r="T31" s="30" t="s">
        <v>47</v>
      </c>
      <c r="U31" s="67"/>
      <c r="V31" s="20" t="str">
        <f t="shared" si="7"/>
        <v>2016:2:2:7:ZHUNAN</v>
      </c>
      <c r="W31" s="14">
        <f>MATCH($V31,REPORT_DATA_BY_ZONE!$A:$A, 0)</f>
        <v>56</v>
      </c>
      <c r="X31" s="11">
        <f>IFERROR(INDEX(REPORT_DATA_BY_ZONE!$A:$AG,$W31,MATCH(X$16,REPORT_DATA_BY_ZONE!$A$1:$AG$1,0)), "")</f>
        <v>0</v>
      </c>
      <c r="Y31" s="11">
        <f>IFERROR(INDEX(REPORT_DATA_BY_ZONE!$A:$AG,$W31,MATCH(Y$16,REPORT_DATA_BY_ZONE!$A$1:$AG$1,0)), "")</f>
        <v>2</v>
      </c>
      <c r="Z31" s="11">
        <f>IFERROR(INDEX(REPORT_DATA_BY_ZONE!$A:$AG,$W31,MATCH(Z$16,REPORT_DATA_BY_ZONE!$A$1:$AG$1,0)), "")</f>
        <v>5</v>
      </c>
      <c r="AA31" s="11">
        <f>IFERROR(INDEX(REPORT_DATA_BY_ZONE!$A:$AG,$W31,MATCH(AA$16,REPORT_DATA_BY_ZONE!$A$1:$AG$1,0)), "")</f>
        <v>2</v>
      </c>
      <c r="AB31" s="11">
        <f>IFERROR(INDEX(REPORT_DATA_BY_ZONE!$A:$AG,$W31,MATCH(AB$16,REPORT_DATA_BY_ZONE!$A$1:$AG$1,0)), "")</f>
        <v>1</v>
      </c>
      <c r="AC31" s="11">
        <f>IFERROR(INDEX(REPORT_DATA_BY_ZONE!$A:$AG,$W31,MATCH(AC$16,REPORT_DATA_BY_ZONE!$A$1:$AG$1,0)), "")</f>
        <v>2</v>
      </c>
      <c r="AD31" s="11">
        <f>IFERROR(INDEX(REPORT_DATA_BY_ZONE!$A:$AG,$W31,MATCH(AD$16,REPORT_DATA_BY_ZONE!$A$1:$AG$1,0)), "")</f>
        <v>2</v>
      </c>
      <c r="AE31" s="11">
        <f>IFERROR(INDEX(REPORT_DATA_BY_ZONE!$A:$AG,$W31,MATCH(AE$16,REPORT_DATA_BY_ZONE!$A$1:$AG$1,0)), "")</f>
        <v>13</v>
      </c>
      <c r="AF31" s="11">
        <f>IFERROR(INDEX(REPORT_DATA_BY_ZONE!$A:$AG,$W31,MATCH(AF$16,REPORT_DATA_BY_ZONE!$A$1:$AG$1,0)), "")</f>
        <v>9</v>
      </c>
      <c r="AG31" s="11">
        <f>IFERROR(INDEX(REPORT_DATA_BY_ZONE!$A:$AG,$W31,MATCH(AG$16,REPORT_DATA_BY_ZONE!$A$1:$AG$1,0)), "")</f>
        <v>40</v>
      </c>
      <c r="AH31" s="11">
        <f>IFERROR(INDEX(REPORT_DATA_BY_ZONE!$A:$AG,$W31,MATCH(AH$16,REPORT_DATA_BY_ZONE!$A$1:$AG$1,0)), "")</f>
        <v>69</v>
      </c>
      <c r="AI31" s="11">
        <f>IFERROR(INDEX(REPORT_DATA_BY_ZONE!$A:$AG,$W31,MATCH(AI$16,REPORT_DATA_BY_ZONE!$A$1:$AG$1,0)), "")</f>
        <v>21</v>
      </c>
      <c r="AJ31" s="11">
        <f>IFERROR(INDEX(REPORT_DATA_BY_ZONE!$A:$AG,$W31,MATCH(AJ$16,REPORT_DATA_BY_ZONE!$A$1:$AG$1,0)), "")</f>
        <v>4</v>
      </c>
      <c r="AK31" s="11">
        <f>IFERROR(INDEX(REPORT_DATA_BY_ZONE!$A:$AG,$W31,MATCH(AK$16,REPORT_DATA_BY_ZONE!$A$1:$AG$1,0)), "")</f>
        <v>24</v>
      </c>
      <c r="AL31" s="11">
        <f>IFERROR(INDEX(REPORT_DATA_BY_ZONE!$A:$AG,$W31,MATCH(AL$16,REPORT_DATA_BY_ZONE!$A$1:$AG$1,0)), "")</f>
        <v>6</v>
      </c>
      <c r="AM31" s="11">
        <f>IFERROR(INDEX(REPORT_DATA_BY_ZONE!$A:$AG,$W31,MATCH(AM$16,REPORT_DATA_BY_ZONE!$A$1:$AG$1,0)), "")</f>
        <v>0</v>
      </c>
    </row>
    <row r="32" spans="4:39">
      <c r="T32" s="30" t="s">
        <v>46</v>
      </c>
      <c r="U32" s="67"/>
      <c r="V32" s="20" t="str">
        <f t="shared" si="7"/>
        <v>2016:2:2:7:XINZHU</v>
      </c>
      <c r="W32" s="14">
        <f>MATCH($V32,REPORT_DATA_BY_ZONE!$A:$A, 0)</f>
        <v>55</v>
      </c>
      <c r="X32" s="11">
        <f>IFERROR(INDEX(REPORT_DATA_BY_ZONE!$A:$AG,$W32,MATCH(X$16,REPORT_DATA_BY_ZONE!$A$1:$AG$1,0)), "")</f>
        <v>2</v>
      </c>
      <c r="Y32" s="11">
        <f>IFERROR(INDEX(REPORT_DATA_BY_ZONE!$A:$AG,$W32,MATCH(Y$16,REPORT_DATA_BY_ZONE!$A$1:$AG$1,0)), "")</f>
        <v>4</v>
      </c>
      <c r="Z32" s="11">
        <f>IFERROR(INDEX(REPORT_DATA_BY_ZONE!$A:$AG,$W32,MATCH(Z$16,REPORT_DATA_BY_ZONE!$A$1:$AG$1,0)), "")</f>
        <v>12</v>
      </c>
      <c r="AA32" s="11">
        <f>IFERROR(INDEX(REPORT_DATA_BY_ZONE!$A:$AG,$W32,MATCH(AA$16,REPORT_DATA_BY_ZONE!$A$1:$AG$1,0)), "")</f>
        <v>22</v>
      </c>
      <c r="AB32" s="11">
        <f>IFERROR(INDEX(REPORT_DATA_BY_ZONE!$A:$AG,$W32,MATCH(AB$16,REPORT_DATA_BY_ZONE!$A$1:$AG$1,0)), "")</f>
        <v>3</v>
      </c>
      <c r="AC32" s="11">
        <f>IFERROR(INDEX(REPORT_DATA_BY_ZONE!$A:$AG,$W32,MATCH(AC$16,REPORT_DATA_BY_ZONE!$A$1:$AG$1,0)), "")</f>
        <v>0</v>
      </c>
      <c r="AD32" s="11">
        <f>IFERROR(INDEX(REPORT_DATA_BY_ZONE!$A:$AG,$W32,MATCH(AD$16,REPORT_DATA_BY_ZONE!$A$1:$AG$1,0)), "")</f>
        <v>0</v>
      </c>
      <c r="AE32" s="11">
        <f>IFERROR(INDEX(REPORT_DATA_BY_ZONE!$A:$AG,$W32,MATCH(AE$16,REPORT_DATA_BY_ZONE!$A$1:$AG$1,0)), "")</f>
        <v>44</v>
      </c>
      <c r="AF32" s="11">
        <f>IFERROR(INDEX(REPORT_DATA_BY_ZONE!$A:$AG,$W32,MATCH(AF$16,REPORT_DATA_BY_ZONE!$A$1:$AG$1,0)), "")</f>
        <v>18</v>
      </c>
      <c r="AG32" s="11">
        <f>IFERROR(INDEX(REPORT_DATA_BY_ZONE!$A:$AG,$W32,MATCH(AG$16,REPORT_DATA_BY_ZONE!$A$1:$AG$1,0)), "")</f>
        <v>44</v>
      </c>
      <c r="AH32" s="11">
        <f>IFERROR(INDEX(REPORT_DATA_BY_ZONE!$A:$AG,$W32,MATCH(AH$16,REPORT_DATA_BY_ZONE!$A$1:$AG$1,0)), "")</f>
        <v>86</v>
      </c>
      <c r="AI32" s="11">
        <f>IFERROR(INDEX(REPORT_DATA_BY_ZONE!$A:$AG,$W32,MATCH(AI$16,REPORT_DATA_BY_ZONE!$A$1:$AG$1,0)), "")</f>
        <v>34</v>
      </c>
      <c r="AJ32" s="11">
        <f>IFERROR(INDEX(REPORT_DATA_BY_ZONE!$A:$AG,$W32,MATCH(AJ$16,REPORT_DATA_BY_ZONE!$A$1:$AG$1,0)), "")</f>
        <v>4</v>
      </c>
      <c r="AK32" s="11">
        <f>IFERROR(INDEX(REPORT_DATA_BY_ZONE!$A:$AG,$W32,MATCH(AK$16,REPORT_DATA_BY_ZONE!$A$1:$AG$1,0)), "")</f>
        <v>37</v>
      </c>
      <c r="AL32" s="11">
        <f>IFERROR(INDEX(REPORT_DATA_BY_ZONE!$A:$AG,$W32,MATCH(AL$16,REPORT_DATA_BY_ZONE!$A$1:$AG$1,0)), "")</f>
        <v>14</v>
      </c>
      <c r="AM32" s="11">
        <f>IFERROR(INDEX(REPORT_DATA_BY_ZONE!$A:$AG,$W32,MATCH(AM$16,REPORT_DATA_BY_ZONE!$A$1:$AG$1,0)), "")</f>
        <v>1</v>
      </c>
    </row>
    <row r="33" spans="20:39">
      <c r="T33" s="30" t="s">
        <v>54</v>
      </c>
      <c r="U33" s="67"/>
      <c r="V33" s="20" t="str">
        <f t="shared" si="7"/>
        <v>2016:2:2:7:CENTRAL</v>
      </c>
      <c r="W33" s="14">
        <f>MATCH($V33,REPORT_DATA_BY_ZONE!$A:$A, 0)</f>
        <v>46</v>
      </c>
      <c r="X33" s="11">
        <f>IFERROR(INDEX(REPORT_DATA_BY_ZONE!$A:$AG,$W33,MATCH(X$16,REPORT_DATA_BY_ZONE!$A$1:$AG$1,0)), "")</f>
        <v>0</v>
      </c>
      <c r="Y33" s="11">
        <f>IFERROR(INDEX(REPORT_DATA_BY_ZONE!$A:$AG,$W33,MATCH(Y$16,REPORT_DATA_BY_ZONE!$A$1:$AG$1,0)), "")</f>
        <v>2</v>
      </c>
      <c r="Z33" s="11">
        <f>IFERROR(INDEX(REPORT_DATA_BY_ZONE!$A:$AG,$W33,MATCH(Z$16,REPORT_DATA_BY_ZONE!$A$1:$AG$1,0)), "")</f>
        <v>16</v>
      </c>
      <c r="AA33" s="11">
        <f>IFERROR(INDEX(REPORT_DATA_BY_ZONE!$A:$AG,$W33,MATCH(AA$16,REPORT_DATA_BY_ZONE!$A$1:$AG$1,0)), "")</f>
        <v>20</v>
      </c>
      <c r="AB33" s="11">
        <f>IFERROR(INDEX(REPORT_DATA_BY_ZONE!$A:$AG,$W33,MATCH(AB$16,REPORT_DATA_BY_ZONE!$A$1:$AG$1,0)), "")</f>
        <v>1</v>
      </c>
      <c r="AC33" s="11">
        <f>IFERROR(INDEX(REPORT_DATA_BY_ZONE!$A:$AG,$W33,MATCH(AC$16,REPORT_DATA_BY_ZONE!$A$1:$AG$1,0)), "")</f>
        <v>0</v>
      </c>
      <c r="AD33" s="11">
        <f>IFERROR(INDEX(REPORT_DATA_BY_ZONE!$A:$AG,$W33,MATCH(AD$16,REPORT_DATA_BY_ZONE!$A$1:$AG$1,0)), "")</f>
        <v>0</v>
      </c>
      <c r="AE33" s="11">
        <f>IFERROR(INDEX(REPORT_DATA_BY_ZONE!$A:$AG,$W33,MATCH(AE$16,REPORT_DATA_BY_ZONE!$A$1:$AG$1,0)), "")</f>
        <v>61</v>
      </c>
      <c r="AF33" s="11">
        <f>IFERROR(INDEX(REPORT_DATA_BY_ZONE!$A:$AG,$W33,MATCH(AF$16,REPORT_DATA_BY_ZONE!$A$1:$AG$1,0)), "")</f>
        <v>16</v>
      </c>
      <c r="AG33" s="11">
        <f>IFERROR(INDEX(REPORT_DATA_BY_ZONE!$A:$AG,$W33,MATCH(AG$16,REPORT_DATA_BY_ZONE!$A$1:$AG$1,0)), "")</f>
        <v>70</v>
      </c>
      <c r="AH33" s="11">
        <f>IFERROR(INDEX(REPORT_DATA_BY_ZONE!$A:$AG,$W33,MATCH(AH$16,REPORT_DATA_BY_ZONE!$A$1:$AG$1,0)), "")</f>
        <v>112</v>
      </c>
      <c r="AI33" s="11">
        <f>IFERROR(INDEX(REPORT_DATA_BY_ZONE!$A:$AG,$W33,MATCH(AI$16,REPORT_DATA_BY_ZONE!$A$1:$AG$1,0)), "")</f>
        <v>56</v>
      </c>
      <c r="AJ33" s="11">
        <f>IFERROR(INDEX(REPORT_DATA_BY_ZONE!$A:$AG,$W33,MATCH(AJ$16,REPORT_DATA_BY_ZONE!$A$1:$AG$1,0)), "")</f>
        <v>5</v>
      </c>
      <c r="AK33" s="11">
        <f>IFERROR(INDEX(REPORT_DATA_BY_ZONE!$A:$AG,$W33,MATCH(AK$16,REPORT_DATA_BY_ZONE!$A$1:$AG$1,0)), "")</f>
        <v>31</v>
      </c>
      <c r="AL33" s="11">
        <f>IFERROR(INDEX(REPORT_DATA_BY_ZONE!$A:$AG,$W33,MATCH(AL$16,REPORT_DATA_BY_ZONE!$A$1:$AG$1,0)), "")</f>
        <v>7</v>
      </c>
      <c r="AM33" s="11">
        <f>IFERROR(INDEX(REPORT_DATA_BY_ZONE!$A:$AG,$W33,MATCH(AM$16,REPORT_DATA_BY_ZONE!$A$1:$AG$1,0)), "")</f>
        <v>1</v>
      </c>
    </row>
    <row r="34" spans="20:39">
      <c r="T34" s="30" t="s">
        <v>50</v>
      </c>
      <c r="U34" s="67"/>
      <c r="V34" s="20" t="str">
        <f t="shared" si="7"/>
        <v>2016:2:2:7:NORTH</v>
      </c>
      <c r="W34" s="14">
        <f>MATCH($V34,REPORT_DATA_BY_ZONE!$A:$A, 0)</f>
        <v>49</v>
      </c>
      <c r="X34" s="11">
        <f>IFERROR(INDEX(REPORT_DATA_BY_ZONE!$A:$AG,$W34,MATCH(X$16,REPORT_DATA_BY_ZONE!$A$1:$AG$1,0)), "")</f>
        <v>2</v>
      </c>
      <c r="Y34" s="11">
        <f>IFERROR(INDEX(REPORT_DATA_BY_ZONE!$A:$AG,$W34,MATCH(Y$16,REPORT_DATA_BY_ZONE!$A$1:$AG$1,0)), "")</f>
        <v>4</v>
      </c>
      <c r="Z34" s="11">
        <f>IFERROR(INDEX(REPORT_DATA_BY_ZONE!$A:$AG,$W34,MATCH(Z$16,REPORT_DATA_BY_ZONE!$A$1:$AG$1,0)), "")</f>
        <v>4</v>
      </c>
      <c r="AA34" s="11">
        <f>IFERROR(INDEX(REPORT_DATA_BY_ZONE!$A:$AG,$W34,MATCH(AA$16,REPORT_DATA_BY_ZONE!$A$1:$AG$1,0)), "")</f>
        <v>9</v>
      </c>
      <c r="AB34" s="11">
        <f>IFERROR(INDEX(REPORT_DATA_BY_ZONE!$A:$AG,$W34,MATCH(AB$16,REPORT_DATA_BY_ZONE!$A$1:$AG$1,0)), "")</f>
        <v>0</v>
      </c>
      <c r="AC34" s="11">
        <f>IFERROR(INDEX(REPORT_DATA_BY_ZONE!$A:$AG,$W34,MATCH(AC$16,REPORT_DATA_BY_ZONE!$A$1:$AG$1,0)), "")</f>
        <v>0</v>
      </c>
      <c r="AD34" s="11">
        <f>IFERROR(INDEX(REPORT_DATA_BY_ZONE!$A:$AG,$W34,MATCH(AD$16,REPORT_DATA_BY_ZONE!$A$1:$AG$1,0)), "")</f>
        <v>0</v>
      </c>
      <c r="AE34" s="11">
        <f>IFERROR(INDEX(REPORT_DATA_BY_ZONE!$A:$AG,$W34,MATCH(AE$16,REPORT_DATA_BY_ZONE!$A$1:$AG$1,0)), "")</f>
        <v>28</v>
      </c>
      <c r="AF34" s="11">
        <f>IFERROR(INDEX(REPORT_DATA_BY_ZONE!$A:$AG,$W34,MATCH(AF$16,REPORT_DATA_BY_ZONE!$A$1:$AG$1,0)), "")</f>
        <v>13</v>
      </c>
      <c r="AG34" s="11">
        <f>IFERROR(INDEX(REPORT_DATA_BY_ZONE!$A:$AG,$W34,MATCH(AG$16,REPORT_DATA_BY_ZONE!$A$1:$AG$1,0)), "")</f>
        <v>36</v>
      </c>
      <c r="AH34" s="11">
        <f>IFERROR(INDEX(REPORT_DATA_BY_ZONE!$A:$AG,$W34,MATCH(AH$16,REPORT_DATA_BY_ZONE!$A$1:$AG$1,0)), "")</f>
        <v>64</v>
      </c>
      <c r="AI34" s="11">
        <f>IFERROR(INDEX(REPORT_DATA_BY_ZONE!$A:$AG,$W34,MATCH(AI$16,REPORT_DATA_BY_ZONE!$A$1:$AG$1,0)), "")</f>
        <v>30</v>
      </c>
      <c r="AJ34" s="11">
        <f>IFERROR(INDEX(REPORT_DATA_BY_ZONE!$A:$AG,$W34,MATCH(AJ$16,REPORT_DATA_BY_ZONE!$A$1:$AG$1,0)), "")</f>
        <v>5</v>
      </c>
      <c r="AK34" s="11">
        <f>IFERROR(INDEX(REPORT_DATA_BY_ZONE!$A:$AG,$W34,MATCH(AK$16,REPORT_DATA_BY_ZONE!$A$1:$AG$1,0)), "")</f>
        <v>20</v>
      </c>
      <c r="AL34" s="11">
        <f>IFERROR(INDEX(REPORT_DATA_BY_ZONE!$A:$AG,$W34,MATCH(AL$16,REPORT_DATA_BY_ZONE!$A$1:$AG$1,0)), "")</f>
        <v>9</v>
      </c>
      <c r="AM34" s="11">
        <f>IFERROR(INDEX(REPORT_DATA_BY_ZONE!$A:$AG,$W34,MATCH(AM$16,REPORT_DATA_BY_ZONE!$A$1:$AG$1,0)), "")</f>
        <v>0</v>
      </c>
    </row>
    <row r="35" spans="20:39">
      <c r="T35" s="30" t="s">
        <v>53</v>
      </c>
      <c r="U35" s="67"/>
      <c r="V35" s="20" t="str">
        <f t="shared" si="7"/>
        <v>2016:2:2:7:SOUTH</v>
      </c>
      <c r="W35" s="14">
        <f>MATCH($V35,REPORT_DATA_BY_ZONE!$A:$A, 0)</f>
        <v>51</v>
      </c>
      <c r="X35" s="11">
        <f>IFERROR(INDEX(REPORT_DATA_BY_ZONE!$A:$AG,$W35,MATCH(X$16,REPORT_DATA_BY_ZONE!$A$1:$AG$1,0)), "")</f>
        <v>0</v>
      </c>
      <c r="Y35" s="11">
        <f>IFERROR(INDEX(REPORT_DATA_BY_ZONE!$A:$AG,$W35,MATCH(Y$16,REPORT_DATA_BY_ZONE!$A$1:$AG$1,0)), "")</f>
        <v>2</v>
      </c>
      <c r="Z35" s="11">
        <f>IFERROR(INDEX(REPORT_DATA_BY_ZONE!$A:$AG,$W35,MATCH(Z$16,REPORT_DATA_BY_ZONE!$A$1:$AG$1,0)), "")</f>
        <v>29</v>
      </c>
      <c r="AA35" s="11">
        <f>IFERROR(INDEX(REPORT_DATA_BY_ZONE!$A:$AG,$W35,MATCH(AA$16,REPORT_DATA_BY_ZONE!$A$1:$AG$1,0)), "")</f>
        <v>27</v>
      </c>
      <c r="AB35" s="11">
        <f>IFERROR(INDEX(REPORT_DATA_BY_ZONE!$A:$AG,$W35,MATCH(AB$16,REPORT_DATA_BY_ZONE!$A$1:$AG$1,0)), "")</f>
        <v>2</v>
      </c>
      <c r="AC35" s="11">
        <f>IFERROR(INDEX(REPORT_DATA_BY_ZONE!$A:$AG,$W35,MATCH(AC$16,REPORT_DATA_BY_ZONE!$A$1:$AG$1,0)), "")</f>
        <v>0</v>
      </c>
      <c r="AD35" s="11">
        <f>IFERROR(INDEX(REPORT_DATA_BY_ZONE!$A:$AG,$W35,MATCH(AD$16,REPORT_DATA_BY_ZONE!$A$1:$AG$1,0)), "")</f>
        <v>0</v>
      </c>
      <c r="AE35" s="11">
        <f>IFERROR(INDEX(REPORT_DATA_BY_ZONE!$A:$AG,$W35,MATCH(AE$16,REPORT_DATA_BY_ZONE!$A$1:$AG$1,0)), "")</f>
        <v>80</v>
      </c>
      <c r="AF35" s="11">
        <f>IFERROR(INDEX(REPORT_DATA_BY_ZONE!$A:$AG,$W35,MATCH(AF$16,REPORT_DATA_BY_ZONE!$A$1:$AG$1,0)), "")</f>
        <v>34</v>
      </c>
      <c r="AG35" s="11">
        <f>IFERROR(INDEX(REPORT_DATA_BY_ZONE!$A:$AG,$W35,MATCH(AG$16,REPORT_DATA_BY_ZONE!$A$1:$AG$1,0)), "")</f>
        <v>90</v>
      </c>
      <c r="AH35" s="11">
        <f>IFERROR(INDEX(REPORT_DATA_BY_ZONE!$A:$AG,$W35,MATCH(AH$16,REPORT_DATA_BY_ZONE!$A$1:$AG$1,0)), "")</f>
        <v>125</v>
      </c>
      <c r="AI35" s="11">
        <f>IFERROR(INDEX(REPORT_DATA_BY_ZONE!$A:$AG,$W35,MATCH(AI$16,REPORT_DATA_BY_ZONE!$A$1:$AG$1,0)), "")</f>
        <v>75</v>
      </c>
      <c r="AJ35" s="11">
        <f>IFERROR(INDEX(REPORT_DATA_BY_ZONE!$A:$AG,$W35,MATCH(AJ$16,REPORT_DATA_BY_ZONE!$A$1:$AG$1,0)), "")</f>
        <v>2</v>
      </c>
      <c r="AK35" s="11">
        <f>IFERROR(INDEX(REPORT_DATA_BY_ZONE!$A:$AG,$W35,MATCH(AK$16,REPORT_DATA_BY_ZONE!$A$1:$AG$1,0)), "")</f>
        <v>46</v>
      </c>
      <c r="AL35" s="11">
        <f>IFERROR(INDEX(REPORT_DATA_BY_ZONE!$A:$AG,$W35,MATCH(AL$16,REPORT_DATA_BY_ZONE!$A$1:$AG$1,0)), "")</f>
        <v>20</v>
      </c>
      <c r="AM35" s="11">
        <f>IFERROR(INDEX(REPORT_DATA_BY_ZONE!$A:$AG,$W35,MATCH(AM$16,REPORT_DATA_BY_ZONE!$A$1:$AG$1,0)), "")</f>
        <v>0</v>
      </c>
    </row>
    <row r="36" spans="20:39">
      <c r="T36" s="30" t="s">
        <v>52</v>
      </c>
      <c r="U36" s="67"/>
      <c r="V36" s="20" t="str">
        <f t="shared" si="7"/>
        <v>2016:2:2:7:WEST</v>
      </c>
      <c r="W36" s="14">
        <f>MATCH($V36,REPORT_DATA_BY_ZONE!$A:$A, 0)</f>
        <v>54</v>
      </c>
      <c r="X36" s="11">
        <f>IFERROR(INDEX(REPORT_DATA_BY_ZONE!$A:$AG,$W36,MATCH(X$16,REPORT_DATA_BY_ZONE!$A$1:$AG$1,0)), "")</f>
        <v>1</v>
      </c>
      <c r="Y36" s="11">
        <f>IFERROR(INDEX(REPORT_DATA_BY_ZONE!$A:$AG,$W36,MATCH(Y$16,REPORT_DATA_BY_ZONE!$A$1:$AG$1,0)), "")</f>
        <v>5</v>
      </c>
      <c r="Z36" s="11">
        <f>IFERROR(INDEX(REPORT_DATA_BY_ZONE!$A:$AG,$W36,MATCH(Z$16,REPORT_DATA_BY_ZONE!$A$1:$AG$1,0)), "")</f>
        <v>15</v>
      </c>
      <c r="AA36" s="11">
        <f>IFERROR(INDEX(REPORT_DATA_BY_ZONE!$A:$AG,$W36,MATCH(AA$16,REPORT_DATA_BY_ZONE!$A$1:$AG$1,0)), "")</f>
        <v>24</v>
      </c>
      <c r="AB36" s="11">
        <f>IFERROR(INDEX(REPORT_DATA_BY_ZONE!$A:$AG,$W36,MATCH(AB$16,REPORT_DATA_BY_ZONE!$A$1:$AG$1,0)), "")</f>
        <v>1</v>
      </c>
      <c r="AC36" s="11">
        <f>IFERROR(INDEX(REPORT_DATA_BY_ZONE!$A:$AG,$W36,MATCH(AC$16,REPORT_DATA_BY_ZONE!$A$1:$AG$1,0)), "")</f>
        <v>0</v>
      </c>
      <c r="AD36" s="11">
        <f>IFERROR(INDEX(REPORT_DATA_BY_ZONE!$A:$AG,$W36,MATCH(AD$16,REPORT_DATA_BY_ZONE!$A$1:$AG$1,0)), "")</f>
        <v>0</v>
      </c>
      <c r="AE36" s="11">
        <f>IFERROR(INDEX(REPORT_DATA_BY_ZONE!$A:$AG,$W36,MATCH(AE$16,REPORT_DATA_BY_ZONE!$A$1:$AG$1,0)), "")</f>
        <v>58</v>
      </c>
      <c r="AF36" s="11">
        <f>IFERROR(INDEX(REPORT_DATA_BY_ZONE!$A:$AG,$W36,MATCH(AF$16,REPORT_DATA_BY_ZONE!$A$1:$AG$1,0)), "")</f>
        <v>24</v>
      </c>
      <c r="AG36" s="11">
        <f>IFERROR(INDEX(REPORT_DATA_BY_ZONE!$A:$AG,$W36,MATCH(AG$16,REPORT_DATA_BY_ZONE!$A$1:$AG$1,0)), "")</f>
        <v>40</v>
      </c>
      <c r="AH36" s="11">
        <f>IFERROR(INDEX(REPORT_DATA_BY_ZONE!$A:$AG,$W36,MATCH(AH$16,REPORT_DATA_BY_ZONE!$A$1:$AG$1,0)), "")</f>
        <v>66</v>
      </c>
      <c r="AI36" s="11">
        <f>IFERROR(INDEX(REPORT_DATA_BY_ZONE!$A:$AG,$W36,MATCH(AI$16,REPORT_DATA_BY_ZONE!$A$1:$AG$1,0)), "")</f>
        <v>33</v>
      </c>
      <c r="AJ36" s="11">
        <f>IFERROR(INDEX(REPORT_DATA_BY_ZONE!$A:$AG,$W36,MATCH(AJ$16,REPORT_DATA_BY_ZONE!$A$1:$AG$1,0)), "")</f>
        <v>3</v>
      </c>
      <c r="AK36" s="11">
        <f>IFERROR(INDEX(REPORT_DATA_BY_ZONE!$A:$AG,$W36,MATCH(AK$16,REPORT_DATA_BY_ZONE!$A$1:$AG$1,0)), "")</f>
        <v>39</v>
      </c>
      <c r="AL36" s="11">
        <f>IFERROR(INDEX(REPORT_DATA_BY_ZONE!$A:$AG,$W36,MATCH(AL$16,REPORT_DATA_BY_ZONE!$A$1:$AG$1,0)), "")</f>
        <v>15</v>
      </c>
      <c r="AM36" s="11">
        <f>IFERROR(INDEX(REPORT_DATA_BY_ZONE!$A:$AG,$W36,MATCH(AM$16,REPORT_DATA_BY_ZONE!$A$1:$AG$1,0)), "")</f>
        <v>0</v>
      </c>
    </row>
    <row r="37" spans="20:39">
      <c r="T37" s="30" t="s">
        <v>51</v>
      </c>
      <c r="U37" s="67"/>
      <c r="V37" s="20" t="str">
        <f t="shared" si="7"/>
        <v>2016:2:2:7:EAST</v>
      </c>
      <c r="W37" s="14">
        <f>MATCH($V37,REPORT_DATA_BY_ZONE!$A:$A, 0)</f>
        <v>47</v>
      </c>
      <c r="X37" s="11">
        <f>IFERROR(INDEX(REPORT_DATA_BY_ZONE!$A:$AG,$W37,MATCH(X$16,REPORT_DATA_BY_ZONE!$A$1:$AG$1,0)), "")</f>
        <v>0</v>
      </c>
      <c r="Y37" s="11">
        <f>IFERROR(INDEX(REPORT_DATA_BY_ZONE!$A:$AG,$W37,MATCH(Y$16,REPORT_DATA_BY_ZONE!$A$1:$AG$1,0)), "")</f>
        <v>2</v>
      </c>
      <c r="Z37" s="11">
        <f>IFERROR(INDEX(REPORT_DATA_BY_ZONE!$A:$AG,$W37,MATCH(Z$16,REPORT_DATA_BY_ZONE!$A$1:$AG$1,0)), "")</f>
        <v>14</v>
      </c>
      <c r="AA37" s="11">
        <f>IFERROR(INDEX(REPORT_DATA_BY_ZONE!$A:$AG,$W37,MATCH(AA$16,REPORT_DATA_BY_ZONE!$A$1:$AG$1,0)), "")</f>
        <v>34</v>
      </c>
      <c r="AB37" s="11">
        <f>IFERROR(INDEX(REPORT_DATA_BY_ZONE!$A:$AG,$W37,MATCH(AB$16,REPORT_DATA_BY_ZONE!$A$1:$AG$1,0)), "")</f>
        <v>2</v>
      </c>
      <c r="AC37" s="11">
        <f>IFERROR(INDEX(REPORT_DATA_BY_ZONE!$A:$AG,$W37,MATCH(AC$16,REPORT_DATA_BY_ZONE!$A$1:$AG$1,0)), "")</f>
        <v>1</v>
      </c>
      <c r="AD37" s="11">
        <f>IFERROR(INDEX(REPORT_DATA_BY_ZONE!$A:$AG,$W37,MATCH(AD$16,REPORT_DATA_BY_ZONE!$A$1:$AG$1,0)), "")</f>
        <v>2</v>
      </c>
      <c r="AE37" s="11">
        <f>IFERROR(INDEX(REPORT_DATA_BY_ZONE!$A:$AG,$W37,MATCH(AE$16,REPORT_DATA_BY_ZONE!$A$1:$AG$1,0)), "")</f>
        <v>63</v>
      </c>
      <c r="AF37" s="11">
        <f>IFERROR(INDEX(REPORT_DATA_BY_ZONE!$A:$AG,$W37,MATCH(AF$16,REPORT_DATA_BY_ZONE!$A$1:$AG$1,0)), "")</f>
        <v>21</v>
      </c>
      <c r="AG37" s="11">
        <f>IFERROR(INDEX(REPORT_DATA_BY_ZONE!$A:$AG,$W37,MATCH(AG$16,REPORT_DATA_BY_ZONE!$A$1:$AG$1,0)), "")</f>
        <v>57</v>
      </c>
      <c r="AH37" s="11">
        <f>IFERROR(INDEX(REPORT_DATA_BY_ZONE!$A:$AG,$W37,MATCH(AH$16,REPORT_DATA_BY_ZONE!$A$1:$AG$1,0)), "")</f>
        <v>135</v>
      </c>
      <c r="AI37" s="11">
        <f>IFERROR(INDEX(REPORT_DATA_BY_ZONE!$A:$AG,$W37,MATCH(AI$16,REPORT_DATA_BY_ZONE!$A$1:$AG$1,0)), "")</f>
        <v>47</v>
      </c>
      <c r="AJ37" s="11">
        <f>IFERROR(INDEX(REPORT_DATA_BY_ZONE!$A:$AG,$W37,MATCH(AJ$16,REPORT_DATA_BY_ZONE!$A$1:$AG$1,0)), "")</f>
        <v>2</v>
      </c>
      <c r="AK37" s="11">
        <f>IFERROR(INDEX(REPORT_DATA_BY_ZONE!$A:$AG,$W37,MATCH(AK$16,REPORT_DATA_BY_ZONE!$A$1:$AG$1,0)), "")</f>
        <v>49</v>
      </c>
      <c r="AL37" s="11">
        <f>IFERROR(INDEX(REPORT_DATA_BY_ZONE!$A:$AG,$W37,MATCH(AL$16,REPORT_DATA_BY_ZONE!$A$1:$AG$1,0)), "")</f>
        <v>17</v>
      </c>
      <c r="AM37" s="11">
        <f>IFERROR(INDEX(REPORT_DATA_BY_ZONE!$A:$AG,$W37,MATCH(AM$16,REPORT_DATA_BY_ZONE!$A$1:$AG$1,0)), "")</f>
        <v>0</v>
      </c>
    </row>
    <row r="38" spans="20:39">
      <c r="T38" s="30" t="s">
        <v>45</v>
      </c>
      <c r="U38" s="67"/>
      <c r="V38" s="20" t="str">
        <f t="shared" si="7"/>
        <v>2016:2:2:7:TAOYUAN</v>
      </c>
      <c r="W38" s="14">
        <f>MATCH($V38,REPORT_DATA_BY_ZONE!$A:$A, 0)</f>
        <v>53</v>
      </c>
      <c r="X38" s="11">
        <f>IFERROR(INDEX(REPORT_DATA_BY_ZONE!$A:$AG,$W38,MATCH(X$16,REPORT_DATA_BY_ZONE!$A$1:$AG$1,0)), "")</f>
        <v>2</v>
      </c>
      <c r="Y38" s="11">
        <f>IFERROR(INDEX(REPORT_DATA_BY_ZONE!$A:$AG,$W38,MATCH(Y$16,REPORT_DATA_BY_ZONE!$A$1:$AG$1,0)), "")</f>
        <v>1</v>
      </c>
      <c r="Z38" s="11">
        <f>IFERROR(INDEX(REPORT_DATA_BY_ZONE!$A:$AG,$W38,MATCH(Z$16,REPORT_DATA_BY_ZONE!$A$1:$AG$1,0)), "")</f>
        <v>9</v>
      </c>
      <c r="AA38" s="11">
        <f>IFERROR(INDEX(REPORT_DATA_BY_ZONE!$A:$AG,$W38,MATCH(AA$16,REPORT_DATA_BY_ZONE!$A$1:$AG$1,0)), "")</f>
        <v>35</v>
      </c>
      <c r="AB38" s="11">
        <f>IFERROR(INDEX(REPORT_DATA_BY_ZONE!$A:$AG,$W38,MATCH(AB$16,REPORT_DATA_BY_ZONE!$A$1:$AG$1,0)), "")</f>
        <v>1</v>
      </c>
      <c r="AC38" s="11">
        <f>IFERROR(INDEX(REPORT_DATA_BY_ZONE!$A:$AG,$W38,MATCH(AC$16,REPORT_DATA_BY_ZONE!$A$1:$AG$1,0)), "")</f>
        <v>1</v>
      </c>
      <c r="AD38" s="11">
        <f>IFERROR(INDEX(REPORT_DATA_BY_ZONE!$A:$AG,$W38,MATCH(AD$16,REPORT_DATA_BY_ZONE!$A$1:$AG$1,0)), "")</f>
        <v>1</v>
      </c>
      <c r="AE38" s="11">
        <f>IFERROR(INDEX(REPORT_DATA_BY_ZONE!$A:$AG,$W38,MATCH(AE$16,REPORT_DATA_BY_ZONE!$A$1:$AG$1,0)), "")</f>
        <v>80</v>
      </c>
      <c r="AF38" s="11">
        <f>IFERROR(INDEX(REPORT_DATA_BY_ZONE!$A:$AG,$W38,MATCH(AF$16,REPORT_DATA_BY_ZONE!$A$1:$AG$1,0)), "")</f>
        <v>28</v>
      </c>
      <c r="AG38" s="11">
        <f>IFERROR(INDEX(REPORT_DATA_BY_ZONE!$A:$AG,$W38,MATCH(AG$16,REPORT_DATA_BY_ZONE!$A$1:$AG$1,0)), "")</f>
        <v>57</v>
      </c>
      <c r="AH38" s="11">
        <f>IFERROR(INDEX(REPORT_DATA_BY_ZONE!$A:$AG,$W38,MATCH(AH$16,REPORT_DATA_BY_ZONE!$A$1:$AG$1,0)), "")</f>
        <v>145</v>
      </c>
      <c r="AI38" s="11">
        <f>IFERROR(INDEX(REPORT_DATA_BY_ZONE!$A:$AG,$W38,MATCH(AI$16,REPORT_DATA_BY_ZONE!$A$1:$AG$1,0)), "")</f>
        <v>68</v>
      </c>
      <c r="AJ38" s="11">
        <f>IFERROR(INDEX(REPORT_DATA_BY_ZONE!$A:$AG,$W38,MATCH(AJ$16,REPORT_DATA_BY_ZONE!$A$1:$AG$1,0)), "")</f>
        <v>5</v>
      </c>
      <c r="AK38" s="11">
        <f>IFERROR(INDEX(REPORT_DATA_BY_ZONE!$A:$AG,$W38,MATCH(AK$16,REPORT_DATA_BY_ZONE!$A$1:$AG$1,0)), "")</f>
        <v>53</v>
      </c>
      <c r="AL38" s="11">
        <f>IFERROR(INDEX(REPORT_DATA_BY_ZONE!$A:$AG,$W38,MATCH(AL$16,REPORT_DATA_BY_ZONE!$A$1:$AG$1,0)), "")</f>
        <v>24</v>
      </c>
      <c r="AM38" s="11">
        <f>IFERROR(INDEX(REPORT_DATA_BY_ZONE!$A:$AG,$W38,MATCH(AM$16,REPORT_DATA_BY_ZONE!$A$1:$AG$1,0)), "")</f>
        <v>0</v>
      </c>
    </row>
    <row r="39" spans="20:39">
      <c r="T39" s="30" t="s">
        <v>44</v>
      </c>
      <c r="U39" s="67" t="s">
        <v>41</v>
      </c>
      <c r="V39" s="20" t="str">
        <f t="shared" ref="V39:V49" si="8">CONCATENATE(YEAR,":",MONTH,":3:7:", $T39)</f>
        <v>2016:2:3:7:OFFICE</v>
      </c>
      <c r="W39" s="14" t="e">
        <f>MATCH($V39,REPORT_DATA_BY_ZONE!$A:$A, 0)</f>
        <v>#N/A</v>
      </c>
      <c r="X39" s="11" t="str">
        <f>IFERROR(INDEX(REPORT_DATA_BY_ZONE!$A:$AG,$W39,MATCH(X$16,REPORT_DATA_BY_ZONE!$A$1:$AG$1,0)), "")</f>
        <v/>
      </c>
      <c r="Y39" s="11" t="str">
        <f>IFERROR(INDEX(REPORT_DATA_BY_ZONE!$A:$AG,$W39,MATCH(Y$16,REPORT_DATA_BY_ZONE!$A$1:$AG$1,0)), "")</f>
        <v/>
      </c>
      <c r="Z39" s="11" t="str">
        <f>IFERROR(INDEX(REPORT_DATA_BY_ZONE!$A:$AG,$W39,MATCH(Z$16,REPORT_DATA_BY_ZONE!$A$1:$AG$1,0)), "")</f>
        <v/>
      </c>
      <c r="AA39" s="11" t="str">
        <f>IFERROR(INDEX(REPORT_DATA_BY_ZONE!$A:$AG,$W39,MATCH(AA$16,REPORT_DATA_BY_ZONE!$A$1:$AG$1,0)), "")</f>
        <v/>
      </c>
      <c r="AB39" s="11" t="str">
        <f>IFERROR(INDEX(REPORT_DATA_BY_ZONE!$A:$AG,$W39,MATCH(AB$16,REPORT_DATA_BY_ZONE!$A$1:$AG$1,0)), "")</f>
        <v/>
      </c>
      <c r="AC39" s="11" t="str">
        <f>IFERROR(INDEX(REPORT_DATA_BY_ZONE!$A:$AG,$W39,MATCH(AC$16,REPORT_DATA_BY_ZONE!$A$1:$AG$1,0)), "")</f>
        <v/>
      </c>
      <c r="AD39" s="11" t="str">
        <f>IFERROR(INDEX(REPORT_DATA_BY_ZONE!$A:$AG,$W39,MATCH(AD$16,REPORT_DATA_BY_ZONE!$A$1:$AG$1,0)), "")</f>
        <v/>
      </c>
      <c r="AE39" s="11" t="str">
        <f>IFERROR(INDEX(REPORT_DATA_BY_ZONE!$A:$AG,$W39,MATCH(AE$16,REPORT_DATA_BY_ZONE!$A$1:$AG$1,0)), "")</f>
        <v/>
      </c>
      <c r="AF39" s="11" t="str">
        <f>IFERROR(INDEX(REPORT_DATA_BY_ZONE!$A:$AG,$W39,MATCH(AF$16,REPORT_DATA_BY_ZONE!$A$1:$AG$1,0)), "")</f>
        <v/>
      </c>
      <c r="AG39" s="11" t="str">
        <f>IFERROR(INDEX(REPORT_DATA_BY_ZONE!$A:$AG,$W39,MATCH(AG$16,REPORT_DATA_BY_ZONE!$A$1:$AG$1,0)), "")</f>
        <v/>
      </c>
      <c r="AH39" s="11" t="str">
        <f>IFERROR(INDEX(REPORT_DATA_BY_ZONE!$A:$AG,$W39,MATCH(AH$16,REPORT_DATA_BY_ZONE!$A$1:$AG$1,0)), "")</f>
        <v/>
      </c>
      <c r="AI39" s="11" t="str">
        <f>IFERROR(INDEX(REPORT_DATA_BY_ZONE!$A:$AG,$W39,MATCH(AI$16,REPORT_DATA_BY_ZONE!$A$1:$AG$1,0)), "")</f>
        <v/>
      </c>
      <c r="AJ39" s="11" t="str">
        <f>IFERROR(INDEX(REPORT_DATA_BY_ZONE!$A:$AG,$W39,MATCH(AJ$16,REPORT_DATA_BY_ZONE!$A$1:$AG$1,0)), "")</f>
        <v/>
      </c>
      <c r="AK39" s="11" t="str">
        <f>IFERROR(INDEX(REPORT_DATA_BY_ZONE!$A:$AG,$W39,MATCH(AK$16,REPORT_DATA_BY_ZONE!$A$1:$AG$1,0)), "")</f>
        <v/>
      </c>
      <c r="AL39" s="11" t="str">
        <f>IFERROR(INDEX(REPORT_DATA_BY_ZONE!$A:$AG,$W39,MATCH(AL$16,REPORT_DATA_BY_ZONE!$A$1:$AG$1,0)), "")</f>
        <v/>
      </c>
      <c r="AM39" s="11" t="str">
        <f>IFERROR(INDEX(REPORT_DATA_BY_ZONE!$A:$AG,$W39,MATCH(AM$16,REPORT_DATA_BY_ZONE!$A$1:$AG$1,0)), "")</f>
        <v/>
      </c>
    </row>
    <row r="40" spans="20:39">
      <c r="T40" s="30" t="s">
        <v>49</v>
      </c>
      <c r="U40" s="67"/>
      <c r="V40" s="20" t="str">
        <f t="shared" si="8"/>
        <v>2016:2:3:7:HUALIAN</v>
      </c>
      <c r="W40" s="14" t="e">
        <f>MATCH($V40,REPORT_DATA_BY_ZONE!$A:$A, 0)</f>
        <v>#N/A</v>
      </c>
      <c r="X40" s="11" t="str">
        <f>IFERROR(INDEX(REPORT_DATA_BY_ZONE!$A:$AG,$W40,MATCH(X$16,REPORT_DATA_BY_ZONE!$A$1:$AG$1,0)), "")</f>
        <v/>
      </c>
      <c r="Y40" s="11" t="str">
        <f>IFERROR(INDEX(REPORT_DATA_BY_ZONE!$A:$AG,$W40,MATCH(Y$16,REPORT_DATA_BY_ZONE!$A$1:$AG$1,0)), "")</f>
        <v/>
      </c>
      <c r="Z40" s="11" t="str">
        <f>IFERROR(INDEX(REPORT_DATA_BY_ZONE!$A:$AG,$W40,MATCH(Z$16,REPORT_DATA_BY_ZONE!$A$1:$AG$1,0)), "")</f>
        <v/>
      </c>
      <c r="AA40" s="11" t="str">
        <f>IFERROR(INDEX(REPORT_DATA_BY_ZONE!$A:$AG,$W40,MATCH(AA$16,REPORT_DATA_BY_ZONE!$A$1:$AG$1,0)), "")</f>
        <v/>
      </c>
      <c r="AB40" s="11" t="str">
        <f>IFERROR(INDEX(REPORT_DATA_BY_ZONE!$A:$AG,$W40,MATCH(AB$16,REPORT_DATA_BY_ZONE!$A$1:$AG$1,0)), "")</f>
        <v/>
      </c>
      <c r="AC40" s="11" t="str">
        <f>IFERROR(INDEX(REPORT_DATA_BY_ZONE!$A:$AG,$W40,MATCH(AC$16,REPORT_DATA_BY_ZONE!$A$1:$AG$1,0)), "")</f>
        <v/>
      </c>
      <c r="AD40" s="11" t="str">
        <f>IFERROR(INDEX(REPORT_DATA_BY_ZONE!$A:$AG,$W40,MATCH(AD$16,REPORT_DATA_BY_ZONE!$A$1:$AG$1,0)), "")</f>
        <v/>
      </c>
      <c r="AE40" s="11" t="str">
        <f>IFERROR(INDEX(REPORT_DATA_BY_ZONE!$A:$AG,$W40,MATCH(AE$16,REPORT_DATA_BY_ZONE!$A$1:$AG$1,0)), "")</f>
        <v/>
      </c>
      <c r="AF40" s="11" t="str">
        <f>IFERROR(INDEX(REPORT_DATA_BY_ZONE!$A:$AG,$W40,MATCH(AF$16,REPORT_DATA_BY_ZONE!$A$1:$AG$1,0)), "")</f>
        <v/>
      </c>
      <c r="AG40" s="11" t="str">
        <f>IFERROR(INDEX(REPORT_DATA_BY_ZONE!$A:$AG,$W40,MATCH(AG$16,REPORT_DATA_BY_ZONE!$A$1:$AG$1,0)), "")</f>
        <v/>
      </c>
      <c r="AH40" s="11" t="str">
        <f>IFERROR(INDEX(REPORT_DATA_BY_ZONE!$A:$AG,$W40,MATCH(AH$16,REPORT_DATA_BY_ZONE!$A$1:$AG$1,0)), "")</f>
        <v/>
      </c>
      <c r="AI40" s="11" t="str">
        <f>IFERROR(INDEX(REPORT_DATA_BY_ZONE!$A:$AG,$W40,MATCH(AI$16,REPORT_DATA_BY_ZONE!$A$1:$AG$1,0)), "")</f>
        <v/>
      </c>
      <c r="AJ40" s="11" t="str">
        <f>IFERROR(INDEX(REPORT_DATA_BY_ZONE!$A:$AG,$W40,MATCH(AJ$16,REPORT_DATA_BY_ZONE!$A$1:$AG$1,0)), "")</f>
        <v/>
      </c>
      <c r="AK40" s="11" t="str">
        <f>IFERROR(INDEX(REPORT_DATA_BY_ZONE!$A:$AG,$W40,MATCH(AK$16,REPORT_DATA_BY_ZONE!$A$1:$AG$1,0)), "")</f>
        <v/>
      </c>
      <c r="AL40" s="11" t="str">
        <f>IFERROR(INDEX(REPORT_DATA_BY_ZONE!$A:$AG,$W40,MATCH(AL$16,REPORT_DATA_BY_ZONE!$A$1:$AG$1,0)), "")</f>
        <v/>
      </c>
      <c r="AM40" s="11" t="str">
        <f>IFERROR(INDEX(REPORT_DATA_BY_ZONE!$A:$AG,$W40,MATCH(AM$16,REPORT_DATA_BY_ZONE!$A$1:$AG$1,0)), "")</f>
        <v/>
      </c>
    </row>
    <row r="41" spans="20:39">
      <c r="T41" s="30" t="s">
        <v>48</v>
      </c>
      <c r="U41" s="67"/>
      <c r="V41" s="20" t="str">
        <f t="shared" si="8"/>
        <v>2016:2:3:7:TAIDONG</v>
      </c>
      <c r="W41" s="14" t="e">
        <f>MATCH($V41,REPORT_DATA_BY_ZONE!$A:$A, 0)</f>
        <v>#N/A</v>
      </c>
      <c r="X41" s="11" t="str">
        <f>IFERROR(INDEX(REPORT_DATA_BY_ZONE!$A:$AG,$W41,MATCH(X$16,REPORT_DATA_BY_ZONE!$A$1:$AG$1,0)), "")</f>
        <v/>
      </c>
      <c r="Y41" s="11" t="str">
        <f>IFERROR(INDEX(REPORT_DATA_BY_ZONE!$A:$AG,$W41,MATCH(Y$16,REPORT_DATA_BY_ZONE!$A$1:$AG$1,0)), "")</f>
        <v/>
      </c>
      <c r="Z41" s="11" t="str">
        <f>IFERROR(INDEX(REPORT_DATA_BY_ZONE!$A:$AG,$W41,MATCH(Z$16,REPORT_DATA_BY_ZONE!$A$1:$AG$1,0)), "")</f>
        <v/>
      </c>
      <c r="AA41" s="11" t="str">
        <f>IFERROR(INDEX(REPORT_DATA_BY_ZONE!$A:$AG,$W41,MATCH(AA$16,REPORT_DATA_BY_ZONE!$A$1:$AG$1,0)), "")</f>
        <v/>
      </c>
      <c r="AB41" s="11" t="str">
        <f>IFERROR(INDEX(REPORT_DATA_BY_ZONE!$A:$AG,$W41,MATCH(AB$16,REPORT_DATA_BY_ZONE!$A$1:$AG$1,0)), "")</f>
        <v/>
      </c>
      <c r="AC41" s="11" t="str">
        <f>IFERROR(INDEX(REPORT_DATA_BY_ZONE!$A:$AG,$W41,MATCH(AC$16,REPORT_DATA_BY_ZONE!$A$1:$AG$1,0)), "")</f>
        <v/>
      </c>
      <c r="AD41" s="11" t="str">
        <f>IFERROR(INDEX(REPORT_DATA_BY_ZONE!$A:$AG,$W41,MATCH(AD$16,REPORT_DATA_BY_ZONE!$A$1:$AG$1,0)), "")</f>
        <v/>
      </c>
      <c r="AE41" s="11" t="str">
        <f>IFERROR(INDEX(REPORT_DATA_BY_ZONE!$A:$AG,$W41,MATCH(AE$16,REPORT_DATA_BY_ZONE!$A$1:$AG$1,0)), "")</f>
        <v/>
      </c>
      <c r="AF41" s="11" t="str">
        <f>IFERROR(INDEX(REPORT_DATA_BY_ZONE!$A:$AG,$W41,MATCH(AF$16,REPORT_DATA_BY_ZONE!$A$1:$AG$1,0)), "")</f>
        <v/>
      </c>
      <c r="AG41" s="11" t="str">
        <f>IFERROR(INDEX(REPORT_DATA_BY_ZONE!$A:$AG,$W41,MATCH(AG$16,REPORT_DATA_BY_ZONE!$A$1:$AG$1,0)), "")</f>
        <v/>
      </c>
      <c r="AH41" s="11" t="str">
        <f>IFERROR(INDEX(REPORT_DATA_BY_ZONE!$A:$AG,$W41,MATCH(AH$16,REPORT_DATA_BY_ZONE!$A$1:$AG$1,0)), "")</f>
        <v/>
      </c>
      <c r="AI41" s="11" t="str">
        <f>IFERROR(INDEX(REPORT_DATA_BY_ZONE!$A:$AG,$W41,MATCH(AI$16,REPORT_DATA_BY_ZONE!$A$1:$AG$1,0)), "")</f>
        <v/>
      </c>
      <c r="AJ41" s="11" t="str">
        <f>IFERROR(INDEX(REPORT_DATA_BY_ZONE!$A:$AG,$W41,MATCH(AJ$16,REPORT_DATA_BY_ZONE!$A$1:$AG$1,0)), "")</f>
        <v/>
      </c>
      <c r="AK41" s="11" t="str">
        <f>IFERROR(INDEX(REPORT_DATA_BY_ZONE!$A:$AG,$W41,MATCH(AK$16,REPORT_DATA_BY_ZONE!$A$1:$AG$1,0)), "")</f>
        <v/>
      </c>
      <c r="AL41" s="11" t="str">
        <f>IFERROR(INDEX(REPORT_DATA_BY_ZONE!$A:$AG,$W41,MATCH(AL$16,REPORT_DATA_BY_ZONE!$A$1:$AG$1,0)), "")</f>
        <v/>
      </c>
      <c r="AM41" s="11" t="str">
        <f>IFERROR(INDEX(REPORT_DATA_BY_ZONE!$A:$AG,$W41,MATCH(AM$16,REPORT_DATA_BY_ZONE!$A$1:$AG$1,0)), "")</f>
        <v/>
      </c>
    </row>
    <row r="42" spans="20:39">
      <c r="T42" s="30" t="s">
        <v>47</v>
      </c>
      <c r="U42" s="67"/>
      <c r="V42" s="20" t="str">
        <f t="shared" si="8"/>
        <v>2016:2:3:7:ZHUNAN</v>
      </c>
      <c r="W42" s="14" t="e">
        <f>MATCH($V42,REPORT_DATA_BY_ZONE!$A:$A, 0)</f>
        <v>#N/A</v>
      </c>
      <c r="X42" s="11" t="str">
        <f>IFERROR(INDEX(REPORT_DATA_BY_ZONE!$A:$AG,$W42,MATCH(X$16,REPORT_DATA_BY_ZONE!$A$1:$AG$1,0)), "")</f>
        <v/>
      </c>
      <c r="Y42" s="11" t="str">
        <f>IFERROR(INDEX(REPORT_DATA_BY_ZONE!$A:$AG,$W42,MATCH(Y$16,REPORT_DATA_BY_ZONE!$A$1:$AG$1,0)), "")</f>
        <v/>
      </c>
      <c r="Z42" s="11" t="str">
        <f>IFERROR(INDEX(REPORT_DATA_BY_ZONE!$A:$AG,$W42,MATCH(Z$16,REPORT_DATA_BY_ZONE!$A$1:$AG$1,0)), "")</f>
        <v/>
      </c>
      <c r="AA42" s="11" t="str">
        <f>IFERROR(INDEX(REPORT_DATA_BY_ZONE!$A:$AG,$W42,MATCH(AA$16,REPORT_DATA_BY_ZONE!$A$1:$AG$1,0)), "")</f>
        <v/>
      </c>
      <c r="AB42" s="11" t="str">
        <f>IFERROR(INDEX(REPORT_DATA_BY_ZONE!$A:$AG,$W42,MATCH(AB$16,REPORT_DATA_BY_ZONE!$A$1:$AG$1,0)), "")</f>
        <v/>
      </c>
      <c r="AC42" s="11" t="str">
        <f>IFERROR(INDEX(REPORT_DATA_BY_ZONE!$A:$AG,$W42,MATCH(AC$16,REPORT_DATA_BY_ZONE!$A$1:$AG$1,0)), "")</f>
        <v/>
      </c>
      <c r="AD42" s="11" t="str">
        <f>IFERROR(INDEX(REPORT_DATA_BY_ZONE!$A:$AG,$W42,MATCH(AD$16,REPORT_DATA_BY_ZONE!$A$1:$AG$1,0)), "")</f>
        <v/>
      </c>
      <c r="AE42" s="11" t="str">
        <f>IFERROR(INDEX(REPORT_DATA_BY_ZONE!$A:$AG,$W42,MATCH(AE$16,REPORT_DATA_BY_ZONE!$A$1:$AG$1,0)), "")</f>
        <v/>
      </c>
      <c r="AF42" s="11" t="str">
        <f>IFERROR(INDEX(REPORT_DATA_BY_ZONE!$A:$AG,$W42,MATCH(AF$16,REPORT_DATA_BY_ZONE!$A$1:$AG$1,0)), "")</f>
        <v/>
      </c>
      <c r="AG42" s="11" t="str">
        <f>IFERROR(INDEX(REPORT_DATA_BY_ZONE!$A:$AG,$W42,MATCH(AG$16,REPORT_DATA_BY_ZONE!$A$1:$AG$1,0)), "")</f>
        <v/>
      </c>
      <c r="AH42" s="11" t="str">
        <f>IFERROR(INDEX(REPORT_DATA_BY_ZONE!$A:$AG,$W42,MATCH(AH$16,REPORT_DATA_BY_ZONE!$A$1:$AG$1,0)), "")</f>
        <v/>
      </c>
      <c r="AI42" s="11" t="str">
        <f>IFERROR(INDEX(REPORT_DATA_BY_ZONE!$A:$AG,$W42,MATCH(AI$16,REPORT_DATA_BY_ZONE!$A$1:$AG$1,0)), "")</f>
        <v/>
      </c>
      <c r="AJ42" s="11" t="str">
        <f>IFERROR(INDEX(REPORT_DATA_BY_ZONE!$A:$AG,$W42,MATCH(AJ$16,REPORT_DATA_BY_ZONE!$A$1:$AG$1,0)), "")</f>
        <v/>
      </c>
      <c r="AK42" s="11" t="str">
        <f>IFERROR(INDEX(REPORT_DATA_BY_ZONE!$A:$AG,$W42,MATCH(AK$16,REPORT_DATA_BY_ZONE!$A$1:$AG$1,0)), "")</f>
        <v/>
      </c>
      <c r="AL42" s="11" t="str">
        <f>IFERROR(INDEX(REPORT_DATA_BY_ZONE!$A:$AG,$W42,MATCH(AL$16,REPORT_DATA_BY_ZONE!$A$1:$AG$1,0)), "")</f>
        <v/>
      </c>
      <c r="AM42" s="11" t="str">
        <f>IFERROR(INDEX(REPORT_DATA_BY_ZONE!$A:$AG,$W42,MATCH(AM$16,REPORT_DATA_BY_ZONE!$A$1:$AG$1,0)), "")</f>
        <v/>
      </c>
    </row>
    <row r="43" spans="20:39">
      <c r="T43" s="30" t="s">
        <v>46</v>
      </c>
      <c r="U43" s="67"/>
      <c r="V43" s="20" t="str">
        <f t="shared" si="8"/>
        <v>2016:2:3:7:XINZHU</v>
      </c>
      <c r="W43" s="14" t="e">
        <f>MATCH($V43,REPORT_DATA_BY_ZONE!$A:$A, 0)</f>
        <v>#N/A</v>
      </c>
      <c r="X43" s="11" t="str">
        <f>IFERROR(INDEX(REPORT_DATA_BY_ZONE!$A:$AG,$W43,MATCH(X$16,REPORT_DATA_BY_ZONE!$A$1:$AG$1,0)), "")</f>
        <v/>
      </c>
      <c r="Y43" s="11" t="str">
        <f>IFERROR(INDEX(REPORT_DATA_BY_ZONE!$A:$AG,$W43,MATCH(Y$16,REPORT_DATA_BY_ZONE!$A$1:$AG$1,0)), "")</f>
        <v/>
      </c>
      <c r="Z43" s="11" t="str">
        <f>IFERROR(INDEX(REPORT_DATA_BY_ZONE!$A:$AG,$W43,MATCH(Z$16,REPORT_DATA_BY_ZONE!$A$1:$AG$1,0)), "")</f>
        <v/>
      </c>
      <c r="AA43" s="11" t="str">
        <f>IFERROR(INDEX(REPORT_DATA_BY_ZONE!$A:$AG,$W43,MATCH(AA$16,REPORT_DATA_BY_ZONE!$A$1:$AG$1,0)), "")</f>
        <v/>
      </c>
      <c r="AB43" s="11" t="str">
        <f>IFERROR(INDEX(REPORT_DATA_BY_ZONE!$A:$AG,$W43,MATCH(AB$16,REPORT_DATA_BY_ZONE!$A$1:$AG$1,0)), "")</f>
        <v/>
      </c>
      <c r="AC43" s="11" t="str">
        <f>IFERROR(INDEX(REPORT_DATA_BY_ZONE!$A:$AG,$W43,MATCH(AC$16,REPORT_DATA_BY_ZONE!$A$1:$AG$1,0)), "")</f>
        <v/>
      </c>
      <c r="AD43" s="11" t="str">
        <f>IFERROR(INDEX(REPORT_DATA_BY_ZONE!$A:$AG,$W43,MATCH(AD$16,REPORT_DATA_BY_ZONE!$A$1:$AG$1,0)), "")</f>
        <v/>
      </c>
      <c r="AE43" s="11" t="str">
        <f>IFERROR(INDEX(REPORT_DATA_BY_ZONE!$A:$AG,$W43,MATCH(AE$16,REPORT_DATA_BY_ZONE!$A$1:$AG$1,0)), "")</f>
        <v/>
      </c>
      <c r="AF43" s="11" t="str">
        <f>IFERROR(INDEX(REPORT_DATA_BY_ZONE!$A:$AG,$W43,MATCH(AF$16,REPORT_DATA_BY_ZONE!$A$1:$AG$1,0)), "")</f>
        <v/>
      </c>
      <c r="AG43" s="11" t="str">
        <f>IFERROR(INDEX(REPORT_DATA_BY_ZONE!$A:$AG,$W43,MATCH(AG$16,REPORT_DATA_BY_ZONE!$A$1:$AG$1,0)), "")</f>
        <v/>
      </c>
      <c r="AH43" s="11" t="str">
        <f>IFERROR(INDEX(REPORT_DATA_BY_ZONE!$A:$AG,$W43,MATCH(AH$16,REPORT_DATA_BY_ZONE!$A$1:$AG$1,0)), "")</f>
        <v/>
      </c>
      <c r="AI43" s="11" t="str">
        <f>IFERROR(INDEX(REPORT_DATA_BY_ZONE!$A:$AG,$W43,MATCH(AI$16,REPORT_DATA_BY_ZONE!$A$1:$AG$1,0)), "")</f>
        <v/>
      </c>
      <c r="AJ43" s="11" t="str">
        <f>IFERROR(INDEX(REPORT_DATA_BY_ZONE!$A:$AG,$W43,MATCH(AJ$16,REPORT_DATA_BY_ZONE!$A$1:$AG$1,0)), "")</f>
        <v/>
      </c>
      <c r="AK43" s="11" t="str">
        <f>IFERROR(INDEX(REPORT_DATA_BY_ZONE!$A:$AG,$W43,MATCH(AK$16,REPORT_DATA_BY_ZONE!$A$1:$AG$1,0)), "")</f>
        <v/>
      </c>
      <c r="AL43" s="11" t="str">
        <f>IFERROR(INDEX(REPORT_DATA_BY_ZONE!$A:$AG,$W43,MATCH(AL$16,REPORT_DATA_BY_ZONE!$A$1:$AG$1,0)), "")</f>
        <v/>
      </c>
      <c r="AM43" s="11" t="str">
        <f>IFERROR(INDEX(REPORT_DATA_BY_ZONE!$A:$AG,$W43,MATCH(AM$16,REPORT_DATA_BY_ZONE!$A$1:$AG$1,0)), "")</f>
        <v/>
      </c>
    </row>
    <row r="44" spans="20:39">
      <c r="T44" s="30" t="s">
        <v>54</v>
      </c>
      <c r="U44" s="67"/>
      <c r="V44" s="20" t="str">
        <f t="shared" si="8"/>
        <v>2016:2:3:7:CENTRAL</v>
      </c>
      <c r="W44" s="14" t="e">
        <f>MATCH($V44,REPORT_DATA_BY_ZONE!$A:$A, 0)</f>
        <v>#N/A</v>
      </c>
      <c r="X44" s="11" t="str">
        <f>IFERROR(INDEX(REPORT_DATA_BY_ZONE!$A:$AG,$W44,MATCH(X$16,REPORT_DATA_BY_ZONE!$A$1:$AG$1,0)), "")</f>
        <v/>
      </c>
      <c r="Y44" s="11" t="str">
        <f>IFERROR(INDEX(REPORT_DATA_BY_ZONE!$A:$AG,$W44,MATCH(Y$16,REPORT_DATA_BY_ZONE!$A$1:$AG$1,0)), "")</f>
        <v/>
      </c>
      <c r="Z44" s="11" t="str">
        <f>IFERROR(INDEX(REPORT_DATA_BY_ZONE!$A:$AG,$W44,MATCH(Z$16,REPORT_DATA_BY_ZONE!$A$1:$AG$1,0)), "")</f>
        <v/>
      </c>
      <c r="AA44" s="11" t="str">
        <f>IFERROR(INDEX(REPORT_DATA_BY_ZONE!$A:$AG,$W44,MATCH(AA$16,REPORT_DATA_BY_ZONE!$A$1:$AG$1,0)), "")</f>
        <v/>
      </c>
      <c r="AB44" s="11" t="str">
        <f>IFERROR(INDEX(REPORT_DATA_BY_ZONE!$A:$AG,$W44,MATCH(AB$16,REPORT_DATA_BY_ZONE!$A$1:$AG$1,0)), "")</f>
        <v/>
      </c>
      <c r="AC44" s="11" t="str">
        <f>IFERROR(INDEX(REPORT_DATA_BY_ZONE!$A:$AG,$W44,MATCH(AC$16,REPORT_DATA_BY_ZONE!$A$1:$AG$1,0)), "")</f>
        <v/>
      </c>
      <c r="AD44" s="11" t="str">
        <f>IFERROR(INDEX(REPORT_DATA_BY_ZONE!$A:$AG,$W44,MATCH(AD$16,REPORT_DATA_BY_ZONE!$A$1:$AG$1,0)), "")</f>
        <v/>
      </c>
      <c r="AE44" s="11" t="str">
        <f>IFERROR(INDEX(REPORT_DATA_BY_ZONE!$A:$AG,$W44,MATCH(AE$16,REPORT_DATA_BY_ZONE!$A$1:$AG$1,0)), "")</f>
        <v/>
      </c>
      <c r="AF44" s="11" t="str">
        <f>IFERROR(INDEX(REPORT_DATA_BY_ZONE!$A:$AG,$W44,MATCH(AF$16,REPORT_DATA_BY_ZONE!$A$1:$AG$1,0)), "")</f>
        <v/>
      </c>
      <c r="AG44" s="11" t="str">
        <f>IFERROR(INDEX(REPORT_DATA_BY_ZONE!$A:$AG,$W44,MATCH(AG$16,REPORT_DATA_BY_ZONE!$A$1:$AG$1,0)), "")</f>
        <v/>
      </c>
      <c r="AH44" s="11" t="str">
        <f>IFERROR(INDEX(REPORT_DATA_BY_ZONE!$A:$AG,$W44,MATCH(AH$16,REPORT_DATA_BY_ZONE!$A$1:$AG$1,0)), "")</f>
        <v/>
      </c>
      <c r="AI44" s="11" t="str">
        <f>IFERROR(INDEX(REPORT_DATA_BY_ZONE!$A:$AG,$W44,MATCH(AI$16,REPORT_DATA_BY_ZONE!$A$1:$AG$1,0)), "")</f>
        <v/>
      </c>
      <c r="AJ44" s="11" t="str">
        <f>IFERROR(INDEX(REPORT_DATA_BY_ZONE!$A:$AG,$W44,MATCH(AJ$16,REPORT_DATA_BY_ZONE!$A$1:$AG$1,0)), "")</f>
        <v/>
      </c>
      <c r="AK44" s="11" t="str">
        <f>IFERROR(INDEX(REPORT_DATA_BY_ZONE!$A:$AG,$W44,MATCH(AK$16,REPORT_DATA_BY_ZONE!$A$1:$AG$1,0)), "")</f>
        <v/>
      </c>
      <c r="AL44" s="11" t="str">
        <f>IFERROR(INDEX(REPORT_DATA_BY_ZONE!$A:$AG,$W44,MATCH(AL$16,REPORT_DATA_BY_ZONE!$A$1:$AG$1,0)), "")</f>
        <v/>
      </c>
      <c r="AM44" s="11" t="str">
        <f>IFERROR(INDEX(REPORT_DATA_BY_ZONE!$A:$AG,$W44,MATCH(AM$16,REPORT_DATA_BY_ZONE!$A$1:$AG$1,0)), "")</f>
        <v/>
      </c>
    </row>
    <row r="45" spans="20:39">
      <c r="T45" s="30" t="s">
        <v>50</v>
      </c>
      <c r="U45" s="67"/>
      <c r="V45" s="20" t="str">
        <f t="shared" si="8"/>
        <v>2016:2:3:7:NORTH</v>
      </c>
      <c r="W45" s="14" t="e">
        <f>MATCH($V45,REPORT_DATA_BY_ZONE!$A:$A, 0)</f>
        <v>#N/A</v>
      </c>
      <c r="X45" s="11" t="str">
        <f>IFERROR(INDEX(REPORT_DATA_BY_ZONE!$A:$AG,$W45,MATCH(X$16,REPORT_DATA_BY_ZONE!$A$1:$AG$1,0)), "")</f>
        <v/>
      </c>
      <c r="Y45" s="11" t="str">
        <f>IFERROR(INDEX(REPORT_DATA_BY_ZONE!$A:$AG,$W45,MATCH(Y$16,REPORT_DATA_BY_ZONE!$A$1:$AG$1,0)), "")</f>
        <v/>
      </c>
      <c r="Z45" s="11" t="str">
        <f>IFERROR(INDEX(REPORT_DATA_BY_ZONE!$A:$AG,$W45,MATCH(Z$16,REPORT_DATA_BY_ZONE!$A$1:$AG$1,0)), "")</f>
        <v/>
      </c>
      <c r="AA45" s="11" t="str">
        <f>IFERROR(INDEX(REPORT_DATA_BY_ZONE!$A:$AG,$W45,MATCH(AA$16,REPORT_DATA_BY_ZONE!$A$1:$AG$1,0)), "")</f>
        <v/>
      </c>
      <c r="AB45" s="11" t="str">
        <f>IFERROR(INDEX(REPORT_DATA_BY_ZONE!$A:$AG,$W45,MATCH(AB$16,REPORT_DATA_BY_ZONE!$A$1:$AG$1,0)), "")</f>
        <v/>
      </c>
      <c r="AC45" s="11" t="str">
        <f>IFERROR(INDEX(REPORT_DATA_BY_ZONE!$A:$AG,$W45,MATCH(AC$16,REPORT_DATA_BY_ZONE!$A$1:$AG$1,0)), "")</f>
        <v/>
      </c>
      <c r="AD45" s="11" t="str">
        <f>IFERROR(INDEX(REPORT_DATA_BY_ZONE!$A:$AG,$W45,MATCH(AD$16,REPORT_DATA_BY_ZONE!$A$1:$AG$1,0)), "")</f>
        <v/>
      </c>
      <c r="AE45" s="11" t="str">
        <f>IFERROR(INDEX(REPORT_DATA_BY_ZONE!$A:$AG,$W45,MATCH(AE$16,REPORT_DATA_BY_ZONE!$A$1:$AG$1,0)), "")</f>
        <v/>
      </c>
      <c r="AF45" s="11" t="str">
        <f>IFERROR(INDEX(REPORT_DATA_BY_ZONE!$A:$AG,$W45,MATCH(AF$16,REPORT_DATA_BY_ZONE!$A$1:$AG$1,0)), "")</f>
        <v/>
      </c>
      <c r="AG45" s="11" t="str">
        <f>IFERROR(INDEX(REPORT_DATA_BY_ZONE!$A:$AG,$W45,MATCH(AG$16,REPORT_DATA_BY_ZONE!$A$1:$AG$1,0)), "")</f>
        <v/>
      </c>
      <c r="AH45" s="11" t="str">
        <f>IFERROR(INDEX(REPORT_DATA_BY_ZONE!$A:$AG,$W45,MATCH(AH$16,REPORT_DATA_BY_ZONE!$A$1:$AG$1,0)), "")</f>
        <v/>
      </c>
      <c r="AI45" s="11" t="str">
        <f>IFERROR(INDEX(REPORT_DATA_BY_ZONE!$A:$AG,$W45,MATCH(AI$16,REPORT_DATA_BY_ZONE!$A$1:$AG$1,0)), "")</f>
        <v/>
      </c>
      <c r="AJ45" s="11" t="str">
        <f>IFERROR(INDEX(REPORT_DATA_BY_ZONE!$A:$AG,$W45,MATCH(AJ$16,REPORT_DATA_BY_ZONE!$A$1:$AG$1,0)), "")</f>
        <v/>
      </c>
      <c r="AK45" s="11" t="str">
        <f>IFERROR(INDEX(REPORT_DATA_BY_ZONE!$A:$AG,$W45,MATCH(AK$16,REPORT_DATA_BY_ZONE!$A$1:$AG$1,0)), "")</f>
        <v/>
      </c>
      <c r="AL45" s="11" t="str">
        <f>IFERROR(INDEX(REPORT_DATA_BY_ZONE!$A:$AG,$W45,MATCH(AL$16,REPORT_DATA_BY_ZONE!$A$1:$AG$1,0)), "")</f>
        <v/>
      </c>
      <c r="AM45" s="11" t="str">
        <f>IFERROR(INDEX(REPORT_DATA_BY_ZONE!$A:$AG,$W45,MATCH(AM$16,REPORT_DATA_BY_ZONE!$A$1:$AG$1,0)), "")</f>
        <v/>
      </c>
    </row>
    <row r="46" spans="20:39">
      <c r="T46" s="30" t="s">
        <v>53</v>
      </c>
      <c r="U46" s="67"/>
      <c r="V46" s="20" t="str">
        <f t="shared" si="8"/>
        <v>2016:2:3:7:SOUTH</v>
      </c>
      <c r="W46" s="14" t="e">
        <f>MATCH($V46,REPORT_DATA_BY_ZONE!$A:$A, 0)</f>
        <v>#N/A</v>
      </c>
      <c r="X46" s="11" t="str">
        <f>IFERROR(INDEX(REPORT_DATA_BY_ZONE!$A:$AG,$W46,MATCH(X$16,REPORT_DATA_BY_ZONE!$A$1:$AG$1,0)), "")</f>
        <v/>
      </c>
      <c r="Y46" s="11" t="str">
        <f>IFERROR(INDEX(REPORT_DATA_BY_ZONE!$A:$AG,$W46,MATCH(Y$16,REPORT_DATA_BY_ZONE!$A$1:$AG$1,0)), "")</f>
        <v/>
      </c>
      <c r="Z46" s="11" t="str">
        <f>IFERROR(INDEX(REPORT_DATA_BY_ZONE!$A:$AG,$W46,MATCH(Z$16,REPORT_DATA_BY_ZONE!$A$1:$AG$1,0)), "")</f>
        <v/>
      </c>
      <c r="AA46" s="11" t="str">
        <f>IFERROR(INDEX(REPORT_DATA_BY_ZONE!$A:$AG,$W46,MATCH(AA$16,REPORT_DATA_BY_ZONE!$A$1:$AG$1,0)), "")</f>
        <v/>
      </c>
      <c r="AB46" s="11" t="str">
        <f>IFERROR(INDEX(REPORT_DATA_BY_ZONE!$A:$AG,$W46,MATCH(AB$16,REPORT_DATA_BY_ZONE!$A$1:$AG$1,0)), "")</f>
        <v/>
      </c>
      <c r="AC46" s="11" t="str">
        <f>IFERROR(INDEX(REPORT_DATA_BY_ZONE!$A:$AG,$W46,MATCH(AC$16,REPORT_DATA_BY_ZONE!$A$1:$AG$1,0)), "")</f>
        <v/>
      </c>
      <c r="AD46" s="11" t="str">
        <f>IFERROR(INDEX(REPORT_DATA_BY_ZONE!$A:$AG,$W46,MATCH(AD$16,REPORT_DATA_BY_ZONE!$A$1:$AG$1,0)), "")</f>
        <v/>
      </c>
      <c r="AE46" s="11" t="str">
        <f>IFERROR(INDEX(REPORT_DATA_BY_ZONE!$A:$AG,$W46,MATCH(AE$16,REPORT_DATA_BY_ZONE!$A$1:$AG$1,0)), "")</f>
        <v/>
      </c>
      <c r="AF46" s="11" t="str">
        <f>IFERROR(INDEX(REPORT_DATA_BY_ZONE!$A:$AG,$W46,MATCH(AF$16,REPORT_DATA_BY_ZONE!$A$1:$AG$1,0)), "")</f>
        <v/>
      </c>
      <c r="AG46" s="11" t="str">
        <f>IFERROR(INDEX(REPORT_DATA_BY_ZONE!$A:$AG,$W46,MATCH(AG$16,REPORT_DATA_BY_ZONE!$A$1:$AG$1,0)), "")</f>
        <v/>
      </c>
      <c r="AH46" s="11" t="str">
        <f>IFERROR(INDEX(REPORT_DATA_BY_ZONE!$A:$AG,$W46,MATCH(AH$16,REPORT_DATA_BY_ZONE!$A$1:$AG$1,0)), "")</f>
        <v/>
      </c>
      <c r="AI46" s="11" t="str">
        <f>IFERROR(INDEX(REPORT_DATA_BY_ZONE!$A:$AG,$W46,MATCH(AI$16,REPORT_DATA_BY_ZONE!$A$1:$AG$1,0)), "")</f>
        <v/>
      </c>
      <c r="AJ46" s="11" t="str">
        <f>IFERROR(INDEX(REPORT_DATA_BY_ZONE!$A:$AG,$W46,MATCH(AJ$16,REPORT_DATA_BY_ZONE!$A$1:$AG$1,0)), "")</f>
        <v/>
      </c>
      <c r="AK46" s="11" t="str">
        <f>IFERROR(INDEX(REPORT_DATA_BY_ZONE!$A:$AG,$W46,MATCH(AK$16,REPORT_DATA_BY_ZONE!$A$1:$AG$1,0)), "")</f>
        <v/>
      </c>
      <c r="AL46" s="11" t="str">
        <f>IFERROR(INDEX(REPORT_DATA_BY_ZONE!$A:$AG,$W46,MATCH(AL$16,REPORT_DATA_BY_ZONE!$A$1:$AG$1,0)), "")</f>
        <v/>
      </c>
      <c r="AM46" s="11" t="str">
        <f>IFERROR(INDEX(REPORT_DATA_BY_ZONE!$A:$AG,$W46,MATCH(AM$16,REPORT_DATA_BY_ZONE!$A$1:$AG$1,0)), "")</f>
        <v/>
      </c>
    </row>
    <row r="47" spans="20:39">
      <c r="T47" s="30" t="s">
        <v>52</v>
      </c>
      <c r="U47" s="67"/>
      <c r="V47" s="20" t="str">
        <f t="shared" si="8"/>
        <v>2016:2:3:7:WEST</v>
      </c>
      <c r="W47" s="14" t="e">
        <f>MATCH($V47,REPORT_DATA_BY_ZONE!$A:$A, 0)</f>
        <v>#N/A</v>
      </c>
      <c r="X47" s="11" t="str">
        <f>IFERROR(INDEX(REPORT_DATA_BY_ZONE!$A:$AG,$W47,MATCH(X$16,REPORT_DATA_BY_ZONE!$A$1:$AG$1,0)), "")</f>
        <v/>
      </c>
      <c r="Y47" s="11" t="str">
        <f>IFERROR(INDEX(REPORT_DATA_BY_ZONE!$A:$AG,$W47,MATCH(Y$16,REPORT_DATA_BY_ZONE!$A$1:$AG$1,0)), "")</f>
        <v/>
      </c>
      <c r="Z47" s="11" t="str">
        <f>IFERROR(INDEX(REPORT_DATA_BY_ZONE!$A:$AG,$W47,MATCH(Z$16,REPORT_DATA_BY_ZONE!$A$1:$AG$1,0)), "")</f>
        <v/>
      </c>
      <c r="AA47" s="11" t="str">
        <f>IFERROR(INDEX(REPORT_DATA_BY_ZONE!$A:$AG,$W47,MATCH(AA$16,REPORT_DATA_BY_ZONE!$A$1:$AG$1,0)), "")</f>
        <v/>
      </c>
      <c r="AB47" s="11" t="str">
        <f>IFERROR(INDEX(REPORT_DATA_BY_ZONE!$A:$AG,$W47,MATCH(AB$16,REPORT_DATA_BY_ZONE!$A$1:$AG$1,0)), "")</f>
        <v/>
      </c>
      <c r="AC47" s="11" t="str">
        <f>IFERROR(INDEX(REPORT_DATA_BY_ZONE!$A:$AG,$W47,MATCH(AC$16,REPORT_DATA_BY_ZONE!$A$1:$AG$1,0)), "")</f>
        <v/>
      </c>
      <c r="AD47" s="11" t="str">
        <f>IFERROR(INDEX(REPORT_DATA_BY_ZONE!$A:$AG,$W47,MATCH(AD$16,REPORT_DATA_BY_ZONE!$A$1:$AG$1,0)), "")</f>
        <v/>
      </c>
      <c r="AE47" s="11" t="str">
        <f>IFERROR(INDEX(REPORT_DATA_BY_ZONE!$A:$AG,$W47,MATCH(AE$16,REPORT_DATA_BY_ZONE!$A$1:$AG$1,0)), "")</f>
        <v/>
      </c>
      <c r="AF47" s="11" t="str">
        <f>IFERROR(INDEX(REPORT_DATA_BY_ZONE!$A:$AG,$W47,MATCH(AF$16,REPORT_DATA_BY_ZONE!$A$1:$AG$1,0)), "")</f>
        <v/>
      </c>
      <c r="AG47" s="11" t="str">
        <f>IFERROR(INDEX(REPORT_DATA_BY_ZONE!$A:$AG,$W47,MATCH(AG$16,REPORT_DATA_BY_ZONE!$A$1:$AG$1,0)), "")</f>
        <v/>
      </c>
      <c r="AH47" s="11" t="str">
        <f>IFERROR(INDEX(REPORT_DATA_BY_ZONE!$A:$AG,$W47,MATCH(AH$16,REPORT_DATA_BY_ZONE!$A$1:$AG$1,0)), "")</f>
        <v/>
      </c>
      <c r="AI47" s="11" t="str">
        <f>IFERROR(INDEX(REPORT_DATA_BY_ZONE!$A:$AG,$W47,MATCH(AI$16,REPORT_DATA_BY_ZONE!$A$1:$AG$1,0)), "")</f>
        <v/>
      </c>
      <c r="AJ47" s="11" t="str">
        <f>IFERROR(INDEX(REPORT_DATA_BY_ZONE!$A:$AG,$W47,MATCH(AJ$16,REPORT_DATA_BY_ZONE!$A$1:$AG$1,0)), "")</f>
        <v/>
      </c>
      <c r="AK47" s="11" t="str">
        <f>IFERROR(INDEX(REPORT_DATA_BY_ZONE!$A:$AG,$W47,MATCH(AK$16,REPORT_DATA_BY_ZONE!$A$1:$AG$1,0)), "")</f>
        <v/>
      </c>
      <c r="AL47" s="11" t="str">
        <f>IFERROR(INDEX(REPORT_DATA_BY_ZONE!$A:$AG,$W47,MATCH(AL$16,REPORT_DATA_BY_ZONE!$A$1:$AG$1,0)), "")</f>
        <v/>
      </c>
      <c r="AM47" s="11" t="str">
        <f>IFERROR(INDEX(REPORT_DATA_BY_ZONE!$A:$AG,$W47,MATCH(AM$16,REPORT_DATA_BY_ZONE!$A$1:$AG$1,0)), "")</f>
        <v/>
      </c>
    </row>
    <row r="48" spans="20:39">
      <c r="T48" s="30" t="s">
        <v>51</v>
      </c>
      <c r="U48" s="67"/>
      <c r="V48" s="20" t="str">
        <f t="shared" si="8"/>
        <v>2016:2:3:7:EAST</v>
      </c>
      <c r="W48" s="14" t="e">
        <f>MATCH($V48,REPORT_DATA_BY_ZONE!$A:$A, 0)</f>
        <v>#N/A</v>
      </c>
      <c r="X48" s="11" t="str">
        <f>IFERROR(INDEX(REPORT_DATA_BY_ZONE!$A:$AG,$W48,MATCH(X$16,REPORT_DATA_BY_ZONE!$A$1:$AG$1,0)), "")</f>
        <v/>
      </c>
      <c r="Y48" s="11" t="str">
        <f>IFERROR(INDEX(REPORT_DATA_BY_ZONE!$A:$AG,$W48,MATCH(Y$16,REPORT_DATA_BY_ZONE!$A$1:$AG$1,0)), "")</f>
        <v/>
      </c>
      <c r="Z48" s="11" t="str">
        <f>IFERROR(INDEX(REPORT_DATA_BY_ZONE!$A:$AG,$W48,MATCH(Z$16,REPORT_DATA_BY_ZONE!$A$1:$AG$1,0)), "")</f>
        <v/>
      </c>
      <c r="AA48" s="11" t="str">
        <f>IFERROR(INDEX(REPORT_DATA_BY_ZONE!$A:$AG,$W48,MATCH(AA$16,REPORT_DATA_BY_ZONE!$A$1:$AG$1,0)), "")</f>
        <v/>
      </c>
      <c r="AB48" s="11" t="str">
        <f>IFERROR(INDEX(REPORT_DATA_BY_ZONE!$A:$AG,$W48,MATCH(AB$16,REPORT_DATA_BY_ZONE!$A$1:$AG$1,0)), "")</f>
        <v/>
      </c>
      <c r="AC48" s="11" t="str">
        <f>IFERROR(INDEX(REPORT_DATA_BY_ZONE!$A:$AG,$W48,MATCH(AC$16,REPORT_DATA_BY_ZONE!$A$1:$AG$1,0)), "")</f>
        <v/>
      </c>
      <c r="AD48" s="11" t="str">
        <f>IFERROR(INDEX(REPORT_DATA_BY_ZONE!$A:$AG,$W48,MATCH(AD$16,REPORT_DATA_BY_ZONE!$A$1:$AG$1,0)), "")</f>
        <v/>
      </c>
      <c r="AE48" s="11" t="str">
        <f>IFERROR(INDEX(REPORT_DATA_BY_ZONE!$A:$AG,$W48,MATCH(AE$16,REPORT_DATA_BY_ZONE!$A$1:$AG$1,0)), "")</f>
        <v/>
      </c>
      <c r="AF48" s="11" t="str">
        <f>IFERROR(INDEX(REPORT_DATA_BY_ZONE!$A:$AG,$W48,MATCH(AF$16,REPORT_DATA_BY_ZONE!$A$1:$AG$1,0)), "")</f>
        <v/>
      </c>
      <c r="AG48" s="11" t="str">
        <f>IFERROR(INDEX(REPORT_DATA_BY_ZONE!$A:$AG,$W48,MATCH(AG$16,REPORT_DATA_BY_ZONE!$A$1:$AG$1,0)), "")</f>
        <v/>
      </c>
      <c r="AH48" s="11" t="str">
        <f>IFERROR(INDEX(REPORT_DATA_BY_ZONE!$A:$AG,$W48,MATCH(AH$16,REPORT_DATA_BY_ZONE!$A$1:$AG$1,0)), "")</f>
        <v/>
      </c>
      <c r="AI48" s="11" t="str">
        <f>IFERROR(INDEX(REPORT_DATA_BY_ZONE!$A:$AG,$W48,MATCH(AI$16,REPORT_DATA_BY_ZONE!$A$1:$AG$1,0)), "")</f>
        <v/>
      </c>
      <c r="AJ48" s="11" t="str">
        <f>IFERROR(INDEX(REPORT_DATA_BY_ZONE!$A:$AG,$W48,MATCH(AJ$16,REPORT_DATA_BY_ZONE!$A$1:$AG$1,0)), "")</f>
        <v/>
      </c>
      <c r="AK48" s="11" t="str">
        <f>IFERROR(INDEX(REPORT_DATA_BY_ZONE!$A:$AG,$W48,MATCH(AK$16,REPORT_DATA_BY_ZONE!$A$1:$AG$1,0)), "")</f>
        <v/>
      </c>
      <c r="AL48" s="11" t="str">
        <f>IFERROR(INDEX(REPORT_DATA_BY_ZONE!$A:$AG,$W48,MATCH(AL$16,REPORT_DATA_BY_ZONE!$A$1:$AG$1,0)), "")</f>
        <v/>
      </c>
      <c r="AM48" s="11" t="str">
        <f>IFERROR(INDEX(REPORT_DATA_BY_ZONE!$A:$AG,$W48,MATCH(AM$16,REPORT_DATA_BY_ZONE!$A$1:$AG$1,0)), "")</f>
        <v/>
      </c>
    </row>
    <row r="49" spans="20:39">
      <c r="T49" s="30" t="s">
        <v>45</v>
      </c>
      <c r="U49" s="67"/>
      <c r="V49" s="20" t="str">
        <f t="shared" si="8"/>
        <v>2016:2:3:7:TAOYUAN</v>
      </c>
      <c r="W49" s="14" t="e">
        <f>MATCH($V49,REPORT_DATA_BY_ZONE!$A:$A, 0)</f>
        <v>#N/A</v>
      </c>
      <c r="X49" s="11" t="str">
        <f>IFERROR(INDEX(REPORT_DATA_BY_ZONE!$A:$AG,$W49,MATCH(X$16,REPORT_DATA_BY_ZONE!$A$1:$AG$1,0)), "")</f>
        <v/>
      </c>
      <c r="Y49" s="11" t="str">
        <f>IFERROR(INDEX(REPORT_DATA_BY_ZONE!$A:$AG,$W49,MATCH(Y$16,REPORT_DATA_BY_ZONE!$A$1:$AG$1,0)), "")</f>
        <v/>
      </c>
      <c r="Z49" s="11" t="str">
        <f>IFERROR(INDEX(REPORT_DATA_BY_ZONE!$A:$AG,$W49,MATCH(Z$16,REPORT_DATA_BY_ZONE!$A$1:$AG$1,0)), "")</f>
        <v/>
      </c>
      <c r="AA49" s="11" t="str">
        <f>IFERROR(INDEX(REPORT_DATA_BY_ZONE!$A:$AG,$W49,MATCH(AA$16,REPORT_DATA_BY_ZONE!$A$1:$AG$1,0)), "")</f>
        <v/>
      </c>
      <c r="AB49" s="11" t="str">
        <f>IFERROR(INDEX(REPORT_DATA_BY_ZONE!$A:$AG,$W49,MATCH(AB$16,REPORT_DATA_BY_ZONE!$A$1:$AG$1,0)), "")</f>
        <v/>
      </c>
      <c r="AC49" s="11" t="str">
        <f>IFERROR(INDEX(REPORT_DATA_BY_ZONE!$A:$AG,$W49,MATCH(AC$16,REPORT_DATA_BY_ZONE!$A$1:$AG$1,0)), "")</f>
        <v/>
      </c>
      <c r="AD49" s="11" t="str">
        <f>IFERROR(INDEX(REPORT_DATA_BY_ZONE!$A:$AG,$W49,MATCH(AD$16,REPORT_DATA_BY_ZONE!$A$1:$AG$1,0)), "")</f>
        <v/>
      </c>
      <c r="AE49" s="11" t="str">
        <f>IFERROR(INDEX(REPORT_DATA_BY_ZONE!$A:$AG,$W49,MATCH(AE$16,REPORT_DATA_BY_ZONE!$A$1:$AG$1,0)), "")</f>
        <v/>
      </c>
      <c r="AF49" s="11" t="str">
        <f>IFERROR(INDEX(REPORT_DATA_BY_ZONE!$A:$AG,$W49,MATCH(AF$16,REPORT_DATA_BY_ZONE!$A$1:$AG$1,0)), "")</f>
        <v/>
      </c>
      <c r="AG49" s="11" t="str">
        <f>IFERROR(INDEX(REPORT_DATA_BY_ZONE!$A:$AG,$W49,MATCH(AG$16,REPORT_DATA_BY_ZONE!$A$1:$AG$1,0)), "")</f>
        <v/>
      </c>
      <c r="AH49" s="11" t="str">
        <f>IFERROR(INDEX(REPORT_DATA_BY_ZONE!$A:$AG,$W49,MATCH(AH$16,REPORT_DATA_BY_ZONE!$A$1:$AG$1,0)), "")</f>
        <v/>
      </c>
      <c r="AI49" s="11" t="str">
        <f>IFERROR(INDEX(REPORT_DATA_BY_ZONE!$A:$AG,$W49,MATCH(AI$16,REPORT_DATA_BY_ZONE!$A$1:$AG$1,0)), "")</f>
        <v/>
      </c>
      <c r="AJ49" s="11" t="str">
        <f>IFERROR(INDEX(REPORT_DATA_BY_ZONE!$A:$AG,$W49,MATCH(AJ$16,REPORT_DATA_BY_ZONE!$A$1:$AG$1,0)), "")</f>
        <v/>
      </c>
      <c r="AK49" s="11" t="str">
        <f>IFERROR(INDEX(REPORT_DATA_BY_ZONE!$A:$AG,$W49,MATCH(AK$16,REPORT_DATA_BY_ZONE!$A$1:$AG$1,0)), "")</f>
        <v/>
      </c>
      <c r="AL49" s="11" t="str">
        <f>IFERROR(INDEX(REPORT_DATA_BY_ZONE!$A:$AG,$W49,MATCH(AL$16,REPORT_DATA_BY_ZONE!$A$1:$AG$1,0)), "")</f>
        <v/>
      </c>
      <c r="AM49" s="11" t="str">
        <f>IFERROR(INDEX(REPORT_DATA_BY_ZONE!$A:$AG,$W49,MATCH(AM$16,REPORT_DATA_BY_ZONE!$A$1:$AG$1,0)), "")</f>
        <v/>
      </c>
    </row>
    <row r="50" spans="20:39">
      <c r="T50" s="30" t="s">
        <v>44</v>
      </c>
      <c r="U50" s="67" t="s">
        <v>42</v>
      </c>
      <c r="V50" s="20" t="str">
        <f t="shared" ref="V50:V60" si="9">CONCATENATE(YEAR,":",MONTH,":4:7:", $T50)</f>
        <v>2016:2:4:7:OFFICE</v>
      </c>
      <c r="W50" s="14" t="e">
        <f>MATCH($V50,REPORT_DATA_BY_ZONE!$A:$A, 0)</f>
        <v>#N/A</v>
      </c>
      <c r="X50" s="11" t="str">
        <f>IFERROR(INDEX(REPORT_DATA_BY_ZONE!$A:$AG,$W50,MATCH(X$16,REPORT_DATA_BY_ZONE!$A$1:$AG$1,0)), "")</f>
        <v/>
      </c>
      <c r="Y50" s="11" t="str">
        <f>IFERROR(INDEX(REPORT_DATA_BY_ZONE!$A:$AG,$W50,MATCH(Y$16,REPORT_DATA_BY_ZONE!$A$1:$AG$1,0)), "")</f>
        <v/>
      </c>
      <c r="Z50" s="11" t="str">
        <f>IFERROR(INDEX(REPORT_DATA_BY_ZONE!$A:$AG,$W50,MATCH(Z$16,REPORT_DATA_BY_ZONE!$A$1:$AG$1,0)), "")</f>
        <v/>
      </c>
      <c r="AA50" s="11" t="str">
        <f>IFERROR(INDEX(REPORT_DATA_BY_ZONE!$A:$AG,$W50,MATCH(AA$16,REPORT_DATA_BY_ZONE!$A$1:$AG$1,0)), "")</f>
        <v/>
      </c>
      <c r="AB50" s="11" t="str">
        <f>IFERROR(INDEX(REPORT_DATA_BY_ZONE!$A:$AG,$W50,MATCH(AB$16,REPORT_DATA_BY_ZONE!$A$1:$AG$1,0)), "")</f>
        <v/>
      </c>
      <c r="AC50" s="11" t="str">
        <f>IFERROR(INDEX(REPORT_DATA_BY_ZONE!$A:$AG,$W50,MATCH(AC$16,REPORT_DATA_BY_ZONE!$A$1:$AG$1,0)), "")</f>
        <v/>
      </c>
      <c r="AD50" s="11" t="str">
        <f>IFERROR(INDEX(REPORT_DATA_BY_ZONE!$A:$AG,$W50,MATCH(AD$16,REPORT_DATA_BY_ZONE!$A$1:$AG$1,0)), "")</f>
        <v/>
      </c>
      <c r="AE50" s="11" t="str">
        <f>IFERROR(INDEX(REPORT_DATA_BY_ZONE!$A:$AG,$W50,MATCH(AE$16,REPORT_DATA_BY_ZONE!$A$1:$AG$1,0)), "")</f>
        <v/>
      </c>
      <c r="AF50" s="11" t="str">
        <f>IFERROR(INDEX(REPORT_DATA_BY_ZONE!$A:$AG,$W50,MATCH(AF$16,REPORT_DATA_BY_ZONE!$A$1:$AG$1,0)), "")</f>
        <v/>
      </c>
      <c r="AG50" s="11" t="str">
        <f>IFERROR(INDEX(REPORT_DATA_BY_ZONE!$A:$AG,$W50,MATCH(AG$16,REPORT_DATA_BY_ZONE!$A$1:$AG$1,0)), "")</f>
        <v/>
      </c>
      <c r="AH50" s="11" t="str">
        <f>IFERROR(INDEX(REPORT_DATA_BY_ZONE!$A:$AG,$W50,MATCH(AH$16,REPORT_DATA_BY_ZONE!$A$1:$AG$1,0)), "")</f>
        <v/>
      </c>
      <c r="AI50" s="11" t="str">
        <f>IFERROR(INDEX(REPORT_DATA_BY_ZONE!$A:$AG,$W50,MATCH(AI$16,REPORT_DATA_BY_ZONE!$A$1:$AG$1,0)), "")</f>
        <v/>
      </c>
      <c r="AJ50" s="11" t="str">
        <f>IFERROR(INDEX(REPORT_DATA_BY_ZONE!$A:$AG,$W50,MATCH(AJ$16,REPORT_DATA_BY_ZONE!$A$1:$AG$1,0)), "")</f>
        <v/>
      </c>
      <c r="AK50" s="11" t="str">
        <f>IFERROR(INDEX(REPORT_DATA_BY_ZONE!$A:$AG,$W50,MATCH(AK$16,REPORT_DATA_BY_ZONE!$A$1:$AG$1,0)), "")</f>
        <v/>
      </c>
      <c r="AL50" s="11" t="str">
        <f>IFERROR(INDEX(REPORT_DATA_BY_ZONE!$A:$AG,$W50,MATCH(AL$16,REPORT_DATA_BY_ZONE!$A$1:$AG$1,0)), "")</f>
        <v/>
      </c>
      <c r="AM50" s="11" t="str">
        <f>IFERROR(INDEX(REPORT_DATA_BY_ZONE!$A:$AG,$W50,MATCH(AM$16,REPORT_DATA_BY_ZONE!$A$1:$AG$1,0)), "")</f>
        <v/>
      </c>
    </row>
    <row r="51" spans="20:39">
      <c r="T51" s="30" t="s">
        <v>49</v>
      </c>
      <c r="U51" s="67"/>
      <c r="V51" s="20" t="str">
        <f t="shared" si="9"/>
        <v>2016:2:4:7:HUALIAN</v>
      </c>
      <c r="W51" s="14" t="e">
        <f>MATCH($V51,REPORT_DATA_BY_ZONE!$A:$A, 0)</f>
        <v>#N/A</v>
      </c>
      <c r="X51" s="11" t="str">
        <f>IFERROR(INDEX(REPORT_DATA_BY_ZONE!$A:$AG,$W51,MATCH(X$16,REPORT_DATA_BY_ZONE!$A$1:$AG$1,0)), "")</f>
        <v/>
      </c>
      <c r="Y51" s="11" t="str">
        <f>IFERROR(INDEX(REPORT_DATA_BY_ZONE!$A:$AG,$W51,MATCH(Y$16,REPORT_DATA_BY_ZONE!$A$1:$AG$1,0)), "")</f>
        <v/>
      </c>
      <c r="Z51" s="11" t="str">
        <f>IFERROR(INDEX(REPORT_DATA_BY_ZONE!$A:$AG,$W51,MATCH(Z$16,REPORT_DATA_BY_ZONE!$A$1:$AG$1,0)), "")</f>
        <v/>
      </c>
      <c r="AA51" s="11" t="str">
        <f>IFERROR(INDEX(REPORT_DATA_BY_ZONE!$A:$AG,$W51,MATCH(AA$16,REPORT_DATA_BY_ZONE!$A$1:$AG$1,0)), "")</f>
        <v/>
      </c>
      <c r="AB51" s="11" t="str">
        <f>IFERROR(INDEX(REPORT_DATA_BY_ZONE!$A:$AG,$W51,MATCH(AB$16,REPORT_DATA_BY_ZONE!$A$1:$AG$1,0)), "")</f>
        <v/>
      </c>
      <c r="AC51" s="11" t="str">
        <f>IFERROR(INDEX(REPORT_DATA_BY_ZONE!$A:$AG,$W51,MATCH(AC$16,REPORT_DATA_BY_ZONE!$A$1:$AG$1,0)), "")</f>
        <v/>
      </c>
      <c r="AD51" s="11" t="str">
        <f>IFERROR(INDEX(REPORT_DATA_BY_ZONE!$A:$AG,$W51,MATCH(AD$16,REPORT_DATA_BY_ZONE!$A$1:$AG$1,0)), "")</f>
        <v/>
      </c>
      <c r="AE51" s="11" t="str">
        <f>IFERROR(INDEX(REPORT_DATA_BY_ZONE!$A:$AG,$W51,MATCH(AE$16,REPORT_DATA_BY_ZONE!$A$1:$AG$1,0)), "")</f>
        <v/>
      </c>
      <c r="AF51" s="11" t="str">
        <f>IFERROR(INDEX(REPORT_DATA_BY_ZONE!$A:$AG,$W51,MATCH(AF$16,REPORT_DATA_BY_ZONE!$A$1:$AG$1,0)), "")</f>
        <v/>
      </c>
      <c r="AG51" s="11" t="str">
        <f>IFERROR(INDEX(REPORT_DATA_BY_ZONE!$A:$AG,$W51,MATCH(AG$16,REPORT_DATA_BY_ZONE!$A$1:$AG$1,0)), "")</f>
        <v/>
      </c>
      <c r="AH51" s="11" t="str">
        <f>IFERROR(INDEX(REPORT_DATA_BY_ZONE!$A:$AG,$W51,MATCH(AH$16,REPORT_DATA_BY_ZONE!$A$1:$AG$1,0)), "")</f>
        <v/>
      </c>
      <c r="AI51" s="11" t="str">
        <f>IFERROR(INDEX(REPORT_DATA_BY_ZONE!$A:$AG,$W51,MATCH(AI$16,REPORT_DATA_BY_ZONE!$A$1:$AG$1,0)), "")</f>
        <v/>
      </c>
      <c r="AJ51" s="11" t="str">
        <f>IFERROR(INDEX(REPORT_DATA_BY_ZONE!$A:$AG,$W51,MATCH(AJ$16,REPORT_DATA_BY_ZONE!$A$1:$AG$1,0)), "")</f>
        <v/>
      </c>
      <c r="AK51" s="11" t="str">
        <f>IFERROR(INDEX(REPORT_DATA_BY_ZONE!$A:$AG,$W51,MATCH(AK$16,REPORT_DATA_BY_ZONE!$A$1:$AG$1,0)), "")</f>
        <v/>
      </c>
      <c r="AL51" s="11" t="str">
        <f>IFERROR(INDEX(REPORT_DATA_BY_ZONE!$A:$AG,$W51,MATCH(AL$16,REPORT_DATA_BY_ZONE!$A$1:$AG$1,0)), "")</f>
        <v/>
      </c>
      <c r="AM51" s="11" t="str">
        <f>IFERROR(INDEX(REPORT_DATA_BY_ZONE!$A:$AG,$W51,MATCH(AM$16,REPORT_DATA_BY_ZONE!$A$1:$AG$1,0)), "")</f>
        <v/>
      </c>
    </row>
    <row r="52" spans="20:39">
      <c r="T52" s="30" t="s">
        <v>48</v>
      </c>
      <c r="U52" s="67"/>
      <c r="V52" s="20" t="str">
        <f t="shared" si="9"/>
        <v>2016:2:4:7:TAIDONG</v>
      </c>
      <c r="W52" s="14" t="e">
        <f>MATCH($V52,REPORT_DATA_BY_ZONE!$A:$A, 0)</f>
        <v>#N/A</v>
      </c>
      <c r="X52" s="11" t="str">
        <f>IFERROR(INDEX(REPORT_DATA_BY_ZONE!$A:$AG,$W52,MATCH(X$16,REPORT_DATA_BY_ZONE!$A$1:$AG$1,0)), "")</f>
        <v/>
      </c>
      <c r="Y52" s="11" t="str">
        <f>IFERROR(INDEX(REPORT_DATA_BY_ZONE!$A:$AG,$W52,MATCH(Y$16,REPORT_DATA_BY_ZONE!$A$1:$AG$1,0)), "")</f>
        <v/>
      </c>
      <c r="Z52" s="11" t="str">
        <f>IFERROR(INDEX(REPORT_DATA_BY_ZONE!$A:$AG,$W52,MATCH(Z$16,REPORT_DATA_BY_ZONE!$A$1:$AG$1,0)), "")</f>
        <v/>
      </c>
      <c r="AA52" s="11" t="str">
        <f>IFERROR(INDEX(REPORT_DATA_BY_ZONE!$A:$AG,$W52,MATCH(AA$16,REPORT_DATA_BY_ZONE!$A$1:$AG$1,0)), "")</f>
        <v/>
      </c>
      <c r="AB52" s="11" t="str">
        <f>IFERROR(INDEX(REPORT_DATA_BY_ZONE!$A:$AG,$W52,MATCH(AB$16,REPORT_DATA_BY_ZONE!$A$1:$AG$1,0)), "")</f>
        <v/>
      </c>
      <c r="AC52" s="11" t="str">
        <f>IFERROR(INDEX(REPORT_DATA_BY_ZONE!$A:$AG,$W52,MATCH(AC$16,REPORT_DATA_BY_ZONE!$A$1:$AG$1,0)), "")</f>
        <v/>
      </c>
      <c r="AD52" s="11" t="str">
        <f>IFERROR(INDEX(REPORT_DATA_BY_ZONE!$A:$AG,$W52,MATCH(AD$16,REPORT_DATA_BY_ZONE!$A$1:$AG$1,0)), "")</f>
        <v/>
      </c>
      <c r="AE52" s="11" t="str">
        <f>IFERROR(INDEX(REPORT_DATA_BY_ZONE!$A:$AG,$W52,MATCH(AE$16,REPORT_DATA_BY_ZONE!$A$1:$AG$1,0)), "")</f>
        <v/>
      </c>
      <c r="AF52" s="11" t="str">
        <f>IFERROR(INDEX(REPORT_DATA_BY_ZONE!$A:$AG,$W52,MATCH(AF$16,REPORT_DATA_BY_ZONE!$A$1:$AG$1,0)), "")</f>
        <v/>
      </c>
      <c r="AG52" s="11" t="str">
        <f>IFERROR(INDEX(REPORT_DATA_BY_ZONE!$A:$AG,$W52,MATCH(AG$16,REPORT_DATA_BY_ZONE!$A$1:$AG$1,0)), "")</f>
        <v/>
      </c>
      <c r="AH52" s="11" t="str">
        <f>IFERROR(INDEX(REPORT_DATA_BY_ZONE!$A:$AG,$W52,MATCH(AH$16,REPORT_DATA_BY_ZONE!$A$1:$AG$1,0)), "")</f>
        <v/>
      </c>
      <c r="AI52" s="11" t="str">
        <f>IFERROR(INDEX(REPORT_DATA_BY_ZONE!$A:$AG,$W52,MATCH(AI$16,REPORT_DATA_BY_ZONE!$A$1:$AG$1,0)), "")</f>
        <v/>
      </c>
      <c r="AJ52" s="11" t="str">
        <f>IFERROR(INDEX(REPORT_DATA_BY_ZONE!$A:$AG,$W52,MATCH(AJ$16,REPORT_DATA_BY_ZONE!$A$1:$AG$1,0)), "")</f>
        <v/>
      </c>
      <c r="AK52" s="11" t="str">
        <f>IFERROR(INDEX(REPORT_DATA_BY_ZONE!$A:$AG,$W52,MATCH(AK$16,REPORT_DATA_BY_ZONE!$A$1:$AG$1,0)), "")</f>
        <v/>
      </c>
      <c r="AL52" s="11" t="str">
        <f>IFERROR(INDEX(REPORT_DATA_BY_ZONE!$A:$AG,$W52,MATCH(AL$16,REPORT_DATA_BY_ZONE!$A$1:$AG$1,0)), "")</f>
        <v/>
      </c>
      <c r="AM52" s="11" t="str">
        <f>IFERROR(INDEX(REPORT_DATA_BY_ZONE!$A:$AG,$W52,MATCH(AM$16,REPORT_DATA_BY_ZONE!$A$1:$AG$1,0)), "")</f>
        <v/>
      </c>
    </row>
    <row r="53" spans="20:39">
      <c r="T53" s="30" t="s">
        <v>47</v>
      </c>
      <c r="U53" s="67"/>
      <c r="V53" s="20" t="str">
        <f t="shared" si="9"/>
        <v>2016:2:4:7:ZHUNAN</v>
      </c>
      <c r="W53" s="14" t="e">
        <f>MATCH($V53,REPORT_DATA_BY_ZONE!$A:$A, 0)</f>
        <v>#N/A</v>
      </c>
      <c r="X53" s="11" t="str">
        <f>IFERROR(INDEX(REPORT_DATA_BY_ZONE!$A:$AG,$W53,MATCH(X$16,REPORT_DATA_BY_ZONE!$A$1:$AG$1,0)), "")</f>
        <v/>
      </c>
      <c r="Y53" s="11" t="str">
        <f>IFERROR(INDEX(REPORT_DATA_BY_ZONE!$A:$AG,$W53,MATCH(Y$16,REPORT_DATA_BY_ZONE!$A$1:$AG$1,0)), "")</f>
        <v/>
      </c>
      <c r="Z53" s="11" t="str">
        <f>IFERROR(INDEX(REPORT_DATA_BY_ZONE!$A:$AG,$W53,MATCH(Z$16,REPORT_DATA_BY_ZONE!$A$1:$AG$1,0)), "")</f>
        <v/>
      </c>
      <c r="AA53" s="11" t="str">
        <f>IFERROR(INDEX(REPORT_DATA_BY_ZONE!$A:$AG,$W53,MATCH(AA$16,REPORT_DATA_BY_ZONE!$A$1:$AG$1,0)), "")</f>
        <v/>
      </c>
      <c r="AB53" s="11" t="str">
        <f>IFERROR(INDEX(REPORT_DATA_BY_ZONE!$A:$AG,$W53,MATCH(AB$16,REPORT_DATA_BY_ZONE!$A$1:$AG$1,0)), "")</f>
        <v/>
      </c>
      <c r="AC53" s="11" t="str">
        <f>IFERROR(INDEX(REPORT_DATA_BY_ZONE!$A:$AG,$W53,MATCH(AC$16,REPORT_DATA_BY_ZONE!$A$1:$AG$1,0)), "")</f>
        <v/>
      </c>
      <c r="AD53" s="11" t="str">
        <f>IFERROR(INDEX(REPORT_DATA_BY_ZONE!$A:$AG,$W53,MATCH(AD$16,REPORT_DATA_BY_ZONE!$A$1:$AG$1,0)), "")</f>
        <v/>
      </c>
      <c r="AE53" s="11" t="str">
        <f>IFERROR(INDEX(REPORT_DATA_BY_ZONE!$A:$AG,$W53,MATCH(AE$16,REPORT_DATA_BY_ZONE!$A$1:$AG$1,0)), "")</f>
        <v/>
      </c>
      <c r="AF53" s="11" t="str">
        <f>IFERROR(INDEX(REPORT_DATA_BY_ZONE!$A:$AG,$W53,MATCH(AF$16,REPORT_DATA_BY_ZONE!$A$1:$AG$1,0)), "")</f>
        <v/>
      </c>
      <c r="AG53" s="11" t="str">
        <f>IFERROR(INDEX(REPORT_DATA_BY_ZONE!$A:$AG,$W53,MATCH(AG$16,REPORT_DATA_BY_ZONE!$A$1:$AG$1,0)), "")</f>
        <v/>
      </c>
      <c r="AH53" s="11" t="str">
        <f>IFERROR(INDEX(REPORT_DATA_BY_ZONE!$A:$AG,$W53,MATCH(AH$16,REPORT_DATA_BY_ZONE!$A$1:$AG$1,0)), "")</f>
        <v/>
      </c>
      <c r="AI53" s="11" t="str">
        <f>IFERROR(INDEX(REPORT_DATA_BY_ZONE!$A:$AG,$W53,MATCH(AI$16,REPORT_DATA_BY_ZONE!$A$1:$AG$1,0)), "")</f>
        <v/>
      </c>
      <c r="AJ53" s="11" t="str">
        <f>IFERROR(INDEX(REPORT_DATA_BY_ZONE!$A:$AG,$W53,MATCH(AJ$16,REPORT_DATA_BY_ZONE!$A$1:$AG$1,0)), "")</f>
        <v/>
      </c>
      <c r="AK53" s="11" t="str">
        <f>IFERROR(INDEX(REPORT_DATA_BY_ZONE!$A:$AG,$W53,MATCH(AK$16,REPORT_DATA_BY_ZONE!$A$1:$AG$1,0)), "")</f>
        <v/>
      </c>
      <c r="AL53" s="11" t="str">
        <f>IFERROR(INDEX(REPORT_DATA_BY_ZONE!$A:$AG,$W53,MATCH(AL$16,REPORT_DATA_BY_ZONE!$A$1:$AG$1,0)), "")</f>
        <v/>
      </c>
      <c r="AM53" s="11" t="str">
        <f>IFERROR(INDEX(REPORT_DATA_BY_ZONE!$A:$AG,$W53,MATCH(AM$16,REPORT_DATA_BY_ZONE!$A$1:$AG$1,0)), "")</f>
        <v/>
      </c>
    </row>
    <row r="54" spans="20:39">
      <c r="T54" s="30" t="s">
        <v>46</v>
      </c>
      <c r="U54" s="67"/>
      <c r="V54" s="20" t="str">
        <f t="shared" si="9"/>
        <v>2016:2:4:7:XINZHU</v>
      </c>
      <c r="W54" s="14" t="e">
        <f>MATCH($V54,REPORT_DATA_BY_ZONE!$A:$A, 0)</f>
        <v>#N/A</v>
      </c>
      <c r="X54" s="11" t="str">
        <f>IFERROR(INDEX(REPORT_DATA_BY_ZONE!$A:$AG,$W54,MATCH(X$16,REPORT_DATA_BY_ZONE!$A$1:$AG$1,0)), "")</f>
        <v/>
      </c>
      <c r="Y54" s="11" t="str">
        <f>IFERROR(INDEX(REPORT_DATA_BY_ZONE!$A:$AG,$W54,MATCH(Y$16,REPORT_DATA_BY_ZONE!$A$1:$AG$1,0)), "")</f>
        <v/>
      </c>
      <c r="Z54" s="11" t="str">
        <f>IFERROR(INDEX(REPORT_DATA_BY_ZONE!$A:$AG,$W54,MATCH(Z$16,REPORT_DATA_BY_ZONE!$A$1:$AG$1,0)), "")</f>
        <v/>
      </c>
      <c r="AA54" s="11" t="str">
        <f>IFERROR(INDEX(REPORT_DATA_BY_ZONE!$A:$AG,$W54,MATCH(AA$16,REPORT_DATA_BY_ZONE!$A$1:$AG$1,0)), "")</f>
        <v/>
      </c>
      <c r="AB54" s="11" t="str">
        <f>IFERROR(INDEX(REPORT_DATA_BY_ZONE!$A:$AG,$W54,MATCH(AB$16,REPORT_DATA_BY_ZONE!$A$1:$AG$1,0)), "")</f>
        <v/>
      </c>
      <c r="AC54" s="11" t="str">
        <f>IFERROR(INDEX(REPORT_DATA_BY_ZONE!$A:$AG,$W54,MATCH(AC$16,REPORT_DATA_BY_ZONE!$A$1:$AG$1,0)), "")</f>
        <v/>
      </c>
      <c r="AD54" s="11" t="str">
        <f>IFERROR(INDEX(REPORT_DATA_BY_ZONE!$A:$AG,$W54,MATCH(AD$16,REPORT_DATA_BY_ZONE!$A$1:$AG$1,0)), "")</f>
        <v/>
      </c>
      <c r="AE54" s="11" t="str">
        <f>IFERROR(INDEX(REPORT_DATA_BY_ZONE!$A:$AG,$W54,MATCH(AE$16,REPORT_DATA_BY_ZONE!$A$1:$AG$1,0)), "")</f>
        <v/>
      </c>
      <c r="AF54" s="11" t="str">
        <f>IFERROR(INDEX(REPORT_DATA_BY_ZONE!$A:$AG,$W54,MATCH(AF$16,REPORT_DATA_BY_ZONE!$A$1:$AG$1,0)), "")</f>
        <v/>
      </c>
      <c r="AG54" s="11" t="str">
        <f>IFERROR(INDEX(REPORT_DATA_BY_ZONE!$A:$AG,$W54,MATCH(AG$16,REPORT_DATA_BY_ZONE!$A$1:$AG$1,0)), "")</f>
        <v/>
      </c>
      <c r="AH54" s="11" t="str">
        <f>IFERROR(INDEX(REPORT_DATA_BY_ZONE!$A:$AG,$W54,MATCH(AH$16,REPORT_DATA_BY_ZONE!$A$1:$AG$1,0)), "")</f>
        <v/>
      </c>
      <c r="AI54" s="11" t="str">
        <f>IFERROR(INDEX(REPORT_DATA_BY_ZONE!$A:$AG,$W54,MATCH(AI$16,REPORT_DATA_BY_ZONE!$A$1:$AG$1,0)), "")</f>
        <v/>
      </c>
      <c r="AJ54" s="11" t="str">
        <f>IFERROR(INDEX(REPORT_DATA_BY_ZONE!$A:$AG,$W54,MATCH(AJ$16,REPORT_DATA_BY_ZONE!$A$1:$AG$1,0)), "")</f>
        <v/>
      </c>
      <c r="AK54" s="11" t="str">
        <f>IFERROR(INDEX(REPORT_DATA_BY_ZONE!$A:$AG,$W54,MATCH(AK$16,REPORT_DATA_BY_ZONE!$A$1:$AG$1,0)), "")</f>
        <v/>
      </c>
      <c r="AL54" s="11" t="str">
        <f>IFERROR(INDEX(REPORT_DATA_BY_ZONE!$A:$AG,$W54,MATCH(AL$16,REPORT_DATA_BY_ZONE!$A$1:$AG$1,0)), "")</f>
        <v/>
      </c>
      <c r="AM54" s="11" t="str">
        <f>IFERROR(INDEX(REPORT_DATA_BY_ZONE!$A:$AG,$W54,MATCH(AM$16,REPORT_DATA_BY_ZONE!$A$1:$AG$1,0)), "")</f>
        <v/>
      </c>
    </row>
    <row r="55" spans="20:39">
      <c r="T55" s="30" t="s">
        <v>54</v>
      </c>
      <c r="U55" s="67"/>
      <c r="V55" s="20" t="str">
        <f t="shared" si="9"/>
        <v>2016:2:4:7:CENTRAL</v>
      </c>
      <c r="W55" s="14" t="e">
        <f>MATCH($V55,REPORT_DATA_BY_ZONE!$A:$A, 0)</f>
        <v>#N/A</v>
      </c>
      <c r="X55" s="11" t="str">
        <f>IFERROR(INDEX(REPORT_DATA_BY_ZONE!$A:$AG,$W55,MATCH(X$16,REPORT_DATA_BY_ZONE!$A$1:$AG$1,0)), "")</f>
        <v/>
      </c>
      <c r="Y55" s="11" t="str">
        <f>IFERROR(INDEX(REPORT_DATA_BY_ZONE!$A:$AG,$W55,MATCH(Y$16,REPORT_DATA_BY_ZONE!$A$1:$AG$1,0)), "")</f>
        <v/>
      </c>
      <c r="Z55" s="11" t="str">
        <f>IFERROR(INDEX(REPORT_DATA_BY_ZONE!$A:$AG,$W55,MATCH(Z$16,REPORT_DATA_BY_ZONE!$A$1:$AG$1,0)), "")</f>
        <v/>
      </c>
      <c r="AA55" s="11" t="str">
        <f>IFERROR(INDEX(REPORT_DATA_BY_ZONE!$A:$AG,$W55,MATCH(AA$16,REPORT_DATA_BY_ZONE!$A$1:$AG$1,0)), "")</f>
        <v/>
      </c>
      <c r="AB55" s="11" t="str">
        <f>IFERROR(INDEX(REPORT_DATA_BY_ZONE!$A:$AG,$W55,MATCH(AB$16,REPORT_DATA_BY_ZONE!$A$1:$AG$1,0)), "")</f>
        <v/>
      </c>
      <c r="AC55" s="11" t="str">
        <f>IFERROR(INDEX(REPORT_DATA_BY_ZONE!$A:$AG,$W55,MATCH(AC$16,REPORT_DATA_BY_ZONE!$A$1:$AG$1,0)), "")</f>
        <v/>
      </c>
      <c r="AD55" s="11" t="str">
        <f>IFERROR(INDEX(REPORT_DATA_BY_ZONE!$A:$AG,$W55,MATCH(AD$16,REPORT_DATA_BY_ZONE!$A$1:$AG$1,0)), "")</f>
        <v/>
      </c>
      <c r="AE55" s="11" t="str">
        <f>IFERROR(INDEX(REPORT_DATA_BY_ZONE!$A:$AG,$W55,MATCH(AE$16,REPORT_DATA_BY_ZONE!$A$1:$AG$1,0)), "")</f>
        <v/>
      </c>
      <c r="AF55" s="11" t="str">
        <f>IFERROR(INDEX(REPORT_DATA_BY_ZONE!$A:$AG,$W55,MATCH(AF$16,REPORT_DATA_BY_ZONE!$A$1:$AG$1,0)), "")</f>
        <v/>
      </c>
      <c r="AG55" s="11" t="str">
        <f>IFERROR(INDEX(REPORT_DATA_BY_ZONE!$A:$AG,$W55,MATCH(AG$16,REPORT_DATA_BY_ZONE!$A$1:$AG$1,0)), "")</f>
        <v/>
      </c>
      <c r="AH55" s="11" t="str">
        <f>IFERROR(INDEX(REPORT_DATA_BY_ZONE!$A:$AG,$W55,MATCH(AH$16,REPORT_DATA_BY_ZONE!$A$1:$AG$1,0)), "")</f>
        <v/>
      </c>
      <c r="AI55" s="11" t="str">
        <f>IFERROR(INDEX(REPORT_DATA_BY_ZONE!$A:$AG,$W55,MATCH(AI$16,REPORT_DATA_BY_ZONE!$A$1:$AG$1,0)), "")</f>
        <v/>
      </c>
      <c r="AJ55" s="11" t="str">
        <f>IFERROR(INDEX(REPORT_DATA_BY_ZONE!$A:$AG,$W55,MATCH(AJ$16,REPORT_DATA_BY_ZONE!$A$1:$AG$1,0)), "")</f>
        <v/>
      </c>
      <c r="AK55" s="11" t="str">
        <f>IFERROR(INDEX(REPORT_DATA_BY_ZONE!$A:$AG,$W55,MATCH(AK$16,REPORT_DATA_BY_ZONE!$A$1:$AG$1,0)), "")</f>
        <v/>
      </c>
      <c r="AL55" s="11" t="str">
        <f>IFERROR(INDEX(REPORT_DATA_BY_ZONE!$A:$AG,$W55,MATCH(AL$16,REPORT_DATA_BY_ZONE!$A$1:$AG$1,0)), "")</f>
        <v/>
      </c>
      <c r="AM55" s="11" t="str">
        <f>IFERROR(INDEX(REPORT_DATA_BY_ZONE!$A:$AG,$W55,MATCH(AM$16,REPORT_DATA_BY_ZONE!$A$1:$AG$1,0)), "")</f>
        <v/>
      </c>
    </row>
    <row r="56" spans="20:39">
      <c r="T56" s="30" t="s">
        <v>50</v>
      </c>
      <c r="U56" s="67"/>
      <c r="V56" s="20" t="str">
        <f t="shared" si="9"/>
        <v>2016:2:4:7:NORTH</v>
      </c>
      <c r="W56" s="14" t="e">
        <f>MATCH($V56,REPORT_DATA_BY_ZONE!$A:$A, 0)</f>
        <v>#N/A</v>
      </c>
      <c r="X56" s="11" t="str">
        <f>IFERROR(INDEX(REPORT_DATA_BY_ZONE!$A:$AG,$W56,MATCH(X$16,REPORT_DATA_BY_ZONE!$A$1:$AG$1,0)), "")</f>
        <v/>
      </c>
      <c r="Y56" s="11" t="str">
        <f>IFERROR(INDEX(REPORT_DATA_BY_ZONE!$A:$AG,$W56,MATCH(Y$16,REPORT_DATA_BY_ZONE!$A$1:$AG$1,0)), "")</f>
        <v/>
      </c>
      <c r="Z56" s="11" t="str">
        <f>IFERROR(INDEX(REPORT_DATA_BY_ZONE!$A:$AG,$W56,MATCH(Z$16,REPORT_DATA_BY_ZONE!$A$1:$AG$1,0)), "")</f>
        <v/>
      </c>
      <c r="AA56" s="11" t="str">
        <f>IFERROR(INDEX(REPORT_DATA_BY_ZONE!$A:$AG,$W56,MATCH(AA$16,REPORT_DATA_BY_ZONE!$A$1:$AG$1,0)), "")</f>
        <v/>
      </c>
      <c r="AB56" s="11" t="str">
        <f>IFERROR(INDEX(REPORT_DATA_BY_ZONE!$A:$AG,$W56,MATCH(AB$16,REPORT_DATA_BY_ZONE!$A$1:$AG$1,0)), "")</f>
        <v/>
      </c>
      <c r="AC56" s="11" t="str">
        <f>IFERROR(INDEX(REPORT_DATA_BY_ZONE!$A:$AG,$W56,MATCH(AC$16,REPORT_DATA_BY_ZONE!$A$1:$AG$1,0)), "")</f>
        <v/>
      </c>
      <c r="AD56" s="11" t="str">
        <f>IFERROR(INDEX(REPORT_DATA_BY_ZONE!$A:$AG,$W56,MATCH(AD$16,REPORT_DATA_BY_ZONE!$A$1:$AG$1,0)), "")</f>
        <v/>
      </c>
      <c r="AE56" s="11" t="str">
        <f>IFERROR(INDEX(REPORT_DATA_BY_ZONE!$A:$AG,$W56,MATCH(AE$16,REPORT_DATA_BY_ZONE!$A$1:$AG$1,0)), "")</f>
        <v/>
      </c>
      <c r="AF56" s="11" t="str">
        <f>IFERROR(INDEX(REPORT_DATA_BY_ZONE!$A:$AG,$W56,MATCH(AF$16,REPORT_DATA_BY_ZONE!$A$1:$AG$1,0)), "")</f>
        <v/>
      </c>
      <c r="AG56" s="11" t="str">
        <f>IFERROR(INDEX(REPORT_DATA_BY_ZONE!$A:$AG,$W56,MATCH(AG$16,REPORT_DATA_BY_ZONE!$A$1:$AG$1,0)), "")</f>
        <v/>
      </c>
      <c r="AH56" s="11" t="str">
        <f>IFERROR(INDEX(REPORT_DATA_BY_ZONE!$A:$AG,$W56,MATCH(AH$16,REPORT_DATA_BY_ZONE!$A$1:$AG$1,0)), "")</f>
        <v/>
      </c>
      <c r="AI56" s="11" t="str">
        <f>IFERROR(INDEX(REPORT_DATA_BY_ZONE!$A:$AG,$W56,MATCH(AI$16,REPORT_DATA_BY_ZONE!$A$1:$AG$1,0)), "")</f>
        <v/>
      </c>
      <c r="AJ56" s="11" t="str">
        <f>IFERROR(INDEX(REPORT_DATA_BY_ZONE!$A:$AG,$W56,MATCH(AJ$16,REPORT_DATA_BY_ZONE!$A$1:$AG$1,0)), "")</f>
        <v/>
      </c>
      <c r="AK56" s="11" t="str">
        <f>IFERROR(INDEX(REPORT_DATA_BY_ZONE!$A:$AG,$W56,MATCH(AK$16,REPORT_DATA_BY_ZONE!$A$1:$AG$1,0)), "")</f>
        <v/>
      </c>
      <c r="AL56" s="11" t="str">
        <f>IFERROR(INDEX(REPORT_DATA_BY_ZONE!$A:$AG,$W56,MATCH(AL$16,REPORT_DATA_BY_ZONE!$A$1:$AG$1,0)), "")</f>
        <v/>
      </c>
      <c r="AM56" s="11" t="str">
        <f>IFERROR(INDEX(REPORT_DATA_BY_ZONE!$A:$AG,$W56,MATCH(AM$16,REPORT_DATA_BY_ZONE!$A$1:$AG$1,0)), "")</f>
        <v/>
      </c>
    </row>
    <row r="57" spans="20:39">
      <c r="T57" s="30" t="s">
        <v>53</v>
      </c>
      <c r="U57" s="67"/>
      <c r="V57" s="20" t="str">
        <f t="shared" si="9"/>
        <v>2016:2:4:7:SOUTH</v>
      </c>
      <c r="W57" s="14" t="e">
        <f>MATCH($V57,REPORT_DATA_BY_ZONE!$A:$A, 0)</f>
        <v>#N/A</v>
      </c>
      <c r="X57" s="11" t="str">
        <f>IFERROR(INDEX(REPORT_DATA_BY_ZONE!$A:$AG,$W57,MATCH(X$16,REPORT_DATA_BY_ZONE!$A$1:$AG$1,0)), "")</f>
        <v/>
      </c>
      <c r="Y57" s="11" t="str">
        <f>IFERROR(INDEX(REPORT_DATA_BY_ZONE!$A:$AG,$W57,MATCH(Y$16,REPORT_DATA_BY_ZONE!$A$1:$AG$1,0)), "")</f>
        <v/>
      </c>
      <c r="Z57" s="11" t="str">
        <f>IFERROR(INDEX(REPORT_DATA_BY_ZONE!$A:$AG,$W57,MATCH(Z$16,REPORT_DATA_BY_ZONE!$A$1:$AG$1,0)), "")</f>
        <v/>
      </c>
      <c r="AA57" s="11" t="str">
        <f>IFERROR(INDEX(REPORT_DATA_BY_ZONE!$A:$AG,$W57,MATCH(AA$16,REPORT_DATA_BY_ZONE!$A$1:$AG$1,0)), "")</f>
        <v/>
      </c>
      <c r="AB57" s="11" t="str">
        <f>IFERROR(INDEX(REPORT_DATA_BY_ZONE!$A:$AG,$W57,MATCH(AB$16,REPORT_DATA_BY_ZONE!$A$1:$AG$1,0)), "")</f>
        <v/>
      </c>
      <c r="AC57" s="11" t="str">
        <f>IFERROR(INDEX(REPORT_DATA_BY_ZONE!$A:$AG,$W57,MATCH(AC$16,REPORT_DATA_BY_ZONE!$A$1:$AG$1,0)), "")</f>
        <v/>
      </c>
      <c r="AD57" s="11" t="str">
        <f>IFERROR(INDEX(REPORT_DATA_BY_ZONE!$A:$AG,$W57,MATCH(AD$16,REPORT_DATA_BY_ZONE!$A$1:$AG$1,0)), "")</f>
        <v/>
      </c>
      <c r="AE57" s="11" t="str">
        <f>IFERROR(INDEX(REPORT_DATA_BY_ZONE!$A:$AG,$W57,MATCH(AE$16,REPORT_DATA_BY_ZONE!$A$1:$AG$1,0)), "")</f>
        <v/>
      </c>
      <c r="AF57" s="11" t="str">
        <f>IFERROR(INDEX(REPORT_DATA_BY_ZONE!$A:$AG,$W57,MATCH(AF$16,REPORT_DATA_BY_ZONE!$A$1:$AG$1,0)), "")</f>
        <v/>
      </c>
      <c r="AG57" s="11" t="str">
        <f>IFERROR(INDEX(REPORT_DATA_BY_ZONE!$A:$AG,$W57,MATCH(AG$16,REPORT_DATA_BY_ZONE!$A$1:$AG$1,0)), "")</f>
        <v/>
      </c>
      <c r="AH57" s="11" t="str">
        <f>IFERROR(INDEX(REPORT_DATA_BY_ZONE!$A:$AG,$W57,MATCH(AH$16,REPORT_DATA_BY_ZONE!$A$1:$AG$1,0)), "")</f>
        <v/>
      </c>
      <c r="AI57" s="11" t="str">
        <f>IFERROR(INDEX(REPORT_DATA_BY_ZONE!$A:$AG,$W57,MATCH(AI$16,REPORT_DATA_BY_ZONE!$A$1:$AG$1,0)), "")</f>
        <v/>
      </c>
      <c r="AJ57" s="11" t="str">
        <f>IFERROR(INDEX(REPORT_DATA_BY_ZONE!$A:$AG,$W57,MATCH(AJ$16,REPORT_DATA_BY_ZONE!$A$1:$AG$1,0)), "")</f>
        <v/>
      </c>
      <c r="AK57" s="11" t="str">
        <f>IFERROR(INDEX(REPORT_DATA_BY_ZONE!$A:$AG,$W57,MATCH(AK$16,REPORT_DATA_BY_ZONE!$A$1:$AG$1,0)), "")</f>
        <v/>
      </c>
      <c r="AL57" s="11" t="str">
        <f>IFERROR(INDEX(REPORT_DATA_BY_ZONE!$A:$AG,$W57,MATCH(AL$16,REPORT_DATA_BY_ZONE!$A$1:$AG$1,0)), "")</f>
        <v/>
      </c>
      <c r="AM57" s="11" t="str">
        <f>IFERROR(INDEX(REPORT_DATA_BY_ZONE!$A:$AG,$W57,MATCH(AM$16,REPORT_DATA_BY_ZONE!$A$1:$AG$1,0)), "")</f>
        <v/>
      </c>
    </row>
    <row r="58" spans="20:39">
      <c r="T58" s="30" t="s">
        <v>52</v>
      </c>
      <c r="U58" s="67"/>
      <c r="V58" s="20" t="str">
        <f t="shared" si="9"/>
        <v>2016:2:4:7:WEST</v>
      </c>
      <c r="W58" s="14" t="e">
        <f>MATCH($V58,REPORT_DATA_BY_ZONE!$A:$A, 0)</f>
        <v>#N/A</v>
      </c>
      <c r="X58" s="11" t="str">
        <f>IFERROR(INDEX(REPORT_DATA_BY_ZONE!$A:$AG,$W58,MATCH(X$16,REPORT_DATA_BY_ZONE!$A$1:$AG$1,0)), "")</f>
        <v/>
      </c>
      <c r="Y58" s="11" t="str">
        <f>IFERROR(INDEX(REPORT_DATA_BY_ZONE!$A:$AG,$W58,MATCH(Y$16,REPORT_DATA_BY_ZONE!$A$1:$AG$1,0)), "")</f>
        <v/>
      </c>
      <c r="Z58" s="11" t="str">
        <f>IFERROR(INDEX(REPORT_DATA_BY_ZONE!$A:$AG,$W58,MATCH(Z$16,REPORT_DATA_BY_ZONE!$A$1:$AG$1,0)), "")</f>
        <v/>
      </c>
      <c r="AA58" s="11" t="str">
        <f>IFERROR(INDEX(REPORT_DATA_BY_ZONE!$A:$AG,$W58,MATCH(AA$16,REPORT_DATA_BY_ZONE!$A$1:$AG$1,0)), "")</f>
        <v/>
      </c>
      <c r="AB58" s="11" t="str">
        <f>IFERROR(INDEX(REPORT_DATA_BY_ZONE!$A:$AG,$W58,MATCH(AB$16,REPORT_DATA_BY_ZONE!$A$1:$AG$1,0)), "")</f>
        <v/>
      </c>
      <c r="AC58" s="11" t="str">
        <f>IFERROR(INDEX(REPORT_DATA_BY_ZONE!$A:$AG,$W58,MATCH(AC$16,REPORT_DATA_BY_ZONE!$A$1:$AG$1,0)), "")</f>
        <v/>
      </c>
      <c r="AD58" s="11" t="str">
        <f>IFERROR(INDEX(REPORT_DATA_BY_ZONE!$A:$AG,$W58,MATCH(AD$16,REPORT_DATA_BY_ZONE!$A$1:$AG$1,0)), "")</f>
        <v/>
      </c>
      <c r="AE58" s="11" t="str">
        <f>IFERROR(INDEX(REPORT_DATA_BY_ZONE!$A:$AG,$W58,MATCH(AE$16,REPORT_DATA_BY_ZONE!$A$1:$AG$1,0)), "")</f>
        <v/>
      </c>
      <c r="AF58" s="11" t="str">
        <f>IFERROR(INDEX(REPORT_DATA_BY_ZONE!$A:$AG,$W58,MATCH(AF$16,REPORT_DATA_BY_ZONE!$A$1:$AG$1,0)), "")</f>
        <v/>
      </c>
      <c r="AG58" s="11" t="str">
        <f>IFERROR(INDEX(REPORT_DATA_BY_ZONE!$A:$AG,$W58,MATCH(AG$16,REPORT_DATA_BY_ZONE!$A$1:$AG$1,0)), "")</f>
        <v/>
      </c>
      <c r="AH58" s="11" t="str">
        <f>IFERROR(INDEX(REPORT_DATA_BY_ZONE!$A:$AG,$W58,MATCH(AH$16,REPORT_DATA_BY_ZONE!$A$1:$AG$1,0)), "")</f>
        <v/>
      </c>
      <c r="AI58" s="11" t="str">
        <f>IFERROR(INDEX(REPORT_DATA_BY_ZONE!$A:$AG,$W58,MATCH(AI$16,REPORT_DATA_BY_ZONE!$A$1:$AG$1,0)), "")</f>
        <v/>
      </c>
      <c r="AJ58" s="11" t="str">
        <f>IFERROR(INDEX(REPORT_DATA_BY_ZONE!$A:$AG,$W58,MATCH(AJ$16,REPORT_DATA_BY_ZONE!$A$1:$AG$1,0)), "")</f>
        <v/>
      </c>
      <c r="AK58" s="11" t="str">
        <f>IFERROR(INDEX(REPORT_DATA_BY_ZONE!$A:$AG,$W58,MATCH(AK$16,REPORT_DATA_BY_ZONE!$A$1:$AG$1,0)), "")</f>
        <v/>
      </c>
      <c r="AL58" s="11" t="str">
        <f>IFERROR(INDEX(REPORT_DATA_BY_ZONE!$A:$AG,$W58,MATCH(AL$16,REPORT_DATA_BY_ZONE!$A$1:$AG$1,0)), "")</f>
        <v/>
      </c>
      <c r="AM58" s="11" t="str">
        <f>IFERROR(INDEX(REPORT_DATA_BY_ZONE!$A:$AG,$W58,MATCH(AM$16,REPORT_DATA_BY_ZONE!$A$1:$AG$1,0)), "")</f>
        <v/>
      </c>
    </row>
    <row r="59" spans="20:39">
      <c r="T59" s="30" t="s">
        <v>51</v>
      </c>
      <c r="U59" s="67"/>
      <c r="V59" s="20" t="str">
        <f t="shared" si="9"/>
        <v>2016:2:4:7:EAST</v>
      </c>
      <c r="W59" s="14" t="e">
        <f>MATCH($V59,REPORT_DATA_BY_ZONE!$A:$A, 0)</f>
        <v>#N/A</v>
      </c>
      <c r="X59" s="11" t="str">
        <f>IFERROR(INDEX(REPORT_DATA_BY_ZONE!$A:$AG,$W59,MATCH(X$16,REPORT_DATA_BY_ZONE!$A$1:$AG$1,0)), "")</f>
        <v/>
      </c>
      <c r="Y59" s="11" t="str">
        <f>IFERROR(INDEX(REPORT_DATA_BY_ZONE!$A:$AG,$W59,MATCH(Y$16,REPORT_DATA_BY_ZONE!$A$1:$AG$1,0)), "")</f>
        <v/>
      </c>
      <c r="Z59" s="11" t="str">
        <f>IFERROR(INDEX(REPORT_DATA_BY_ZONE!$A:$AG,$W59,MATCH(Z$16,REPORT_DATA_BY_ZONE!$A$1:$AG$1,0)), "")</f>
        <v/>
      </c>
      <c r="AA59" s="11" t="str">
        <f>IFERROR(INDEX(REPORT_DATA_BY_ZONE!$A:$AG,$W59,MATCH(AA$16,REPORT_DATA_BY_ZONE!$A$1:$AG$1,0)), "")</f>
        <v/>
      </c>
      <c r="AB59" s="11" t="str">
        <f>IFERROR(INDEX(REPORT_DATA_BY_ZONE!$A:$AG,$W59,MATCH(AB$16,REPORT_DATA_BY_ZONE!$A$1:$AG$1,0)), "")</f>
        <v/>
      </c>
      <c r="AC59" s="11" t="str">
        <f>IFERROR(INDEX(REPORT_DATA_BY_ZONE!$A:$AG,$W59,MATCH(AC$16,REPORT_DATA_BY_ZONE!$A$1:$AG$1,0)), "")</f>
        <v/>
      </c>
      <c r="AD59" s="11" t="str">
        <f>IFERROR(INDEX(REPORT_DATA_BY_ZONE!$A:$AG,$W59,MATCH(AD$16,REPORT_DATA_BY_ZONE!$A$1:$AG$1,0)), "")</f>
        <v/>
      </c>
      <c r="AE59" s="11" t="str">
        <f>IFERROR(INDEX(REPORT_DATA_BY_ZONE!$A:$AG,$W59,MATCH(AE$16,REPORT_DATA_BY_ZONE!$A$1:$AG$1,0)), "")</f>
        <v/>
      </c>
      <c r="AF59" s="11" t="str">
        <f>IFERROR(INDEX(REPORT_DATA_BY_ZONE!$A:$AG,$W59,MATCH(AF$16,REPORT_DATA_BY_ZONE!$A$1:$AG$1,0)), "")</f>
        <v/>
      </c>
      <c r="AG59" s="11" t="str">
        <f>IFERROR(INDEX(REPORT_DATA_BY_ZONE!$A:$AG,$W59,MATCH(AG$16,REPORT_DATA_BY_ZONE!$A$1:$AG$1,0)), "")</f>
        <v/>
      </c>
      <c r="AH59" s="11" t="str">
        <f>IFERROR(INDEX(REPORT_DATA_BY_ZONE!$A:$AG,$W59,MATCH(AH$16,REPORT_DATA_BY_ZONE!$A$1:$AG$1,0)), "")</f>
        <v/>
      </c>
      <c r="AI59" s="11" t="str">
        <f>IFERROR(INDEX(REPORT_DATA_BY_ZONE!$A:$AG,$W59,MATCH(AI$16,REPORT_DATA_BY_ZONE!$A$1:$AG$1,0)), "")</f>
        <v/>
      </c>
      <c r="AJ59" s="11" t="str">
        <f>IFERROR(INDEX(REPORT_DATA_BY_ZONE!$A:$AG,$W59,MATCH(AJ$16,REPORT_DATA_BY_ZONE!$A$1:$AG$1,0)), "")</f>
        <v/>
      </c>
      <c r="AK59" s="11" t="str">
        <f>IFERROR(INDEX(REPORT_DATA_BY_ZONE!$A:$AG,$W59,MATCH(AK$16,REPORT_DATA_BY_ZONE!$A$1:$AG$1,0)), "")</f>
        <v/>
      </c>
      <c r="AL59" s="11" t="str">
        <f>IFERROR(INDEX(REPORT_DATA_BY_ZONE!$A:$AG,$W59,MATCH(AL$16,REPORT_DATA_BY_ZONE!$A$1:$AG$1,0)), "")</f>
        <v/>
      </c>
      <c r="AM59" s="11" t="str">
        <f>IFERROR(INDEX(REPORT_DATA_BY_ZONE!$A:$AG,$W59,MATCH(AM$16,REPORT_DATA_BY_ZONE!$A$1:$AG$1,0)), "")</f>
        <v/>
      </c>
    </row>
    <row r="60" spans="20:39">
      <c r="T60" s="30" t="s">
        <v>45</v>
      </c>
      <c r="U60" s="67"/>
      <c r="V60" s="20" t="str">
        <f t="shared" si="9"/>
        <v>2016:2:4:7:TAOYUAN</v>
      </c>
      <c r="W60" s="14" t="e">
        <f>MATCH($V60,REPORT_DATA_BY_ZONE!$A:$A, 0)</f>
        <v>#N/A</v>
      </c>
      <c r="X60" s="11" t="str">
        <f>IFERROR(INDEX(REPORT_DATA_BY_ZONE!$A:$AG,$W60,MATCH(X$16,REPORT_DATA_BY_ZONE!$A$1:$AG$1,0)), "")</f>
        <v/>
      </c>
      <c r="Y60" s="11" t="str">
        <f>IFERROR(INDEX(REPORT_DATA_BY_ZONE!$A:$AG,$W60,MATCH(Y$16,REPORT_DATA_BY_ZONE!$A$1:$AG$1,0)), "")</f>
        <v/>
      </c>
      <c r="Z60" s="11" t="str">
        <f>IFERROR(INDEX(REPORT_DATA_BY_ZONE!$A:$AG,$W60,MATCH(Z$16,REPORT_DATA_BY_ZONE!$A$1:$AG$1,0)), "")</f>
        <v/>
      </c>
      <c r="AA60" s="11" t="str">
        <f>IFERROR(INDEX(REPORT_DATA_BY_ZONE!$A:$AG,$W60,MATCH(AA$16,REPORT_DATA_BY_ZONE!$A$1:$AG$1,0)), "")</f>
        <v/>
      </c>
      <c r="AB60" s="11" t="str">
        <f>IFERROR(INDEX(REPORT_DATA_BY_ZONE!$A:$AG,$W60,MATCH(AB$16,REPORT_DATA_BY_ZONE!$A$1:$AG$1,0)), "")</f>
        <v/>
      </c>
      <c r="AC60" s="11" t="str">
        <f>IFERROR(INDEX(REPORT_DATA_BY_ZONE!$A:$AG,$W60,MATCH(AC$16,REPORT_DATA_BY_ZONE!$A$1:$AG$1,0)), "")</f>
        <v/>
      </c>
      <c r="AD60" s="11" t="str">
        <f>IFERROR(INDEX(REPORT_DATA_BY_ZONE!$A:$AG,$W60,MATCH(AD$16,REPORT_DATA_BY_ZONE!$A$1:$AG$1,0)), "")</f>
        <v/>
      </c>
      <c r="AE60" s="11" t="str">
        <f>IFERROR(INDEX(REPORT_DATA_BY_ZONE!$A:$AG,$W60,MATCH(AE$16,REPORT_DATA_BY_ZONE!$A$1:$AG$1,0)), "")</f>
        <v/>
      </c>
      <c r="AF60" s="11" t="str">
        <f>IFERROR(INDEX(REPORT_DATA_BY_ZONE!$A:$AG,$W60,MATCH(AF$16,REPORT_DATA_BY_ZONE!$A$1:$AG$1,0)), "")</f>
        <v/>
      </c>
      <c r="AG60" s="11" t="str">
        <f>IFERROR(INDEX(REPORT_DATA_BY_ZONE!$A:$AG,$W60,MATCH(AG$16,REPORT_DATA_BY_ZONE!$A$1:$AG$1,0)), "")</f>
        <v/>
      </c>
      <c r="AH60" s="11" t="str">
        <f>IFERROR(INDEX(REPORT_DATA_BY_ZONE!$A:$AG,$W60,MATCH(AH$16,REPORT_DATA_BY_ZONE!$A$1:$AG$1,0)), "")</f>
        <v/>
      </c>
      <c r="AI60" s="11" t="str">
        <f>IFERROR(INDEX(REPORT_DATA_BY_ZONE!$A:$AG,$W60,MATCH(AI$16,REPORT_DATA_BY_ZONE!$A$1:$AG$1,0)), "")</f>
        <v/>
      </c>
      <c r="AJ60" s="11" t="str">
        <f>IFERROR(INDEX(REPORT_DATA_BY_ZONE!$A:$AG,$W60,MATCH(AJ$16,REPORT_DATA_BY_ZONE!$A$1:$AG$1,0)), "")</f>
        <v/>
      </c>
      <c r="AK60" s="11" t="str">
        <f>IFERROR(INDEX(REPORT_DATA_BY_ZONE!$A:$AG,$W60,MATCH(AK$16,REPORT_DATA_BY_ZONE!$A$1:$AG$1,0)), "")</f>
        <v/>
      </c>
      <c r="AL60" s="11" t="str">
        <f>IFERROR(INDEX(REPORT_DATA_BY_ZONE!$A:$AG,$W60,MATCH(AL$16,REPORT_DATA_BY_ZONE!$A$1:$AG$1,0)), "")</f>
        <v/>
      </c>
      <c r="AM60" s="11" t="str">
        <f>IFERROR(INDEX(REPORT_DATA_BY_ZONE!$A:$AG,$W60,MATCH(AM$16,REPORT_DATA_BY_ZONE!$A$1:$AG$1,0)), "")</f>
        <v/>
      </c>
    </row>
    <row r="61" spans="20:39">
      <c r="T61" s="30" t="s">
        <v>44</v>
      </c>
      <c r="U61" s="67" t="s">
        <v>43</v>
      </c>
      <c r="V61" s="20" t="str">
        <f t="shared" ref="V61:V71" si="10">CONCATENATE(YEAR,":",MONTH,":5:7:", $T61)</f>
        <v>2016:2:5:7:OFFICE</v>
      </c>
      <c r="W61" s="14" t="e">
        <f>MATCH($V61,REPORT_DATA_BY_ZONE!$A:$A, 0)</f>
        <v>#N/A</v>
      </c>
      <c r="X61" s="11" t="str">
        <f>IFERROR(INDEX(REPORT_DATA_BY_ZONE!$A:$AG,$W61,MATCH(X$16,REPORT_DATA_BY_ZONE!$A$1:$AG$1,0)), "")</f>
        <v/>
      </c>
      <c r="Y61" s="11" t="str">
        <f>IFERROR(INDEX(REPORT_DATA_BY_ZONE!$A:$AG,$W61,MATCH(Y$16,REPORT_DATA_BY_ZONE!$A$1:$AG$1,0)), "")</f>
        <v/>
      </c>
      <c r="Z61" s="11" t="str">
        <f>IFERROR(INDEX(REPORT_DATA_BY_ZONE!$A:$AG,$W61,MATCH(Z$16,REPORT_DATA_BY_ZONE!$A$1:$AG$1,0)), "")</f>
        <v/>
      </c>
      <c r="AA61" s="11" t="str">
        <f>IFERROR(INDEX(REPORT_DATA_BY_ZONE!$A:$AG,$W61,MATCH(AA$16,REPORT_DATA_BY_ZONE!$A$1:$AG$1,0)), "")</f>
        <v/>
      </c>
      <c r="AB61" s="11" t="str">
        <f>IFERROR(INDEX(REPORT_DATA_BY_ZONE!$A:$AG,$W61,MATCH(AB$16,REPORT_DATA_BY_ZONE!$A$1:$AG$1,0)), "")</f>
        <v/>
      </c>
      <c r="AC61" s="11" t="str">
        <f>IFERROR(INDEX(REPORT_DATA_BY_ZONE!$A:$AG,$W61,MATCH(AC$16,REPORT_DATA_BY_ZONE!$A$1:$AG$1,0)), "")</f>
        <v/>
      </c>
      <c r="AD61" s="11" t="str">
        <f>IFERROR(INDEX(REPORT_DATA_BY_ZONE!$A:$AG,$W61,MATCH(AD$16,REPORT_DATA_BY_ZONE!$A$1:$AG$1,0)), "")</f>
        <v/>
      </c>
      <c r="AE61" s="11" t="str">
        <f>IFERROR(INDEX(REPORT_DATA_BY_ZONE!$A:$AG,$W61,MATCH(AE$16,REPORT_DATA_BY_ZONE!$A$1:$AG$1,0)), "")</f>
        <v/>
      </c>
      <c r="AF61" s="11" t="str">
        <f>IFERROR(INDEX(REPORT_DATA_BY_ZONE!$A:$AG,$W61,MATCH(AF$16,REPORT_DATA_BY_ZONE!$A$1:$AG$1,0)), "")</f>
        <v/>
      </c>
      <c r="AG61" s="11" t="str">
        <f>IFERROR(INDEX(REPORT_DATA_BY_ZONE!$A:$AG,$W61,MATCH(AG$16,REPORT_DATA_BY_ZONE!$A$1:$AG$1,0)), "")</f>
        <v/>
      </c>
      <c r="AH61" s="11" t="str">
        <f>IFERROR(INDEX(REPORT_DATA_BY_ZONE!$A:$AG,$W61,MATCH(AH$16,REPORT_DATA_BY_ZONE!$A$1:$AG$1,0)), "")</f>
        <v/>
      </c>
      <c r="AI61" s="11" t="str">
        <f>IFERROR(INDEX(REPORT_DATA_BY_ZONE!$A:$AG,$W61,MATCH(AI$16,REPORT_DATA_BY_ZONE!$A$1:$AG$1,0)), "")</f>
        <v/>
      </c>
      <c r="AJ61" s="11" t="str">
        <f>IFERROR(INDEX(REPORT_DATA_BY_ZONE!$A:$AG,$W61,MATCH(AJ$16,REPORT_DATA_BY_ZONE!$A$1:$AG$1,0)), "")</f>
        <v/>
      </c>
      <c r="AK61" s="11" t="str">
        <f>IFERROR(INDEX(REPORT_DATA_BY_ZONE!$A:$AG,$W61,MATCH(AK$16,REPORT_DATA_BY_ZONE!$A$1:$AG$1,0)), "")</f>
        <v/>
      </c>
      <c r="AL61" s="11" t="str">
        <f>IFERROR(INDEX(REPORT_DATA_BY_ZONE!$A:$AG,$W61,MATCH(AL$16,REPORT_DATA_BY_ZONE!$A$1:$AG$1,0)), "")</f>
        <v/>
      </c>
      <c r="AM61" s="11" t="str">
        <f>IFERROR(INDEX(REPORT_DATA_BY_ZONE!$A:$AG,$W61,MATCH(AM$16,REPORT_DATA_BY_ZONE!$A$1:$AG$1,0)), "")</f>
        <v/>
      </c>
    </row>
    <row r="62" spans="20:39">
      <c r="T62" s="30" t="s">
        <v>49</v>
      </c>
      <c r="U62" s="67"/>
      <c r="V62" s="20" t="str">
        <f t="shared" si="10"/>
        <v>2016:2:5:7:HUALIAN</v>
      </c>
      <c r="W62" s="14" t="e">
        <f>MATCH($V62,REPORT_DATA_BY_ZONE!$A:$A, 0)</f>
        <v>#N/A</v>
      </c>
      <c r="X62" s="11" t="str">
        <f>IFERROR(INDEX(REPORT_DATA_BY_ZONE!$A:$AG,$W62,MATCH(X$16,REPORT_DATA_BY_ZONE!$A$1:$AG$1,0)), "")</f>
        <v/>
      </c>
      <c r="Y62" s="11" t="str">
        <f>IFERROR(INDEX(REPORT_DATA_BY_ZONE!$A:$AG,$W62,MATCH(Y$16,REPORT_DATA_BY_ZONE!$A$1:$AG$1,0)), "")</f>
        <v/>
      </c>
      <c r="Z62" s="11" t="str">
        <f>IFERROR(INDEX(REPORT_DATA_BY_ZONE!$A:$AG,$W62,MATCH(Z$16,REPORT_DATA_BY_ZONE!$A$1:$AG$1,0)), "")</f>
        <v/>
      </c>
      <c r="AA62" s="11" t="str">
        <f>IFERROR(INDEX(REPORT_DATA_BY_ZONE!$A:$AG,$W62,MATCH(AA$16,REPORT_DATA_BY_ZONE!$A$1:$AG$1,0)), "")</f>
        <v/>
      </c>
      <c r="AB62" s="11" t="str">
        <f>IFERROR(INDEX(REPORT_DATA_BY_ZONE!$A:$AG,$W62,MATCH(AB$16,REPORT_DATA_BY_ZONE!$A$1:$AG$1,0)), "")</f>
        <v/>
      </c>
      <c r="AC62" s="11" t="str">
        <f>IFERROR(INDEX(REPORT_DATA_BY_ZONE!$A:$AG,$W62,MATCH(AC$16,REPORT_DATA_BY_ZONE!$A$1:$AG$1,0)), "")</f>
        <v/>
      </c>
      <c r="AD62" s="11" t="str">
        <f>IFERROR(INDEX(REPORT_DATA_BY_ZONE!$A:$AG,$W62,MATCH(AD$16,REPORT_DATA_BY_ZONE!$A$1:$AG$1,0)), "")</f>
        <v/>
      </c>
      <c r="AE62" s="11" t="str">
        <f>IFERROR(INDEX(REPORT_DATA_BY_ZONE!$A:$AG,$W62,MATCH(AE$16,REPORT_DATA_BY_ZONE!$A$1:$AG$1,0)), "")</f>
        <v/>
      </c>
      <c r="AF62" s="11" t="str">
        <f>IFERROR(INDEX(REPORT_DATA_BY_ZONE!$A:$AG,$W62,MATCH(AF$16,REPORT_DATA_BY_ZONE!$A$1:$AG$1,0)), "")</f>
        <v/>
      </c>
      <c r="AG62" s="11" t="str">
        <f>IFERROR(INDEX(REPORT_DATA_BY_ZONE!$A:$AG,$W62,MATCH(AG$16,REPORT_DATA_BY_ZONE!$A$1:$AG$1,0)), "")</f>
        <v/>
      </c>
      <c r="AH62" s="11" t="str">
        <f>IFERROR(INDEX(REPORT_DATA_BY_ZONE!$A:$AG,$W62,MATCH(AH$16,REPORT_DATA_BY_ZONE!$A$1:$AG$1,0)), "")</f>
        <v/>
      </c>
      <c r="AI62" s="11" t="str">
        <f>IFERROR(INDEX(REPORT_DATA_BY_ZONE!$A:$AG,$W62,MATCH(AI$16,REPORT_DATA_BY_ZONE!$A$1:$AG$1,0)), "")</f>
        <v/>
      </c>
      <c r="AJ62" s="11" t="str">
        <f>IFERROR(INDEX(REPORT_DATA_BY_ZONE!$A:$AG,$W62,MATCH(AJ$16,REPORT_DATA_BY_ZONE!$A$1:$AG$1,0)), "")</f>
        <v/>
      </c>
      <c r="AK62" s="11" t="str">
        <f>IFERROR(INDEX(REPORT_DATA_BY_ZONE!$A:$AG,$W62,MATCH(AK$16,REPORT_DATA_BY_ZONE!$A$1:$AG$1,0)), "")</f>
        <v/>
      </c>
      <c r="AL62" s="11" t="str">
        <f>IFERROR(INDEX(REPORT_DATA_BY_ZONE!$A:$AG,$W62,MATCH(AL$16,REPORT_DATA_BY_ZONE!$A$1:$AG$1,0)), "")</f>
        <v/>
      </c>
      <c r="AM62" s="11" t="str">
        <f>IFERROR(INDEX(REPORT_DATA_BY_ZONE!$A:$AG,$W62,MATCH(AM$16,REPORT_DATA_BY_ZONE!$A$1:$AG$1,0)), "")</f>
        <v/>
      </c>
    </row>
    <row r="63" spans="20:39">
      <c r="T63" s="30" t="s">
        <v>48</v>
      </c>
      <c r="U63" s="67"/>
      <c r="V63" s="20" t="str">
        <f t="shared" si="10"/>
        <v>2016:2:5:7:TAIDONG</v>
      </c>
      <c r="W63" s="14" t="e">
        <f>MATCH($V63,REPORT_DATA_BY_ZONE!$A:$A, 0)</f>
        <v>#N/A</v>
      </c>
      <c r="X63" s="11" t="str">
        <f>IFERROR(INDEX(REPORT_DATA_BY_ZONE!$A:$AG,$W63,MATCH(X$16,REPORT_DATA_BY_ZONE!$A$1:$AG$1,0)), "")</f>
        <v/>
      </c>
      <c r="Y63" s="11" t="str">
        <f>IFERROR(INDEX(REPORT_DATA_BY_ZONE!$A:$AG,$W63,MATCH(Y$16,REPORT_DATA_BY_ZONE!$A$1:$AG$1,0)), "")</f>
        <v/>
      </c>
      <c r="Z63" s="11" t="str">
        <f>IFERROR(INDEX(REPORT_DATA_BY_ZONE!$A:$AG,$W63,MATCH(Z$16,REPORT_DATA_BY_ZONE!$A$1:$AG$1,0)), "")</f>
        <v/>
      </c>
      <c r="AA63" s="11" t="str">
        <f>IFERROR(INDEX(REPORT_DATA_BY_ZONE!$A:$AG,$W63,MATCH(AA$16,REPORT_DATA_BY_ZONE!$A$1:$AG$1,0)), "")</f>
        <v/>
      </c>
      <c r="AB63" s="11" t="str">
        <f>IFERROR(INDEX(REPORT_DATA_BY_ZONE!$A:$AG,$W63,MATCH(AB$16,REPORT_DATA_BY_ZONE!$A$1:$AG$1,0)), "")</f>
        <v/>
      </c>
      <c r="AC63" s="11" t="str">
        <f>IFERROR(INDEX(REPORT_DATA_BY_ZONE!$A:$AG,$W63,MATCH(AC$16,REPORT_DATA_BY_ZONE!$A$1:$AG$1,0)), "")</f>
        <v/>
      </c>
      <c r="AD63" s="11" t="str">
        <f>IFERROR(INDEX(REPORT_DATA_BY_ZONE!$A:$AG,$W63,MATCH(AD$16,REPORT_DATA_BY_ZONE!$A$1:$AG$1,0)), "")</f>
        <v/>
      </c>
      <c r="AE63" s="11" t="str">
        <f>IFERROR(INDEX(REPORT_DATA_BY_ZONE!$A:$AG,$W63,MATCH(AE$16,REPORT_DATA_BY_ZONE!$A$1:$AG$1,0)), "")</f>
        <v/>
      </c>
      <c r="AF63" s="11" t="str">
        <f>IFERROR(INDEX(REPORT_DATA_BY_ZONE!$A:$AG,$W63,MATCH(AF$16,REPORT_DATA_BY_ZONE!$A$1:$AG$1,0)), "")</f>
        <v/>
      </c>
      <c r="AG63" s="11" t="str">
        <f>IFERROR(INDEX(REPORT_DATA_BY_ZONE!$A:$AG,$W63,MATCH(AG$16,REPORT_DATA_BY_ZONE!$A$1:$AG$1,0)), "")</f>
        <v/>
      </c>
      <c r="AH63" s="11" t="str">
        <f>IFERROR(INDEX(REPORT_DATA_BY_ZONE!$A:$AG,$W63,MATCH(AH$16,REPORT_DATA_BY_ZONE!$A$1:$AG$1,0)), "")</f>
        <v/>
      </c>
      <c r="AI63" s="11" t="str">
        <f>IFERROR(INDEX(REPORT_DATA_BY_ZONE!$A:$AG,$W63,MATCH(AI$16,REPORT_DATA_BY_ZONE!$A$1:$AG$1,0)), "")</f>
        <v/>
      </c>
      <c r="AJ63" s="11" t="str">
        <f>IFERROR(INDEX(REPORT_DATA_BY_ZONE!$A:$AG,$W63,MATCH(AJ$16,REPORT_DATA_BY_ZONE!$A$1:$AG$1,0)), "")</f>
        <v/>
      </c>
      <c r="AK63" s="11" t="str">
        <f>IFERROR(INDEX(REPORT_DATA_BY_ZONE!$A:$AG,$W63,MATCH(AK$16,REPORT_DATA_BY_ZONE!$A$1:$AG$1,0)), "")</f>
        <v/>
      </c>
      <c r="AL63" s="11" t="str">
        <f>IFERROR(INDEX(REPORT_DATA_BY_ZONE!$A:$AG,$W63,MATCH(AL$16,REPORT_DATA_BY_ZONE!$A$1:$AG$1,0)), "")</f>
        <v/>
      </c>
      <c r="AM63" s="11" t="str">
        <f>IFERROR(INDEX(REPORT_DATA_BY_ZONE!$A:$AG,$W63,MATCH(AM$16,REPORT_DATA_BY_ZONE!$A$1:$AG$1,0)), "")</f>
        <v/>
      </c>
    </row>
    <row r="64" spans="20:39">
      <c r="T64" s="30" t="s">
        <v>47</v>
      </c>
      <c r="U64" s="67"/>
      <c r="V64" s="20" t="str">
        <f t="shared" si="10"/>
        <v>2016:2:5:7:ZHUNAN</v>
      </c>
      <c r="W64" s="14" t="e">
        <f>MATCH($V64,REPORT_DATA_BY_ZONE!$A:$A, 0)</f>
        <v>#N/A</v>
      </c>
      <c r="X64" s="11" t="str">
        <f>IFERROR(INDEX(REPORT_DATA_BY_ZONE!$A:$AG,$W64,MATCH(X$16,REPORT_DATA_BY_ZONE!$A$1:$AG$1,0)), "")</f>
        <v/>
      </c>
      <c r="Y64" s="11" t="str">
        <f>IFERROR(INDEX(REPORT_DATA_BY_ZONE!$A:$AG,$W64,MATCH(Y$16,REPORT_DATA_BY_ZONE!$A$1:$AG$1,0)), "")</f>
        <v/>
      </c>
      <c r="Z64" s="11" t="str">
        <f>IFERROR(INDEX(REPORT_DATA_BY_ZONE!$A:$AG,$W64,MATCH(Z$16,REPORT_DATA_BY_ZONE!$A$1:$AG$1,0)), "")</f>
        <v/>
      </c>
      <c r="AA64" s="11" t="str">
        <f>IFERROR(INDEX(REPORT_DATA_BY_ZONE!$A:$AG,$W64,MATCH(AA$16,REPORT_DATA_BY_ZONE!$A$1:$AG$1,0)), "")</f>
        <v/>
      </c>
      <c r="AB64" s="11" t="str">
        <f>IFERROR(INDEX(REPORT_DATA_BY_ZONE!$A:$AG,$W64,MATCH(AB$16,REPORT_DATA_BY_ZONE!$A$1:$AG$1,0)), "")</f>
        <v/>
      </c>
      <c r="AC64" s="11" t="str">
        <f>IFERROR(INDEX(REPORT_DATA_BY_ZONE!$A:$AG,$W64,MATCH(AC$16,REPORT_DATA_BY_ZONE!$A$1:$AG$1,0)), "")</f>
        <v/>
      </c>
      <c r="AD64" s="11" t="str">
        <f>IFERROR(INDEX(REPORT_DATA_BY_ZONE!$A:$AG,$W64,MATCH(AD$16,REPORT_DATA_BY_ZONE!$A$1:$AG$1,0)), "")</f>
        <v/>
      </c>
      <c r="AE64" s="11" t="str">
        <f>IFERROR(INDEX(REPORT_DATA_BY_ZONE!$A:$AG,$W64,MATCH(AE$16,REPORT_DATA_BY_ZONE!$A$1:$AG$1,0)), "")</f>
        <v/>
      </c>
      <c r="AF64" s="11" t="str">
        <f>IFERROR(INDEX(REPORT_DATA_BY_ZONE!$A:$AG,$W64,MATCH(AF$16,REPORT_DATA_BY_ZONE!$A$1:$AG$1,0)), "")</f>
        <v/>
      </c>
      <c r="AG64" s="11" t="str">
        <f>IFERROR(INDEX(REPORT_DATA_BY_ZONE!$A:$AG,$W64,MATCH(AG$16,REPORT_DATA_BY_ZONE!$A$1:$AG$1,0)), "")</f>
        <v/>
      </c>
      <c r="AH64" s="11" t="str">
        <f>IFERROR(INDEX(REPORT_DATA_BY_ZONE!$A:$AG,$W64,MATCH(AH$16,REPORT_DATA_BY_ZONE!$A$1:$AG$1,0)), "")</f>
        <v/>
      </c>
      <c r="AI64" s="11" t="str">
        <f>IFERROR(INDEX(REPORT_DATA_BY_ZONE!$A:$AG,$W64,MATCH(AI$16,REPORT_DATA_BY_ZONE!$A$1:$AG$1,0)), "")</f>
        <v/>
      </c>
      <c r="AJ64" s="11" t="str">
        <f>IFERROR(INDEX(REPORT_DATA_BY_ZONE!$A:$AG,$W64,MATCH(AJ$16,REPORT_DATA_BY_ZONE!$A$1:$AG$1,0)), "")</f>
        <v/>
      </c>
      <c r="AK64" s="11" t="str">
        <f>IFERROR(INDEX(REPORT_DATA_BY_ZONE!$A:$AG,$W64,MATCH(AK$16,REPORT_DATA_BY_ZONE!$A$1:$AG$1,0)), "")</f>
        <v/>
      </c>
      <c r="AL64" s="11" t="str">
        <f>IFERROR(INDEX(REPORT_DATA_BY_ZONE!$A:$AG,$W64,MATCH(AL$16,REPORT_DATA_BY_ZONE!$A$1:$AG$1,0)), "")</f>
        <v/>
      </c>
      <c r="AM64" s="11" t="str">
        <f>IFERROR(INDEX(REPORT_DATA_BY_ZONE!$A:$AG,$W64,MATCH(AM$16,REPORT_DATA_BY_ZONE!$A$1:$AG$1,0)), "")</f>
        <v/>
      </c>
    </row>
    <row r="65" spans="20:39">
      <c r="T65" s="30" t="s">
        <v>46</v>
      </c>
      <c r="U65" s="67"/>
      <c r="V65" s="20" t="str">
        <f t="shared" si="10"/>
        <v>2016:2:5:7:XINZHU</v>
      </c>
      <c r="W65" s="14" t="e">
        <f>MATCH($V65,REPORT_DATA_BY_ZONE!$A:$A, 0)</f>
        <v>#N/A</v>
      </c>
      <c r="X65" s="11" t="str">
        <f>IFERROR(INDEX(REPORT_DATA_BY_ZONE!$A:$AG,$W65,MATCH(X$16,REPORT_DATA_BY_ZONE!$A$1:$AG$1,0)), "")</f>
        <v/>
      </c>
      <c r="Y65" s="11" t="str">
        <f>IFERROR(INDEX(REPORT_DATA_BY_ZONE!$A:$AG,$W65,MATCH(Y$16,REPORT_DATA_BY_ZONE!$A$1:$AG$1,0)), "")</f>
        <v/>
      </c>
      <c r="Z65" s="11" t="str">
        <f>IFERROR(INDEX(REPORT_DATA_BY_ZONE!$A:$AG,$W65,MATCH(Z$16,REPORT_DATA_BY_ZONE!$A$1:$AG$1,0)), "")</f>
        <v/>
      </c>
      <c r="AA65" s="11" t="str">
        <f>IFERROR(INDEX(REPORT_DATA_BY_ZONE!$A:$AG,$W65,MATCH(AA$16,REPORT_DATA_BY_ZONE!$A$1:$AG$1,0)), "")</f>
        <v/>
      </c>
      <c r="AB65" s="11" t="str">
        <f>IFERROR(INDEX(REPORT_DATA_BY_ZONE!$A:$AG,$W65,MATCH(AB$16,REPORT_DATA_BY_ZONE!$A$1:$AG$1,0)), "")</f>
        <v/>
      </c>
      <c r="AC65" s="11" t="str">
        <f>IFERROR(INDEX(REPORT_DATA_BY_ZONE!$A:$AG,$W65,MATCH(AC$16,REPORT_DATA_BY_ZONE!$A$1:$AG$1,0)), "")</f>
        <v/>
      </c>
      <c r="AD65" s="11" t="str">
        <f>IFERROR(INDEX(REPORT_DATA_BY_ZONE!$A:$AG,$W65,MATCH(AD$16,REPORT_DATA_BY_ZONE!$A$1:$AG$1,0)), "")</f>
        <v/>
      </c>
      <c r="AE65" s="11" t="str">
        <f>IFERROR(INDEX(REPORT_DATA_BY_ZONE!$A:$AG,$W65,MATCH(AE$16,REPORT_DATA_BY_ZONE!$A$1:$AG$1,0)), "")</f>
        <v/>
      </c>
      <c r="AF65" s="11" t="str">
        <f>IFERROR(INDEX(REPORT_DATA_BY_ZONE!$A:$AG,$W65,MATCH(AF$16,REPORT_DATA_BY_ZONE!$A$1:$AG$1,0)), "")</f>
        <v/>
      </c>
      <c r="AG65" s="11" t="str">
        <f>IFERROR(INDEX(REPORT_DATA_BY_ZONE!$A:$AG,$W65,MATCH(AG$16,REPORT_DATA_BY_ZONE!$A$1:$AG$1,0)), "")</f>
        <v/>
      </c>
      <c r="AH65" s="11" t="str">
        <f>IFERROR(INDEX(REPORT_DATA_BY_ZONE!$A:$AG,$W65,MATCH(AH$16,REPORT_DATA_BY_ZONE!$A$1:$AG$1,0)), "")</f>
        <v/>
      </c>
      <c r="AI65" s="11" t="str">
        <f>IFERROR(INDEX(REPORT_DATA_BY_ZONE!$A:$AG,$W65,MATCH(AI$16,REPORT_DATA_BY_ZONE!$A$1:$AG$1,0)), "")</f>
        <v/>
      </c>
      <c r="AJ65" s="11" t="str">
        <f>IFERROR(INDEX(REPORT_DATA_BY_ZONE!$A:$AG,$W65,MATCH(AJ$16,REPORT_DATA_BY_ZONE!$A$1:$AG$1,0)), "")</f>
        <v/>
      </c>
      <c r="AK65" s="11" t="str">
        <f>IFERROR(INDEX(REPORT_DATA_BY_ZONE!$A:$AG,$W65,MATCH(AK$16,REPORT_DATA_BY_ZONE!$A$1:$AG$1,0)), "")</f>
        <v/>
      </c>
      <c r="AL65" s="11" t="str">
        <f>IFERROR(INDEX(REPORT_DATA_BY_ZONE!$A:$AG,$W65,MATCH(AL$16,REPORT_DATA_BY_ZONE!$A$1:$AG$1,0)), "")</f>
        <v/>
      </c>
      <c r="AM65" s="11" t="str">
        <f>IFERROR(INDEX(REPORT_DATA_BY_ZONE!$A:$AG,$W65,MATCH(AM$16,REPORT_DATA_BY_ZONE!$A$1:$AG$1,0)), "")</f>
        <v/>
      </c>
    </row>
    <row r="66" spans="20:39">
      <c r="T66" s="30" t="s">
        <v>54</v>
      </c>
      <c r="U66" s="67"/>
      <c r="V66" s="20" t="str">
        <f t="shared" si="10"/>
        <v>2016:2:5:7:CENTRAL</v>
      </c>
      <c r="W66" s="14" t="e">
        <f>MATCH($V66,REPORT_DATA_BY_ZONE!$A:$A, 0)</f>
        <v>#N/A</v>
      </c>
      <c r="X66" s="11" t="str">
        <f>IFERROR(INDEX(REPORT_DATA_BY_ZONE!$A:$AG,$W66,MATCH(X$16,REPORT_DATA_BY_ZONE!$A$1:$AG$1,0)), "")</f>
        <v/>
      </c>
      <c r="Y66" s="11" t="str">
        <f>IFERROR(INDEX(REPORT_DATA_BY_ZONE!$A:$AG,$W66,MATCH(Y$16,REPORT_DATA_BY_ZONE!$A$1:$AG$1,0)), "")</f>
        <v/>
      </c>
      <c r="Z66" s="11" t="str">
        <f>IFERROR(INDEX(REPORT_DATA_BY_ZONE!$A:$AG,$W66,MATCH(Z$16,REPORT_DATA_BY_ZONE!$A$1:$AG$1,0)), "")</f>
        <v/>
      </c>
      <c r="AA66" s="11" t="str">
        <f>IFERROR(INDEX(REPORT_DATA_BY_ZONE!$A:$AG,$W66,MATCH(AA$16,REPORT_DATA_BY_ZONE!$A$1:$AG$1,0)), "")</f>
        <v/>
      </c>
      <c r="AB66" s="11" t="str">
        <f>IFERROR(INDEX(REPORT_DATA_BY_ZONE!$A:$AG,$W66,MATCH(AB$16,REPORT_DATA_BY_ZONE!$A$1:$AG$1,0)), "")</f>
        <v/>
      </c>
      <c r="AC66" s="11" t="str">
        <f>IFERROR(INDEX(REPORT_DATA_BY_ZONE!$A:$AG,$W66,MATCH(AC$16,REPORT_DATA_BY_ZONE!$A$1:$AG$1,0)), "")</f>
        <v/>
      </c>
      <c r="AD66" s="11" t="str">
        <f>IFERROR(INDEX(REPORT_DATA_BY_ZONE!$A:$AG,$W66,MATCH(AD$16,REPORT_DATA_BY_ZONE!$A$1:$AG$1,0)), "")</f>
        <v/>
      </c>
      <c r="AE66" s="11" t="str">
        <f>IFERROR(INDEX(REPORT_DATA_BY_ZONE!$A:$AG,$W66,MATCH(AE$16,REPORT_DATA_BY_ZONE!$A$1:$AG$1,0)), "")</f>
        <v/>
      </c>
      <c r="AF66" s="11" t="str">
        <f>IFERROR(INDEX(REPORT_DATA_BY_ZONE!$A:$AG,$W66,MATCH(AF$16,REPORT_DATA_BY_ZONE!$A$1:$AG$1,0)), "")</f>
        <v/>
      </c>
      <c r="AG66" s="11" t="str">
        <f>IFERROR(INDEX(REPORT_DATA_BY_ZONE!$A:$AG,$W66,MATCH(AG$16,REPORT_DATA_BY_ZONE!$A$1:$AG$1,0)), "")</f>
        <v/>
      </c>
      <c r="AH66" s="11" t="str">
        <f>IFERROR(INDEX(REPORT_DATA_BY_ZONE!$A:$AG,$W66,MATCH(AH$16,REPORT_DATA_BY_ZONE!$A$1:$AG$1,0)), "")</f>
        <v/>
      </c>
      <c r="AI66" s="11" t="str">
        <f>IFERROR(INDEX(REPORT_DATA_BY_ZONE!$A:$AG,$W66,MATCH(AI$16,REPORT_DATA_BY_ZONE!$A$1:$AG$1,0)), "")</f>
        <v/>
      </c>
      <c r="AJ66" s="11" t="str">
        <f>IFERROR(INDEX(REPORT_DATA_BY_ZONE!$A:$AG,$W66,MATCH(AJ$16,REPORT_DATA_BY_ZONE!$A$1:$AG$1,0)), "")</f>
        <v/>
      </c>
      <c r="AK66" s="11" t="str">
        <f>IFERROR(INDEX(REPORT_DATA_BY_ZONE!$A:$AG,$W66,MATCH(AK$16,REPORT_DATA_BY_ZONE!$A$1:$AG$1,0)), "")</f>
        <v/>
      </c>
      <c r="AL66" s="11" t="str">
        <f>IFERROR(INDEX(REPORT_DATA_BY_ZONE!$A:$AG,$W66,MATCH(AL$16,REPORT_DATA_BY_ZONE!$A$1:$AG$1,0)), "")</f>
        <v/>
      </c>
      <c r="AM66" s="11" t="str">
        <f>IFERROR(INDEX(REPORT_DATA_BY_ZONE!$A:$AG,$W66,MATCH(AM$16,REPORT_DATA_BY_ZONE!$A$1:$AG$1,0)), "")</f>
        <v/>
      </c>
    </row>
    <row r="67" spans="20:39">
      <c r="T67" s="30" t="s">
        <v>50</v>
      </c>
      <c r="U67" s="67"/>
      <c r="V67" s="20" t="str">
        <f t="shared" si="10"/>
        <v>2016:2:5:7:NORTH</v>
      </c>
      <c r="W67" s="14" t="e">
        <f>MATCH($V67,REPORT_DATA_BY_ZONE!$A:$A, 0)</f>
        <v>#N/A</v>
      </c>
      <c r="X67" s="11" t="str">
        <f>IFERROR(INDEX(REPORT_DATA_BY_ZONE!$A:$AG,$W67,MATCH(X$16,REPORT_DATA_BY_ZONE!$A$1:$AG$1,0)), "")</f>
        <v/>
      </c>
      <c r="Y67" s="11" t="str">
        <f>IFERROR(INDEX(REPORT_DATA_BY_ZONE!$A:$AG,$W67,MATCH(Y$16,REPORT_DATA_BY_ZONE!$A$1:$AG$1,0)), "")</f>
        <v/>
      </c>
      <c r="Z67" s="11" t="str">
        <f>IFERROR(INDEX(REPORT_DATA_BY_ZONE!$A:$AG,$W67,MATCH(Z$16,REPORT_DATA_BY_ZONE!$A$1:$AG$1,0)), "")</f>
        <v/>
      </c>
      <c r="AA67" s="11" t="str">
        <f>IFERROR(INDEX(REPORT_DATA_BY_ZONE!$A:$AG,$W67,MATCH(AA$16,REPORT_DATA_BY_ZONE!$A$1:$AG$1,0)), "")</f>
        <v/>
      </c>
      <c r="AB67" s="11" t="str">
        <f>IFERROR(INDEX(REPORT_DATA_BY_ZONE!$A:$AG,$W67,MATCH(AB$16,REPORT_DATA_BY_ZONE!$A$1:$AG$1,0)), "")</f>
        <v/>
      </c>
      <c r="AC67" s="11" t="str">
        <f>IFERROR(INDEX(REPORT_DATA_BY_ZONE!$A:$AG,$W67,MATCH(AC$16,REPORT_DATA_BY_ZONE!$A$1:$AG$1,0)), "")</f>
        <v/>
      </c>
      <c r="AD67" s="11" t="str">
        <f>IFERROR(INDEX(REPORT_DATA_BY_ZONE!$A:$AG,$W67,MATCH(AD$16,REPORT_DATA_BY_ZONE!$A$1:$AG$1,0)), "")</f>
        <v/>
      </c>
      <c r="AE67" s="11" t="str">
        <f>IFERROR(INDEX(REPORT_DATA_BY_ZONE!$A:$AG,$W67,MATCH(AE$16,REPORT_DATA_BY_ZONE!$A$1:$AG$1,0)), "")</f>
        <v/>
      </c>
      <c r="AF67" s="11" t="str">
        <f>IFERROR(INDEX(REPORT_DATA_BY_ZONE!$A:$AG,$W67,MATCH(AF$16,REPORT_DATA_BY_ZONE!$A$1:$AG$1,0)), "")</f>
        <v/>
      </c>
      <c r="AG67" s="11" t="str">
        <f>IFERROR(INDEX(REPORT_DATA_BY_ZONE!$A:$AG,$W67,MATCH(AG$16,REPORT_DATA_BY_ZONE!$A$1:$AG$1,0)), "")</f>
        <v/>
      </c>
      <c r="AH67" s="11" t="str">
        <f>IFERROR(INDEX(REPORT_DATA_BY_ZONE!$A:$AG,$W67,MATCH(AH$16,REPORT_DATA_BY_ZONE!$A$1:$AG$1,0)), "")</f>
        <v/>
      </c>
      <c r="AI67" s="11" t="str">
        <f>IFERROR(INDEX(REPORT_DATA_BY_ZONE!$A:$AG,$W67,MATCH(AI$16,REPORT_DATA_BY_ZONE!$A$1:$AG$1,0)), "")</f>
        <v/>
      </c>
      <c r="AJ67" s="11" t="str">
        <f>IFERROR(INDEX(REPORT_DATA_BY_ZONE!$A:$AG,$W67,MATCH(AJ$16,REPORT_DATA_BY_ZONE!$A$1:$AG$1,0)), "")</f>
        <v/>
      </c>
      <c r="AK67" s="11" t="str">
        <f>IFERROR(INDEX(REPORT_DATA_BY_ZONE!$A:$AG,$W67,MATCH(AK$16,REPORT_DATA_BY_ZONE!$A$1:$AG$1,0)), "")</f>
        <v/>
      </c>
      <c r="AL67" s="11" t="str">
        <f>IFERROR(INDEX(REPORT_DATA_BY_ZONE!$A:$AG,$W67,MATCH(AL$16,REPORT_DATA_BY_ZONE!$A$1:$AG$1,0)), "")</f>
        <v/>
      </c>
      <c r="AM67" s="11" t="str">
        <f>IFERROR(INDEX(REPORT_DATA_BY_ZONE!$A:$AG,$W67,MATCH(AM$16,REPORT_DATA_BY_ZONE!$A$1:$AG$1,0)), "")</f>
        <v/>
      </c>
    </row>
    <row r="68" spans="20:39">
      <c r="T68" s="30" t="s">
        <v>53</v>
      </c>
      <c r="U68" s="67"/>
      <c r="V68" s="20" t="str">
        <f t="shared" si="10"/>
        <v>2016:2:5:7:SOUTH</v>
      </c>
      <c r="W68" s="14" t="e">
        <f>MATCH($V68,REPORT_DATA_BY_ZONE!$A:$A, 0)</f>
        <v>#N/A</v>
      </c>
      <c r="X68" s="11" t="str">
        <f>IFERROR(INDEX(REPORT_DATA_BY_ZONE!$A:$AG,$W68,MATCH(X$16,REPORT_DATA_BY_ZONE!$A$1:$AG$1,0)), "")</f>
        <v/>
      </c>
      <c r="Y68" s="11" t="str">
        <f>IFERROR(INDEX(REPORT_DATA_BY_ZONE!$A:$AG,$W68,MATCH(Y$16,REPORT_DATA_BY_ZONE!$A$1:$AG$1,0)), "")</f>
        <v/>
      </c>
      <c r="Z68" s="11" t="str">
        <f>IFERROR(INDEX(REPORT_DATA_BY_ZONE!$A:$AG,$W68,MATCH(Z$16,REPORT_DATA_BY_ZONE!$A$1:$AG$1,0)), "")</f>
        <v/>
      </c>
      <c r="AA68" s="11" t="str">
        <f>IFERROR(INDEX(REPORT_DATA_BY_ZONE!$A:$AG,$W68,MATCH(AA$16,REPORT_DATA_BY_ZONE!$A$1:$AG$1,0)), "")</f>
        <v/>
      </c>
      <c r="AB68" s="11" t="str">
        <f>IFERROR(INDEX(REPORT_DATA_BY_ZONE!$A:$AG,$W68,MATCH(AB$16,REPORT_DATA_BY_ZONE!$A$1:$AG$1,0)), "")</f>
        <v/>
      </c>
      <c r="AC68" s="11" t="str">
        <f>IFERROR(INDEX(REPORT_DATA_BY_ZONE!$A:$AG,$W68,MATCH(AC$16,REPORT_DATA_BY_ZONE!$A$1:$AG$1,0)), "")</f>
        <v/>
      </c>
      <c r="AD68" s="11" t="str">
        <f>IFERROR(INDEX(REPORT_DATA_BY_ZONE!$A:$AG,$W68,MATCH(AD$16,REPORT_DATA_BY_ZONE!$A$1:$AG$1,0)), "")</f>
        <v/>
      </c>
      <c r="AE68" s="11" t="str">
        <f>IFERROR(INDEX(REPORT_DATA_BY_ZONE!$A:$AG,$W68,MATCH(AE$16,REPORT_DATA_BY_ZONE!$A$1:$AG$1,0)), "")</f>
        <v/>
      </c>
      <c r="AF68" s="11" t="str">
        <f>IFERROR(INDEX(REPORT_DATA_BY_ZONE!$A:$AG,$W68,MATCH(AF$16,REPORT_DATA_BY_ZONE!$A$1:$AG$1,0)), "")</f>
        <v/>
      </c>
      <c r="AG68" s="11" t="str">
        <f>IFERROR(INDEX(REPORT_DATA_BY_ZONE!$A:$AG,$W68,MATCH(AG$16,REPORT_DATA_BY_ZONE!$A$1:$AG$1,0)), "")</f>
        <v/>
      </c>
      <c r="AH68" s="11" t="str">
        <f>IFERROR(INDEX(REPORT_DATA_BY_ZONE!$A:$AG,$W68,MATCH(AH$16,REPORT_DATA_BY_ZONE!$A$1:$AG$1,0)), "")</f>
        <v/>
      </c>
      <c r="AI68" s="11" t="str">
        <f>IFERROR(INDEX(REPORT_DATA_BY_ZONE!$A:$AG,$W68,MATCH(AI$16,REPORT_DATA_BY_ZONE!$A$1:$AG$1,0)), "")</f>
        <v/>
      </c>
      <c r="AJ68" s="11" t="str">
        <f>IFERROR(INDEX(REPORT_DATA_BY_ZONE!$A:$AG,$W68,MATCH(AJ$16,REPORT_DATA_BY_ZONE!$A$1:$AG$1,0)), "")</f>
        <v/>
      </c>
      <c r="AK68" s="11" t="str">
        <f>IFERROR(INDEX(REPORT_DATA_BY_ZONE!$A:$AG,$W68,MATCH(AK$16,REPORT_DATA_BY_ZONE!$A$1:$AG$1,0)), "")</f>
        <v/>
      </c>
      <c r="AL68" s="11" t="str">
        <f>IFERROR(INDEX(REPORT_DATA_BY_ZONE!$A:$AG,$W68,MATCH(AL$16,REPORT_DATA_BY_ZONE!$A$1:$AG$1,0)), "")</f>
        <v/>
      </c>
      <c r="AM68" s="11" t="str">
        <f>IFERROR(INDEX(REPORT_DATA_BY_ZONE!$A:$AG,$W68,MATCH(AM$16,REPORT_DATA_BY_ZONE!$A$1:$AG$1,0)), "")</f>
        <v/>
      </c>
    </row>
    <row r="69" spans="20:39">
      <c r="T69" s="30" t="s">
        <v>52</v>
      </c>
      <c r="U69" s="67"/>
      <c r="V69" s="20" t="str">
        <f t="shared" si="10"/>
        <v>2016:2:5:7:WEST</v>
      </c>
      <c r="W69" s="14" t="e">
        <f>MATCH($V69,REPORT_DATA_BY_ZONE!$A:$A, 0)</f>
        <v>#N/A</v>
      </c>
      <c r="X69" s="11" t="str">
        <f>IFERROR(INDEX(REPORT_DATA_BY_ZONE!$A:$AG,$W69,MATCH(X$16,REPORT_DATA_BY_ZONE!$A$1:$AG$1,0)), "")</f>
        <v/>
      </c>
      <c r="Y69" s="11" t="str">
        <f>IFERROR(INDEX(REPORT_DATA_BY_ZONE!$A:$AG,$W69,MATCH(Y$16,REPORT_DATA_BY_ZONE!$A$1:$AG$1,0)), "")</f>
        <v/>
      </c>
      <c r="Z69" s="11" t="str">
        <f>IFERROR(INDEX(REPORT_DATA_BY_ZONE!$A:$AG,$W69,MATCH(Z$16,REPORT_DATA_BY_ZONE!$A$1:$AG$1,0)), "")</f>
        <v/>
      </c>
      <c r="AA69" s="11" t="str">
        <f>IFERROR(INDEX(REPORT_DATA_BY_ZONE!$A:$AG,$W69,MATCH(AA$16,REPORT_DATA_BY_ZONE!$A$1:$AG$1,0)), "")</f>
        <v/>
      </c>
      <c r="AB69" s="11" t="str">
        <f>IFERROR(INDEX(REPORT_DATA_BY_ZONE!$A:$AG,$W69,MATCH(AB$16,REPORT_DATA_BY_ZONE!$A$1:$AG$1,0)), "")</f>
        <v/>
      </c>
      <c r="AC69" s="11" t="str">
        <f>IFERROR(INDEX(REPORT_DATA_BY_ZONE!$A:$AG,$W69,MATCH(AC$16,REPORT_DATA_BY_ZONE!$A$1:$AG$1,0)), "")</f>
        <v/>
      </c>
      <c r="AD69" s="11" t="str">
        <f>IFERROR(INDEX(REPORT_DATA_BY_ZONE!$A:$AG,$W69,MATCH(AD$16,REPORT_DATA_BY_ZONE!$A$1:$AG$1,0)), "")</f>
        <v/>
      </c>
      <c r="AE69" s="11" t="str">
        <f>IFERROR(INDEX(REPORT_DATA_BY_ZONE!$A:$AG,$W69,MATCH(AE$16,REPORT_DATA_BY_ZONE!$A$1:$AG$1,0)), "")</f>
        <v/>
      </c>
      <c r="AF69" s="11" t="str">
        <f>IFERROR(INDEX(REPORT_DATA_BY_ZONE!$A:$AG,$W69,MATCH(AF$16,REPORT_DATA_BY_ZONE!$A$1:$AG$1,0)), "")</f>
        <v/>
      </c>
      <c r="AG69" s="11" t="str">
        <f>IFERROR(INDEX(REPORT_DATA_BY_ZONE!$A:$AG,$W69,MATCH(AG$16,REPORT_DATA_BY_ZONE!$A$1:$AG$1,0)), "")</f>
        <v/>
      </c>
      <c r="AH69" s="11" t="str">
        <f>IFERROR(INDEX(REPORT_DATA_BY_ZONE!$A:$AG,$W69,MATCH(AH$16,REPORT_DATA_BY_ZONE!$A$1:$AG$1,0)), "")</f>
        <v/>
      </c>
      <c r="AI69" s="11" t="str">
        <f>IFERROR(INDEX(REPORT_DATA_BY_ZONE!$A:$AG,$W69,MATCH(AI$16,REPORT_DATA_BY_ZONE!$A$1:$AG$1,0)), "")</f>
        <v/>
      </c>
      <c r="AJ69" s="11" t="str">
        <f>IFERROR(INDEX(REPORT_DATA_BY_ZONE!$A:$AG,$W69,MATCH(AJ$16,REPORT_DATA_BY_ZONE!$A$1:$AG$1,0)), "")</f>
        <v/>
      </c>
      <c r="AK69" s="11" t="str">
        <f>IFERROR(INDEX(REPORT_DATA_BY_ZONE!$A:$AG,$W69,MATCH(AK$16,REPORT_DATA_BY_ZONE!$A$1:$AG$1,0)), "")</f>
        <v/>
      </c>
      <c r="AL69" s="11" t="str">
        <f>IFERROR(INDEX(REPORT_DATA_BY_ZONE!$A:$AG,$W69,MATCH(AL$16,REPORT_DATA_BY_ZONE!$A$1:$AG$1,0)), "")</f>
        <v/>
      </c>
      <c r="AM69" s="11" t="str">
        <f>IFERROR(INDEX(REPORT_DATA_BY_ZONE!$A:$AG,$W69,MATCH(AM$16,REPORT_DATA_BY_ZONE!$A$1:$AG$1,0)), "")</f>
        <v/>
      </c>
    </row>
    <row r="70" spans="20:39">
      <c r="T70" s="30" t="s">
        <v>51</v>
      </c>
      <c r="U70" s="67"/>
      <c r="V70" s="20" t="str">
        <f t="shared" si="10"/>
        <v>2016:2:5:7:EAST</v>
      </c>
      <c r="W70" s="14" t="e">
        <f>MATCH($V70,REPORT_DATA_BY_ZONE!$A:$A, 0)</f>
        <v>#N/A</v>
      </c>
      <c r="X70" s="11" t="str">
        <f>IFERROR(INDEX(REPORT_DATA_BY_ZONE!$A:$AG,$W70,MATCH(X$16,REPORT_DATA_BY_ZONE!$A$1:$AG$1,0)), "")</f>
        <v/>
      </c>
      <c r="Y70" s="11" t="str">
        <f>IFERROR(INDEX(REPORT_DATA_BY_ZONE!$A:$AG,$W70,MATCH(Y$16,REPORT_DATA_BY_ZONE!$A$1:$AG$1,0)), "")</f>
        <v/>
      </c>
      <c r="Z70" s="11" t="str">
        <f>IFERROR(INDEX(REPORT_DATA_BY_ZONE!$A:$AG,$W70,MATCH(Z$16,REPORT_DATA_BY_ZONE!$A$1:$AG$1,0)), "")</f>
        <v/>
      </c>
      <c r="AA70" s="11" t="str">
        <f>IFERROR(INDEX(REPORT_DATA_BY_ZONE!$A:$AG,$W70,MATCH(AA$16,REPORT_DATA_BY_ZONE!$A$1:$AG$1,0)), "")</f>
        <v/>
      </c>
      <c r="AB70" s="11" t="str">
        <f>IFERROR(INDEX(REPORT_DATA_BY_ZONE!$A:$AG,$W70,MATCH(AB$16,REPORT_DATA_BY_ZONE!$A$1:$AG$1,0)), "")</f>
        <v/>
      </c>
      <c r="AC70" s="11" t="str">
        <f>IFERROR(INDEX(REPORT_DATA_BY_ZONE!$A:$AG,$W70,MATCH(AC$16,REPORT_DATA_BY_ZONE!$A$1:$AG$1,0)), "")</f>
        <v/>
      </c>
      <c r="AD70" s="11" t="str">
        <f>IFERROR(INDEX(REPORT_DATA_BY_ZONE!$A:$AG,$W70,MATCH(AD$16,REPORT_DATA_BY_ZONE!$A$1:$AG$1,0)), "")</f>
        <v/>
      </c>
      <c r="AE70" s="11" t="str">
        <f>IFERROR(INDEX(REPORT_DATA_BY_ZONE!$A:$AG,$W70,MATCH(AE$16,REPORT_DATA_BY_ZONE!$A$1:$AG$1,0)), "")</f>
        <v/>
      </c>
      <c r="AF70" s="11" t="str">
        <f>IFERROR(INDEX(REPORT_DATA_BY_ZONE!$A:$AG,$W70,MATCH(AF$16,REPORT_DATA_BY_ZONE!$A$1:$AG$1,0)), "")</f>
        <v/>
      </c>
      <c r="AG70" s="11" t="str">
        <f>IFERROR(INDEX(REPORT_DATA_BY_ZONE!$A:$AG,$W70,MATCH(AG$16,REPORT_DATA_BY_ZONE!$A$1:$AG$1,0)), "")</f>
        <v/>
      </c>
      <c r="AH70" s="11" t="str">
        <f>IFERROR(INDEX(REPORT_DATA_BY_ZONE!$A:$AG,$W70,MATCH(AH$16,REPORT_DATA_BY_ZONE!$A$1:$AG$1,0)), "")</f>
        <v/>
      </c>
      <c r="AI70" s="11" t="str">
        <f>IFERROR(INDEX(REPORT_DATA_BY_ZONE!$A:$AG,$W70,MATCH(AI$16,REPORT_DATA_BY_ZONE!$A$1:$AG$1,0)), "")</f>
        <v/>
      </c>
      <c r="AJ70" s="11" t="str">
        <f>IFERROR(INDEX(REPORT_DATA_BY_ZONE!$A:$AG,$W70,MATCH(AJ$16,REPORT_DATA_BY_ZONE!$A$1:$AG$1,0)), "")</f>
        <v/>
      </c>
      <c r="AK70" s="11" t="str">
        <f>IFERROR(INDEX(REPORT_DATA_BY_ZONE!$A:$AG,$W70,MATCH(AK$16,REPORT_DATA_BY_ZONE!$A$1:$AG$1,0)), "")</f>
        <v/>
      </c>
      <c r="AL70" s="11" t="str">
        <f>IFERROR(INDEX(REPORT_DATA_BY_ZONE!$A:$AG,$W70,MATCH(AL$16,REPORT_DATA_BY_ZONE!$A$1:$AG$1,0)), "")</f>
        <v/>
      </c>
      <c r="AM70" s="11" t="str">
        <f>IFERROR(INDEX(REPORT_DATA_BY_ZONE!$A:$AG,$W70,MATCH(AM$16,REPORT_DATA_BY_ZONE!$A$1:$AG$1,0)), "")</f>
        <v/>
      </c>
    </row>
    <row r="71" spans="20:39">
      <c r="T71" s="30" t="s">
        <v>45</v>
      </c>
      <c r="U71" s="67"/>
      <c r="V71" s="20" t="str">
        <f t="shared" si="10"/>
        <v>2016:2:5:7:TAOYUAN</v>
      </c>
      <c r="W71" s="14" t="e">
        <f>MATCH($V71,REPORT_DATA_BY_ZONE!$A:$A, 0)</f>
        <v>#N/A</v>
      </c>
      <c r="X71" s="11" t="str">
        <f>IFERROR(INDEX(REPORT_DATA_BY_ZONE!$A:$AG,$W71,MATCH(X$16,REPORT_DATA_BY_ZONE!$A$1:$AG$1,0)), "")</f>
        <v/>
      </c>
      <c r="Y71" s="11" t="str">
        <f>IFERROR(INDEX(REPORT_DATA_BY_ZONE!$A:$AG,$W71,MATCH(Y$16,REPORT_DATA_BY_ZONE!$A$1:$AG$1,0)), "")</f>
        <v/>
      </c>
      <c r="Z71" s="11" t="str">
        <f>IFERROR(INDEX(REPORT_DATA_BY_ZONE!$A:$AG,$W71,MATCH(Z$16,REPORT_DATA_BY_ZONE!$A$1:$AG$1,0)), "")</f>
        <v/>
      </c>
      <c r="AA71" s="11" t="str">
        <f>IFERROR(INDEX(REPORT_DATA_BY_ZONE!$A:$AG,$W71,MATCH(AA$16,REPORT_DATA_BY_ZONE!$A$1:$AG$1,0)), "")</f>
        <v/>
      </c>
      <c r="AB71" s="11" t="str">
        <f>IFERROR(INDEX(REPORT_DATA_BY_ZONE!$A:$AG,$W71,MATCH(AB$16,REPORT_DATA_BY_ZONE!$A$1:$AG$1,0)), "")</f>
        <v/>
      </c>
      <c r="AC71" s="11" t="str">
        <f>IFERROR(INDEX(REPORT_DATA_BY_ZONE!$A:$AG,$W71,MATCH(AC$16,REPORT_DATA_BY_ZONE!$A$1:$AG$1,0)), "")</f>
        <v/>
      </c>
      <c r="AD71" s="11" t="str">
        <f>IFERROR(INDEX(REPORT_DATA_BY_ZONE!$A:$AG,$W71,MATCH(AD$16,REPORT_DATA_BY_ZONE!$A$1:$AG$1,0)), "")</f>
        <v/>
      </c>
      <c r="AE71" s="11" t="str">
        <f>IFERROR(INDEX(REPORT_DATA_BY_ZONE!$A:$AG,$W71,MATCH(AE$16,REPORT_DATA_BY_ZONE!$A$1:$AG$1,0)), "")</f>
        <v/>
      </c>
      <c r="AF71" s="11" t="str">
        <f>IFERROR(INDEX(REPORT_DATA_BY_ZONE!$A:$AG,$W71,MATCH(AF$16,REPORT_DATA_BY_ZONE!$A$1:$AG$1,0)), "")</f>
        <v/>
      </c>
      <c r="AG71" s="11" t="str">
        <f>IFERROR(INDEX(REPORT_DATA_BY_ZONE!$A:$AG,$W71,MATCH(AG$16,REPORT_DATA_BY_ZONE!$A$1:$AG$1,0)), "")</f>
        <v/>
      </c>
      <c r="AH71" s="11" t="str">
        <f>IFERROR(INDEX(REPORT_DATA_BY_ZONE!$A:$AG,$W71,MATCH(AH$16,REPORT_DATA_BY_ZONE!$A$1:$AG$1,0)), "")</f>
        <v/>
      </c>
      <c r="AI71" s="11" t="str">
        <f>IFERROR(INDEX(REPORT_DATA_BY_ZONE!$A:$AG,$W71,MATCH(AI$16,REPORT_DATA_BY_ZONE!$A$1:$AG$1,0)), "")</f>
        <v/>
      </c>
      <c r="AJ71" s="11" t="str">
        <f>IFERROR(INDEX(REPORT_DATA_BY_ZONE!$A:$AG,$W71,MATCH(AJ$16,REPORT_DATA_BY_ZONE!$A$1:$AG$1,0)), "")</f>
        <v/>
      </c>
      <c r="AK71" s="11" t="str">
        <f>IFERROR(INDEX(REPORT_DATA_BY_ZONE!$A:$AG,$W71,MATCH(AK$16,REPORT_DATA_BY_ZONE!$A$1:$AG$1,0)), "")</f>
        <v/>
      </c>
      <c r="AL71" s="11" t="str">
        <f>IFERROR(INDEX(REPORT_DATA_BY_ZONE!$A:$AG,$W71,MATCH(AL$16,REPORT_DATA_BY_ZONE!$A$1:$AG$1,0)), "")</f>
        <v/>
      </c>
      <c r="AM71" s="11" t="str">
        <f>IFERROR(INDEX(REPORT_DATA_BY_ZONE!$A:$AG,$W71,MATCH(AM$16,REPORT_DATA_BY_ZONE!$A$1:$AG$1,0)), "")</f>
        <v/>
      </c>
    </row>
  </sheetData>
  <mergeCells count="23">
    <mergeCell ref="P1:P5"/>
    <mergeCell ref="Q1:Q5"/>
    <mergeCell ref="A2:A3"/>
    <mergeCell ref="A4:A5"/>
    <mergeCell ref="D2:G2"/>
    <mergeCell ref="D3:G3"/>
    <mergeCell ref="C2:C3"/>
    <mergeCell ref="R1:R5"/>
    <mergeCell ref="S1:S5"/>
    <mergeCell ref="I1:I5"/>
    <mergeCell ref="U61:U71"/>
    <mergeCell ref="D4:G4"/>
    <mergeCell ref="D5:G5"/>
    <mergeCell ref="J1:J5"/>
    <mergeCell ref="K1:K5"/>
    <mergeCell ref="L1:L5"/>
    <mergeCell ref="M1:M5"/>
    <mergeCell ref="U17:U27"/>
    <mergeCell ref="U28:U38"/>
    <mergeCell ref="U39:U49"/>
    <mergeCell ref="U50:U60"/>
    <mergeCell ref="N1:N5"/>
    <mergeCell ref="O1:O5"/>
  </mergeCells>
  <pageMargins left="0.7" right="0.7" top="0.75" bottom="0.75" header="0.3" footer="0.3"/>
  <pageSetup paperSize="9" scale="7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0"/>
  <sheetViews>
    <sheetView topLeftCell="B1" zoomScaleNormal="100" zoomScaleSheetLayoutView="115" workbookViewId="0">
      <selection activeCell="L22" sqref="L22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44</v>
      </c>
      <c r="B1" s="51" t="s">
        <v>35</v>
      </c>
      <c r="C1" s="42"/>
      <c r="D1" s="43"/>
      <c r="E1" s="43"/>
      <c r="F1" s="43"/>
      <c r="G1" s="43"/>
      <c r="H1" s="43"/>
      <c r="I1" s="43"/>
      <c r="J1" s="43"/>
      <c r="K1" s="44"/>
      <c r="L1" s="65" t="s">
        <v>27</v>
      </c>
      <c r="M1" s="65" t="s">
        <v>28</v>
      </c>
      <c r="N1" s="65" t="s">
        <v>29</v>
      </c>
      <c r="O1" s="65" t="s">
        <v>30</v>
      </c>
      <c r="P1" s="65" t="s">
        <v>31</v>
      </c>
      <c r="Q1" s="65" t="s">
        <v>32</v>
      </c>
      <c r="R1" s="65" t="s">
        <v>64</v>
      </c>
      <c r="S1" s="65" t="s">
        <v>65</v>
      </c>
      <c r="T1" s="65" t="s">
        <v>66</v>
      </c>
      <c r="U1" s="65" t="s">
        <v>33</v>
      </c>
      <c r="V1" s="65" t="s">
        <v>34</v>
      </c>
    </row>
    <row r="2" spans="1:22" ht="15" customHeight="1">
      <c r="B2" s="72" t="s">
        <v>1414</v>
      </c>
      <c r="C2" s="35" t="s">
        <v>1403</v>
      </c>
      <c r="D2" s="79">
        <v>24</v>
      </c>
      <c r="E2" s="53"/>
      <c r="F2" s="53"/>
      <c r="G2" s="76" t="s">
        <v>69</v>
      </c>
      <c r="H2" s="77"/>
      <c r="I2" s="77"/>
      <c r="J2" s="78"/>
      <c r="K2" s="47" t="s">
        <v>59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>
      <c r="B3" s="73"/>
      <c r="C3" s="34" t="s">
        <v>1404</v>
      </c>
      <c r="D3" s="80"/>
      <c r="E3" s="54"/>
      <c r="F3" s="54"/>
      <c r="G3" s="76" t="s">
        <v>1397</v>
      </c>
      <c r="H3" s="77"/>
      <c r="I3" s="77"/>
      <c r="J3" s="78"/>
      <c r="K3" s="47" t="s">
        <v>1395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>
      <c r="B4" s="81">
        <f>DATE</f>
        <v>42414</v>
      </c>
      <c r="C4" s="32" t="s">
        <v>1400</v>
      </c>
      <c r="D4" s="33"/>
      <c r="E4" s="33"/>
      <c r="F4" s="33"/>
      <c r="G4" s="68">
        <f>ROUND($D$2/12*MONTH,0)</f>
        <v>4</v>
      </c>
      <c r="H4" s="69"/>
      <c r="I4" s="69"/>
      <c r="J4" s="70"/>
      <c r="K4" s="52">
        <f>ROUND($D$2/12,0)</f>
        <v>2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>
      <c r="B5" s="82"/>
      <c r="C5" s="5" t="s">
        <v>1401</v>
      </c>
      <c r="D5" s="6"/>
      <c r="E5" s="6"/>
      <c r="F5" s="6"/>
      <c r="G5" s="83">
        <f>OFFICE_GRAPH_DATA!AB16</f>
        <v>3</v>
      </c>
      <c r="H5" s="84"/>
      <c r="I5" s="84"/>
      <c r="J5" s="85"/>
      <c r="K5" s="55">
        <f>$L$20</f>
        <v>0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spans="1:22" ht="15" customHeight="1">
      <c r="B6" s="48" t="s">
        <v>20</v>
      </c>
      <c r="C6" s="34" t="s">
        <v>1419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904</v>
      </c>
      <c r="C7" s="34" t="s">
        <v>1398</v>
      </c>
      <c r="D7" s="34"/>
      <c r="E7" s="34"/>
      <c r="F7" s="34"/>
      <c r="G7" s="29"/>
      <c r="H7" s="29"/>
      <c r="I7" s="29"/>
      <c r="J7" s="29"/>
      <c r="K7" s="29" t="s">
        <v>1399</v>
      </c>
      <c r="L7" s="58" t="s">
        <v>1405</v>
      </c>
      <c r="M7" s="58" t="s">
        <v>1405</v>
      </c>
      <c r="N7" s="58" t="s">
        <v>1406</v>
      </c>
      <c r="O7" s="58" t="s">
        <v>1407</v>
      </c>
      <c r="P7" s="58" t="s">
        <v>1408</v>
      </c>
      <c r="Q7" s="58"/>
      <c r="R7" s="58" t="s">
        <v>1409</v>
      </c>
      <c r="S7" s="58" t="s">
        <v>1410</v>
      </c>
      <c r="T7" s="58" t="s">
        <v>1409</v>
      </c>
      <c r="U7" s="58" t="s">
        <v>1411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1421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38</v>
      </c>
      <c r="B10" s="27" t="s">
        <v>36</v>
      </c>
      <c r="C10" s="4" t="s">
        <v>37</v>
      </c>
      <c r="D10" s="4" t="s">
        <v>67</v>
      </c>
      <c r="E10" s="4" t="str">
        <f>CONCATENATE(YEAR,":",MONTH,":",WEEK,":",DAY,":",$A10)</f>
        <v>2016:2:2:7:ASSISTANTS</v>
      </c>
      <c r="F10" s="4">
        <f>MATCH($E10,REPORT_DATA_BY_COMP!$A:$A,0)</f>
        <v>391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6</v>
      </c>
      <c r="J10" s="11">
        <f>IFERROR(INDEX(REPORT_DATA_BY_COMP!$A:$AH,$F10,MATCH(J$8,REPORT_DATA_BY_COMP!$A$1:$AH$1,0)), "")</f>
        <v>6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18</v>
      </c>
      <c r="O10" s="11">
        <f>IFERROR(INDEX(REPORT_DATA_BY_COMP!$A:$AH,$F10,MATCH(O$8,REPORT_DATA_BY_COMP!$A$1:$AH$1,0)), "")</f>
        <v>5</v>
      </c>
      <c r="P10" s="11">
        <f>IFERROR(INDEX(REPORT_DATA_BY_COMP!$A:$AH,$F10,MATCH(P$8,REPORT_DATA_BY_COMP!$A$1:$AH$1,0)), "")</f>
        <v>4</v>
      </c>
      <c r="Q10" s="11">
        <f>IFERROR(INDEX(REPORT_DATA_BY_COMP!$A:$AH,$F10,MATCH(Q$8,REPORT_DATA_BY_COMP!$A$1:$AH$1,0)), "")</f>
        <v>8</v>
      </c>
      <c r="R10" s="11">
        <f>IFERROR(INDEX(REPORT_DATA_BY_COMP!$A:$AH,$F10,MATCH(R$8,REPORT_DATA_BY_COMP!$A$1:$AH$1,0)), "")</f>
        <v>7</v>
      </c>
      <c r="S10" s="11">
        <f>IFERROR(INDEX(REPORT_DATA_BY_COMP!$A:$AH,$F10,MATCH(S$8,REPORT_DATA_BY_COMP!$A$1:$AH$1,0)), "")</f>
        <v>3</v>
      </c>
      <c r="T10" s="11">
        <f>IFERROR(INDEX(REPORT_DATA_BY_COMP!$A:$AH,$F10,MATCH(T$8,REPORT_DATA_BY_COMP!$A$1:$AH$1,0)), "")</f>
        <v>8</v>
      </c>
      <c r="U10" s="11">
        <f>IFERROR(INDEX(REPORT_DATA_BY_COMP!$A:$AH,$F10,MATCH(U$8,REPORT_DATA_BY_COMP!$A$1:$AH$1,0)), "")</f>
        <v>4</v>
      </c>
      <c r="V10" s="11">
        <f>IFERROR(INDEX(REPORT_DATA_BY_COMP!$A:$AH,$F10,MATCH(V$8,REPORT_DATA_BY_COMP!$A$1:$AH$1,0)), "")</f>
        <v>0</v>
      </c>
    </row>
    <row r="11" spans="1:22">
      <c r="A11" s="26" t="s">
        <v>19</v>
      </c>
      <c r="B11" s="27" t="s">
        <v>58</v>
      </c>
      <c r="C11" s="4" t="s">
        <v>70</v>
      </c>
      <c r="D11" s="4" t="s">
        <v>68</v>
      </c>
      <c r="E11" s="4" t="str">
        <f>CONCATENATE(YEAR,":",MONTH,":",WEEK,":",DAY,":",$A11)</f>
        <v>2016:2:2:7:OFFICE_E</v>
      </c>
      <c r="F11" s="4">
        <f>MATCH($E11,REPORT_DATA_BY_COMP!$A:$A,0)</f>
        <v>424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0</v>
      </c>
      <c r="J11" s="11">
        <f>IFERROR(INDEX(REPORT_DATA_BY_COMP!$A:$AH,$F11,MATCH(J$8,REPORT_DATA_BY_COMP!$A$1:$AH$1,0)), "")</f>
        <v>0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2</v>
      </c>
      <c r="O11" s="11">
        <f>IFERROR(INDEX(REPORT_DATA_BY_COMP!$A:$AH,$F11,MATCH(O$8,REPORT_DATA_BY_COMP!$A$1:$AH$1,0)), "")</f>
        <v>1</v>
      </c>
      <c r="P11" s="11">
        <f>IFERROR(INDEX(REPORT_DATA_BY_COMP!$A:$AH,$F11,MATCH(P$8,REPORT_DATA_BY_COMP!$A$1:$AH$1,0)), "")</f>
        <v>2</v>
      </c>
      <c r="Q11" s="11">
        <f>IFERROR(INDEX(REPORT_DATA_BY_COMP!$A:$AH,$F11,MATCH(Q$8,REPORT_DATA_BY_COMP!$A$1:$AH$1,0)), "")</f>
        <v>0</v>
      </c>
      <c r="R11" s="11">
        <f>IFERROR(INDEX(REPORT_DATA_BY_COMP!$A:$AH,$F11,MATCH(R$8,REPORT_DATA_BY_COMP!$A$1:$AH$1,0)), "")</f>
        <v>0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2</v>
      </c>
      <c r="U11" s="11">
        <f>IFERROR(INDEX(REPORT_DATA_BY_COMP!$A:$AH,$F11,MATCH(U$8,REPORT_DATA_BY_COMP!$A$1:$AH$1,0)), "")</f>
        <v>1</v>
      </c>
      <c r="V11" s="11">
        <f>IFERROR(INDEX(REPORT_DATA_BY_COMP!$A:$AH,$F11,MATCH(V$8,REPORT_DATA_BY_COMP!$A$1:$AH$1,0)), "")</f>
        <v>0</v>
      </c>
    </row>
    <row r="12" spans="1:22">
      <c r="B12" s="9" t="s">
        <v>1422</v>
      </c>
      <c r="C12" s="10"/>
      <c r="D12" s="10"/>
      <c r="E12" s="10"/>
      <c r="F12" s="10"/>
      <c r="G12" s="12">
        <f>SUM(G10:G11)</f>
        <v>0</v>
      </c>
      <c r="H12" s="12">
        <f>SUM(H10:H11)</f>
        <v>0</v>
      </c>
      <c r="I12" s="12">
        <f>SUM(I10:I11)</f>
        <v>6</v>
      </c>
      <c r="J12" s="12">
        <f>SUM(J10:J11)</f>
        <v>6</v>
      </c>
      <c r="K12" s="12">
        <f>SUM(K10:K11)</f>
        <v>0</v>
      </c>
      <c r="L12" s="12">
        <f t="shared" ref="L12:V12" si="0">SUM(L10:L11)</f>
        <v>0</v>
      </c>
      <c r="M12" s="12">
        <f t="shared" si="0"/>
        <v>0</v>
      </c>
      <c r="N12" s="12">
        <f t="shared" si="0"/>
        <v>20</v>
      </c>
      <c r="O12" s="12">
        <f t="shared" si="0"/>
        <v>6</v>
      </c>
      <c r="P12" s="12">
        <f t="shared" si="0"/>
        <v>6</v>
      </c>
      <c r="Q12" s="12">
        <f t="shared" si="0"/>
        <v>8</v>
      </c>
      <c r="R12" s="12">
        <f t="shared" si="0"/>
        <v>7</v>
      </c>
      <c r="S12" s="12">
        <f t="shared" si="0"/>
        <v>3</v>
      </c>
      <c r="T12" s="12">
        <f t="shared" si="0"/>
        <v>10</v>
      </c>
      <c r="U12" s="12">
        <f t="shared" si="0"/>
        <v>5</v>
      </c>
      <c r="V12" s="12">
        <f t="shared" si="0"/>
        <v>0</v>
      </c>
    </row>
    <row r="13" spans="1:22">
      <c r="A13" s="60"/>
      <c r="B13" s="4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6"/>
    </row>
    <row r="14" spans="1:22">
      <c r="B14" s="13" t="s">
        <v>1420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7"/>
    </row>
    <row r="15" spans="1:22">
      <c r="B15" s="28" t="s">
        <v>1391</v>
      </c>
      <c r="C15" s="14"/>
      <c r="D15" s="14"/>
      <c r="E15" s="14" t="str">
        <f>CONCATENATE(YEAR,":",MONTH,":1:",WEEKLY_REPORT_DAY,":", $A$1)</f>
        <v>2016:2:1:7:OFFICE</v>
      </c>
      <c r="F15" s="14">
        <f>MATCH($E15,REPORT_DATA_BY_ZONE!$A:$A, 0)</f>
        <v>39</v>
      </c>
      <c r="G15" s="11">
        <f>IFERROR(INDEX(REPORT_DATA_BY_ZONE!$A:$AH,$F15,MATCH(G$8,REPORT_DATA_BY_ZONE!$A$1:$AH$1,0)), "")</f>
        <v>0</v>
      </c>
      <c r="H15" s="11">
        <f>IFERROR(INDEX(REPORT_DATA_BY_ZONE!$A:$AH,$F15,MATCH(H$8,REPORT_DATA_BY_ZONE!$A$1:$AH$1,0)), "")</f>
        <v>0</v>
      </c>
      <c r="I15" s="11">
        <f>IFERROR(INDEX(REPORT_DATA_BY_ZONE!$A:$AH,$F15,MATCH(I$8,REPORT_DATA_BY_ZONE!$A$1:$AH$1,0)), "")</f>
        <v>7</v>
      </c>
      <c r="J15" s="11">
        <f>IFERROR(INDEX(REPORT_DATA_BY_ZONE!$A:$AH,$F15,MATCH(J$8,REPORT_DATA_BY_ZONE!$A$1:$AH$1,0)), "")</f>
        <v>7</v>
      </c>
      <c r="K15" s="11">
        <f>IFERROR(INDEX(REPORT_DATA_BY_ZONE!$A:$AH,$F15,MATCH(K$8,REPORT_DATA_BY_ZONE!$A$1:$AH$1,0)), "")</f>
        <v>0</v>
      </c>
      <c r="L15" s="11">
        <f>IFERROR(INDEX(REPORT_DATA_BY_ZONE!$A:$AH,$F15,MATCH(L$8,REPORT_DATA_BY_ZONE!$A$1:$AH$1,0)), "")</f>
        <v>0</v>
      </c>
      <c r="M15" s="11">
        <f>IFERROR(INDEX(REPORT_DATA_BY_ZONE!$A:$AH,$F15,MATCH(M$8,REPORT_DATA_BY_ZONE!$A$1:$AH$1,0)), "")</f>
        <v>0</v>
      </c>
      <c r="N15" s="11">
        <f>IFERROR(INDEX(REPORT_DATA_BY_ZONE!$A:$AH,$F15,MATCH(N$8,REPORT_DATA_BY_ZONE!$A$1:$AH$1,0)), "")</f>
        <v>25</v>
      </c>
      <c r="O15" s="11">
        <f>IFERROR(INDEX(REPORT_DATA_BY_ZONE!$A:$AH,$F15,MATCH(O$8,REPORT_DATA_BY_ZONE!$A$1:$AH$1,0)), "")</f>
        <v>1</v>
      </c>
      <c r="P15" s="11">
        <f>IFERROR(INDEX(REPORT_DATA_BY_ZONE!$A:$AH,$F15,MATCH(P$8,REPORT_DATA_BY_ZONE!$A$1:$AH$1,0)), "")</f>
        <v>7</v>
      </c>
      <c r="Q15" s="11">
        <f>IFERROR(INDEX(REPORT_DATA_BY_ZONE!$A:$AH,$F15,MATCH(Q$8,REPORT_DATA_BY_ZONE!$A$1:$AH$1,0)), "")</f>
        <v>17</v>
      </c>
      <c r="R15" s="11">
        <f>IFERROR(INDEX(REPORT_DATA_BY_ZONE!$A:$AH,$F15,MATCH(R$8,REPORT_DATA_BY_ZONE!$A$1:$AH$1,0)), "")</f>
        <v>7</v>
      </c>
      <c r="S15" s="11">
        <f>IFERROR(INDEX(REPORT_DATA_BY_ZONE!$A:$AH,$F15,MATCH(S$8,REPORT_DATA_BY_ZONE!$A$1:$AH$1,0)), "")</f>
        <v>2</v>
      </c>
      <c r="T15" s="11">
        <f>IFERROR(INDEX(REPORT_DATA_BY_ZONE!$A:$AH,$F15,MATCH(T$8,REPORT_DATA_BY_ZONE!$A$1:$AH$1,0)), "")</f>
        <v>5</v>
      </c>
      <c r="U15" s="11">
        <f>IFERROR(INDEX(REPORT_DATA_BY_ZONE!$A:$AH,$F15,MATCH(U$8,REPORT_DATA_BY_ZONE!$A$1:$AH$1,0)), "")</f>
        <v>2</v>
      </c>
      <c r="V15" s="11">
        <f>IFERROR(INDEX(REPORT_DATA_BY_ZONE!$A:$AH,$F15,MATCH(V$8,REPORT_DATA_BY_ZONE!$A$1:$AH$1,0)), "")</f>
        <v>0</v>
      </c>
    </row>
    <row r="16" spans="1:22">
      <c r="B16" s="28" t="s">
        <v>1390</v>
      </c>
      <c r="C16" s="14"/>
      <c r="D16" s="14"/>
      <c r="E16" s="14" t="str">
        <f>CONCATENATE(YEAR,":",MONTH,":2:",WEEKLY_REPORT_DAY,":", $A$1)</f>
        <v>2016:2:2:7:OFFICE</v>
      </c>
      <c r="F16" s="14">
        <f>MATCH($E16,REPORT_DATA_BY_ZONE!$A:$A, 0)</f>
        <v>50</v>
      </c>
      <c r="G16" s="11">
        <f>IFERROR(INDEX(REPORT_DATA_BY_ZONE!$A:$AH,$F16,MATCH(G$8,REPORT_DATA_BY_ZONE!$A$1:$AH$1,0)), "")</f>
        <v>0</v>
      </c>
      <c r="H16" s="11">
        <f>IFERROR(INDEX(REPORT_DATA_BY_ZONE!$A:$AH,$F16,MATCH(H$8,REPORT_DATA_BY_ZONE!$A$1:$AH$1,0)), "")</f>
        <v>0</v>
      </c>
      <c r="I16" s="11">
        <f>IFERROR(INDEX(REPORT_DATA_BY_ZONE!$A:$AH,$F16,MATCH(I$8,REPORT_DATA_BY_ZONE!$A$1:$AH$1,0)), "")</f>
        <v>6</v>
      </c>
      <c r="J16" s="11">
        <f>IFERROR(INDEX(REPORT_DATA_BY_ZONE!$A:$AH,$F16,MATCH(J$8,REPORT_DATA_BY_ZONE!$A$1:$AH$1,0)), "")</f>
        <v>6</v>
      </c>
      <c r="K16" s="11">
        <f>IFERROR(INDEX(REPORT_DATA_BY_ZONE!$A:$AH,$F16,MATCH(K$8,REPORT_DATA_BY_ZONE!$A$1:$AH$1,0)), "")</f>
        <v>0</v>
      </c>
      <c r="L16" s="11">
        <f>IFERROR(INDEX(REPORT_DATA_BY_ZONE!$A:$AH,$F16,MATCH(L$8,REPORT_DATA_BY_ZONE!$A$1:$AH$1,0)), "")</f>
        <v>0</v>
      </c>
      <c r="M16" s="11">
        <f>IFERROR(INDEX(REPORT_DATA_BY_ZONE!$A:$AH,$F16,MATCH(M$8,REPORT_DATA_BY_ZONE!$A$1:$AH$1,0)), "")</f>
        <v>0</v>
      </c>
      <c r="N16" s="11">
        <f>IFERROR(INDEX(REPORT_DATA_BY_ZONE!$A:$AH,$F16,MATCH(N$8,REPORT_DATA_BY_ZONE!$A$1:$AH$1,0)), "")</f>
        <v>20</v>
      </c>
      <c r="O16" s="11">
        <f>IFERROR(INDEX(REPORT_DATA_BY_ZONE!$A:$AH,$F16,MATCH(O$8,REPORT_DATA_BY_ZONE!$A$1:$AH$1,0)), "")</f>
        <v>6</v>
      </c>
      <c r="P16" s="11">
        <f>IFERROR(INDEX(REPORT_DATA_BY_ZONE!$A:$AH,$F16,MATCH(P$8,REPORT_DATA_BY_ZONE!$A$1:$AH$1,0)), "")</f>
        <v>6</v>
      </c>
      <c r="Q16" s="11">
        <f>IFERROR(INDEX(REPORT_DATA_BY_ZONE!$A:$AH,$F16,MATCH(Q$8,REPORT_DATA_BY_ZONE!$A$1:$AH$1,0)), "")</f>
        <v>8</v>
      </c>
      <c r="R16" s="11">
        <f>IFERROR(INDEX(REPORT_DATA_BY_ZONE!$A:$AH,$F16,MATCH(R$8,REPORT_DATA_BY_ZONE!$A$1:$AH$1,0)), "")</f>
        <v>7</v>
      </c>
      <c r="S16" s="11">
        <f>IFERROR(INDEX(REPORT_DATA_BY_ZONE!$A:$AH,$F16,MATCH(S$8,REPORT_DATA_BY_ZONE!$A$1:$AH$1,0)), "")</f>
        <v>3</v>
      </c>
      <c r="T16" s="11">
        <f>IFERROR(INDEX(REPORT_DATA_BY_ZONE!$A:$AH,$F16,MATCH(T$8,REPORT_DATA_BY_ZONE!$A$1:$AH$1,0)), "")</f>
        <v>10</v>
      </c>
      <c r="U16" s="11">
        <f>IFERROR(INDEX(REPORT_DATA_BY_ZONE!$A:$AH,$F16,MATCH(U$8,REPORT_DATA_BY_ZONE!$A$1:$AH$1,0)), "")</f>
        <v>5</v>
      </c>
      <c r="V16" s="11">
        <f>IFERROR(INDEX(REPORT_DATA_BY_ZONE!$A:$AH,$F16,MATCH(V$8,REPORT_DATA_BY_ZONE!$A$1:$AH$1,0)), "")</f>
        <v>0</v>
      </c>
    </row>
    <row r="17" spans="2:22">
      <c r="B17" s="28" t="s">
        <v>1392</v>
      </c>
      <c r="C17" s="14"/>
      <c r="D17" s="14"/>
      <c r="E17" s="14" t="str">
        <f>CONCATENATE(YEAR,":",MONTH,":3:",WEEKLY_REPORT_DAY,":", $A$1)</f>
        <v>2016:2:3:7:OFFICE</v>
      </c>
      <c r="F17" s="14" t="e">
        <f>MATCH($E17,REPORT_DATA_BY_ZONE!$A:$A, 0)</f>
        <v>#N/A</v>
      </c>
      <c r="G17" s="11" t="str">
        <f>IFERROR(INDEX(REPORT_DATA_BY_ZONE!$A:$AH,$F17,MATCH(G$8,REPORT_DATA_BY_ZONE!$A$1:$AH$1,0)), "")</f>
        <v/>
      </c>
      <c r="H17" s="11" t="str">
        <f>IFERROR(INDEX(REPORT_DATA_BY_ZONE!$A:$AH,$F17,MATCH(H$8,REPORT_DATA_BY_ZONE!$A$1:$AH$1,0)), "")</f>
        <v/>
      </c>
      <c r="I17" s="11" t="str">
        <f>IFERROR(INDEX(REPORT_DATA_BY_ZONE!$A:$AH,$F17,MATCH(I$8,REPORT_DATA_BY_ZONE!$A$1:$AH$1,0)), "")</f>
        <v/>
      </c>
      <c r="J17" s="11" t="str">
        <f>IFERROR(INDEX(REPORT_DATA_BY_ZONE!$A:$AH,$F17,MATCH(J$8,REPORT_DATA_BY_ZONE!$A$1:$AH$1,0)), "")</f>
        <v/>
      </c>
      <c r="K17" s="11" t="str">
        <f>IFERROR(INDEX(REPORT_DATA_BY_ZONE!$A:$AH,$F17,MATCH(K$8,REPORT_DATA_BY_ZONE!$A$1:$AH$1,0)), "")</f>
        <v/>
      </c>
      <c r="L17" s="11" t="str">
        <f>IFERROR(INDEX(REPORT_DATA_BY_ZONE!$A:$AH,$F17,MATCH(L$8,REPORT_DATA_BY_ZONE!$A$1:$AH$1,0)), "")</f>
        <v/>
      </c>
      <c r="M17" s="11" t="str">
        <f>IFERROR(INDEX(REPORT_DATA_BY_ZONE!$A:$AH,$F17,MATCH(M$8,REPORT_DATA_BY_ZONE!$A$1:$AH$1,0)), "")</f>
        <v/>
      </c>
      <c r="N17" s="11" t="str">
        <f>IFERROR(INDEX(REPORT_DATA_BY_ZONE!$A:$AH,$F17,MATCH(N$8,REPORT_DATA_BY_ZONE!$A$1:$AH$1,0)), "")</f>
        <v/>
      </c>
      <c r="O17" s="11" t="str">
        <f>IFERROR(INDEX(REPORT_DATA_BY_ZONE!$A:$AH,$F17,MATCH(O$8,REPORT_DATA_BY_ZONE!$A$1:$AH$1,0)), "")</f>
        <v/>
      </c>
      <c r="P17" s="11" t="str">
        <f>IFERROR(INDEX(REPORT_DATA_BY_ZONE!$A:$AH,$F17,MATCH(P$8,REPORT_DATA_BY_ZONE!$A$1:$AH$1,0)), "")</f>
        <v/>
      </c>
      <c r="Q17" s="11" t="str">
        <f>IFERROR(INDEX(REPORT_DATA_BY_ZONE!$A:$AH,$F17,MATCH(Q$8,REPORT_DATA_BY_ZONE!$A$1:$AH$1,0)), "")</f>
        <v/>
      </c>
      <c r="R17" s="11" t="str">
        <f>IFERROR(INDEX(REPORT_DATA_BY_ZONE!$A:$AH,$F17,MATCH(R$8,REPORT_DATA_BY_ZONE!$A$1:$AH$1,0)), "")</f>
        <v/>
      </c>
      <c r="S17" s="11" t="str">
        <f>IFERROR(INDEX(REPORT_DATA_BY_ZONE!$A:$AH,$F17,MATCH(S$8,REPORT_DATA_BY_ZONE!$A$1:$AH$1,0)), "")</f>
        <v/>
      </c>
      <c r="T17" s="11" t="str">
        <f>IFERROR(INDEX(REPORT_DATA_BY_ZONE!$A:$AH,$F17,MATCH(T$8,REPORT_DATA_BY_ZONE!$A$1:$AH$1,0)), "")</f>
        <v/>
      </c>
      <c r="U17" s="11" t="str">
        <f>IFERROR(INDEX(REPORT_DATA_BY_ZONE!$A:$AH,$F17,MATCH(U$8,REPORT_DATA_BY_ZONE!$A$1:$AH$1,0)), "")</f>
        <v/>
      </c>
      <c r="V17" s="11" t="str">
        <f>IFERROR(INDEX(REPORT_DATA_BY_ZONE!$A:$AH,$F17,MATCH(V$8,REPORT_DATA_BY_ZONE!$A$1:$AH$1,0)), "")</f>
        <v/>
      </c>
    </row>
    <row r="18" spans="2:22">
      <c r="B18" s="28" t="s">
        <v>1393</v>
      </c>
      <c r="C18" s="14"/>
      <c r="D18" s="14"/>
      <c r="E18" s="14" t="str">
        <f>CONCATENATE(YEAR,":",MONTH,":4:",WEEKLY_REPORT_DAY,":", $A$1)</f>
        <v>2016:2:4:7:OFFICE</v>
      </c>
      <c r="F18" s="14" t="e">
        <f>MATCH($E18,REPORT_DATA_BY_ZONE!$A:$A, 0)</f>
        <v>#N/A</v>
      </c>
      <c r="G18" s="11" t="str">
        <f>IFERROR(INDEX(REPORT_DATA_BY_ZONE!$A:$AH,$F18,MATCH(G$8,REPORT_DATA_BY_ZONE!$A$1:$AH$1,0)), "")</f>
        <v/>
      </c>
      <c r="H18" s="11" t="str">
        <f>IFERROR(INDEX(REPORT_DATA_BY_ZONE!$A:$AH,$F18,MATCH(H$8,REPORT_DATA_BY_ZONE!$A$1:$AH$1,0)), "")</f>
        <v/>
      </c>
      <c r="I18" s="11" t="str">
        <f>IFERROR(INDEX(REPORT_DATA_BY_ZONE!$A:$AH,$F18,MATCH(I$8,REPORT_DATA_BY_ZONE!$A$1:$AH$1,0)), "")</f>
        <v/>
      </c>
      <c r="J18" s="11" t="str">
        <f>IFERROR(INDEX(REPORT_DATA_BY_ZONE!$A:$AH,$F18,MATCH(J$8,REPORT_DATA_BY_ZONE!$A$1:$AH$1,0)), "")</f>
        <v/>
      </c>
      <c r="K18" s="11" t="str">
        <f>IFERROR(INDEX(REPORT_DATA_BY_ZONE!$A:$AH,$F18,MATCH(K$8,REPORT_DATA_BY_ZONE!$A$1:$AH$1,0)), "")</f>
        <v/>
      </c>
      <c r="L18" s="11" t="str">
        <f>IFERROR(INDEX(REPORT_DATA_BY_ZONE!$A:$AH,$F18,MATCH(L$8,REPORT_DATA_BY_ZONE!$A$1:$AH$1,0)), "")</f>
        <v/>
      </c>
      <c r="M18" s="11" t="str">
        <f>IFERROR(INDEX(REPORT_DATA_BY_ZONE!$A:$AH,$F18,MATCH(M$8,REPORT_DATA_BY_ZONE!$A$1:$AH$1,0)), "")</f>
        <v/>
      </c>
      <c r="N18" s="11" t="str">
        <f>IFERROR(INDEX(REPORT_DATA_BY_ZONE!$A:$AH,$F18,MATCH(N$8,REPORT_DATA_BY_ZONE!$A$1:$AH$1,0)), "")</f>
        <v/>
      </c>
      <c r="O18" s="11" t="str">
        <f>IFERROR(INDEX(REPORT_DATA_BY_ZONE!$A:$AH,$F18,MATCH(O$8,REPORT_DATA_BY_ZONE!$A$1:$AH$1,0)), "")</f>
        <v/>
      </c>
      <c r="P18" s="11" t="str">
        <f>IFERROR(INDEX(REPORT_DATA_BY_ZONE!$A:$AH,$F18,MATCH(P$8,REPORT_DATA_BY_ZONE!$A$1:$AH$1,0)), "")</f>
        <v/>
      </c>
      <c r="Q18" s="11" t="str">
        <f>IFERROR(INDEX(REPORT_DATA_BY_ZONE!$A:$AH,$F18,MATCH(Q$8,REPORT_DATA_BY_ZONE!$A$1:$AH$1,0)), "")</f>
        <v/>
      </c>
      <c r="R18" s="11" t="str">
        <f>IFERROR(INDEX(REPORT_DATA_BY_ZONE!$A:$AH,$F18,MATCH(R$8,REPORT_DATA_BY_ZONE!$A$1:$AH$1,0)), "")</f>
        <v/>
      </c>
      <c r="S18" s="11" t="str">
        <f>IFERROR(INDEX(REPORT_DATA_BY_ZONE!$A:$AH,$F18,MATCH(S$8,REPORT_DATA_BY_ZONE!$A$1:$AH$1,0)), "")</f>
        <v/>
      </c>
      <c r="T18" s="11" t="str">
        <f>IFERROR(INDEX(REPORT_DATA_BY_ZONE!$A:$AH,$F18,MATCH(T$8,REPORT_DATA_BY_ZONE!$A$1:$AH$1,0)), "")</f>
        <v/>
      </c>
      <c r="U18" s="11" t="str">
        <f>IFERROR(INDEX(REPORT_DATA_BY_ZONE!$A:$AH,$F18,MATCH(U$8,REPORT_DATA_BY_ZONE!$A$1:$AH$1,0)), "")</f>
        <v/>
      </c>
      <c r="V18" s="11" t="str">
        <f>IFERROR(INDEX(REPORT_DATA_BY_ZONE!$A:$AH,$F18,MATCH(V$8,REPORT_DATA_BY_ZONE!$A$1:$AH$1,0)), "")</f>
        <v/>
      </c>
    </row>
    <row r="19" spans="2:22">
      <c r="B19" s="28" t="s">
        <v>1394</v>
      </c>
      <c r="C19" s="14"/>
      <c r="D19" s="14"/>
      <c r="E19" s="14" t="str">
        <f>CONCATENATE(YEAR,":",MONTH,":5:",WEEKLY_REPORT_DAY,":", $A$1)</f>
        <v>2016:2:5:7:OFFICE</v>
      </c>
      <c r="F19" s="14" t="e">
        <f>MATCH($E19,REPORT_DATA_BY_ZONE!$A:$A, 0)</f>
        <v>#N/A</v>
      </c>
      <c r="G19" s="11" t="str">
        <f>IFERROR(INDEX(REPORT_DATA_BY_ZONE!$A:$AH,$F19,MATCH(G$8,REPORT_DATA_BY_ZONE!$A$1:$AH$1,0)), "")</f>
        <v/>
      </c>
      <c r="H19" s="11" t="str">
        <f>IFERROR(INDEX(REPORT_DATA_BY_ZONE!$A:$AH,$F19,MATCH(H$8,REPORT_DATA_BY_ZONE!$A$1:$AH$1,0)), "")</f>
        <v/>
      </c>
      <c r="I19" s="11" t="str">
        <f>IFERROR(INDEX(REPORT_DATA_BY_ZONE!$A:$AH,$F19,MATCH(I$8,REPORT_DATA_BY_ZONE!$A$1:$AH$1,0)), "")</f>
        <v/>
      </c>
      <c r="J19" s="11" t="str">
        <f>IFERROR(INDEX(REPORT_DATA_BY_ZONE!$A:$AH,$F19,MATCH(J$8,REPORT_DATA_BY_ZONE!$A$1:$AH$1,0)), "")</f>
        <v/>
      </c>
      <c r="K19" s="11" t="str">
        <f>IFERROR(INDEX(REPORT_DATA_BY_ZONE!$A:$AH,$F19,MATCH(K$8,REPORT_DATA_BY_ZONE!$A$1:$AH$1,0)), "")</f>
        <v/>
      </c>
      <c r="L19" s="11" t="str">
        <f>IFERROR(INDEX(REPORT_DATA_BY_ZONE!$A:$AH,$F19,MATCH(L$8,REPORT_DATA_BY_ZONE!$A$1:$AH$1,0)), "")</f>
        <v/>
      </c>
      <c r="M19" s="11" t="str">
        <f>IFERROR(INDEX(REPORT_DATA_BY_ZONE!$A:$AH,$F19,MATCH(M$8,REPORT_DATA_BY_ZONE!$A$1:$AH$1,0)), "")</f>
        <v/>
      </c>
      <c r="N19" s="11" t="str">
        <f>IFERROR(INDEX(REPORT_DATA_BY_ZONE!$A:$AH,$F19,MATCH(N$8,REPORT_DATA_BY_ZONE!$A$1:$AH$1,0)), "")</f>
        <v/>
      </c>
      <c r="O19" s="11" t="str">
        <f>IFERROR(INDEX(REPORT_DATA_BY_ZONE!$A:$AH,$F19,MATCH(O$8,REPORT_DATA_BY_ZONE!$A$1:$AH$1,0)), "")</f>
        <v/>
      </c>
      <c r="P19" s="11" t="str">
        <f>IFERROR(INDEX(REPORT_DATA_BY_ZONE!$A:$AH,$F19,MATCH(P$8,REPORT_DATA_BY_ZONE!$A$1:$AH$1,0)), "")</f>
        <v/>
      </c>
      <c r="Q19" s="11" t="str">
        <f>IFERROR(INDEX(REPORT_DATA_BY_ZONE!$A:$AH,$F19,MATCH(Q$8,REPORT_DATA_BY_ZONE!$A$1:$AH$1,0)), "")</f>
        <v/>
      </c>
      <c r="R19" s="11" t="str">
        <f>IFERROR(INDEX(REPORT_DATA_BY_ZONE!$A:$AH,$F19,MATCH(R$8,REPORT_DATA_BY_ZONE!$A$1:$AH$1,0)), "")</f>
        <v/>
      </c>
      <c r="S19" s="11" t="str">
        <f>IFERROR(INDEX(REPORT_DATA_BY_ZONE!$A:$AH,$F19,MATCH(S$8,REPORT_DATA_BY_ZONE!$A$1:$AH$1,0)), "")</f>
        <v/>
      </c>
      <c r="T19" s="11" t="str">
        <f>IFERROR(INDEX(REPORT_DATA_BY_ZONE!$A:$AH,$F19,MATCH(T$8,REPORT_DATA_BY_ZONE!$A$1:$AH$1,0)), "")</f>
        <v/>
      </c>
      <c r="U19" s="11" t="str">
        <f>IFERROR(INDEX(REPORT_DATA_BY_ZONE!$A:$AH,$F19,MATCH(U$8,REPORT_DATA_BY_ZONE!$A$1:$AH$1,0)), "")</f>
        <v/>
      </c>
      <c r="V19" s="11" t="str">
        <f>IFERROR(INDEX(REPORT_DATA_BY_ZONE!$A:$AH,$F19,MATCH(V$8,REPORT_DATA_BY_ZONE!$A$1:$AH$1,0)), "")</f>
        <v/>
      </c>
    </row>
    <row r="20" spans="2:22">
      <c r="B20" s="18" t="s">
        <v>1422</v>
      </c>
      <c r="C20" s="15"/>
      <c r="D20" s="15"/>
      <c r="E20" s="15"/>
      <c r="F20" s="15"/>
      <c r="G20" s="19">
        <f>SUM(G15:G19)</f>
        <v>0</v>
      </c>
      <c r="H20" s="19">
        <f t="shared" ref="H20:V20" si="1">SUM(H15:H19)</f>
        <v>0</v>
      </c>
      <c r="I20" s="19">
        <f t="shared" si="1"/>
        <v>13</v>
      </c>
      <c r="J20" s="19">
        <f t="shared" si="1"/>
        <v>13</v>
      </c>
      <c r="K20" s="19">
        <f t="shared" si="1"/>
        <v>0</v>
      </c>
      <c r="L20" s="19">
        <f t="shared" si="1"/>
        <v>0</v>
      </c>
      <c r="M20" s="19">
        <f t="shared" si="1"/>
        <v>0</v>
      </c>
      <c r="N20" s="19">
        <f t="shared" si="1"/>
        <v>45</v>
      </c>
      <c r="O20" s="19">
        <f t="shared" si="1"/>
        <v>7</v>
      </c>
      <c r="P20" s="19">
        <f t="shared" si="1"/>
        <v>13</v>
      </c>
      <c r="Q20" s="19">
        <f t="shared" si="1"/>
        <v>25</v>
      </c>
      <c r="R20" s="19">
        <f t="shared" si="1"/>
        <v>14</v>
      </c>
      <c r="S20" s="19">
        <f t="shared" si="1"/>
        <v>5</v>
      </c>
      <c r="T20" s="19">
        <f t="shared" si="1"/>
        <v>15</v>
      </c>
      <c r="U20" s="19">
        <f t="shared" si="1"/>
        <v>7</v>
      </c>
      <c r="V20" s="19">
        <f t="shared" si="1"/>
        <v>0</v>
      </c>
    </row>
  </sheetData>
  <mergeCells count="18"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  <mergeCell ref="G5:J5"/>
    <mergeCell ref="R1:R5"/>
  </mergeCells>
  <conditionalFormatting sqref="L10:M11">
    <cfRule type="cellIs" dxfId="927" priority="28" operator="lessThan">
      <formula>0.5</formula>
    </cfRule>
    <cfRule type="cellIs" dxfId="926" priority="29" operator="greaterThan">
      <formula>0.5</formula>
    </cfRule>
  </conditionalFormatting>
  <conditionalFormatting sqref="N10:N11">
    <cfRule type="cellIs" dxfId="925" priority="26" operator="lessThan">
      <formula>4.5</formula>
    </cfRule>
    <cfRule type="cellIs" dxfId="924" priority="27" operator="greaterThan">
      <formula>5.5</formula>
    </cfRule>
  </conditionalFormatting>
  <conditionalFormatting sqref="O10:O11">
    <cfRule type="cellIs" dxfId="923" priority="24" operator="lessThan">
      <formula>1.5</formula>
    </cfRule>
    <cfRule type="cellIs" dxfId="922" priority="25" operator="greaterThan">
      <formula>2.5</formula>
    </cfRule>
  </conditionalFormatting>
  <conditionalFormatting sqref="P10:P11">
    <cfRule type="cellIs" dxfId="921" priority="22" operator="lessThan">
      <formula>4.5</formula>
    </cfRule>
    <cfRule type="cellIs" dxfId="920" priority="23" operator="greaterThan">
      <formula>7.5</formula>
    </cfRule>
  </conditionalFormatting>
  <conditionalFormatting sqref="R10:S11">
    <cfRule type="cellIs" dxfId="919" priority="20" operator="lessThan">
      <formula>2.5</formula>
    </cfRule>
    <cfRule type="cellIs" dxfId="918" priority="21" operator="greaterThan">
      <formula>4.5</formula>
    </cfRule>
  </conditionalFormatting>
  <conditionalFormatting sqref="T10:T11">
    <cfRule type="cellIs" dxfId="917" priority="18" operator="lessThan">
      <formula>2.5</formula>
    </cfRule>
    <cfRule type="cellIs" dxfId="916" priority="19" operator="greaterThan">
      <formula>4.5</formula>
    </cfRule>
  </conditionalFormatting>
  <conditionalFormatting sqref="U10:U11">
    <cfRule type="cellIs" dxfId="915" priority="17" operator="greaterThan">
      <formula>1.5</formula>
    </cfRule>
  </conditionalFormatting>
  <conditionalFormatting sqref="L10:V11">
    <cfRule type="expression" dxfId="914" priority="1">
      <formula>L10=""</formula>
    </cfRule>
  </conditionalFormatting>
  <conditionalFormatting sqref="S10:S11">
    <cfRule type="cellIs" dxfId="913" priority="2" operator="greaterThan">
      <formula>0.5</formula>
    </cfRule>
    <cfRule type="cellIs" dxfId="912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10" zoomScaleNormal="100" workbookViewId="0">
      <selection activeCell="L59" sqref="L59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opLeftCell="A19" workbookViewId="0">
      <selection activeCell="D26" sqref="D26"/>
    </sheetView>
  </sheetViews>
  <sheetFormatPr defaultRowHeight="15"/>
  <cols>
    <col min="1" max="1" width="21" style="8" customWidth="1"/>
    <col min="2" max="2" width="24.7109375" style="8" customWidth="1"/>
    <col min="3" max="3" width="13.28515625" style="8" customWidth="1"/>
    <col min="4" max="4" width="20.7109375" style="8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8" ht="135">
      <c r="F1" s="39" t="s">
        <v>74</v>
      </c>
      <c r="G1" s="39" t="s">
        <v>72</v>
      </c>
      <c r="H1" s="39" t="s">
        <v>73</v>
      </c>
      <c r="I1" s="39" t="s">
        <v>86</v>
      </c>
      <c r="J1" s="39" t="s">
        <v>87</v>
      </c>
      <c r="K1" s="39" t="s">
        <v>85</v>
      </c>
      <c r="N1" s="39" t="s">
        <v>633</v>
      </c>
      <c r="P1" s="39" t="s">
        <v>29</v>
      </c>
      <c r="Q1" s="39"/>
      <c r="R1" s="39" t="s">
        <v>636</v>
      </c>
      <c r="S1" s="39"/>
      <c r="T1" s="39" t="s">
        <v>64</v>
      </c>
      <c r="U1" s="39"/>
      <c r="V1" s="39" t="s">
        <v>65</v>
      </c>
    </row>
    <row r="2" spans="1:28">
      <c r="A2" s="37" t="s">
        <v>71</v>
      </c>
      <c r="B2" s="37" t="s">
        <v>1</v>
      </c>
      <c r="C2" s="37" t="s">
        <v>16</v>
      </c>
      <c r="D2" s="37" t="s">
        <v>14</v>
      </c>
      <c r="E2" s="37" t="s">
        <v>84</v>
      </c>
      <c r="F2" s="8" t="s">
        <v>78</v>
      </c>
      <c r="G2" s="8" t="s">
        <v>82</v>
      </c>
      <c r="H2" s="8" t="s">
        <v>83</v>
      </c>
      <c r="I2" s="8" t="s">
        <v>79</v>
      </c>
      <c r="J2" s="8" t="s">
        <v>80</v>
      </c>
      <c r="K2" s="8" t="s">
        <v>81</v>
      </c>
      <c r="M2" s="37" t="s">
        <v>76</v>
      </c>
      <c r="N2" s="37" t="s">
        <v>6</v>
      </c>
      <c r="O2" s="8" t="s">
        <v>88</v>
      </c>
      <c r="P2" s="37" t="s">
        <v>7</v>
      </c>
      <c r="Q2" s="37" t="s">
        <v>89</v>
      </c>
      <c r="R2" s="37" t="s">
        <v>8</v>
      </c>
      <c r="S2" s="37" t="s">
        <v>90</v>
      </c>
      <c r="T2" s="37" t="s">
        <v>63</v>
      </c>
      <c r="U2" s="37" t="s">
        <v>91</v>
      </c>
      <c r="V2" s="37" t="s">
        <v>62</v>
      </c>
      <c r="W2" s="37" t="s">
        <v>92</v>
      </c>
      <c r="Y2" s="8" t="s">
        <v>1388</v>
      </c>
      <c r="Z2" s="8" t="s">
        <v>14</v>
      </c>
      <c r="AA2" s="8" t="s">
        <v>1389</v>
      </c>
      <c r="AB2" s="8" t="s">
        <v>6</v>
      </c>
    </row>
    <row r="3" spans="1:28">
      <c r="A3" s="37">
        <v>-12</v>
      </c>
      <c r="B3" s="37">
        <f t="shared" ref="B3:B15" si="0">MONTH+$A3</f>
        <v>-10</v>
      </c>
      <c r="C3" s="38">
        <f>DATE(2016, B3,1)</f>
        <v>42036</v>
      </c>
      <c r="D3" s="38" t="str">
        <f>CONCATENATE(YEAR($C3),":",MONTH($C3),":0:0:", OFFICE!$A$1)</f>
        <v>2015:2:0:0:OFFICE</v>
      </c>
      <c r="E3" s="37" t="e">
        <f>MATCH($D3,BAPTISM_SOURCE_ZONE_MONTH!$A:$A, 0)</f>
        <v>#N/A</v>
      </c>
      <c r="F3" s="11" t="str">
        <f>IFERROR(INDEX(BAPTISM_SOURCE_ZONE_MONTH!$A:$Z,OFFICE_GRAPH_DATA!$E3,MATCH(F$2,BAPTISM_SOURCE_ZONE_MONTH!$A$1:$Z$1,0)),"")</f>
        <v/>
      </c>
      <c r="G3" s="11" t="str">
        <f>IFERROR(INDEX(BAPTISM_SOURCE_ZONE_MONTH!$A:$Z,OFFICE_GRAPH_DATA!$E3,MATCH(G$2,BAPTISM_SOURCE_ZONE_MONTH!$A$1:$Z$1,0)),"")</f>
        <v/>
      </c>
      <c r="H3" s="11" t="str">
        <f>IFERROR(INDEX(BAPTISM_SOURCE_ZONE_MONTH!$A:$Z,OFFICE_GRAPH_DATA!$E3,MATCH(H$2,BAPTISM_SOURCE_ZONE_MONTH!$A$1:$Z$1,0)),"")</f>
        <v/>
      </c>
      <c r="I3" s="11" t="str">
        <f>IFERROR(INDEX(BAPTISM_SOURCE_ZONE_MONTH!$A:$Z,OFFICE_GRAPH_DATA!$E3,MATCH(I$2,BAPTISM_SOURCE_ZONE_MONTH!$A$1:$Z$1,0)),"")</f>
        <v/>
      </c>
      <c r="J3" s="11" t="str">
        <f>IFERROR(INDEX(BAPTISM_SOURCE_ZONE_MONTH!$A:$Z,OFFICE_GRAPH_DATA!$E3,MATCH(J$2,BAPTISM_SOURCE_ZONE_MONTH!$A$1:$Z$1,0)),"")</f>
        <v/>
      </c>
      <c r="K3" s="11" t="str">
        <f>IFERROR(INDEX(BAPTISM_SOURCE_ZONE_MONTH!$A:$Z,OFFICE_GRAPH_DATA!$E3,MATCH(K$2,BAPTISM_SOURCE_ZONE_MONTH!$A$1:$Z$1,0)),"")</f>
        <v/>
      </c>
      <c r="M3" s="37">
        <f>MATCH($D3,REPORT_DATA_BY_ZONE_MONTH!$A:$A, 0)</f>
        <v>136</v>
      </c>
      <c r="N3" s="30">
        <f>IFERROR(INDEX(REPORT_DATA_BY_ZONE_MONTH!$A:$AG,$M3,MATCH(N$2,REPORT_DATA_BY_ZONE_MONTH!$A$1:$AG$1,0)), "")</f>
        <v>1</v>
      </c>
      <c r="O3" s="30">
        <f>$B$21</f>
        <v>8</v>
      </c>
      <c r="P3" s="30">
        <f>IFERROR(INDEX(REPORT_DATA_BY_ZONE_MONTH!$A:$AG,$M3,MATCH(P$2,REPORT_DATA_BY_ZONE_MONTH!$A$1:$AG$1,0)), "")</f>
        <v>0</v>
      </c>
      <c r="Q3" s="30">
        <f>6*$B$17*$B$18</f>
        <v>48</v>
      </c>
      <c r="R3" s="30">
        <f>IFERROR(INDEX(REPORT_DATA_BY_ZONE_MONTH!$A:$AG,$M3,MATCH(R$2,REPORT_DATA_BY_ZONE_MONTH!$A$1:$AG$1,0)), "")</f>
        <v>0</v>
      </c>
      <c r="S3" s="30">
        <f>3*$B$17*$B$18</f>
        <v>24</v>
      </c>
      <c r="T3" s="30">
        <f>IFERROR(INDEX(REPORT_DATA_BY_ZONE_MONTH!$A:$AG,$M3,MATCH(T$2,REPORT_DATA_BY_ZONE_MONTH!$A$1:$AG$1,0)), "")</f>
        <v>0</v>
      </c>
      <c r="U3" s="30">
        <f>5*$B$17*$B$18</f>
        <v>40</v>
      </c>
      <c r="V3" s="30">
        <f>IFERROR(INDEX(REPORT_DATA_BY_ZONE_MONTH!$A:$AG,$M3,MATCH(V$2,REPORT_DATA_BY_ZONE_MONTH!$A$1:$AG$1,0)), "")</f>
        <v>0</v>
      </c>
      <c r="W3" s="30">
        <f>1*$B$17*$B$18</f>
        <v>8</v>
      </c>
      <c r="Y3" s="8">
        <v>1</v>
      </c>
      <c r="Z3" s="8" t="str">
        <f>CONCATENATE(YEAR, ":",Y3,":0:0:",OFFICE!$A$1)</f>
        <v>2016:1:0:0:OFFICE</v>
      </c>
      <c r="AA3" s="37">
        <f>MATCH($Z3,REPORT_DATA_BY_ZONE_MONTH!$A:$A, 0)</f>
        <v>217</v>
      </c>
      <c r="AB3" s="30">
        <f>IFERROR(INDEX(REPORT_DATA_BY_ZONE_MONTH!$A:$AG,$AA3,MATCH(AB$2,REPORT_DATA_BY_ZONE_MONTH!$A$1:$AG$1,0)), "")</f>
        <v>3</v>
      </c>
    </row>
    <row r="4" spans="1:28">
      <c r="A4" s="37">
        <v>-11</v>
      </c>
      <c r="B4" s="37">
        <f t="shared" si="0"/>
        <v>-9</v>
      </c>
      <c r="C4" s="38">
        <f t="shared" ref="C4:C15" si="1">DATE(2016, B4,1)</f>
        <v>42064</v>
      </c>
      <c r="D4" s="38" t="str">
        <f>CONCATENATE(YEAR($C4),":",MONTH($C4),":0:0:", OFFICE!$A$1)</f>
        <v>2015:3:0:0:OFFICE</v>
      </c>
      <c r="E4" s="37" t="e">
        <f>MATCH($D4,BAPTISM_SOURCE_ZONE_MONTH!$A:$A, 0)</f>
        <v>#N/A</v>
      </c>
      <c r="F4" s="11" t="str">
        <f>IFERROR(INDEX(BAPTISM_SOURCE_ZONE_MONTH!$A:$Z,OFFICE_GRAPH_DATA!$E4,MATCH(F$2,BAPTISM_SOURCE_ZONE_MONTH!$A$1:$Z$1,0)),"")</f>
        <v/>
      </c>
      <c r="G4" s="11" t="str">
        <f>IFERROR(INDEX(BAPTISM_SOURCE_ZONE_MONTH!$A:$Z,OFFICE_GRAPH_DATA!$E4,MATCH(G$2,BAPTISM_SOURCE_ZONE_MONTH!$A$1:$Z$1,0)),"")</f>
        <v/>
      </c>
      <c r="H4" s="11" t="str">
        <f>IFERROR(INDEX(BAPTISM_SOURCE_ZONE_MONTH!$A:$Z,OFFICE_GRAPH_DATA!$E4,MATCH(H$2,BAPTISM_SOURCE_ZONE_MONTH!$A$1:$Z$1,0)),"")</f>
        <v/>
      </c>
      <c r="I4" s="11" t="str">
        <f>IFERROR(INDEX(BAPTISM_SOURCE_ZONE_MONTH!$A:$Z,OFFICE_GRAPH_DATA!$E4,MATCH(I$2,BAPTISM_SOURCE_ZONE_MONTH!$A$1:$Z$1,0)),"")</f>
        <v/>
      </c>
      <c r="J4" s="11" t="str">
        <f>IFERROR(INDEX(BAPTISM_SOURCE_ZONE_MONTH!$A:$Z,OFFICE_GRAPH_DATA!$E4,MATCH(J$2,BAPTISM_SOURCE_ZONE_MONTH!$A$1:$Z$1,0)),"")</f>
        <v/>
      </c>
      <c r="K4" s="11" t="str">
        <f>IFERROR(INDEX(BAPTISM_SOURCE_ZONE_MONTH!$A:$Z,OFFICE_GRAPH_DATA!$E4,MATCH(K$2,BAPTISM_SOURCE_ZONE_MONTH!$A$1:$Z$1,0)),"")</f>
        <v/>
      </c>
      <c r="M4" s="37">
        <f>MATCH($D4,REPORT_DATA_BY_ZONE_MONTH!$A:$A, 0)</f>
        <v>146</v>
      </c>
      <c r="N4" s="30">
        <f>IFERROR(INDEX(REPORT_DATA_BY_ZONE_MONTH!$A:$AG,$M4,MATCH(N$2,REPORT_DATA_BY_ZONE_MONTH!$A$1:$AG$1,0)), "")</f>
        <v>4</v>
      </c>
      <c r="O4" s="30">
        <f t="shared" ref="O4:O15" si="2">$B$21</f>
        <v>8</v>
      </c>
      <c r="P4" s="30">
        <f>IFERROR(INDEX(REPORT_DATA_BY_ZONE_MONTH!$A:$AG,$M4,MATCH(P$2,REPORT_DATA_BY_ZONE_MONTH!$A$1:$AG$1,0)), "")</f>
        <v>0</v>
      </c>
      <c r="Q4" s="30">
        <f t="shared" ref="Q4:Q15" si="3">6*$B$17*$B$18</f>
        <v>48</v>
      </c>
      <c r="R4" s="30">
        <f>IFERROR(INDEX(REPORT_DATA_BY_ZONE_MONTH!$A:$AG,$M4,MATCH(R$2,REPORT_DATA_BY_ZONE_MONTH!$A$1:$AG$1,0)), "")</f>
        <v>0</v>
      </c>
      <c r="S4" s="30">
        <f t="shared" ref="S4:S15" si="4">3*$B$17*$B$18</f>
        <v>24</v>
      </c>
      <c r="T4" s="30">
        <f>IFERROR(INDEX(REPORT_DATA_BY_ZONE_MONTH!$A:$AG,$M4,MATCH(T$2,REPORT_DATA_BY_ZONE_MONTH!$A$1:$AG$1,0)), "")</f>
        <v>0</v>
      </c>
      <c r="U4" s="30">
        <f t="shared" ref="U4:U15" si="5">5*$B$17*$B$18</f>
        <v>40</v>
      </c>
      <c r="V4" s="30">
        <f>IFERROR(INDEX(REPORT_DATA_BY_ZONE_MONTH!$A:$AG,$M4,MATCH(V$2,REPORT_DATA_BY_ZONE_MONTH!$A$1:$AG$1,0)), "")</f>
        <v>0</v>
      </c>
      <c r="W4" s="30">
        <f t="shared" ref="W4:W15" si="6">1*$B$17*$B$18</f>
        <v>8</v>
      </c>
      <c r="Y4" s="8">
        <v>2</v>
      </c>
      <c r="Z4" s="8" t="str">
        <f>CONCATENATE(YEAR, ":",Y4,":0:0:",OFFICE!$A$1)</f>
        <v>2016:2:0:0:OFFICE</v>
      </c>
      <c r="AA4" s="37">
        <f>MATCH($Z4,REPORT_DATA_BY_ZONE_MONTH!$A:$A, 0)</f>
        <v>228</v>
      </c>
      <c r="AB4" s="30">
        <f>IFERROR(INDEX(REPORT_DATA_BY_ZONE_MONTH!$A:$AG,$AA4,MATCH(AB$2,REPORT_DATA_BY_ZONE_MONTH!$A$1:$AG$1,0)), "")</f>
        <v>0</v>
      </c>
    </row>
    <row r="5" spans="1:28">
      <c r="A5" s="37">
        <v>-10</v>
      </c>
      <c r="B5" s="37">
        <f t="shared" si="0"/>
        <v>-8</v>
      </c>
      <c r="C5" s="38">
        <f t="shared" si="1"/>
        <v>42095</v>
      </c>
      <c r="D5" s="38" t="str">
        <f>CONCATENATE(YEAR($C5),":",MONTH($C5),":0:0:", OFFICE!$A$1)</f>
        <v>2015:4:0:0:OFFICE</v>
      </c>
      <c r="E5" s="37" t="e">
        <f>MATCH($D5,BAPTISM_SOURCE_ZONE_MONTH!$A:$A, 0)</f>
        <v>#N/A</v>
      </c>
      <c r="F5" s="11" t="str">
        <f>IFERROR(INDEX(BAPTISM_SOURCE_ZONE_MONTH!$A:$Z,OFFICE_GRAPH_DATA!$E5,MATCH(F$2,BAPTISM_SOURCE_ZONE_MONTH!$A$1:$Z$1,0)),"")</f>
        <v/>
      </c>
      <c r="G5" s="11" t="str">
        <f>IFERROR(INDEX(BAPTISM_SOURCE_ZONE_MONTH!$A:$Z,OFFICE_GRAPH_DATA!$E5,MATCH(G$2,BAPTISM_SOURCE_ZONE_MONTH!$A$1:$Z$1,0)),"")</f>
        <v/>
      </c>
      <c r="H5" s="11" t="str">
        <f>IFERROR(INDEX(BAPTISM_SOURCE_ZONE_MONTH!$A:$Z,OFFICE_GRAPH_DATA!$E5,MATCH(H$2,BAPTISM_SOURCE_ZONE_MONTH!$A$1:$Z$1,0)),"")</f>
        <v/>
      </c>
      <c r="I5" s="11" t="str">
        <f>IFERROR(INDEX(BAPTISM_SOURCE_ZONE_MONTH!$A:$Z,OFFICE_GRAPH_DATA!$E5,MATCH(I$2,BAPTISM_SOURCE_ZONE_MONTH!$A$1:$Z$1,0)),"")</f>
        <v/>
      </c>
      <c r="J5" s="11" t="str">
        <f>IFERROR(INDEX(BAPTISM_SOURCE_ZONE_MONTH!$A:$Z,OFFICE_GRAPH_DATA!$E5,MATCH(J$2,BAPTISM_SOURCE_ZONE_MONTH!$A$1:$Z$1,0)),"")</f>
        <v/>
      </c>
      <c r="K5" s="11" t="str">
        <f>IFERROR(INDEX(BAPTISM_SOURCE_ZONE_MONTH!$A:$Z,OFFICE_GRAPH_DATA!$E5,MATCH(K$2,BAPTISM_SOURCE_ZONE_MONTH!$A$1:$Z$1,0)),"")</f>
        <v/>
      </c>
      <c r="M5" s="37">
        <f>MATCH($D5,REPORT_DATA_BY_ZONE_MONTH!$A:$A, 0)</f>
        <v>156</v>
      </c>
      <c r="N5" s="30">
        <f>IFERROR(INDEX(REPORT_DATA_BY_ZONE_MONTH!$A:$AG,$M5,MATCH(N$2,REPORT_DATA_BY_ZONE_MONTH!$A$1:$AG$1,0)), "")</f>
        <v>0</v>
      </c>
      <c r="O5" s="30">
        <f t="shared" si="2"/>
        <v>8</v>
      </c>
      <c r="P5" s="30">
        <f>IFERROR(INDEX(REPORT_DATA_BY_ZONE_MONTH!$A:$AG,$M5,MATCH(P$2,REPORT_DATA_BY_ZONE_MONTH!$A$1:$AG$1,0)), "")</f>
        <v>0</v>
      </c>
      <c r="Q5" s="30">
        <f t="shared" si="3"/>
        <v>48</v>
      </c>
      <c r="R5" s="30">
        <f>IFERROR(INDEX(REPORT_DATA_BY_ZONE_MONTH!$A:$AG,$M5,MATCH(R$2,REPORT_DATA_BY_ZONE_MONTH!$A$1:$AG$1,0)), "")</f>
        <v>0</v>
      </c>
      <c r="S5" s="30">
        <f t="shared" si="4"/>
        <v>24</v>
      </c>
      <c r="T5" s="30">
        <f>IFERROR(INDEX(REPORT_DATA_BY_ZONE_MONTH!$A:$AG,$M5,MATCH(T$2,REPORT_DATA_BY_ZONE_MONTH!$A$1:$AG$1,0)), "")</f>
        <v>0</v>
      </c>
      <c r="U5" s="30">
        <f t="shared" si="5"/>
        <v>40</v>
      </c>
      <c r="V5" s="30">
        <f>IFERROR(INDEX(REPORT_DATA_BY_ZONE_MONTH!$A:$AG,$M5,MATCH(V$2,REPORT_DATA_BY_ZONE_MONTH!$A$1:$AG$1,0)), "")</f>
        <v>0</v>
      </c>
      <c r="W5" s="30">
        <f t="shared" si="6"/>
        <v>8</v>
      </c>
      <c r="Y5" s="8">
        <v>3</v>
      </c>
      <c r="Z5" s="8" t="str">
        <f>CONCATENATE(YEAR, ":",Y5,":0:0:",OFFICE!$A$1)</f>
        <v>2016:3:0:0:OFFICE</v>
      </c>
      <c r="AA5" s="37" t="e">
        <f>MATCH($Z5,REPORT_DATA_BY_ZONE_MONTH!$A:$A, 0)</f>
        <v>#N/A</v>
      </c>
      <c r="AB5" s="30" t="str">
        <f>IFERROR(INDEX(REPORT_DATA_BY_ZONE_MONTH!$A:$AG,$AA5,MATCH(AB$2,REPORT_DATA_BY_ZONE_MONTH!$A$1:$AG$1,0)), "")</f>
        <v/>
      </c>
    </row>
    <row r="6" spans="1:28">
      <c r="A6" s="37">
        <v>-9</v>
      </c>
      <c r="B6" s="37">
        <f t="shared" si="0"/>
        <v>-7</v>
      </c>
      <c r="C6" s="38">
        <f t="shared" si="1"/>
        <v>42125</v>
      </c>
      <c r="D6" s="38" t="str">
        <f>CONCATENATE(YEAR($C6),":",MONTH($C6),":0:0:", OFFICE!$A$1)</f>
        <v>2015:5:0:0:OFFICE</v>
      </c>
      <c r="E6" s="37" t="e">
        <f>MATCH($D6,BAPTISM_SOURCE_ZONE_MONTH!$A:$A, 0)</f>
        <v>#N/A</v>
      </c>
      <c r="F6" s="11" t="str">
        <f>IFERROR(INDEX(BAPTISM_SOURCE_ZONE_MONTH!$A:$Z,OFFICE_GRAPH_DATA!$E6,MATCH(F$2,BAPTISM_SOURCE_ZONE_MONTH!$A$1:$Z$1,0)),"")</f>
        <v/>
      </c>
      <c r="G6" s="11" t="str">
        <f>IFERROR(INDEX(BAPTISM_SOURCE_ZONE_MONTH!$A:$Z,OFFICE_GRAPH_DATA!$E6,MATCH(G$2,BAPTISM_SOURCE_ZONE_MONTH!$A$1:$Z$1,0)),"")</f>
        <v/>
      </c>
      <c r="H6" s="11" t="str">
        <f>IFERROR(INDEX(BAPTISM_SOURCE_ZONE_MONTH!$A:$Z,OFFICE_GRAPH_DATA!$E6,MATCH(H$2,BAPTISM_SOURCE_ZONE_MONTH!$A$1:$Z$1,0)),"")</f>
        <v/>
      </c>
      <c r="I6" s="11" t="str">
        <f>IFERROR(INDEX(BAPTISM_SOURCE_ZONE_MONTH!$A:$Z,OFFICE_GRAPH_DATA!$E6,MATCH(I$2,BAPTISM_SOURCE_ZONE_MONTH!$A$1:$Z$1,0)),"")</f>
        <v/>
      </c>
      <c r="J6" s="11" t="str">
        <f>IFERROR(INDEX(BAPTISM_SOURCE_ZONE_MONTH!$A:$Z,OFFICE_GRAPH_DATA!$E6,MATCH(J$2,BAPTISM_SOURCE_ZONE_MONTH!$A$1:$Z$1,0)),"")</f>
        <v/>
      </c>
      <c r="K6" s="11" t="str">
        <f>IFERROR(INDEX(BAPTISM_SOURCE_ZONE_MONTH!$A:$Z,OFFICE_GRAPH_DATA!$E6,MATCH(K$2,BAPTISM_SOURCE_ZONE_MONTH!$A$1:$Z$1,0)),"")</f>
        <v/>
      </c>
      <c r="M6" s="37">
        <f>MATCH($D6,REPORT_DATA_BY_ZONE_MONTH!$A:$A, 0)</f>
        <v>166</v>
      </c>
      <c r="N6" s="30">
        <f>IFERROR(INDEX(REPORT_DATA_BY_ZONE_MONTH!$A:$AG,$M6,MATCH(N$2,REPORT_DATA_BY_ZONE_MONTH!$A$1:$AG$1,0)), "")</f>
        <v>1</v>
      </c>
      <c r="O6" s="30">
        <f t="shared" si="2"/>
        <v>8</v>
      </c>
      <c r="P6" s="30">
        <f>IFERROR(INDEX(REPORT_DATA_BY_ZONE_MONTH!$A:$AG,$M6,MATCH(P$2,REPORT_DATA_BY_ZONE_MONTH!$A$1:$AG$1,0)), "")</f>
        <v>0</v>
      </c>
      <c r="Q6" s="30">
        <f t="shared" si="3"/>
        <v>48</v>
      </c>
      <c r="R6" s="30">
        <f>IFERROR(INDEX(REPORT_DATA_BY_ZONE_MONTH!$A:$AG,$M6,MATCH(R$2,REPORT_DATA_BY_ZONE_MONTH!$A$1:$AG$1,0)), "")</f>
        <v>0</v>
      </c>
      <c r="S6" s="30">
        <f t="shared" si="4"/>
        <v>24</v>
      </c>
      <c r="T6" s="30">
        <f>IFERROR(INDEX(REPORT_DATA_BY_ZONE_MONTH!$A:$AG,$M6,MATCH(T$2,REPORT_DATA_BY_ZONE_MONTH!$A$1:$AG$1,0)), "")</f>
        <v>0</v>
      </c>
      <c r="U6" s="30">
        <f t="shared" si="5"/>
        <v>40</v>
      </c>
      <c r="V6" s="30">
        <f>IFERROR(INDEX(REPORT_DATA_BY_ZONE_MONTH!$A:$AG,$M6,MATCH(V$2,REPORT_DATA_BY_ZONE_MONTH!$A$1:$AG$1,0)), "")</f>
        <v>0</v>
      </c>
      <c r="W6" s="30">
        <f t="shared" si="6"/>
        <v>8</v>
      </c>
      <c r="Y6" s="8">
        <v>4</v>
      </c>
      <c r="Z6" s="8" t="str">
        <f>CONCATENATE(YEAR, ":",Y6,":0:0:",OFFICE!$A$1)</f>
        <v>2016:4:0:0:OFFICE</v>
      </c>
      <c r="AA6" s="37" t="e">
        <f>MATCH($Z6,REPORT_DATA_BY_ZONE_MONTH!$A:$A, 0)</f>
        <v>#N/A</v>
      </c>
      <c r="AB6" s="30" t="str">
        <f>IFERROR(INDEX(REPORT_DATA_BY_ZONE_MONTH!$A:$AG,$AA6,MATCH(AB$2,REPORT_DATA_BY_ZONE_MONTH!$A$1:$AG$1,0)), "")</f>
        <v/>
      </c>
    </row>
    <row r="7" spans="1:28">
      <c r="A7" s="37">
        <v>-8</v>
      </c>
      <c r="B7" s="37">
        <f t="shared" si="0"/>
        <v>-6</v>
      </c>
      <c r="C7" s="38">
        <f t="shared" si="1"/>
        <v>42156</v>
      </c>
      <c r="D7" s="38" t="str">
        <f>CONCATENATE(YEAR($C7),":",MONTH($C7),":0:0:", OFFICE!$A$1)</f>
        <v>2015:6:0:0:OFFICE</v>
      </c>
      <c r="E7" s="37" t="e">
        <f>MATCH($D7,BAPTISM_SOURCE_ZONE_MONTH!$A:$A, 0)</f>
        <v>#N/A</v>
      </c>
      <c r="F7" s="11" t="str">
        <f>IFERROR(INDEX(BAPTISM_SOURCE_ZONE_MONTH!$A:$Z,OFFICE_GRAPH_DATA!$E7,MATCH(F$2,BAPTISM_SOURCE_ZONE_MONTH!$A$1:$Z$1,0)),"")</f>
        <v/>
      </c>
      <c r="G7" s="11" t="str">
        <f>IFERROR(INDEX(BAPTISM_SOURCE_ZONE_MONTH!$A:$Z,OFFICE_GRAPH_DATA!$E7,MATCH(G$2,BAPTISM_SOURCE_ZONE_MONTH!$A$1:$Z$1,0)),"")</f>
        <v/>
      </c>
      <c r="H7" s="11" t="str">
        <f>IFERROR(INDEX(BAPTISM_SOURCE_ZONE_MONTH!$A:$Z,OFFICE_GRAPH_DATA!$E7,MATCH(H$2,BAPTISM_SOURCE_ZONE_MONTH!$A$1:$Z$1,0)),"")</f>
        <v/>
      </c>
      <c r="I7" s="11" t="str">
        <f>IFERROR(INDEX(BAPTISM_SOURCE_ZONE_MONTH!$A:$Z,OFFICE_GRAPH_DATA!$E7,MATCH(I$2,BAPTISM_SOURCE_ZONE_MONTH!$A$1:$Z$1,0)),"")</f>
        <v/>
      </c>
      <c r="J7" s="11" t="str">
        <f>IFERROR(INDEX(BAPTISM_SOURCE_ZONE_MONTH!$A:$Z,OFFICE_GRAPH_DATA!$E7,MATCH(J$2,BAPTISM_SOURCE_ZONE_MONTH!$A$1:$Z$1,0)),"")</f>
        <v/>
      </c>
      <c r="K7" s="11" t="str">
        <f>IFERROR(INDEX(BAPTISM_SOURCE_ZONE_MONTH!$A:$Z,OFFICE_GRAPH_DATA!$E7,MATCH(K$2,BAPTISM_SOURCE_ZONE_MONTH!$A$1:$Z$1,0)),"")</f>
        <v/>
      </c>
      <c r="M7" s="37">
        <f>MATCH($D7,REPORT_DATA_BY_ZONE_MONTH!$A:$A, 0)</f>
        <v>176</v>
      </c>
      <c r="N7" s="30">
        <f>IFERROR(INDEX(REPORT_DATA_BY_ZONE_MONTH!$A:$AG,$M7,MATCH(N$2,REPORT_DATA_BY_ZONE_MONTH!$A$1:$AG$1,0)), "")</f>
        <v>2</v>
      </c>
      <c r="O7" s="30">
        <f t="shared" si="2"/>
        <v>8</v>
      </c>
      <c r="P7" s="30">
        <f>IFERROR(INDEX(REPORT_DATA_BY_ZONE_MONTH!$A:$AG,$M7,MATCH(P$2,REPORT_DATA_BY_ZONE_MONTH!$A$1:$AG$1,0)), "")</f>
        <v>0</v>
      </c>
      <c r="Q7" s="30">
        <f t="shared" si="3"/>
        <v>48</v>
      </c>
      <c r="R7" s="30">
        <f>IFERROR(INDEX(REPORT_DATA_BY_ZONE_MONTH!$A:$AG,$M7,MATCH(R$2,REPORT_DATA_BY_ZONE_MONTH!$A$1:$AG$1,0)), "")</f>
        <v>0</v>
      </c>
      <c r="S7" s="30">
        <f t="shared" si="4"/>
        <v>24</v>
      </c>
      <c r="T7" s="30">
        <f>IFERROR(INDEX(REPORT_DATA_BY_ZONE_MONTH!$A:$AG,$M7,MATCH(T$2,REPORT_DATA_BY_ZONE_MONTH!$A$1:$AG$1,0)), "")</f>
        <v>0</v>
      </c>
      <c r="U7" s="30">
        <f t="shared" si="5"/>
        <v>40</v>
      </c>
      <c r="V7" s="30">
        <f>IFERROR(INDEX(REPORT_DATA_BY_ZONE_MONTH!$A:$AG,$M7,MATCH(V$2,REPORT_DATA_BY_ZONE_MONTH!$A$1:$AG$1,0)), "")</f>
        <v>0</v>
      </c>
      <c r="W7" s="30">
        <f t="shared" si="6"/>
        <v>8</v>
      </c>
      <c r="Y7" s="8">
        <v>5</v>
      </c>
      <c r="Z7" s="8" t="str">
        <f>CONCATENATE(YEAR, ":",Y7,":0:0:",OFFICE!$A$1)</f>
        <v>2016:5:0:0:OFFICE</v>
      </c>
      <c r="AA7" s="37" t="e">
        <f>MATCH($Z7,REPORT_DATA_BY_ZONE_MONTH!$A:$A, 0)</f>
        <v>#N/A</v>
      </c>
      <c r="AB7" s="30" t="str">
        <f>IFERROR(INDEX(REPORT_DATA_BY_ZONE_MONTH!$A:$AG,$AA7,MATCH(AB$2,REPORT_DATA_BY_ZONE_MONTH!$A$1:$AG$1,0)), "")</f>
        <v/>
      </c>
    </row>
    <row r="8" spans="1:28">
      <c r="A8" s="37">
        <v>-7</v>
      </c>
      <c r="B8" s="37">
        <f t="shared" si="0"/>
        <v>-5</v>
      </c>
      <c r="C8" s="38">
        <f t="shared" si="1"/>
        <v>42186</v>
      </c>
      <c r="D8" s="38" t="str">
        <f>CONCATENATE(YEAR($C8),":",MONTH($C8),":0:0:", OFFICE!$A$1)</f>
        <v>2015:7:0:0:OFFICE</v>
      </c>
      <c r="E8" s="37" t="e">
        <f>MATCH($D8,BAPTISM_SOURCE_ZONE_MONTH!$A:$A, 0)</f>
        <v>#N/A</v>
      </c>
      <c r="F8" s="11" t="str">
        <f>IFERROR(INDEX(BAPTISM_SOURCE_ZONE_MONTH!$A:$Z,OFFICE_GRAPH_DATA!$E8,MATCH(F$2,BAPTISM_SOURCE_ZONE_MONTH!$A$1:$Z$1,0)),"")</f>
        <v/>
      </c>
      <c r="G8" s="11" t="str">
        <f>IFERROR(INDEX(BAPTISM_SOURCE_ZONE_MONTH!$A:$Z,OFFICE_GRAPH_DATA!$E8,MATCH(G$2,BAPTISM_SOURCE_ZONE_MONTH!$A$1:$Z$1,0)),"")</f>
        <v/>
      </c>
      <c r="H8" s="11" t="str">
        <f>IFERROR(INDEX(BAPTISM_SOURCE_ZONE_MONTH!$A:$Z,OFFICE_GRAPH_DATA!$E8,MATCH(H$2,BAPTISM_SOURCE_ZONE_MONTH!$A$1:$Z$1,0)),"")</f>
        <v/>
      </c>
      <c r="I8" s="11" t="str">
        <f>IFERROR(INDEX(BAPTISM_SOURCE_ZONE_MONTH!$A:$Z,OFFICE_GRAPH_DATA!$E8,MATCH(I$2,BAPTISM_SOURCE_ZONE_MONTH!$A$1:$Z$1,0)),"")</f>
        <v/>
      </c>
      <c r="J8" s="11" t="str">
        <f>IFERROR(INDEX(BAPTISM_SOURCE_ZONE_MONTH!$A:$Z,OFFICE_GRAPH_DATA!$E8,MATCH(J$2,BAPTISM_SOURCE_ZONE_MONTH!$A$1:$Z$1,0)),"")</f>
        <v/>
      </c>
      <c r="K8" s="11" t="str">
        <f>IFERROR(INDEX(BAPTISM_SOURCE_ZONE_MONTH!$A:$Z,OFFICE_GRAPH_DATA!$E8,MATCH(K$2,BAPTISM_SOURCE_ZONE_MONTH!$A$1:$Z$1,0)),"")</f>
        <v/>
      </c>
      <c r="M8" s="37">
        <f>MATCH($D8,REPORT_DATA_BY_ZONE_MONTH!$A:$A, 0)</f>
        <v>186</v>
      </c>
      <c r="N8" s="30">
        <f>IFERROR(INDEX(REPORT_DATA_BY_ZONE_MONTH!$A:$AG,$M8,MATCH(N$2,REPORT_DATA_BY_ZONE_MONTH!$A$1:$AG$1,0)), "")</f>
        <v>2</v>
      </c>
      <c r="O8" s="30">
        <f t="shared" si="2"/>
        <v>8</v>
      </c>
      <c r="P8" s="30">
        <f>IFERROR(INDEX(REPORT_DATA_BY_ZONE_MONTH!$A:$AG,$M8,MATCH(P$2,REPORT_DATA_BY_ZONE_MONTH!$A$1:$AG$1,0)), "")</f>
        <v>0</v>
      </c>
      <c r="Q8" s="30">
        <f t="shared" si="3"/>
        <v>48</v>
      </c>
      <c r="R8" s="30">
        <f>IFERROR(INDEX(REPORT_DATA_BY_ZONE_MONTH!$A:$AG,$M8,MATCH(R$2,REPORT_DATA_BY_ZONE_MONTH!$A$1:$AG$1,0)), "")</f>
        <v>0</v>
      </c>
      <c r="S8" s="30">
        <f t="shared" si="4"/>
        <v>24</v>
      </c>
      <c r="T8" s="30">
        <f>IFERROR(INDEX(REPORT_DATA_BY_ZONE_MONTH!$A:$AG,$M8,MATCH(T$2,REPORT_DATA_BY_ZONE_MONTH!$A$1:$AG$1,0)), "")</f>
        <v>0</v>
      </c>
      <c r="U8" s="30">
        <f t="shared" si="5"/>
        <v>40</v>
      </c>
      <c r="V8" s="30">
        <f>IFERROR(INDEX(REPORT_DATA_BY_ZONE_MONTH!$A:$AG,$M8,MATCH(V$2,REPORT_DATA_BY_ZONE_MONTH!$A$1:$AG$1,0)), "")</f>
        <v>0</v>
      </c>
      <c r="W8" s="30">
        <f t="shared" si="6"/>
        <v>8</v>
      </c>
      <c r="Y8" s="8">
        <v>6</v>
      </c>
      <c r="Z8" s="8" t="str">
        <f>CONCATENATE(YEAR, ":",Y8,":0:0:",OFFICE!$A$1)</f>
        <v>2016:6:0:0:OFFICE</v>
      </c>
      <c r="AA8" s="37" t="e">
        <f>MATCH($Z8,REPORT_DATA_BY_ZONE_MONTH!$A:$A, 0)</f>
        <v>#N/A</v>
      </c>
      <c r="AB8" s="30" t="str">
        <f>IFERROR(INDEX(REPORT_DATA_BY_ZONE_MONTH!$A:$AG,$AA8,MATCH(AB$2,REPORT_DATA_BY_ZONE_MONTH!$A$1:$AG$1,0)), "")</f>
        <v/>
      </c>
    </row>
    <row r="9" spans="1:28">
      <c r="A9" s="37">
        <v>-6</v>
      </c>
      <c r="B9" s="37">
        <f t="shared" si="0"/>
        <v>-4</v>
      </c>
      <c r="C9" s="38">
        <f t="shared" si="1"/>
        <v>42217</v>
      </c>
      <c r="D9" s="38" t="str">
        <f>CONCATENATE(YEAR($C9),":",MONTH($C9),":0:0:", OFFICE!$A$1)</f>
        <v>2015:8:0:0:OFFICE</v>
      </c>
      <c r="E9" s="37" t="e">
        <f>MATCH($D9,BAPTISM_SOURCE_ZONE_MONTH!$A:$A, 0)</f>
        <v>#N/A</v>
      </c>
      <c r="F9" s="11" t="str">
        <f>IFERROR(INDEX(BAPTISM_SOURCE_ZONE_MONTH!$A:$Z,OFFICE_GRAPH_DATA!$E9,MATCH(F$2,BAPTISM_SOURCE_ZONE_MONTH!$A$1:$Z$1,0)),"")</f>
        <v/>
      </c>
      <c r="G9" s="11" t="str">
        <f>IFERROR(INDEX(BAPTISM_SOURCE_ZONE_MONTH!$A:$Z,OFFICE_GRAPH_DATA!$E9,MATCH(G$2,BAPTISM_SOURCE_ZONE_MONTH!$A$1:$Z$1,0)),"")</f>
        <v/>
      </c>
      <c r="H9" s="11" t="str">
        <f>IFERROR(INDEX(BAPTISM_SOURCE_ZONE_MONTH!$A:$Z,OFFICE_GRAPH_DATA!$E9,MATCH(H$2,BAPTISM_SOURCE_ZONE_MONTH!$A$1:$Z$1,0)),"")</f>
        <v/>
      </c>
      <c r="I9" s="11" t="str">
        <f>IFERROR(INDEX(BAPTISM_SOURCE_ZONE_MONTH!$A:$Z,OFFICE_GRAPH_DATA!$E9,MATCH(I$2,BAPTISM_SOURCE_ZONE_MONTH!$A$1:$Z$1,0)),"")</f>
        <v/>
      </c>
      <c r="J9" s="11" t="str">
        <f>IFERROR(INDEX(BAPTISM_SOURCE_ZONE_MONTH!$A:$Z,OFFICE_GRAPH_DATA!$E9,MATCH(J$2,BAPTISM_SOURCE_ZONE_MONTH!$A$1:$Z$1,0)),"")</f>
        <v/>
      </c>
      <c r="K9" s="11" t="str">
        <f>IFERROR(INDEX(BAPTISM_SOURCE_ZONE_MONTH!$A:$Z,OFFICE_GRAPH_DATA!$E9,MATCH(K$2,BAPTISM_SOURCE_ZONE_MONTH!$A$1:$Z$1,0)),"")</f>
        <v/>
      </c>
      <c r="M9" s="37">
        <f>MATCH($D9,REPORT_DATA_BY_ZONE_MONTH!$A:$A, 0)</f>
        <v>196</v>
      </c>
      <c r="N9" s="30">
        <f>IFERROR(INDEX(REPORT_DATA_BY_ZONE_MONTH!$A:$AG,$M9,MATCH(N$2,REPORT_DATA_BY_ZONE_MONTH!$A$1:$AG$1,0)), "")</f>
        <v>1</v>
      </c>
      <c r="O9" s="30">
        <f t="shared" si="2"/>
        <v>8</v>
      </c>
      <c r="P9" s="30">
        <f>IFERROR(INDEX(REPORT_DATA_BY_ZONE_MONTH!$A:$AG,$M9,MATCH(P$2,REPORT_DATA_BY_ZONE_MONTH!$A$1:$AG$1,0)), "")</f>
        <v>0</v>
      </c>
      <c r="Q9" s="30">
        <f t="shared" si="3"/>
        <v>48</v>
      </c>
      <c r="R9" s="30">
        <f>IFERROR(INDEX(REPORT_DATA_BY_ZONE_MONTH!$A:$AG,$M9,MATCH(R$2,REPORT_DATA_BY_ZONE_MONTH!$A$1:$AG$1,0)), "")</f>
        <v>0</v>
      </c>
      <c r="S9" s="30">
        <f t="shared" si="4"/>
        <v>24</v>
      </c>
      <c r="T9" s="30">
        <f>IFERROR(INDEX(REPORT_DATA_BY_ZONE_MONTH!$A:$AG,$M9,MATCH(T$2,REPORT_DATA_BY_ZONE_MONTH!$A$1:$AG$1,0)), "")</f>
        <v>0</v>
      </c>
      <c r="U9" s="30">
        <f t="shared" si="5"/>
        <v>40</v>
      </c>
      <c r="V9" s="30">
        <f>IFERROR(INDEX(REPORT_DATA_BY_ZONE_MONTH!$A:$AG,$M9,MATCH(V$2,REPORT_DATA_BY_ZONE_MONTH!$A$1:$AG$1,0)), "")</f>
        <v>0</v>
      </c>
      <c r="W9" s="30">
        <f t="shared" si="6"/>
        <v>8</v>
      </c>
      <c r="Y9" s="8">
        <v>7</v>
      </c>
      <c r="Z9" s="8" t="str">
        <f>CONCATENATE(YEAR, ":",Y9,":0:0:",OFFICE!$A$1)</f>
        <v>2016:7:0:0:OFFICE</v>
      </c>
      <c r="AA9" s="37" t="e">
        <f>MATCH($Z9,REPORT_DATA_BY_ZONE_MONTH!$A:$A, 0)</f>
        <v>#N/A</v>
      </c>
      <c r="AB9" s="30" t="str">
        <f>IFERROR(INDEX(REPORT_DATA_BY_ZONE_MONTH!$A:$AG,$AA9,MATCH(AB$2,REPORT_DATA_BY_ZONE_MONTH!$A$1:$AG$1,0)), "")</f>
        <v/>
      </c>
    </row>
    <row r="10" spans="1:28">
      <c r="A10" s="37">
        <v>-5</v>
      </c>
      <c r="B10" s="37">
        <f t="shared" si="0"/>
        <v>-3</v>
      </c>
      <c r="C10" s="38">
        <f t="shared" si="1"/>
        <v>42248</v>
      </c>
      <c r="D10" s="38" t="str">
        <f>CONCATENATE(YEAR($C10),":",MONTH($C10),":0:0:", OFFICE!$A$1)</f>
        <v>2015:9:0:0:OFFICE</v>
      </c>
      <c r="E10" s="37" t="e">
        <f>MATCH($D10,BAPTISM_SOURCE_ZONE_MONTH!$A:$A, 0)</f>
        <v>#N/A</v>
      </c>
      <c r="F10" s="11" t="str">
        <f>IFERROR(INDEX(BAPTISM_SOURCE_ZONE_MONTH!$A:$Z,OFFICE_GRAPH_DATA!$E10,MATCH(F$2,BAPTISM_SOURCE_ZONE_MONTH!$A$1:$Z$1,0)),"")</f>
        <v/>
      </c>
      <c r="G10" s="11" t="str">
        <f>IFERROR(INDEX(BAPTISM_SOURCE_ZONE_MONTH!$A:$Z,OFFICE_GRAPH_DATA!$E10,MATCH(G$2,BAPTISM_SOURCE_ZONE_MONTH!$A$1:$Z$1,0)),"")</f>
        <v/>
      </c>
      <c r="H10" s="11" t="str">
        <f>IFERROR(INDEX(BAPTISM_SOURCE_ZONE_MONTH!$A:$Z,OFFICE_GRAPH_DATA!$E10,MATCH(H$2,BAPTISM_SOURCE_ZONE_MONTH!$A$1:$Z$1,0)),"")</f>
        <v/>
      </c>
      <c r="I10" s="11" t="str">
        <f>IFERROR(INDEX(BAPTISM_SOURCE_ZONE_MONTH!$A:$Z,OFFICE_GRAPH_DATA!$E10,MATCH(I$2,BAPTISM_SOURCE_ZONE_MONTH!$A$1:$Z$1,0)),"")</f>
        <v/>
      </c>
      <c r="J10" s="11" t="str">
        <f>IFERROR(INDEX(BAPTISM_SOURCE_ZONE_MONTH!$A:$Z,OFFICE_GRAPH_DATA!$E10,MATCH(J$2,BAPTISM_SOURCE_ZONE_MONTH!$A$1:$Z$1,0)),"")</f>
        <v/>
      </c>
      <c r="K10" s="11" t="str">
        <f>IFERROR(INDEX(BAPTISM_SOURCE_ZONE_MONTH!$A:$Z,OFFICE_GRAPH_DATA!$E10,MATCH(K$2,BAPTISM_SOURCE_ZONE_MONTH!$A$1:$Z$1,0)),"")</f>
        <v/>
      </c>
      <c r="M10" s="37">
        <f>MATCH($D10,REPORT_DATA_BY_ZONE_MONTH!$A:$A, 0)</f>
        <v>206</v>
      </c>
      <c r="N10" s="30">
        <f>IFERROR(INDEX(REPORT_DATA_BY_ZONE_MONTH!$A:$AG,$M10,MATCH(N$2,REPORT_DATA_BY_ZONE_MONTH!$A$1:$AG$1,0)), "")</f>
        <v>1</v>
      </c>
      <c r="O10" s="30">
        <f t="shared" si="2"/>
        <v>8</v>
      </c>
      <c r="P10" s="30">
        <f>IFERROR(INDEX(REPORT_DATA_BY_ZONE_MONTH!$A:$AG,$M10,MATCH(P$2,REPORT_DATA_BY_ZONE_MONTH!$A$1:$AG$1,0)), "")</f>
        <v>0</v>
      </c>
      <c r="Q10" s="30">
        <f t="shared" si="3"/>
        <v>48</v>
      </c>
      <c r="R10" s="30">
        <f>IFERROR(INDEX(REPORT_DATA_BY_ZONE_MONTH!$A:$AG,$M10,MATCH(R$2,REPORT_DATA_BY_ZONE_MONTH!$A$1:$AG$1,0)), "")</f>
        <v>0</v>
      </c>
      <c r="S10" s="30">
        <f t="shared" si="4"/>
        <v>24</v>
      </c>
      <c r="T10" s="30">
        <f>IFERROR(INDEX(REPORT_DATA_BY_ZONE_MONTH!$A:$AG,$M10,MATCH(T$2,REPORT_DATA_BY_ZONE_MONTH!$A$1:$AG$1,0)), "")</f>
        <v>0</v>
      </c>
      <c r="U10" s="30">
        <f t="shared" si="5"/>
        <v>40</v>
      </c>
      <c r="V10" s="30">
        <f>IFERROR(INDEX(REPORT_DATA_BY_ZONE_MONTH!$A:$AG,$M10,MATCH(V$2,REPORT_DATA_BY_ZONE_MONTH!$A$1:$AG$1,0)), "")</f>
        <v>0</v>
      </c>
      <c r="W10" s="30">
        <f t="shared" si="6"/>
        <v>8</v>
      </c>
      <c r="Y10" s="8">
        <v>8</v>
      </c>
      <c r="Z10" s="8" t="str">
        <f>CONCATENATE(YEAR, ":",Y10,":0:0:",OFFICE!$A$1)</f>
        <v>2016:8:0:0:OFFICE</v>
      </c>
      <c r="AA10" s="37" t="e">
        <f>MATCH($Z10,REPORT_DATA_BY_ZONE_MONTH!$A:$A, 0)</f>
        <v>#N/A</v>
      </c>
      <c r="AB10" s="30" t="str">
        <f>IFERROR(INDEX(REPORT_DATA_BY_ZONE_MONTH!$A:$AG,$AA10,MATCH(AB$2,REPORT_DATA_BY_ZONE_MONTH!$A$1:$AG$1,0)), "")</f>
        <v/>
      </c>
    </row>
    <row r="11" spans="1:28">
      <c r="A11" s="37">
        <v>-4</v>
      </c>
      <c r="B11" s="37">
        <f t="shared" si="0"/>
        <v>-2</v>
      </c>
      <c r="C11" s="38">
        <f t="shared" si="1"/>
        <v>42278</v>
      </c>
      <c r="D11" s="38" t="str">
        <f>CONCATENATE(YEAR($C11),":",MONTH($C11),":0:0:", OFFICE!$A$1)</f>
        <v>2015:10:0:0:OFFICE</v>
      </c>
      <c r="E11" s="37" t="e">
        <f>MATCH($D11,BAPTISM_SOURCE_ZONE_MONTH!$A:$A, 0)</f>
        <v>#N/A</v>
      </c>
      <c r="F11" s="11" t="str">
        <f>IFERROR(INDEX(BAPTISM_SOURCE_ZONE_MONTH!$A:$Z,OFFICE_GRAPH_DATA!$E11,MATCH(F$2,BAPTISM_SOURCE_ZONE_MONTH!$A$1:$Z$1,0)),"")</f>
        <v/>
      </c>
      <c r="G11" s="11" t="str">
        <f>IFERROR(INDEX(BAPTISM_SOURCE_ZONE_MONTH!$A:$Z,OFFICE_GRAPH_DATA!$E11,MATCH(G$2,BAPTISM_SOURCE_ZONE_MONTH!$A$1:$Z$1,0)),"")</f>
        <v/>
      </c>
      <c r="H11" s="11" t="str">
        <f>IFERROR(INDEX(BAPTISM_SOURCE_ZONE_MONTH!$A:$Z,OFFICE_GRAPH_DATA!$E11,MATCH(H$2,BAPTISM_SOURCE_ZONE_MONTH!$A$1:$Z$1,0)),"")</f>
        <v/>
      </c>
      <c r="I11" s="11" t="str">
        <f>IFERROR(INDEX(BAPTISM_SOURCE_ZONE_MONTH!$A:$Z,OFFICE_GRAPH_DATA!$E11,MATCH(I$2,BAPTISM_SOURCE_ZONE_MONTH!$A$1:$Z$1,0)),"")</f>
        <v/>
      </c>
      <c r="J11" s="11" t="str">
        <f>IFERROR(INDEX(BAPTISM_SOURCE_ZONE_MONTH!$A:$Z,OFFICE_GRAPH_DATA!$E11,MATCH(J$2,BAPTISM_SOURCE_ZONE_MONTH!$A$1:$Z$1,0)),"")</f>
        <v/>
      </c>
      <c r="K11" s="11" t="str">
        <f>IFERROR(INDEX(BAPTISM_SOURCE_ZONE_MONTH!$A:$Z,OFFICE_GRAPH_DATA!$E11,MATCH(K$2,BAPTISM_SOURCE_ZONE_MONTH!$A$1:$Z$1,0)),"")</f>
        <v/>
      </c>
      <c r="M11" s="37">
        <f>MATCH($D11,REPORT_DATA_BY_ZONE_MONTH!$A:$A, 0)</f>
        <v>96</v>
      </c>
      <c r="N11" s="30">
        <f>IFERROR(INDEX(REPORT_DATA_BY_ZONE_MONTH!$A:$AG,$M11,MATCH(N$2,REPORT_DATA_BY_ZONE_MONTH!$A$1:$AG$1,0)), "")</f>
        <v>4</v>
      </c>
      <c r="O11" s="30">
        <f t="shared" si="2"/>
        <v>8</v>
      </c>
      <c r="P11" s="30">
        <f>IFERROR(INDEX(REPORT_DATA_BY_ZONE_MONTH!$A:$AG,$M11,MATCH(P$2,REPORT_DATA_BY_ZONE_MONTH!$A$1:$AG$1,0)), "")</f>
        <v>0</v>
      </c>
      <c r="Q11" s="30">
        <f t="shared" si="3"/>
        <v>48</v>
      </c>
      <c r="R11" s="30">
        <f>IFERROR(INDEX(REPORT_DATA_BY_ZONE_MONTH!$A:$AG,$M11,MATCH(R$2,REPORT_DATA_BY_ZONE_MONTH!$A$1:$AG$1,0)), "")</f>
        <v>0</v>
      </c>
      <c r="S11" s="30">
        <f t="shared" si="4"/>
        <v>24</v>
      </c>
      <c r="T11" s="30">
        <f>IFERROR(INDEX(REPORT_DATA_BY_ZONE_MONTH!$A:$AG,$M11,MATCH(T$2,REPORT_DATA_BY_ZONE_MONTH!$A$1:$AG$1,0)), "")</f>
        <v>0</v>
      </c>
      <c r="U11" s="30">
        <f t="shared" si="5"/>
        <v>40</v>
      </c>
      <c r="V11" s="30">
        <f>IFERROR(INDEX(REPORT_DATA_BY_ZONE_MONTH!$A:$AG,$M11,MATCH(V$2,REPORT_DATA_BY_ZONE_MONTH!$A$1:$AG$1,0)), "")</f>
        <v>0</v>
      </c>
      <c r="W11" s="30">
        <f t="shared" si="6"/>
        <v>8</v>
      </c>
      <c r="Y11" s="8">
        <v>9</v>
      </c>
      <c r="Z11" s="8" t="str">
        <f>CONCATENATE(YEAR, ":",Y11,":0:0:",OFFICE!$A$1)</f>
        <v>2016:9:0:0:OFFICE</v>
      </c>
      <c r="AA11" s="37" t="e">
        <f>MATCH($Z11,REPORT_DATA_BY_ZONE_MONTH!$A:$A, 0)</f>
        <v>#N/A</v>
      </c>
      <c r="AB11" s="30" t="str">
        <f>IFERROR(INDEX(REPORT_DATA_BY_ZONE_MONTH!$A:$AG,$AA11,MATCH(AB$2,REPORT_DATA_BY_ZONE_MONTH!$A$1:$AG$1,0)), "")</f>
        <v/>
      </c>
    </row>
    <row r="12" spans="1:28">
      <c r="A12" s="37">
        <v>-3</v>
      </c>
      <c r="B12" s="37">
        <f t="shared" si="0"/>
        <v>-1</v>
      </c>
      <c r="C12" s="38">
        <f t="shared" si="1"/>
        <v>42309</v>
      </c>
      <c r="D12" s="38" t="str">
        <f>CONCATENATE(YEAR($C12),":",MONTH($C12),":0:0:", OFFICE!$A$1)</f>
        <v>2015:11:0:0:OFFICE</v>
      </c>
      <c r="E12" s="37" t="e">
        <f>MATCH($D12,BAPTISM_SOURCE_ZONE_MONTH!$A:$A, 0)</f>
        <v>#N/A</v>
      </c>
      <c r="F12" s="11" t="str">
        <f>IFERROR(INDEX(BAPTISM_SOURCE_ZONE_MONTH!$A:$Z,OFFICE_GRAPH_DATA!$E12,MATCH(F$2,BAPTISM_SOURCE_ZONE_MONTH!$A$1:$Z$1,0)),"")</f>
        <v/>
      </c>
      <c r="G12" s="11" t="str">
        <f>IFERROR(INDEX(BAPTISM_SOURCE_ZONE_MONTH!$A:$Z,OFFICE_GRAPH_DATA!$E12,MATCH(G$2,BAPTISM_SOURCE_ZONE_MONTH!$A$1:$Z$1,0)),"")</f>
        <v/>
      </c>
      <c r="H12" s="11" t="str">
        <f>IFERROR(INDEX(BAPTISM_SOURCE_ZONE_MONTH!$A:$Z,OFFICE_GRAPH_DATA!$E12,MATCH(H$2,BAPTISM_SOURCE_ZONE_MONTH!$A$1:$Z$1,0)),"")</f>
        <v/>
      </c>
      <c r="I12" s="11" t="str">
        <f>IFERROR(INDEX(BAPTISM_SOURCE_ZONE_MONTH!$A:$Z,OFFICE_GRAPH_DATA!$E12,MATCH(I$2,BAPTISM_SOURCE_ZONE_MONTH!$A$1:$Z$1,0)),"")</f>
        <v/>
      </c>
      <c r="J12" s="11" t="str">
        <f>IFERROR(INDEX(BAPTISM_SOURCE_ZONE_MONTH!$A:$Z,OFFICE_GRAPH_DATA!$E12,MATCH(J$2,BAPTISM_SOURCE_ZONE_MONTH!$A$1:$Z$1,0)),"")</f>
        <v/>
      </c>
      <c r="K12" s="11" t="str">
        <f>IFERROR(INDEX(BAPTISM_SOURCE_ZONE_MONTH!$A:$Z,OFFICE_GRAPH_DATA!$E12,MATCH(K$2,BAPTISM_SOURCE_ZONE_MONTH!$A$1:$Z$1,0)),"")</f>
        <v/>
      </c>
      <c r="M12" s="37">
        <f>MATCH($D12,REPORT_DATA_BY_ZONE_MONTH!$A:$A, 0)</f>
        <v>106</v>
      </c>
      <c r="N12" s="30">
        <f>IFERROR(INDEX(REPORT_DATA_BY_ZONE_MONTH!$A:$AG,$M12,MATCH(N$2,REPORT_DATA_BY_ZONE_MONTH!$A$1:$AG$1,0)), "")</f>
        <v>0</v>
      </c>
      <c r="O12" s="30">
        <f t="shared" si="2"/>
        <v>8</v>
      </c>
      <c r="P12" s="30">
        <f>IFERROR(INDEX(REPORT_DATA_BY_ZONE_MONTH!$A:$AG,$M12,MATCH(P$2,REPORT_DATA_BY_ZONE_MONTH!$A$1:$AG$1,0)), "")</f>
        <v>0</v>
      </c>
      <c r="Q12" s="30">
        <f t="shared" si="3"/>
        <v>48</v>
      </c>
      <c r="R12" s="30">
        <f>IFERROR(INDEX(REPORT_DATA_BY_ZONE_MONTH!$A:$AG,$M12,MATCH(R$2,REPORT_DATA_BY_ZONE_MONTH!$A$1:$AG$1,0)), "")</f>
        <v>0</v>
      </c>
      <c r="S12" s="30">
        <f t="shared" si="4"/>
        <v>24</v>
      </c>
      <c r="T12" s="30">
        <f>IFERROR(INDEX(REPORT_DATA_BY_ZONE_MONTH!$A:$AG,$M12,MATCH(T$2,REPORT_DATA_BY_ZONE_MONTH!$A$1:$AG$1,0)), "")</f>
        <v>0</v>
      </c>
      <c r="U12" s="30">
        <f t="shared" si="5"/>
        <v>40</v>
      </c>
      <c r="V12" s="30">
        <f>IFERROR(INDEX(REPORT_DATA_BY_ZONE_MONTH!$A:$AG,$M12,MATCH(V$2,REPORT_DATA_BY_ZONE_MONTH!$A$1:$AG$1,0)), "")</f>
        <v>0</v>
      </c>
      <c r="W12" s="30">
        <f t="shared" si="6"/>
        <v>8</v>
      </c>
      <c r="Y12" s="8">
        <v>10</v>
      </c>
      <c r="Z12" s="8" t="str">
        <f>CONCATENATE(YEAR, ":",Y12,":0:0:",OFFICE!$A$1)</f>
        <v>2016:10:0:0:OFFICE</v>
      </c>
      <c r="AA12" s="37" t="e">
        <f>MATCH($Z12,REPORT_DATA_BY_ZONE_MONTH!$A:$A, 0)</f>
        <v>#N/A</v>
      </c>
      <c r="AB12" s="30" t="str">
        <f>IFERROR(INDEX(REPORT_DATA_BY_ZONE_MONTH!$A:$AG,$AA12,MATCH(AB$2,REPORT_DATA_BY_ZONE_MONTH!$A$1:$AG$1,0)), "")</f>
        <v/>
      </c>
    </row>
    <row r="13" spans="1:28">
      <c r="A13" s="37">
        <v>-2</v>
      </c>
      <c r="B13" s="37">
        <f t="shared" si="0"/>
        <v>0</v>
      </c>
      <c r="C13" s="38">
        <f t="shared" si="1"/>
        <v>42339</v>
      </c>
      <c r="D13" s="38" t="str">
        <f>CONCATENATE(YEAR($C13),":",MONTH($C13),":0:0:", OFFICE!$A$1)</f>
        <v>2015:12:0:0:OFFICE</v>
      </c>
      <c r="E13" s="37" t="e">
        <f>MATCH($D13,BAPTISM_SOURCE_ZONE_MONTH!$A:$A, 0)</f>
        <v>#N/A</v>
      </c>
      <c r="F13" s="11" t="str">
        <f>IFERROR(INDEX(BAPTISM_SOURCE_ZONE_MONTH!$A:$Z,OFFICE_GRAPH_DATA!$E13,MATCH(F$2,BAPTISM_SOURCE_ZONE_MONTH!$A$1:$Z$1,0)),"")</f>
        <v/>
      </c>
      <c r="G13" s="11" t="str">
        <f>IFERROR(INDEX(BAPTISM_SOURCE_ZONE_MONTH!$A:$Z,OFFICE_GRAPH_DATA!$E13,MATCH(G$2,BAPTISM_SOURCE_ZONE_MONTH!$A$1:$Z$1,0)),"")</f>
        <v/>
      </c>
      <c r="H13" s="11" t="str">
        <f>IFERROR(INDEX(BAPTISM_SOURCE_ZONE_MONTH!$A:$Z,OFFICE_GRAPH_DATA!$E13,MATCH(H$2,BAPTISM_SOURCE_ZONE_MONTH!$A$1:$Z$1,0)),"")</f>
        <v/>
      </c>
      <c r="I13" s="11" t="str">
        <f>IFERROR(INDEX(BAPTISM_SOURCE_ZONE_MONTH!$A:$Z,OFFICE_GRAPH_DATA!$E13,MATCH(I$2,BAPTISM_SOURCE_ZONE_MONTH!$A$1:$Z$1,0)),"")</f>
        <v/>
      </c>
      <c r="J13" s="11" t="str">
        <f>IFERROR(INDEX(BAPTISM_SOURCE_ZONE_MONTH!$A:$Z,OFFICE_GRAPH_DATA!$E13,MATCH(J$2,BAPTISM_SOURCE_ZONE_MONTH!$A$1:$Z$1,0)),"")</f>
        <v/>
      </c>
      <c r="K13" s="11" t="str">
        <f>IFERROR(INDEX(BAPTISM_SOURCE_ZONE_MONTH!$A:$Z,OFFICE_GRAPH_DATA!$E13,MATCH(K$2,BAPTISM_SOURCE_ZONE_MONTH!$A$1:$Z$1,0)),"")</f>
        <v/>
      </c>
      <c r="M13" s="37">
        <f>MATCH($D13,REPORT_DATA_BY_ZONE_MONTH!$A:$A, 0)</f>
        <v>117</v>
      </c>
      <c r="N13" s="30">
        <f>IFERROR(INDEX(REPORT_DATA_BY_ZONE_MONTH!$A:$AG,$M13,MATCH(N$2,REPORT_DATA_BY_ZONE_MONTH!$A$1:$AG$1,0)), "")</f>
        <v>0</v>
      </c>
      <c r="O13" s="30">
        <f t="shared" si="2"/>
        <v>8</v>
      </c>
      <c r="P13" s="30">
        <f>IFERROR(INDEX(REPORT_DATA_BY_ZONE_MONTH!$A:$AG,$M13,MATCH(P$2,REPORT_DATA_BY_ZONE_MONTH!$A$1:$AG$1,0)), "")</f>
        <v>0</v>
      </c>
      <c r="Q13" s="30">
        <f t="shared" si="3"/>
        <v>48</v>
      </c>
      <c r="R13" s="30">
        <f>IFERROR(INDEX(REPORT_DATA_BY_ZONE_MONTH!$A:$AG,$M13,MATCH(R$2,REPORT_DATA_BY_ZONE_MONTH!$A$1:$AG$1,0)), "")</f>
        <v>0</v>
      </c>
      <c r="S13" s="30">
        <f t="shared" si="4"/>
        <v>24</v>
      </c>
      <c r="T13" s="30">
        <f>IFERROR(INDEX(REPORT_DATA_BY_ZONE_MONTH!$A:$AG,$M13,MATCH(T$2,REPORT_DATA_BY_ZONE_MONTH!$A$1:$AG$1,0)), "")</f>
        <v>0</v>
      </c>
      <c r="U13" s="30">
        <f t="shared" si="5"/>
        <v>40</v>
      </c>
      <c r="V13" s="30">
        <f>IFERROR(INDEX(REPORT_DATA_BY_ZONE_MONTH!$A:$AG,$M13,MATCH(V$2,REPORT_DATA_BY_ZONE_MONTH!$A$1:$AG$1,0)), "")</f>
        <v>0</v>
      </c>
      <c r="W13" s="30">
        <f t="shared" si="6"/>
        <v>8</v>
      </c>
      <c r="Y13" s="8">
        <v>11</v>
      </c>
      <c r="Z13" s="8" t="str">
        <f>CONCATENATE(YEAR, ":",Y13,":0:0:",OFFICE!$A$1)</f>
        <v>2016:11:0:0:OFFICE</v>
      </c>
      <c r="AA13" s="37" t="e">
        <f>MATCH($Z13,REPORT_DATA_BY_ZONE_MONTH!$A:$A, 0)</f>
        <v>#N/A</v>
      </c>
      <c r="AB13" s="30" t="str">
        <f>IFERROR(INDEX(REPORT_DATA_BY_ZONE_MONTH!$A:$AG,$AA13,MATCH(AB$2,REPORT_DATA_BY_ZONE_MONTH!$A$1:$AG$1,0)), "")</f>
        <v/>
      </c>
    </row>
    <row r="14" spans="1:28">
      <c r="A14" s="37">
        <v>-1</v>
      </c>
      <c r="B14" s="37">
        <f t="shared" si="0"/>
        <v>1</v>
      </c>
      <c r="C14" s="38">
        <f t="shared" si="1"/>
        <v>42370</v>
      </c>
      <c r="D14" s="38" t="str">
        <f>CONCATENATE(YEAR($C14),":",MONTH($C14),":0:0:", OFFICE!$A$1)</f>
        <v>2016:1:0:0:OFFICE</v>
      </c>
      <c r="E14" s="37">
        <f>MATCH($D14,BAPTISM_SOURCE_ZONE_MONTH!$A:$A, 0)</f>
        <v>6</v>
      </c>
      <c r="F14" s="11">
        <f>IFERROR(INDEX(BAPTISM_SOURCE_ZONE_MONTH!$A:$Z,OFFICE_GRAPH_DATA!$E14,MATCH(F$2,BAPTISM_SOURCE_ZONE_MONTH!$A$1:$Z$1,0)),"")</f>
        <v>4</v>
      </c>
      <c r="G14" s="11">
        <f>IFERROR(INDEX(BAPTISM_SOURCE_ZONE_MONTH!$A:$Z,OFFICE_GRAPH_DATA!$E14,MATCH(G$2,BAPTISM_SOURCE_ZONE_MONTH!$A$1:$Z$1,0)),"")</f>
        <v>0</v>
      </c>
      <c r="H14" s="11">
        <f>IFERROR(INDEX(BAPTISM_SOURCE_ZONE_MONTH!$A:$Z,OFFICE_GRAPH_DATA!$E14,MATCH(H$2,BAPTISM_SOURCE_ZONE_MONTH!$A$1:$Z$1,0)),"")</f>
        <v>0</v>
      </c>
      <c r="I14" s="11">
        <f>IFERROR(INDEX(BAPTISM_SOURCE_ZONE_MONTH!$A:$Z,OFFICE_GRAPH_DATA!$E14,MATCH(I$2,BAPTISM_SOURCE_ZONE_MONTH!$A$1:$Z$1,0)),"")</f>
        <v>0</v>
      </c>
      <c r="J14" s="11">
        <f>IFERROR(INDEX(BAPTISM_SOURCE_ZONE_MONTH!$A:$Z,OFFICE_GRAPH_DATA!$E14,MATCH(J$2,BAPTISM_SOURCE_ZONE_MONTH!$A$1:$Z$1,0)),"")</f>
        <v>0</v>
      </c>
      <c r="K14" s="11">
        <f>IFERROR(INDEX(BAPTISM_SOURCE_ZONE_MONTH!$A:$Z,OFFICE_GRAPH_DATA!$E14,MATCH(K$2,BAPTISM_SOURCE_ZONE_MONTH!$A$1:$Z$1,0)),"")</f>
        <v>2</v>
      </c>
      <c r="M14" s="37">
        <f>MATCH($D14,REPORT_DATA_BY_ZONE_MONTH!$A:$A, 0)</f>
        <v>217</v>
      </c>
      <c r="N14" s="30">
        <f>IFERROR(INDEX(REPORT_DATA_BY_ZONE_MONTH!$A:$AG,$M14,MATCH(N$2,REPORT_DATA_BY_ZONE_MONTH!$A$1:$AG$1,0)), "")</f>
        <v>3</v>
      </c>
      <c r="O14" s="30">
        <f t="shared" si="2"/>
        <v>8</v>
      </c>
      <c r="P14" s="30">
        <f>IFERROR(INDEX(REPORT_DATA_BY_ZONE_MONTH!$A:$AG,$M14,MATCH(P$2,REPORT_DATA_BY_ZONE_MONTH!$A$1:$AG$1,0)), "")</f>
        <v>34</v>
      </c>
      <c r="Q14" s="30">
        <f t="shared" si="3"/>
        <v>48</v>
      </c>
      <c r="R14" s="30">
        <f>IFERROR(INDEX(REPORT_DATA_BY_ZONE_MONTH!$A:$AG,$M14,MATCH(R$2,REPORT_DATA_BY_ZONE_MONTH!$A$1:$AG$1,0)), "")</f>
        <v>8</v>
      </c>
      <c r="S14" s="30">
        <f t="shared" si="4"/>
        <v>24</v>
      </c>
      <c r="T14" s="30">
        <f>IFERROR(INDEX(REPORT_DATA_BY_ZONE_MONTH!$A:$AG,$M14,MATCH(T$2,REPORT_DATA_BY_ZONE_MONTH!$A$1:$AG$1,0)), "")</f>
        <v>16</v>
      </c>
      <c r="U14" s="30">
        <f t="shared" si="5"/>
        <v>40</v>
      </c>
      <c r="V14" s="30">
        <f>IFERROR(INDEX(REPORT_DATA_BY_ZONE_MONTH!$A:$AG,$M14,MATCH(V$2,REPORT_DATA_BY_ZONE_MONTH!$A$1:$AG$1,0)), "")</f>
        <v>0</v>
      </c>
      <c r="W14" s="30">
        <f t="shared" si="6"/>
        <v>8</v>
      </c>
      <c r="Y14" s="8">
        <v>12</v>
      </c>
      <c r="Z14" s="8" t="str">
        <f>CONCATENATE(YEAR, ":",Y14,":0:0:",OFFICE!$A$1)</f>
        <v>2016:12:0:0:OFFICE</v>
      </c>
      <c r="AA14" s="37" t="e">
        <f>MATCH($Z14,REPORT_DATA_BY_ZONE_MONTH!$A:$A, 0)</f>
        <v>#N/A</v>
      </c>
      <c r="AB14" s="30" t="str">
        <f>IFERROR(INDEX(REPORT_DATA_BY_ZONE_MONTH!$A:$AG,$AA14,MATCH(AB$2,REPORT_DATA_BY_ZONE_MONTH!$A$1:$AG$1,0)), "")</f>
        <v/>
      </c>
    </row>
    <row r="15" spans="1:28">
      <c r="A15" s="37">
        <v>0</v>
      </c>
      <c r="B15" s="37">
        <f t="shared" si="0"/>
        <v>2</v>
      </c>
      <c r="C15" s="38">
        <f t="shared" si="1"/>
        <v>42401</v>
      </c>
      <c r="D15" s="38" t="str">
        <f>CONCATENATE(YEAR($C15),":",MONTH($C15),":0:0:", OFFICE!$A$1)</f>
        <v>2016:2:0:0:OFFICE</v>
      </c>
      <c r="E15" s="37" t="e">
        <f>MATCH($D15,BAPTISM_SOURCE_ZONE_MONTH!$A:$A, 0)</f>
        <v>#N/A</v>
      </c>
      <c r="F15" s="11" t="str">
        <f>IFERROR(INDEX(BAPTISM_SOURCE_ZONE_MONTH!$A:$Z,OFFICE_GRAPH_DATA!$E15,MATCH(F$2,BAPTISM_SOURCE_ZONE_MONTH!$A$1:$Z$1,0)),"")</f>
        <v/>
      </c>
      <c r="G15" s="11" t="str">
        <f>IFERROR(INDEX(BAPTISM_SOURCE_ZONE_MONTH!$A:$Z,OFFICE_GRAPH_DATA!$E15,MATCH(G$2,BAPTISM_SOURCE_ZONE_MONTH!$A$1:$Z$1,0)),"")</f>
        <v/>
      </c>
      <c r="H15" s="11" t="str">
        <f>IFERROR(INDEX(BAPTISM_SOURCE_ZONE_MONTH!$A:$Z,OFFICE_GRAPH_DATA!$E15,MATCH(H$2,BAPTISM_SOURCE_ZONE_MONTH!$A$1:$Z$1,0)),"")</f>
        <v/>
      </c>
      <c r="I15" s="11" t="str">
        <f>IFERROR(INDEX(BAPTISM_SOURCE_ZONE_MONTH!$A:$Z,OFFICE_GRAPH_DATA!$E15,MATCH(I$2,BAPTISM_SOURCE_ZONE_MONTH!$A$1:$Z$1,0)),"")</f>
        <v/>
      </c>
      <c r="J15" s="11" t="str">
        <f>IFERROR(INDEX(BAPTISM_SOURCE_ZONE_MONTH!$A:$Z,OFFICE_GRAPH_DATA!$E15,MATCH(J$2,BAPTISM_SOURCE_ZONE_MONTH!$A$1:$Z$1,0)),"")</f>
        <v/>
      </c>
      <c r="K15" s="11" t="str">
        <f>IFERROR(INDEX(BAPTISM_SOURCE_ZONE_MONTH!$A:$Z,OFFICE_GRAPH_DATA!$E15,MATCH(K$2,BAPTISM_SOURCE_ZONE_MONTH!$A$1:$Z$1,0)),"")</f>
        <v/>
      </c>
      <c r="M15" s="37">
        <f>MATCH($D15,REPORT_DATA_BY_ZONE_MONTH!$A:$A, 0)</f>
        <v>228</v>
      </c>
      <c r="N15" s="30">
        <f>IFERROR(INDEX(REPORT_DATA_BY_ZONE_MONTH!$A:$AG,$M15,MATCH(N$2,REPORT_DATA_BY_ZONE_MONTH!$A$1:$AG$1,0)), "")</f>
        <v>0</v>
      </c>
      <c r="O15" s="30">
        <f t="shared" si="2"/>
        <v>8</v>
      </c>
      <c r="P15" s="30">
        <f>IFERROR(INDEX(REPORT_DATA_BY_ZONE_MONTH!$A:$AG,$M15,MATCH(P$2,REPORT_DATA_BY_ZONE_MONTH!$A$1:$AG$1,0)), "")</f>
        <v>45</v>
      </c>
      <c r="Q15" s="30">
        <f t="shared" si="3"/>
        <v>48</v>
      </c>
      <c r="R15" s="30">
        <f>IFERROR(INDEX(REPORT_DATA_BY_ZONE_MONTH!$A:$AG,$M15,MATCH(R$2,REPORT_DATA_BY_ZONE_MONTH!$A$1:$AG$1,0)), "")</f>
        <v>7</v>
      </c>
      <c r="S15" s="30">
        <f t="shared" si="4"/>
        <v>24</v>
      </c>
      <c r="T15" s="30">
        <f>IFERROR(INDEX(REPORT_DATA_BY_ZONE_MONTH!$A:$AG,$M15,MATCH(T$2,REPORT_DATA_BY_ZONE_MONTH!$A$1:$AG$1,0)), "")</f>
        <v>14</v>
      </c>
      <c r="U15" s="30">
        <f t="shared" si="5"/>
        <v>40</v>
      </c>
      <c r="V15" s="30">
        <f>IFERROR(INDEX(REPORT_DATA_BY_ZONE_MONTH!$A:$AG,$M15,MATCH(V$2,REPORT_DATA_BY_ZONE_MONTH!$A$1:$AG$1,0)), "")</f>
        <v>5</v>
      </c>
      <c r="W15" s="30">
        <f t="shared" si="6"/>
        <v>8</v>
      </c>
    </row>
    <row r="16" spans="1:28">
      <c r="F16" s="37">
        <f t="shared" ref="F16:K16" si="7">SUM(F3:F15)</f>
        <v>4</v>
      </c>
      <c r="G16" s="37">
        <f>SUM(G3:G15)</f>
        <v>0</v>
      </c>
      <c r="H16" s="37">
        <f>SUM(H3:H15)</f>
        <v>0</v>
      </c>
      <c r="I16" s="37">
        <f t="shared" si="7"/>
        <v>0</v>
      </c>
      <c r="J16" s="37">
        <f t="shared" si="7"/>
        <v>0</v>
      </c>
      <c r="K16" s="37">
        <f t="shared" si="7"/>
        <v>2</v>
      </c>
      <c r="N16" s="37">
        <f>SUM(N3:N15)</f>
        <v>19</v>
      </c>
      <c r="O16" s="37"/>
      <c r="AB16" s="8">
        <f>SUM(AB3:AB14)</f>
        <v>3</v>
      </c>
    </row>
    <row r="17" spans="1:12">
      <c r="A17" s="8" t="s">
        <v>1424</v>
      </c>
      <c r="B17" s="8">
        <v>4</v>
      </c>
      <c r="G17" s="37"/>
      <c r="H17" s="37"/>
      <c r="I17" s="37"/>
      <c r="J17" s="37"/>
      <c r="K17" s="37"/>
      <c r="L17" s="37"/>
    </row>
    <row r="18" spans="1:12">
      <c r="A18" s="8" t="s">
        <v>1425</v>
      </c>
      <c r="B18" s="8">
        <f>COUNTA(OFFICE!$A:$A)-1</f>
        <v>2</v>
      </c>
      <c r="G18" s="37"/>
      <c r="H18" s="37"/>
      <c r="I18" s="37"/>
      <c r="J18" s="37"/>
      <c r="K18" s="37"/>
      <c r="L18" s="37"/>
    </row>
    <row r="19" spans="1:12">
      <c r="A19" s="8" t="s">
        <v>634</v>
      </c>
      <c r="B19" s="8">
        <f>SUM($F$16:$H$16)</f>
        <v>4</v>
      </c>
    </row>
    <row r="20" spans="1:12">
      <c r="A20" s="8" t="s">
        <v>635</v>
      </c>
      <c r="B20" s="8">
        <f>SUM($I$16:$K$16)</f>
        <v>2</v>
      </c>
    </row>
    <row r="21" spans="1:12">
      <c r="A21" s="8" t="s">
        <v>1426</v>
      </c>
      <c r="B21" s="8">
        <v>8</v>
      </c>
    </row>
    <row r="22" spans="1:12" ht="60">
      <c r="A22" s="8" t="s">
        <v>637</v>
      </c>
      <c r="B22" s="39" t="str">
        <f>CONCATENATE("Member Referral Goal 成員回條目標:     50%+ 
Member Referral Actual 成員回條實際:  ",$D$22)</f>
        <v>Member Referral Goal 成員回條目標:     50%+ 
Member Referral Actual 成員回條實際:  33%</v>
      </c>
      <c r="C22" s="40">
        <f>B20/SUM(B19:B20)</f>
        <v>0.33333333333333331</v>
      </c>
      <c r="D22" s="8" t="str">
        <f>TEXT(C22,"00%")</f>
        <v>33%</v>
      </c>
    </row>
    <row r="23" spans="1:12" ht="30">
      <c r="A23" s="8" t="s">
        <v>638</v>
      </c>
      <c r="B23" s="39" t="str">
        <f>CONCATENATE("Annual Goal 年度目標:  ",C23,"
Actual YTD 年度實際:    ",D23)</f>
        <v>Annual Goal 年度目標:  24
Actual YTD 年度實際:    3</v>
      </c>
      <c r="C23" s="8">
        <f>OFFICE!$D$2</f>
        <v>24</v>
      </c>
      <c r="D23" s="8">
        <f>OFFICE!$G$5</f>
        <v>3</v>
      </c>
    </row>
    <row r="24" spans="1:12" ht="23.25">
      <c r="A24" s="8" t="s">
        <v>1423</v>
      </c>
      <c r="B24" s="64" t="str">
        <f>OFFICE!$B1</f>
        <v>Office Zone</v>
      </c>
    </row>
    <row r="25" spans="1:12">
      <c r="B25" s="62" t="str">
        <f>OFFICE!$B2</f>
        <v>辦公室地帶</v>
      </c>
    </row>
    <row r="26" spans="1:12">
      <c r="B26" s="62" t="str">
        <f>OFFICE!$B6</f>
        <v>Central Stake</v>
      </c>
    </row>
    <row r="27" spans="1:12">
      <c r="B27" s="62" t="str">
        <f>OFFICE!$B7</f>
        <v>臺北中支聯會</v>
      </c>
    </row>
    <row r="28" spans="1:12">
      <c r="B28" s="63">
        <f>OFFICE!$B4</f>
        <v>42414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41</vt:i4>
      </vt:variant>
      <vt:variant>
        <vt:lpstr>Named Ranges</vt:lpstr>
      </vt:variant>
      <vt:variant>
        <vt:i4>10</vt:i4>
      </vt:variant>
    </vt:vector>
  </HeadingPairs>
  <TitlesOfParts>
    <vt:vector size="51" baseType="lpstr">
      <vt:lpstr>CONTROLS</vt:lpstr>
      <vt:lpstr>REPORT_DATA_BY_COMP</vt:lpstr>
      <vt:lpstr>REPORT_DATA_BY_ZONE</vt:lpstr>
      <vt:lpstr>REPORT_DATA_BY_ZONE_MONTH</vt:lpstr>
      <vt:lpstr>BAPTISM_SOURCE_ZONE_MONTH</vt:lpstr>
      <vt:lpstr>MISSION_TOTALS</vt:lpstr>
      <vt:lpstr>OFFICE</vt:lpstr>
      <vt:lpstr>OFFICE_GRAPH</vt:lpstr>
      <vt:lpstr>OFFICE_GRAPH_DATA</vt:lpstr>
      <vt:lpstr>TAOYUAN</vt:lpstr>
      <vt:lpstr>TAOYUAN_GRAPH</vt:lpstr>
      <vt:lpstr>TAOYUAN_GRAPH_DATA</vt:lpstr>
      <vt:lpstr>TAOYUAN_GRAPH_SPECIAL</vt:lpstr>
      <vt:lpstr>TAOYUAN_GRAPH_DATA_SPECIAL</vt:lpstr>
      <vt:lpstr>EAST</vt:lpstr>
      <vt:lpstr>EAST_GRAPH</vt:lpstr>
      <vt:lpstr>EAST_GRAPH_DATA</vt:lpstr>
      <vt:lpstr>HUALIAN</vt:lpstr>
      <vt:lpstr>HUALIAN_GRAPH</vt:lpstr>
      <vt:lpstr>HUALIAN_GRAPH_DATA</vt:lpstr>
      <vt:lpstr>TAIDONG</vt:lpstr>
      <vt:lpstr>TAIDONG_GRAPH</vt:lpstr>
      <vt:lpstr>TAIDONG_GRAPH_DATA</vt:lpstr>
      <vt:lpstr>ZHUNAN</vt:lpstr>
      <vt:lpstr>ZHUNAN_GRAPH</vt:lpstr>
      <vt:lpstr>ZHUNAN_GRAPH_DATA</vt:lpstr>
      <vt:lpstr>XINZHU</vt:lpstr>
      <vt:lpstr>XINZHU_GRAPH</vt:lpstr>
      <vt:lpstr>XINZHU_GRAPH_DATA</vt:lpstr>
      <vt:lpstr>CENTRAL</vt:lpstr>
      <vt:lpstr>CENTRAL_GRAPH</vt:lpstr>
      <vt:lpstr>CENTRAL_GRAPH_DATA</vt:lpstr>
      <vt:lpstr>NORTH</vt:lpstr>
      <vt:lpstr>NORTH_GRAPH</vt:lpstr>
      <vt:lpstr>NORTH_GRAPH_DATA</vt:lpstr>
      <vt:lpstr>SOUTH</vt:lpstr>
      <vt:lpstr>SOUTH_GRAPH</vt:lpstr>
      <vt:lpstr>SOUTH_GRAPH_DATA</vt:lpstr>
      <vt:lpstr>WEST</vt:lpstr>
      <vt:lpstr>WEST_GRAPH</vt:lpstr>
      <vt:lpstr>WEST_GRAPH_DATA</vt:lpstr>
      <vt:lpstr>BAPTISM_SOURCE_ZONE_MONTH!baptism_source_zone_month</vt:lpstr>
      <vt:lpstr>DATE</vt:lpstr>
      <vt:lpstr>DAY</vt:lpstr>
      <vt:lpstr>MONTH</vt:lpstr>
      <vt:lpstr>REPORT_DATA_BY_COMP!report_data</vt:lpstr>
      <vt:lpstr>REPORT_DATA_BY_ZONE!report_data_by_zone</vt:lpstr>
      <vt:lpstr>REPORT_DATA_BY_ZONE_MONTH!report_data_zone_month</vt:lpstr>
      <vt:lpstr>WEEK</vt:lpstr>
      <vt:lpstr>WEEKLY_REPORT_DAY</vt:lpstr>
      <vt:lpstr>YEAR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President Day</dc:creator>
  <cp:lastModifiedBy>2019353</cp:lastModifiedBy>
  <cp:lastPrinted>2016-02-17T08:44:10Z</cp:lastPrinted>
  <dcterms:created xsi:type="dcterms:W3CDTF">2016-01-05T05:01:49Z</dcterms:created>
  <dcterms:modified xsi:type="dcterms:W3CDTF">2016-02-17T10:18:14Z</dcterms:modified>
</cp:coreProperties>
</file>