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64" firstSheet="8" activeTab="8"/>
  </bookViews>
  <sheets>
    <sheet name="CONTROLS" sheetId="4" r:id="rId1"/>
    <sheet name="DATA_BY_COMP" sheetId="26" r:id="rId2"/>
    <sheet name="DATA_BY_UNIT" sheetId="60" r:id="rId3"/>
    <sheet name="MISSION_TOTALS" sheetId="23" r:id="rId4"/>
    <sheet name="ANKANG" sheetId="52" r:id="rId5"/>
    <sheet name="BADE" sheetId="72" r:id="rId6"/>
    <sheet name="BEITOU" sheetId="73" r:id="rId7"/>
    <sheet name="DANSHUI" sheetId="74" r:id="rId8"/>
    <sheet name="HUALIAN" sheetId="75" r:id="rId9"/>
    <sheet name="JILONG" sheetId="76" r:id="rId10"/>
    <sheet name="LONGTAN" sheetId="77" r:id="rId11"/>
    <sheet name="MIAOLI" sheetId="78" r:id="rId12"/>
    <sheet name="MUZHA" sheetId="79" r:id="rId13"/>
    <sheet name="NEIHU" sheetId="80" r:id="rId14"/>
    <sheet name="SANCHONG" sheetId="81" r:id="rId15"/>
    <sheet name="SANXIA" sheetId="82" r:id="rId16"/>
    <sheet name="SHILIN" sheetId="83" r:id="rId17"/>
    <sheet name="SHUANGHE" sheetId="84" r:id="rId18"/>
    <sheet name="SONGSHAN" sheetId="85" r:id="rId19"/>
    <sheet name="TAIDONG" sheetId="86" r:id="rId20"/>
    <sheet name="TAOYUAN_1_2" sheetId="87" r:id="rId21"/>
    <sheet name="TAOYUAN_3" sheetId="88" r:id="rId22"/>
    <sheet name="TOUFEN" sheetId="89" r:id="rId23"/>
    <sheet name="TUCHENG" sheetId="90" r:id="rId24"/>
    <sheet name="WANDA" sheetId="91" r:id="rId25"/>
    <sheet name="XINBAN" sheetId="92" r:id="rId26"/>
    <sheet name="XINDIAN" sheetId="93" r:id="rId27"/>
    <sheet name="XINZHU" sheetId="94" r:id="rId28"/>
    <sheet name="XINZHUANG" sheetId="95" r:id="rId29"/>
    <sheet name="XIZHI" sheetId="96" r:id="rId30"/>
    <sheet name="YILAN" sheetId="97" r:id="rId31"/>
    <sheet name="YULI" sheetId="98" r:id="rId32"/>
    <sheet name="ZHONGLI" sheetId="99" r:id="rId33"/>
    <sheet name="ZHUBEI" sheetId="100" r:id="rId34"/>
    <sheet name="ZHUDONG" sheetId="101" r:id="rId35"/>
    <sheet name="ZHUNAN" sheetId="102" r:id="rId36"/>
  </sheets>
  <definedNames>
    <definedName name="DATE">CONTROLS!$B$1</definedName>
    <definedName name="DAY">CONTROLS!$D$5</definedName>
    <definedName name="english_data_1" localSheetId="1">DATA_BY_COMP!$A$1:$F$176</definedName>
    <definedName name="english_data_by_unit" localSheetId="2">DATA_BY_UNIT!$A$1:$F$63</definedName>
    <definedName name="ENGLISH_REPORT_DAY">CONTROLS!$B$2</definedName>
    <definedName name="ENGLISH_WEEKLY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YEAR">CONTROLS!$F$2</definedName>
    <definedName name="MONTH">CONTROLS!$D$3</definedName>
    <definedName name="WEEK">CONTROLS!$D$4</definedName>
    <definedName name="YEAR">CONTROLS!$D$2</definedName>
  </definedNames>
  <calcPr calcId="152511" calcMode="manual"/>
</workbook>
</file>

<file path=xl/calcChain.xml><?xml version="1.0" encoding="utf-8"?>
<calcChain xmlns="http://schemas.openxmlformats.org/spreadsheetml/2006/main">
  <c r="C2" i="102" l="1"/>
  <c r="C2" i="101"/>
  <c r="C2" i="100"/>
  <c r="C2" i="99"/>
  <c r="C2" i="98"/>
  <c r="C2" i="97"/>
  <c r="C2" i="96"/>
  <c r="C2" i="95"/>
  <c r="C2" i="94"/>
  <c r="C2" i="93"/>
  <c r="C2" i="92"/>
  <c r="C2" i="91"/>
  <c r="C2" i="90"/>
  <c r="C2" i="89"/>
  <c r="C2" i="88"/>
  <c r="C2" i="87"/>
  <c r="C2" i="86"/>
  <c r="C2" i="85"/>
  <c r="C2" i="84"/>
  <c r="C2" i="83"/>
  <c r="C2" i="82"/>
  <c r="C2" i="81"/>
  <c r="C2" i="80"/>
  <c r="C2" i="79"/>
  <c r="C2" i="78"/>
  <c r="C2" i="77"/>
  <c r="C2" i="76"/>
  <c r="C2" i="75"/>
  <c r="C2" i="74"/>
  <c r="C2" i="73"/>
  <c r="C2" i="72"/>
  <c r="C2" i="52" l="1"/>
  <c r="D4" i="4" l="1"/>
  <c r="D3" i="4" l="1"/>
  <c r="F1" i="4" l="1"/>
  <c r="D2" i="4"/>
  <c r="D13" i="102" l="1"/>
  <c r="E13" i="102" s="1"/>
  <c r="D18" i="102"/>
  <c r="E18" i="102" s="1"/>
  <c r="D20" i="102"/>
  <c r="E20" i="102" s="1"/>
  <c r="D8" i="102"/>
  <c r="E8" i="102" s="1"/>
  <c r="D21" i="102"/>
  <c r="E21" i="102" s="1"/>
  <c r="D19" i="102"/>
  <c r="E19" i="102" s="1"/>
  <c r="D22" i="102"/>
  <c r="E22" i="102" s="1"/>
  <c r="D22" i="100"/>
  <c r="E22" i="100" s="1"/>
  <c r="D20" i="100"/>
  <c r="E20" i="100" s="1"/>
  <c r="D18" i="100"/>
  <c r="E18" i="100" s="1"/>
  <c r="D12" i="99"/>
  <c r="E12" i="99" s="1"/>
  <c r="D17" i="98"/>
  <c r="E17" i="98" s="1"/>
  <c r="D15" i="98"/>
  <c r="E15" i="98" s="1"/>
  <c r="D17" i="101"/>
  <c r="E17" i="101" s="1"/>
  <c r="D15" i="101"/>
  <c r="E15" i="101" s="1"/>
  <c r="D9" i="101"/>
  <c r="E9" i="101" s="1"/>
  <c r="D20" i="99"/>
  <c r="E20" i="99" s="1"/>
  <c r="D18" i="99"/>
  <c r="E18" i="99" s="1"/>
  <c r="D16" i="99"/>
  <c r="E16" i="99" s="1"/>
  <c r="D18" i="101"/>
  <c r="E18" i="101" s="1"/>
  <c r="D14" i="101"/>
  <c r="E14" i="101" s="1"/>
  <c r="D17" i="99"/>
  <c r="E17" i="99" s="1"/>
  <c r="D18" i="98"/>
  <c r="E18" i="98" s="1"/>
  <c r="D14" i="98"/>
  <c r="E14" i="98" s="1"/>
  <c r="D22" i="97"/>
  <c r="E22" i="97" s="1"/>
  <c r="D20" i="97"/>
  <c r="E20" i="97" s="1"/>
  <c r="D18" i="97"/>
  <c r="E18" i="97" s="1"/>
  <c r="D19" i="100"/>
  <c r="E19" i="100" s="1"/>
  <c r="D21" i="100"/>
  <c r="E21" i="100" s="1"/>
  <c r="D8" i="100"/>
  <c r="E8" i="100" s="1"/>
  <c r="D16" i="98"/>
  <c r="E16" i="98" s="1"/>
  <c r="D19" i="99"/>
  <c r="E19" i="99" s="1"/>
  <c r="D19" i="97"/>
  <c r="E19" i="97" s="1"/>
  <c r="D16" i="101"/>
  <c r="E16" i="101" s="1"/>
  <c r="D21" i="97"/>
  <c r="E21" i="97" s="1"/>
  <c r="D18" i="95"/>
  <c r="E18" i="95" s="1"/>
  <c r="D16" i="95"/>
  <c r="E16" i="95" s="1"/>
  <c r="D14" i="95"/>
  <c r="E14" i="95" s="1"/>
  <c r="D21" i="93"/>
  <c r="E21" i="93" s="1"/>
  <c r="D19" i="93"/>
  <c r="E19" i="93" s="1"/>
  <c r="D20" i="96"/>
  <c r="E20" i="96" s="1"/>
  <c r="D18" i="96"/>
  <c r="E18" i="96" s="1"/>
  <c r="D16" i="96"/>
  <c r="E16" i="96" s="1"/>
  <c r="D21" i="94"/>
  <c r="E21" i="94" s="1"/>
  <c r="D19" i="94"/>
  <c r="E19" i="94" s="1"/>
  <c r="D17" i="95"/>
  <c r="E17" i="95" s="1"/>
  <c r="D15" i="95"/>
  <c r="E15" i="95" s="1"/>
  <c r="D22" i="93"/>
  <c r="E22" i="93" s="1"/>
  <c r="D20" i="93"/>
  <c r="E20" i="93" s="1"/>
  <c r="D18" i="93"/>
  <c r="E18" i="93" s="1"/>
  <c r="D19" i="96"/>
  <c r="E19" i="96" s="1"/>
  <c r="D17" i="96"/>
  <c r="E17" i="96" s="1"/>
  <c r="D22" i="94"/>
  <c r="E22" i="94" s="1"/>
  <c r="D20" i="94"/>
  <c r="E20" i="94" s="1"/>
  <c r="D18" i="94"/>
  <c r="E18" i="94" s="1"/>
  <c r="D15" i="86"/>
  <c r="E15" i="86" s="1"/>
  <c r="D21" i="92"/>
  <c r="E21" i="92" s="1"/>
  <c r="D19" i="92"/>
  <c r="E19" i="92" s="1"/>
  <c r="D22" i="92"/>
  <c r="E22" i="92" s="1"/>
  <c r="D20" i="92"/>
  <c r="E20" i="92" s="1"/>
  <c r="D18" i="92"/>
  <c r="E18" i="92" s="1"/>
  <c r="D20" i="90"/>
  <c r="E20" i="90" s="1"/>
  <c r="D18" i="90"/>
  <c r="E18" i="90" s="1"/>
  <c r="D16" i="90"/>
  <c r="E16" i="90" s="1"/>
  <c r="D21" i="88"/>
  <c r="E21" i="88" s="1"/>
  <c r="D19" i="88"/>
  <c r="E19" i="88" s="1"/>
  <c r="D22" i="91"/>
  <c r="E22" i="91" s="1"/>
  <c r="D20" i="91"/>
  <c r="E20" i="91" s="1"/>
  <c r="D18" i="91"/>
  <c r="E18" i="91" s="1"/>
  <c r="D15" i="89"/>
  <c r="E15" i="89" s="1"/>
  <c r="D13" i="89"/>
  <c r="E13" i="89" s="1"/>
  <c r="D21" i="91"/>
  <c r="E21" i="91" s="1"/>
  <c r="D19" i="91"/>
  <c r="E19" i="91" s="1"/>
  <c r="D16" i="89"/>
  <c r="E16" i="89" s="1"/>
  <c r="D14" i="89"/>
  <c r="E14" i="89" s="1"/>
  <c r="D12" i="89"/>
  <c r="E12" i="89" s="1"/>
  <c r="D23" i="86"/>
  <c r="E23" i="86" s="1"/>
  <c r="D21" i="86"/>
  <c r="E21" i="86" s="1"/>
  <c r="D23" i="87"/>
  <c r="E23" i="87" s="1"/>
  <c r="D21" i="87"/>
  <c r="E21" i="87" s="1"/>
  <c r="D18" i="85"/>
  <c r="E18" i="85" s="1"/>
  <c r="D19" i="90"/>
  <c r="E19" i="90" s="1"/>
  <c r="D22" i="88"/>
  <c r="E22" i="88" s="1"/>
  <c r="D24" i="87"/>
  <c r="E24" i="87" s="1"/>
  <c r="D22" i="87"/>
  <c r="E22" i="87" s="1"/>
  <c r="D20" i="87"/>
  <c r="E20" i="87" s="1"/>
  <c r="D17" i="85"/>
  <c r="E17" i="85" s="1"/>
  <c r="D17" i="90"/>
  <c r="E17" i="90" s="1"/>
  <c r="D22" i="86"/>
  <c r="E22" i="86" s="1"/>
  <c r="D16" i="85"/>
  <c r="E16" i="85" s="1"/>
  <c r="D14" i="85"/>
  <c r="E14" i="85" s="1"/>
  <c r="D8" i="84"/>
  <c r="E8" i="84" s="1"/>
  <c r="D19" i="83"/>
  <c r="E19" i="83" s="1"/>
  <c r="D17" i="83"/>
  <c r="E17" i="83" s="1"/>
  <c r="D24" i="86"/>
  <c r="E24" i="86" s="1"/>
  <c r="D21" i="84"/>
  <c r="E21" i="84" s="1"/>
  <c r="D19" i="84"/>
  <c r="E19" i="84" s="1"/>
  <c r="D18" i="88"/>
  <c r="E18" i="88" s="1"/>
  <c r="D20" i="86"/>
  <c r="E20" i="86" s="1"/>
  <c r="D22" i="84"/>
  <c r="E22" i="84" s="1"/>
  <c r="D20" i="84"/>
  <c r="E20" i="84" s="1"/>
  <c r="D18" i="84"/>
  <c r="E18" i="84" s="1"/>
  <c r="D16" i="83"/>
  <c r="E16" i="83" s="1"/>
  <c r="D7" i="83"/>
  <c r="E7" i="83" s="1"/>
  <c r="D15" i="85"/>
  <c r="E15" i="85" s="1"/>
  <c r="D18" i="83"/>
  <c r="E18" i="83" s="1"/>
  <c r="D17" i="82"/>
  <c r="E17" i="82" s="1"/>
  <c r="D15" i="82"/>
  <c r="E15" i="82" s="1"/>
  <c r="D20" i="88"/>
  <c r="E20" i="88" s="1"/>
  <c r="D18" i="82"/>
  <c r="E18" i="82" s="1"/>
  <c r="D16" i="82"/>
  <c r="E16" i="82" s="1"/>
  <c r="D14" i="82"/>
  <c r="E14" i="82" s="1"/>
  <c r="D20" i="83"/>
  <c r="E20" i="83" s="1"/>
  <c r="D22" i="81"/>
  <c r="E22" i="81" s="1"/>
  <c r="D20" i="81"/>
  <c r="E20" i="81" s="1"/>
  <c r="D21" i="81"/>
  <c r="E21" i="81" s="1"/>
  <c r="D19" i="81"/>
  <c r="E19" i="81" s="1"/>
  <c r="D18" i="81"/>
  <c r="E18" i="81" s="1"/>
  <c r="D17" i="80"/>
  <c r="E17" i="80" s="1"/>
  <c r="D15" i="80"/>
  <c r="E15" i="80" s="1"/>
  <c r="D18" i="80"/>
  <c r="E18" i="80" s="1"/>
  <c r="D16" i="80"/>
  <c r="E16" i="80" s="1"/>
  <c r="D14" i="80"/>
  <c r="E14" i="80" s="1"/>
  <c r="D16" i="79"/>
  <c r="E16" i="79" s="1"/>
  <c r="D17" i="79"/>
  <c r="E17" i="79" s="1"/>
  <c r="D15" i="79"/>
  <c r="E15" i="79" s="1"/>
  <c r="D18" i="79"/>
  <c r="E18" i="79" s="1"/>
  <c r="D14" i="79"/>
  <c r="E14" i="79" s="1"/>
  <c r="D18" i="78"/>
  <c r="E18" i="78" s="1"/>
  <c r="D16" i="78"/>
  <c r="E16" i="78" s="1"/>
  <c r="D14" i="78"/>
  <c r="E14" i="78" s="1"/>
  <c r="D17" i="78"/>
  <c r="E17" i="78" s="1"/>
  <c r="D15" i="78"/>
  <c r="E15" i="78" s="1"/>
  <c r="D16" i="77"/>
  <c r="E16" i="77" s="1"/>
  <c r="D14" i="77"/>
  <c r="E14" i="77" s="1"/>
  <c r="D12" i="77"/>
  <c r="E12" i="77" s="1"/>
  <c r="D15" i="77"/>
  <c r="E15" i="77" s="1"/>
  <c r="D13" i="77"/>
  <c r="E13" i="77" s="1"/>
  <c r="D18" i="76"/>
  <c r="E18" i="76" s="1"/>
  <c r="D14" i="76"/>
  <c r="E14" i="76" s="1"/>
  <c r="D17" i="76"/>
  <c r="E17" i="76" s="1"/>
  <c r="D15" i="76"/>
  <c r="E15" i="76" s="1"/>
  <c r="D16" i="76"/>
  <c r="E16" i="76" s="1"/>
  <c r="D26" i="75"/>
  <c r="E26" i="75" s="1"/>
  <c r="D24" i="75"/>
  <c r="E24" i="75" s="1"/>
  <c r="D22" i="75"/>
  <c r="E22" i="75" s="1"/>
  <c r="D25" i="75"/>
  <c r="E25" i="75" s="1"/>
  <c r="D23" i="75"/>
  <c r="E23" i="75" s="1"/>
  <c r="D16" i="74"/>
  <c r="E16" i="74" s="1"/>
  <c r="D17" i="74"/>
  <c r="E17" i="74" s="1"/>
  <c r="D15" i="74"/>
  <c r="E15" i="74" s="1"/>
  <c r="D18" i="74"/>
  <c r="E18" i="74" s="1"/>
  <c r="D14" i="74"/>
  <c r="E14" i="74" s="1"/>
  <c r="D18" i="73"/>
  <c r="E18" i="73" s="1"/>
  <c r="D16" i="73"/>
  <c r="E16" i="73" s="1"/>
  <c r="D14" i="73"/>
  <c r="E14" i="73" s="1"/>
  <c r="D17" i="73"/>
  <c r="E17" i="73" s="1"/>
  <c r="D15" i="73"/>
  <c r="E15" i="73" s="1"/>
  <c r="D18" i="72"/>
  <c r="E18" i="72" s="1"/>
  <c r="D19" i="72"/>
  <c r="E19" i="72" s="1"/>
  <c r="D17" i="72"/>
  <c r="E17" i="72" s="1"/>
  <c r="D20" i="72"/>
  <c r="E20" i="72" s="1"/>
  <c r="D16" i="72"/>
  <c r="E16" i="72" s="1"/>
  <c r="D16" i="52"/>
  <c r="E16" i="52" s="1"/>
  <c r="D12" i="52"/>
  <c r="E12" i="52" s="1"/>
  <c r="D15" i="52"/>
  <c r="E15" i="52" s="1"/>
  <c r="D14" i="52"/>
  <c r="E14" i="52" s="1"/>
  <c r="D13" i="52"/>
  <c r="E13" i="52" s="1"/>
  <c r="F2" i="4"/>
  <c r="F4" i="4"/>
  <c r="F3" i="4"/>
  <c r="F5" i="4"/>
  <c r="D5" i="4"/>
  <c r="D10" i="72" s="1"/>
  <c r="E10" i="72" s="1"/>
  <c r="I13" i="102" l="1"/>
  <c r="H13" i="102"/>
  <c r="G13" i="102"/>
  <c r="J13" i="102"/>
  <c r="F13" i="102"/>
  <c r="D9" i="92"/>
  <c r="E9" i="92" s="1"/>
  <c r="G9" i="92" s="1"/>
  <c r="D14" i="94"/>
  <c r="E14" i="94" s="1"/>
  <c r="I14" i="94" s="1"/>
  <c r="D9" i="99"/>
  <c r="E9" i="99" s="1"/>
  <c r="I9" i="99" s="1"/>
  <c r="D9" i="102"/>
  <c r="E9" i="102" s="1"/>
  <c r="I9" i="102" s="1"/>
  <c r="D11" i="102"/>
  <c r="E11" i="102" s="1"/>
  <c r="I18" i="102"/>
  <c r="G18" i="102"/>
  <c r="H18" i="102"/>
  <c r="J18" i="102"/>
  <c r="D8" i="101"/>
  <c r="E8" i="101" s="1"/>
  <c r="F8" i="101" s="1"/>
  <c r="D12" i="102"/>
  <c r="E12" i="102" s="1"/>
  <c r="D14" i="102"/>
  <c r="E14" i="102" s="1"/>
  <c r="J22" i="102"/>
  <c r="I22" i="102"/>
  <c r="G22" i="102"/>
  <c r="H22" i="102"/>
  <c r="D11" i="92"/>
  <c r="E11" i="92" s="1"/>
  <c r="I11" i="92" s="1"/>
  <c r="D10" i="93"/>
  <c r="E10" i="93" s="1"/>
  <c r="G10" i="93" s="1"/>
  <c r="D8" i="93"/>
  <c r="E8" i="93" s="1"/>
  <c r="I8" i="93" s="1"/>
  <c r="D8" i="98"/>
  <c r="E8" i="98" s="1"/>
  <c r="F8" i="98" s="1"/>
  <c r="D7" i="101"/>
  <c r="E7" i="101" s="1"/>
  <c r="J7" i="101" s="1"/>
  <c r="D13" i="97"/>
  <c r="E13" i="97" s="1"/>
  <c r="G13" i="97" s="1"/>
  <c r="D14" i="100"/>
  <c r="E14" i="100" s="1"/>
  <c r="I14" i="100" s="1"/>
  <c r="H21" i="102"/>
  <c r="G21" i="102"/>
  <c r="J21" i="102"/>
  <c r="I21" i="102"/>
  <c r="J8" i="102"/>
  <c r="F8" i="102"/>
  <c r="I8" i="102"/>
  <c r="G8" i="102"/>
  <c r="H8" i="102"/>
  <c r="J20" i="102"/>
  <c r="H20" i="102"/>
  <c r="G20" i="102"/>
  <c r="I20" i="102"/>
  <c r="D12" i="97"/>
  <c r="E12" i="97" s="1"/>
  <c r="H12" i="97" s="1"/>
  <c r="D7" i="98"/>
  <c r="E7" i="98" s="1"/>
  <c r="H7" i="98" s="1"/>
  <c r="D9" i="98"/>
  <c r="E9" i="98" s="1"/>
  <c r="H9" i="98" s="1"/>
  <c r="D11" i="97"/>
  <c r="E11" i="97" s="1"/>
  <c r="F11" i="97" s="1"/>
  <c r="D10" i="98"/>
  <c r="E10" i="98" s="1"/>
  <c r="I10" i="98" s="1"/>
  <c r="D7" i="100"/>
  <c r="E7" i="100" s="1"/>
  <c r="G7" i="100" s="1"/>
  <c r="D7" i="102"/>
  <c r="E7" i="102" s="1"/>
  <c r="H19" i="102"/>
  <c r="I19" i="102"/>
  <c r="G19" i="102"/>
  <c r="J19" i="102"/>
  <c r="D10" i="102"/>
  <c r="E10" i="102" s="1"/>
  <c r="G19" i="97"/>
  <c r="H19" i="97"/>
  <c r="I19" i="97"/>
  <c r="J19" i="97"/>
  <c r="I8" i="100"/>
  <c r="J8" i="100"/>
  <c r="F8" i="100"/>
  <c r="H8" i="100"/>
  <c r="G8" i="100"/>
  <c r="G21" i="100"/>
  <c r="H21" i="100"/>
  <c r="J21" i="100"/>
  <c r="I21" i="100"/>
  <c r="J14" i="101"/>
  <c r="G14" i="101"/>
  <c r="H14" i="101"/>
  <c r="I14" i="101"/>
  <c r="H17" i="101"/>
  <c r="I17" i="101"/>
  <c r="J17" i="101"/>
  <c r="G17" i="101"/>
  <c r="I20" i="100"/>
  <c r="J20" i="100"/>
  <c r="H20" i="100"/>
  <c r="G20" i="100"/>
  <c r="J13" i="97"/>
  <c r="G9" i="101"/>
  <c r="H9" i="101"/>
  <c r="J9" i="101"/>
  <c r="I9" i="101"/>
  <c r="F9" i="101"/>
  <c r="D10" i="81"/>
  <c r="E10" i="81" s="1"/>
  <c r="G10" i="81" s="1"/>
  <c r="D8" i="91"/>
  <c r="E8" i="91" s="1"/>
  <c r="J8" i="91" s="1"/>
  <c r="D11" i="93"/>
  <c r="E11" i="93" s="1"/>
  <c r="H11" i="93" s="1"/>
  <c r="D9" i="96"/>
  <c r="E9" i="96" s="1"/>
  <c r="J9" i="96" s="1"/>
  <c r="D8" i="95"/>
  <c r="E8" i="95" s="1"/>
  <c r="H8" i="95" s="1"/>
  <c r="J16" i="101"/>
  <c r="G16" i="101"/>
  <c r="I16" i="101"/>
  <c r="H16" i="101"/>
  <c r="J19" i="99"/>
  <c r="G19" i="99"/>
  <c r="I19" i="99"/>
  <c r="H19" i="99"/>
  <c r="D10" i="97"/>
  <c r="E10" i="97" s="1"/>
  <c r="D10" i="99"/>
  <c r="E10" i="99" s="1"/>
  <c r="G19" i="100"/>
  <c r="H19" i="100"/>
  <c r="I19" i="100"/>
  <c r="J19" i="100"/>
  <c r="I20" i="97"/>
  <c r="J20" i="97"/>
  <c r="G20" i="97"/>
  <c r="H20" i="97"/>
  <c r="G14" i="98"/>
  <c r="H14" i="98"/>
  <c r="J14" i="98"/>
  <c r="I14" i="98"/>
  <c r="D12" i="100"/>
  <c r="E12" i="100" s="1"/>
  <c r="D7" i="99"/>
  <c r="E7" i="99" s="1"/>
  <c r="H20" i="99"/>
  <c r="I20" i="99"/>
  <c r="G20" i="99"/>
  <c r="J20" i="99"/>
  <c r="I17" i="98"/>
  <c r="J17" i="98"/>
  <c r="H17" i="98"/>
  <c r="G17" i="98"/>
  <c r="D11" i="100"/>
  <c r="E11" i="100" s="1"/>
  <c r="D10" i="101"/>
  <c r="E10" i="101" s="1"/>
  <c r="G21" i="97"/>
  <c r="H21" i="97"/>
  <c r="J21" i="97"/>
  <c r="I21" i="97"/>
  <c r="I11" i="97"/>
  <c r="H16" i="99"/>
  <c r="I16" i="99"/>
  <c r="G16" i="99"/>
  <c r="J16" i="99"/>
  <c r="H12" i="99"/>
  <c r="I12" i="99"/>
  <c r="F12" i="99"/>
  <c r="G12" i="99"/>
  <c r="J12" i="99"/>
  <c r="H8" i="98"/>
  <c r="H9" i="99"/>
  <c r="I18" i="97"/>
  <c r="J18" i="97"/>
  <c r="H18" i="97"/>
  <c r="G18" i="97"/>
  <c r="J17" i="99"/>
  <c r="G17" i="99"/>
  <c r="H17" i="99"/>
  <c r="I17" i="99"/>
  <c r="J18" i="101"/>
  <c r="G18" i="101"/>
  <c r="H18" i="101"/>
  <c r="I18" i="101"/>
  <c r="H18" i="99"/>
  <c r="I18" i="99"/>
  <c r="G18" i="99"/>
  <c r="J18" i="99"/>
  <c r="I15" i="98"/>
  <c r="J15" i="98"/>
  <c r="G15" i="98"/>
  <c r="H15" i="98"/>
  <c r="I22" i="100"/>
  <c r="J22" i="100"/>
  <c r="G22" i="100"/>
  <c r="H22" i="100"/>
  <c r="D9" i="94"/>
  <c r="E9" i="94" s="1"/>
  <c r="J9" i="94" s="1"/>
  <c r="D9" i="97"/>
  <c r="E9" i="97" s="1"/>
  <c r="D13" i="100"/>
  <c r="E13" i="100" s="1"/>
  <c r="D8" i="97"/>
  <c r="E8" i="97" s="1"/>
  <c r="G16" i="98"/>
  <c r="H16" i="98"/>
  <c r="I16" i="98"/>
  <c r="J16" i="98"/>
  <c r="D14" i="97"/>
  <c r="E14" i="97" s="1"/>
  <c r="D9" i="100"/>
  <c r="E9" i="100" s="1"/>
  <c r="D7" i="97"/>
  <c r="E7" i="97" s="1"/>
  <c r="I22" i="97"/>
  <c r="J22" i="97"/>
  <c r="H22" i="97"/>
  <c r="G22" i="97"/>
  <c r="G18" i="98"/>
  <c r="H18" i="98"/>
  <c r="I18" i="98"/>
  <c r="J18" i="98"/>
  <c r="D11" i="99"/>
  <c r="E11" i="99" s="1"/>
  <c r="D10" i="100"/>
  <c r="E10" i="100" s="1"/>
  <c r="H15" i="101"/>
  <c r="I15" i="101"/>
  <c r="G15" i="101"/>
  <c r="J15" i="101"/>
  <c r="D8" i="99"/>
  <c r="E8" i="99" s="1"/>
  <c r="I18" i="100"/>
  <c r="J18" i="100"/>
  <c r="G18" i="100"/>
  <c r="H18" i="100"/>
  <c r="H9" i="92"/>
  <c r="J9" i="92"/>
  <c r="G9" i="96"/>
  <c r="F9" i="96"/>
  <c r="H9" i="96"/>
  <c r="J16" i="96"/>
  <c r="I16" i="96"/>
  <c r="H16" i="96"/>
  <c r="G16" i="96"/>
  <c r="D9" i="82"/>
  <c r="E9" i="82" s="1"/>
  <c r="J9" i="82" s="1"/>
  <c r="D10" i="84"/>
  <c r="E10" i="84" s="1"/>
  <c r="I10" i="84" s="1"/>
  <c r="D12" i="83"/>
  <c r="E12" i="83" s="1"/>
  <c r="F12" i="83" s="1"/>
  <c r="D11" i="86"/>
  <c r="E11" i="86" s="1"/>
  <c r="G11" i="86" s="1"/>
  <c r="D7" i="87"/>
  <c r="E7" i="87" s="1"/>
  <c r="J7" i="87" s="1"/>
  <c r="D16" i="86"/>
  <c r="E16" i="86" s="1"/>
  <c r="H20" i="92"/>
  <c r="J20" i="92"/>
  <c r="G20" i="92"/>
  <c r="I20" i="92"/>
  <c r="D10" i="92"/>
  <c r="E10" i="92" s="1"/>
  <c r="J19" i="92"/>
  <c r="I19" i="92"/>
  <c r="H19" i="92"/>
  <c r="G19" i="92"/>
  <c r="D13" i="93"/>
  <c r="E13" i="93" s="1"/>
  <c r="D12" i="92"/>
  <c r="E12" i="92" s="1"/>
  <c r="D11" i="94"/>
  <c r="E11" i="94" s="1"/>
  <c r="D10" i="95"/>
  <c r="E10" i="95" s="1"/>
  <c r="H17" i="96"/>
  <c r="G17" i="96"/>
  <c r="J17" i="96"/>
  <c r="I17" i="96"/>
  <c r="G22" i="93"/>
  <c r="J22" i="93"/>
  <c r="I22" i="93"/>
  <c r="H22" i="93"/>
  <c r="D12" i="96"/>
  <c r="E12" i="96" s="1"/>
  <c r="J19" i="94"/>
  <c r="I19" i="94"/>
  <c r="H19" i="94"/>
  <c r="G19" i="94"/>
  <c r="D7" i="96"/>
  <c r="E7" i="96" s="1"/>
  <c r="J20" i="96"/>
  <c r="I20" i="96"/>
  <c r="H20" i="96"/>
  <c r="G20" i="96"/>
  <c r="D12" i="94"/>
  <c r="E12" i="94" s="1"/>
  <c r="I16" i="95"/>
  <c r="H16" i="95"/>
  <c r="G16" i="95"/>
  <c r="J16" i="95"/>
  <c r="D11" i="88"/>
  <c r="E11" i="88" s="1"/>
  <c r="I11" i="88" s="1"/>
  <c r="D11" i="91"/>
  <c r="E11" i="91" s="1"/>
  <c r="J11" i="91" s="1"/>
  <c r="D7" i="92"/>
  <c r="E7" i="92" s="1"/>
  <c r="H22" i="92"/>
  <c r="G22" i="92"/>
  <c r="J22" i="92"/>
  <c r="I22" i="92"/>
  <c r="D16" i="87"/>
  <c r="E16" i="87" s="1"/>
  <c r="J21" i="92"/>
  <c r="I21" i="92"/>
  <c r="G21" i="92"/>
  <c r="H21" i="92"/>
  <c r="D9" i="93"/>
  <c r="E9" i="93" s="1"/>
  <c r="D7" i="93"/>
  <c r="E7" i="93" s="1"/>
  <c r="H18" i="94"/>
  <c r="G18" i="94"/>
  <c r="J18" i="94"/>
  <c r="I18" i="94"/>
  <c r="H19" i="96"/>
  <c r="G19" i="96"/>
  <c r="J19" i="96"/>
  <c r="I19" i="96"/>
  <c r="D10" i="94"/>
  <c r="E10" i="94" s="1"/>
  <c r="G15" i="95"/>
  <c r="J15" i="95"/>
  <c r="I15" i="95"/>
  <c r="H15" i="95"/>
  <c r="D14" i="93"/>
  <c r="E14" i="93" s="1"/>
  <c r="J21" i="94"/>
  <c r="I21" i="94"/>
  <c r="H21" i="94"/>
  <c r="G21" i="94"/>
  <c r="D11" i="96"/>
  <c r="E11" i="96" s="1"/>
  <c r="I19" i="93"/>
  <c r="H19" i="93"/>
  <c r="G19" i="93"/>
  <c r="J19" i="93"/>
  <c r="D7" i="95"/>
  <c r="E7" i="95" s="1"/>
  <c r="I18" i="95"/>
  <c r="H18" i="95"/>
  <c r="G18" i="95"/>
  <c r="J18" i="95"/>
  <c r="H15" i="86"/>
  <c r="J15" i="86"/>
  <c r="I15" i="86"/>
  <c r="G15" i="86"/>
  <c r="F15" i="86"/>
  <c r="H20" i="94"/>
  <c r="G20" i="94"/>
  <c r="J20" i="94"/>
  <c r="I20" i="94"/>
  <c r="G18" i="93"/>
  <c r="J18" i="93"/>
  <c r="I18" i="93"/>
  <c r="H18" i="93"/>
  <c r="G17" i="95"/>
  <c r="J17" i="95"/>
  <c r="I17" i="95"/>
  <c r="H17" i="95"/>
  <c r="I21" i="93"/>
  <c r="H21" i="93"/>
  <c r="G21" i="93"/>
  <c r="J21" i="93"/>
  <c r="D10" i="96"/>
  <c r="E10" i="96" s="1"/>
  <c r="D10" i="83"/>
  <c r="E10" i="83" s="1"/>
  <c r="J10" i="83" s="1"/>
  <c r="D9" i="83"/>
  <c r="E9" i="83" s="1"/>
  <c r="I9" i="83" s="1"/>
  <c r="D10" i="86"/>
  <c r="E10" i="86" s="1"/>
  <c r="J10" i="86" s="1"/>
  <c r="D7" i="90"/>
  <c r="E7" i="90" s="1"/>
  <c r="J7" i="90" s="1"/>
  <c r="D14" i="92"/>
  <c r="E14" i="92" s="1"/>
  <c r="H18" i="92"/>
  <c r="J18" i="92"/>
  <c r="G18" i="92"/>
  <c r="I18" i="92"/>
  <c r="D15" i="87"/>
  <c r="E15" i="87" s="1"/>
  <c r="D13" i="92"/>
  <c r="E13" i="92" s="1"/>
  <c r="D12" i="93"/>
  <c r="E12" i="93" s="1"/>
  <c r="D8" i="92"/>
  <c r="E8" i="92" s="1"/>
  <c r="D7" i="94"/>
  <c r="E7" i="94" s="1"/>
  <c r="H22" i="94"/>
  <c r="G22" i="94"/>
  <c r="J22" i="94"/>
  <c r="I22" i="94"/>
  <c r="G20" i="93"/>
  <c r="J20" i="93"/>
  <c r="I20" i="93"/>
  <c r="H20" i="93"/>
  <c r="D9" i="95"/>
  <c r="E9" i="95" s="1"/>
  <c r="D8" i="96"/>
  <c r="E8" i="96" s="1"/>
  <c r="D13" i="94"/>
  <c r="E13" i="94" s="1"/>
  <c r="J18" i="96"/>
  <c r="I18" i="96"/>
  <c r="H18" i="96"/>
  <c r="G18" i="96"/>
  <c r="D8" i="94"/>
  <c r="E8" i="94" s="1"/>
  <c r="I14" i="95"/>
  <c r="H14" i="95"/>
  <c r="G14" i="95"/>
  <c r="J14" i="95"/>
  <c r="G20" i="88"/>
  <c r="J20" i="88"/>
  <c r="H20" i="88"/>
  <c r="I20" i="88"/>
  <c r="J19" i="84"/>
  <c r="I19" i="84"/>
  <c r="G19" i="84"/>
  <c r="H19" i="84"/>
  <c r="J15" i="89"/>
  <c r="I15" i="89"/>
  <c r="G15" i="89"/>
  <c r="H15" i="89"/>
  <c r="I19" i="88"/>
  <c r="H19" i="88"/>
  <c r="J19" i="88"/>
  <c r="G19" i="88"/>
  <c r="I20" i="90"/>
  <c r="H20" i="90"/>
  <c r="J20" i="90"/>
  <c r="G20" i="90"/>
  <c r="H14" i="82"/>
  <c r="G14" i="82"/>
  <c r="I14" i="82"/>
  <c r="J14" i="82"/>
  <c r="D9" i="85"/>
  <c r="E9" i="85" s="1"/>
  <c r="G18" i="83"/>
  <c r="J18" i="83"/>
  <c r="H18" i="83"/>
  <c r="I18" i="83"/>
  <c r="D8" i="82"/>
  <c r="E8" i="82" s="1"/>
  <c r="D7" i="86"/>
  <c r="E7" i="86" s="1"/>
  <c r="H18" i="84"/>
  <c r="G18" i="84"/>
  <c r="I18" i="84"/>
  <c r="J18" i="84"/>
  <c r="D12" i="91"/>
  <c r="E12" i="91" s="1"/>
  <c r="D13" i="84"/>
  <c r="E13" i="84" s="1"/>
  <c r="D14" i="88"/>
  <c r="E14" i="88" s="1"/>
  <c r="I19" i="83"/>
  <c r="H19" i="83"/>
  <c r="J19" i="83"/>
  <c r="G19" i="83"/>
  <c r="D10" i="87"/>
  <c r="E10" i="87" s="1"/>
  <c r="D12" i="86"/>
  <c r="E12" i="86" s="1"/>
  <c r="H22" i="87"/>
  <c r="G22" i="87"/>
  <c r="I22" i="87"/>
  <c r="J22" i="87"/>
  <c r="G22" i="88"/>
  <c r="J22" i="88"/>
  <c r="H22" i="88"/>
  <c r="I22" i="88"/>
  <c r="J18" i="85"/>
  <c r="I18" i="85"/>
  <c r="G18" i="85"/>
  <c r="H18" i="85"/>
  <c r="D13" i="87"/>
  <c r="E13" i="87" s="1"/>
  <c r="D12" i="88"/>
  <c r="E12" i="88" s="1"/>
  <c r="I21" i="86"/>
  <c r="H21" i="86"/>
  <c r="J21" i="86"/>
  <c r="G21" i="86"/>
  <c r="D7" i="88"/>
  <c r="E7" i="88" s="1"/>
  <c r="D10" i="90"/>
  <c r="E10" i="90" s="1"/>
  <c r="H19" i="91"/>
  <c r="G19" i="91"/>
  <c r="I19" i="91"/>
  <c r="J19" i="91"/>
  <c r="J13" i="89"/>
  <c r="I13" i="89"/>
  <c r="G13" i="89"/>
  <c r="H13" i="89"/>
  <c r="D7" i="91"/>
  <c r="E7" i="91" s="1"/>
  <c r="J22" i="91"/>
  <c r="I22" i="91"/>
  <c r="G22" i="91"/>
  <c r="H22" i="91"/>
  <c r="I18" i="90"/>
  <c r="H18" i="90"/>
  <c r="J18" i="90"/>
  <c r="G18" i="90"/>
  <c r="H20" i="84"/>
  <c r="G20" i="84"/>
  <c r="I20" i="84"/>
  <c r="J20" i="84"/>
  <c r="J11" i="86"/>
  <c r="F11" i="86"/>
  <c r="H8" i="84"/>
  <c r="G8" i="84"/>
  <c r="I8" i="84"/>
  <c r="F8" i="84"/>
  <c r="J8" i="84"/>
  <c r="G17" i="90"/>
  <c r="J17" i="90"/>
  <c r="H17" i="90"/>
  <c r="I17" i="90"/>
  <c r="H24" i="87"/>
  <c r="G24" i="87"/>
  <c r="I24" i="87"/>
  <c r="J24" i="87"/>
  <c r="J21" i="87"/>
  <c r="I21" i="87"/>
  <c r="G21" i="87"/>
  <c r="H21" i="87"/>
  <c r="I23" i="86"/>
  <c r="H23" i="86"/>
  <c r="J23" i="86"/>
  <c r="G23" i="86"/>
  <c r="H12" i="89"/>
  <c r="G12" i="89"/>
  <c r="I12" i="89"/>
  <c r="J12" i="89"/>
  <c r="H21" i="91"/>
  <c r="G21" i="91"/>
  <c r="I21" i="91"/>
  <c r="J21" i="91"/>
  <c r="D7" i="81"/>
  <c r="E7" i="81" s="1"/>
  <c r="I7" i="81" s="1"/>
  <c r="G20" i="83"/>
  <c r="J20" i="83"/>
  <c r="H20" i="83"/>
  <c r="I20" i="83"/>
  <c r="H18" i="82"/>
  <c r="G18" i="82"/>
  <c r="I18" i="82"/>
  <c r="J18" i="82"/>
  <c r="D10" i="82"/>
  <c r="E10" i="82" s="1"/>
  <c r="J15" i="82"/>
  <c r="I15" i="82"/>
  <c r="H15" i="82"/>
  <c r="G15" i="82"/>
  <c r="G15" i="85"/>
  <c r="J15" i="85"/>
  <c r="H15" i="85"/>
  <c r="I15" i="85"/>
  <c r="D11" i="83"/>
  <c r="E11" i="83" s="1"/>
  <c r="D7" i="84"/>
  <c r="E7" i="84" s="1"/>
  <c r="H22" i="84"/>
  <c r="G22" i="84"/>
  <c r="I22" i="84"/>
  <c r="J22" i="84"/>
  <c r="G20" i="86"/>
  <c r="J20" i="86"/>
  <c r="H20" i="86"/>
  <c r="I20" i="86"/>
  <c r="J21" i="84"/>
  <c r="I21" i="84"/>
  <c r="G21" i="84"/>
  <c r="H21" i="84"/>
  <c r="D14" i="87"/>
  <c r="E14" i="87" s="1"/>
  <c r="D12" i="84"/>
  <c r="E12" i="84" s="1"/>
  <c r="J16" i="85"/>
  <c r="I16" i="85"/>
  <c r="H16" i="85"/>
  <c r="G16" i="85"/>
  <c r="H17" i="85"/>
  <c r="G17" i="85"/>
  <c r="I17" i="85"/>
  <c r="J17" i="85"/>
  <c r="D11" i="87"/>
  <c r="E11" i="87" s="1"/>
  <c r="D10" i="88"/>
  <c r="E10" i="88" s="1"/>
  <c r="D9" i="90"/>
  <c r="E9" i="90" s="1"/>
  <c r="D14" i="86"/>
  <c r="E14" i="86" s="1"/>
  <c r="J23" i="87"/>
  <c r="I23" i="87"/>
  <c r="G23" i="87"/>
  <c r="H23" i="87"/>
  <c r="D9" i="86"/>
  <c r="E9" i="86" s="1"/>
  <c r="D8" i="87"/>
  <c r="E8" i="87" s="1"/>
  <c r="H14" i="89"/>
  <c r="G14" i="89"/>
  <c r="I14" i="89"/>
  <c r="J14" i="89"/>
  <c r="D9" i="91"/>
  <c r="E9" i="91" s="1"/>
  <c r="D8" i="90"/>
  <c r="E8" i="90" s="1"/>
  <c r="J18" i="91"/>
  <c r="I18" i="91"/>
  <c r="G18" i="91"/>
  <c r="H18" i="91"/>
  <c r="I21" i="88"/>
  <c r="H21" i="88"/>
  <c r="J21" i="88"/>
  <c r="G21" i="88"/>
  <c r="D11" i="90"/>
  <c r="E11" i="90" s="1"/>
  <c r="D10" i="91"/>
  <c r="E10" i="91" s="1"/>
  <c r="H16" i="82"/>
  <c r="G16" i="82"/>
  <c r="J16" i="82"/>
  <c r="I16" i="82"/>
  <c r="J7" i="83"/>
  <c r="F7" i="83"/>
  <c r="I7" i="83"/>
  <c r="H7" i="83"/>
  <c r="G7" i="83"/>
  <c r="G24" i="86"/>
  <c r="J24" i="86"/>
  <c r="H24" i="86"/>
  <c r="I24" i="86"/>
  <c r="I14" i="85"/>
  <c r="H14" i="85"/>
  <c r="J14" i="85"/>
  <c r="G14" i="85"/>
  <c r="G11" i="91"/>
  <c r="D7" i="82"/>
  <c r="E7" i="82" s="1"/>
  <c r="D8" i="83"/>
  <c r="E8" i="83" s="1"/>
  <c r="D14" i="84"/>
  <c r="E14" i="84" s="1"/>
  <c r="J17" i="82"/>
  <c r="I17" i="82"/>
  <c r="G17" i="82"/>
  <c r="H17" i="82"/>
  <c r="G16" i="83"/>
  <c r="J16" i="83"/>
  <c r="H16" i="83"/>
  <c r="I16" i="83"/>
  <c r="D11" i="84"/>
  <c r="E11" i="84" s="1"/>
  <c r="D10" i="85"/>
  <c r="E10" i="85" s="1"/>
  <c r="G18" i="88"/>
  <c r="J18" i="88"/>
  <c r="H18" i="88"/>
  <c r="I18" i="88"/>
  <c r="D9" i="84"/>
  <c r="E9" i="84" s="1"/>
  <c r="D8" i="85"/>
  <c r="E8" i="85" s="1"/>
  <c r="D9" i="88"/>
  <c r="E9" i="88" s="1"/>
  <c r="I17" i="83"/>
  <c r="H17" i="83"/>
  <c r="J17" i="83"/>
  <c r="G17" i="83"/>
  <c r="D7" i="85"/>
  <c r="E7" i="85" s="1"/>
  <c r="G22" i="86"/>
  <c r="J22" i="86"/>
  <c r="H22" i="86"/>
  <c r="I22" i="86"/>
  <c r="D8" i="86"/>
  <c r="E8" i="86" s="1"/>
  <c r="H20" i="87"/>
  <c r="G20" i="87"/>
  <c r="I20" i="87"/>
  <c r="J20" i="87"/>
  <c r="D13" i="88"/>
  <c r="E13" i="88" s="1"/>
  <c r="G19" i="90"/>
  <c r="J19" i="90"/>
  <c r="H19" i="90"/>
  <c r="I19" i="90"/>
  <c r="D9" i="87"/>
  <c r="E9" i="87" s="1"/>
  <c r="D8" i="88"/>
  <c r="E8" i="88" s="1"/>
  <c r="D13" i="86"/>
  <c r="E13" i="86" s="1"/>
  <c r="D12" i="87"/>
  <c r="E12" i="87" s="1"/>
  <c r="D7" i="89"/>
  <c r="E7" i="89" s="1"/>
  <c r="H16" i="89"/>
  <c r="G16" i="89"/>
  <c r="I16" i="89"/>
  <c r="J16" i="89"/>
  <c r="D13" i="91"/>
  <c r="E13" i="91" s="1"/>
  <c r="D12" i="90"/>
  <c r="E12" i="90" s="1"/>
  <c r="J20" i="91"/>
  <c r="I20" i="91"/>
  <c r="G20" i="91"/>
  <c r="H20" i="91"/>
  <c r="D8" i="89"/>
  <c r="E8" i="89" s="1"/>
  <c r="I16" i="90"/>
  <c r="H16" i="90"/>
  <c r="J16" i="90"/>
  <c r="G16" i="90"/>
  <c r="D14" i="91"/>
  <c r="E14" i="91" s="1"/>
  <c r="H21" i="81"/>
  <c r="J21" i="81"/>
  <c r="I21" i="81"/>
  <c r="G21" i="81"/>
  <c r="D9" i="81"/>
  <c r="E9" i="81" s="1"/>
  <c r="D8" i="81"/>
  <c r="E8" i="81" s="1"/>
  <c r="J22" i="81"/>
  <c r="G22" i="81"/>
  <c r="I22" i="81"/>
  <c r="H22" i="81"/>
  <c r="F7" i="81"/>
  <c r="H19" i="81"/>
  <c r="I19" i="81"/>
  <c r="G19" i="81"/>
  <c r="J19" i="81"/>
  <c r="D14" i="81"/>
  <c r="E14" i="81" s="1"/>
  <c r="D13" i="81"/>
  <c r="E13" i="81" s="1"/>
  <c r="J18" i="81"/>
  <c r="I18" i="81"/>
  <c r="G18" i="81"/>
  <c r="H18" i="81"/>
  <c r="D11" i="81"/>
  <c r="E11" i="81" s="1"/>
  <c r="J20" i="81"/>
  <c r="G20" i="81"/>
  <c r="I20" i="81"/>
  <c r="H20" i="81"/>
  <c r="D12" i="81"/>
  <c r="E12" i="81" s="1"/>
  <c r="H17" i="80"/>
  <c r="J17" i="80"/>
  <c r="G17" i="80"/>
  <c r="I17" i="80"/>
  <c r="J18" i="80"/>
  <c r="I18" i="80"/>
  <c r="H18" i="80"/>
  <c r="G18" i="80"/>
  <c r="D7" i="80"/>
  <c r="E7" i="80" s="1"/>
  <c r="D9" i="80"/>
  <c r="E9" i="80" s="1"/>
  <c r="D8" i="80"/>
  <c r="E8" i="80" s="1"/>
  <c r="J16" i="80"/>
  <c r="I16" i="80"/>
  <c r="H16" i="80"/>
  <c r="G16" i="80"/>
  <c r="J14" i="80"/>
  <c r="H14" i="80"/>
  <c r="I14" i="80"/>
  <c r="G14" i="80"/>
  <c r="H15" i="80"/>
  <c r="G15" i="80"/>
  <c r="J15" i="80"/>
  <c r="I15" i="80"/>
  <c r="D10" i="80"/>
  <c r="E10" i="80" s="1"/>
  <c r="J18" i="79"/>
  <c r="I18" i="79"/>
  <c r="H18" i="79"/>
  <c r="G18" i="79"/>
  <c r="D9" i="79"/>
  <c r="E9" i="79" s="1"/>
  <c r="J14" i="79"/>
  <c r="I14" i="79"/>
  <c r="H14" i="79"/>
  <c r="G14" i="79"/>
  <c r="H17" i="79"/>
  <c r="G17" i="79"/>
  <c r="I17" i="79"/>
  <c r="J17" i="79"/>
  <c r="D8" i="79"/>
  <c r="E8" i="79" s="1"/>
  <c r="J16" i="79"/>
  <c r="H16" i="79"/>
  <c r="G16" i="79"/>
  <c r="I16" i="79"/>
  <c r="D7" i="79"/>
  <c r="E7" i="79" s="1"/>
  <c r="H15" i="79"/>
  <c r="I15" i="79"/>
  <c r="G15" i="79"/>
  <c r="J15" i="79"/>
  <c r="D10" i="79"/>
  <c r="E10" i="79" s="1"/>
  <c r="J14" i="78"/>
  <c r="H14" i="78"/>
  <c r="G14" i="78"/>
  <c r="I14" i="78"/>
  <c r="H15" i="78"/>
  <c r="J15" i="78"/>
  <c r="G15" i="78"/>
  <c r="I15" i="78"/>
  <c r="D10" i="78"/>
  <c r="E10" i="78" s="1"/>
  <c r="H17" i="78"/>
  <c r="I17" i="78"/>
  <c r="G17" i="78"/>
  <c r="J17" i="78"/>
  <c r="J18" i="78"/>
  <c r="I18" i="78"/>
  <c r="H18" i="78"/>
  <c r="G18" i="78"/>
  <c r="D8" i="78"/>
  <c r="E8" i="78" s="1"/>
  <c r="J16" i="78"/>
  <c r="H16" i="78"/>
  <c r="G16" i="78"/>
  <c r="I16" i="78"/>
  <c r="D9" i="78"/>
  <c r="E9" i="78" s="1"/>
  <c r="D7" i="78"/>
  <c r="E7" i="78" s="1"/>
  <c r="D9" i="76"/>
  <c r="E9" i="76" s="1"/>
  <c r="F9" i="76" s="1"/>
  <c r="J12" i="77"/>
  <c r="I12" i="77"/>
  <c r="H12" i="77"/>
  <c r="G12" i="77"/>
  <c r="D7" i="77"/>
  <c r="E7" i="77" s="1"/>
  <c r="J14" i="77"/>
  <c r="I14" i="77"/>
  <c r="H14" i="77"/>
  <c r="G14" i="77"/>
  <c r="H13" i="77"/>
  <c r="G13" i="77"/>
  <c r="J13" i="77"/>
  <c r="I13" i="77"/>
  <c r="J16" i="77"/>
  <c r="I16" i="77"/>
  <c r="H16" i="77"/>
  <c r="G16" i="77"/>
  <c r="H15" i="77"/>
  <c r="G15" i="77"/>
  <c r="J15" i="77"/>
  <c r="I15" i="77"/>
  <c r="D8" i="77"/>
  <c r="E8" i="77" s="1"/>
  <c r="H15" i="76"/>
  <c r="G15" i="76"/>
  <c r="J15" i="76"/>
  <c r="I15" i="76"/>
  <c r="J18" i="76"/>
  <c r="G18" i="76"/>
  <c r="I18" i="76"/>
  <c r="H18" i="76"/>
  <c r="D7" i="74"/>
  <c r="E7" i="74" s="1"/>
  <c r="J7" i="74" s="1"/>
  <c r="J16" i="76"/>
  <c r="I16" i="76"/>
  <c r="G16" i="76"/>
  <c r="H16" i="76"/>
  <c r="D8" i="76"/>
  <c r="E8" i="76" s="1"/>
  <c r="J14" i="76"/>
  <c r="G14" i="76"/>
  <c r="I14" i="76"/>
  <c r="H14" i="76"/>
  <c r="D7" i="76"/>
  <c r="E7" i="76" s="1"/>
  <c r="H17" i="76"/>
  <c r="J17" i="76"/>
  <c r="I17" i="76"/>
  <c r="G17" i="76"/>
  <c r="D10" i="76"/>
  <c r="E10" i="76" s="1"/>
  <c r="H23" i="75"/>
  <c r="G23" i="75"/>
  <c r="J23" i="75"/>
  <c r="I23" i="75"/>
  <c r="D8" i="75"/>
  <c r="E8" i="75" s="1"/>
  <c r="J22" i="75"/>
  <c r="I22" i="75"/>
  <c r="H22" i="75"/>
  <c r="G22" i="75"/>
  <c r="D17" i="75"/>
  <c r="E17" i="75" s="1"/>
  <c r="J24" i="75"/>
  <c r="I24" i="75"/>
  <c r="H24" i="75"/>
  <c r="G24" i="75"/>
  <c r="D11" i="75"/>
  <c r="E11" i="75" s="1"/>
  <c r="D18" i="75"/>
  <c r="E18" i="75" s="1"/>
  <c r="J26" i="75"/>
  <c r="I26" i="75"/>
  <c r="H26" i="75"/>
  <c r="G26" i="75"/>
  <c r="D12" i="75"/>
  <c r="E12" i="75" s="1"/>
  <c r="H25" i="75"/>
  <c r="G25" i="75"/>
  <c r="J25" i="75"/>
  <c r="I25" i="75"/>
  <c r="D14" i="75"/>
  <c r="E14" i="75" s="1"/>
  <c r="D10" i="75"/>
  <c r="E10" i="75" s="1"/>
  <c r="D9" i="75"/>
  <c r="E9" i="75" s="1"/>
  <c r="D15" i="75"/>
  <c r="E15" i="75" s="1"/>
  <c r="D7" i="75"/>
  <c r="E7" i="75" s="1"/>
  <c r="D13" i="75"/>
  <c r="E13" i="75" s="1"/>
  <c r="D16" i="75"/>
  <c r="E16" i="75" s="1"/>
  <c r="H15" i="74"/>
  <c r="I15" i="74"/>
  <c r="G15" i="74"/>
  <c r="J15" i="74"/>
  <c r="J14" i="74"/>
  <c r="I14" i="74"/>
  <c r="G14" i="74"/>
  <c r="H14" i="74"/>
  <c r="H17" i="74"/>
  <c r="G17" i="74"/>
  <c r="J17" i="74"/>
  <c r="I17" i="74"/>
  <c r="I7" i="74"/>
  <c r="J18" i="74"/>
  <c r="I18" i="74"/>
  <c r="G18" i="74"/>
  <c r="H18" i="74"/>
  <c r="J16" i="74"/>
  <c r="H16" i="74"/>
  <c r="G16" i="74"/>
  <c r="I16" i="74"/>
  <c r="D8" i="74"/>
  <c r="E8" i="74" s="1"/>
  <c r="D9" i="74"/>
  <c r="E9" i="74" s="1"/>
  <c r="D10" i="74"/>
  <c r="E10" i="74" s="1"/>
  <c r="D9" i="73"/>
  <c r="E9" i="73" s="1"/>
  <c r="J14" i="73"/>
  <c r="I14" i="73"/>
  <c r="H14" i="73"/>
  <c r="G14" i="73"/>
  <c r="H17" i="73"/>
  <c r="G17" i="73"/>
  <c r="J17" i="73"/>
  <c r="I17" i="73"/>
  <c r="H15" i="73"/>
  <c r="G15" i="73"/>
  <c r="J15" i="73"/>
  <c r="I15" i="73"/>
  <c r="J16" i="73"/>
  <c r="I16" i="73"/>
  <c r="H16" i="73"/>
  <c r="G16" i="73"/>
  <c r="J18" i="73"/>
  <c r="I18" i="73"/>
  <c r="G18" i="73"/>
  <c r="H18" i="73"/>
  <c r="D7" i="73"/>
  <c r="E7" i="73" s="1"/>
  <c r="D8" i="73"/>
  <c r="E8" i="73" s="1"/>
  <c r="D10" i="73"/>
  <c r="E10" i="73" s="1"/>
  <c r="J15" i="52"/>
  <c r="G15" i="52"/>
  <c r="H15" i="52"/>
  <c r="I15" i="52"/>
  <c r="H10" i="72"/>
  <c r="J10" i="72"/>
  <c r="F10" i="72"/>
  <c r="G10" i="72"/>
  <c r="I10" i="72"/>
  <c r="J14" i="52"/>
  <c r="H14" i="52"/>
  <c r="I14" i="52"/>
  <c r="G14" i="52"/>
  <c r="H16" i="52"/>
  <c r="G16" i="52"/>
  <c r="I16" i="52"/>
  <c r="J16" i="52"/>
  <c r="H17" i="72"/>
  <c r="J17" i="72"/>
  <c r="I17" i="72"/>
  <c r="G17" i="72"/>
  <c r="D12" i="72"/>
  <c r="E12" i="72" s="1"/>
  <c r="J13" i="52"/>
  <c r="H13" i="52"/>
  <c r="G13" i="52"/>
  <c r="I13" i="52"/>
  <c r="J16" i="72"/>
  <c r="I16" i="72"/>
  <c r="H16" i="72"/>
  <c r="G16" i="72"/>
  <c r="H19" i="72"/>
  <c r="G19" i="72"/>
  <c r="J19" i="72"/>
  <c r="I19" i="72"/>
  <c r="D11" i="72"/>
  <c r="E11" i="72" s="1"/>
  <c r="J20" i="72"/>
  <c r="H20" i="72"/>
  <c r="I20" i="72"/>
  <c r="G20" i="72"/>
  <c r="D9" i="72"/>
  <c r="E9" i="72" s="1"/>
  <c r="D8" i="72"/>
  <c r="E8" i="72" s="1"/>
  <c r="I12" i="52"/>
  <c r="G12" i="52"/>
  <c r="J12" i="52"/>
  <c r="H12" i="52"/>
  <c r="D7" i="72"/>
  <c r="E7" i="72" s="1"/>
  <c r="J18" i="72"/>
  <c r="H18" i="72"/>
  <c r="I18" i="72"/>
  <c r="G18" i="72"/>
  <c r="D8" i="52"/>
  <c r="E8" i="52" s="1"/>
  <c r="F8" i="52" s="1"/>
  <c r="D7" i="52"/>
  <c r="E7" i="52" s="1"/>
  <c r="H7" i="90" l="1"/>
  <c r="F7" i="90"/>
  <c r="H7" i="87"/>
  <c r="J7" i="81"/>
  <c r="I11" i="91"/>
  <c r="I10" i="86"/>
  <c r="F9" i="99"/>
  <c r="J9" i="102"/>
  <c r="H11" i="86"/>
  <c r="J9" i="99"/>
  <c r="G9" i="102"/>
  <c r="G9" i="99"/>
  <c r="I8" i="98"/>
  <c r="J8" i="98"/>
  <c r="G11" i="97"/>
  <c r="G8" i="98"/>
  <c r="J11" i="97"/>
  <c r="H11" i="97"/>
  <c r="J9" i="98"/>
  <c r="F9" i="102"/>
  <c r="I12" i="83"/>
  <c r="H14" i="100"/>
  <c r="J11" i="88"/>
  <c r="G12" i="83"/>
  <c r="J8" i="93"/>
  <c r="F11" i="91"/>
  <c r="J14" i="100"/>
  <c r="G14" i="100"/>
  <c r="H11" i="91"/>
  <c r="G9" i="82"/>
  <c r="G11" i="93"/>
  <c r="F8" i="93"/>
  <c r="F9" i="92"/>
  <c r="I9" i="92"/>
  <c r="I9" i="98"/>
  <c r="G9" i="98"/>
  <c r="F14" i="100"/>
  <c r="H8" i="93"/>
  <c r="F9" i="98"/>
  <c r="I10" i="83"/>
  <c r="F11" i="93"/>
  <c r="H9" i="94"/>
  <c r="G8" i="93"/>
  <c r="I8" i="101"/>
  <c r="F11" i="88"/>
  <c r="F10" i="86"/>
  <c r="J12" i="83"/>
  <c r="F9" i="94"/>
  <c r="H7" i="100"/>
  <c r="I13" i="97"/>
  <c r="G7" i="98"/>
  <c r="H9" i="102"/>
  <c r="J7" i="98"/>
  <c r="F10" i="81"/>
  <c r="H11" i="88"/>
  <c r="H12" i="83"/>
  <c r="F10" i="93"/>
  <c r="G14" i="94"/>
  <c r="I9" i="94"/>
  <c r="F7" i="100"/>
  <c r="I7" i="98"/>
  <c r="G10" i="86"/>
  <c r="J10" i="93"/>
  <c r="J14" i="94"/>
  <c r="J7" i="100"/>
  <c r="H13" i="97"/>
  <c r="H9" i="76"/>
  <c r="J10" i="81"/>
  <c r="F10" i="83"/>
  <c r="F14" i="94"/>
  <c r="J11" i="92"/>
  <c r="H8" i="101"/>
  <c r="J8" i="101"/>
  <c r="J12" i="102"/>
  <c r="F12" i="102"/>
  <c r="I12" i="102"/>
  <c r="H12" i="102"/>
  <c r="G12" i="102"/>
  <c r="H10" i="81"/>
  <c r="H14" i="94"/>
  <c r="G8" i="101"/>
  <c r="F7" i="101"/>
  <c r="G12" i="97"/>
  <c r="G11" i="102"/>
  <c r="H11" i="102"/>
  <c r="F11" i="102"/>
  <c r="I11" i="102"/>
  <c r="J11" i="102"/>
  <c r="J10" i="98"/>
  <c r="G10" i="83"/>
  <c r="J8" i="95"/>
  <c r="I12" i="97"/>
  <c r="G14" i="102"/>
  <c r="J14" i="102"/>
  <c r="I14" i="102"/>
  <c r="F14" i="102"/>
  <c r="H14" i="102"/>
  <c r="G11" i="88"/>
  <c r="G10" i="84"/>
  <c r="H10" i="86"/>
  <c r="H9" i="83"/>
  <c r="I10" i="93"/>
  <c r="I11" i="93"/>
  <c r="H11" i="92"/>
  <c r="G11" i="92"/>
  <c r="I7" i="100"/>
  <c r="G7" i="101"/>
  <c r="I7" i="101"/>
  <c r="F13" i="97"/>
  <c r="F12" i="97"/>
  <c r="F10" i="98"/>
  <c r="H10" i="98"/>
  <c r="H11" i="98" s="1"/>
  <c r="F7" i="98"/>
  <c r="I7" i="102"/>
  <c r="H7" i="102"/>
  <c r="J7" i="102"/>
  <c r="F7" i="102"/>
  <c r="G7" i="102"/>
  <c r="G23" i="102"/>
  <c r="I8" i="91"/>
  <c r="F11" i="92"/>
  <c r="H7" i="101"/>
  <c r="J12" i="97"/>
  <c r="G10" i="98"/>
  <c r="H23" i="102"/>
  <c r="I23" i="102"/>
  <c r="I9" i="82"/>
  <c r="F9" i="83"/>
  <c r="H10" i="93"/>
  <c r="J11" i="93"/>
  <c r="H10" i="102"/>
  <c r="J10" i="102"/>
  <c r="I10" i="102"/>
  <c r="G10" i="102"/>
  <c r="F10" i="102"/>
  <c r="J23" i="102"/>
  <c r="I19" i="101"/>
  <c r="I23" i="100"/>
  <c r="J23" i="100"/>
  <c r="J21" i="99"/>
  <c r="H23" i="97"/>
  <c r="I9" i="96"/>
  <c r="G11" i="99"/>
  <c r="H11" i="99"/>
  <c r="J11" i="99"/>
  <c r="I11" i="99"/>
  <c r="F11" i="99"/>
  <c r="G14" i="97"/>
  <c r="H14" i="97"/>
  <c r="F14" i="97"/>
  <c r="J14" i="97"/>
  <c r="I14" i="97"/>
  <c r="G19" i="98"/>
  <c r="F9" i="82"/>
  <c r="F8" i="91"/>
  <c r="F7" i="87"/>
  <c r="J9" i="83"/>
  <c r="G8" i="95"/>
  <c r="I8" i="97"/>
  <c r="J8" i="97"/>
  <c r="F8" i="97"/>
  <c r="H8" i="97"/>
  <c r="G8" i="97"/>
  <c r="J23" i="97"/>
  <c r="G21" i="99"/>
  <c r="H11" i="100"/>
  <c r="I11" i="100"/>
  <c r="F11" i="100"/>
  <c r="J11" i="100"/>
  <c r="G11" i="100"/>
  <c r="I19" i="98"/>
  <c r="J10" i="99"/>
  <c r="F10" i="99"/>
  <c r="G10" i="99"/>
  <c r="I10" i="99"/>
  <c r="H10" i="99"/>
  <c r="H7" i="81"/>
  <c r="I10" i="81"/>
  <c r="H10" i="83"/>
  <c r="I11" i="86"/>
  <c r="H9" i="82"/>
  <c r="G8" i="91"/>
  <c r="I7" i="87"/>
  <c r="G7" i="87"/>
  <c r="G9" i="83"/>
  <c r="J23" i="92"/>
  <c r="F8" i="95"/>
  <c r="I8" i="95"/>
  <c r="I21" i="96"/>
  <c r="G9" i="94"/>
  <c r="G23" i="100"/>
  <c r="G10" i="100"/>
  <c r="H10" i="100"/>
  <c r="J10" i="100"/>
  <c r="F10" i="100"/>
  <c r="I10" i="100"/>
  <c r="J9" i="100"/>
  <c r="F9" i="100"/>
  <c r="G9" i="100"/>
  <c r="I9" i="100"/>
  <c r="H9" i="100"/>
  <c r="G23" i="97"/>
  <c r="H21" i="99"/>
  <c r="G7" i="99"/>
  <c r="H7" i="99"/>
  <c r="F7" i="99"/>
  <c r="I7" i="99"/>
  <c r="J7" i="99"/>
  <c r="H19" i="98"/>
  <c r="J19" i="101"/>
  <c r="J9" i="97"/>
  <c r="F9" i="97"/>
  <c r="G9" i="97"/>
  <c r="I9" i="97"/>
  <c r="H9" i="97"/>
  <c r="H10" i="101"/>
  <c r="I10" i="101"/>
  <c r="F10" i="101"/>
  <c r="J10" i="101"/>
  <c r="G10" i="101"/>
  <c r="I12" i="100"/>
  <c r="J12" i="100"/>
  <c r="F12" i="100"/>
  <c r="G12" i="100"/>
  <c r="H12" i="100"/>
  <c r="H19" i="101"/>
  <c r="J9" i="76"/>
  <c r="G7" i="81"/>
  <c r="G25" i="87"/>
  <c r="H23" i="88"/>
  <c r="H8" i="91"/>
  <c r="G23" i="92"/>
  <c r="H23" i="100"/>
  <c r="H8" i="99"/>
  <c r="I8" i="99"/>
  <c r="G8" i="99"/>
  <c r="J8" i="99"/>
  <c r="F8" i="99"/>
  <c r="H7" i="97"/>
  <c r="I7" i="97"/>
  <c r="F7" i="97"/>
  <c r="G7" i="97"/>
  <c r="J7" i="97"/>
  <c r="J13" i="100"/>
  <c r="F13" i="100"/>
  <c r="G13" i="100"/>
  <c r="H13" i="100"/>
  <c r="I13" i="100"/>
  <c r="I23" i="97"/>
  <c r="I21" i="99"/>
  <c r="J19" i="98"/>
  <c r="G10" i="97"/>
  <c r="H10" i="97"/>
  <c r="I10" i="97"/>
  <c r="J10" i="97"/>
  <c r="F10" i="97"/>
  <c r="G19" i="101"/>
  <c r="J19" i="95"/>
  <c r="I23" i="93"/>
  <c r="J9" i="95"/>
  <c r="F9" i="95"/>
  <c r="I9" i="95"/>
  <c r="H9" i="95"/>
  <c r="G9" i="95"/>
  <c r="J16" i="87"/>
  <c r="I16" i="87"/>
  <c r="F16" i="87"/>
  <c r="H16" i="87"/>
  <c r="G16" i="87"/>
  <c r="G19" i="85"/>
  <c r="I7" i="90"/>
  <c r="F10" i="84"/>
  <c r="H19" i="95"/>
  <c r="I13" i="94"/>
  <c r="H13" i="94"/>
  <c r="G13" i="94"/>
  <c r="J13" i="94"/>
  <c r="F13" i="94"/>
  <c r="G7" i="94"/>
  <c r="J7" i="94"/>
  <c r="F7" i="94"/>
  <c r="I7" i="94"/>
  <c r="H7" i="94"/>
  <c r="F15" i="87"/>
  <c r="I15" i="87"/>
  <c r="H15" i="87"/>
  <c r="J15" i="87"/>
  <c r="G15" i="87"/>
  <c r="H23" i="92"/>
  <c r="G23" i="93"/>
  <c r="I11" i="96"/>
  <c r="H11" i="96"/>
  <c r="G11" i="96"/>
  <c r="J11" i="96"/>
  <c r="F11" i="96"/>
  <c r="I23" i="94"/>
  <c r="H7" i="93"/>
  <c r="F7" i="93"/>
  <c r="G7" i="93"/>
  <c r="J7" i="93"/>
  <c r="I7" i="93"/>
  <c r="G13" i="93"/>
  <c r="J13" i="93"/>
  <c r="F13" i="93"/>
  <c r="I13" i="93"/>
  <c r="H13" i="93"/>
  <c r="G21" i="96"/>
  <c r="H8" i="94"/>
  <c r="G8" i="94"/>
  <c r="J8" i="94"/>
  <c r="F8" i="94"/>
  <c r="I8" i="94"/>
  <c r="H10" i="96"/>
  <c r="G10" i="96"/>
  <c r="J10" i="96"/>
  <c r="F10" i="96"/>
  <c r="I10" i="96"/>
  <c r="J10" i="94"/>
  <c r="F10" i="94"/>
  <c r="I10" i="94"/>
  <c r="H10" i="94"/>
  <c r="G10" i="94"/>
  <c r="G23" i="94"/>
  <c r="G11" i="94"/>
  <c r="J11" i="94"/>
  <c r="F11" i="94"/>
  <c r="I11" i="94"/>
  <c r="H11" i="94"/>
  <c r="G7" i="90"/>
  <c r="H10" i="84"/>
  <c r="J10" i="84"/>
  <c r="I19" i="95"/>
  <c r="J8" i="96"/>
  <c r="F8" i="96"/>
  <c r="I8" i="96"/>
  <c r="H8" i="96"/>
  <c r="G8" i="96"/>
  <c r="H8" i="92"/>
  <c r="F8" i="92"/>
  <c r="G8" i="92"/>
  <c r="I8" i="92"/>
  <c r="J8" i="92"/>
  <c r="I23" i="92"/>
  <c r="J14" i="92"/>
  <c r="F14" i="92"/>
  <c r="H14" i="92"/>
  <c r="I14" i="92"/>
  <c r="G14" i="92"/>
  <c r="H23" i="93"/>
  <c r="I14" i="93"/>
  <c r="H14" i="93"/>
  <c r="G14" i="93"/>
  <c r="J14" i="93"/>
  <c r="F14" i="93"/>
  <c r="J23" i="94"/>
  <c r="J9" i="93"/>
  <c r="F9" i="93"/>
  <c r="I9" i="93"/>
  <c r="H9" i="93"/>
  <c r="G9" i="93"/>
  <c r="H12" i="94"/>
  <c r="G12" i="94"/>
  <c r="J12" i="94"/>
  <c r="F12" i="94"/>
  <c r="I12" i="94"/>
  <c r="G10" i="95"/>
  <c r="J10" i="95"/>
  <c r="F10" i="95"/>
  <c r="I10" i="95"/>
  <c r="H10" i="95"/>
  <c r="J10" i="92"/>
  <c r="F10" i="92"/>
  <c r="I10" i="92"/>
  <c r="G10" i="92"/>
  <c r="H10" i="92"/>
  <c r="H21" i="96"/>
  <c r="J12" i="93"/>
  <c r="F12" i="93"/>
  <c r="H12" i="93"/>
  <c r="I12" i="93"/>
  <c r="G12" i="93"/>
  <c r="I7" i="96"/>
  <c r="H7" i="96"/>
  <c r="G7" i="96"/>
  <c r="J7" i="96"/>
  <c r="F7" i="96"/>
  <c r="I16" i="86"/>
  <c r="J16" i="86"/>
  <c r="G16" i="86"/>
  <c r="H16" i="86"/>
  <c r="F16" i="86"/>
  <c r="G19" i="95"/>
  <c r="I13" i="92"/>
  <c r="G13" i="92"/>
  <c r="H13" i="92"/>
  <c r="J13" i="92"/>
  <c r="F13" i="92"/>
  <c r="J23" i="93"/>
  <c r="H7" i="95"/>
  <c r="G7" i="95"/>
  <c r="J7" i="95"/>
  <c r="F7" i="95"/>
  <c r="I7" i="95"/>
  <c r="H23" i="94"/>
  <c r="G7" i="92"/>
  <c r="J7" i="92"/>
  <c r="F7" i="92"/>
  <c r="I7" i="92"/>
  <c r="H7" i="92"/>
  <c r="J12" i="96"/>
  <c r="F12" i="96"/>
  <c r="I12" i="96"/>
  <c r="H12" i="96"/>
  <c r="G12" i="96"/>
  <c r="H12" i="92"/>
  <c r="G12" i="92"/>
  <c r="J12" i="92"/>
  <c r="I12" i="92"/>
  <c r="F12" i="92"/>
  <c r="J21" i="96"/>
  <c r="H23" i="91"/>
  <c r="G21" i="90"/>
  <c r="I21" i="90"/>
  <c r="J25" i="87"/>
  <c r="H25" i="87"/>
  <c r="J25" i="86"/>
  <c r="H19" i="85"/>
  <c r="J19" i="85"/>
  <c r="J21" i="83"/>
  <c r="G7" i="89"/>
  <c r="J7" i="89"/>
  <c r="F7" i="89"/>
  <c r="H7" i="89"/>
  <c r="I7" i="89"/>
  <c r="G11" i="84"/>
  <c r="J11" i="84"/>
  <c r="F11" i="84"/>
  <c r="H11" i="84"/>
  <c r="I11" i="84"/>
  <c r="G10" i="88"/>
  <c r="J10" i="88"/>
  <c r="F10" i="88"/>
  <c r="H10" i="88"/>
  <c r="I10" i="88"/>
  <c r="J10" i="82"/>
  <c r="F10" i="82"/>
  <c r="I10" i="82"/>
  <c r="H10" i="82"/>
  <c r="G10" i="82"/>
  <c r="I23" i="84"/>
  <c r="H23" i="81"/>
  <c r="J21" i="90"/>
  <c r="I12" i="90"/>
  <c r="H12" i="90"/>
  <c r="J12" i="90"/>
  <c r="F12" i="90"/>
  <c r="G12" i="90"/>
  <c r="H12" i="87"/>
  <c r="G12" i="87"/>
  <c r="I12" i="87"/>
  <c r="F12" i="87"/>
  <c r="J12" i="87"/>
  <c r="I13" i="88"/>
  <c r="H13" i="88"/>
  <c r="G13" i="88"/>
  <c r="J13" i="88"/>
  <c r="F13" i="88"/>
  <c r="I8" i="85"/>
  <c r="H8" i="85"/>
  <c r="J8" i="85"/>
  <c r="F8" i="85"/>
  <c r="G8" i="85"/>
  <c r="J23" i="88"/>
  <c r="I21" i="83"/>
  <c r="G23" i="91"/>
  <c r="H9" i="86"/>
  <c r="G9" i="86"/>
  <c r="I9" i="86"/>
  <c r="J9" i="86"/>
  <c r="F9" i="86"/>
  <c r="G11" i="87"/>
  <c r="J11" i="87"/>
  <c r="F11" i="87"/>
  <c r="H11" i="87"/>
  <c r="I11" i="87"/>
  <c r="G25" i="86"/>
  <c r="G17" i="89"/>
  <c r="I7" i="91"/>
  <c r="H7" i="91"/>
  <c r="J7" i="91"/>
  <c r="F7" i="91"/>
  <c r="G7" i="91"/>
  <c r="H12" i="88"/>
  <c r="J12" i="88"/>
  <c r="I12" i="88"/>
  <c r="F12" i="88"/>
  <c r="G12" i="88"/>
  <c r="J12" i="91"/>
  <c r="F12" i="91"/>
  <c r="I12" i="91"/>
  <c r="G12" i="91"/>
  <c r="H12" i="91"/>
  <c r="G23" i="84"/>
  <c r="J9" i="85"/>
  <c r="F9" i="85"/>
  <c r="I9" i="85"/>
  <c r="G9" i="85"/>
  <c r="H9" i="85"/>
  <c r="G19" i="82"/>
  <c r="I9" i="87"/>
  <c r="H9" i="87"/>
  <c r="J9" i="87"/>
  <c r="F9" i="87"/>
  <c r="G9" i="87"/>
  <c r="G21" i="83"/>
  <c r="H8" i="87"/>
  <c r="G8" i="87"/>
  <c r="I8" i="87"/>
  <c r="F8" i="87"/>
  <c r="J8" i="87"/>
  <c r="J10" i="87"/>
  <c r="F10" i="87"/>
  <c r="I10" i="87"/>
  <c r="G10" i="87"/>
  <c r="H10" i="87"/>
  <c r="H8" i="82"/>
  <c r="G8" i="82"/>
  <c r="J8" i="82"/>
  <c r="I8" i="82"/>
  <c r="F8" i="82"/>
  <c r="I19" i="82"/>
  <c r="H21" i="90"/>
  <c r="H13" i="86"/>
  <c r="G13" i="86"/>
  <c r="I13" i="86"/>
  <c r="F13" i="86"/>
  <c r="J13" i="86"/>
  <c r="G8" i="86"/>
  <c r="J8" i="86"/>
  <c r="F8" i="86"/>
  <c r="H8" i="86"/>
  <c r="I8" i="86"/>
  <c r="I9" i="84"/>
  <c r="H9" i="84"/>
  <c r="J9" i="84"/>
  <c r="F9" i="84"/>
  <c r="G9" i="84"/>
  <c r="G23" i="88"/>
  <c r="H21" i="83"/>
  <c r="J14" i="84"/>
  <c r="F14" i="84"/>
  <c r="I14" i="84"/>
  <c r="G14" i="84"/>
  <c r="H14" i="84"/>
  <c r="H10" i="91"/>
  <c r="G10" i="91"/>
  <c r="I10" i="91"/>
  <c r="J10" i="91"/>
  <c r="F10" i="91"/>
  <c r="I23" i="91"/>
  <c r="G9" i="91"/>
  <c r="J9" i="91"/>
  <c r="F9" i="91"/>
  <c r="H9" i="91"/>
  <c r="I9" i="91"/>
  <c r="I14" i="86"/>
  <c r="H14" i="86"/>
  <c r="J14" i="86"/>
  <c r="F14" i="86"/>
  <c r="G14" i="86"/>
  <c r="H12" i="84"/>
  <c r="G12" i="84"/>
  <c r="I12" i="84"/>
  <c r="J12" i="84"/>
  <c r="F12" i="84"/>
  <c r="I25" i="86"/>
  <c r="G7" i="84"/>
  <c r="J7" i="84"/>
  <c r="F7" i="84"/>
  <c r="H7" i="84"/>
  <c r="I7" i="84"/>
  <c r="H17" i="89"/>
  <c r="G10" i="90"/>
  <c r="J10" i="90"/>
  <c r="F10" i="90"/>
  <c r="H10" i="90"/>
  <c r="I10" i="90"/>
  <c r="I13" i="87"/>
  <c r="H13" i="87"/>
  <c r="J13" i="87"/>
  <c r="F13" i="87"/>
  <c r="G13" i="87"/>
  <c r="J14" i="88"/>
  <c r="F14" i="88"/>
  <c r="G14" i="88"/>
  <c r="H14" i="88"/>
  <c r="I14" i="88"/>
  <c r="H23" i="84"/>
  <c r="H19" i="82"/>
  <c r="H8" i="89"/>
  <c r="G8" i="89"/>
  <c r="I8" i="89"/>
  <c r="J8" i="89"/>
  <c r="F8" i="89"/>
  <c r="J9" i="88"/>
  <c r="F9" i="88"/>
  <c r="I9" i="88"/>
  <c r="G9" i="88"/>
  <c r="H9" i="88"/>
  <c r="G7" i="82"/>
  <c r="J7" i="82"/>
  <c r="F7" i="82"/>
  <c r="H7" i="82"/>
  <c r="I7" i="82"/>
  <c r="I8" i="90"/>
  <c r="H8" i="90"/>
  <c r="J8" i="90"/>
  <c r="F8" i="90"/>
  <c r="G8" i="90"/>
  <c r="J14" i="87"/>
  <c r="F14" i="87"/>
  <c r="I14" i="87"/>
  <c r="G14" i="87"/>
  <c r="H14" i="87"/>
  <c r="I17" i="89"/>
  <c r="H7" i="88"/>
  <c r="G7" i="88"/>
  <c r="I7" i="88"/>
  <c r="F7" i="88"/>
  <c r="J7" i="88"/>
  <c r="I13" i="84"/>
  <c r="H13" i="84"/>
  <c r="J13" i="84"/>
  <c r="F13" i="84"/>
  <c r="G13" i="84"/>
  <c r="I23" i="81"/>
  <c r="H14" i="91"/>
  <c r="G14" i="91"/>
  <c r="I14" i="91"/>
  <c r="J14" i="91"/>
  <c r="F14" i="91"/>
  <c r="G13" i="91"/>
  <c r="J13" i="91"/>
  <c r="F13" i="91"/>
  <c r="H13" i="91"/>
  <c r="I13" i="91"/>
  <c r="I8" i="88"/>
  <c r="H8" i="88"/>
  <c r="J8" i="88"/>
  <c r="F8" i="88"/>
  <c r="G8" i="88"/>
  <c r="I25" i="87"/>
  <c r="H7" i="85"/>
  <c r="G7" i="85"/>
  <c r="I7" i="85"/>
  <c r="J7" i="85"/>
  <c r="F7" i="85"/>
  <c r="I23" i="88"/>
  <c r="G10" i="85"/>
  <c r="J10" i="85"/>
  <c r="F10" i="85"/>
  <c r="H10" i="85"/>
  <c r="I10" i="85"/>
  <c r="G8" i="83"/>
  <c r="J8" i="83"/>
  <c r="F8" i="83"/>
  <c r="I8" i="83"/>
  <c r="H8" i="83"/>
  <c r="I19" i="85"/>
  <c r="H11" i="90"/>
  <c r="G11" i="90"/>
  <c r="I11" i="90"/>
  <c r="F11" i="90"/>
  <c r="J11" i="90"/>
  <c r="J23" i="91"/>
  <c r="J9" i="90"/>
  <c r="F9" i="90"/>
  <c r="I9" i="90"/>
  <c r="G9" i="90"/>
  <c r="H9" i="90"/>
  <c r="H25" i="86"/>
  <c r="J11" i="83"/>
  <c r="F11" i="83"/>
  <c r="I11" i="83"/>
  <c r="G11" i="83"/>
  <c r="H11" i="83"/>
  <c r="J17" i="89"/>
  <c r="G12" i="86"/>
  <c r="J12" i="86"/>
  <c r="F12" i="86"/>
  <c r="H12" i="86"/>
  <c r="I12" i="86"/>
  <c r="J23" i="84"/>
  <c r="J7" i="86"/>
  <c r="F7" i="86"/>
  <c r="I7" i="86"/>
  <c r="G7" i="86"/>
  <c r="H7" i="86"/>
  <c r="J19" i="82"/>
  <c r="H12" i="81"/>
  <c r="J12" i="81"/>
  <c r="I12" i="81"/>
  <c r="G12" i="81"/>
  <c r="F12" i="81"/>
  <c r="G19" i="80"/>
  <c r="G11" i="81"/>
  <c r="J11" i="81"/>
  <c r="I11" i="81"/>
  <c r="H11" i="81"/>
  <c r="F11" i="81"/>
  <c r="J23" i="81"/>
  <c r="J8" i="81"/>
  <c r="F8" i="81"/>
  <c r="I8" i="81"/>
  <c r="G8" i="81"/>
  <c r="H8" i="81"/>
  <c r="I19" i="80"/>
  <c r="I13" i="81"/>
  <c r="H13" i="81"/>
  <c r="J13" i="81"/>
  <c r="F13" i="81"/>
  <c r="G13" i="81"/>
  <c r="G9" i="81"/>
  <c r="J9" i="81"/>
  <c r="H9" i="81"/>
  <c r="F9" i="81"/>
  <c r="I9" i="81"/>
  <c r="G23" i="81"/>
  <c r="J14" i="81"/>
  <c r="F14" i="81"/>
  <c r="I14" i="81"/>
  <c r="G14" i="81"/>
  <c r="H14" i="81"/>
  <c r="H10" i="80"/>
  <c r="G10" i="80"/>
  <c r="J10" i="80"/>
  <c r="F10" i="80"/>
  <c r="I10" i="80"/>
  <c r="J19" i="80"/>
  <c r="G9" i="80"/>
  <c r="I9" i="80"/>
  <c r="F9" i="80"/>
  <c r="H9" i="80"/>
  <c r="J9" i="80"/>
  <c r="G7" i="74"/>
  <c r="I19" i="79"/>
  <c r="J8" i="80"/>
  <c r="F8" i="80"/>
  <c r="I8" i="80"/>
  <c r="H8" i="80"/>
  <c r="G8" i="80"/>
  <c r="H19" i="80"/>
  <c r="I7" i="80"/>
  <c r="H7" i="80"/>
  <c r="G7" i="80"/>
  <c r="J7" i="80"/>
  <c r="F7" i="80"/>
  <c r="H10" i="79"/>
  <c r="J10" i="79"/>
  <c r="I10" i="79"/>
  <c r="G10" i="79"/>
  <c r="F10" i="79"/>
  <c r="H19" i="79"/>
  <c r="I7" i="79"/>
  <c r="H7" i="79"/>
  <c r="J7" i="79"/>
  <c r="F7" i="79"/>
  <c r="G7" i="79"/>
  <c r="J8" i="79"/>
  <c r="F8" i="79"/>
  <c r="I8" i="79"/>
  <c r="G8" i="79"/>
  <c r="H8" i="79"/>
  <c r="J19" i="79"/>
  <c r="G19" i="79"/>
  <c r="G9" i="79"/>
  <c r="J9" i="79"/>
  <c r="H9" i="79"/>
  <c r="F9" i="79"/>
  <c r="I9" i="79"/>
  <c r="I9" i="76"/>
  <c r="G9" i="76"/>
  <c r="G7" i="78"/>
  <c r="H7" i="78"/>
  <c r="J7" i="78"/>
  <c r="F7" i="78"/>
  <c r="I7" i="78"/>
  <c r="I19" i="78"/>
  <c r="H10" i="78"/>
  <c r="F10" i="78"/>
  <c r="G10" i="78"/>
  <c r="J10" i="78"/>
  <c r="I10" i="78"/>
  <c r="J19" i="78"/>
  <c r="F7" i="74"/>
  <c r="G9" i="78"/>
  <c r="I9" i="78"/>
  <c r="J9" i="78"/>
  <c r="F9" i="78"/>
  <c r="H9" i="78"/>
  <c r="G19" i="78"/>
  <c r="H8" i="78"/>
  <c r="G8" i="78"/>
  <c r="J8" i="78"/>
  <c r="F8" i="78"/>
  <c r="I8" i="78"/>
  <c r="H19" i="78"/>
  <c r="H17" i="77"/>
  <c r="H8" i="77"/>
  <c r="G8" i="77"/>
  <c r="J8" i="77"/>
  <c r="F8" i="77"/>
  <c r="I8" i="77"/>
  <c r="I17" i="77"/>
  <c r="G7" i="77"/>
  <c r="J7" i="77"/>
  <c r="F7" i="77"/>
  <c r="I7" i="77"/>
  <c r="H7" i="77"/>
  <c r="J17" i="77"/>
  <c r="I19" i="76"/>
  <c r="G17" i="77"/>
  <c r="I7" i="76"/>
  <c r="H7" i="76"/>
  <c r="J7" i="76"/>
  <c r="F7" i="76"/>
  <c r="G7" i="76"/>
  <c r="J19" i="76"/>
  <c r="H7" i="74"/>
  <c r="H19" i="76"/>
  <c r="J8" i="76"/>
  <c r="I8" i="76"/>
  <c r="G8" i="76"/>
  <c r="F8" i="76"/>
  <c r="H8" i="76"/>
  <c r="H10" i="76"/>
  <c r="G10" i="76"/>
  <c r="F10" i="76"/>
  <c r="I10" i="76"/>
  <c r="J10" i="76"/>
  <c r="G19" i="76"/>
  <c r="H16" i="75"/>
  <c r="G16" i="75"/>
  <c r="J16" i="75"/>
  <c r="F16" i="75"/>
  <c r="I16" i="75"/>
  <c r="G9" i="75"/>
  <c r="J9" i="75"/>
  <c r="F9" i="75"/>
  <c r="I9" i="75"/>
  <c r="H9" i="75"/>
  <c r="J18" i="75"/>
  <c r="F18" i="75"/>
  <c r="I18" i="75"/>
  <c r="H18" i="75"/>
  <c r="G18" i="75"/>
  <c r="H27" i="75"/>
  <c r="G19" i="74"/>
  <c r="I13" i="75"/>
  <c r="H13" i="75"/>
  <c r="G13" i="75"/>
  <c r="J13" i="75"/>
  <c r="F13" i="75"/>
  <c r="H10" i="75"/>
  <c r="G10" i="75"/>
  <c r="J10" i="75"/>
  <c r="F10" i="75"/>
  <c r="I10" i="75"/>
  <c r="G11" i="75"/>
  <c r="J11" i="75"/>
  <c r="F11" i="75"/>
  <c r="I11" i="75"/>
  <c r="H11" i="75"/>
  <c r="I27" i="75"/>
  <c r="G21" i="72"/>
  <c r="I7" i="75"/>
  <c r="H7" i="75"/>
  <c r="G7" i="75"/>
  <c r="J7" i="75"/>
  <c r="F7" i="75"/>
  <c r="J14" i="75"/>
  <c r="F14" i="75"/>
  <c r="I14" i="75"/>
  <c r="H14" i="75"/>
  <c r="G14" i="75"/>
  <c r="I17" i="75"/>
  <c r="H17" i="75"/>
  <c r="G17" i="75"/>
  <c r="J17" i="75"/>
  <c r="F17" i="75"/>
  <c r="J27" i="75"/>
  <c r="G15" i="75"/>
  <c r="J15" i="75"/>
  <c r="F15" i="75"/>
  <c r="I15" i="75"/>
  <c r="H15" i="75"/>
  <c r="H12" i="75"/>
  <c r="G12" i="75"/>
  <c r="J12" i="75"/>
  <c r="F12" i="75"/>
  <c r="I12" i="75"/>
  <c r="G27" i="75"/>
  <c r="J8" i="75"/>
  <c r="F8" i="75"/>
  <c r="I8" i="75"/>
  <c r="H8" i="75"/>
  <c r="G8" i="75"/>
  <c r="H10" i="74"/>
  <c r="F10" i="74"/>
  <c r="I10" i="74"/>
  <c r="G10" i="74"/>
  <c r="J10" i="74"/>
  <c r="H19" i="74"/>
  <c r="J8" i="74"/>
  <c r="F8" i="74"/>
  <c r="I8" i="74"/>
  <c r="H8" i="74"/>
  <c r="G8" i="74"/>
  <c r="I19" i="74"/>
  <c r="G9" i="74"/>
  <c r="J9" i="74"/>
  <c r="H9" i="74"/>
  <c r="F9" i="74"/>
  <c r="I9" i="74"/>
  <c r="J19" i="74"/>
  <c r="I7" i="73"/>
  <c r="H7" i="73"/>
  <c r="J7" i="73"/>
  <c r="F7" i="73"/>
  <c r="G7" i="73"/>
  <c r="H10" i="73"/>
  <c r="G10" i="73"/>
  <c r="J10" i="73"/>
  <c r="F10" i="73"/>
  <c r="I10" i="73"/>
  <c r="H19" i="73"/>
  <c r="J8" i="73"/>
  <c r="F8" i="73"/>
  <c r="I8" i="73"/>
  <c r="G8" i="73"/>
  <c r="H8" i="73"/>
  <c r="I19" i="73"/>
  <c r="J19" i="73"/>
  <c r="G19" i="73"/>
  <c r="G9" i="73"/>
  <c r="J9" i="73"/>
  <c r="F9" i="73"/>
  <c r="H9" i="73"/>
  <c r="I9" i="73"/>
  <c r="G9" i="72"/>
  <c r="I9" i="72"/>
  <c r="H9" i="72"/>
  <c r="J9" i="72"/>
  <c r="F9" i="72"/>
  <c r="I21" i="72"/>
  <c r="G7" i="72"/>
  <c r="F7" i="72"/>
  <c r="I7" i="72"/>
  <c r="H7" i="72"/>
  <c r="J7" i="72"/>
  <c r="I11" i="72"/>
  <c r="G11" i="72"/>
  <c r="H11" i="72"/>
  <c r="J11" i="72"/>
  <c r="F11" i="72"/>
  <c r="J21" i="72"/>
  <c r="J12" i="72"/>
  <c r="F12" i="72"/>
  <c r="I12" i="72"/>
  <c r="H12" i="72"/>
  <c r="G12" i="72"/>
  <c r="H8" i="72"/>
  <c r="J8" i="72"/>
  <c r="F8" i="72"/>
  <c r="G8" i="72"/>
  <c r="I8" i="72"/>
  <c r="H21" i="72"/>
  <c r="I17" i="52"/>
  <c r="G17" i="52"/>
  <c r="H17" i="52"/>
  <c r="G7" i="52"/>
  <c r="J7" i="52"/>
  <c r="F7" i="52"/>
  <c r="I7" i="52"/>
  <c r="H7" i="52"/>
  <c r="H8" i="52"/>
  <c r="G8" i="52"/>
  <c r="J8" i="52"/>
  <c r="I8" i="52"/>
  <c r="J17" i="52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I11" i="98" l="1"/>
  <c r="J11" i="98"/>
  <c r="H11" i="101"/>
  <c r="G11" i="98"/>
  <c r="I11" i="101"/>
  <c r="G11" i="101"/>
  <c r="J15" i="102"/>
  <c r="J11" i="101"/>
  <c r="H15" i="102"/>
  <c r="G15" i="102"/>
  <c r="I15" i="102"/>
  <c r="H17" i="86"/>
  <c r="I11" i="82"/>
  <c r="G15" i="100"/>
  <c r="H15" i="100"/>
  <c r="J15" i="100"/>
  <c r="I15" i="100"/>
  <c r="H13" i="99"/>
  <c r="G17" i="87"/>
  <c r="H15" i="92"/>
  <c r="I17" i="86"/>
  <c r="J17" i="87"/>
  <c r="H17" i="87"/>
  <c r="J15" i="97"/>
  <c r="H15" i="97"/>
  <c r="J13" i="99"/>
  <c r="G13" i="99"/>
  <c r="I17" i="87"/>
  <c r="G17" i="86"/>
  <c r="H11" i="85"/>
  <c r="H11" i="82"/>
  <c r="G15" i="92"/>
  <c r="I15" i="97"/>
  <c r="J11" i="82"/>
  <c r="G15" i="97"/>
  <c r="I13" i="99"/>
  <c r="H11" i="95"/>
  <c r="I13" i="96"/>
  <c r="G15" i="93"/>
  <c r="H15" i="94"/>
  <c r="G15" i="94"/>
  <c r="H15" i="81"/>
  <c r="J15" i="81"/>
  <c r="H13" i="83"/>
  <c r="I15" i="92"/>
  <c r="J11" i="95"/>
  <c r="J13" i="96"/>
  <c r="I15" i="94"/>
  <c r="G15" i="81"/>
  <c r="G11" i="95"/>
  <c r="G13" i="96"/>
  <c r="I15" i="93"/>
  <c r="H15" i="93"/>
  <c r="I15" i="81"/>
  <c r="J17" i="86"/>
  <c r="J15" i="92"/>
  <c r="I11" i="95"/>
  <c r="H13" i="96"/>
  <c r="J15" i="93"/>
  <c r="J15" i="94"/>
  <c r="J13" i="90"/>
  <c r="H13" i="90"/>
  <c r="G13" i="90"/>
  <c r="I13" i="90"/>
  <c r="G15" i="88"/>
  <c r="G13" i="83"/>
  <c r="I13" i="83"/>
  <c r="J13" i="83"/>
  <c r="I9" i="89"/>
  <c r="I11" i="85"/>
  <c r="I15" i="84"/>
  <c r="G15" i="84"/>
  <c r="H15" i="91"/>
  <c r="G11" i="85"/>
  <c r="I15" i="88"/>
  <c r="H15" i="84"/>
  <c r="G15" i="91"/>
  <c r="I15" i="91"/>
  <c r="J9" i="89"/>
  <c r="G9" i="89"/>
  <c r="J11" i="85"/>
  <c r="J15" i="88"/>
  <c r="H15" i="88"/>
  <c r="G11" i="82"/>
  <c r="J15" i="84"/>
  <c r="J15" i="91"/>
  <c r="H9" i="89"/>
  <c r="I11" i="80"/>
  <c r="G9" i="77"/>
  <c r="G11" i="80"/>
  <c r="H11" i="74"/>
  <c r="J11" i="78"/>
  <c r="J11" i="80"/>
  <c r="H11" i="80"/>
  <c r="H11" i="79"/>
  <c r="I11" i="79"/>
  <c r="I11" i="78"/>
  <c r="G11" i="78"/>
  <c r="H11" i="78"/>
  <c r="G11" i="79"/>
  <c r="J11" i="79"/>
  <c r="J9" i="77"/>
  <c r="H9" i="77"/>
  <c r="I9" i="77"/>
  <c r="J11" i="76"/>
  <c r="G13" i="72"/>
  <c r="H19" i="75"/>
  <c r="I11" i="74"/>
  <c r="I19" i="75"/>
  <c r="G11" i="74"/>
  <c r="J11" i="74"/>
  <c r="G19" i="75"/>
  <c r="J11" i="73"/>
  <c r="H11" i="76"/>
  <c r="J19" i="75"/>
  <c r="G11" i="76"/>
  <c r="I11" i="76"/>
  <c r="H13" i="72"/>
  <c r="H11" i="73"/>
  <c r="J13" i="72"/>
  <c r="I13" i="72"/>
  <c r="G11" i="73"/>
  <c r="I11" i="73"/>
  <c r="I9" i="52"/>
  <c r="J9" i="52"/>
  <c r="H9" i="52"/>
  <c r="G9" i="52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L59" i="23" l="1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L72" i="23" l="1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C:\Users\2019353\Documents\projects\automated_reporting\report\Debug\english\english.txt">
      <textFields count="7">
        <textField/>
        <textField/>
        <textField/>
        <textField/>
        <textField/>
        <textField/>
        <textField/>
      </textFields>
    </textPr>
  </connection>
  <connection id="2" name="english_zone" type="6" refreshedVersion="5" background="1" refreshOnLoad="1" saveData="1">
    <textPr prompt="0" codePage="65001" sourceFile="C:\Users\2019353\Documents\projects\automated_reporting\report\Debug\english\english_zone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<sst xmlns="http://schemas.openxmlformats.org/spreadsheetml/2006/main" count="1681" uniqueCount="633">
  <si>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</si>
  <si>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</si>
  <si>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</si>
  <si>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</si>
  <si>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</si>
  <si>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</si>
  <si>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</si>
  <si>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</si>
  <si>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</si>
  <si>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</si>
  <si>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</si>
  <si>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</si>
  <si>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</si>
  <si>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</si>
  <si>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</si>
  <si>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</si>
  <si>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</si>
  <si>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</si>
  <si>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</si>
  <si>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</si>
  <si>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</si>
  <si>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</si>
  <si>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</si>
  <si>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</si>
  <si>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Date:</t>
  </si>
  <si>
    <t>Baptisms This Week: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</si>
  <si>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</si>
  <si>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</si>
  <si>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</si>
  <si>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</si>
  <si>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</si>
  <si>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</si>
  <si>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</si>
  <si>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</si>
  <si>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</si>
  <si>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</si>
  <si>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</si>
  <si>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</si>
  <si>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</si>
  <si>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</si>
  <si>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</si>
  <si>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</si>
  <si>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</si>
  <si>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</si>
  <si>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</si>
  <si>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</si>
  <si>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</si>
  <si>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</si>
  <si>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</si>
  <si>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</si>
  <si>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</si>
  <si>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</si>
  <si>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</si>
  <si>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</si>
  <si>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</si>
  <si>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</si>
  <si>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</si>
  <si>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</si>
  <si>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</si>
  <si>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</si>
  <si>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</si>
  <si>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</si>
  <si>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Next Week</t>
  </si>
  <si>
    <t>New students</t>
  </si>
  <si>
    <t>New investigators</t>
  </si>
  <si>
    <t>Total nonmember attendance</t>
  </si>
  <si>
    <t>English class level</t>
  </si>
  <si>
    <t>Total students</t>
  </si>
  <si>
    <t>LAST_WEEK_YEAR</t>
  </si>
  <si>
    <t>LAST_WEEK_MONTH</t>
  </si>
  <si>
    <t>LAST_WEEK_WEEK</t>
  </si>
  <si>
    <t>LAST_WEEK_DAY</t>
  </si>
  <si>
    <t>LAST_WEEK_DATE</t>
  </si>
  <si>
    <t>Advanced</t>
  </si>
  <si>
    <t>Beginner</t>
  </si>
  <si>
    <t>Intermediate</t>
  </si>
  <si>
    <t>Children</t>
  </si>
  <si>
    <t>Unit Totals</t>
  </si>
  <si>
    <t>ENGLISH_WEEKLY_REPORT_DAY</t>
  </si>
  <si>
    <t>Taoyuan 3 Unit</t>
  </si>
  <si>
    <t>ADVANCED</t>
  </si>
  <si>
    <t>Taoyuan Stake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</si>
  <si>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</si>
  <si>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</si>
  <si>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</si>
  <si>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</si>
  <si>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</si>
  <si>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</si>
  <si>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</si>
  <si>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</si>
  <si>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</si>
  <si>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</si>
  <si>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</si>
  <si>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</si>
  <si>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Beitou Unit</t>
  </si>
  <si>
    <t>North Stake</t>
  </si>
  <si>
    <t>Danshui Unit</t>
  </si>
  <si>
    <t>DANSHUI</t>
  </si>
  <si>
    <t>Hualien Stake</t>
  </si>
  <si>
    <t>Hualian Unit</t>
  </si>
  <si>
    <t>HUALIAN_1_E</t>
  </si>
  <si>
    <t>HUALIAN_3_S</t>
  </si>
  <si>
    <t>HUALIAN_3_B_E</t>
  </si>
  <si>
    <t>HUALIAN_1_S</t>
  </si>
  <si>
    <t>JIAN_E</t>
  </si>
  <si>
    <t>Jilong Unit</t>
  </si>
  <si>
    <t>East Stake</t>
  </si>
  <si>
    <t>JILONG</t>
  </si>
  <si>
    <t>JILONG_A_E</t>
  </si>
  <si>
    <t>JILONG_B_E</t>
  </si>
  <si>
    <t>Longtan Unit</t>
  </si>
  <si>
    <t>LONGTAN_E</t>
  </si>
  <si>
    <t>Hsinchu Stake</t>
  </si>
  <si>
    <t>Miaoli Unit</t>
  </si>
  <si>
    <t>MIAOLI_A_E</t>
  </si>
  <si>
    <t>MIAOLI_B_E</t>
  </si>
  <si>
    <t>MIAOLI</t>
  </si>
  <si>
    <t>Muzha Unit</t>
  </si>
  <si>
    <t>MUZHA_E</t>
  </si>
  <si>
    <t>MUZHA_S</t>
  </si>
  <si>
    <t>MUZHA</t>
  </si>
  <si>
    <t>Neihu Unit</t>
  </si>
  <si>
    <t>NEIHU_E</t>
  </si>
  <si>
    <t>NEIHU_S</t>
  </si>
  <si>
    <t>NEIHU</t>
  </si>
  <si>
    <t>Sanchong Unit</t>
  </si>
  <si>
    <t>SANCHONG_E</t>
  </si>
  <si>
    <t>SANCHONG_S</t>
  </si>
  <si>
    <t>LUZHOU_A_E</t>
  </si>
  <si>
    <t>LUZHOU_B_E</t>
  </si>
  <si>
    <t>SANCHONG</t>
  </si>
  <si>
    <t>Sanxia Unit</t>
  </si>
  <si>
    <t>West Stake</t>
  </si>
  <si>
    <t>SANXIA_B</t>
  </si>
  <si>
    <t>SANXIA</t>
  </si>
  <si>
    <t>Shilin Unit</t>
  </si>
  <si>
    <t>SHILIN_E</t>
  </si>
  <si>
    <t>TIANMU_E</t>
  </si>
  <si>
    <t>SHILIN_S</t>
  </si>
  <si>
    <t>SHILIN</t>
  </si>
  <si>
    <t>Shuanghe Unit</t>
  </si>
  <si>
    <t>ZHONGHE_1_E</t>
  </si>
  <si>
    <t>ZHONGHE_2_E</t>
  </si>
  <si>
    <t>ZHONGHE_2_S</t>
  </si>
  <si>
    <t>YONGHE_S</t>
  </si>
  <si>
    <t>SHUANGHE</t>
  </si>
  <si>
    <t>Songshan Unit</t>
  </si>
  <si>
    <t>SONGSHAN_E</t>
  </si>
  <si>
    <t>SONGSHAN_S</t>
  </si>
  <si>
    <t>SONGSHAN</t>
  </si>
  <si>
    <t>Taidong Unit</t>
  </si>
  <si>
    <t>TAIDONG_2_E</t>
  </si>
  <si>
    <t>TAIDONG_2_S</t>
  </si>
  <si>
    <t>TAIDONG_1_E</t>
  </si>
  <si>
    <t>TAIDONG_3_E</t>
  </si>
  <si>
    <t>TAIDONG_1_S</t>
  </si>
  <si>
    <t>Taoyuan 1+2 Unit</t>
  </si>
  <si>
    <t>TAO_2_E</t>
  </si>
  <si>
    <t>TAO_1_A</t>
  </si>
  <si>
    <t>TAO_1_B</t>
  </si>
  <si>
    <t>TAO_2_S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</si>
  <si>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</si>
  <si>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</si>
  <si>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</si>
  <si>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</si>
  <si>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</si>
  <si>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</si>
  <si>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</si>
  <si>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 Unit</t>
  </si>
  <si>
    <t>TOUFEN_E</t>
  </si>
  <si>
    <t>TOUFEN</t>
  </si>
  <si>
    <t>Tucheng Unit</t>
  </si>
  <si>
    <t>TUCHENG_E</t>
  </si>
  <si>
    <t>TUCHENG_A_S</t>
  </si>
  <si>
    <t>TUCHENG_B_S</t>
  </si>
  <si>
    <t>TUCHENG</t>
  </si>
  <si>
    <t>Wanda Unit</t>
  </si>
  <si>
    <t>NORTH_JINHUA_E</t>
  </si>
  <si>
    <t>WANDA_E</t>
  </si>
  <si>
    <t>WANDA_A_S</t>
  </si>
  <si>
    <t>XINAN_S</t>
  </si>
  <si>
    <t>WANDA</t>
  </si>
  <si>
    <t>Xinban Unit</t>
  </si>
  <si>
    <t>XINBAN_E</t>
  </si>
  <si>
    <t>XINPU_E</t>
  </si>
  <si>
    <t>BANQIAO_S</t>
  </si>
  <si>
    <t>XINPU_S</t>
  </si>
  <si>
    <t>XINBAN</t>
  </si>
  <si>
    <t>Xindian Unit</t>
  </si>
  <si>
    <t>JINGXIN_E</t>
  </si>
  <si>
    <t>JINGXIN_S</t>
  </si>
  <si>
    <t>XINDIAN_E</t>
  </si>
  <si>
    <t>XINDIAN_S</t>
  </si>
  <si>
    <t>XINDIAN</t>
  </si>
  <si>
    <t>Xinzhu Unit</t>
  </si>
  <si>
    <t>XINZHU_3_E</t>
  </si>
  <si>
    <t>XINZHU_1_E</t>
  </si>
  <si>
    <t>XINZHU_1_S</t>
  </si>
  <si>
    <t>XINZHU_3_S</t>
  </si>
  <si>
    <t>SIYUAN_E</t>
  </si>
  <si>
    <t>DANFENG_E</t>
  </si>
  <si>
    <t>Xizhi Unit</t>
  </si>
  <si>
    <t>XIZHI_A_E</t>
  </si>
  <si>
    <t>XIZHI_B_E</t>
  </si>
  <si>
    <t>XIZHI_S</t>
  </si>
  <si>
    <t>XIZHI</t>
  </si>
  <si>
    <t>Yilan Unit</t>
  </si>
  <si>
    <t>YILAN_S</t>
  </si>
  <si>
    <t>YILAN_E</t>
  </si>
  <si>
    <t>LUODONG_A_E</t>
  </si>
  <si>
    <t>LUODONG_B_E</t>
  </si>
  <si>
    <t>YILAN</t>
  </si>
  <si>
    <t>Yuli Unit</t>
  </si>
  <si>
    <t>YULI_E</t>
  </si>
  <si>
    <t>YULI_S</t>
  </si>
  <si>
    <t>YULI</t>
  </si>
  <si>
    <t>Zhongli Unit</t>
  </si>
  <si>
    <t>ZHONGLI_1_E</t>
  </si>
  <si>
    <t>ZHONGLI_1_S</t>
  </si>
  <si>
    <t>ZHONGLI_2_E</t>
  </si>
  <si>
    <t>ZHONGLI</t>
  </si>
  <si>
    <t>Zhubei Unit</t>
  </si>
  <si>
    <t>ZHUBEI_1_S</t>
  </si>
  <si>
    <t>ZHUBEI_2_E</t>
  </si>
  <si>
    <t>ZHUBEI_2_S</t>
  </si>
  <si>
    <t>ZHUBEI</t>
  </si>
  <si>
    <t>Zhudong Unit</t>
  </si>
  <si>
    <t>ZHUDONG_E</t>
  </si>
  <si>
    <t>ZHUDONG_S</t>
  </si>
  <si>
    <t>ZHUDONG</t>
  </si>
  <si>
    <t>Zhunan Unit</t>
  </si>
  <si>
    <t>ZHUNAN_E</t>
  </si>
  <si>
    <t>ZHUNAN_S</t>
  </si>
  <si>
    <t>XIANGSHAN_A</t>
  </si>
  <si>
    <t>XIANGSHAN_B</t>
  </si>
  <si>
    <t>HUALIAN_3_A_E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</si>
  <si>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</si>
  <si>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</si>
  <si>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</si>
  <si>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</si>
  <si>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</si>
  <si>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</si>
  <si>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</si>
  <si>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</si>
  <si>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</si>
  <si>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</si>
  <si>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</si>
  <si>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</si>
  <si>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</si>
  <si>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</si>
  <si>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E. Dixon, Facer</t>
  </si>
  <si>
    <t>S. Facer, Juarez</t>
  </si>
  <si>
    <t>E. Richards, Griffin</t>
  </si>
  <si>
    <t>E. Ploeg, Chiu Falck</t>
  </si>
  <si>
    <t>ZHUBEI_3_E</t>
  </si>
  <si>
    <t>E. Seely, Hsiao</t>
  </si>
  <si>
    <t>S. Johnson, Hughes</t>
  </si>
  <si>
    <t>E. Humphries, Hawkes</t>
  </si>
  <si>
    <t>S. Fenlaw, Toronto</t>
  </si>
  <si>
    <t>E. Hu, Jackson</t>
  </si>
  <si>
    <t>E. Dorius, Tan</t>
  </si>
  <si>
    <t>S. Gabbitas, Wu</t>
  </si>
  <si>
    <t>E. Aiono, Petermann</t>
  </si>
  <si>
    <t>E. Lin, Chuang</t>
  </si>
  <si>
    <t>E. Ribar, Anderson</t>
  </si>
  <si>
    <t>E. Hamilton, Rauckhorst</t>
  </si>
  <si>
    <t>S. Luo, Westover</t>
  </si>
  <si>
    <t>S. Giles, Meyers</t>
  </si>
  <si>
    <t>E. Clawson, Landes</t>
  </si>
  <si>
    <t>E. Davidson, Atwood</t>
  </si>
  <si>
    <t>S. Noble, Li</t>
  </si>
  <si>
    <t>S. Jensen, Erickson</t>
  </si>
  <si>
    <t>?</t>
  </si>
  <si>
    <t>CHILD</t>
  </si>
  <si>
    <t>intermediateclass</t>
  </si>
  <si>
    <t>兒童</t>
  </si>
  <si>
    <t>Beginnerintermediate</t>
  </si>
  <si>
    <t>ERTONG</t>
  </si>
  <si>
    <t>??</t>
  </si>
  <si>
    <t>chuji</t>
  </si>
  <si>
    <t>ertongban</t>
  </si>
  <si>
    <t>ADVANCE</t>
  </si>
  <si>
    <t>BEGGINER</t>
  </si>
  <si>
    <t>E. Perkins, Byers</t>
  </si>
  <si>
    <t>E. Larsen, Heaps</t>
  </si>
  <si>
    <t>E. Pincock, Young</t>
  </si>
  <si>
    <t>E. Alder, Holloway</t>
  </si>
  <si>
    <t>S. Cardon, Pendergrass</t>
  </si>
  <si>
    <t>E. Boyce, Butler</t>
  </si>
  <si>
    <t>E. Tang, Shih</t>
  </si>
  <si>
    <t>E. Nielson, Robbins</t>
  </si>
  <si>
    <t>S. Harvey, Denison</t>
  </si>
  <si>
    <t>E. Miner, Wadsworth</t>
  </si>
  <si>
    <t>E. Love, Nixon</t>
  </si>
  <si>
    <t>S. Child, Hickenlooper</t>
  </si>
  <si>
    <t>E. Tan, Kirschner</t>
  </si>
  <si>
    <t>E. Brinton, Rasmussen</t>
  </si>
  <si>
    <t>S. Beeston, Roberts</t>
  </si>
  <si>
    <t>E. Roe, Bellingham</t>
  </si>
  <si>
    <t>S. Maxwell, Lu</t>
  </si>
  <si>
    <t>S. Good, Davis</t>
  </si>
  <si>
    <t>E. Okeson, McNeil</t>
  </si>
  <si>
    <t>E. Hansen, Taylor</t>
  </si>
  <si>
    <t>S. Nanney, Knapp</t>
  </si>
  <si>
    <t>S. Ioane, Sylvester</t>
  </si>
  <si>
    <t>E. Robinson, Robinson</t>
  </si>
  <si>
    <t>S. Huntington, Huang</t>
  </si>
  <si>
    <t>E. Stevenson, Reintjes</t>
  </si>
  <si>
    <t>S. Kunzler, Nau</t>
  </si>
  <si>
    <t>E. Gray, Jensen</t>
  </si>
  <si>
    <t>E. Wayment, Leonhardt</t>
  </si>
  <si>
    <t>S. Kirkham, Johnson</t>
  </si>
  <si>
    <t>S. Pierson, Chang</t>
  </si>
  <si>
    <t>E. Jacobson, Bell</t>
  </si>
  <si>
    <t>E. Griffin, Liao</t>
  </si>
  <si>
    <t>S. Parkin, Fang</t>
  </si>
  <si>
    <t>E. Azua, Puzey</t>
  </si>
  <si>
    <t>S. Hsiao, Li</t>
  </si>
  <si>
    <t>E. Wu, Seamons</t>
  </si>
  <si>
    <t>E. Iverson, Lloyd</t>
  </si>
  <si>
    <t>E. Gwilliam, Greenhalgh</t>
  </si>
  <si>
    <t>S. Coleman, Bradley</t>
  </si>
  <si>
    <t>E. Magness, Zhou</t>
  </si>
  <si>
    <t>S. Wang, Komatsu</t>
  </si>
  <si>
    <t>E. Mertz, Clark</t>
  </si>
  <si>
    <t>E. Sumsion, Zhu</t>
  </si>
  <si>
    <t>S. Tan, Oviatt</t>
  </si>
  <si>
    <t>E. Marks, Lindahl</t>
  </si>
  <si>
    <t>S. Tate, Kho</t>
  </si>
  <si>
    <t>E. Welch, Jensen</t>
  </si>
  <si>
    <t>E. Diepeveen, Joly</t>
  </si>
  <si>
    <t>E. Jensen, Liston</t>
  </si>
  <si>
    <t>S. Bowman, Torres-Ortiz</t>
  </si>
  <si>
    <t>E. Sessions, Christensen</t>
  </si>
  <si>
    <t>E. Matua, Chiu</t>
  </si>
  <si>
    <t>S. Chan, Chiu</t>
  </si>
  <si>
    <t>E. Stephens, Payne</t>
  </si>
  <si>
    <t>S. Haacke, Wong</t>
  </si>
  <si>
    <t>E. Loke, McPherson</t>
  </si>
  <si>
    <t>E. Anderton, Simonson</t>
  </si>
  <si>
    <t>E. Barton, Hammond</t>
  </si>
  <si>
    <t>S. Everett, LeFevre</t>
  </si>
  <si>
    <t>E. King, Hsu</t>
  </si>
  <si>
    <t>E. Luther, James</t>
  </si>
  <si>
    <t>E. Andelin, Lin</t>
  </si>
  <si>
    <t>E. Karlinsey, Pack</t>
  </si>
  <si>
    <t>E. Crawford, Coletti</t>
  </si>
  <si>
    <t>S. Hendricks, Haupt</t>
  </si>
  <si>
    <t>E. Kennedy, Welker</t>
  </si>
  <si>
    <t>E. Shelton, Miller</t>
  </si>
  <si>
    <t>S. Kitchens, Tinsley</t>
  </si>
  <si>
    <t>E. Francis, Dung</t>
  </si>
  <si>
    <t>E. Taulepa, Peterson</t>
  </si>
  <si>
    <t>DANSHUI_A_E</t>
  </si>
  <si>
    <t>DANSHUI_B_E</t>
  </si>
  <si>
    <t>E. Scovel, Bezzant</t>
  </si>
  <si>
    <t>E. Casper, Van de Merwe</t>
  </si>
  <si>
    <t>S. Bain, Hadley</t>
  </si>
  <si>
    <t>E. Varney, Merrell</t>
  </si>
  <si>
    <t>SANXIA_A</t>
  </si>
  <si>
    <t>CLASSLEVEL</t>
  </si>
  <si>
    <t>TOTALSTUDENTS</t>
  </si>
  <si>
    <t>TOTALNONMEM</t>
  </si>
  <si>
    <t>NEWSTUDENTS</t>
  </si>
  <si>
    <t>NEWINV</t>
  </si>
  <si>
    <t>高級</t>
  </si>
  <si>
    <t>2016:2:3:3:0:BADE</t>
  </si>
  <si>
    <t>-</t>
  </si>
  <si>
    <t>2016:2:3:3:0:BEITOU</t>
  </si>
  <si>
    <t>2016:2:3:3:0:DANSHUI</t>
  </si>
  <si>
    <t>2016:2:3:3:0:HUALIAN</t>
  </si>
  <si>
    <t>2016:2:3:3:0:JILONG</t>
  </si>
  <si>
    <t>2016:2:3:3:0:LONGTAN</t>
  </si>
  <si>
    <t>2016:2:3:3:0:MUZHA</t>
  </si>
  <si>
    <t>2016:2:3:3:0:NEIHU</t>
  </si>
  <si>
    <t>2016:2:3:3:0:SANCHONG</t>
  </si>
  <si>
    <t>2016:2:3:3:0:SANXIA</t>
  </si>
  <si>
    <t>2016:2:3:3:0:SHILIN</t>
  </si>
  <si>
    <t>2016:2:3:3:0:SHUANGHE</t>
  </si>
  <si>
    <t>2016:2:3:3:0:SONGSHAN</t>
  </si>
  <si>
    <t>2016:2:3:3:0:TAIDONG</t>
  </si>
  <si>
    <t>2016:2:3:3:0:TAOYUAN_1_2</t>
  </si>
  <si>
    <t>2016:2:3:3:0:TAOYUAN_3</t>
  </si>
  <si>
    <t>2016:2:3:3:0:TOUFEN</t>
  </si>
  <si>
    <t>2016:2:3:3:0:TUCHENG</t>
  </si>
  <si>
    <t>2016:2:3:3:0:WANDA</t>
  </si>
  <si>
    <t>2016:2:3:3:0:XINBAN</t>
  </si>
  <si>
    <t>2016:2:3:3:0:XINDIAN</t>
  </si>
  <si>
    <t>2016:2:3:3:0:XINZHU</t>
  </si>
  <si>
    <t>2016:2:3:3:0:XIZHI</t>
  </si>
  <si>
    <t>2016:2:3:3:0:YILAN</t>
  </si>
  <si>
    <t>2016:2:3:3:0:YULI</t>
  </si>
  <si>
    <t>2016:2:3:3:0:ZHONGLI</t>
  </si>
  <si>
    <t>2016:2:3:3:0:ZHUBEI</t>
  </si>
  <si>
    <t>2016:2:3:3:0:ZHUDONG</t>
  </si>
  <si>
    <t>2016:2:4:3:0:-</t>
  </si>
  <si>
    <t>中級</t>
  </si>
  <si>
    <t>初級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</si>
  <si>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</si>
  <si>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</si>
  <si>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</si>
  <si>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</si>
  <si>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</si>
  <si>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</si>
  <si>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</si>
  <si>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</si>
  <si>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</si>
  <si>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</si>
  <si>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</si>
  <si>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</si>
  <si>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</si>
  <si>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</si>
  <si>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</si>
  <si>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</si>
  <si>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</si>
  <si>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</si>
  <si>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</si>
  <si>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</si>
  <si>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</si>
  <si>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</si>
  <si>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</si>
  <si>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</si>
  <si>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</si>
  <si>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2016:2:3:3:0:SONGSHAN_E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</si>
  <si>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</si>
  <si>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</si>
  <si>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</si>
  <si>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</si>
  <si>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</si>
  <si>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</si>
  <si>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</si>
  <si>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</si>
  <si>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</si>
  <si>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</si>
  <si>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2016:2:3:3:0:TUCHENG_E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</si>
  <si>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</si>
  <si>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</si>
  <si>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</si>
  <si>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</si>
  <si>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</si>
  <si>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</si>
  <si>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</si>
  <si>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</si>
  <si>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</si>
  <si>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</si>
  <si>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</si>
  <si>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</si>
  <si>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</si>
  <si>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</si>
  <si>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</si>
  <si>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</si>
  <si>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</si>
  <si>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</si>
  <si>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</si>
  <si>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</si>
  <si>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</si>
  <si>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2016:2:4:3:0:OFFICE_E</t>
  </si>
  <si>
    <t>1000多</t>
  </si>
  <si>
    <t>2016:2:4:3:1:OFFICE_E</t>
  </si>
  <si>
    <t>2016:2:4:3:2:OFFICE_E</t>
  </si>
  <si>
    <t>2016:2:4:3:3:OFFICE_E</t>
  </si>
  <si>
    <t>Total</t>
  </si>
  <si>
    <t>2016:2:3:3:0:ANKANG_E</t>
  </si>
  <si>
    <t>2016:2:3:3:0:ANKANG</t>
  </si>
  <si>
    <t>Longtan</t>
  </si>
  <si>
    <t>E. Lian, Chia</t>
  </si>
  <si>
    <t>2016:2:4:3:0:BANQIAO_S</t>
  </si>
  <si>
    <t>2016:2:4:3:0:BEITOU_S</t>
  </si>
  <si>
    <t>2016:2:4:3:0:DANFENG_E</t>
  </si>
  <si>
    <t>Beggin</t>
  </si>
  <si>
    <t>2016:2:4:3:0:JINGXIN_E</t>
  </si>
  <si>
    <t>2016:2:4:3:0:LUZHOU_B_E</t>
  </si>
  <si>
    <t>CHILDREN</t>
  </si>
  <si>
    <t>2016:2:4:3:0:SANXIA_A</t>
  </si>
  <si>
    <t>2016:2:4:3:0:SANXIA_B</t>
  </si>
  <si>
    <t>2016:2:4:3:0:SHILIN_E</t>
  </si>
  <si>
    <t>2016:2:4:3:0:SIYUAN_E</t>
  </si>
  <si>
    <t>2016:2:4:3:0:TAIDONG_1_S</t>
  </si>
  <si>
    <t>Children's</t>
  </si>
  <si>
    <t>2016:2:4:3:0:TAIDONG_2_S</t>
  </si>
  <si>
    <t>2016:2:4:3:0:TIANMU_E</t>
  </si>
  <si>
    <t>2016:2:4:3:0:TUCHENG_A_S</t>
  </si>
  <si>
    <t>2016:2:4:3:0:XIANGSHAN_B</t>
  </si>
  <si>
    <t>2016:2:4:3:0:XINDIAN_E</t>
  </si>
  <si>
    <t>2016:2:4:3:0:XINZHU_1_E</t>
  </si>
  <si>
    <t>2016:2:4:3:0:ZHONGHE_1_E</t>
  </si>
  <si>
    <t>2016:2:4:3:0:ZHONGLI_1_S</t>
  </si>
  <si>
    <t>2016:2:4:3:0:ZHONGLI_2_E</t>
  </si>
  <si>
    <t>advanceandmiddle</t>
  </si>
  <si>
    <t>2016:2:4:3:0:ZHUBEI_1_S</t>
  </si>
  <si>
    <t>2016:2:4:3:0:ZHUBEI_2_S</t>
  </si>
  <si>
    <t>2016:2:4:3:0:ZHUBEI_3_E</t>
  </si>
  <si>
    <t>兒童班</t>
  </si>
  <si>
    <t>2016:2:4:3:0:ZHUNAN_E</t>
  </si>
  <si>
    <t>zhongjiban</t>
  </si>
  <si>
    <t>2016:2:4:3:0:ZHUNAN_S</t>
  </si>
  <si>
    <t>kids/beginning</t>
  </si>
  <si>
    <t>2016:2:4:3:1:SANXIA_A</t>
  </si>
  <si>
    <t>2016:2:4:3:1:SANXIA_B</t>
  </si>
  <si>
    <t>2016:2:4:3:1:SIYUAN_E</t>
  </si>
  <si>
    <t>2016:2:4:3:1:TIANMU_E</t>
  </si>
  <si>
    <t>2016:2:4:3:0:BEITOU</t>
  </si>
  <si>
    <t>2016:2:4:3:0:SANCHONG</t>
  </si>
  <si>
    <t>2016:2:4:3:0:SANXIA</t>
  </si>
  <si>
    <t>2016:2:4:3:0:SHILIN</t>
  </si>
  <si>
    <t>2016:2:4:3:0:SHUANGHE</t>
  </si>
  <si>
    <t>2016:2:4:3:0:TAIDONG</t>
  </si>
  <si>
    <t>2016:2:4:3:0:TUCHENG</t>
  </si>
  <si>
    <t>2016:2:4:3:0:XINBAN</t>
  </si>
  <si>
    <t>2016:2:4:3:0:XINDIAN</t>
  </si>
  <si>
    <t>2016:2:4:3:0:XINZHU</t>
  </si>
  <si>
    <t>2016:2:4:3:0:XINZHUANG</t>
  </si>
  <si>
    <t>2016:2:4:3:0:ZHONGLI</t>
  </si>
  <si>
    <t>2016:2:4:3:0:ZHUBEI</t>
  </si>
  <si>
    <t>2016:2:4:3:0:ZHUNAN</t>
  </si>
  <si>
    <t>2016:2:4:3:0:SONGSHAN_E</t>
  </si>
  <si>
    <t>BEGINNING</t>
  </si>
  <si>
    <t>2016:2:4:3:0:SONGSHAN_S</t>
  </si>
  <si>
    <t>2016:2:4:3:0:ZHUDONG_E</t>
  </si>
  <si>
    <t>2016:2:4:3:1:SHILIN_E</t>
  </si>
  <si>
    <t>2016:2:4:3:1:SONGSHAN_E</t>
  </si>
  <si>
    <t>2016:2:4:3:0:SONGSHAN</t>
  </si>
  <si>
    <t>2016:2:4:3:0:ZHUDONG</t>
  </si>
  <si>
    <t>2016:2:4:3:0:BEITOU_E</t>
  </si>
  <si>
    <t>2016:2:4:3:0:LUODONG_A_E</t>
  </si>
  <si>
    <t>2016:2:4:3:0:SANCHONG_E</t>
  </si>
  <si>
    <t>2016:2:4:3:0:SANCHONG_S</t>
  </si>
  <si>
    <t>2016:2:4:3:0:TAIDONG_3_E</t>
  </si>
  <si>
    <t>2016:2:4:3:0:TOUFEN_E</t>
  </si>
  <si>
    <t>ZHONGJI</t>
  </si>
  <si>
    <t>2016:2:4:3:0:XINDIAN_S</t>
  </si>
  <si>
    <t>2016:2:4:3:0:XIZHI_A_E</t>
  </si>
  <si>
    <t>2016:2:4:3:0:ZHONGHE_2_S</t>
  </si>
  <si>
    <t>2016:2:4:3:0:ZHONGLI_1_E</t>
  </si>
  <si>
    <t>BASIC</t>
  </si>
  <si>
    <t>2016:2:4:3:1:SONGSHAN_S</t>
  </si>
  <si>
    <t>2016:2:4:3:0:TOUFEN</t>
  </si>
  <si>
    <t>2016:2:4:3:0:XIZHI</t>
  </si>
  <si>
    <t>2016:2:4:3:0:YILAN</t>
  </si>
  <si>
    <t>2016:2:4:3:0:ANKANG_E</t>
  </si>
  <si>
    <t>2016:2:4:3:0:BADE_A_E</t>
  </si>
  <si>
    <t>高</t>
  </si>
  <si>
    <t>2016:2:4:3:0:BADE_S</t>
  </si>
  <si>
    <t>2016:2:4:3:0:DANSHUI_A_E</t>
  </si>
  <si>
    <t>2016:2:4:3:0:DANSHUI_B_E</t>
  </si>
  <si>
    <t>2016:2:4:3:0:HUALIAN_1_S</t>
  </si>
  <si>
    <t>2016:2:4:3:0:HUALIAN_3_B_E</t>
  </si>
  <si>
    <t>2016:2:4:3:0:HUALIAN_3_S</t>
  </si>
  <si>
    <t>2016:2:4:3:0:LUZHOU_A_E</t>
  </si>
  <si>
    <t>2016:2:4:3:0:MUZHA_E</t>
  </si>
  <si>
    <t>2016:2:4:3:0:NEIHU_E</t>
  </si>
  <si>
    <t>adv</t>
  </si>
  <si>
    <t>2016:2:4:3:0:NORTH_JINHUA_E</t>
  </si>
  <si>
    <t>2016:2:4:3:0:TAIDONG_2_E</t>
  </si>
  <si>
    <t>beginner'skids</t>
  </si>
  <si>
    <t>2016:2:4:3:0:TAO_1_A</t>
  </si>
  <si>
    <t>2016:2:4:3:0:TAO_4_E</t>
  </si>
  <si>
    <t>2016:2:4:3:0:TAO_4_S</t>
  </si>
  <si>
    <t>2016:2:4:3:0:TUCHENG_E</t>
  </si>
  <si>
    <t>2016:2:4:3:0:WANDA_E</t>
  </si>
  <si>
    <t>2016:2:4:3:0:XINPU_E</t>
  </si>
  <si>
    <t>2016:2:4:3:0:XINZHU_3_E</t>
  </si>
  <si>
    <t>2016:2:4:3:0:XINZHU_3_S</t>
  </si>
  <si>
    <t>2016:2:4:3:0:XIZHI_B_E</t>
  </si>
  <si>
    <t>2016:2:4:3:0:XIZHI_S</t>
  </si>
  <si>
    <t>2016:2:4:3:0:YILAN_E</t>
  </si>
  <si>
    <t>2016:2:4:3:0:YILAN_S</t>
  </si>
  <si>
    <t>2016:2:4:3:0:YONGHE_S</t>
  </si>
  <si>
    <t>2016:2:4:3:0:YULI_S</t>
  </si>
  <si>
    <t>2016:2:4:3:0:ZHONGHE_2_E</t>
  </si>
  <si>
    <t>2016:2:4:3:0:ZHUBEI_2_E</t>
  </si>
  <si>
    <t>2016:2:4:3:1:ANKANG_E</t>
  </si>
  <si>
    <t>Beginners</t>
  </si>
  <si>
    <t>2016:2:4:3:1:BADE_A_E</t>
  </si>
  <si>
    <t>中</t>
  </si>
  <si>
    <t>2016:2:4:3:1:TOUFEN_E</t>
  </si>
  <si>
    <t>2016:2:4:3:1:TUCHENG_E</t>
  </si>
  <si>
    <t>小朋友</t>
  </si>
  <si>
    <t>2016:2:4:3:0:ANKANG</t>
  </si>
  <si>
    <t>2016:2:4:3:0:BADE</t>
  </si>
  <si>
    <t>2016:2:4:3:0:DANSHUI</t>
  </si>
  <si>
    <t>2016:2:4:3:0:HUALIAN</t>
  </si>
  <si>
    <t>2016:2:4:3:0:MUZHA</t>
  </si>
  <si>
    <t>2016:2:4:3:0:NEIHU</t>
  </si>
  <si>
    <t>2016:2:4:3:0:TAOYUAN_1_2</t>
  </si>
  <si>
    <t>2016:2:4:3:0:TAOYUAN_3</t>
  </si>
  <si>
    <t>2016:2:4:3:0:WANDA</t>
  </si>
  <si>
    <t>2016:2:4:3:0:YULI</t>
  </si>
  <si>
    <t>2016:2:4:3:0:MIAOLI_B_E</t>
  </si>
  <si>
    <t>2016:2:4:3:0:TUCHENG_B_S</t>
  </si>
  <si>
    <t>2016:2:4:3:0:XINZHU_1_S</t>
  </si>
  <si>
    <t>quji</t>
  </si>
  <si>
    <t>2016:2:4:3:2:XIANGSHAN_B</t>
  </si>
  <si>
    <t>GAOJI</t>
  </si>
  <si>
    <t>2016:2:4:3:0:MIAOLI</t>
  </si>
  <si>
    <t>2016:2:3:3:1:TAIDONG_1_E</t>
  </si>
  <si>
    <t>2016:2:3:3:1:XINBAN_E</t>
  </si>
  <si>
    <t>2016:2:3:3:1:XIZHI_A_E</t>
  </si>
  <si>
    <t>2016:2:4:3:0:BADE_B_E</t>
  </si>
  <si>
    <t>2016:2:4:3:0:GUISHAN_E</t>
  </si>
  <si>
    <t>begin.</t>
  </si>
  <si>
    <t>2016:2:4:3:0:HUALIAN_1_E</t>
  </si>
  <si>
    <t>2016:2:4:3:0:JILONG_A_E</t>
  </si>
  <si>
    <t>2016:2:4:3:0:JILONG_B_E</t>
  </si>
  <si>
    <t>2016:2:4:3:0:JINGXIN_S</t>
  </si>
  <si>
    <t>2016:2:4:3:0:LONGTAN_E</t>
  </si>
  <si>
    <t>2016:2:4:3:0:LUODONG_B_E</t>
  </si>
  <si>
    <t>2016:2:4:3:0:MIAOLI_A_E</t>
  </si>
  <si>
    <t>2016:2:4:3:0:MUZHA_S</t>
  </si>
  <si>
    <t>2016:2:4:3:0:NEIHU_S</t>
  </si>
  <si>
    <t>2016:2:4:3:0:SHILIN_S</t>
  </si>
  <si>
    <t>2016:2:4:3:0:TAO_2_E</t>
  </si>
  <si>
    <t>2016:2:4:3:0:TAO_3_E</t>
  </si>
  <si>
    <t>2016:2:4:3:0:WANDA_A_S</t>
  </si>
  <si>
    <t>2016:2:4:3:0:XIANGSHAN_A</t>
  </si>
  <si>
    <t>2016:2:4:3:0:XINPU_S</t>
  </si>
  <si>
    <t>begininer</t>
  </si>
  <si>
    <t>2016:2:4:3:0:YULI_E</t>
  </si>
  <si>
    <t>2016:2:4:3:0:ZHUDONG_S</t>
  </si>
  <si>
    <t>2016:2:4:3:1:JILONG_A_E</t>
  </si>
  <si>
    <t>2016:2:4:3:1:JILONG_B_E</t>
  </si>
  <si>
    <t>2016:2:4:3:1:LONGTAN_E</t>
  </si>
  <si>
    <t>2016:2:4:3:1:MIAOLI_B_E</t>
  </si>
  <si>
    <t>2016:2:4:3:1:MUZHA_E</t>
  </si>
  <si>
    <t>2016:2:4:3:1:MUZHA_S</t>
  </si>
  <si>
    <t>中及</t>
  </si>
  <si>
    <t>2016:2:4:3:1:WANDA_A_S</t>
  </si>
  <si>
    <t>2016:2:4:3:1:YULI_E</t>
  </si>
  <si>
    <t>2016:2:4:3:2:JILONG_A_E</t>
  </si>
  <si>
    <t>2016:2:4:3:0:JILONG</t>
  </si>
  <si>
    <t>2016:2:4:3:0:LONGTAN</t>
  </si>
  <si>
    <t>Xinzhuang Unit</t>
  </si>
  <si>
    <t>XINZHUANG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</si>
</sst>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3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11" xfId="0" applyBorder="1"/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3" xfId="0" applyFill="1" applyBorder="1" applyAlignment="1"/>
    <xf numFmtId="0" fontId="0" fillId="4" borderId="12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0" fillId="0" borderId="0" xfId="0" applyNumberFormat="1"/>
    <xf numFmtId="14" fontId="0" fillId="0" borderId="0" xfId="0" applyNumberFormat="1"/>
    <xf numFmtId="0" fontId="3" fillId="6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14" xfId="0" applyBorder="1"/>
    <xf numFmtId="0" fontId="0" fillId="0" borderId="7" xfId="0" applyBorder="1"/>
    <xf numFmtId="0" fontId="0" fillId="0" borderId="10" xfId="0" applyBorder="1"/>
    <xf numFmtId="14" fontId="1" fillId="2" borderId="15" xfId="1" applyNumberFormat="1" applyBorder="1"/>
    <xf numFmtId="0" fontId="1" fillId="2" borderId="16" xfId="1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7" xfId="0" applyFont="1" applyBorder="1"/>
    <xf numFmtId="49" fontId="3" fillId="0" borderId="7" xfId="0" applyNumberFormat="1" applyFont="1" applyBorder="1"/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10" xfId="0" applyFont="1" applyFill="1" applyBorder="1"/>
    <xf numFmtId="0" fontId="3" fillId="0" borderId="17" xfId="0" applyFont="1" applyFill="1" applyBorder="1"/>
    <xf numFmtId="0" fontId="0" fillId="0" borderId="14" xfId="0" applyFill="1" applyBorder="1"/>
    <xf numFmtId="0" fontId="3" fillId="0" borderId="7" xfId="0" applyFont="1" applyFill="1" applyBorder="1"/>
    <xf numFmtId="0" fontId="0" fillId="0" borderId="1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11" xfId="0" applyFont="1" applyFill="1" applyBorder="1"/>
    <xf numFmtId="0" fontId="2" fillId="0" borderId="9" xfId="0" applyFont="1" applyFill="1" applyBorder="1"/>
    <xf numFmtId="0" fontId="3" fillId="0" borderId="5" xfId="0" applyFont="1" applyBorder="1" applyAlignment="1">
      <alignment horizont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86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nglish_data_by_unit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"/>
  <sheetViews>
    <sheetView workbookViewId="0">
      <selection activeCell="L29" sqref="L29"/>
    </sheetView>
  </sheetViews>
  <sheetFormatPr defaultRowHeight="15" x14ac:dyDescent="0.25"/>
  <cols>
    <col min="1" max="1" width="29.28515625" bestFit="1" customWidth="1"/>
    <col min="2" max="2" width="9.7109375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35" t="s">
        <v>21</v>
      </c>
      <c r="B1" s="36">
        <v>42424</v>
      </c>
      <c r="E1" t="s">
        <v>72</v>
      </c>
      <c r="F1" s="30">
        <f>DATE-7</f>
        <v>42417</v>
      </c>
    </row>
    <row r="2" spans="1:6" x14ac:dyDescent="0.25">
      <c r="A2" s="3" t="s">
        <v>78</v>
      </c>
      <c r="B2" s="37">
        <v>3</v>
      </c>
      <c r="C2" t="s">
        <v>0</v>
      </c>
      <c r="D2" s="4">
        <f>YEAR(DATE)</f>
        <v>2016</v>
      </c>
      <c r="E2" t="s">
        <v>68</v>
      </c>
      <c r="F2">
        <f>YEAR(LAST_WEEK_DATE)</f>
        <v>2016</v>
      </c>
    </row>
    <row r="3" spans="1:6" x14ac:dyDescent="0.25">
      <c r="C3" t="s">
        <v>1</v>
      </c>
      <c r="D3" s="4">
        <f>MONTH(DATE)</f>
        <v>2</v>
      </c>
      <c r="E3" t="s">
        <v>69</v>
      </c>
      <c r="F3">
        <f>MONTH(LAST_WEEK_DATE)</f>
        <v>2</v>
      </c>
    </row>
    <row r="4" spans="1:6" x14ac:dyDescent="0.25">
      <c r="C4" t="s">
        <v>20</v>
      </c>
      <c r="D4" s="4">
        <f>WEEKNUM(DATE,2)-WEEKNUM(DATE(YEAR(DATE),MONTH(DATE),1),2)+1</f>
        <v>4</v>
      </c>
      <c r="E4" t="s">
        <v>70</v>
      </c>
      <c r="F4" s="4">
        <f>WEEKNUM(LAST_WEEK_DATE,2)-WEEKNUM(DATE(YEAR(LAST_WEEK_DATE),MONTH(LAST_WEEK_DATE),1),2)+1</f>
        <v>3</v>
      </c>
    </row>
    <row r="5" spans="1:6" x14ac:dyDescent="0.25">
      <c r="C5" t="s">
        <v>23</v>
      </c>
      <c r="D5" s="4">
        <f>WEEKDAY(DATE,2)</f>
        <v>3</v>
      </c>
      <c r="E5" t="s">
        <v>71</v>
      </c>
      <c r="F5">
        <f>WEEKDAY(LAST_WEEK_DATE, 2)</f>
        <v>3</v>
      </c>
    </row>
  </sheetData>
  <protectedRanges>
    <protectedRange sqref="D2:D5 F4" name="Date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opLeftCell="B1" workbookViewId="0">
      <selection activeCell="M11" sqref="M11"/>
    </sheetView>
  </sheetViews>
  <sheetFormatPr defaultRowHeight="15" x14ac:dyDescent="0.25"/>
  <cols>
    <col min="1" max="1" width="9.140625" style="4" hidden="1" customWidth="1"/>
    <col min="2" max="2" width="14.5703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107</v>
      </c>
      <c r="C1" s="57" t="s">
        <v>105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98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108</v>
      </c>
      <c r="C7" s="55" t="s">
        <v>343</v>
      </c>
      <c r="D7" s="2" t="str">
        <f>CONCATENATE(YEAR,":",MONTH,":",WEEK,":",DAY,":",$A7,":",$B7)</f>
        <v>2016:2:4:3:0:JILONG_A_E</v>
      </c>
      <c r="E7" s="2">
        <f>MATCH($D7,DATA_BY_COMP!$A:$A,0)</f>
        <v>79</v>
      </c>
      <c r="F7" s="2" t="str">
        <f>IFERROR(INDEX(DATA_BY_COMP!$A:$AA,$E7,MATCH(F$6,DATA_BY_COMP!$A$1:$AA$1,0)), "")</f>
        <v>intermediate</v>
      </c>
      <c r="G7" s="72">
        <f>IFERROR(INDEX(DATA_BY_COMP!$A:$AA,$E7,MATCH(G$6,DATA_BY_COMP!$A$1:$AA$1,0)), "")</f>
        <v>10</v>
      </c>
      <c r="H7" s="72">
        <f>IFERROR(INDEX(DATA_BY_COMP!$A:$AA,$E7,MATCH(H$6,DATA_BY_COMP!$A$1:$AA$1,0)), "")</f>
        <v>6</v>
      </c>
      <c r="I7" s="72">
        <f>IFERROR(INDEX(DATA_BY_COMP!$A:$AA,$E7,MATCH(I$6,DATA_BY_COMP!$A$1:$AA$1,0)), "")</f>
        <v>0</v>
      </c>
      <c r="J7" s="7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108</v>
      </c>
      <c r="C8" s="56"/>
      <c r="D8" s="2" t="str">
        <f>CONCATENATE(YEAR,":",MONTH,":",WEEK,":",DAY,":",$A8,":",$B8)</f>
        <v>2016:2:4:3:1:JILONG_A_E</v>
      </c>
      <c r="E8" s="2">
        <f>MATCH($D8,DATA_BY_COMP!$A:$A,0)</f>
        <v>155</v>
      </c>
      <c r="F8" s="2" t="str">
        <f>IFERROR(INDEX(DATA_BY_COMP!$A:$AA,$E8,MATCH(F$6,DATA_BY_COMP!$A$1:$AA$1,0)), "")</f>
        <v>children</v>
      </c>
      <c r="G8" s="72">
        <f>IFERROR(INDEX(DATA_BY_COMP!$A:$AA,$E8,MATCH(G$6,DATA_BY_COMP!$A$1:$AA$1,0)), "")</f>
        <v>5</v>
      </c>
      <c r="H8" s="72">
        <f>IFERROR(INDEX(DATA_BY_COMP!$A:$AA,$E8,MATCH(H$6,DATA_BY_COMP!$A$1:$AA$1,0)), "")</f>
        <v>2</v>
      </c>
      <c r="I8" s="72">
        <f>IFERROR(INDEX(DATA_BY_COMP!$A:$AA,$E8,MATCH(I$6,DATA_BY_COMP!$A$1:$AA$1,0)), "")</f>
        <v>1</v>
      </c>
      <c r="J8" s="72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109</v>
      </c>
      <c r="C9" s="55" t="s">
        <v>344</v>
      </c>
      <c r="D9" s="2" t="str">
        <f>CONCATENATE(YEAR,":",MONTH,":",WEEK,":",DAY,":",$A9,":",$B9)</f>
        <v>2016:2:4:3:0:JILONG_B_E</v>
      </c>
      <c r="E9" s="2">
        <f>MATCH($D9,DATA_BY_COMP!$A:$A,0)</f>
        <v>80</v>
      </c>
      <c r="F9" s="2" t="str">
        <f>IFERROR(INDEX(DATA_BY_COMP!$A:$AA,$E9,MATCH(F$6,DATA_BY_COMP!$A$1:$AA$1,0)), "")</f>
        <v>children</v>
      </c>
      <c r="G9" s="72">
        <f>IFERROR(INDEX(DATA_BY_COMP!$A:$AA,$E9,MATCH(G$6,DATA_BY_COMP!$A$1:$AA$1,0)), "")</f>
        <v>5</v>
      </c>
      <c r="H9" s="72">
        <f>IFERROR(INDEX(DATA_BY_COMP!$A:$AA,$E9,MATCH(H$6,DATA_BY_COMP!$A$1:$AA$1,0)), "")</f>
        <v>2</v>
      </c>
      <c r="I9" s="72">
        <f>IFERROR(INDEX(DATA_BY_COMP!$A:$AA,$E9,MATCH(I$6,DATA_BY_COMP!$A$1:$AA$1,0)), "")</f>
        <v>1</v>
      </c>
      <c r="J9" s="7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109</v>
      </c>
      <c r="C10" s="56"/>
      <c r="D10" s="2" t="str">
        <f>CONCATENATE(YEAR,":",MONTH,":",WEEK,":",DAY,":",$A10,":",$B10)</f>
        <v>2016:2:4:3:1:JILONG_B_E</v>
      </c>
      <c r="E10" s="2">
        <f>MATCH($D10,DATA_BY_COMP!$A:$A,0)</f>
        <v>156</v>
      </c>
      <c r="F10" s="2" t="str">
        <f>IFERROR(INDEX(DATA_BY_COMP!$A:$AA,$E10,MATCH(F$6,DATA_BY_COMP!$A$1:$AA$1,0)), "")</f>
        <v>beginning</v>
      </c>
      <c r="G10" s="72">
        <f>IFERROR(INDEX(DATA_BY_COMP!$A:$AA,$E10,MATCH(G$6,DATA_BY_COMP!$A$1:$AA$1,0)), "")</f>
        <v>14</v>
      </c>
      <c r="H10" s="72">
        <f>IFERROR(INDEX(DATA_BY_COMP!$A:$AA,$E10,MATCH(H$6,DATA_BY_COMP!$A$1:$AA$1,0)), "")</f>
        <v>14</v>
      </c>
      <c r="I10" s="72">
        <f>IFERROR(INDEX(DATA_BY_COMP!$A:$AA,$E10,MATCH(I$6,DATA_BY_COMP!$A$1:$AA$1,0)), "")</f>
        <v>6</v>
      </c>
      <c r="J10" s="72">
        <f>IFERROR(INDEX(DATA_BY_COMP!$A:$AA,$E10,MATCH(J$6,DATA_BY_COMP!$A$1:$AA$1,0)), "")</f>
        <v>1</v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34</v>
      </c>
      <c r="H11" s="13">
        <f>SUM(H7:H10)</f>
        <v>24</v>
      </c>
      <c r="I11" s="13">
        <f>SUM(I7:I10)</f>
        <v>8</v>
      </c>
      <c r="J11" s="13">
        <f>SUM(J7:J10)</f>
        <v>1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2016:2:1:3:0:JILONG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2016:2:2:3:0:JILONG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2016:2:3:3:0:JILONG</v>
      </c>
      <c r="E16" s="2">
        <f>MATCH($D16,DATA_BY_UNIT!$A:$A,0)</f>
        <v>7</v>
      </c>
      <c r="F16" s="18"/>
      <c r="G16" s="12">
        <f>IFERROR(INDEX(DATA_BY_UNIT!$A:$AA,$E16,MATCH(G$6,DATA_BY_UNIT!$A$1:$AA$1,0)), "")</f>
        <v>12</v>
      </c>
      <c r="H16" s="12">
        <f>IFERROR(INDEX(DATA_BY_UNIT!$A:$AA,$E16,MATCH(H$6,DATA_BY_UNIT!$A$1:$AA$1,0)), "")</f>
        <v>10</v>
      </c>
      <c r="I16" s="12">
        <f>IFERROR(INDEX(DATA_BY_UNIT!$A:$AA,$E16,MATCH(I$6,DATA_BY_UNIT!$A$1:$AA$1,0)), "")</f>
        <v>0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2016:2:4:3:0:JILONG</v>
      </c>
      <c r="E17" s="2">
        <f>MATCH($D17,DATA_BY_UNIT!$A:$A,0)</f>
        <v>37</v>
      </c>
      <c r="F17" s="18"/>
      <c r="G17" s="12">
        <f>IFERROR(INDEX(DATA_BY_UNIT!$A:$AA,$E17,MATCH(G$6,DATA_BY_UNIT!$A$1:$AA$1,0)), "")</f>
        <v>48</v>
      </c>
      <c r="H17" s="12">
        <f>IFERROR(INDEX(DATA_BY_UNIT!$A:$AA,$E17,MATCH(H$6,DATA_BY_UNIT!$A$1:$AA$1,0)), "")</f>
        <v>38</v>
      </c>
      <c r="I17" s="12">
        <f>IFERROR(INDEX(DATA_BY_UNIT!$A:$AA,$E17,MATCH(I$6,DATA_BY_UNIT!$A$1:$AA$1,0)), "")</f>
        <v>14</v>
      </c>
      <c r="J17" s="12">
        <f>IFERROR(INDEX(DATA_BY_UNIT!$A:$AA,$E17,MATCH(J$6,DATA_BY_UNIT!$A$1:$AA$1,0)), "")</f>
        <v>2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2016:2:5:3:0:JILONG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0">SUM(G14:G18)</f>
        <v>60</v>
      </c>
      <c r="H19" s="24">
        <f t="shared" si="0"/>
        <v>48</v>
      </c>
      <c r="I19" s="24">
        <f t="shared" si="0"/>
        <v>14</v>
      </c>
      <c r="J19" s="24">
        <f t="shared" si="0"/>
        <v>2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37" priority="53" operator="lessThan">
      <formula>8.5</formula>
    </cfRule>
    <cfRule type="cellIs" dxfId="736" priority="54" operator="greaterThan">
      <formula>9.5</formula>
    </cfRule>
  </conditionalFormatting>
  <conditionalFormatting sqref="G7:J8">
    <cfRule type="expression" dxfId="735" priority="46">
      <formula>G7=""</formula>
    </cfRule>
  </conditionalFormatting>
  <conditionalFormatting sqref="H7:H8">
    <cfRule type="cellIs" dxfId="734" priority="50" operator="lessThan">
      <formula>3.5</formula>
    </cfRule>
    <cfRule type="cellIs" dxfId="733" priority="51" operator="greaterThan">
      <formula>4.5</formula>
    </cfRule>
  </conditionalFormatting>
  <conditionalFormatting sqref="I7:I8">
    <cfRule type="cellIs" dxfId="732" priority="49" operator="lessThan">
      <formula>0.5</formula>
    </cfRule>
    <cfRule type="cellIs" dxfId="731" priority="52" operator="greaterThan">
      <formula>1.5</formula>
    </cfRule>
  </conditionalFormatting>
  <conditionalFormatting sqref="J7:J8">
    <cfRule type="cellIs" dxfId="730" priority="47" operator="lessThan">
      <formula>0.5</formula>
    </cfRule>
    <cfRule type="cellIs" dxfId="729" priority="48" operator="greaterThan">
      <formula>0.5</formula>
    </cfRule>
  </conditionalFormatting>
  <conditionalFormatting sqref="G9:G10">
    <cfRule type="cellIs" dxfId="728" priority="44" operator="lessThan">
      <formula>8.5</formula>
    </cfRule>
    <cfRule type="cellIs" dxfId="727" priority="45" operator="greaterThan">
      <formula>9.5</formula>
    </cfRule>
  </conditionalFormatting>
  <conditionalFormatting sqref="G9:J10">
    <cfRule type="expression" dxfId="726" priority="37">
      <formula>G9=""</formula>
    </cfRule>
  </conditionalFormatting>
  <conditionalFormatting sqref="H9:H10">
    <cfRule type="cellIs" dxfId="725" priority="41" operator="lessThan">
      <formula>3.5</formula>
    </cfRule>
    <cfRule type="cellIs" dxfId="724" priority="42" operator="greaterThan">
      <formula>4.5</formula>
    </cfRule>
  </conditionalFormatting>
  <conditionalFormatting sqref="I9:I10">
    <cfRule type="cellIs" dxfId="723" priority="40" operator="lessThan">
      <formula>0.5</formula>
    </cfRule>
    <cfRule type="cellIs" dxfId="722" priority="43" operator="greaterThan">
      <formula>1.5</formula>
    </cfRule>
  </conditionalFormatting>
  <conditionalFormatting sqref="J9:J10">
    <cfRule type="cellIs" dxfId="721" priority="38" operator="lessThan">
      <formula>0.5</formula>
    </cfRule>
    <cfRule type="cellIs" dxfId="720" priority="39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topLeftCell="C1" workbookViewId="0">
      <selection activeCell="L9" sqref="L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464</v>
      </c>
      <c r="C1" s="57" t="s">
        <v>110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81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111</v>
      </c>
      <c r="C7" s="55" t="s">
        <v>342</v>
      </c>
      <c r="D7" s="2" t="str">
        <f>CONCATENATE(YEAR,":",MONTH,":",WEEK,":",DAY,":",$A7,":",$B7)</f>
        <v>2016:2:4:3:0:LONGTAN_E</v>
      </c>
      <c r="E7" s="2">
        <f>MATCH($D7,DATA_BY_COMP!$A:$A,0)</f>
        <v>83</v>
      </c>
      <c r="F7" s="2" t="str">
        <f>IFERROR(INDEX(DATA_BY_COMP!$A:$AA,$E7,MATCH(F$6,DATA_BY_COMP!$A$1:$AA$1,0)), "")</f>
        <v>advanced</v>
      </c>
      <c r="G7" s="72">
        <f>IFERROR(INDEX(DATA_BY_COMP!$A:$AA,$E7,MATCH(G$6,DATA_BY_COMP!$A$1:$AA$1,0)), "")</f>
        <v>6</v>
      </c>
      <c r="H7" s="72">
        <f>IFERROR(INDEX(DATA_BY_COMP!$A:$AA,$E7,MATCH(H$6,DATA_BY_COMP!$A$1:$AA$1,0)), "")</f>
        <v>4</v>
      </c>
      <c r="I7" s="72">
        <f>IFERROR(INDEX(DATA_BY_COMP!$A:$AA,$E7,MATCH(I$6,DATA_BY_COMP!$A$1:$AA$1,0)), "")</f>
        <v>1</v>
      </c>
      <c r="J7" s="7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111</v>
      </c>
      <c r="C8" s="56"/>
      <c r="D8" s="2" t="str">
        <f>CONCATENATE(YEAR,":",MONTH,":",WEEK,":",DAY,":",$A8,":",$B8)</f>
        <v>2016:2:4:3:1:LONGTAN_E</v>
      </c>
      <c r="E8" s="2">
        <f>MATCH($D8,DATA_BY_COMP!$A:$A,0)</f>
        <v>157</v>
      </c>
      <c r="F8" s="2" t="str">
        <f>IFERROR(INDEX(DATA_BY_COMP!$A:$AA,$E8,MATCH(F$6,DATA_BY_COMP!$A$1:$AA$1,0)), "")</f>
        <v>beginner</v>
      </c>
      <c r="G8" s="72">
        <f>IFERROR(INDEX(DATA_BY_COMP!$A:$AA,$E8,MATCH(G$6,DATA_BY_COMP!$A$1:$AA$1,0)), "")</f>
        <v>3</v>
      </c>
      <c r="H8" s="72">
        <f>IFERROR(INDEX(DATA_BY_COMP!$A:$AA,$E8,MATCH(H$6,DATA_BY_COMP!$A$1:$AA$1,0)), "")</f>
        <v>2</v>
      </c>
      <c r="I8" s="72">
        <f>IFERROR(INDEX(DATA_BY_COMP!$A:$AA,$E8,MATCH(I$6,DATA_BY_COMP!$A$1:$AA$1,0)), "")</f>
        <v>1</v>
      </c>
      <c r="J8" s="72">
        <f>IFERROR(INDEX(DATA_BY_COMP!$A:$AA,$E8,MATCH(J$6,DATA_BY_COMP!$A$1:$AA$1,0)), "")</f>
        <v>0</v>
      </c>
    </row>
    <row r="9" spans="1:10" x14ac:dyDescent="0.25">
      <c r="B9" s="43"/>
      <c r="C9" s="10" t="s">
        <v>461</v>
      </c>
      <c r="D9" s="11"/>
      <c r="E9" s="11"/>
      <c r="F9" s="11"/>
      <c r="G9" s="13">
        <f>SUM(G7:G8)</f>
        <v>9</v>
      </c>
      <c r="H9" s="13">
        <f>SUM(H7:H8)</f>
        <v>6</v>
      </c>
      <c r="I9" s="13">
        <f>SUM(I7:I8)</f>
        <v>2</v>
      </c>
      <c r="J9" s="13">
        <f>SUM(J7:J8)</f>
        <v>0</v>
      </c>
    </row>
    <row r="10" spans="1:10" x14ac:dyDescent="0.25">
      <c r="B10" s="34"/>
      <c r="C10" s="33"/>
      <c r="D10" s="32"/>
      <c r="E10" s="32"/>
      <c r="F10" s="32"/>
      <c r="G10" s="32"/>
      <c r="H10" s="32"/>
      <c r="I10" s="32"/>
      <c r="J10" s="34"/>
    </row>
    <row r="11" spans="1:10" x14ac:dyDescent="0.25">
      <c r="B11" s="34"/>
      <c r="C11" s="38" t="s">
        <v>77</v>
      </c>
      <c r="D11" s="39"/>
      <c r="E11" s="39"/>
      <c r="F11" s="39"/>
      <c r="G11" s="39"/>
      <c r="H11" s="39"/>
      <c r="I11" s="39"/>
      <c r="J11" s="39"/>
    </row>
    <row r="12" spans="1:10" x14ac:dyDescent="0.25">
      <c r="B12" s="34"/>
      <c r="C12" s="17" t="s">
        <v>43</v>
      </c>
      <c r="D12" s="18" t="str">
        <f>CONCATENATE(YEAR,":",MONTH,":1:",ENGLISH_REPORT_DAY,":0:", $B$1)</f>
        <v>2016:2:1:3:0:Longtan</v>
      </c>
      <c r="E12" s="2" t="e">
        <f>MATCH($D12,DATA_BY_UNIT!$A:$A,0)</f>
        <v>#N/A</v>
      </c>
      <c r="F12" s="18"/>
      <c r="G12" s="12" t="str">
        <f>IFERROR(INDEX(DATA_BY_UNIT!$A:$AA,$E12,MATCH(G$6,DATA_BY_UNIT!$A$1:$AA$1,0)), "")</f>
        <v/>
      </c>
      <c r="H12" s="12" t="str">
        <f>IFERROR(INDEX(DATA_BY_UNIT!$A:$AA,$E12,MATCH(H$6,DATA_BY_UNIT!$A$1:$AA$1,0)), "")</f>
        <v/>
      </c>
      <c r="I12" s="12" t="str">
        <f>IFERROR(INDEX(DATA_BY_UNIT!$A:$AA,$E12,MATCH(I$6,DATA_BY_UNIT!$A$1:$AA$1,0)), "")</f>
        <v/>
      </c>
      <c r="J12" s="12" t="str">
        <f>IFERROR(INDEX(DATA_BY_UNIT!$A:$AA,$E12,MATCH(J$6,DATA_BY_UNIT!$A$1:$AA$1,0)), "")</f>
        <v/>
      </c>
    </row>
    <row r="13" spans="1:10" x14ac:dyDescent="0.25">
      <c r="B13" s="34"/>
      <c r="C13" s="17" t="s">
        <v>44</v>
      </c>
      <c r="D13" s="18" t="str">
        <f>CONCATENATE(YEAR,":",MONTH,":2:",ENGLISH_REPORT_DAY,":0:", $B$1)</f>
        <v>2016:2:2:3:0:Longtan</v>
      </c>
      <c r="E13" s="2" t="e">
        <f>MATCH($D13,DATA_BY_UNIT!$A:$A,0)</f>
        <v>#N/A</v>
      </c>
      <c r="F13" s="18"/>
      <c r="G13" s="12" t="str">
        <f>IFERROR(INDEX(DATA_BY_UNIT!$A:$AA,$E13,MATCH(G$6,DATA_BY_UNIT!$A$1:$AA$1,0)), "")</f>
        <v/>
      </c>
      <c r="H13" s="12" t="str">
        <f>IFERROR(INDEX(DATA_BY_UNIT!$A:$AA,$E13,MATCH(H$6,DATA_BY_UNIT!$A$1:$AA$1,0)), "")</f>
        <v/>
      </c>
      <c r="I13" s="12" t="str">
        <f>IFERROR(INDEX(DATA_BY_UNIT!$A:$AA,$E13,MATCH(I$6,DATA_BY_UNIT!$A$1:$AA$1,0)), "")</f>
        <v/>
      </c>
      <c r="J13" s="12" t="str">
        <f>IFERROR(INDEX(DATA_BY_UNIT!$A:$AA,$E13,MATCH(J$6,DATA_BY_UNIT!$A$1:$AA$1,0)), "")</f>
        <v/>
      </c>
    </row>
    <row r="14" spans="1:10" x14ac:dyDescent="0.25">
      <c r="B14" s="34"/>
      <c r="C14" s="17" t="s">
        <v>45</v>
      </c>
      <c r="D14" s="18" t="str">
        <f>CONCATENATE(YEAR,":",MONTH,":3:",ENGLISH_REPORT_DAY,":0:", $B$1)</f>
        <v>2016:2:3:3:0:Longtan</v>
      </c>
      <c r="E14" s="2">
        <f>MATCH($D14,DATA_BY_UNIT!$A:$A,0)</f>
        <v>8</v>
      </c>
      <c r="F14" s="18"/>
      <c r="G14" s="12">
        <f>IFERROR(INDEX(DATA_BY_UNIT!$A:$AA,$E14,MATCH(G$6,DATA_BY_UNIT!$A$1:$AA$1,0)), "")</f>
        <v>10</v>
      </c>
      <c r="H14" s="12">
        <f>IFERROR(INDEX(DATA_BY_UNIT!$A:$AA,$E14,MATCH(H$6,DATA_BY_UNIT!$A$1:$AA$1,0)), "")</f>
        <v>8</v>
      </c>
      <c r="I14" s="12">
        <f>IFERROR(INDEX(DATA_BY_UNIT!$A:$AA,$E14,MATCH(I$6,DATA_BY_UNIT!$A$1:$AA$1,0)), "")</f>
        <v>2</v>
      </c>
      <c r="J14" s="12">
        <f>IFERROR(INDEX(DATA_BY_UNIT!$A:$AA,$E14,MATCH(J$6,DATA_BY_UNIT!$A$1:$AA$1,0)), "")</f>
        <v>0</v>
      </c>
    </row>
    <row r="15" spans="1:10" x14ac:dyDescent="0.25">
      <c r="B15" s="34"/>
      <c r="C15" s="17" t="s">
        <v>46</v>
      </c>
      <c r="D15" s="18" t="str">
        <f>CONCATENATE(YEAR,":",MONTH,":4:",ENGLISH_REPORT_DAY,":0:", $B$1)</f>
        <v>2016:2:4:3:0:Longtan</v>
      </c>
      <c r="E15" s="2">
        <f>MATCH($D15,DATA_BY_UNIT!$A:$A,0)</f>
        <v>38</v>
      </c>
      <c r="F15" s="18"/>
      <c r="G15" s="12">
        <f>IFERROR(INDEX(DATA_BY_UNIT!$A:$AA,$E15,MATCH(G$6,DATA_BY_UNIT!$A$1:$AA$1,0)), "")</f>
        <v>9</v>
      </c>
      <c r="H15" s="12">
        <f>IFERROR(INDEX(DATA_BY_UNIT!$A:$AA,$E15,MATCH(H$6,DATA_BY_UNIT!$A$1:$AA$1,0)), "")</f>
        <v>6</v>
      </c>
      <c r="I15" s="12">
        <f>IFERROR(INDEX(DATA_BY_UNIT!$A:$AA,$E15,MATCH(I$6,DATA_BY_UNIT!$A$1:$AA$1,0)), "")</f>
        <v>2</v>
      </c>
      <c r="J15" s="12">
        <f>IFERROR(INDEX(DATA_BY_UNIT!$A:$AA,$E15,MATCH(J$6,DATA_BY_UNIT!$A$1:$AA$1,0)), "")</f>
        <v>0</v>
      </c>
    </row>
    <row r="16" spans="1:10" x14ac:dyDescent="0.25">
      <c r="B16" s="34"/>
      <c r="C16" s="17" t="s">
        <v>47</v>
      </c>
      <c r="D16" s="18" t="str">
        <f>CONCATENATE(YEAR,":",MONTH,":5:",ENGLISH_REPORT_DAY,":0:", $B$1)</f>
        <v>2016:2:5:3:0:Longtan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22" t="s">
        <v>461</v>
      </c>
      <c r="D17" s="19"/>
      <c r="E17" s="19"/>
      <c r="F17" s="19"/>
      <c r="G17" s="24">
        <f t="shared" ref="G17:J17" si="0">SUM(G12:G16)</f>
        <v>19</v>
      </c>
      <c r="H17" s="24">
        <f t="shared" si="0"/>
        <v>14</v>
      </c>
      <c r="I17" s="24">
        <f t="shared" si="0"/>
        <v>4</v>
      </c>
      <c r="J17" s="24">
        <f t="shared" si="0"/>
        <v>0</v>
      </c>
    </row>
    <row r="18" spans="2:10" x14ac:dyDescent="0.25">
      <c r="B18" s="32"/>
    </row>
    <row r="20" spans="2:10" x14ac:dyDescent="0.25">
      <c r="E20" s="1"/>
    </row>
    <row r="21" spans="2:10" x14ac:dyDescent="0.25">
      <c r="E21" s="1"/>
    </row>
    <row r="22" spans="2:10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19" priority="17" operator="lessThan">
      <formula>8.5</formula>
    </cfRule>
    <cfRule type="cellIs" dxfId="718" priority="18" operator="greaterThan">
      <formula>9.5</formula>
    </cfRule>
  </conditionalFormatting>
  <conditionalFormatting sqref="G7:J8">
    <cfRule type="expression" dxfId="717" priority="10">
      <formula>G7=""</formula>
    </cfRule>
  </conditionalFormatting>
  <conditionalFormatting sqref="H7:H8">
    <cfRule type="cellIs" dxfId="716" priority="14" operator="lessThan">
      <formula>3.5</formula>
    </cfRule>
    <cfRule type="cellIs" dxfId="715" priority="15" operator="greaterThan">
      <formula>4.5</formula>
    </cfRule>
  </conditionalFormatting>
  <conditionalFormatting sqref="I7:I8">
    <cfRule type="cellIs" dxfId="714" priority="13" operator="lessThan">
      <formula>0.5</formula>
    </cfRule>
    <cfRule type="cellIs" dxfId="713" priority="16" operator="greaterThan">
      <formula>1.5</formula>
    </cfRule>
  </conditionalFormatting>
  <conditionalFormatting sqref="J7:J8">
    <cfRule type="cellIs" dxfId="712" priority="11" operator="lessThan">
      <formula>0.5</formula>
    </cfRule>
    <cfRule type="cellIs" dxfId="711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116</v>
      </c>
      <c r="C1" s="57" t="s">
        <v>113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112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114</v>
      </c>
      <c r="C7" s="55" t="s">
        <v>465</v>
      </c>
      <c r="D7" s="2" t="str">
        <f>CONCATENATE(YEAR,":",MONTH,":",WEEK,":",DAY,":",$A7,":",$B7)</f>
        <v>2016:2:4:3:0:MIAOLI_A_E</v>
      </c>
      <c r="E7" s="2">
        <f>MATCH($D7,DATA_BY_COMP!$A:$A,0)</f>
        <v>88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2</v>
      </c>
      <c r="H7" s="12">
        <f>IFERROR(INDEX(DATA_BY_COMP!$A:$AA,$E7,MATCH(H$6,DATA_BY_COMP!$A$1:$AA$1,0)), "")</f>
        <v>2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114</v>
      </c>
      <c r="C8" s="56"/>
      <c r="D8" s="2" t="str">
        <f>CONCATENATE(YEAR,":",MONTH,":",WEEK,":",DAY,":",$A8,":",$B8)</f>
        <v>2016:2:4:3:1:MIAOLI_A_E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115</v>
      </c>
      <c r="C9" s="55" t="s">
        <v>259</v>
      </c>
      <c r="D9" s="2" t="str">
        <f>CONCATENATE(YEAR,":",MONTH,":",WEEK,":",DAY,":",$A9,":",$B9)</f>
        <v>2016:2:4:3:0:MIAOLI_B_E</v>
      </c>
      <c r="E9" s="2">
        <f>MATCH($D9,DATA_BY_COMP!$A:$A,0)</f>
        <v>89</v>
      </c>
      <c r="F9" s="2" t="str">
        <f>IFERROR(INDEX(DATA_BY_COMP!$A:$AA,$E9,MATCH(F$6,DATA_BY_COMP!$A$1:$AA$1,0)), "")</f>
        <v>children</v>
      </c>
      <c r="G9" s="12">
        <f>IFERROR(INDEX(DATA_BY_COMP!$A:$AA,$E9,MATCH(G$6,DATA_BY_COMP!$A$1:$AA$1,0)), "")</f>
        <v>2</v>
      </c>
      <c r="H9" s="12">
        <f>IFERROR(INDEX(DATA_BY_COMP!$A:$AA,$E9,MATCH(H$6,DATA_BY_COMP!$A$1:$AA$1,0)), "")</f>
        <v>1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115</v>
      </c>
      <c r="C10" s="56"/>
      <c r="D10" s="2" t="str">
        <f>CONCATENATE(YEAR,":",MONTH,":",WEEK,":",DAY,":",$A10,":",$B10)</f>
        <v>2016:2:4:3:1:MIAOLI_B_E</v>
      </c>
      <c r="E10" s="2">
        <f>MATCH($D10,DATA_BY_COMP!$A:$A,0)</f>
        <v>158</v>
      </c>
      <c r="F10" s="2" t="str">
        <f>IFERROR(INDEX(DATA_BY_COMP!$A:$AA,$E10,MATCH(F$6,DATA_BY_COMP!$A$1:$AA$1,0)), "")</f>
        <v>intermediate</v>
      </c>
      <c r="G10" s="31">
        <f>IFERROR(INDEX(DATA_BY_COMP!$A:$AA,$E10,MATCH(G$6,DATA_BY_COMP!$A$1:$AA$1,0)), "")</f>
        <v>8</v>
      </c>
      <c r="H10" s="31">
        <f>IFERROR(INDEX(DATA_BY_COMP!$A:$AA,$E10,MATCH(H$6,DATA_BY_COMP!$A$1:$AA$1,0)), "")</f>
        <v>6</v>
      </c>
      <c r="I10" s="31">
        <f>IFERROR(INDEX(DATA_BY_COMP!$A:$AA,$E10,MATCH(I$6,DATA_BY_COMP!$A$1:$AA$1,0)), "")</f>
        <v>1</v>
      </c>
      <c r="J10" s="31">
        <f>IFERROR(INDEX(DATA_BY_COMP!$A:$AA,$E10,MATCH(J$6,DATA_BY_COMP!$A$1:$AA$1,0)), "")</f>
        <v>0</v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12</v>
      </c>
      <c r="H11" s="13">
        <f t="shared" ref="H11:J11" si="0">SUM(H7:H10)</f>
        <v>9</v>
      </c>
      <c r="I11" s="13">
        <f t="shared" si="0"/>
        <v>1</v>
      </c>
      <c r="J11" s="13">
        <f t="shared" si="0"/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2016:2:1:3:0:MIAOLI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2016:2:2:3:0:MIAOLI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2016:2:3:3:0:MIAOLI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2016:2:4:3:0:MIAOLI</v>
      </c>
      <c r="E17" s="2">
        <f>MATCH($D17,DATA_BY_UNIT!$A:$A,0)</f>
        <v>39</v>
      </c>
      <c r="F17" s="18"/>
      <c r="G17" s="12">
        <f>IFERROR(INDEX(DATA_BY_UNIT!$A:$AA,$E17,MATCH(G$6,DATA_BY_UNIT!$A$1:$AA$1,0)), "")</f>
        <v>12</v>
      </c>
      <c r="H17" s="12">
        <f>IFERROR(INDEX(DATA_BY_UNIT!$A:$AA,$E17,MATCH(H$6,DATA_BY_UNIT!$A$1:$AA$1,0)), "")</f>
        <v>9</v>
      </c>
      <c r="I17" s="12">
        <f>IFERROR(INDEX(DATA_BY_UNIT!$A:$AA,$E17,MATCH(I$6,DATA_BY_UNIT!$A$1:$AA$1,0)), "")</f>
        <v>1</v>
      </c>
      <c r="J17" s="12">
        <f>IFERROR(INDEX(DATA_BY_UNIT!$A:$AA,$E17,MATCH(J$6,DATA_BY_UNIT!$A$1:$AA$1,0)), "")</f>
        <v>0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2016:2:5:3:0:MIAOLI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1">SUM(G14:G18)</f>
        <v>12</v>
      </c>
      <c r="H19" s="24">
        <f t="shared" si="1"/>
        <v>9</v>
      </c>
      <c r="I19" s="24">
        <f t="shared" si="1"/>
        <v>1</v>
      </c>
      <c r="J19" s="24">
        <f t="shared" si="1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10" priority="17" operator="lessThan">
      <formula>8.5</formula>
    </cfRule>
    <cfRule type="cellIs" dxfId="709" priority="18" operator="greaterThan">
      <formula>9.5</formula>
    </cfRule>
  </conditionalFormatting>
  <conditionalFormatting sqref="G7:J8">
    <cfRule type="expression" dxfId="708" priority="10">
      <formula>G7=""</formula>
    </cfRule>
  </conditionalFormatting>
  <conditionalFormatting sqref="H7:H8">
    <cfRule type="cellIs" dxfId="707" priority="14" operator="lessThan">
      <formula>3.5</formula>
    </cfRule>
    <cfRule type="cellIs" dxfId="706" priority="15" operator="greaterThan">
      <formula>4.5</formula>
    </cfRule>
  </conditionalFormatting>
  <conditionalFormatting sqref="I7:I8">
    <cfRule type="cellIs" dxfId="705" priority="13" operator="lessThan">
      <formula>0.5</formula>
    </cfRule>
    <cfRule type="cellIs" dxfId="704" priority="16" operator="greaterThan">
      <formula>1.5</formula>
    </cfRule>
  </conditionalFormatting>
  <conditionalFormatting sqref="J7:J8">
    <cfRule type="cellIs" dxfId="703" priority="11" operator="lessThan">
      <formula>0.5</formula>
    </cfRule>
    <cfRule type="cellIs" dxfId="702" priority="12" operator="greaterThan">
      <formula>0.5</formula>
    </cfRule>
  </conditionalFormatting>
  <conditionalFormatting sqref="G9:G10">
    <cfRule type="cellIs" dxfId="701" priority="8" operator="lessThan">
      <formula>8.5</formula>
    </cfRule>
    <cfRule type="cellIs" dxfId="700" priority="9" operator="greaterThan">
      <formula>9.5</formula>
    </cfRule>
  </conditionalFormatting>
  <conditionalFormatting sqref="G9:J10">
    <cfRule type="expression" dxfId="699" priority="1">
      <formula>G9=""</formula>
    </cfRule>
  </conditionalFormatting>
  <conditionalFormatting sqref="H9:H10">
    <cfRule type="cellIs" dxfId="698" priority="5" operator="lessThan">
      <formula>3.5</formula>
    </cfRule>
    <cfRule type="cellIs" dxfId="697" priority="6" operator="greaterThan">
      <formula>4.5</formula>
    </cfRule>
  </conditionalFormatting>
  <conditionalFormatting sqref="I9:I10">
    <cfRule type="cellIs" dxfId="696" priority="4" operator="lessThan">
      <formula>0.5</formula>
    </cfRule>
    <cfRule type="cellIs" dxfId="695" priority="7" operator="greaterThan">
      <formula>1.5</formula>
    </cfRule>
  </conditionalFormatting>
  <conditionalFormatting sqref="J9:J10">
    <cfRule type="cellIs" dxfId="694" priority="2" operator="lessThan">
      <formula>0.5</formula>
    </cfRule>
    <cfRule type="cellIs" dxfId="693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120</v>
      </c>
      <c r="C1" s="57" t="s">
        <v>117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85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118</v>
      </c>
      <c r="C7" s="55" t="s">
        <v>340</v>
      </c>
      <c r="D7" s="2" t="str">
        <f>CONCATENATE(YEAR,":",MONTH,":",WEEK,":",DAY,":",$A7,":",$B7)</f>
        <v>2016:2:4:3:0:MUZHA_E</v>
      </c>
      <c r="E7" s="2">
        <f>MATCH($D7,DATA_BY_COMP!$A:$A,0)</f>
        <v>90</v>
      </c>
      <c r="F7" s="2" t="str">
        <f>IFERROR(INDEX(DATA_BY_COMP!$A:$AA,$E7,MATCH(F$6,DATA_BY_COMP!$A$1:$AA$1,0)), "")</f>
        <v>Beginner</v>
      </c>
      <c r="G7" s="12">
        <f>IFERROR(INDEX(DATA_BY_COMP!$A:$AA,$E7,MATCH(G$6,DATA_BY_COMP!$A$1:$AA$1,0)), "")</f>
        <v>5</v>
      </c>
      <c r="H7" s="12">
        <f>IFERROR(INDEX(DATA_BY_COMP!$A:$AA,$E7,MATCH(H$6,DATA_BY_COMP!$A$1:$AA$1,0)), "")</f>
        <v>3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118</v>
      </c>
      <c r="C8" s="56"/>
      <c r="D8" s="2" t="str">
        <f>CONCATENATE(YEAR,":",MONTH,":",WEEK,":",DAY,":",$A8,":",$B8)</f>
        <v>2016:2:4:3:1:MUZHA_E</v>
      </c>
      <c r="E8" s="2">
        <f>MATCH($D8,DATA_BY_COMP!$A:$A,0)</f>
        <v>159</v>
      </c>
      <c r="F8" s="2" t="str">
        <f>IFERROR(INDEX(DATA_BY_COMP!$A:$AA,$E8,MATCH(F$6,DATA_BY_COMP!$A$1:$AA$1,0)), "")</f>
        <v>Advanced</v>
      </c>
      <c r="G8" s="31">
        <f>IFERROR(INDEX(DATA_BY_COMP!$A:$AA,$E8,MATCH(G$6,DATA_BY_COMP!$A$1:$AA$1,0)), "")</f>
        <v>5</v>
      </c>
      <c r="H8" s="31">
        <f>IFERROR(INDEX(DATA_BY_COMP!$A:$AA,$E8,MATCH(H$6,DATA_BY_COMP!$A$1:$AA$1,0)), "")</f>
        <v>3</v>
      </c>
      <c r="I8" s="31">
        <f>IFERROR(INDEX(DATA_BY_COMP!$A:$AA,$E8,MATCH(I$6,DATA_BY_COMP!$A$1:$AA$1,0)), "")</f>
        <v>1</v>
      </c>
      <c r="J8" s="31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119</v>
      </c>
      <c r="C9" s="55" t="s">
        <v>341</v>
      </c>
      <c r="D9" s="2" t="str">
        <f>CONCATENATE(YEAR,":",MONTH,":",WEEK,":",DAY,":",$A9,":",$B9)</f>
        <v>2016:2:4:3:0:MUZHA_S</v>
      </c>
      <c r="E9" s="2">
        <f>MATCH($D9,DATA_BY_COMP!$A:$A,0)</f>
        <v>91</v>
      </c>
      <c r="F9" s="2" t="str">
        <f>IFERROR(INDEX(DATA_BY_COMP!$A:$AA,$E9,MATCH(F$6,DATA_BY_COMP!$A$1:$AA$1,0)), "")</f>
        <v>kids</v>
      </c>
      <c r="G9" s="12">
        <f>IFERROR(INDEX(DATA_BY_COMP!$A:$AA,$E9,MATCH(G$6,DATA_BY_COMP!$A$1:$AA$1,0)), "")</f>
        <v>3</v>
      </c>
      <c r="H9" s="12">
        <f>IFERROR(INDEX(DATA_BY_COMP!$A:$AA,$E9,MATCH(H$6,DATA_BY_COMP!$A$1:$AA$1,0)), "")</f>
        <v>2</v>
      </c>
      <c r="I9" s="12">
        <f>IFERROR(INDEX(DATA_BY_COMP!$A:$AA,$E9,MATCH(I$6,DATA_BY_COMP!$A$1:$AA$1,0)), "")</f>
        <v>2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119</v>
      </c>
      <c r="C10" s="56"/>
      <c r="D10" s="2" t="str">
        <f>CONCATENATE(YEAR,":",MONTH,":",WEEK,":",DAY,":",$A10,":",$B10)</f>
        <v>2016:2:4:3:1:MUZHA_S</v>
      </c>
      <c r="E10" s="2">
        <f>MATCH($D10,DATA_BY_COMP!$A:$A,0)</f>
        <v>160</v>
      </c>
      <c r="F10" s="2" t="str">
        <f>IFERROR(INDEX(DATA_BY_COMP!$A:$AA,$E10,MATCH(F$6,DATA_BY_COMP!$A$1:$AA$1,0)), "")</f>
        <v>中及</v>
      </c>
      <c r="G10" s="31">
        <f>IFERROR(INDEX(DATA_BY_COMP!$A:$AA,$E10,MATCH(G$6,DATA_BY_COMP!$A$1:$AA$1,0)), "")</f>
        <v>2</v>
      </c>
      <c r="H10" s="31">
        <f>IFERROR(INDEX(DATA_BY_COMP!$A:$AA,$E10,MATCH(H$6,DATA_BY_COMP!$A$1:$AA$1,0)), "")</f>
        <v>1</v>
      </c>
      <c r="I10" s="31">
        <f>IFERROR(INDEX(DATA_BY_COMP!$A:$AA,$E10,MATCH(I$6,DATA_BY_COMP!$A$1:$AA$1,0)), "")</f>
        <v>1</v>
      </c>
      <c r="J10" s="31">
        <f>IFERROR(INDEX(DATA_BY_COMP!$A:$AA,$E10,MATCH(J$6,DATA_BY_COMP!$A$1:$AA$1,0)), "")</f>
        <v>1</v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15</v>
      </c>
      <c r="H11" s="13">
        <f t="shared" ref="H11:J11" si="0">SUM(H7:H10)</f>
        <v>9</v>
      </c>
      <c r="I11" s="13">
        <f t="shared" si="0"/>
        <v>4</v>
      </c>
      <c r="J11" s="13">
        <f t="shared" si="0"/>
        <v>1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2016:2:1:3:0:MUZHA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2016:2:2:3:0:MUZHA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2016:2:3:3:0:MUZHA</v>
      </c>
      <c r="E16" s="2">
        <f>MATCH($D16,DATA_BY_UNIT!$A:$A,0)</f>
        <v>9</v>
      </c>
      <c r="F16" s="18"/>
      <c r="G16" s="12">
        <f>IFERROR(INDEX(DATA_BY_UNIT!$A:$AA,$E16,MATCH(G$6,DATA_BY_UNIT!$A$1:$AA$1,0)), "")</f>
        <v>4</v>
      </c>
      <c r="H16" s="12">
        <f>IFERROR(INDEX(DATA_BY_UNIT!$A:$AA,$E16,MATCH(H$6,DATA_BY_UNIT!$A$1:$AA$1,0)), "")</f>
        <v>3</v>
      </c>
      <c r="I16" s="12">
        <f>IFERROR(INDEX(DATA_BY_UNIT!$A:$AA,$E16,MATCH(I$6,DATA_BY_UNIT!$A$1:$AA$1,0)), "")</f>
        <v>1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2016:2:4:3:0:MUZHA</v>
      </c>
      <c r="E17" s="2">
        <f>MATCH($D17,DATA_BY_UNIT!$A:$A,0)</f>
        <v>40</v>
      </c>
      <c r="F17" s="18"/>
      <c r="G17" s="12">
        <f>IFERROR(INDEX(DATA_BY_UNIT!$A:$AA,$E17,MATCH(G$6,DATA_BY_UNIT!$A$1:$AA$1,0)), "")</f>
        <v>15</v>
      </c>
      <c r="H17" s="12">
        <f>IFERROR(INDEX(DATA_BY_UNIT!$A:$AA,$E17,MATCH(H$6,DATA_BY_UNIT!$A$1:$AA$1,0)), "")</f>
        <v>9</v>
      </c>
      <c r="I17" s="12">
        <f>IFERROR(INDEX(DATA_BY_UNIT!$A:$AA,$E17,MATCH(I$6,DATA_BY_UNIT!$A$1:$AA$1,0)), "")</f>
        <v>4</v>
      </c>
      <c r="J17" s="12">
        <f>IFERROR(INDEX(DATA_BY_UNIT!$A:$AA,$E17,MATCH(J$6,DATA_BY_UNIT!$A$1:$AA$1,0)), "")</f>
        <v>1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2016:2:5:3:0:MUZHA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1">SUM(G14:G18)</f>
        <v>19</v>
      </c>
      <c r="H19" s="24">
        <f t="shared" si="1"/>
        <v>12</v>
      </c>
      <c r="I19" s="24">
        <f t="shared" si="1"/>
        <v>5</v>
      </c>
      <c r="J19" s="24">
        <f t="shared" si="1"/>
        <v>1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92" priority="17" operator="lessThan">
      <formula>8.5</formula>
    </cfRule>
    <cfRule type="cellIs" dxfId="691" priority="18" operator="greaterThan">
      <formula>9.5</formula>
    </cfRule>
  </conditionalFormatting>
  <conditionalFormatting sqref="G7:J8">
    <cfRule type="expression" dxfId="690" priority="10">
      <formula>G7=""</formula>
    </cfRule>
  </conditionalFormatting>
  <conditionalFormatting sqref="H7:H8">
    <cfRule type="cellIs" dxfId="689" priority="14" operator="lessThan">
      <formula>3.5</formula>
    </cfRule>
    <cfRule type="cellIs" dxfId="688" priority="15" operator="greaterThan">
      <formula>4.5</formula>
    </cfRule>
  </conditionalFormatting>
  <conditionalFormatting sqref="I7:I8">
    <cfRule type="cellIs" dxfId="687" priority="13" operator="lessThan">
      <formula>0.5</formula>
    </cfRule>
    <cfRule type="cellIs" dxfId="686" priority="16" operator="greaterThan">
      <formula>1.5</formula>
    </cfRule>
  </conditionalFormatting>
  <conditionalFormatting sqref="J7:J8">
    <cfRule type="cellIs" dxfId="685" priority="11" operator="lessThan">
      <formula>0.5</formula>
    </cfRule>
    <cfRule type="cellIs" dxfId="684" priority="12" operator="greaterThan">
      <formula>0.5</formula>
    </cfRule>
  </conditionalFormatting>
  <conditionalFormatting sqref="G9:G10">
    <cfRule type="cellIs" dxfId="683" priority="8" operator="lessThan">
      <formula>8.5</formula>
    </cfRule>
    <cfRule type="cellIs" dxfId="682" priority="9" operator="greaterThan">
      <formula>9.5</formula>
    </cfRule>
  </conditionalFormatting>
  <conditionalFormatting sqref="G9:J10">
    <cfRule type="expression" dxfId="681" priority="1">
      <formula>G9=""</formula>
    </cfRule>
  </conditionalFormatting>
  <conditionalFormatting sqref="H9:H10">
    <cfRule type="cellIs" dxfId="680" priority="5" operator="lessThan">
      <formula>3.5</formula>
    </cfRule>
    <cfRule type="cellIs" dxfId="679" priority="6" operator="greaterThan">
      <formula>4.5</formula>
    </cfRule>
  </conditionalFormatting>
  <conditionalFormatting sqref="I9:I10">
    <cfRule type="cellIs" dxfId="678" priority="4" operator="lessThan">
      <formula>0.5</formula>
    </cfRule>
    <cfRule type="cellIs" dxfId="677" priority="7" operator="greaterThan">
      <formula>1.5</formula>
    </cfRule>
  </conditionalFormatting>
  <conditionalFormatting sqref="J9:J10">
    <cfRule type="cellIs" dxfId="676" priority="2" operator="lessThan">
      <formula>0.5</formula>
    </cfRule>
    <cfRule type="cellIs" dxfId="67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124</v>
      </c>
      <c r="C1" s="57" t="s">
        <v>121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95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122</v>
      </c>
      <c r="C7" s="55" t="s">
        <v>260</v>
      </c>
      <c r="D7" s="2" t="str">
        <f>CONCATENATE(YEAR,":",MONTH,":",WEEK,":",DAY,":",$A7,":",$B7)</f>
        <v>2016:2:4:3:0:NEIHU_E</v>
      </c>
      <c r="E7" s="2">
        <f>MATCH($D7,DATA_BY_COMP!$A:$A,0)</f>
        <v>92</v>
      </c>
      <c r="F7" s="2" t="str">
        <f>IFERROR(INDEX(DATA_BY_COMP!$A:$AA,$E7,MATCH(F$6,DATA_BY_COMP!$A$1:$AA$1,0)), "")</f>
        <v>adv</v>
      </c>
      <c r="G7" s="12">
        <f>IFERROR(INDEX(DATA_BY_COMP!$A:$AA,$E7,MATCH(G$6,DATA_BY_COMP!$A$1:$AA$1,0)), "")</f>
        <v>9</v>
      </c>
      <c r="H7" s="12">
        <f>IFERROR(INDEX(DATA_BY_COMP!$A:$AA,$E7,MATCH(H$6,DATA_BY_COMP!$A$1:$AA$1,0)), "")</f>
        <v>6</v>
      </c>
      <c r="I7" s="12">
        <f>IFERROR(INDEX(DATA_BY_COMP!$A:$AA,$E7,MATCH(I$6,DATA_BY_COMP!$A$1:$AA$1,0)), "")</f>
        <v>1</v>
      </c>
      <c r="J7" s="12">
        <f>IFERROR(INDEX(DATA_BY_COMP!$A:$AA,$E7,MATCH(J$6,DATA_BY_COMP!$A$1:$AA$1,0)), "")</f>
        <v>1</v>
      </c>
    </row>
    <row r="8" spans="1:10" x14ac:dyDescent="0.25">
      <c r="A8" s="4">
        <v>1</v>
      </c>
      <c r="B8" s="43" t="s">
        <v>122</v>
      </c>
      <c r="C8" s="56"/>
      <c r="D8" s="2" t="str">
        <f>CONCATENATE(YEAR,":",MONTH,":",WEEK,":",DAY,":",$A8,":",$B8)</f>
        <v>2016:2:4:3:1:NEIHU_E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123</v>
      </c>
      <c r="C9" s="55" t="s">
        <v>261</v>
      </c>
      <c r="D9" s="2" t="str">
        <f>CONCATENATE(YEAR,":",MONTH,":",WEEK,":",DAY,":",$A9,":",$B9)</f>
        <v>2016:2:4:3:0:NEIHU_S</v>
      </c>
      <c r="E9" s="2">
        <f>MATCH($D9,DATA_BY_COMP!$A:$A,0)</f>
        <v>93</v>
      </c>
      <c r="F9" s="2" t="str">
        <f>IFERROR(INDEX(DATA_BY_COMP!$A:$AA,$E9,MATCH(F$6,DATA_BY_COMP!$A$1:$AA$1,0)), "")</f>
        <v>beginner</v>
      </c>
      <c r="G9" s="12">
        <f>IFERROR(INDEX(DATA_BY_COMP!$A:$AA,$E9,MATCH(G$6,DATA_BY_COMP!$A$1:$AA$1,0)), "")</f>
        <v>0</v>
      </c>
      <c r="H9" s="12">
        <f>IFERROR(INDEX(DATA_BY_COMP!$A:$AA,$E9,MATCH(H$6,DATA_BY_COMP!$A$1:$AA$1,0)), "")</f>
        <v>0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123</v>
      </c>
      <c r="C10" s="56"/>
      <c r="D10" s="2" t="str">
        <f>CONCATENATE(YEAR,":",MONTH,":",WEEK,":",DAY,":",$A10,":",$B10)</f>
        <v>2016:2:4:3:1:NEIHU_S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9</v>
      </c>
      <c r="H11" s="13">
        <f t="shared" ref="H11:J11" si="0">SUM(H7:H10)</f>
        <v>6</v>
      </c>
      <c r="I11" s="13">
        <f t="shared" si="0"/>
        <v>1</v>
      </c>
      <c r="J11" s="13">
        <f t="shared" si="0"/>
        <v>1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2016:2:1:3:0:NEIHU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2016:2:2:3:0:NEIHU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2016:2:3:3:0:NEIHU</v>
      </c>
      <c r="E16" s="2">
        <f>MATCH($D16,DATA_BY_UNIT!$A:$A,0)</f>
        <v>10</v>
      </c>
      <c r="F16" s="18"/>
      <c r="G16" s="12">
        <f>IFERROR(INDEX(DATA_BY_UNIT!$A:$AA,$E16,MATCH(G$6,DATA_BY_UNIT!$A$1:$AA$1,0)), "")</f>
        <v>6</v>
      </c>
      <c r="H16" s="12">
        <f>IFERROR(INDEX(DATA_BY_UNIT!$A:$AA,$E16,MATCH(H$6,DATA_BY_UNIT!$A$1:$AA$1,0)), "")</f>
        <v>3</v>
      </c>
      <c r="I16" s="12">
        <f>IFERROR(INDEX(DATA_BY_UNIT!$A:$AA,$E16,MATCH(I$6,DATA_BY_UNIT!$A$1:$AA$1,0)), "")</f>
        <v>1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2016:2:4:3:0:NEIHU</v>
      </c>
      <c r="E17" s="2">
        <f>MATCH($D17,DATA_BY_UNIT!$A:$A,0)</f>
        <v>41</v>
      </c>
      <c r="F17" s="18"/>
      <c r="G17" s="12">
        <f>IFERROR(INDEX(DATA_BY_UNIT!$A:$AA,$E17,MATCH(G$6,DATA_BY_UNIT!$A$1:$AA$1,0)), "")</f>
        <v>9</v>
      </c>
      <c r="H17" s="12">
        <f>IFERROR(INDEX(DATA_BY_UNIT!$A:$AA,$E17,MATCH(H$6,DATA_BY_UNIT!$A$1:$AA$1,0)), "")</f>
        <v>6</v>
      </c>
      <c r="I17" s="12">
        <f>IFERROR(INDEX(DATA_BY_UNIT!$A:$AA,$E17,MATCH(I$6,DATA_BY_UNIT!$A$1:$AA$1,0)), "")</f>
        <v>1</v>
      </c>
      <c r="J17" s="12">
        <f>IFERROR(INDEX(DATA_BY_UNIT!$A:$AA,$E17,MATCH(J$6,DATA_BY_UNIT!$A$1:$AA$1,0)), "")</f>
        <v>1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2016:2:5:3:0:NEIHU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1">SUM(G14:G18)</f>
        <v>15</v>
      </c>
      <c r="H19" s="24">
        <f t="shared" si="1"/>
        <v>9</v>
      </c>
      <c r="I19" s="24">
        <f t="shared" si="1"/>
        <v>2</v>
      </c>
      <c r="J19" s="24">
        <f t="shared" si="1"/>
        <v>1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74" priority="17" operator="lessThan">
      <formula>8.5</formula>
    </cfRule>
    <cfRule type="cellIs" dxfId="673" priority="18" operator="greaterThan">
      <formula>9.5</formula>
    </cfRule>
  </conditionalFormatting>
  <conditionalFormatting sqref="G7:J8">
    <cfRule type="expression" dxfId="672" priority="10">
      <formula>G7=""</formula>
    </cfRule>
  </conditionalFormatting>
  <conditionalFormatting sqref="H7:H8">
    <cfRule type="cellIs" dxfId="671" priority="14" operator="lessThan">
      <formula>3.5</formula>
    </cfRule>
    <cfRule type="cellIs" dxfId="670" priority="15" operator="greaterThan">
      <formula>4.5</formula>
    </cfRule>
  </conditionalFormatting>
  <conditionalFormatting sqref="I7:I8">
    <cfRule type="cellIs" dxfId="669" priority="13" operator="lessThan">
      <formula>0.5</formula>
    </cfRule>
    <cfRule type="cellIs" dxfId="668" priority="16" operator="greaterThan">
      <formula>1.5</formula>
    </cfRule>
  </conditionalFormatting>
  <conditionalFormatting sqref="J7:J8">
    <cfRule type="cellIs" dxfId="667" priority="11" operator="lessThan">
      <formula>0.5</formula>
    </cfRule>
    <cfRule type="cellIs" dxfId="666" priority="12" operator="greaterThan">
      <formula>0.5</formula>
    </cfRule>
  </conditionalFormatting>
  <conditionalFormatting sqref="G9:G10">
    <cfRule type="cellIs" dxfId="665" priority="8" operator="lessThan">
      <formula>8.5</formula>
    </cfRule>
    <cfRule type="cellIs" dxfId="664" priority="9" operator="greaterThan">
      <formula>9.5</formula>
    </cfRule>
  </conditionalFormatting>
  <conditionalFormatting sqref="G9:J10">
    <cfRule type="expression" dxfId="663" priority="1">
      <formula>G9=""</formula>
    </cfRule>
  </conditionalFormatting>
  <conditionalFormatting sqref="H9:H10">
    <cfRule type="cellIs" dxfId="662" priority="5" operator="lessThan">
      <formula>3.5</formula>
    </cfRule>
    <cfRule type="cellIs" dxfId="661" priority="6" operator="greaterThan">
      <formula>4.5</formula>
    </cfRule>
  </conditionalFormatting>
  <conditionalFormatting sqref="I9:I10">
    <cfRule type="cellIs" dxfId="660" priority="4" operator="lessThan">
      <formula>0.5</formula>
    </cfRule>
    <cfRule type="cellIs" dxfId="659" priority="7" operator="greaterThan">
      <formula>1.5</formula>
    </cfRule>
  </conditionalFormatting>
  <conditionalFormatting sqref="J9:J10">
    <cfRule type="cellIs" dxfId="658" priority="2" operator="lessThan">
      <formula>0.5</formula>
    </cfRule>
    <cfRule type="cellIs" dxfId="657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130</v>
      </c>
      <c r="C1" s="57" t="s">
        <v>125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26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126</v>
      </c>
      <c r="C7" s="55" t="s">
        <v>336</v>
      </c>
      <c r="D7" s="2" t="str">
        <f t="shared" ref="D7:D14" si="0">CONCATENATE(YEAR,":",MONTH,":",WEEK,":",DAY,":",$A7,":",$B7)</f>
        <v>2016:2:4:3:0:SANCHONG_E</v>
      </c>
      <c r="E7" s="2">
        <f>MATCH($D7,DATA_BY_COMP!$A:$A,0)</f>
        <v>96</v>
      </c>
      <c r="F7" s="2" t="str">
        <f>IFERROR(INDEX(DATA_BY_COMP!$A:$AA,$E7,MATCH(F$6,DATA_BY_COMP!$A$1:$AA$1,0)), "")</f>
        <v>BEGINNER</v>
      </c>
      <c r="G7" s="12">
        <f>IFERROR(INDEX(DATA_BY_COMP!$A:$AA,$E7,MATCH(G$6,DATA_BY_COMP!$A$1:$AA$1,0)), "")</f>
        <v>12</v>
      </c>
      <c r="H7" s="12">
        <f>IFERROR(INDEX(DATA_BY_COMP!$A:$AA,$E7,MATCH(H$6,DATA_BY_COMP!$A$1:$AA$1,0)), "")</f>
        <v>3</v>
      </c>
      <c r="I7" s="12">
        <f>IFERROR(INDEX(DATA_BY_COMP!$A:$AA,$E7,MATCH(I$6,DATA_BY_COMP!$A$1:$AA$1,0)), "")</f>
        <v>5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126</v>
      </c>
      <c r="C8" s="56"/>
      <c r="D8" s="2" t="str">
        <f t="shared" si="0"/>
        <v>2016:2:4:3:1:SANCHONG_E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127</v>
      </c>
      <c r="C9" s="55" t="s">
        <v>337</v>
      </c>
      <c r="D9" s="2" t="str">
        <f t="shared" si="0"/>
        <v>2016:2:4:3:0:SANCHONG_S</v>
      </c>
      <c r="E9" s="2">
        <f>MATCH($D9,DATA_BY_COMP!$A:$A,0)</f>
        <v>97</v>
      </c>
      <c r="F9" s="2" t="str">
        <f>IFERROR(INDEX(DATA_BY_COMP!$A:$AA,$E9,MATCH(F$6,DATA_BY_COMP!$A$1:$AA$1,0)), "")</f>
        <v>intermediate</v>
      </c>
      <c r="G9" s="12">
        <f>IFERROR(INDEX(DATA_BY_COMP!$A:$AA,$E9,MATCH(G$6,DATA_BY_COMP!$A$1:$AA$1,0)), "")</f>
        <v>8</v>
      </c>
      <c r="H9" s="12">
        <f>IFERROR(INDEX(DATA_BY_COMP!$A:$AA,$E9,MATCH(H$6,DATA_BY_COMP!$A$1:$AA$1,0)), "")</f>
        <v>7</v>
      </c>
      <c r="I9" s="12">
        <f>IFERROR(INDEX(DATA_BY_COMP!$A:$AA,$E9,MATCH(I$6,DATA_BY_COMP!$A$1:$AA$1,0)), "")</f>
        <v>2</v>
      </c>
      <c r="J9" s="12">
        <f>IFERROR(INDEX(DATA_BY_COMP!$A:$AA,$E9,MATCH(J$6,DATA_BY_COMP!$A$1:$AA$1,0)), "")</f>
        <v>1</v>
      </c>
    </row>
    <row r="10" spans="1:10" x14ac:dyDescent="0.25">
      <c r="A10" s="4">
        <v>1</v>
      </c>
      <c r="B10" s="43" t="s">
        <v>127</v>
      </c>
      <c r="C10" s="56"/>
      <c r="D10" s="2" t="str">
        <f t="shared" si="0"/>
        <v>2016:2:4:3:1:SANCHONG_S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128</v>
      </c>
      <c r="C11" s="55" t="s">
        <v>338</v>
      </c>
      <c r="D11" s="2" t="str">
        <f t="shared" si="0"/>
        <v>2016:2:4:3:0:LUZHOU_A_E</v>
      </c>
      <c r="E11" s="2">
        <f>MATCH($D11,DATA_BY_COMP!$A:$A,0)</f>
        <v>86</v>
      </c>
      <c r="F11" s="2" t="str">
        <f>IFERROR(INDEX(DATA_BY_COMP!$A:$AA,$E11,MATCH(F$6,DATA_BY_COMP!$A$1:$AA$1,0)), "")</f>
        <v>ADVANCED</v>
      </c>
      <c r="G11" s="12">
        <f>IFERROR(INDEX(DATA_BY_COMP!$A:$AA,$E11,MATCH(G$6,DATA_BY_COMP!$A$1:$AA$1,0)), "")</f>
        <v>5</v>
      </c>
      <c r="H11" s="12">
        <f>IFERROR(INDEX(DATA_BY_COMP!$A:$AA,$E11,MATCH(H$6,DATA_BY_COMP!$A$1:$AA$1,0)), "")</f>
        <v>4</v>
      </c>
      <c r="I11" s="12">
        <f>IFERROR(INDEX(DATA_BY_COMP!$A:$AA,$E11,MATCH(I$6,DATA_BY_COMP!$A$1:$AA$1,0)), "")</f>
        <v>1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128</v>
      </c>
      <c r="C12" s="56"/>
      <c r="D12" s="2" t="str">
        <f t="shared" si="0"/>
        <v>2016:2:4:3:1:LUZHOU_A_E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129</v>
      </c>
      <c r="C13" s="55" t="s">
        <v>339</v>
      </c>
      <c r="D13" s="2" t="str">
        <f t="shared" si="0"/>
        <v>2016:2:4:3:0:LUZHOU_B_E</v>
      </c>
      <c r="E13" s="2">
        <f>MATCH($D13,DATA_BY_COMP!$A:$A,0)</f>
        <v>87</v>
      </c>
      <c r="F13" s="2" t="str">
        <f>IFERROR(INDEX(DATA_BY_COMP!$A:$AA,$E13,MATCH(F$6,DATA_BY_COMP!$A$1:$AA$1,0)), "")</f>
        <v>CHILDREN</v>
      </c>
      <c r="G13" s="12">
        <f>IFERROR(INDEX(DATA_BY_COMP!$A:$AA,$E13,MATCH(G$6,DATA_BY_COMP!$A$1:$AA$1,0)), "")</f>
        <v>11</v>
      </c>
      <c r="H13" s="12">
        <f>IFERROR(INDEX(DATA_BY_COMP!$A:$AA,$E13,MATCH(H$6,DATA_BY_COMP!$A$1:$AA$1,0)), "")</f>
        <v>8</v>
      </c>
      <c r="I13" s="12">
        <f>IFERROR(INDEX(DATA_BY_COMP!$A:$AA,$E13,MATCH(I$6,DATA_BY_COMP!$A$1:$AA$1,0)), "")</f>
        <v>2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129</v>
      </c>
      <c r="C14" s="56"/>
      <c r="D14" s="2" t="str">
        <f t="shared" si="0"/>
        <v>2016:2:4:3:1:LUZHOU_B_E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36</v>
      </c>
      <c r="H15" s="13">
        <f t="shared" ref="H15:J15" si="1">SUM(H7:H14)</f>
        <v>22</v>
      </c>
      <c r="I15" s="13">
        <f t="shared" si="1"/>
        <v>10</v>
      </c>
      <c r="J15" s="13">
        <f t="shared" si="1"/>
        <v>1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2016:2:1:3:0:SANCHONG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2016:2:2:3:0:SANCHONG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2016:2:3:3:0:SANCHONG</v>
      </c>
      <c r="E20" s="2">
        <f>MATCH($D20,DATA_BY_UNIT!$A:$A,0)</f>
        <v>11</v>
      </c>
      <c r="F20" s="18"/>
      <c r="G20" s="12">
        <f>IFERROR(INDEX(DATA_BY_UNIT!$A:$AA,$E20,MATCH(G$6,DATA_BY_UNIT!$A$1:$AA$1,0)), "")</f>
        <v>31</v>
      </c>
      <c r="H20" s="12">
        <f>IFERROR(INDEX(DATA_BY_UNIT!$A:$AA,$E20,MATCH(H$6,DATA_BY_UNIT!$A$1:$AA$1,0)), "")</f>
        <v>17</v>
      </c>
      <c r="I20" s="12">
        <f>IFERROR(INDEX(DATA_BY_UNIT!$A:$AA,$E20,MATCH(I$6,DATA_BY_UNIT!$A$1:$AA$1,0)), "")</f>
        <v>5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2016:2:4:3:0:SANCHONG</v>
      </c>
      <c r="E21" s="2">
        <f>MATCH($D21,DATA_BY_UNIT!$A:$A,0)</f>
        <v>42</v>
      </c>
      <c r="F21" s="18"/>
      <c r="G21" s="12">
        <f>IFERROR(INDEX(DATA_BY_UNIT!$A:$AA,$E21,MATCH(G$6,DATA_BY_UNIT!$A$1:$AA$1,0)), "")</f>
        <v>36</v>
      </c>
      <c r="H21" s="12">
        <f>IFERROR(INDEX(DATA_BY_UNIT!$A:$AA,$E21,MATCH(H$6,DATA_BY_UNIT!$A$1:$AA$1,0)), "")</f>
        <v>22</v>
      </c>
      <c r="I21" s="12">
        <f>IFERROR(INDEX(DATA_BY_UNIT!$A:$AA,$E21,MATCH(I$6,DATA_BY_UNIT!$A$1:$AA$1,0)), "")</f>
        <v>10</v>
      </c>
      <c r="J21" s="12">
        <f>IFERROR(INDEX(DATA_BY_UNIT!$A:$AA,$E21,MATCH(J$6,DATA_BY_UNIT!$A$1:$AA$1,0)), "")</f>
        <v>1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2016:2:5:3:0:SANCHONG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67</v>
      </c>
      <c r="H23" s="24">
        <f t="shared" si="2"/>
        <v>39</v>
      </c>
      <c r="I23" s="24">
        <f t="shared" si="2"/>
        <v>15</v>
      </c>
      <c r="J23" s="24">
        <f t="shared" si="2"/>
        <v>1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56" priority="35" operator="lessThan">
      <formula>8.5</formula>
    </cfRule>
    <cfRule type="cellIs" dxfId="655" priority="36" operator="greaterThan">
      <formula>9.5</formula>
    </cfRule>
  </conditionalFormatting>
  <conditionalFormatting sqref="G7:J8">
    <cfRule type="expression" dxfId="654" priority="28">
      <formula>G7=""</formula>
    </cfRule>
  </conditionalFormatting>
  <conditionalFormatting sqref="H7:H8">
    <cfRule type="cellIs" dxfId="653" priority="32" operator="lessThan">
      <formula>3.5</formula>
    </cfRule>
    <cfRule type="cellIs" dxfId="652" priority="33" operator="greaterThan">
      <formula>4.5</formula>
    </cfRule>
  </conditionalFormatting>
  <conditionalFormatting sqref="I7:I8">
    <cfRule type="cellIs" dxfId="651" priority="31" operator="lessThan">
      <formula>0.5</formula>
    </cfRule>
    <cfRule type="cellIs" dxfId="650" priority="34" operator="greaterThan">
      <formula>1.5</formula>
    </cfRule>
  </conditionalFormatting>
  <conditionalFormatting sqref="J7:J8">
    <cfRule type="cellIs" dxfId="649" priority="29" operator="lessThan">
      <formula>0.5</formula>
    </cfRule>
    <cfRule type="cellIs" dxfId="648" priority="30" operator="greaterThan">
      <formula>0.5</formula>
    </cfRule>
  </conditionalFormatting>
  <conditionalFormatting sqref="G9:G10">
    <cfRule type="cellIs" dxfId="647" priority="26" operator="lessThan">
      <formula>8.5</formula>
    </cfRule>
    <cfRule type="cellIs" dxfId="646" priority="27" operator="greaterThan">
      <formula>9.5</formula>
    </cfRule>
  </conditionalFormatting>
  <conditionalFormatting sqref="G9:J10">
    <cfRule type="expression" dxfId="645" priority="19">
      <formula>G9=""</formula>
    </cfRule>
  </conditionalFormatting>
  <conditionalFormatting sqref="H9:H10">
    <cfRule type="cellIs" dxfId="644" priority="23" operator="lessThan">
      <formula>3.5</formula>
    </cfRule>
    <cfRule type="cellIs" dxfId="643" priority="24" operator="greaterThan">
      <formula>4.5</formula>
    </cfRule>
  </conditionalFormatting>
  <conditionalFormatting sqref="I9:I10">
    <cfRule type="cellIs" dxfId="642" priority="22" operator="lessThan">
      <formula>0.5</formula>
    </cfRule>
    <cfRule type="cellIs" dxfId="641" priority="25" operator="greaterThan">
      <formula>1.5</formula>
    </cfRule>
  </conditionalFormatting>
  <conditionalFormatting sqref="J9:J10">
    <cfRule type="cellIs" dxfId="640" priority="20" operator="lessThan">
      <formula>0.5</formula>
    </cfRule>
    <cfRule type="cellIs" dxfId="639" priority="21" operator="greaterThan">
      <formula>0.5</formula>
    </cfRule>
  </conditionalFormatting>
  <conditionalFormatting sqref="G11:G12">
    <cfRule type="cellIs" dxfId="638" priority="17" operator="lessThan">
      <formula>8.5</formula>
    </cfRule>
    <cfRule type="cellIs" dxfId="637" priority="18" operator="greaterThan">
      <formula>9.5</formula>
    </cfRule>
  </conditionalFormatting>
  <conditionalFormatting sqref="G11:J12">
    <cfRule type="expression" dxfId="636" priority="10">
      <formula>G11=""</formula>
    </cfRule>
  </conditionalFormatting>
  <conditionalFormatting sqref="H11:H12">
    <cfRule type="cellIs" dxfId="635" priority="14" operator="lessThan">
      <formula>3.5</formula>
    </cfRule>
    <cfRule type="cellIs" dxfId="634" priority="15" operator="greaterThan">
      <formula>4.5</formula>
    </cfRule>
  </conditionalFormatting>
  <conditionalFormatting sqref="I11:I12">
    <cfRule type="cellIs" dxfId="633" priority="13" operator="lessThan">
      <formula>0.5</formula>
    </cfRule>
    <cfRule type="cellIs" dxfId="632" priority="16" operator="greaterThan">
      <formula>1.5</formula>
    </cfRule>
  </conditionalFormatting>
  <conditionalFormatting sqref="J11:J12">
    <cfRule type="cellIs" dxfId="631" priority="11" operator="lessThan">
      <formula>0.5</formula>
    </cfRule>
    <cfRule type="cellIs" dxfId="630" priority="12" operator="greaterThan">
      <formula>0.5</formula>
    </cfRule>
  </conditionalFormatting>
  <conditionalFormatting sqref="G13:G14">
    <cfRule type="cellIs" dxfId="629" priority="8" operator="lessThan">
      <formula>8.5</formula>
    </cfRule>
    <cfRule type="cellIs" dxfId="628" priority="9" operator="greaterThan">
      <formula>9.5</formula>
    </cfRule>
  </conditionalFormatting>
  <conditionalFormatting sqref="G13:J14">
    <cfRule type="expression" dxfId="627" priority="1">
      <formula>G13=""</formula>
    </cfRule>
  </conditionalFormatting>
  <conditionalFormatting sqref="H13:H14">
    <cfRule type="cellIs" dxfId="626" priority="5" operator="lessThan">
      <formula>3.5</formula>
    </cfRule>
    <cfRule type="cellIs" dxfId="625" priority="6" operator="greaterThan">
      <formula>4.5</formula>
    </cfRule>
  </conditionalFormatting>
  <conditionalFormatting sqref="I13:I14">
    <cfRule type="cellIs" dxfId="624" priority="4" operator="lessThan">
      <formula>0.5</formula>
    </cfRule>
    <cfRule type="cellIs" dxfId="623" priority="7" operator="greaterThan">
      <formula>1.5</formula>
    </cfRule>
  </conditionalFormatting>
  <conditionalFormatting sqref="J13:J14">
    <cfRule type="cellIs" dxfId="622" priority="2" operator="lessThan">
      <formula>0.5</formula>
    </cfRule>
    <cfRule type="cellIs" dxfId="621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134</v>
      </c>
      <c r="C1" s="57" t="s">
        <v>131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132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359</v>
      </c>
      <c r="C7" s="55" t="s">
        <v>252</v>
      </c>
      <c r="D7" s="2" t="str">
        <f>CONCATENATE(YEAR,":",MONTH,":",WEEK,":",DAY,":",$A7,":",$B7)</f>
        <v>2016:2:4:3:0:SANXIA_A</v>
      </c>
      <c r="E7" s="2">
        <f>MATCH($D7,DATA_BY_COMP!$A:$A,0)</f>
        <v>98</v>
      </c>
      <c r="F7" s="2" t="str">
        <f>IFERROR(INDEX(DATA_BY_COMP!$A:$AA,$E7,MATCH(F$6,DATA_BY_COMP!$A$1:$AA$1,0)), "")</f>
        <v>Beginner</v>
      </c>
      <c r="G7" s="12">
        <f>IFERROR(INDEX(DATA_BY_COMP!$A:$AA,$E7,MATCH(G$6,DATA_BY_COMP!$A$1:$AA$1,0)), "")</f>
        <v>4</v>
      </c>
      <c r="H7" s="12">
        <f>IFERROR(INDEX(DATA_BY_COMP!$A:$AA,$E7,MATCH(H$6,DATA_BY_COMP!$A$1:$AA$1,0)), "")</f>
        <v>4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1</v>
      </c>
    </row>
    <row r="8" spans="1:10" x14ac:dyDescent="0.25">
      <c r="A8" s="4">
        <v>1</v>
      </c>
      <c r="B8" s="43" t="s">
        <v>359</v>
      </c>
      <c r="C8" s="56"/>
      <c r="D8" s="2" t="str">
        <f>CONCATENATE(YEAR,":",MONTH,":",WEEK,":",DAY,":",$A8,":",$B8)</f>
        <v>2016:2:4:3:1:SANXIA_A</v>
      </c>
      <c r="E8" s="2">
        <f>MATCH($D8,DATA_BY_COMP!$A:$A,0)</f>
        <v>162</v>
      </c>
      <c r="F8" s="2" t="str">
        <f>IFERROR(INDEX(DATA_BY_COMP!$A:$AA,$E8,MATCH(F$6,DATA_BY_COMP!$A$1:$AA$1,0)), "")</f>
        <v>Advanced</v>
      </c>
      <c r="G8" s="31">
        <f>IFERROR(INDEX(DATA_BY_COMP!$A:$AA,$E8,MATCH(G$6,DATA_BY_COMP!$A$1:$AA$1,0)), "")</f>
        <v>8</v>
      </c>
      <c r="H8" s="31">
        <f>IFERROR(INDEX(DATA_BY_COMP!$A:$AA,$E8,MATCH(H$6,DATA_BY_COMP!$A$1:$AA$1,0)), "")</f>
        <v>5</v>
      </c>
      <c r="I8" s="31">
        <f>IFERROR(INDEX(DATA_BY_COMP!$A:$AA,$E8,MATCH(I$6,DATA_BY_COMP!$A$1:$AA$1,0)), "")</f>
        <v>2</v>
      </c>
      <c r="J8" s="31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133</v>
      </c>
      <c r="C9" s="55" t="s">
        <v>253</v>
      </c>
      <c r="D9" s="2" t="str">
        <f>CONCATENATE(YEAR,":",MONTH,":",WEEK,":",DAY,":",$A9,":",$B9)</f>
        <v>2016:2:4:3:0:SANXIA_B</v>
      </c>
      <c r="E9" s="2">
        <f>MATCH($D9,DATA_BY_COMP!$A:$A,0)</f>
        <v>99</v>
      </c>
      <c r="F9" s="2" t="str">
        <f>IFERROR(INDEX(DATA_BY_COMP!$A:$AA,$E9,MATCH(F$6,DATA_BY_COMP!$A$1:$AA$1,0)), "")</f>
        <v>INTERMEDIATE</v>
      </c>
      <c r="G9" s="12">
        <f>IFERROR(INDEX(DATA_BY_COMP!$A:$AA,$E9,MATCH(G$6,DATA_BY_COMP!$A$1:$AA$1,0)), "")</f>
        <v>3</v>
      </c>
      <c r="H9" s="12">
        <f>IFERROR(INDEX(DATA_BY_COMP!$A:$AA,$E9,MATCH(H$6,DATA_BY_COMP!$A$1:$AA$1,0)), "")</f>
        <v>3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133</v>
      </c>
      <c r="C10" s="56"/>
      <c r="D10" s="2" t="str">
        <f>CONCATENATE(YEAR,":",MONTH,":",WEEK,":",DAY,":",$A10,":",$B10)</f>
        <v>2016:2:4:3:1:SANXIA_B</v>
      </c>
      <c r="E10" s="2">
        <f>MATCH($D10,DATA_BY_COMP!$A:$A,0)</f>
        <v>163</v>
      </c>
      <c r="F10" s="2" t="str">
        <f>IFERROR(INDEX(DATA_BY_COMP!$A:$AA,$E10,MATCH(F$6,DATA_BY_COMP!$A$1:$AA$1,0)), "")</f>
        <v>CHILDRENS</v>
      </c>
      <c r="G10" s="31">
        <f>IFERROR(INDEX(DATA_BY_COMP!$A:$AA,$E10,MATCH(G$6,DATA_BY_COMP!$A$1:$AA$1,0)), "")</f>
        <v>1</v>
      </c>
      <c r="H10" s="31">
        <f>IFERROR(INDEX(DATA_BY_COMP!$A:$AA,$E10,MATCH(H$6,DATA_BY_COMP!$A$1:$AA$1,0)), "")</f>
        <v>1</v>
      </c>
      <c r="I10" s="31">
        <f>IFERROR(INDEX(DATA_BY_COMP!$A:$AA,$E10,MATCH(I$6,DATA_BY_COMP!$A$1:$AA$1,0)), "")</f>
        <v>0</v>
      </c>
      <c r="J10" s="31">
        <f>IFERROR(INDEX(DATA_BY_COMP!$A:$AA,$E10,MATCH(J$6,DATA_BY_COMP!$A$1:$AA$1,0)), "")</f>
        <v>0</v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16</v>
      </c>
      <c r="H11" s="13">
        <f>SUM(H7:H10)</f>
        <v>13</v>
      </c>
      <c r="I11" s="13">
        <f>SUM(I7:I10)</f>
        <v>2</v>
      </c>
      <c r="J11" s="13">
        <f>SUM(J7:J10)</f>
        <v>1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2016:2:1:3:0:SANXIA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2016:2:2:3:0:SANXIA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2016:2:3:3:0:SANXIA</v>
      </c>
      <c r="E16" s="2">
        <f>MATCH($D16,DATA_BY_UNIT!$A:$A,0)</f>
        <v>12</v>
      </c>
      <c r="F16" s="18"/>
      <c r="G16" s="12">
        <f>IFERROR(INDEX(DATA_BY_UNIT!$A:$AA,$E16,MATCH(G$6,DATA_BY_UNIT!$A$1:$AA$1,0)), "")</f>
        <v>10</v>
      </c>
      <c r="H16" s="12">
        <f>IFERROR(INDEX(DATA_BY_UNIT!$A:$AA,$E16,MATCH(H$6,DATA_BY_UNIT!$A$1:$AA$1,0)), "")</f>
        <v>10</v>
      </c>
      <c r="I16" s="12">
        <f>IFERROR(INDEX(DATA_BY_UNIT!$A:$AA,$E16,MATCH(I$6,DATA_BY_UNIT!$A$1:$AA$1,0)), "")</f>
        <v>0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2016:2:4:3:0:SANXIA</v>
      </c>
      <c r="E17" s="2">
        <f>MATCH($D17,DATA_BY_UNIT!$A:$A,0)</f>
        <v>43</v>
      </c>
      <c r="F17" s="18"/>
      <c r="G17" s="12">
        <f>IFERROR(INDEX(DATA_BY_UNIT!$A:$AA,$E17,MATCH(G$6,DATA_BY_UNIT!$A$1:$AA$1,0)), "")</f>
        <v>16</v>
      </c>
      <c r="H17" s="12">
        <f>IFERROR(INDEX(DATA_BY_UNIT!$A:$AA,$E17,MATCH(H$6,DATA_BY_UNIT!$A$1:$AA$1,0)), "")</f>
        <v>13</v>
      </c>
      <c r="I17" s="12">
        <f>IFERROR(INDEX(DATA_BY_UNIT!$A:$AA,$E17,MATCH(I$6,DATA_BY_UNIT!$A$1:$AA$1,0)), "")</f>
        <v>2</v>
      </c>
      <c r="J17" s="12">
        <f>IFERROR(INDEX(DATA_BY_UNIT!$A:$AA,$E17,MATCH(J$6,DATA_BY_UNIT!$A$1:$AA$1,0)), "")</f>
        <v>1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2016:2:5:3:0:SANXIA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0">SUM(G14:G18)</f>
        <v>26</v>
      </c>
      <c r="H19" s="24">
        <f t="shared" si="0"/>
        <v>23</v>
      </c>
      <c r="I19" s="24">
        <f t="shared" si="0"/>
        <v>2</v>
      </c>
      <c r="J19" s="24">
        <f t="shared" si="0"/>
        <v>1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20" priority="35" operator="lessThan">
      <formula>8.5</formula>
    </cfRule>
    <cfRule type="cellIs" dxfId="619" priority="36" operator="greaterThan">
      <formula>9.5</formula>
    </cfRule>
  </conditionalFormatting>
  <conditionalFormatting sqref="G7:J8">
    <cfRule type="expression" dxfId="618" priority="28">
      <formula>G7=""</formula>
    </cfRule>
  </conditionalFormatting>
  <conditionalFormatting sqref="H7:H8">
    <cfRule type="cellIs" dxfId="617" priority="32" operator="lessThan">
      <formula>3.5</formula>
    </cfRule>
    <cfRule type="cellIs" dxfId="616" priority="33" operator="greaterThan">
      <formula>4.5</formula>
    </cfRule>
  </conditionalFormatting>
  <conditionalFormatting sqref="I7:I8">
    <cfRule type="cellIs" dxfId="615" priority="31" operator="lessThan">
      <formula>0.5</formula>
    </cfRule>
    <cfRule type="cellIs" dxfId="614" priority="34" operator="greaterThan">
      <formula>1.5</formula>
    </cfRule>
  </conditionalFormatting>
  <conditionalFormatting sqref="J7:J8">
    <cfRule type="cellIs" dxfId="613" priority="29" operator="lessThan">
      <formula>0.5</formula>
    </cfRule>
    <cfRule type="cellIs" dxfId="612" priority="30" operator="greaterThan">
      <formula>0.5</formula>
    </cfRule>
  </conditionalFormatting>
  <conditionalFormatting sqref="G9:G10">
    <cfRule type="cellIs" dxfId="611" priority="26" operator="lessThan">
      <formula>8.5</formula>
    </cfRule>
    <cfRule type="cellIs" dxfId="610" priority="27" operator="greaterThan">
      <formula>9.5</formula>
    </cfRule>
  </conditionalFormatting>
  <conditionalFormatting sqref="G9:J10">
    <cfRule type="expression" dxfId="609" priority="19">
      <formula>G9=""</formula>
    </cfRule>
  </conditionalFormatting>
  <conditionalFormatting sqref="H9:H10">
    <cfRule type="cellIs" dxfId="608" priority="23" operator="lessThan">
      <formula>3.5</formula>
    </cfRule>
    <cfRule type="cellIs" dxfId="607" priority="24" operator="greaterThan">
      <formula>4.5</formula>
    </cfRule>
  </conditionalFormatting>
  <conditionalFormatting sqref="I9:I10">
    <cfRule type="cellIs" dxfId="606" priority="22" operator="lessThan">
      <formula>0.5</formula>
    </cfRule>
    <cfRule type="cellIs" dxfId="605" priority="25" operator="greaterThan">
      <formula>1.5</formula>
    </cfRule>
  </conditionalFormatting>
  <conditionalFormatting sqref="J9:J10">
    <cfRule type="cellIs" dxfId="604" priority="20" operator="lessThan">
      <formula>0.5</formula>
    </cfRule>
    <cfRule type="cellIs" dxfId="603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139</v>
      </c>
      <c r="C1" s="57" t="s">
        <v>135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95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136</v>
      </c>
      <c r="C7" s="55" t="s">
        <v>333</v>
      </c>
      <c r="D7" s="2" t="str">
        <f t="shared" ref="D7:D12" si="0">CONCATENATE(YEAR,":",MONTH,":",WEEK,":",DAY,":",$A7,":",$B7)</f>
        <v>2016:2:4:3:0:SHILIN_E</v>
      </c>
      <c r="E7" s="2">
        <f>MATCH($D7,DATA_BY_COMP!$A:$A,0)</f>
        <v>100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14</v>
      </c>
      <c r="H7" s="12">
        <f>IFERROR(INDEX(DATA_BY_COMP!$A:$AA,$E7,MATCH(H$6,DATA_BY_COMP!$A$1:$AA$1,0)), "")</f>
        <v>12</v>
      </c>
      <c r="I7" s="12">
        <f>IFERROR(INDEX(DATA_BY_COMP!$A:$AA,$E7,MATCH(I$6,DATA_BY_COMP!$A$1:$AA$1,0)), "")</f>
        <v>3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136</v>
      </c>
      <c r="C8" s="56"/>
      <c r="D8" s="2" t="str">
        <f t="shared" si="0"/>
        <v>2016:2:4:3:1:SHILIN_E</v>
      </c>
      <c r="E8" s="2">
        <f>MATCH($D8,DATA_BY_COMP!$A:$A,0)</f>
        <v>164</v>
      </c>
      <c r="F8" s="2" t="str">
        <f>IFERROR(INDEX(DATA_BY_COMP!$A:$AA,$E8,MATCH(F$6,DATA_BY_COMP!$A$1:$AA$1,0)), "")</f>
        <v>中級</v>
      </c>
      <c r="G8" s="31">
        <f>IFERROR(INDEX(DATA_BY_COMP!$A:$AA,$E8,MATCH(G$6,DATA_BY_COMP!$A$1:$AA$1,0)), "")</f>
        <v>2</v>
      </c>
      <c r="H8" s="31">
        <f>IFERROR(INDEX(DATA_BY_COMP!$A:$AA,$E8,MATCH(H$6,DATA_BY_COMP!$A$1:$AA$1,0)), "")</f>
        <v>2</v>
      </c>
      <c r="I8" s="31">
        <f>IFERROR(INDEX(DATA_BY_COMP!$A:$AA,$E8,MATCH(I$6,DATA_BY_COMP!$A$1:$AA$1,0)), "")</f>
        <v>1</v>
      </c>
      <c r="J8" s="31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137</v>
      </c>
      <c r="C9" s="55" t="s">
        <v>334</v>
      </c>
      <c r="D9" s="2" t="str">
        <f t="shared" si="0"/>
        <v>2016:2:4:3:0:TIANMU_E</v>
      </c>
      <c r="E9" s="2">
        <f>MATCH($D9,DATA_BY_COMP!$A:$A,0)</f>
        <v>114</v>
      </c>
      <c r="F9" s="2" t="str">
        <f>IFERROR(INDEX(DATA_BY_COMP!$A:$AA,$E9,MATCH(F$6,DATA_BY_COMP!$A$1:$AA$1,0)), "")</f>
        <v>Beginner</v>
      </c>
      <c r="G9" s="12">
        <f>IFERROR(INDEX(DATA_BY_COMP!$A:$AA,$E9,MATCH(G$6,DATA_BY_COMP!$A$1:$AA$1,0)), "")</f>
        <v>6</v>
      </c>
      <c r="H9" s="12">
        <f>IFERROR(INDEX(DATA_BY_COMP!$A:$AA,$E9,MATCH(H$6,DATA_BY_COMP!$A$1:$AA$1,0)), "")</f>
        <v>5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137</v>
      </c>
      <c r="C10" s="56"/>
      <c r="D10" s="2" t="str">
        <f t="shared" si="0"/>
        <v>2016:2:4:3:1:TIANMU_E</v>
      </c>
      <c r="E10" s="2">
        <f>MATCH($D10,DATA_BY_COMP!$A:$A,0)</f>
        <v>168</v>
      </c>
      <c r="F10" s="2" t="str">
        <f>IFERROR(INDEX(DATA_BY_COMP!$A:$AA,$E10,MATCH(F$6,DATA_BY_COMP!$A$1:$AA$1,0)), "")</f>
        <v>child</v>
      </c>
      <c r="G10" s="31">
        <f>IFERROR(INDEX(DATA_BY_COMP!$A:$AA,$E10,MATCH(G$6,DATA_BY_COMP!$A$1:$AA$1,0)), "")</f>
        <v>0</v>
      </c>
      <c r="H10" s="31">
        <f>IFERROR(INDEX(DATA_BY_COMP!$A:$AA,$E10,MATCH(H$6,DATA_BY_COMP!$A$1:$AA$1,0)), "")</f>
        <v>0</v>
      </c>
      <c r="I10" s="31">
        <f>IFERROR(INDEX(DATA_BY_COMP!$A:$AA,$E10,MATCH(I$6,DATA_BY_COMP!$A$1:$AA$1,0)), "")</f>
        <v>0</v>
      </c>
      <c r="J10" s="31">
        <f>IFERROR(INDEX(DATA_BY_COMP!$A:$AA,$E10,MATCH(J$6,DATA_BY_COMP!$A$1:$AA$1,0)), "")</f>
        <v>0</v>
      </c>
    </row>
    <row r="11" spans="1:10" x14ac:dyDescent="0.25">
      <c r="A11" s="4">
        <v>0</v>
      </c>
      <c r="B11" s="43" t="s">
        <v>138</v>
      </c>
      <c r="C11" s="55" t="s">
        <v>335</v>
      </c>
      <c r="D11" s="2" t="str">
        <f t="shared" si="0"/>
        <v>2016:2:4:3:0:SHILIN_S</v>
      </c>
      <c r="E11" s="2">
        <f>MATCH($D11,DATA_BY_COMP!$A:$A,0)</f>
        <v>101</v>
      </c>
      <c r="F11" s="2" t="str">
        <f>IFERROR(INDEX(DATA_BY_COMP!$A:$AA,$E11,MATCH(F$6,DATA_BY_COMP!$A$1:$AA$1,0)), "")</f>
        <v>ERTONG</v>
      </c>
      <c r="G11" s="12">
        <f>IFERROR(INDEX(DATA_BY_COMP!$A:$AA,$E11,MATCH(G$6,DATA_BY_COMP!$A$1:$AA$1,0)), "")</f>
        <v>0</v>
      </c>
      <c r="H11" s="12">
        <f>IFERROR(INDEX(DATA_BY_COMP!$A:$AA,$E11,MATCH(H$6,DATA_BY_COMP!$A$1:$AA$1,0)), "")</f>
        <v>0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138</v>
      </c>
      <c r="C12" s="56"/>
      <c r="D12" s="2" t="str">
        <f t="shared" si="0"/>
        <v>2016:2:4:3:1:SHILIN_S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B13" s="43"/>
      <c r="C13" s="10" t="s">
        <v>461</v>
      </c>
      <c r="D13" s="11"/>
      <c r="E13" s="11"/>
      <c r="F13" s="11"/>
      <c r="G13" s="13">
        <f>SUM(G7:G12)</f>
        <v>22</v>
      </c>
      <c r="H13" s="13">
        <f>SUM(H7:H12)</f>
        <v>19</v>
      </c>
      <c r="I13" s="13">
        <f>SUM(I7:I12)</f>
        <v>4</v>
      </c>
      <c r="J13" s="13">
        <f>SUM(J7:J12)</f>
        <v>0</v>
      </c>
    </row>
    <row r="14" spans="1:10" x14ac:dyDescent="0.25">
      <c r="B14" s="34"/>
      <c r="C14" s="33"/>
      <c r="D14" s="32"/>
      <c r="E14" s="32"/>
      <c r="F14" s="32"/>
      <c r="G14" s="32"/>
      <c r="H14" s="32"/>
      <c r="I14" s="32"/>
      <c r="J14" s="34"/>
    </row>
    <row r="15" spans="1:10" x14ac:dyDescent="0.25">
      <c r="B15" s="34"/>
      <c r="C15" s="38" t="s">
        <v>77</v>
      </c>
      <c r="D15" s="39"/>
      <c r="E15" s="39"/>
      <c r="F15" s="39"/>
      <c r="G15" s="39"/>
      <c r="H15" s="39"/>
      <c r="I15" s="39"/>
      <c r="J15" s="39"/>
    </row>
    <row r="16" spans="1:10" x14ac:dyDescent="0.25">
      <c r="B16" s="34"/>
      <c r="C16" s="17" t="s">
        <v>43</v>
      </c>
      <c r="D16" s="18" t="str">
        <f>CONCATENATE(YEAR,":",MONTH,":1:",ENGLISH_REPORT_DAY,":0:", $B$1)</f>
        <v>2016:2:1:3:0:SHILIN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44</v>
      </c>
      <c r="D17" s="18" t="str">
        <f>CONCATENATE(YEAR,":",MONTH,":2:",ENGLISH_REPORT_DAY,":0:", $B$1)</f>
        <v>2016:2:2:3:0:SHILIN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45</v>
      </c>
      <c r="D18" s="18" t="str">
        <f>CONCATENATE(YEAR,":",MONTH,":3:",ENGLISH_REPORT_DAY,":0:", $B$1)</f>
        <v>2016:2:3:3:0:SHILIN</v>
      </c>
      <c r="E18" s="2">
        <f>MATCH($D18,DATA_BY_UNIT!$A:$A,0)</f>
        <v>13</v>
      </c>
      <c r="F18" s="18"/>
      <c r="G18" s="12">
        <f>IFERROR(INDEX(DATA_BY_UNIT!$A:$AA,$E18,MATCH(G$6,DATA_BY_UNIT!$A$1:$AA$1,0)), "")</f>
        <v>25</v>
      </c>
      <c r="H18" s="12">
        <f>IFERROR(INDEX(DATA_BY_UNIT!$A:$AA,$E18,MATCH(H$6,DATA_BY_UNIT!$A$1:$AA$1,0)), "")</f>
        <v>18</v>
      </c>
      <c r="I18" s="12">
        <f>IFERROR(INDEX(DATA_BY_UNIT!$A:$AA,$E18,MATCH(I$6,DATA_BY_UNIT!$A$1:$AA$1,0)), "")</f>
        <v>8</v>
      </c>
      <c r="J18" s="12">
        <f>IFERROR(INDEX(DATA_BY_UNIT!$A:$AA,$E18,MATCH(J$6,DATA_BY_UNIT!$A$1:$AA$1,0)), "")</f>
        <v>0</v>
      </c>
    </row>
    <row r="19" spans="2:10" x14ac:dyDescent="0.25">
      <c r="B19" s="34"/>
      <c r="C19" s="17" t="s">
        <v>46</v>
      </c>
      <c r="D19" s="18" t="str">
        <f>CONCATENATE(YEAR,":",MONTH,":4:",ENGLISH_REPORT_DAY,":0:", $B$1)</f>
        <v>2016:2:4:3:0:SHILIN</v>
      </c>
      <c r="E19" s="2">
        <f>MATCH($D19,DATA_BY_UNIT!$A:$A,0)</f>
        <v>44</v>
      </c>
      <c r="F19" s="18"/>
      <c r="G19" s="12">
        <f>IFERROR(INDEX(DATA_BY_UNIT!$A:$AA,$E19,MATCH(G$6,DATA_BY_UNIT!$A$1:$AA$1,0)), "")</f>
        <v>22</v>
      </c>
      <c r="H19" s="12">
        <f>IFERROR(INDEX(DATA_BY_UNIT!$A:$AA,$E19,MATCH(H$6,DATA_BY_UNIT!$A$1:$AA$1,0)), "")</f>
        <v>19</v>
      </c>
      <c r="I19" s="12">
        <f>IFERROR(INDEX(DATA_BY_UNIT!$A:$AA,$E19,MATCH(I$6,DATA_BY_UNIT!$A$1:$AA$1,0)), "")</f>
        <v>4</v>
      </c>
      <c r="J19" s="12">
        <f>IFERROR(INDEX(DATA_BY_UNIT!$A:$AA,$E19,MATCH(J$6,DATA_BY_UNIT!$A$1:$AA$1,0)), "")</f>
        <v>0</v>
      </c>
    </row>
    <row r="20" spans="2:10" x14ac:dyDescent="0.25">
      <c r="B20" s="34"/>
      <c r="C20" s="17" t="s">
        <v>47</v>
      </c>
      <c r="D20" s="18" t="str">
        <f>CONCATENATE(YEAR,":",MONTH,":5:",ENGLISH_REPORT_DAY,":0:", $B$1)</f>
        <v>2016:2:5:3:0:SHILIN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22" t="s">
        <v>461</v>
      </c>
      <c r="D21" s="19"/>
      <c r="E21" s="19"/>
      <c r="F21" s="19"/>
      <c r="G21" s="24">
        <f t="shared" ref="G21:J21" si="1">SUM(G16:G20)</f>
        <v>47</v>
      </c>
      <c r="H21" s="24">
        <f t="shared" si="1"/>
        <v>37</v>
      </c>
      <c r="I21" s="24">
        <f t="shared" si="1"/>
        <v>12</v>
      </c>
      <c r="J21" s="24">
        <f t="shared" si="1"/>
        <v>0</v>
      </c>
    </row>
    <row r="22" spans="2:10" x14ac:dyDescent="0.25">
      <c r="B22" s="32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02" priority="35" operator="lessThan">
      <formula>8.5</formula>
    </cfRule>
    <cfRule type="cellIs" dxfId="601" priority="36" operator="greaterThan">
      <formula>9.5</formula>
    </cfRule>
  </conditionalFormatting>
  <conditionalFormatting sqref="G7:J8">
    <cfRule type="expression" dxfId="600" priority="28">
      <formula>G7=""</formula>
    </cfRule>
  </conditionalFormatting>
  <conditionalFormatting sqref="H7:H8">
    <cfRule type="cellIs" dxfId="599" priority="32" operator="lessThan">
      <formula>3.5</formula>
    </cfRule>
    <cfRule type="cellIs" dxfId="598" priority="33" operator="greaterThan">
      <formula>4.5</formula>
    </cfRule>
  </conditionalFormatting>
  <conditionalFormatting sqref="I7:I8">
    <cfRule type="cellIs" dxfId="597" priority="31" operator="lessThan">
      <formula>0.5</formula>
    </cfRule>
    <cfRule type="cellIs" dxfId="596" priority="34" operator="greaterThan">
      <formula>1.5</formula>
    </cfRule>
  </conditionalFormatting>
  <conditionalFormatting sqref="J7:J8">
    <cfRule type="cellIs" dxfId="595" priority="29" operator="lessThan">
      <formula>0.5</formula>
    </cfRule>
    <cfRule type="cellIs" dxfId="594" priority="30" operator="greaterThan">
      <formula>0.5</formula>
    </cfRule>
  </conditionalFormatting>
  <conditionalFormatting sqref="G9:G10">
    <cfRule type="cellIs" dxfId="593" priority="26" operator="lessThan">
      <formula>8.5</formula>
    </cfRule>
    <cfRule type="cellIs" dxfId="592" priority="27" operator="greaterThan">
      <formula>9.5</formula>
    </cfRule>
  </conditionalFormatting>
  <conditionalFormatting sqref="G9:J10">
    <cfRule type="expression" dxfId="591" priority="19">
      <formula>G9=""</formula>
    </cfRule>
  </conditionalFormatting>
  <conditionalFormatting sqref="H9:H10">
    <cfRule type="cellIs" dxfId="590" priority="23" operator="lessThan">
      <formula>3.5</formula>
    </cfRule>
    <cfRule type="cellIs" dxfId="589" priority="24" operator="greaterThan">
      <formula>4.5</formula>
    </cfRule>
  </conditionalFormatting>
  <conditionalFormatting sqref="I9:I10">
    <cfRule type="cellIs" dxfId="588" priority="22" operator="lessThan">
      <formula>0.5</formula>
    </cfRule>
    <cfRule type="cellIs" dxfId="587" priority="25" operator="greaterThan">
      <formula>1.5</formula>
    </cfRule>
  </conditionalFormatting>
  <conditionalFormatting sqref="J9:J10">
    <cfRule type="cellIs" dxfId="586" priority="20" operator="lessThan">
      <formula>0.5</formula>
    </cfRule>
    <cfRule type="cellIs" dxfId="585" priority="21" operator="greaterThan">
      <formula>0.5</formula>
    </cfRule>
  </conditionalFormatting>
  <conditionalFormatting sqref="G11:G12">
    <cfRule type="cellIs" dxfId="584" priority="17" operator="lessThan">
      <formula>8.5</formula>
    </cfRule>
    <cfRule type="cellIs" dxfId="583" priority="18" operator="greaterThan">
      <formula>9.5</formula>
    </cfRule>
  </conditionalFormatting>
  <conditionalFormatting sqref="G11:J12">
    <cfRule type="expression" dxfId="582" priority="10">
      <formula>G11=""</formula>
    </cfRule>
  </conditionalFormatting>
  <conditionalFormatting sqref="H11:H12">
    <cfRule type="cellIs" dxfId="581" priority="14" operator="lessThan">
      <formula>3.5</formula>
    </cfRule>
    <cfRule type="cellIs" dxfId="580" priority="15" operator="greaterThan">
      <formula>4.5</formula>
    </cfRule>
  </conditionalFormatting>
  <conditionalFormatting sqref="I11:I12">
    <cfRule type="cellIs" dxfId="579" priority="13" operator="lessThan">
      <formula>0.5</formula>
    </cfRule>
    <cfRule type="cellIs" dxfId="578" priority="16" operator="greaterThan">
      <formula>1.5</formula>
    </cfRule>
  </conditionalFormatting>
  <conditionalFormatting sqref="J11:J12">
    <cfRule type="cellIs" dxfId="577" priority="11" operator="lessThan">
      <formula>0.5</formula>
    </cfRule>
    <cfRule type="cellIs" dxfId="576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145</v>
      </c>
      <c r="C1" s="57" t="s">
        <v>140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132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141</v>
      </c>
      <c r="C7" s="55" t="s">
        <v>264</v>
      </c>
      <c r="D7" s="2" t="str">
        <f t="shared" ref="D7:D14" si="0">CONCATENATE(YEAR,":",MONTH,":",WEEK,":",DAY,":",$A7,":",$B7)</f>
        <v>2016:2:4:3:0:ZHONGHE_1_E</v>
      </c>
      <c r="E7" s="2">
        <f>MATCH($D7,DATA_BY_COMP!$A:$A,0)</f>
        <v>139</v>
      </c>
      <c r="F7" s="2" t="str">
        <f>IFERROR(INDEX(DATA_BY_COMP!$A:$AA,$E7,MATCH(F$6,DATA_BY_COMP!$A$1:$AA$1,0)), "")</f>
        <v>INTERMEDIATE</v>
      </c>
      <c r="G7" s="12">
        <f>IFERROR(INDEX(DATA_BY_COMP!$A:$AA,$E7,MATCH(G$6,DATA_BY_COMP!$A$1:$AA$1,0)), "")</f>
        <v>17</v>
      </c>
      <c r="H7" s="12">
        <f>IFERROR(INDEX(DATA_BY_COMP!$A:$AA,$E7,MATCH(H$6,DATA_BY_COMP!$A$1:$AA$1,0)), "")</f>
        <v>15</v>
      </c>
      <c r="I7" s="12">
        <f>IFERROR(INDEX(DATA_BY_COMP!$A:$AA,$E7,MATCH(I$6,DATA_BY_COMP!$A$1:$AA$1,0)), "")</f>
        <v>4</v>
      </c>
      <c r="J7" s="12">
        <f>IFERROR(INDEX(DATA_BY_COMP!$A:$AA,$E7,MATCH(J$6,DATA_BY_COMP!$A$1:$AA$1,0)), "")</f>
        <v>1</v>
      </c>
    </row>
    <row r="8" spans="1:10" x14ac:dyDescent="0.25">
      <c r="A8" s="4">
        <v>1</v>
      </c>
      <c r="B8" s="43" t="s">
        <v>141</v>
      </c>
      <c r="C8" s="56"/>
      <c r="D8" s="2" t="str">
        <f t="shared" si="0"/>
        <v>2016:2:4:3:1:ZHONGHE_1_E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142</v>
      </c>
      <c r="C9" s="55" t="s">
        <v>265</v>
      </c>
      <c r="D9" s="2" t="str">
        <f t="shared" si="0"/>
        <v>2016:2:4:3:0:ZHONGHE_2_E</v>
      </c>
      <c r="E9" s="2">
        <f>MATCH($D9,DATA_BY_COMP!$A:$A,0)</f>
        <v>140</v>
      </c>
      <c r="F9" s="2" t="str">
        <f>IFERROR(INDEX(DATA_BY_COMP!$A:$AA,$E9,MATCH(F$6,DATA_BY_COMP!$A$1:$AA$1,0)), "")</f>
        <v>beginner</v>
      </c>
      <c r="G9" s="12">
        <f>IFERROR(INDEX(DATA_BY_COMP!$A:$AA,$E9,MATCH(G$6,DATA_BY_COMP!$A$1:$AA$1,0)), "")</f>
        <v>6</v>
      </c>
      <c r="H9" s="12">
        <f>IFERROR(INDEX(DATA_BY_COMP!$A:$AA,$E9,MATCH(H$6,DATA_BY_COMP!$A$1:$AA$1,0)), "")</f>
        <v>6</v>
      </c>
      <c r="I9" s="12">
        <f>IFERROR(INDEX(DATA_BY_COMP!$A:$AA,$E9,MATCH(I$6,DATA_BY_COMP!$A$1:$AA$1,0)), "")</f>
        <v>3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142</v>
      </c>
      <c r="C10" s="56"/>
      <c r="D10" s="2" t="str">
        <f t="shared" si="0"/>
        <v>2016:2:4:3:1:ZHONGHE_2_E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143</v>
      </c>
      <c r="C11" s="55" t="s">
        <v>266</v>
      </c>
      <c r="D11" s="2" t="str">
        <f t="shared" si="0"/>
        <v>2016:2:4:3:0:ZHONGHE_2_S</v>
      </c>
      <c r="E11" s="2">
        <f>MATCH($D11,DATA_BY_COMP!$A:$A,0)</f>
        <v>141</v>
      </c>
      <c r="F11" s="2" t="str">
        <f>IFERROR(INDEX(DATA_BY_COMP!$A:$AA,$E11,MATCH(F$6,DATA_BY_COMP!$A$1:$AA$1,0)), "")</f>
        <v>advance</v>
      </c>
      <c r="G11" s="12">
        <f>IFERROR(INDEX(DATA_BY_COMP!$A:$AA,$E11,MATCH(G$6,DATA_BY_COMP!$A$1:$AA$1,0)), "")</f>
        <v>6</v>
      </c>
      <c r="H11" s="12">
        <f>IFERROR(INDEX(DATA_BY_COMP!$A:$AA,$E11,MATCH(H$6,DATA_BY_COMP!$A$1:$AA$1,0)), "")</f>
        <v>4</v>
      </c>
      <c r="I11" s="12">
        <f>IFERROR(INDEX(DATA_BY_COMP!$A:$AA,$E11,MATCH(I$6,DATA_BY_COMP!$A$1:$AA$1,0)), "")</f>
        <v>1</v>
      </c>
      <c r="J11" s="12">
        <f>IFERROR(INDEX(DATA_BY_COMP!$A:$AA,$E11,MATCH(J$6,DATA_BY_COMP!$A$1:$AA$1,0)), "")</f>
        <v>1</v>
      </c>
    </row>
    <row r="12" spans="1:10" x14ac:dyDescent="0.25">
      <c r="A12" s="4">
        <v>1</v>
      </c>
      <c r="B12" s="43" t="s">
        <v>143</v>
      </c>
      <c r="C12" s="56"/>
      <c r="D12" s="2" t="str">
        <f t="shared" si="0"/>
        <v>2016:2:4:3:1:ZHONGHE_2_S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144</v>
      </c>
      <c r="C13" s="55" t="s">
        <v>267</v>
      </c>
      <c r="D13" s="2" t="str">
        <f t="shared" si="0"/>
        <v>2016:2:4:3:0:YONGHE_S</v>
      </c>
      <c r="E13" s="2">
        <f>MATCH($D13,DATA_BY_COMP!$A:$A,0)</f>
        <v>136</v>
      </c>
      <c r="F13" s="2" t="str">
        <f>IFERROR(INDEX(DATA_BY_COMP!$A:$AA,$E13,MATCH(F$6,DATA_BY_COMP!$A$1:$AA$1,0)), "")</f>
        <v>ertongban</v>
      </c>
      <c r="G13" s="12">
        <f>IFERROR(INDEX(DATA_BY_COMP!$A:$AA,$E13,MATCH(G$6,DATA_BY_COMP!$A$1:$AA$1,0)), "")</f>
        <v>19</v>
      </c>
      <c r="H13" s="12">
        <f>IFERROR(INDEX(DATA_BY_COMP!$A:$AA,$E13,MATCH(H$6,DATA_BY_COMP!$A$1:$AA$1,0)), "")</f>
        <v>19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1</v>
      </c>
    </row>
    <row r="14" spans="1:10" x14ac:dyDescent="0.25">
      <c r="A14" s="4">
        <v>1</v>
      </c>
      <c r="B14" s="43" t="s">
        <v>144</v>
      </c>
      <c r="C14" s="56"/>
      <c r="D14" s="2" t="str">
        <f t="shared" si="0"/>
        <v>2016:2:4:3:1:YONGHE_S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48</v>
      </c>
      <c r="H15" s="13">
        <f t="shared" ref="H15:J15" si="1">SUM(H7:H14)</f>
        <v>44</v>
      </c>
      <c r="I15" s="13">
        <f t="shared" si="1"/>
        <v>8</v>
      </c>
      <c r="J15" s="13">
        <f t="shared" si="1"/>
        <v>3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2016:2:1:3:0:SHUANGHE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2016:2:2:3:0:SHUANGHE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2016:2:3:3:0:SHUANGHE</v>
      </c>
      <c r="E20" s="2">
        <f>MATCH($D20,DATA_BY_UNIT!$A:$A,0)</f>
        <v>14</v>
      </c>
      <c r="F20" s="18"/>
      <c r="G20" s="12">
        <f>IFERROR(INDEX(DATA_BY_UNIT!$A:$AA,$E20,MATCH(G$6,DATA_BY_UNIT!$A$1:$AA$1,0)), "")</f>
        <v>42</v>
      </c>
      <c r="H20" s="12">
        <f>IFERROR(INDEX(DATA_BY_UNIT!$A:$AA,$E20,MATCH(H$6,DATA_BY_UNIT!$A$1:$AA$1,0)), "")</f>
        <v>36</v>
      </c>
      <c r="I20" s="12">
        <f>IFERROR(INDEX(DATA_BY_UNIT!$A:$AA,$E20,MATCH(I$6,DATA_BY_UNIT!$A$1:$AA$1,0)), "")</f>
        <v>15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2016:2:4:3:0:SHUANGHE</v>
      </c>
      <c r="E21" s="2">
        <f>MATCH($D21,DATA_BY_UNIT!$A:$A,0)</f>
        <v>45</v>
      </c>
      <c r="F21" s="18"/>
      <c r="G21" s="12">
        <f>IFERROR(INDEX(DATA_BY_UNIT!$A:$AA,$E21,MATCH(G$6,DATA_BY_UNIT!$A$1:$AA$1,0)), "")</f>
        <v>48</v>
      </c>
      <c r="H21" s="12">
        <f>IFERROR(INDEX(DATA_BY_UNIT!$A:$AA,$E21,MATCH(H$6,DATA_BY_UNIT!$A$1:$AA$1,0)), "")</f>
        <v>44</v>
      </c>
      <c r="I21" s="12">
        <f>IFERROR(INDEX(DATA_BY_UNIT!$A:$AA,$E21,MATCH(I$6,DATA_BY_UNIT!$A$1:$AA$1,0)), "")</f>
        <v>8</v>
      </c>
      <c r="J21" s="12">
        <f>IFERROR(INDEX(DATA_BY_UNIT!$A:$AA,$E21,MATCH(J$6,DATA_BY_UNIT!$A$1:$AA$1,0)), "")</f>
        <v>3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2016:2:5:3:0:SHUANGHE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90</v>
      </c>
      <c r="H23" s="24">
        <f t="shared" si="2"/>
        <v>80</v>
      </c>
      <c r="I23" s="24">
        <f t="shared" si="2"/>
        <v>23</v>
      </c>
      <c r="J23" s="24">
        <f t="shared" si="2"/>
        <v>3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75" priority="35" operator="lessThan">
      <formula>8.5</formula>
    </cfRule>
    <cfRule type="cellIs" dxfId="574" priority="36" operator="greaterThan">
      <formula>9.5</formula>
    </cfRule>
  </conditionalFormatting>
  <conditionalFormatting sqref="G7:J8">
    <cfRule type="expression" dxfId="573" priority="28">
      <formula>G7=""</formula>
    </cfRule>
  </conditionalFormatting>
  <conditionalFormatting sqref="H7:H8">
    <cfRule type="cellIs" dxfId="572" priority="32" operator="lessThan">
      <formula>3.5</formula>
    </cfRule>
    <cfRule type="cellIs" dxfId="571" priority="33" operator="greaterThan">
      <formula>4.5</formula>
    </cfRule>
  </conditionalFormatting>
  <conditionalFormatting sqref="I7:I8">
    <cfRule type="cellIs" dxfId="570" priority="31" operator="lessThan">
      <formula>0.5</formula>
    </cfRule>
    <cfRule type="cellIs" dxfId="569" priority="34" operator="greaterThan">
      <formula>1.5</formula>
    </cfRule>
  </conditionalFormatting>
  <conditionalFormatting sqref="J7:J8">
    <cfRule type="cellIs" dxfId="568" priority="29" operator="lessThan">
      <formula>0.5</formula>
    </cfRule>
    <cfRule type="cellIs" dxfId="567" priority="30" operator="greaterThan">
      <formula>0.5</formula>
    </cfRule>
  </conditionalFormatting>
  <conditionalFormatting sqref="G9:G10">
    <cfRule type="cellIs" dxfId="566" priority="26" operator="lessThan">
      <formula>8.5</formula>
    </cfRule>
    <cfRule type="cellIs" dxfId="565" priority="27" operator="greaterThan">
      <formula>9.5</formula>
    </cfRule>
  </conditionalFormatting>
  <conditionalFormatting sqref="G9:J10">
    <cfRule type="expression" dxfId="564" priority="19">
      <formula>G9=""</formula>
    </cfRule>
  </conditionalFormatting>
  <conditionalFormatting sqref="H9:H10">
    <cfRule type="cellIs" dxfId="563" priority="23" operator="lessThan">
      <formula>3.5</formula>
    </cfRule>
    <cfRule type="cellIs" dxfId="562" priority="24" operator="greaterThan">
      <formula>4.5</formula>
    </cfRule>
  </conditionalFormatting>
  <conditionalFormatting sqref="I9:I10">
    <cfRule type="cellIs" dxfId="561" priority="22" operator="lessThan">
      <formula>0.5</formula>
    </cfRule>
    <cfRule type="cellIs" dxfId="560" priority="25" operator="greaterThan">
      <formula>1.5</formula>
    </cfRule>
  </conditionalFormatting>
  <conditionalFormatting sqref="J9:J10">
    <cfRule type="cellIs" dxfId="559" priority="20" operator="lessThan">
      <formula>0.5</formula>
    </cfRule>
    <cfRule type="cellIs" dxfId="558" priority="21" operator="greaterThan">
      <formula>0.5</formula>
    </cfRule>
  </conditionalFormatting>
  <conditionalFormatting sqref="G11:G12">
    <cfRule type="cellIs" dxfId="557" priority="17" operator="lessThan">
      <formula>8.5</formula>
    </cfRule>
    <cfRule type="cellIs" dxfId="556" priority="18" operator="greaterThan">
      <formula>9.5</formula>
    </cfRule>
  </conditionalFormatting>
  <conditionalFormatting sqref="G11:J12">
    <cfRule type="expression" dxfId="555" priority="10">
      <formula>G11=""</formula>
    </cfRule>
  </conditionalFormatting>
  <conditionalFormatting sqref="H11:H12">
    <cfRule type="cellIs" dxfId="554" priority="14" operator="lessThan">
      <formula>3.5</formula>
    </cfRule>
    <cfRule type="cellIs" dxfId="553" priority="15" operator="greaterThan">
      <formula>4.5</formula>
    </cfRule>
  </conditionalFormatting>
  <conditionalFormatting sqref="I11:I12">
    <cfRule type="cellIs" dxfId="552" priority="13" operator="lessThan">
      <formula>0.5</formula>
    </cfRule>
    <cfRule type="cellIs" dxfId="551" priority="16" operator="greaterThan">
      <formula>1.5</formula>
    </cfRule>
  </conditionalFormatting>
  <conditionalFormatting sqref="J11:J12">
    <cfRule type="cellIs" dxfId="550" priority="11" operator="lessThan">
      <formula>0.5</formula>
    </cfRule>
    <cfRule type="cellIs" dxfId="549" priority="12" operator="greaterThan">
      <formula>0.5</formula>
    </cfRule>
  </conditionalFormatting>
  <conditionalFormatting sqref="G13:G14">
    <cfRule type="cellIs" dxfId="548" priority="8" operator="lessThan">
      <formula>8.5</formula>
    </cfRule>
    <cfRule type="cellIs" dxfId="547" priority="9" operator="greaterThan">
      <formula>9.5</formula>
    </cfRule>
  </conditionalFormatting>
  <conditionalFormatting sqref="G13:J14">
    <cfRule type="expression" dxfId="546" priority="1">
      <formula>G13=""</formula>
    </cfRule>
  </conditionalFormatting>
  <conditionalFormatting sqref="H13:H14">
    <cfRule type="cellIs" dxfId="545" priority="5" operator="lessThan">
      <formula>3.5</formula>
    </cfRule>
    <cfRule type="cellIs" dxfId="544" priority="6" operator="greaterThan">
      <formula>4.5</formula>
    </cfRule>
  </conditionalFormatting>
  <conditionalFormatting sqref="I13:I14">
    <cfRule type="cellIs" dxfId="543" priority="4" operator="lessThan">
      <formula>0.5</formula>
    </cfRule>
    <cfRule type="cellIs" dxfId="542" priority="7" operator="greaterThan">
      <formula>1.5</formula>
    </cfRule>
  </conditionalFormatting>
  <conditionalFormatting sqref="J13:J14">
    <cfRule type="cellIs" dxfId="541" priority="2" operator="lessThan">
      <formula>0.5</formula>
    </cfRule>
    <cfRule type="cellIs" dxfId="540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149</v>
      </c>
      <c r="C1" s="57" t="s">
        <v>146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26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147</v>
      </c>
      <c r="C7" s="55" t="s">
        <v>331</v>
      </c>
      <c r="D7" s="2" t="str">
        <f>CONCATENATE(YEAR,":",MONTH,":",WEEK,":",DAY,":",$A7,":",$B7)</f>
        <v>2016:2:4:3:0:SONGSHAN_E</v>
      </c>
      <c r="E7" s="2">
        <f>MATCH($D7,DATA_BY_COMP!$A:$A,0)</f>
        <v>103</v>
      </c>
      <c r="F7" s="2" t="str">
        <f>IFERROR(INDEX(DATA_BY_COMP!$A:$AA,$E7,MATCH(F$6,DATA_BY_COMP!$A$1:$AA$1,0)), "")</f>
        <v>BEGINNING</v>
      </c>
      <c r="G7" s="12">
        <f>IFERROR(INDEX(DATA_BY_COMP!$A:$AA,$E7,MATCH(G$6,DATA_BY_COMP!$A$1:$AA$1,0)), "")</f>
        <v>4</v>
      </c>
      <c r="H7" s="12">
        <f>IFERROR(INDEX(DATA_BY_COMP!$A:$AA,$E7,MATCH(H$6,DATA_BY_COMP!$A$1:$AA$1,0)), "")</f>
        <v>2</v>
      </c>
      <c r="I7" s="12">
        <f>IFERROR(INDEX(DATA_BY_COMP!$A:$AA,$E7,MATCH(I$6,DATA_BY_COMP!$A$1:$AA$1,0)), "")</f>
        <v>2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147</v>
      </c>
      <c r="C8" s="56"/>
      <c r="D8" s="2" t="str">
        <f>CONCATENATE(YEAR,":",MONTH,":",WEEK,":",DAY,":",$A8,":",$B8)</f>
        <v>2016:2:4:3:1:SONGSHAN_E</v>
      </c>
      <c r="E8" s="2">
        <f>MATCH($D8,DATA_BY_COMP!$A:$A,0)</f>
        <v>166</v>
      </c>
      <c r="F8" s="2" t="str">
        <f>IFERROR(INDEX(DATA_BY_COMP!$A:$AA,$E8,MATCH(F$6,DATA_BY_COMP!$A$1:$AA$1,0)), "")</f>
        <v>ADVANCED</v>
      </c>
      <c r="G8" s="31">
        <f>IFERROR(INDEX(DATA_BY_COMP!$A:$AA,$E8,MATCH(G$6,DATA_BY_COMP!$A$1:$AA$1,0)), "")</f>
        <v>11</v>
      </c>
      <c r="H8" s="31">
        <f>IFERROR(INDEX(DATA_BY_COMP!$A:$AA,$E8,MATCH(H$6,DATA_BY_COMP!$A$1:$AA$1,0)), "")</f>
        <v>11</v>
      </c>
      <c r="I8" s="31">
        <f>IFERROR(INDEX(DATA_BY_COMP!$A:$AA,$E8,MATCH(I$6,DATA_BY_COMP!$A$1:$AA$1,0)), "")</f>
        <v>1</v>
      </c>
      <c r="J8" s="31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148</v>
      </c>
      <c r="C9" s="55" t="s">
        <v>332</v>
      </c>
      <c r="D9" s="2" t="str">
        <f>CONCATENATE(YEAR,":",MONTH,":",WEEK,":",DAY,":",$A9,":",$B9)</f>
        <v>2016:2:4:3:0:SONGSHAN_S</v>
      </c>
      <c r="E9" s="2">
        <f>MATCH($D9,DATA_BY_COMP!$A:$A,0)</f>
        <v>104</v>
      </c>
      <c r="F9" s="2" t="str">
        <f>IFERROR(INDEX(DATA_BY_COMP!$A:$AA,$E9,MATCH(F$6,DATA_BY_COMP!$A$1:$AA$1,0)), "")</f>
        <v>INTERMEDIATE</v>
      </c>
      <c r="G9" s="12">
        <f>IFERROR(INDEX(DATA_BY_COMP!$A:$AA,$E9,MATCH(G$6,DATA_BY_COMP!$A$1:$AA$1,0)), "")</f>
        <v>6</v>
      </c>
      <c r="H9" s="12">
        <f>IFERROR(INDEX(DATA_BY_COMP!$A:$AA,$E9,MATCH(H$6,DATA_BY_COMP!$A$1:$AA$1,0)), "")</f>
        <v>5</v>
      </c>
      <c r="I9" s="12">
        <f>IFERROR(INDEX(DATA_BY_COMP!$A:$AA,$E9,MATCH(I$6,DATA_BY_COMP!$A$1:$AA$1,0)), "")</f>
        <v>2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148</v>
      </c>
      <c r="C10" s="56"/>
      <c r="D10" s="2" t="str">
        <f>CONCATENATE(YEAR,":",MONTH,":",WEEK,":",DAY,":",$A10,":",$B10)</f>
        <v>2016:2:4:3:1:SONGSHAN_S</v>
      </c>
      <c r="E10" s="2">
        <f>MATCH($D10,DATA_BY_COMP!$A:$A,0)</f>
        <v>167</v>
      </c>
      <c r="F10" s="2" t="str">
        <f>IFERROR(INDEX(DATA_BY_COMP!$A:$AA,$E10,MATCH(F$6,DATA_BY_COMP!$A$1:$AA$1,0)), "")</f>
        <v>CHILDREN</v>
      </c>
      <c r="G10" s="31">
        <f>IFERROR(INDEX(DATA_BY_COMP!$A:$AA,$E10,MATCH(G$6,DATA_BY_COMP!$A$1:$AA$1,0)), "")</f>
        <v>13</v>
      </c>
      <c r="H10" s="31">
        <f>IFERROR(INDEX(DATA_BY_COMP!$A:$AA,$E10,MATCH(H$6,DATA_BY_COMP!$A$1:$AA$1,0)), "")</f>
        <v>9</v>
      </c>
      <c r="I10" s="31">
        <f>IFERROR(INDEX(DATA_BY_COMP!$A:$AA,$E10,MATCH(I$6,DATA_BY_COMP!$A$1:$AA$1,0)), "")</f>
        <v>0</v>
      </c>
      <c r="J10" s="31">
        <f>IFERROR(INDEX(DATA_BY_COMP!$A:$AA,$E10,MATCH(J$6,DATA_BY_COMP!$A$1:$AA$1,0)), "")</f>
        <v>0</v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34</v>
      </c>
      <c r="H11" s="13">
        <f>SUM(H7:H10)</f>
        <v>27</v>
      </c>
      <c r="I11" s="13">
        <f>SUM(I7:I10)</f>
        <v>5</v>
      </c>
      <c r="J11" s="13">
        <f>SUM(J7:J10)</f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2016:2:1:3:0:SONGSHAN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2016:2:2:3:0:SONGSHAN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2016:2:3:3:0:SONGSHAN</v>
      </c>
      <c r="E16" s="2">
        <f>MATCH($D16,DATA_BY_UNIT!$A:$A,0)</f>
        <v>15</v>
      </c>
      <c r="F16" s="18"/>
      <c r="G16" s="12">
        <f>IFERROR(INDEX(DATA_BY_UNIT!$A:$AA,$E16,MATCH(G$6,DATA_BY_UNIT!$A$1:$AA$1,0)), "")</f>
        <v>4</v>
      </c>
      <c r="H16" s="12">
        <f>IFERROR(INDEX(DATA_BY_UNIT!$A:$AA,$E16,MATCH(H$6,DATA_BY_UNIT!$A$1:$AA$1,0)), "")</f>
        <v>2</v>
      </c>
      <c r="I16" s="12">
        <f>IFERROR(INDEX(DATA_BY_UNIT!$A:$AA,$E16,MATCH(I$6,DATA_BY_UNIT!$A$1:$AA$1,0)), "")</f>
        <v>2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2016:2:4:3:0:SONGSHAN</v>
      </c>
      <c r="E17" s="2">
        <f>MATCH($D17,DATA_BY_UNIT!$A:$A,0)</f>
        <v>46</v>
      </c>
      <c r="F17" s="18"/>
      <c r="G17" s="12">
        <f>IFERROR(INDEX(DATA_BY_UNIT!$A:$AA,$E17,MATCH(G$6,DATA_BY_UNIT!$A$1:$AA$1,0)), "")</f>
        <v>34</v>
      </c>
      <c r="H17" s="12">
        <f>IFERROR(INDEX(DATA_BY_UNIT!$A:$AA,$E17,MATCH(H$6,DATA_BY_UNIT!$A$1:$AA$1,0)), "")</f>
        <v>27</v>
      </c>
      <c r="I17" s="12">
        <f>IFERROR(INDEX(DATA_BY_UNIT!$A:$AA,$E17,MATCH(I$6,DATA_BY_UNIT!$A$1:$AA$1,0)), "")</f>
        <v>5</v>
      </c>
      <c r="J17" s="12">
        <f>IFERROR(INDEX(DATA_BY_UNIT!$A:$AA,$E17,MATCH(J$6,DATA_BY_UNIT!$A$1:$AA$1,0)), "")</f>
        <v>0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2016:2:5:3:0:SONGSHAN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0">SUM(G14:G18)</f>
        <v>38</v>
      </c>
      <c r="H19" s="24">
        <f t="shared" si="0"/>
        <v>29</v>
      </c>
      <c r="I19" s="24">
        <f t="shared" si="0"/>
        <v>7</v>
      </c>
      <c r="J19" s="24">
        <f t="shared" si="0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39" priority="35" operator="lessThan">
      <formula>8.5</formula>
    </cfRule>
    <cfRule type="cellIs" dxfId="538" priority="36" operator="greaterThan">
      <formula>9.5</formula>
    </cfRule>
  </conditionalFormatting>
  <conditionalFormatting sqref="G7:J8">
    <cfRule type="expression" dxfId="537" priority="28">
      <formula>G7=""</formula>
    </cfRule>
  </conditionalFormatting>
  <conditionalFormatting sqref="H7:H8">
    <cfRule type="cellIs" dxfId="536" priority="32" operator="lessThan">
      <formula>3.5</formula>
    </cfRule>
    <cfRule type="cellIs" dxfId="535" priority="33" operator="greaterThan">
      <formula>4.5</formula>
    </cfRule>
  </conditionalFormatting>
  <conditionalFormatting sqref="I7:I8">
    <cfRule type="cellIs" dxfId="534" priority="31" operator="lessThan">
      <formula>0.5</formula>
    </cfRule>
    <cfRule type="cellIs" dxfId="533" priority="34" operator="greaterThan">
      <formula>1.5</formula>
    </cfRule>
  </conditionalFormatting>
  <conditionalFormatting sqref="J7:J8">
    <cfRule type="cellIs" dxfId="532" priority="29" operator="lessThan">
      <formula>0.5</formula>
    </cfRule>
    <cfRule type="cellIs" dxfId="531" priority="30" operator="greaterThan">
      <formula>0.5</formula>
    </cfRule>
  </conditionalFormatting>
  <conditionalFormatting sqref="G9:G10">
    <cfRule type="cellIs" dxfId="530" priority="26" operator="lessThan">
      <formula>8.5</formula>
    </cfRule>
    <cfRule type="cellIs" dxfId="529" priority="27" operator="greaterThan">
      <formula>9.5</formula>
    </cfRule>
  </conditionalFormatting>
  <conditionalFormatting sqref="G9:J10">
    <cfRule type="expression" dxfId="528" priority="19">
      <formula>G9=""</formula>
    </cfRule>
  </conditionalFormatting>
  <conditionalFormatting sqref="H9:H10">
    <cfRule type="cellIs" dxfId="527" priority="23" operator="lessThan">
      <formula>3.5</formula>
    </cfRule>
    <cfRule type="cellIs" dxfId="526" priority="24" operator="greaterThan">
      <formula>4.5</formula>
    </cfRule>
  </conditionalFormatting>
  <conditionalFormatting sqref="I9:I10">
    <cfRule type="cellIs" dxfId="525" priority="22" operator="lessThan">
      <formula>0.5</formula>
    </cfRule>
    <cfRule type="cellIs" dxfId="524" priority="25" operator="greaterThan">
      <formula>1.5</formula>
    </cfRule>
  </conditionalFormatting>
  <conditionalFormatting sqref="J9:J10">
    <cfRule type="cellIs" dxfId="523" priority="20" operator="lessThan">
      <formula>0.5</formula>
    </cfRule>
    <cfRule type="cellIs" dxfId="522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6"/>
  <sheetViews>
    <sheetView topLeftCell="A149" workbookViewId="0">
      <selection activeCell="I161" sqref="I161"/>
    </sheetView>
  </sheetViews>
  <sheetFormatPr defaultRowHeight="15" x14ac:dyDescent="0.25"/>
  <cols>
    <col min="1" max="1" width="28.28515625" style="1" bestFit="1" customWidth="1"/>
    <col min="2" max="2" width="21" style="1" bestFit="1" customWidth="1"/>
    <col min="3" max="3" width="15.7109375" style="29" bestFit="1" customWidth="1"/>
    <col min="4" max="4" width="15.42578125" style="29" bestFit="1" customWidth="1"/>
    <col min="5" max="5" width="14.42578125" style="29" bestFit="1" customWidth="1"/>
    <col min="6" max="7" width="8.5703125" style="29" bestFit="1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B1" s="1" t="s">
        <v>360</v>
      </c>
      <c r="C1" s="29" t="s">
        <v>361</v>
      </c>
      <c r="D1" s="29" t="s">
        <v>362</v>
      </c>
      <c r="E1" s="29" t="s">
        <v>363</v>
      </c>
      <c r="F1" s="29" t="s">
        <v>364</v>
      </c>
      <c r="G1"/>
    </row>
    <row r="2" spans="1:7" x14ac:dyDescent="0.25">
      <c r="A2" s="1" t="s">
        <v>462</v>
      </c>
      <c r="B2" s="1" t="s">
        <v>365</v>
      </c>
      <c r="C2" s="29">
        <v>18</v>
      </c>
      <c r="D2" s="29">
        <v>15</v>
      </c>
      <c r="E2" s="29">
        <v>9</v>
      </c>
      <c r="F2" s="29">
        <v>0</v>
      </c>
      <c r="G2"/>
    </row>
    <row r="3" spans="1:7" x14ac:dyDescent="0.25">
      <c r="A3" s="1" t="s">
        <v>398</v>
      </c>
      <c r="B3" s="1" t="s">
        <v>272</v>
      </c>
      <c r="C3" s="29">
        <v>3</v>
      </c>
      <c r="D3" s="29">
        <v>1</v>
      </c>
      <c r="E3" s="29">
        <v>1</v>
      </c>
      <c r="F3" s="29">
        <v>0</v>
      </c>
      <c r="G3"/>
    </row>
    <row r="4" spans="1:7" x14ac:dyDescent="0.25">
      <c r="A4" s="1" t="s">
        <v>399</v>
      </c>
      <c r="B4" s="1">
        <v>0</v>
      </c>
      <c r="C4" s="29">
        <v>0</v>
      </c>
      <c r="D4" s="29">
        <v>0</v>
      </c>
      <c r="E4" s="29">
        <v>0</v>
      </c>
      <c r="F4" s="29">
        <v>0</v>
      </c>
      <c r="G4"/>
    </row>
    <row r="5" spans="1:7" x14ac:dyDescent="0.25">
      <c r="A5" s="1" t="s">
        <v>400</v>
      </c>
      <c r="B5" s="1" t="s">
        <v>240</v>
      </c>
      <c r="C5" s="29">
        <v>18</v>
      </c>
      <c r="D5" s="29">
        <v>15</v>
      </c>
      <c r="E5" s="29">
        <v>9</v>
      </c>
      <c r="F5" s="29">
        <v>0</v>
      </c>
      <c r="G5"/>
    </row>
    <row r="6" spans="1:7" x14ac:dyDescent="0.25">
      <c r="A6" s="1" t="s">
        <v>401</v>
      </c>
      <c r="B6" s="1" t="s">
        <v>273</v>
      </c>
      <c r="C6" s="29">
        <v>15</v>
      </c>
      <c r="D6" s="29">
        <v>15</v>
      </c>
      <c r="E6" s="29">
        <v>10</v>
      </c>
      <c r="F6" s="29">
        <v>0</v>
      </c>
      <c r="G6"/>
    </row>
    <row r="7" spans="1:7" x14ac:dyDescent="0.25">
      <c r="A7" s="1" t="s">
        <v>402</v>
      </c>
      <c r="B7" s="1" t="s">
        <v>246</v>
      </c>
      <c r="C7" s="29">
        <v>4</v>
      </c>
      <c r="D7" s="29">
        <v>3</v>
      </c>
      <c r="E7" s="29">
        <v>3</v>
      </c>
      <c r="F7" s="29">
        <v>0</v>
      </c>
      <c r="G7"/>
    </row>
    <row r="8" spans="1:7" x14ac:dyDescent="0.25">
      <c r="A8" s="1" t="s">
        <v>403</v>
      </c>
      <c r="B8" s="1" t="s">
        <v>80</v>
      </c>
      <c r="C8" s="29">
        <v>3</v>
      </c>
      <c r="D8" s="29">
        <v>2</v>
      </c>
      <c r="E8" s="29">
        <v>1</v>
      </c>
      <c r="F8" s="29">
        <v>0</v>
      </c>
      <c r="G8"/>
    </row>
    <row r="9" spans="1:7" x14ac:dyDescent="0.25">
      <c r="A9" s="1" t="s">
        <v>404</v>
      </c>
      <c r="B9" s="1" t="s">
        <v>244</v>
      </c>
      <c r="C9" s="29">
        <v>9</v>
      </c>
      <c r="D9" s="29">
        <v>8</v>
      </c>
      <c r="E9" s="29">
        <v>2</v>
      </c>
      <c r="F9" s="29">
        <v>0</v>
      </c>
      <c r="G9"/>
    </row>
    <row r="10" spans="1:7" x14ac:dyDescent="0.25">
      <c r="A10" s="1" t="s">
        <v>405</v>
      </c>
      <c r="B10" s="1" t="s">
        <v>274</v>
      </c>
      <c r="C10" s="29">
        <v>9</v>
      </c>
      <c r="D10" s="29">
        <v>1</v>
      </c>
      <c r="E10" s="29">
        <v>2</v>
      </c>
      <c r="F10" s="29">
        <v>0</v>
      </c>
      <c r="G10"/>
    </row>
    <row r="11" spans="1:7" x14ac:dyDescent="0.25">
      <c r="A11" s="1" t="s">
        <v>406</v>
      </c>
      <c r="B11" s="1" t="s">
        <v>244</v>
      </c>
      <c r="C11" s="29">
        <v>8</v>
      </c>
      <c r="D11" s="29">
        <v>8</v>
      </c>
      <c r="E11" s="29">
        <v>1</v>
      </c>
      <c r="F11" s="29">
        <v>0</v>
      </c>
      <c r="G11"/>
    </row>
    <row r="12" spans="1:7" x14ac:dyDescent="0.25">
      <c r="A12" s="1" t="s">
        <v>407</v>
      </c>
      <c r="B12" s="1" t="s">
        <v>73</v>
      </c>
      <c r="C12" s="29">
        <v>6</v>
      </c>
      <c r="D12" s="29">
        <v>5</v>
      </c>
      <c r="E12" s="29">
        <v>0</v>
      </c>
      <c r="F12" s="29">
        <v>0</v>
      </c>
      <c r="G12"/>
    </row>
    <row r="13" spans="1:7" x14ac:dyDescent="0.25">
      <c r="A13" s="1" t="s">
        <v>408</v>
      </c>
      <c r="B13" s="1" t="s">
        <v>245</v>
      </c>
      <c r="C13" s="29">
        <v>8</v>
      </c>
      <c r="D13" s="29">
        <v>8</v>
      </c>
      <c r="E13" s="29">
        <v>0</v>
      </c>
      <c r="F13" s="29">
        <v>0</v>
      </c>
      <c r="G13"/>
    </row>
    <row r="14" spans="1:7" x14ac:dyDescent="0.25">
      <c r="A14" s="1" t="s">
        <v>409</v>
      </c>
      <c r="B14" s="1" t="s">
        <v>249</v>
      </c>
      <c r="C14" s="29">
        <v>1</v>
      </c>
      <c r="D14" s="29">
        <v>0</v>
      </c>
      <c r="E14" s="29">
        <v>0</v>
      </c>
      <c r="F14" s="29">
        <v>0</v>
      </c>
      <c r="G14"/>
    </row>
    <row r="15" spans="1:7" x14ac:dyDescent="0.25">
      <c r="A15" s="1" t="s">
        <v>410</v>
      </c>
      <c r="B15" s="1" t="s">
        <v>241</v>
      </c>
      <c r="C15" s="29">
        <v>11</v>
      </c>
      <c r="D15" s="29">
        <v>10</v>
      </c>
      <c r="E15" s="29">
        <v>0</v>
      </c>
      <c r="F15" s="29">
        <v>0</v>
      </c>
      <c r="G15"/>
    </row>
    <row r="16" spans="1:7" x14ac:dyDescent="0.25">
      <c r="A16" s="1" t="s">
        <v>411</v>
      </c>
      <c r="B16" s="1" t="s">
        <v>240</v>
      </c>
      <c r="C16" s="29">
        <v>5</v>
      </c>
      <c r="D16" s="29">
        <v>4</v>
      </c>
      <c r="E16" s="29">
        <v>3</v>
      </c>
      <c r="F16" s="29">
        <v>0</v>
      </c>
      <c r="G16"/>
    </row>
    <row r="17" spans="1:7" x14ac:dyDescent="0.25">
      <c r="A17" s="1" t="s">
        <v>412</v>
      </c>
      <c r="B17" s="1" t="s">
        <v>237</v>
      </c>
      <c r="C17" s="29">
        <v>10</v>
      </c>
      <c r="D17" s="29">
        <v>8</v>
      </c>
      <c r="E17" s="29">
        <v>2</v>
      </c>
      <c r="F17" s="29">
        <v>0</v>
      </c>
      <c r="G17"/>
    </row>
    <row r="18" spans="1:7" x14ac:dyDescent="0.25">
      <c r="A18" s="1" t="s">
        <v>413</v>
      </c>
      <c r="B18" s="1" t="s">
        <v>236</v>
      </c>
      <c r="C18" s="29">
        <v>12</v>
      </c>
      <c r="D18" s="29">
        <v>3</v>
      </c>
      <c r="E18" s="29">
        <v>2</v>
      </c>
      <c r="F18" s="29">
        <v>0</v>
      </c>
      <c r="G18"/>
    </row>
    <row r="19" spans="1:7" x14ac:dyDescent="0.25">
      <c r="A19" s="1" t="s">
        <v>414</v>
      </c>
      <c r="B19" s="1" t="s">
        <v>74</v>
      </c>
      <c r="C19" s="29">
        <v>4</v>
      </c>
      <c r="D19" s="29">
        <v>3</v>
      </c>
      <c r="E19" s="29">
        <v>1</v>
      </c>
      <c r="F19" s="29">
        <v>0</v>
      </c>
      <c r="G19"/>
    </row>
    <row r="20" spans="1:7" x14ac:dyDescent="0.25">
      <c r="A20" s="1" t="s">
        <v>415</v>
      </c>
      <c r="B20" s="1" t="s">
        <v>242</v>
      </c>
      <c r="C20" s="29">
        <v>6</v>
      </c>
      <c r="D20" s="29">
        <v>3</v>
      </c>
      <c r="E20" s="29">
        <v>1</v>
      </c>
      <c r="F20" s="29">
        <v>0</v>
      </c>
      <c r="G20"/>
    </row>
    <row r="21" spans="1:7" x14ac:dyDescent="0.25">
      <c r="A21" s="1" t="s">
        <v>416</v>
      </c>
      <c r="B21" s="1" t="s">
        <v>76</v>
      </c>
      <c r="C21" s="29">
        <v>5</v>
      </c>
      <c r="D21" s="29">
        <v>4</v>
      </c>
      <c r="E21" s="29">
        <v>3</v>
      </c>
      <c r="F21" s="29">
        <v>0</v>
      </c>
      <c r="G21"/>
    </row>
    <row r="22" spans="1:7" x14ac:dyDescent="0.25">
      <c r="A22" s="1" t="s">
        <v>417</v>
      </c>
      <c r="B22" s="1" t="s">
        <v>242</v>
      </c>
      <c r="C22" s="29">
        <v>12</v>
      </c>
      <c r="D22" s="29">
        <v>8</v>
      </c>
      <c r="E22" s="29">
        <v>3</v>
      </c>
      <c r="F22" s="29">
        <v>0</v>
      </c>
      <c r="G22"/>
    </row>
    <row r="23" spans="1:7" x14ac:dyDescent="0.25">
      <c r="A23" s="1" t="s">
        <v>418</v>
      </c>
      <c r="B23" s="1" t="s">
        <v>244</v>
      </c>
      <c r="C23" s="29">
        <v>7</v>
      </c>
      <c r="D23" s="29">
        <v>6</v>
      </c>
      <c r="E23" s="29">
        <v>0</v>
      </c>
      <c r="F23" s="29">
        <v>0</v>
      </c>
      <c r="G23"/>
    </row>
    <row r="24" spans="1:7" x14ac:dyDescent="0.25">
      <c r="A24" s="1" t="s">
        <v>419</v>
      </c>
      <c r="B24" s="1" t="s">
        <v>80</v>
      </c>
      <c r="C24" s="29">
        <v>3</v>
      </c>
      <c r="D24" s="29">
        <v>3</v>
      </c>
      <c r="E24" s="29">
        <v>0</v>
      </c>
      <c r="F24" s="29">
        <v>0</v>
      </c>
      <c r="G24"/>
    </row>
    <row r="25" spans="1:7" x14ac:dyDescent="0.25">
      <c r="A25" s="1" t="s">
        <v>420</v>
      </c>
      <c r="B25" s="1" t="s">
        <v>239</v>
      </c>
      <c r="C25" s="29">
        <v>7</v>
      </c>
      <c r="D25" s="29">
        <v>7</v>
      </c>
      <c r="E25" s="29">
        <v>0</v>
      </c>
      <c r="F25" s="29">
        <v>0</v>
      </c>
      <c r="G25"/>
    </row>
    <row r="26" spans="1:7" x14ac:dyDescent="0.25">
      <c r="A26" s="1" t="s">
        <v>421</v>
      </c>
      <c r="B26" s="1" t="s">
        <v>80</v>
      </c>
      <c r="C26" s="29">
        <v>13</v>
      </c>
      <c r="D26" s="29">
        <v>10</v>
      </c>
      <c r="E26" s="29">
        <v>5</v>
      </c>
      <c r="F26" s="29">
        <v>0</v>
      </c>
      <c r="G26"/>
    </row>
    <row r="27" spans="1:7" x14ac:dyDescent="0.25">
      <c r="A27" s="1" t="s">
        <v>422</v>
      </c>
      <c r="B27" s="1" t="s">
        <v>243</v>
      </c>
      <c r="C27" s="29">
        <v>3</v>
      </c>
      <c r="D27" s="29">
        <v>2</v>
      </c>
      <c r="E27" s="29">
        <v>0</v>
      </c>
      <c r="F27" s="29">
        <v>0</v>
      </c>
      <c r="G27"/>
    </row>
    <row r="28" spans="1:7" x14ac:dyDescent="0.25">
      <c r="A28" s="1" t="s">
        <v>423</v>
      </c>
      <c r="B28" s="1" t="s">
        <v>241</v>
      </c>
      <c r="C28" s="29">
        <v>4</v>
      </c>
      <c r="D28" s="29">
        <v>2</v>
      </c>
      <c r="E28" s="29">
        <v>2</v>
      </c>
      <c r="F28" s="29">
        <v>0</v>
      </c>
      <c r="G28"/>
    </row>
    <row r="29" spans="1:7" x14ac:dyDescent="0.25">
      <c r="A29" s="1" t="s">
        <v>424</v>
      </c>
      <c r="B29" s="1" t="s">
        <v>246</v>
      </c>
      <c r="C29" s="29">
        <v>9</v>
      </c>
      <c r="D29" s="29">
        <v>8</v>
      </c>
      <c r="E29" s="29">
        <v>1</v>
      </c>
      <c r="F29" s="29">
        <v>0</v>
      </c>
      <c r="G29"/>
    </row>
    <row r="30" spans="1:7" x14ac:dyDescent="0.25">
      <c r="A30" s="1" t="s">
        <v>425</v>
      </c>
      <c r="B30" s="1" t="s">
        <v>75</v>
      </c>
      <c r="C30" s="29">
        <v>13</v>
      </c>
      <c r="D30" s="29">
        <v>10</v>
      </c>
      <c r="E30" s="29">
        <v>1</v>
      </c>
      <c r="F30" s="29">
        <v>0</v>
      </c>
      <c r="G30"/>
    </row>
    <row r="31" spans="1:7" x14ac:dyDescent="0.25">
      <c r="A31" s="1" t="s">
        <v>426</v>
      </c>
      <c r="B31" s="1" t="s">
        <v>275</v>
      </c>
      <c r="C31" s="29">
        <v>5</v>
      </c>
      <c r="D31" s="29">
        <v>2</v>
      </c>
      <c r="E31" s="29">
        <v>2</v>
      </c>
      <c r="F31" s="29">
        <v>0</v>
      </c>
      <c r="G31"/>
    </row>
    <row r="32" spans="1:7" x14ac:dyDescent="0.25">
      <c r="A32" s="1" t="s">
        <v>427</v>
      </c>
      <c r="B32" s="1" t="s">
        <v>244</v>
      </c>
      <c r="C32" s="29">
        <v>8</v>
      </c>
      <c r="D32" s="29">
        <v>6</v>
      </c>
      <c r="E32" s="29">
        <v>1</v>
      </c>
      <c r="F32" s="29">
        <v>0</v>
      </c>
      <c r="G32"/>
    </row>
    <row r="33" spans="1:7" x14ac:dyDescent="0.25">
      <c r="A33" s="1" t="s">
        <v>428</v>
      </c>
      <c r="B33" s="1" t="s">
        <v>240</v>
      </c>
      <c r="C33" s="29">
        <v>0</v>
      </c>
      <c r="D33" s="29">
        <v>0</v>
      </c>
      <c r="E33" s="29">
        <v>0</v>
      </c>
      <c r="F33" s="29">
        <v>0</v>
      </c>
      <c r="G33"/>
    </row>
    <row r="34" spans="1:7" x14ac:dyDescent="0.25">
      <c r="A34" s="1" t="s">
        <v>429</v>
      </c>
      <c r="B34" s="1" t="s">
        <v>242</v>
      </c>
      <c r="C34" s="29">
        <v>7</v>
      </c>
      <c r="D34" s="29">
        <v>6</v>
      </c>
      <c r="E34" s="29">
        <v>1</v>
      </c>
      <c r="F34" s="29">
        <v>0</v>
      </c>
      <c r="G34"/>
    </row>
    <row r="35" spans="1:7" x14ac:dyDescent="0.25">
      <c r="A35" s="1" t="s">
        <v>430</v>
      </c>
      <c r="B35" s="1" t="s">
        <v>75</v>
      </c>
      <c r="C35" s="29">
        <v>14</v>
      </c>
      <c r="D35" s="29">
        <v>14</v>
      </c>
      <c r="E35" s="29">
        <v>2</v>
      </c>
      <c r="F35" s="29">
        <v>0</v>
      </c>
      <c r="G35"/>
    </row>
    <row r="36" spans="1:7" x14ac:dyDescent="0.25">
      <c r="A36" s="1" t="s">
        <v>431</v>
      </c>
      <c r="B36" s="1" t="s">
        <v>276</v>
      </c>
      <c r="C36" s="29">
        <v>9</v>
      </c>
      <c r="D36" s="29">
        <v>6</v>
      </c>
      <c r="E36" s="29">
        <v>3</v>
      </c>
      <c r="F36" s="29">
        <v>0</v>
      </c>
      <c r="G36"/>
    </row>
    <row r="37" spans="1:7" x14ac:dyDescent="0.25">
      <c r="A37" s="1" t="s">
        <v>432</v>
      </c>
      <c r="B37" s="1" t="s">
        <v>277</v>
      </c>
      <c r="C37" s="29">
        <v>6</v>
      </c>
      <c r="D37" s="29">
        <v>5</v>
      </c>
      <c r="E37" s="29">
        <v>0</v>
      </c>
      <c r="F37" s="29">
        <v>0</v>
      </c>
      <c r="G37"/>
    </row>
    <row r="38" spans="1:7" x14ac:dyDescent="0.25">
      <c r="A38" s="1" t="s">
        <v>433</v>
      </c>
      <c r="B38" s="1" t="s">
        <v>278</v>
      </c>
      <c r="C38" s="29">
        <v>10</v>
      </c>
      <c r="D38" s="29">
        <v>6</v>
      </c>
      <c r="E38" s="29">
        <v>1</v>
      </c>
      <c r="F38" s="29">
        <v>0</v>
      </c>
      <c r="G38"/>
    </row>
    <row r="39" spans="1:7" x14ac:dyDescent="0.25">
      <c r="A39" s="1" t="s">
        <v>434</v>
      </c>
      <c r="B39" s="1" t="s">
        <v>248</v>
      </c>
      <c r="C39" s="29">
        <v>6</v>
      </c>
      <c r="D39" s="29">
        <v>5</v>
      </c>
      <c r="E39" s="29">
        <v>3</v>
      </c>
      <c r="F39" s="29">
        <v>0</v>
      </c>
      <c r="G39"/>
    </row>
    <row r="40" spans="1:7" x14ac:dyDescent="0.25">
      <c r="A40" s="1" t="s">
        <v>435</v>
      </c>
      <c r="B40" s="1" t="s">
        <v>244</v>
      </c>
      <c r="C40" s="29">
        <v>11</v>
      </c>
      <c r="D40" s="29">
        <v>10</v>
      </c>
      <c r="E40" s="29">
        <v>2</v>
      </c>
      <c r="F40" s="29">
        <v>0</v>
      </c>
      <c r="G40"/>
    </row>
    <row r="41" spans="1:7" x14ac:dyDescent="0.25">
      <c r="A41" s="1" t="s">
        <v>436</v>
      </c>
      <c r="B41" s="1" t="s">
        <v>244</v>
      </c>
      <c r="C41" s="29">
        <v>6</v>
      </c>
      <c r="D41" s="29">
        <v>5</v>
      </c>
      <c r="E41" s="29">
        <v>2</v>
      </c>
      <c r="F41" s="29">
        <v>0</v>
      </c>
      <c r="G41"/>
    </row>
    <row r="42" spans="1:7" x14ac:dyDescent="0.25">
      <c r="A42" s="1" t="s">
        <v>437</v>
      </c>
      <c r="B42" s="1" t="s">
        <v>80</v>
      </c>
      <c r="C42" s="29">
        <v>6</v>
      </c>
      <c r="D42" s="29">
        <v>4</v>
      </c>
      <c r="E42" s="29">
        <v>2</v>
      </c>
      <c r="F42" s="29">
        <v>0</v>
      </c>
      <c r="G42"/>
    </row>
    <row r="43" spans="1:7" x14ac:dyDescent="0.25">
      <c r="A43" s="1" t="s">
        <v>438</v>
      </c>
      <c r="B43" s="1" t="s">
        <v>242</v>
      </c>
      <c r="C43" s="29">
        <v>6</v>
      </c>
      <c r="D43" s="29">
        <v>1</v>
      </c>
      <c r="E43" s="29">
        <v>2</v>
      </c>
      <c r="F43" s="29">
        <v>0</v>
      </c>
      <c r="G43"/>
    </row>
    <row r="44" spans="1:7" x14ac:dyDescent="0.25">
      <c r="A44" s="1" t="s">
        <v>439</v>
      </c>
      <c r="B44" s="1" t="s">
        <v>278</v>
      </c>
      <c r="C44" s="29">
        <v>10</v>
      </c>
      <c r="D44" s="29">
        <v>10</v>
      </c>
      <c r="E44" s="29">
        <v>2</v>
      </c>
      <c r="F44" s="29">
        <v>0</v>
      </c>
      <c r="G44"/>
    </row>
    <row r="45" spans="1:7" x14ac:dyDescent="0.25">
      <c r="A45" s="1" t="s">
        <v>440</v>
      </c>
      <c r="B45" s="1" t="s">
        <v>279</v>
      </c>
      <c r="C45" s="29">
        <v>8</v>
      </c>
      <c r="D45" s="29">
        <v>7</v>
      </c>
      <c r="E45" s="29">
        <v>3</v>
      </c>
      <c r="F45" s="29">
        <v>0</v>
      </c>
      <c r="G45"/>
    </row>
    <row r="46" spans="1:7" x14ac:dyDescent="0.25">
      <c r="A46" s="1" t="s">
        <v>441</v>
      </c>
      <c r="B46" s="1" t="s">
        <v>280</v>
      </c>
      <c r="C46" s="29">
        <v>15</v>
      </c>
      <c r="D46" s="29">
        <v>8</v>
      </c>
      <c r="E46" s="29">
        <v>2</v>
      </c>
      <c r="F46" s="29">
        <v>0</v>
      </c>
      <c r="G46"/>
    </row>
    <row r="47" spans="1:7" x14ac:dyDescent="0.25">
      <c r="A47" s="1" t="s">
        <v>442</v>
      </c>
      <c r="B47" s="1" t="s">
        <v>244</v>
      </c>
      <c r="C47" s="29">
        <v>3</v>
      </c>
      <c r="D47" s="29">
        <v>3</v>
      </c>
      <c r="E47" s="29">
        <v>0</v>
      </c>
      <c r="F47" s="29">
        <v>0</v>
      </c>
      <c r="G47"/>
    </row>
    <row r="48" spans="1:7" x14ac:dyDescent="0.25">
      <c r="A48" s="1" t="s">
        <v>443</v>
      </c>
      <c r="B48" s="1" t="s">
        <v>238</v>
      </c>
      <c r="C48" s="29">
        <v>2</v>
      </c>
      <c r="D48" s="29">
        <v>1</v>
      </c>
      <c r="E48" s="29">
        <v>1</v>
      </c>
      <c r="F48" s="29">
        <v>0</v>
      </c>
      <c r="G48"/>
    </row>
    <row r="49" spans="1:7" x14ac:dyDescent="0.25">
      <c r="A49" s="1" t="s">
        <v>444</v>
      </c>
      <c r="B49" s="1" t="s">
        <v>240</v>
      </c>
      <c r="C49" s="29">
        <v>4</v>
      </c>
      <c r="D49" s="29">
        <v>3</v>
      </c>
      <c r="E49" s="29">
        <v>1</v>
      </c>
      <c r="F49" s="29">
        <v>0</v>
      </c>
      <c r="G49"/>
    </row>
    <row r="50" spans="1:7" x14ac:dyDescent="0.25">
      <c r="A50" s="1" t="s">
        <v>445</v>
      </c>
      <c r="B50" s="1" t="s">
        <v>281</v>
      </c>
      <c r="C50" s="29">
        <v>7</v>
      </c>
      <c r="D50" s="29">
        <v>4</v>
      </c>
      <c r="E50" s="29">
        <v>1</v>
      </c>
      <c r="F50" s="29">
        <v>0</v>
      </c>
      <c r="G50"/>
    </row>
    <row r="51" spans="1:7" x14ac:dyDescent="0.25">
      <c r="A51" s="1" t="s">
        <v>446</v>
      </c>
      <c r="B51" s="1" t="s">
        <v>248</v>
      </c>
      <c r="C51" s="29">
        <v>19</v>
      </c>
      <c r="D51" s="29">
        <v>19</v>
      </c>
      <c r="E51" s="29">
        <v>10</v>
      </c>
      <c r="F51" s="29">
        <v>0</v>
      </c>
      <c r="G51"/>
    </row>
    <row r="52" spans="1:7" x14ac:dyDescent="0.25">
      <c r="A52" s="1" t="s">
        <v>447</v>
      </c>
      <c r="B52" s="1" t="s">
        <v>247</v>
      </c>
      <c r="C52" s="29">
        <v>4</v>
      </c>
      <c r="D52" s="29">
        <v>3</v>
      </c>
      <c r="E52" s="29">
        <v>1</v>
      </c>
      <c r="F52" s="29">
        <v>0</v>
      </c>
      <c r="G52"/>
    </row>
    <row r="53" spans="1:7" x14ac:dyDescent="0.25">
      <c r="A53" s="1" t="s">
        <v>448</v>
      </c>
      <c r="B53" s="1" t="s">
        <v>239</v>
      </c>
      <c r="C53" s="29">
        <v>10</v>
      </c>
      <c r="D53" s="29">
        <v>9</v>
      </c>
      <c r="E53" s="29">
        <v>2</v>
      </c>
      <c r="F53" s="29">
        <v>0</v>
      </c>
      <c r="G53"/>
    </row>
    <row r="54" spans="1:7" x14ac:dyDescent="0.25">
      <c r="A54" s="1" t="s">
        <v>449</v>
      </c>
      <c r="B54" s="1" t="s">
        <v>282</v>
      </c>
      <c r="C54" s="29">
        <v>7</v>
      </c>
      <c r="D54" s="29">
        <v>6</v>
      </c>
      <c r="E54" s="29">
        <v>2</v>
      </c>
      <c r="F54" s="29">
        <v>0</v>
      </c>
      <c r="G54"/>
    </row>
    <row r="55" spans="1:7" x14ac:dyDescent="0.25">
      <c r="A55" s="1" t="s">
        <v>450</v>
      </c>
      <c r="B55" s="1" t="s">
        <v>249</v>
      </c>
      <c r="C55" s="29">
        <v>6</v>
      </c>
      <c r="D55" s="29">
        <v>2</v>
      </c>
      <c r="E55" s="29">
        <v>1</v>
      </c>
      <c r="F55" s="29">
        <v>0</v>
      </c>
      <c r="G55"/>
    </row>
    <row r="56" spans="1:7" x14ac:dyDescent="0.25">
      <c r="A56" s="1" t="s">
        <v>451</v>
      </c>
      <c r="B56" s="1" t="s">
        <v>249</v>
      </c>
      <c r="C56" s="29">
        <v>17</v>
      </c>
      <c r="D56" s="29">
        <v>13</v>
      </c>
      <c r="E56" s="29">
        <v>2</v>
      </c>
      <c r="F56" s="29">
        <v>0</v>
      </c>
      <c r="G56"/>
    </row>
    <row r="57" spans="1:7" x14ac:dyDescent="0.25">
      <c r="A57" s="1" t="s">
        <v>452</v>
      </c>
      <c r="B57" s="1" t="s">
        <v>73</v>
      </c>
      <c r="C57" s="29">
        <v>5</v>
      </c>
      <c r="D57" s="29">
        <v>4</v>
      </c>
      <c r="E57" s="29">
        <v>2</v>
      </c>
      <c r="F57" s="29">
        <v>0</v>
      </c>
      <c r="G57"/>
    </row>
    <row r="58" spans="1:7" x14ac:dyDescent="0.25">
      <c r="A58" s="1" t="s">
        <v>453</v>
      </c>
      <c r="B58" s="1" t="s">
        <v>242</v>
      </c>
      <c r="C58" s="29">
        <v>8</v>
      </c>
      <c r="D58" s="29">
        <v>7</v>
      </c>
      <c r="E58" s="29">
        <v>0</v>
      </c>
      <c r="F58" s="29">
        <v>0</v>
      </c>
      <c r="G58"/>
    </row>
    <row r="59" spans="1:7" x14ac:dyDescent="0.25">
      <c r="A59" s="1" t="s">
        <v>454</v>
      </c>
      <c r="B59" s="1" t="s">
        <v>244</v>
      </c>
      <c r="C59" s="29">
        <v>4</v>
      </c>
      <c r="D59" s="29">
        <v>3</v>
      </c>
      <c r="E59" s="29">
        <v>1</v>
      </c>
      <c r="F59" s="29">
        <v>0</v>
      </c>
      <c r="G59"/>
    </row>
    <row r="60" spans="1:7" x14ac:dyDescent="0.25">
      <c r="A60" s="1" t="s">
        <v>455</v>
      </c>
      <c r="B60" s="1" t="s">
        <v>247</v>
      </c>
      <c r="C60" s="29">
        <v>4</v>
      </c>
      <c r="D60" s="29">
        <v>4</v>
      </c>
      <c r="E60" s="29">
        <v>0</v>
      </c>
      <c r="F60" s="29">
        <v>0</v>
      </c>
      <c r="G60"/>
    </row>
    <row r="61" spans="1:7" x14ac:dyDescent="0.25">
      <c r="A61" s="1" t="s">
        <v>595</v>
      </c>
      <c r="B61" s="1" t="s">
        <v>516</v>
      </c>
      <c r="C61" s="29">
        <v>3</v>
      </c>
      <c r="D61" s="29">
        <v>2</v>
      </c>
      <c r="E61" s="29">
        <v>0</v>
      </c>
      <c r="F61" s="29">
        <v>1</v>
      </c>
      <c r="G61"/>
    </row>
    <row r="62" spans="1:7" x14ac:dyDescent="0.25">
      <c r="A62" s="1" t="s">
        <v>596</v>
      </c>
      <c r="B62" s="1" t="s">
        <v>396</v>
      </c>
      <c r="C62" s="29">
        <v>9</v>
      </c>
      <c r="D62" s="29">
        <v>8</v>
      </c>
      <c r="E62" s="29">
        <v>2</v>
      </c>
      <c r="F62" s="29">
        <v>0</v>
      </c>
      <c r="G62"/>
    </row>
    <row r="63" spans="1:7" x14ac:dyDescent="0.25">
      <c r="A63" s="1" t="s">
        <v>597</v>
      </c>
      <c r="B63" s="1" t="s">
        <v>75</v>
      </c>
      <c r="C63" s="29">
        <v>4</v>
      </c>
      <c r="D63" s="29">
        <v>4</v>
      </c>
      <c r="E63" s="29">
        <v>0</v>
      </c>
      <c r="F63" s="29">
        <v>0</v>
      </c>
      <c r="G63"/>
    </row>
    <row r="64" spans="1:7" x14ac:dyDescent="0.25">
      <c r="A64" s="1" t="s">
        <v>539</v>
      </c>
      <c r="B64" s="1" t="s">
        <v>73</v>
      </c>
      <c r="C64" s="29">
        <v>7</v>
      </c>
      <c r="D64" s="29">
        <v>7</v>
      </c>
      <c r="E64" s="29">
        <v>0</v>
      </c>
      <c r="F64" s="29">
        <v>0</v>
      </c>
      <c r="G64"/>
    </row>
    <row r="65" spans="1:7" x14ac:dyDescent="0.25">
      <c r="A65" s="1" t="s">
        <v>540</v>
      </c>
      <c r="B65" s="1" t="s">
        <v>541</v>
      </c>
      <c r="C65" s="29">
        <v>3</v>
      </c>
      <c r="D65" s="29">
        <v>2</v>
      </c>
      <c r="E65" s="29">
        <v>1</v>
      </c>
      <c r="F65" s="29">
        <v>0</v>
      </c>
      <c r="G65"/>
    </row>
    <row r="66" spans="1:7" x14ac:dyDescent="0.25">
      <c r="A66" s="1" t="s">
        <v>598</v>
      </c>
      <c r="B66" s="1" t="s">
        <v>74</v>
      </c>
      <c r="C66" s="29">
        <v>7</v>
      </c>
      <c r="D66" s="29">
        <v>5</v>
      </c>
      <c r="E66" s="29">
        <v>1</v>
      </c>
      <c r="F66" s="29">
        <v>0</v>
      </c>
      <c r="G66"/>
    </row>
    <row r="67" spans="1:7" x14ac:dyDescent="0.25">
      <c r="A67" s="1" t="s">
        <v>542</v>
      </c>
      <c r="B67" s="1" t="s">
        <v>240</v>
      </c>
      <c r="C67" s="29">
        <v>12</v>
      </c>
      <c r="D67" s="29">
        <v>4</v>
      </c>
      <c r="E67" s="29">
        <v>2</v>
      </c>
      <c r="F67" s="29">
        <v>0</v>
      </c>
      <c r="G67"/>
    </row>
    <row r="68" spans="1:7" x14ac:dyDescent="0.25">
      <c r="A68" s="1" t="s">
        <v>466</v>
      </c>
      <c r="B68" s="1" t="s">
        <v>273</v>
      </c>
      <c r="C68" s="29">
        <v>15</v>
      </c>
      <c r="D68" s="29">
        <v>15</v>
      </c>
      <c r="E68" s="29">
        <v>0</v>
      </c>
      <c r="F68" s="29">
        <v>0</v>
      </c>
      <c r="G68"/>
    </row>
    <row r="69" spans="1:7" x14ac:dyDescent="0.25">
      <c r="A69" s="1" t="s">
        <v>523</v>
      </c>
      <c r="B69" s="1" t="s">
        <v>246</v>
      </c>
      <c r="C69" s="29">
        <v>9</v>
      </c>
      <c r="D69" s="29">
        <v>5</v>
      </c>
      <c r="E69" s="29">
        <v>4</v>
      </c>
      <c r="F69" s="29">
        <v>1</v>
      </c>
      <c r="G69"/>
    </row>
    <row r="70" spans="1:7" x14ac:dyDescent="0.25">
      <c r="A70" s="1" t="s">
        <v>467</v>
      </c>
      <c r="B70" s="1" t="s">
        <v>80</v>
      </c>
      <c r="C70" s="29">
        <v>1</v>
      </c>
      <c r="D70" s="29">
        <v>1</v>
      </c>
      <c r="E70" s="29">
        <v>1</v>
      </c>
      <c r="F70" s="29">
        <v>1</v>
      </c>
      <c r="G70"/>
    </row>
    <row r="71" spans="1:7" x14ac:dyDescent="0.25">
      <c r="A71" s="1" t="s">
        <v>468</v>
      </c>
      <c r="B71" s="1" t="s">
        <v>469</v>
      </c>
      <c r="C71" s="29">
        <v>5</v>
      </c>
      <c r="D71" s="29">
        <v>4</v>
      </c>
      <c r="E71" s="29">
        <v>2</v>
      </c>
      <c r="F71" s="29">
        <v>0</v>
      </c>
      <c r="G71"/>
    </row>
    <row r="72" spans="1:7" x14ac:dyDescent="0.25">
      <c r="A72" s="1" t="s">
        <v>543</v>
      </c>
      <c r="B72" s="1" t="s">
        <v>80</v>
      </c>
      <c r="C72" s="29">
        <v>0</v>
      </c>
      <c r="D72" s="29">
        <v>0</v>
      </c>
      <c r="E72" s="29">
        <v>0</v>
      </c>
      <c r="F72" s="29">
        <v>0</v>
      </c>
      <c r="G72"/>
    </row>
    <row r="73" spans="1:7" x14ac:dyDescent="0.25">
      <c r="A73" s="1" t="s">
        <v>544</v>
      </c>
      <c r="B73" s="1" t="s">
        <v>274</v>
      </c>
      <c r="C73" s="29">
        <v>9</v>
      </c>
      <c r="D73" s="29">
        <v>8</v>
      </c>
      <c r="E73" s="29">
        <v>4</v>
      </c>
      <c r="F73" s="29">
        <v>3</v>
      </c>
      <c r="G73"/>
    </row>
    <row r="74" spans="1:7" x14ac:dyDescent="0.25">
      <c r="A74" s="1" t="s">
        <v>599</v>
      </c>
      <c r="B74" s="1" t="s">
        <v>600</v>
      </c>
      <c r="C74" s="29">
        <v>21</v>
      </c>
      <c r="D74" s="29">
        <v>13</v>
      </c>
      <c r="E74" s="29">
        <v>7</v>
      </c>
      <c r="F74" s="29">
        <v>1</v>
      </c>
      <c r="G74"/>
    </row>
    <row r="75" spans="1:7" x14ac:dyDescent="0.25">
      <c r="A75" s="1" t="s">
        <v>601</v>
      </c>
      <c r="B75" s="1" t="s">
        <v>572</v>
      </c>
      <c r="C75" s="29">
        <v>9</v>
      </c>
      <c r="D75" s="29">
        <v>7</v>
      </c>
      <c r="E75" s="29">
        <v>1</v>
      </c>
      <c r="F75" s="29">
        <v>0</v>
      </c>
      <c r="G75"/>
    </row>
    <row r="76" spans="1:7" x14ac:dyDescent="0.25">
      <c r="A76" s="1" t="s">
        <v>545</v>
      </c>
      <c r="B76" s="1" t="s">
        <v>244</v>
      </c>
      <c r="C76" s="29">
        <v>9</v>
      </c>
      <c r="D76" s="29">
        <v>9</v>
      </c>
      <c r="E76" s="29">
        <v>2</v>
      </c>
      <c r="F76" s="29">
        <v>0</v>
      </c>
      <c r="G76"/>
    </row>
    <row r="77" spans="1:7" x14ac:dyDescent="0.25">
      <c r="A77" s="1" t="s">
        <v>546</v>
      </c>
      <c r="B77" s="1" t="s">
        <v>73</v>
      </c>
      <c r="C77" s="29">
        <v>10</v>
      </c>
      <c r="D77" s="29">
        <v>9</v>
      </c>
      <c r="E77" s="29">
        <v>3</v>
      </c>
      <c r="F77" s="29">
        <v>0</v>
      </c>
      <c r="G77"/>
    </row>
    <row r="78" spans="1:7" x14ac:dyDescent="0.25">
      <c r="A78" s="1" t="s">
        <v>547</v>
      </c>
      <c r="B78" s="1" t="s">
        <v>248</v>
      </c>
      <c r="C78" s="29">
        <v>5</v>
      </c>
      <c r="D78" s="29">
        <v>5</v>
      </c>
      <c r="E78" s="29">
        <v>3</v>
      </c>
      <c r="F78" s="29">
        <v>0</v>
      </c>
      <c r="G78"/>
    </row>
    <row r="79" spans="1:7" x14ac:dyDescent="0.25">
      <c r="A79" s="1" t="s">
        <v>602</v>
      </c>
      <c r="B79" s="1" t="s">
        <v>244</v>
      </c>
      <c r="C79" s="29">
        <v>10</v>
      </c>
      <c r="D79" s="29">
        <v>6</v>
      </c>
      <c r="E79" s="29">
        <v>0</v>
      </c>
      <c r="F79" s="29">
        <v>0</v>
      </c>
      <c r="G79"/>
    </row>
    <row r="80" spans="1:7" x14ac:dyDescent="0.25">
      <c r="A80" s="1" t="s">
        <v>603</v>
      </c>
      <c r="B80" s="1" t="s">
        <v>240</v>
      </c>
      <c r="C80" s="29">
        <v>5</v>
      </c>
      <c r="D80" s="29">
        <v>2</v>
      </c>
      <c r="E80" s="29">
        <v>1</v>
      </c>
      <c r="F80" s="29">
        <v>0</v>
      </c>
      <c r="G80"/>
    </row>
    <row r="81" spans="1:7" x14ac:dyDescent="0.25">
      <c r="A81" s="1" t="s">
        <v>470</v>
      </c>
      <c r="B81" s="1" t="s">
        <v>246</v>
      </c>
      <c r="C81" s="29">
        <v>11</v>
      </c>
      <c r="D81" s="29">
        <v>9</v>
      </c>
      <c r="E81" s="29">
        <v>5</v>
      </c>
      <c r="F81" s="29">
        <v>0</v>
      </c>
      <c r="G81"/>
    </row>
    <row r="82" spans="1:7" x14ac:dyDescent="0.25">
      <c r="A82" s="1" t="s">
        <v>604</v>
      </c>
      <c r="B82" s="1" t="s">
        <v>240</v>
      </c>
      <c r="C82" s="29">
        <v>5</v>
      </c>
      <c r="D82" s="29">
        <v>4</v>
      </c>
      <c r="E82" s="29">
        <v>0</v>
      </c>
      <c r="F82" s="29">
        <v>0</v>
      </c>
      <c r="G82"/>
    </row>
    <row r="83" spans="1:7" x14ac:dyDescent="0.25">
      <c r="A83" s="1" t="s">
        <v>605</v>
      </c>
      <c r="B83" s="1" t="s">
        <v>237</v>
      </c>
      <c r="C83" s="29">
        <v>6</v>
      </c>
      <c r="D83" s="29">
        <v>4</v>
      </c>
      <c r="E83" s="29">
        <v>1</v>
      </c>
      <c r="F83" s="29">
        <v>0</v>
      </c>
      <c r="G83"/>
    </row>
    <row r="84" spans="1:7" x14ac:dyDescent="0.25">
      <c r="A84" s="1" t="s">
        <v>524</v>
      </c>
      <c r="B84" s="1" t="s">
        <v>516</v>
      </c>
      <c r="C84" s="29">
        <v>9</v>
      </c>
      <c r="D84" s="29">
        <v>8</v>
      </c>
      <c r="E84" s="29">
        <v>3</v>
      </c>
      <c r="F84" s="29">
        <v>1</v>
      </c>
      <c r="G84"/>
    </row>
    <row r="85" spans="1:7" x14ac:dyDescent="0.25">
      <c r="A85" s="1" t="s">
        <v>606</v>
      </c>
      <c r="B85" s="1" t="s">
        <v>75</v>
      </c>
      <c r="C85" s="29">
        <v>0</v>
      </c>
      <c r="D85" s="29">
        <v>0</v>
      </c>
      <c r="E85" s="29">
        <v>0</v>
      </c>
      <c r="F85" s="29">
        <v>0</v>
      </c>
      <c r="G85"/>
    </row>
    <row r="86" spans="1:7" x14ac:dyDescent="0.25">
      <c r="A86" s="1" t="s">
        <v>548</v>
      </c>
      <c r="B86" s="1" t="s">
        <v>80</v>
      </c>
      <c r="C86" s="29">
        <v>5</v>
      </c>
      <c r="D86" s="29">
        <v>4</v>
      </c>
      <c r="E86" s="29">
        <v>1</v>
      </c>
      <c r="F86" s="29">
        <v>0</v>
      </c>
      <c r="G86"/>
    </row>
    <row r="87" spans="1:7" x14ac:dyDescent="0.25">
      <c r="A87" s="1" t="s">
        <v>471</v>
      </c>
      <c r="B87" s="1" t="s">
        <v>472</v>
      </c>
      <c r="C87" s="29">
        <v>11</v>
      </c>
      <c r="D87" s="29">
        <v>8</v>
      </c>
      <c r="E87" s="29">
        <v>2</v>
      </c>
      <c r="F87" s="29">
        <v>0</v>
      </c>
      <c r="G87"/>
    </row>
    <row r="88" spans="1:7" x14ac:dyDescent="0.25">
      <c r="A88" s="1" t="s">
        <v>607</v>
      </c>
      <c r="B88" s="1" t="s">
        <v>237</v>
      </c>
      <c r="C88" s="29">
        <v>2</v>
      </c>
      <c r="D88" s="29">
        <v>2</v>
      </c>
      <c r="E88" s="29">
        <v>0</v>
      </c>
      <c r="F88" s="29">
        <v>0</v>
      </c>
      <c r="G88"/>
    </row>
    <row r="89" spans="1:7" x14ac:dyDescent="0.25">
      <c r="A89" s="1" t="s">
        <v>588</v>
      </c>
      <c r="B89" s="1" t="s">
        <v>240</v>
      </c>
      <c r="C89" s="29">
        <v>2</v>
      </c>
      <c r="D89" s="29">
        <v>1</v>
      </c>
      <c r="E89" s="29">
        <v>0</v>
      </c>
      <c r="F89" s="29">
        <v>0</v>
      </c>
      <c r="G89"/>
    </row>
    <row r="90" spans="1:7" x14ac:dyDescent="0.25">
      <c r="A90" s="1" t="s">
        <v>549</v>
      </c>
      <c r="B90" s="1" t="s">
        <v>74</v>
      </c>
      <c r="C90" s="29">
        <v>5</v>
      </c>
      <c r="D90" s="29">
        <v>3</v>
      </c>
      <c r="E90" s="29">
        <v>0</v>
      </c>
      <c r="F90" s="29">
        <v>0</v>
      </c>
      <c r="G90"/>
    </row>
    <row r="91" spans="1:7" x14ac:dyDescent="0.25">
      <c r="A91" s="1" t="s">
        <v>608</v>
      </c>
      <c r="B91" s="1" t="s">
        <v>243</v>
      </c>
      <c r="C91" s="29">
        <v>3</v>
      </c>
      <c r="D91" s="29">
        <v>2</v>
      </c>
      <c r="E91" s="29">
        <v>2</v>
      </c>
      <c r="F91" s="29">
        <v>0</v>
      </c>
      <c r="G91"/>
    </row>
    <row r="92" spans="1:7" x14ac:dyDescent="0.25">
      <c r="A92" s="1" t="s">
        <v>550</v>
      </c>
      <c r="B92" s="1" t="s">
        <v>551</v>
      </c>
      <c r="C92" s="29">
        <v>9</v>
      </c>
      <c r="D92" s="29">
        <v>6</v>
      </c>
      <c r="E92" s="29">
        <v>1</v>
      </c>
      <c r="F92" s="29">
        <v>1</v>
      </c>
      <c r="G92"/>
    </row>
    <row r="93" spans="1:7" x14ac:dyDescent="0.25">
      <c r="A93" s="1" t="s">
        <v>609</v>
      </c>
      <c r="B93" s="1" t="s">
        <v>242</v>
      </c>
      <c r="C93" s="29">
        <v>0</v>
      </c>
      <c r="D93" s="29">
        <v>0</v>
      </c>
      <c r="E93" s="29">
        <v>0</v>
      </c>
      <c r="F93" s="29">
        <v>0</v>
      </c>
      <c r="G93"/>
    </row>
    <row r="94" spans="1:7" x14ac:dyDescent="0.25">
      <c r="A94" s="1" t="s">
        <v>552</v>
      </c>
      <c r="B94" s="1" t="s">
        <v>76</v>
      </c>
      <c r="C94" s="29">
        <v>5</v>
      </c>
      <c r="D94" s="29">
        <v>4</v>
      </c>
      <c r="E94" s="29">
        <v>3</v>
      </c>
      <c r="F94" s="29">
        <v>1</v>
      </c>
      <c r="G94"/>
    </row>
    <row r="95" spans="1:7" x14ac:dyDescent="0.25">
      <c r="A95" s="1" t="s">
        <v>456</v>
      </c>
      <c r="B95" s="1" t="s">
        <v>365</v>
      </c>
      <c r="C95" s="29" t="s">
        <v>457</v>
      </c>
      <c r="D95" s="29">
        <v>2</v>
      </c>
      <c r="E95" s="29">
        <v>3</v>
      </c>
      <c r="F95" s="29">
        <v>5</v>
      </c>
      <c r="G95"/>
    </row>
    <row r="96" spans="1:7" x14ac:dyDescent="0.25">
      <c r="A96" s="1" t="s">
        <v>525</v>
      </c>
      <c r="B96" s="1" t="s">
        <v>246</v>
      </c>
      <c r="C96" s="29">
        <v>12</v>
      </c>
      <c r="D96" s="29">
        <v>3</v>
      </c>
      <c r="E96" s="29">
        <v>5</v>
      </c>
      <c r="F96" s="29">
        <v>0</v>
      </c>
      <c r="G96"/>
    </row>
    <row r="97" spans="1:7" x14ac:dyDescent="0.25">
      <c r="A97" s="1" t="s">
        <v>526</v>
      </c>
      <c r="B97" s="1" t="s">
        <v>244</v>
      </c>
      <c r="C97" s="29">
        <v>8</v>
      </c>
      <c r="D97" s="29">
        <v>7</v>
      </c>
      <c r="E97" s="29">
        <v>2</v>
      </c>
      <c r="F97" s="29">
        <v>1</v>
      </c>
      <c r="G97"/>
    </row>
    <row r="98" spans="1:7" x14ac:dyDescent="0.25">
      <c r="A98" s="1" t="s">
        <v>473</v>
      </c>
      <c r="B98" s="1" t="s">
        <v>74</v>
      </c>
      <c r="C98" s="29">
        <v>4</v>
      </c>
      <c r="D98" s="29">
        <v>4</v>
      </c>
      <c r="E98" s="29">
        <v>0</v>
      </c>
      <c r="F98" s="29">
        <v>1</v>
      </c>
      <c r="G98"/>
    </row>
    <row r="99" spans="1:7" x14ac:dyDescent="0.25">
      <c r="A99" s="1" t="s">
        <v>474</v>
      </c>
      <c r="B99" s="1" t="s">
        <v>239</v>
      </c>
      <c r="C99" s="29">
        <v>3</v>
      </c>
      <c r="D99" s="29">
        <v>3</v>
      </c>
      <c r="E99" s="29">
        <v>0</v>
      </c>
      <c r="F99" s="29">
        <v>0</v>
      </c>
      <c r="G99"/>
    </row>
    <row r="100" spans="1:7" x14ac:dyDescent="0.25">
      <c r="A100" s="1" t="s">
        <v>475</v>
      </c>
      <c r="B100" s="1" t="s">
        <v>73</v>
      </c>
      <c r="C100" s="29">
        <v>14</v>
      </c>
      <c r="D100" s="29">
        <v>12</v>
      </c>
      <c r="E100" s="29">
        <v>3</v>
      </c>
      <c r="F100" s="29">
        <v>0</v>
      </c>
      <c r="G100"/>
    </row>
    <row r="101" spans="1:7" x14ac:dyDescent="0.25">
      <c r="A101" s="1" t="s">
        <v>610</v>
      </c>
      <c r="B101" s="1" t="s">
        <v>277</v>
      </c>
      <c r="C101" s="29">
        <v>0</v>
      </c>
      <c r="D101" s="29">
        <v>0</v>
      </c>
      <c r="E101" s="29">
        <v>0</v>
      </c>
      <c r="F101" s="29">
        <v>0</v>
      </c>
      <c r="G101"/>
    </row>
    <row r="102" spans="1:7" x14ac:dyDescent="0.25">
      <c r="A102" s="1" t="s">
        <v>476</v>
      </c>
      <c r="B102" s="1" t="s">
        <v>237</v>
      </c>
      <c r="C102" s="29">
        <v>6</v>
      </c>
      <c r="D102" s="29">
        <v>4</v>
      </c>
      <c r="E102" s="29">
        <v>1</v>
      </c>
      <c r="F102" s="29">
        <v>0</v>
      </c>
      <c r="G102"/>
    </row>
    <row r="103" spans="1:7" x14ac:dyDescent="0.25">
      <c r="A103" s="1" t="s">
        <v>515</v>
      </c>
      <c r="B103" s="1" t="s">
        <v>516</v>
      </c>
      <c r="C103" s="29">
        <v>4</v>
      </c>
      <c r="D103" s="29">
        <v>2</v>
      </c>
      <c r="E103" s="29">
        <v>2</v>
      </c>
      <c r="F103" s="29">
        <v>0</v>
      </c>
      <c r="G103"/>
    </row>
    <row r="104" spans="1:7" x14ac:dyDescent="0.25">
      <c r="A104" s="1" t="s">
        <v>517</v>
      </c>
      <c r="B104" s="1" t="s">
        <v>239</v>
      </c>
      <c r="C104" s="29">
        <v>6</v>
      </c>
      <c r="D104" s="29">
        <v>5</v>
      </c>
      <c r="E104" s="29">
        <v>2</v>
      </c>
      <c r="F104" s="29">
        <v>0</v>
      </c>
      <c r="G104"/>
    </row>
    <row r="105" spans="1:7" x14ac:dyDescent="0.25">
      <c r="A105" s="1" t="s">
        <v>477</v>
      </c>
      <c r="B105" s="1" t="s">
        <v>478</v>
      </c>
      <c r="C105" s="29">
        <v>9</v>
      </c>
      <c r="D105" s="29">
        <v>9</v>
      </c>
      <c r="E105" s="29">
        <v>2</v>
      </c>
      <c r="F105" s="29">
        <v>0</v>
      </c>
      <c r="G105"/>
    </row>
    <row r="106" spans="1:7" x14ac:dyDescent="0.25">
      <c r="A106" s="1" t="s">
        <v>553</v>
      </c>
      <c r="B106" s="1" t="s">
        <v>554</v>
      </c>
      <c r="C106" s="29">
        <v>5</v>
      </c>
      <c r="D106" s="29">
        <v>0</v>
      </c>
      <c r="E106" s="29">
        <v>0</v>
      </c>
      <c r="F106" s="29">
        <v>0</v>
      </c>
      <c r="G106"/>
    </row>
    <row r="107" spans="1:7" x14ac:dyDescent="0.25">
      <c r="A107" s="1" t="s">
        <v>479</v>
      </c>
      <c r="B107" s="1" t="s">
        <v>237</v>
      </c>
      <c r="C107" s="29">
        <v>7</v>
      </c>
      <c r="D107" s="29">
        <v>6</v>
      </c>
      <c r="E107" s="29">
        <v>0</v>
      </c>
      <c r="F107" s="29">
        <v>0</v>
      </c>
      <c r="G107"/>
    </row>
    <row r="108" spans="1:7" x14ac:dyDescent="0.25">
      <c r="A108" s="1" t="s">
        <v>527</v>
      </c>
      <c r="B108" s="1" t="s">
        <v>244</v>
      </c>
      <c r="C108" s="29">
        <v>14</v>
      </c>
      <c r="D108" s="29">
        <v>11</v>
      </c>
      <c r="E108" s="29">
        <v>0</v>
      </c>
      <c r="F108" s="29">
        <v>0</v>
      </c>
      <c r="G108"/>
    </row>
    <row r="109" spans="1:7" x14ac:dyDescent="0.25">
      <c r="A109" s="1" t="s">
        <v>555</v>
      </c>
      <c r="B109" s="1" t="s">
        <v>248</v>
      </c>
      <c r="C109" s="29">
        <v>8</v>
      </c>
      <c r="D109" s="29">
        <v>7</v>
      </c>
      <c r="E109" s="29">
        <v>1</v>
      </c>
      <c r="F109" s="29">
        <v>0</v>
      </c>
    </row>
    <row r="110" spans="1:7" x14ac:dyDescent="0.25">
      <c r="A110" s="1" t="s">
        <v>611</v>
      </c>
      <c r="B110" s="1" t="s">
        <v>80</v>
      </c>
      <c r="C110" s="29">
        <v>10</v>
      </c>
      <c r="D110" s="29">
        <v>9</v>
      </c>
      <c r="E110" s="29">
        <v>1</v>
      </c>
      <c r="F110" s="29">
        <v>0</v>
      </c>
    </row>
    <row r="111" spans="1:7" x14ac:dyDescent="0.25">
      <c r="A111" s="1" t="s">
        <v>612</v>
      </c>
      <c r="B111" s="1" t="s">
        <v>73</v>
      </c>
      <c r="C111" s="29">
        <v>7</v>
      </c>
      <c r="D111" s="29">
        <v>7</v>
      </c>
      <c r="E111" s="29">
        <v>1</v>
      </c>
      <c r="F111" s="29">
        <v>0</v>
      </c>
    </row>
    <row r="112" spans="1:7" x14ac:dyDescent="0.25">
      <c r="A112" s="1" t="s">
        <v>556</v>
      </c>
      <c r="B112" s="1" t="s">
        <v>246</v>
      </c>
      <c r="C112" s="29">
        <v>10</v>
      </c>
      <c r="D112" s="29">
        <v>9</v>
      </c>
      <c r="E112" s="29">
        <v>3</v>
      </c>
      <c r="F112" s="29">
        <v>1</v>
      </c>
    </row>
    <row r="113" spans="1:6" x14ac:dyDescent="0.25">
      <c r="A113" s="1" t="s">
        <v>557</v>
      </c>
      <c r="B113" s="1" t="s">
        <v>239</v>
      </c>
      <c r="C113" s="29">
        <v>8</v>
      </c>
      <c r="D113" s="29">
        <v>7</v>
      </c>
      <c r="E113" s="29">
        <v>0</v>
      </c>
      <c r="F113" s="29">
        <v>1</v>
      </c>
    </row>
    <row r="114" spans="1:6" x14ac:dyDescent="0.25">
      <c r="A114" s="1" t="s">
        <v>480</v>
      </c>
      <c r="B114" s="1" t="s">
        <v>74</v>
      </c>
      <c r="C114" s="29">
        <v>6</v>
      </c>
      <c r="D114" s="29">
        <v>5</v>
      </c>
      <c r="E114" s="29">
        <v>0</v>
      </c>
      <c r="F114" s="29">
        <v>0</v>
      </c>
    </row>
    <row r="115" spans="1:6" x14ac:dyDescent="0.25">
      <c r="A115" s="1" t="s">
        <v>528</v>
      </c>
      <c r="B115" s="1" t="s">
        <v>529</v>
      </c>
      <c r="C115" s="29">
        <v>2</v>
      </c>
      <c r="D115" s="29">
        <v>1</v>
      </c>
      <c r="E115" s="29">
        <v>1</v>
      </c>
      <c r="F115" s="29">
        <v>0</v>
      </c>
    </row>
    <row r="116" spans="1:6" x14ac:dyDescent="0.25">
      <c r="A116" s="1" t="s">
        <v>481</v>
      </c>
      <c r="B116" s="1" t="s">
        <v>396</v>
      </c>
      <c r="C116" s="29">
        <v>7</v>
      </c>
      <c r="D116" s="29">
        <v>5</v>
      </c>
      <c r="E116" s="29">
        <v>1</v>
      </c>
      <c r="F116" s="29">
        <v>1</v>
      </c>
    </row>
    <row r="117" spans="1:6" x14ac:dyDescent="0.25">
      <c r="A117" s="1" t="s">
        <v>589</v>
      </c>
      <c r="B117" s="1" t="s">
        <v>242</v>
      </c>
      <c r="C117" s="29">
        <v>3</v>
      </c>
      <c r="D117" s="29">
        <v>1</v>
      </c>
      <c r="E117" s="29">
        <v>0</v>
      </c>
      <c r="F117" s="29">
        <v>0</v>
      </c>
    </row>
    <row r="118" spans="1:6" x14ac:dyDescent="0.25">
      <c r="A118" s="1" t="s">
        <v>558</v>
      </c>
      <c r="B118" s="1" t="s">
        <v>365</v>
      </c>
      <c r="C118" s="29">
        <v>9</v>
      </c>
      <c r="D118" s="29">
        <v>6</v>
      </c>
      <c r="E118" s="29">
        <v>1</v>
      </c>
      <c r="F118" s="29">
        <v>0</v>
      </c>
    </row>
    <row r="119" spans="1:6" x14ac:dyDescent="0.25">
      <c r="A119" s="1" t="s">
        <v>613</v>
      </c>
      <c r="B119" s="1" t="s">
        <v>241</v>
      </c>
      <c r="C119" s="29">
        <v>10</v>
      </c>
      <c r="D119" s="29">
        <v>8</v>
      </c>
      <c r="E119" s="29">
        <v>3</v>
      </c>
      <c r="F119" s="29">
        <v>0</v>
      </c>
    </row>
    <row r="120" spans="1:6" x14ac:dyDescent="0.25">
      <c r="A120" s="1" t="s">
        <v>559</v>
      </c>
      <c r="B120" s="1" t="s">
        <v>75</v>
      </c>
      <c r="C120" s="29">
        <v>8</v>
      </c>
      <c r="D120" s="29">
        <v>8</v>
      </c>
      <c r="E120" s="29">
        <v>1</v>
      </c>
      <c r="F120" s="29">
        <v>0</v>
      </c>
    </row>
    <row r="121" spans="1:6" x14ac:dyDescent="0.25">
      <c r="A121" s="1" t="s">
        <v>614</v>
      </c>
      <c r="B121" s="1" t="s">
        <v>277</v>
      </c>
      <c r="C121" s="29">
        <v>9</v>
      </c>
      <c r="D121" s="29">
        <v>12</v>
      </c>
      <c r="E121" s="29">
        <v>0</v>
      </c>
      <c r="F121" s="29">
        <v>0</v>
      </c>
    </row>
    <row r="122" spans="1:6" x14ac:dyDescent="0.25">
      <c r="A122" s="1" t="s">
        <v>482</v>
      </c>
      <c r="B122" s="1" t="s">
        <v>237</v>
      </c>
      <c r="C122" s="29">
        <v>9</v>
      </c>
      <c r="D122" s="29">
        <v>4</v>
      </c>
      <c r="E122" s="29">
        <v>2</v>
      </c>
      <c r="F122" s="29">
        <v>1</v>
      </c>
    </row>
    <row r="123" spans="1:6" x14ac:dyDescent="0.25">
      <c r="A123" s="1" t="s">
        <v>483</v>
      </c>
      <c r="B123" s="1" t="s">
        <v>237</v>
      </c>
      <c r="C123" s="29">
        <v>11</v>
      </c>
      <c r="D123" s="29">
        <v>10</v>
      </c>
      <c r="E123" s="29">
        <v>3</v>
      </c>
      <c r="F123" s="29">
        <v>0</v>
      </c>
    </row>
    <row r="124" spans="1:6" x14ac:dyDescent="0.25">
      <c r="A124" s="1" t="s">
        <v>530</v>
      </c>
      <c r="B124" s="1" t="s">
        <v>244</v>
      </c>
      <c r="C124" s="29">
        <v>6</v>
      </c>
      <c r="D124" s="29">
        <v>4</v>
      </c>
      <c r="E124" s="29">
        <v>1</v>
      </c>
      <c r="F124" s="29">
        <v>1</v>
      </c>
    </row>
    <row r="125" spans="1:6" x14ac:dyDescent="0.25">
      <c r="A125" s="1" t="s">
        <v>560</v>
      </c>
      <c r="B125" s="1" t="s">
        <v>80</v>
      </c>
      <c r="C125" s="29">
        <v>10</v>
      </c>
      <c r="D125" s="29">
        <v>7</v>
      </c>
      <c r="E125" s="29">
        <v>3</v>
      </c>
      <c r="F125" s="29">
        <v>2</v>
      </c>
    </row>
    <row r="126" spans="1:6" x14ac:dyDescent="0.25">
      <c r="A126" s="1" t="s">
        <v>615</v>
      </c>
      <c r="B126" s="1" t="s">
        <v>616</v>
      </c>
      <c r="C126" s="29">
        <v>6</v>
      </c>
      <c r="D126" s="29">
        <v>4</v>
      </c>
      <c r="E126" s="29">
        <v>0</v>
      </c>
      <c r="F126" s="29">
        <v>0</v>
      </c>
    </row>
    <row r="127" spans="1:6" x14ac:dyDescent="0.25">
      <c r="A127" s="1" t="s">
        <v>484</v>
      </c>
      <c r="B127" s="1" t="s">
        <v>73</v>
      </c>
      <c r="C127" s="29">
        <v>9</v>
      </c>
      <c r="D127" s="29">
        <v>9</v>
      </c>
      <c r="E127" s="29">
        <v>0</v>
      </c>
      <c r="F127" s="29">
        <v>0</v>
      </c>
    </row>
    <row r="128" spans="1:6" x14ac:dyDescent="0.25">
      <c r="A128" s="1" t="s">
        <v>590</v>
      </c>
      <c r="B128" s="1" t="s">
        <v>591</v>
      </c>
      <c r="C128" s="29">
        <v>12</v>
      </c>
      <c r="D128" s="29">
        <v>10</v>
      </c>
      <c r="E128" s="29">
        <v>6</v>
      </c>
      <c r="F128" s="29">
        <v>0</v>
      </c>
    </row>
    <row r="129" spans="1:6" x14ac:dyDescent="0.25">
      <c r="A129" s="1" t="s">
        <v>561</v>
      </c>
      <c r="B129" s="1" t="s">
        <v>80</v>
      </c>
      <c r="C129" s="29">
        <v>11</v>
      </c>
      <c r="D129" s="29">
        <v>10</v>
      </c>
      <c r="E129" s="29">
        <v>1</v>
      </c>
      <c r="F129" s="29">
        <v>1</v>
      </c>
    </row>
    <row r="130" spans="1:6" x14ac:dyDescent="0.25">
      <c r="A130" s="1" t="s">
        <v>562</v>
      </c>
      <c r="B130" s="1" t="s">
        <v>280</v>
      </c>
      <c r="C130" s="29">
        <v>14</v>
      </c>
      <c r="D130" s="29">
        <v>10</v>
      </c>
      <c r="E130" s="29">
        <v>3</v>
      </c>
      <c r="F130" s="29">
        <v>0</v>
      </c>
    </row>
    <row r="131" spans="1:6" x14ac:dyDescent="0.25">
      <c r="A131" s="1" t="s">
        <v>531</v>
      </c>
      <c r="B131" s="1" t="s">
        <v>80</v>
      </c>
      <c r="C131" s="29">
        <v>7</v>
      </c>
      <c r="D131" s="29">
        <v>3</v>
      </c>
      <c r="E131" s="29">
        <v>2</v>
      </c>
      <c r="F131" s="29">
        <v>1</v>
      </c>
    </row>
    <row r="132" spans="1:6" x14ac:dyDescent="0.25">
      <c r="A132" s="1" t="s">
        <v>563</v>
      </c>
      <c r="B132" s="1" t="s">
        <v>238</v>
      </c>
      <c r="C132" s="29">
        <v>0</v>
      </c>
      <c r="D132" s="29">
        <v>0</v>
      </c>
      <c r="E132" s="29">
        <v>0</v>
      </c>
      <c r="F132" s="29">
        <v>0</v>
      </c>
    </row>
    <row r="133" spans="1:6" x14ac:dyDescent="0.25">
      <c r="A133" s="1" t="s">
        <v>564</v>
      </c>
      <c r="B133" s="1" t="s">
        <v>240</v>
      </c>
      <c r="C133" s="29">
        <v>8</v>
      </c>
      <c r="D133" s="29">
        <v>6</v>
      </c>
      <c r="E133" s="29">
        <v>3</v>
      </c>
      <c r="F133" s="29">
        <v>0</v>
      </c>
    </row>
    <row r="134" spans="1:6" x14ac:dyDescent="0.25">
      <c r="A134" s="1" t="s">
        <v>565</v>
      </c>
      <c r="B134" s="1" t="s">
        <v>281</v>
      </c>
      <c r="C134" s="29">
        <v>4</v>
      </c>
      <c r="D134" s="29">
        <v>4</v>
      </c>
      <c r="E134" s="29">
        <v>0</v>
      </c>
      <c r="F134" s="29">
        <v>0</v>
      </c>
    </row>
    <row r="135" spans="1:6" x14ac:dyDescent="0.25">
      <c r="A135" s="1" t="s">
        <v>566</v>
      </c>
      <c r="B135" s="1" t="s">
        <v>240</v>
      </c>
      <c r="C135" s="29">
        <v>3</v>
      </c>
      <c r="D135" s="29">
        <v>0</v>
      </c>
      <c r="E135" s="29">
        <v>0</v>
      </c>
      <c r="F135" s="29">
        <v>0</v>
      </c>
    </row>
    <row r="136" spans="1:6" x14ac:dyDescent="0.25">
      <c r="A136" s="1" t="s">
        <v>567</v>
      </c>
      <c r="B136" s="1" t="s">
        <v>280</v>
      </c>
      <c r="C136" s="29">
        <v>19</v>
      </c>
      <c r="D136" s="29">
        <v>19</v>
      </c>
      <c r="E136" s="29">
        <v>0</v>
      </c>
      <c r="F136" s="29">
        <v>1</v>
      </c>
    </row>
    <row r="137" spans="1:6" x14ac:dyDescent="0.25">
      <c r="A137" s="1" t="s">
        <v>617</v>
      </c>
      <c r="B137" s="1" t="s">
        <v>247</v>
      </c>
      <c r="C137" s="29">
        <v>6</v>
      </c>
      <c r="D137" s="29">
        <v>5</v>
      </c>
      <c r="E137" s="29">
        <v>0</v>
      </c>
      <c r="F137" s="29">
        <v>0</v>
      </c>
    </row>
    <row r="138" spans="1:6" x14ac:dyDescent="0.25">
      <c r="A138" s="1" t="s">
        <v>568</v>
      </c>
      <c r="B138" s="1" t="s">
        <v>516</v>
      </c>
      <c r="C138" s="29">
        <v>1</v>
      </c>
      <c r="D138" s="29">
        <v>1</v>
      </c>
      <c r="E138" s="29">
        <v>1</v>
      </c>
      <c r="F138" s="29">
        <v>0</v>
      </c>
    </row>
    <row r="139" spans="1:6" x14ac:dyDescent="0.25">
      <c r="A139" s="1" t="s">
        <v>485</v>
      </c>
      <c r="B139" s="1" t="s">
        <v>239</v>
      </c>
      <c r="C139" s="29">
        <v>17</v>
      </c>
      <c r="D139" s="29">
        <v>15</v>
      </c>
      <c r="E139" s="29">
        <v>4</v>
      </c>
      <c r="F139" s="29">
        <v>1</v>
      </c>
    </row>
    <row r="140" spans="1:6" x14ac:dyDescent="0.25">
      <c r="A140" s="1" t="s">
        <v>569</v>
      </c>
      <c r="B140" s="1" t="s">
        <v>242</v>
      </c>
      <c r="C140" s="29">
        <v>6</v>
      </c>
      <c r="D140" s="29">
        <v>6</v>
      </c>
      <c r="E140" s="29">
        <v>3</v>
      </c>
      <c r="F140" s="29">
        <v>0</v>
      </c>
    </row>
    <row r="141" spans="1:6" x14ac:dyDescent="0.25">
      <c r="A141" s="1" t="s">
        <v>532</v>
      </c>
      <c r="B141" s="1" t="s">
        <v>249</v>
      </c>
      <c r="C141" s="29">
        <v>6</v>
      </c>
      <c r="D141" s="29">
        <v>4</v>
      </c>
      <c r="E141" s="29">
        <v>1</v>
      </c>
      <c r="F141" s="29">
        <v>1</v>
      </c>
    </row>
    <row r="142" spans="1:6" x14ac:dyDescent="0.25">
      <c r="A142" s="1" t="s">
        <v>533</v>
      </c>
      <c r="B142" s="1" t="s">
        <v>534</v>
      </c>
      <c r="C142" s="29">
        <v>6</v>
      </c>
      <c r="D142" s="29">
        <v>6</v>
      </c>
      <c r="E142" s="29">
        <v>2</v>
      </c>
      <c r="F142" s="29">
        <v>0</v>
      </c>
    </row>
    <row r="143" spans="1:6" x14ac:dyDescent="0.25">
      <c r="A143" s="1" t="s">
        <v>486</v>
      </c>
      <c r="B143" s="1" t="s">
        <v>472</v>
      </c>
      <c r="C143" s="29">
        <v>1</v>
      </c>
      <c r="D143" s="29">
        <v>0</v>
      </c>
      <c r="E143" s="29">
        <v>0</v>
      </c>
      <c r="F143" s="29">
        <v>0</v>
      </c>
    </row>
    <row r="144" spans="1:6" x14ac:dyDescent="0.25">
      <c r="A144" s="1" t="s">
        <v>487</v>
      </c>
      <c r="B144" s="1" t="s">
        <v>488</v>
      </c>
      <c r="C144" s="29">
        <v>16</v>
      </c>
      <c r="D144" s="29">
        <v>13</v>
      </c>
      <c r="E144" s="29">
        <v>1</v>
      </c>
      <c r="F144" s="29">
        <v>0</v>
      </c>
    </row>
    <row r="145" spans="1:6" x14ac:dyDescent="0.25">
      <c r="A145" s="1" t="s">
        <v>489</v>
      </c>
      <c r="B145" s="1" t="s">
        <v>80</v>
      </c>
      <c r="C145" s="29">
        <v>0</v>
      </c>
      <c r="D145" s="29">
        <v>0</v>
      </c>
      <c r="E145" s="29">
        <v>0</v>
      </c>
      <c r="F145" s="29">
        <v>0</v>
      </c>
    </row>
    <row r="146" spans="1:6" x14ac:dyDescent="0.25">
      <c r="A146" s="1" t="s">
        <v>570</v>
      </c>
      <c r="B146" s="1" t="s">
        <v>242</v>
      </c>
      <c r="C146" s="29">
        <v>17</v>
      </c>
      <c r="D146" s="29">
        <v>15</v>
      </c>
      <c r="E146" s="29">
        <v>5</v>
      </c>
      <c r="F146" s="29">
        <v>0</v>
      </c>
    </row>
    <row r="147" spans="1:6" x14ac:dyDescent="0.25">
      <c r="A147" s="1" t="s">
        <v>490</v>
      </c>
      <c r="B147" s="1" t="s">
        <v>244</v>
      </c>
      <c r="C147" s="29">
        <v>8</v>
      </c>
      <c r="D147" s="29">
        <v>6</v>
      </c>
      <c r="E147" s="29">
        <v>0</v>
      </c>
      <c r="F147" s="29">
        <v>0</v>
      </c>
    </row>
    <row r="148" spans="1:6" x14ac:dyDescent="0.25">
      <c r="A148" s="1" t="s">
        <v>491</v>
      </c>
      <c r="B148" s="1" t="s">
        <v>492</v>
      </c>
      <c r="C148" s="29">
        <v>21</v>
      </c>
      <c r="D148" s="29">
        <v>5</v>
      </c>
      <c r="E148" s="29">
        <v>3</v>
      </c>
      <c r="F148" s="29">
        <v>0</v>
      </c>
    </row>
    <row r="149" spans="1:6" x14ac:dyDescent="0.25">
      <c r="A149" s="1" t="s">
        <v>518</v>
      </c>
      <c r="B149" s="1" t="s">
        <v>247</v>
      </c>
      <c r="C149" s="29">
        <v>3</v>
      </c>
      <c r="D149" s="29">
        <v>2</v>
      </c>
      <c r="E149" s="29">
        <v>0</v>
      </c>
      <c r="F149" s="29">
        <v>1</v>
      </c>
    </row>
    <row r="150" spans="1:6" x14ac:dyDescent="0.25">
      <c r="A150" s="1" t="s">
        <v>618</v>
      </c>
      <c r="B150" s="1" t="s">
        <v>246</v>
      </c>
      <c r="C150" s="29">
        <v>5</v>
      </c>
      <c r="D150" s="29">
        <v>4</v>
      </c>
      <c r="E150" s="29">
        <v>0</v>
      </c>
      <c r="F150" s="29">
        <v>0</v>
      </c>
    </row>
    <row r="151" spans="1:6" x14ac:dyDescent="0.25">
      <c r="A151" s="1" t="s">
        <v>493</v>
      </c>
      <c r="B151" s="1" t="s">
        <v>494</v>
      </c>
      <c r="C151" s="29">
        <v>2</v>
      </c>
      <c r="D151" s="29">
        <v>2</v>
      </c>
      <c r="E151" s="29">
        <v>0</v>
      </c>
      <c r="F151" s="29">
        <v>0</v>
      </c>
    </row>
    <row r="152" spans="1:6" x14ac:dyDescent="0.25">
      <c r="A152" s="1" t="s">
        <v>495</v>
      </c>
      <c r="B152" s="1" t="s">
        <v>496</v>
      </c>
      <c r="C152" s="29">
        <v>5</v>
      </c>
      <c r="D152" s="29">
        <v>5</v>
      </c>
      <c r="E152" s="29">
        <v>2</v>
      </c>
      <c r="F152" s="29">
        <v>0</v>
      </c>
    </row>
    <row r="153" spans="1:6" x14ac:dyDescent="0.25">
      <c r="A153" s="1" t="s">
        <v>571</v>
      </c>
      <c r="B153" s="1" t="s">
        <v>572</v>
      </c>
      <c r="C153" s="29">
        <v>10</v>
      </c>
      <c r="D153" s="29">
        <v>4</v>
      </c>
      <c r="E153" s="29">
        <v>0</v>
      </c>
      <c r="F153" s="29">
        <v>1</v>
      </c>
    </row>
    <row r="154" spans="1:6" x14ac:dyDescent="0.25">
      <c r="A154" s="1" t="s">
        <v>573</v>
      </c>
      <c r="B154" s="1" t="s">
        <v>574</v>
      </c>
      <c r="C154" s="29">
        <v>5</v>
      </c>
      <c r="D154" s="29">
        <v>3</v>
      </c>
      <c r="E154" s="29">
        <v>2</v>
      </c>
      <c r="F154" s="29">
        <v>0</v>
      </c>
    </row>
    <row r="155" spans="1:6" x14ac:dyDescent="0.25">
      <c r="A155" s="1" t="s">
        <v>619</v>
      </c>
      <c r="B155" s="1" t="s">
        <v>240</v>
      </c>
      <c r="C155" s="29">
        <v>5</v>
      </c>
      <c r="D155" s="29">
        <v>2</v>
      </c>
      <c r="E155" s="29">
        <v>1</v>
      </c>
      <c r="F155" s="29">
        <v>0</v>
      </c>
    </row>
    <row r="156" spans="1:6" x14ac:dyDescent="0.25">
      <c r="A156" s="1" t="s">
        <v>620</v>
      </c>
      <c r="B156" s="1" t="s">
        <v>241</v>
      </c>
      <c r="C156" s="29">
        <v>14</v>
      </c>
      <c r="D156" s="29">
        <v>14</v>
      </c>
      <c r="E156" s="29">
        <v>6</v>
      </c>
      <c r="F156" s="29">
        <v>1</v>
      </c>
    </row>
    <row r="157" spans="1:6" x14ac:dyDescent="0.25">
      <c r="A157" s="1" t="s">
        <v>621</v>
      </c>
      <c r="B157" s="1" t="s">
        <v>242</v>
      </c>
      <c r="C157" s="29">
        <v>3</v>
      </c>
      <c r="D157" s="29">
        <v>2</v>
      </c>
      <c r="E157" s="29">
        <v>1</v>
      </c>
      <c r="F157" s="29">
        <v>0</v>
      </c>
    </row>
    <row r="158" spans="1:6" x14ac:dyDescent="0.25">
      <c r="A158" s="1" t="s">
        <v>622</v>
      </c>
      <c r="B158" s="1" t="s">
        <v>244</v>
      </c>
      <c r="C158" s="29">
        <v>8</v>
      </c>
      <c r="D158" s="29">
        <v>6</v>
      </c>
      <c r="E158" s="29">
        <v>1</v>
      </c>
      <c r="F158" s="29">
        <v>0</v>
      </c>
    </row>
    <row r="159" spans="1:6" x14ac:dyDescent="0.25">
      <c r="A159" s="1" t="s">
        <v>623</v>
      </c>
      <c r="B159" s="1" t="s">
        <v>73</v>
      </c>
      <c r="C159" s="29">
        <v>5</v>
      </c>
      <c r="D159" s="29">
        <v>3</v>
      </c>
      <c r="E159" s="29">
        <v>1</v>
      </c>
      <c r="F159" s="29">
        <v>0</v>
      </c>
    </row>
    <row r="160" spans="1:6" x14ac:dyDescent="0.25">
      <c r="A160" s="1" t="s">
        <v>624</v>
      </c>
      <c r="B160" s="1" t="s">
        <v>625</v>
      </c>
      <c r="C160" s="29">
        <v>2</v>
      </c>
      <c r="D160" s="29">
        <v>1</v>
      </c>
      <c r="E160" s="29">
        <v>1</v>
      </c>
      <c r="F160" s="29">
        <v>1</v>
      </c>
    </row>
    <row r="161" spans="1:6" x14ac:dyDescent="0.25">
      <c r="A161" s="1" t="s">
        <v>458</v>
      </c>
      <c r="B161" s="1" t="s">
        <v>396</v>
      </c>
      <c r="C161" s="29">
        <v>1</v>
      </c>
      <c r="D161" s="29">
        <v>2</v>
      </c>
      <c r="E161" s="29">
        <v>3</v>
      </c>
      <c r="F161" s="29">
        <v>5</v>
      </c>
    </row>
    <row r="162" spans="1:6" x14ac:dyDescent="0.25">
      <c r="A162" s="1" t="s">
        <v>497</v>
      </c>
      <c r="B162" s="1" t="s">
        <v>73</v>
      </c>
      <c r="C162" s="29">
        <v>8</v>
      </c>
      <c r="D162" s="29">
        <v>5</v>
      </c>
      <c r="E162" s="29">
        <v>2</v>
      </c>
      <c r="F162" s="29">
        <v>0</v>
      </c>
    </row>
    <row r="163" spans="1:6" x14ac:dyDescent="0.25">
      <c r="A163" s="1" t="s">
        <v>498</v>
      </c>
      <c r="B163" s="1" t="s">
        <v>236</v>
      </c>
      <c r="C163" s="29">
        <v>1</v>
      </c>
      <c r="D163" s="29">
        <v>1</v>
      </c>
      <c r="E163" s="29">
        <v>0</v>
      </c>
      <c r="F163" s="29">
        <v>0</v>
      </c>
    </row>
    <row r="164" spans="1:6" x14ac:dyDescent="0.25">
      <c r="A164" s="1" t="s">
        <v>519</v>
      </c>
      <c r="B164" s="1" t="s">
        <v>396</v>
      </c>
      <c r="C164" s="29">
        <v>2</v>
      </c>
      <c r="D164" s="29">
        <v>2</v>
      </c>
      <c r="E164" s="29">
        <v>1</v>
      </c>
      <c r="F164" s="29">
        <v>0</v>
      </c>
    </row>
    <row r="165" spans="1:6" x14ac:dyDescent="0.25">
      <c r="A165" s="1" t="s">
        <v>499</v>
      </c>
      <c r="B165" s="1" t="s">
        <v>248</v>
      </c>
      <c r="C165" s="29">
        <v>8</v>
      </c>
      <c r="D165" s="29">
        <v>7</v>
      </c>
      <c r="E165" s="29">
        <v>0</v>
      </c>
      <c r="F165" s="29">
        <v>0</v>
      </c>
    </row>
    <row r="166" spans="1:6" x14ac:dyDescent="0.25">
      <c r="A166" s="1" t="s">
        <v>520</v>
      </c>
      <c r="B166" s="1" t="s">
        <v>80</v>
      </c>
      <c r="C166" s="29">
        <v>11</v>
      </c>
      <c r="D166" s="29">
        <v>11</v>
      </c>
      <c r="E166" s="29">
        <v>1</v>
      </c>
      <c r="F166" s="29">
        <v>0</v>
      </c>
    </row>
    <row r="167" spans="1:6" x14ac:dyDescent="0.25">
      <c r="A167" s="1" t="s">
        <v>535</v>
      </c>
      <c r="B167" s="1" t="s">
        <v>472</v>
      </c>
      <c r="C167" s="29">
        <v>13</v>
      </c>
      <c r="D167" s="29">
        <v>9</v>
      </c>
      <c r="E167" s="29">
        <v>0</v>
      </c>
      <c r="F167" s="29">
        <v>0</v>
      </c>
    </row>
    <row r="168" spans="1:6" x14ac:dyDescent="0.25">
      <c r="A168" s="1" t="s">
        <v>500</v>
      </c>
      <c r="B168" s="1" t="s">
        <v>248</v>
      </c>
      <c r="C168" s="29">
        <v>0</v>
      </c>
      <c r="D168" s="29">
        <v>0</v>
      </c>
      <c r="E168" s="29">
        <v>0</v>
      </c>
      <c r="F168" s="29">
        <v>0</v>
      </c>
    </row>
    <row r="169" spans="1:6" x14ac:dyDescent="0.25">
      <c r="A169" s="1" t="s">
        <v>575</v>
      </c>
      <c r="B169" s="1" t="s">
        <v>277</v>
      </c>
      <c r="C169" s="29">
        <v>3</v>
      </c>
      <c r="D169" s="29">
        <v>2</v>
      </c>
      <c r="E169" s="29">
        <v>0</v>
      </c>
      <c r="F169" s="29">
        <v>0</v>
      </c>
    </row>
    <row r="170" spans="1:6" x14ac:dyDescent="0.25">
      <c r="A170" s="1" t="s">
        <v>576</v>
      </c>
      <c r="B170" s="1" t="s">
        <v>577</v>
      </c>
      <c r="C170" s="29">
        <v>7</v>
      </c>
      <c r="D170" s="29">
        <v>2</v>
      </c>
      <c r="E170" s="29">
        <v>0</v>
      </c>
      <c r="F170" s="29">
        <v>0</v>
      </c>
    </row>
    <row r="171" spans="1:6" x14ac:dyDescent="0.25">
      <c r="A171" s="1" t="s">
        <v>626</v>
      </c>
      <c r="B171" s="1" t="s">
        <v>237</v>
      </c>
      <c r="C171" s="29">
        <v>12</v>
      </c>
      <c r="D171" s="29">
        <v>10</v>
      </c>
      <c r="E171" s="29">
        <v>5</v>
      </c>
      <c r="F171" s="29">
        <v>0</v>
      </c>
    </row>
    <row r="172" spans="1:6" x14ac:dyDescent="0.25">
      <c r="A172" s="1" t="s">
        <v>627</v>
      </c>
      <c r="B172" s="1" t="s">
        <v>246</v>
      </c>
      <c r="C172" s="29">
        <v>0</v>
      </c>
      <c r="D172" s="29">
        <v>0</v>
      </c>
      <c r="E172" s="29">
        <v>0</v>
      </c>
      <c r="F172" s="29">
        <v>0</v>
      </c>
    </row>
    <row r="173" spans="1:6" x14ac:dyDescent="0.25">
      <c r="A173" s="1" t="s">
        <v>628</v>
      </c>
      <c r="B173" s="1" t="s">
        <v>241</v>
      </c>
      <c r="C173" s="29">
        <v>14</v>
      </c>
      <c r="D173" s="29">
        <v>14</v>
      </c>
      <c r="E173" s="29">
        <v>6</v>
      </c>
      <c r="F173" s="29">
        <v>1</v>
      </c>
    </row>
    <row r="174" spans="1:6" x14ac:dyDescent="0.25">
      <c r="A174" s="1" t="s">
        <v>459</v>
      </c>
      <c r="B174" s="1" t="s">
        <v>397</v>
      </c>
      <c r="C174" s="29">
        <v>1</v>
      </c>
      <c r="D174" s="29">
        <v>2</v>
      </c>
      <c r="E174" s="29">
        <v>3</v>
      </c>
      <c r="F174" s="29">
        <v>6</v>
      </c>
    </row>
    <row r="175" spans="1:6" x14ac:dyDescent="0.25">
      <c r="A175" s="1" t="s">
        <v>592</v>
      </c>
      <c r="B175" s="1" t="s">
        <v>593</v>
      </c>
      <c r="C175" s="29">
        <v>9</v>
      </c>
      <c r="D175" s="29">
        <v>4</v>
      </c>
      <c r="E175" s="29">
        <v>2</v>
      </c>
      <c r="F175" s="29">
        <v>1</v>
      </c>
    </row>
    <row r="176" spans="1:6" x14ac:dyDescent="0.25">
      <c r="A176" s="1" t="s">
        <v>460</v>
      </c>
      <c r="B176" s="1" t="s">
        <v>240</v>
      </c>
      <c r="C176" s="29">
        <v>1</v>
      </c>
      <c r="D176" s="29">
        <v>2</v>
      </c>
      <c r="E176" s="29">
        <v>3</v>
      </c>
      <c r="F176" s="29">
        <v>5</v>
      </c>
    </row>
  </sheetData>
  <pageMargins left="0.7" right="0.7" top="0.75" bottom="0.75" header="0.3" footer="0.3"/>
  <pageSetup paperSize="9" scale="1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opLeftCell="C1" workbookViewId="0">
      <selection activeCell="L23" sqref="L23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52</v>
      </c>
      <c r="C1" s="57" t="s">
        <v>150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98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151</v>
      </c>
      <c r="C7" s="55" t="s">
        <v>293</v>
      </c>
      <c r="D7" s="2" t="str">
        <f t="shared" ref="D7:D16" si="0">CONCATENATE(YEAR,":",MONTH,":",WEEK,":",DAY,":",$A7,":",$B7)</f>
        <v>2016:2:4:3:0:TAIDONG_2_E</v>
      </c>
      <c r="E7" s="2">
        <f>MATCH($D7,DATA_BY_COMP!$A:$A,0)</f>
        <v>106</v>
      </c>
      <c r="F7" s="2" t="str">
        <f>IFERROR(INDEX(DATA_BY_COMP!$A:$AA,$E7,MATCH(F$6,DATA_BY_COMP!$A$1:$AA$1,0)), "")</f>
        <v>beginner'skids</v>
      </c>
      <c r="G7" s="12">
        <f>IFERROR(INDEX(DATA_BY_COMP!$A:$AA,$E7,MATCH(G$6,DATA_BY_COMP!$A$1:$AA$1,0)), "")</f>
        <v>5</v>
      </c>
      <c r="H7" s="12">
        <f>IFERROR(INDEX(DATA_BY_COMP!$A:$AA,$E7,MATCH(H$6,DATA_BY_COMP!$A$1:$AA$1,0)), "")</f>
        <v>0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151</v>
      </c>
      <c r="C8" s="56"/>
      <c r="D8" s="2" t="str">
        <f t="shared" si="0"/>
        <v>2016:2:4:3:1:TAIDONG_2_E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152</v>
      </c>
      <c r="C9" s="55" t="s">
        <v>294</v>
      </c>
      <c r="D9" s="2" t="str">
        <f t="shared" si="0"/>
        <v>2016:2:4:3:0:TAIDONG_2_S</v>
      </c>
      <c r="E9" s="2">
        <f>MATCH($D9,DATA_BY_COMP!$A:$A,0)</f>
        <v>107</v>
      </c>
      <c r="F9" s="2" t="str">
        <f>IFERROR(INDEX(DATA_BY_COMP!$A:$AA,$E9,MATCH(F$6,DATA_BY_COMP!$A$1:$AA$1,0)), "")</f>
        <v>advanced</v>
      </c>
      <c r="G9" s="12">
        <f>IFERROR(INDEX(DATA_BY_COMP!$A:$AA,$E9,MATCH(G$6,DATA_BY_COMP!$A$1:$AA$1,0)), "")</f>
        <v>7</v>
      </c>
      <c r="H9" s="12">
        <f>IFERROR(INDEX(DATA_BY_COMP!$A:$AA,$E9,MATCH(H$6,DATA_BY_COMP!$A$1:$AA$1,0)), "")</f>
        <v>6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152</v>
      </c>
      <c r="C10" s="56"/>
      <c r="D10" s="2" t="str">
        <f t="shared" si="0"/>
        <v>2016:2:4:3:1:TAIDONG_2_S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153</v>
      </c>
      <c r="C11" s="55" t="s">
        <v>295</v>
      </c>
      <c r="D11" s="2" t="str">
        <f t="shared" si="0"/>
        <v>2016:2:4:3:0:TAIDONG_1_E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12" t="str">
        <f>IFERROR(INDEX(DATA_BY_COMP!$A:$AA,$E11,MATCH(G$6,DATA_BY_COMP!$A$1:$AA$1,0)), "")</f>
        <v/>
      </c>
      <c r="H11" s="12" t="str">
        <f>IFERROR(INDEX(DATA_BY_COMP!$A:$AA,$E11,MATCH(H$6,DATA_BY_COMP!$A$1:$AA$1,0)), "")</f>
        <v/>
      </c>
      <c r="I11" s="12" t="str">
        <f>IFERROR(INDEX(DATA_BY_COMP!$A:$AA,$E11,MATCH(I$6,DATA_BY_COMP!$A$1:$AA$1,0)), "")</f>
        <v/>
      </c>
      <c r="J11" s="12" t="str">
        <f>IFERROR(INDEX(DATA_BY_COMP!$A:$AA,$E11,MATCH(J$6,DATA_BY_COMP!$A$1:$AA$1,0)), "")</f>
        <v/>
      </c>
    </row>
    <row r="12" spans="1:10" x14ac:dyDescent="0.25">
      <c r="A12" s="4">
        <v>1</v>
      </c>
      <c r="B12" s="43" t="s">
        <v>153</v>
      </c>
      <c r="C12" s="56"/>
      <c r="D12" s="2" t="str">
        <f t="shared" si="0"/>
        <v>2016:2:4:3:1:TAIDONG_1_E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154</v>
      </c>
      <c r="C13" s="55" t="s">
        <v>296</v>
      </c>
      <c r="D13" s="2" t="str">
        <f t="shared" si="0"/>
        <v>2016:2:4:3:0:TAIDONG_3_E</v>
      </c>
      <c r="E13" s="2">
        <f>MATCH($D13,DATA_BY_COMP!$A:$A,0)</f>
        <v>108</v>
      </c>
      <c r="F13" s="2" t="str">
        <f>IFERROR(INDEX(DATA_BY_COMP!$A:$AA,$E13,MATCH(F$6,DATA_BY_COMP!$A$1:$AA$1,0)), "")</f>
        <v>intermediate</v>
      </c>
      <c r="G13" s="12">
        <f>IFERROR(INDEX(DATA_BY_COMP!$A:$AA,$E13,MATCH(G$6,DATA_BY_COMP!$A$1:$AA$1,0)), "")</f>
        <v>14</v>
      </c>
      <c r="H13" s="12">
        <f>IFERROR(INDEX(DATA_BY_COMP!$A:$AA,$E13,MATCH(H$6,DATA_BY_COMP!$A$1:$AA$1,0)), "")</f>
        <v>11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154</v>
      </c>
      <c r="C14" s="56"/>
      <c r="D14" s="2" t="str">
        <f t="shared" si="0"/>
        <v>2016:2:4:3:1:TAIDONG_3_E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A15" s="4">
        <v>0</v>
      </c>
      <c r="B15" s="43" t="s">
        <v>155</v>
      </c>
      <c r="C15" s="55" t="s">
        <v>297</v>
      </c>
      <c r="D15" s="2" t="str">
        <f t="shared" si="0"/>
        <v>2016:2:4:3:0:TAIDONG_1_S</v>
      </c>
      <c r="E15" s="2">
        <f>MATCH($D15,DATA_BY_COMP!$A:$A,0)</f>
        <v>105</v>
      </c>
      <c r="F15" s="2" t="str">
        <f>IFERROR(INDEX(DATA_BY_COMP!$A:$AA,$E15,MATCH(F$6,DATA_BY_COMP!$A$1:$AA$1,0)), "")</f>
        <v>Children's</v>
      </c>
      <c r="G15" s="12">
        <f>IFERROR(INDEX(DATA_BY_COMP!$A:$AA,$E15,MATCH(G$6,DATA_BY_COMP!$A$1:$AA$1,0)), "")</f>
        <v>9</v>
      </c>
      <c r="H15" s="12">
        <f>IFERROR(INDEX(DATA_BY_COMP!$A:$AA,$E15,MATCH(H$6,DATA_BY_COMP!$A$1:$AA$1,0)), "")</f>
        <v>9</v>
      </c>
      <c r="I15" s="12">
        <f>IFERROR(INDEX(DATA_BY_COMP!$A:$AA,$E15,MATCH(I$6,DATA_BY_COMP!$A$1:$AA$1,0)), "")</f>
        <v>2</v>
      </c>
      <c r="J15" s="12">
        <f>IFERROR(INDEX(DATA_BY_COMP!$A:$AA,$E15,MATCH(J$6,DATA_BY_COMP!$A$1:$AA$1,0)), "")</f>
        <v>0</v>
      </c>
    </row>
    <row r="16" spans="1:10" x14ac:dyDescent="0.25">
      <c r="A16" s="4">
        <v>1</v>
      </c>
      <c r="B16" s="43" t="s">
        <v>155</v>
      </c>
      <c r="C16" s="56"/>
      <c r="D16" s="2" t="str">
        <f t="shared" si="0"/>
        <v>2016:2:4:3:1:TAIDONG_1_S</v>
      </c>
      <c r="E16" s="2" t="e">
        <f>MATCH($D16,DATA_BY_COMP!$A:$A,0)</f>
        <v>#N/A</v>
      </c>
      <c r="F16" s="2" t="str">
        <f>IFERROR(INDEX(DATA_BY_COMP!$A:$AA,$E16,MATCH(F$6,DATA_BY_COMP!$A$1:$AA$1,0)), "")</f>
        <v/>
      </c>
      <c r="G16" s="31" t="str">
        <f>IFERROR(INDEX(DATA_BY_COMP!$A:$AA,$E16,MATCH(G$6,DATA_BY_COMP!$A$1:$AA$1,0)), "")</f>
        <v/>
      </c>
      <c r="H16" s="31" t="str">
        <f>IFERROR(INDEX(DATA_BY_COMP!$A:$AA,$E16,MATCH(H$6,DATA_BY_COMP!$A$1:$AA$1,0)), "")</f>
        <v/>
      </c>
      <c r="I16" s="31" t="str">
        <f>IFERROR(INDEX(DATA_BY_COMP!$A:$AA,$E16,MATCH(I$6,DATA_BY_COMP!$A$1:$AA$1,0)), "")</f>
        <v/>
      </c>
      <c r="J16" s="31" t="str">
        <f>IFERROR(INDEX(DATA_BY_COMP!$A:$AA,$E16,MATCH(J$6,DATA_BY_COMP!$A$1:$AA$1,0)), "")</f>
        <v/>
      </c>
    </row>
    <row r="17" spans="2:10" x14ac:dyDescent="0.25">
      <c r="B17" s="43"/>
      <c r="C17" s="10" t="s">
        <v>461</v>
      </c>
      <c r="D17" s="11"/>
      <c r="E17" s="11"/>
      <c r="F17" s="11"/>
      <c r="G17" s="13">
        <f>SUM(G7:G16)</f>
        <v>35</v>
      </c>
      <c r="H17" s="13">
        <f t="shared" ref="H17:J17" si="1">SUM(H7:H16)</f>
        <v>26</v>
      </c>
      <c r="I17" s="13">
        <f t="shared" si="1"/>
        <v>2</v>
      </c>
      <c r="J17" s="13">
        <f t="shared" si="1"/>
        <v>0</v>
      </c>
    </row>
    <row r="18" spans="2:10" x14ac:dyDescent="0.25">
      <c r="B18" s="34"/>
      <c r="C18" s="33"/>
      <c r="D18" s="32"/>
      <c r="E18" s="32"/>
      <c r="F18" s="32"/>
      <c r="G18" s="32"/>
      <c r="H18" s="32"/>
      <c r="I18" s="32"/>
      <c r="J18" s="34"/>
    </row>
    <row r="19" spans="2:10" x14ac:dyDescent="0.25">
      <c r="B19" s="34"/>
      <c r="C19" s="38" t="s">
        <v>77</v>
      </c>
      <c r="D19" s="39"/>
      <c r="E19" s="39"/>
      <c r="F19" s="39"/>
      <c r="G19" s="39"/>
      <c r="H19" s="39"/>
      <c r="I19" s="39"/>
      <c r="J19" s="39"/>
    </row>
    <row r="20" spans="2:10" x14ac:dyDescent="0.25">
      <c r="B20" s="34"/>
      <c r="C20" s="17" t="s">
        <v>43</v>
      </c>
      <c r="D20" s="18" t="str">
        <f>CONCATENATE(YEAR,":",MONTH,":1:",ENGLISH_REPORT_DAY,":0:", $B$1)</f>
        <v>2016:2:1:3:0:TAIDONG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17" t="s">
        <v>44</v>
      </c>
      <c r="D21" s="18" t="str">
        <f>CONCATENATE(YEAR,":",MONTH,":2:",ENGLISH_REPORT_DAY,":0:", $B$1)</f>
        <v>2016:2:2:3:0:TAIDONG</v>
      </c>
      <c r="E21" s="2" t="e">
        <f>MATCH($D21,DATA_BY_UNIT!$A:$A,0)</f>
        <v>#N/A</v>
      </c>
      <c r="F21" s="18"/>
      <c r="G21" s="12" t="str">
        <f>IFERROR(INDEX(DATA_BY_UNIT!$A:$AA,$E21,MATCH(G$6,DATA_BY_UNIT!$A$1:$AA$1,0)), "")</f>
        <v/>
      </c>
      <c r="H21" s="12" t="str">
        <f>IFERROR(INDEX(DATA_BY_UNIT!$A:$AA,$E21,MATCH(H$6,DATA_BY_UNIT!$A$1:$AA$1,0)), "")</f>
        <v/>
      </c>
      <c r="I21" s="12" t="str">
        <f>IFERROR(INDEX(DATA_BY_UNIT!$A:$AA,$E21,MATCH(I$6,DATA_BY_UNIT!$A$1:$AA$1,0)), "")</f>
        <v/>
      </c>
      <c r="J21" s="12" t="str">
        <f>IFERROR(INDEX(DATA_BY_UNIT!$A:$AA,$E21,MATCH(J$6,DATA_BY_UNIT!$A$1:$AA$1,0)), "")</f>
        <v/>
      </c>
    </row>
    <row r="22" spans="2:10" x14ac:dyDescent="0.25">
      <c r="B22" s="34"/>
      <c r="C22" s="17" t="s">
        <v>45</v>
      </c>
      <c r="D22" s="18" t="str">
        <f>CONCATENATE(YEAR,":",MONTH,":3:",ENGLISH_REPORT_DAY,":0:", $B$1)</f>
        <v>2016:2:3:3:0:TAIDONG</v>
      </c>
      <c r="E22" s="2">
        <f>MATCH($D22,DATA_BY_UNIT!$A:$A,0)</f>
        <v>16</v>
      </c>
      <c r="F22" s="18"/>
      <c r="G22" s="12">
        <f>IFERROR(INDEX(DATA_BY_UNIT!$A:$AA,$E22,MATCH(G$6,DATA_BY_UNIT!$A$1:$AA$1,0)), "")</f>
        <v>25</v>
      </c>
      <c r="H22" s="12">
        <f>IFERROR(INDEX(DATA_BY_UNIT!$A:$AA,$E22,MATCH(H$6,DATA_BY_UNIT!$A$1:$AA$1,0)), "")</f>
        <v>20</v>
      </c>
      <c r="I22" s="12">
        <f>IFERROR(INDEX(DATA_BY_UNIT!$A:$AA,$E22,MATCH(I$6,DATA_BY_UNIT!$A$1:$AA$1,0)), "")</f>
        <v>2</v>
      </c>
      <c r="J22" s="12">
        <f>IFERROR(INDEX(DATA_BY_UNIT!$A:$AA,$E22,MATCH(J$6,DATA_BY_UNIT!$A$1:$AA$1,0)), "")</f>
        <v>1</v>
      </c>
    </row>
    <row r="23" spans="2:10" x14ac:dyDescent="0.25">
      <c r="B23" s="34"/>
      <c r="C23" s="17" t="s">
        <v>46</v>
      </c>
      <c r="D23" s="18" t="str">
        <f>CONCATENATE(YEAR,":",MONTH,":4:",ENGLISH_REPORT_DAY,":0:", $B$1)</f>
        <v>2016:2:4:3:0:TAIDONG</v>
      </c>
      <c r="E23" s="2">
        <f>MATCH($D23,DATA_BY_UNIT!$A:$A,0)</f>
        <v>47</v>
      </c>
      <c r="F23" s="18"/>
      <c r="G23" s="12">
        <f>IFERROR(INDEX(DATA_BY_UNIT!$A:$AA,$E23,MATCH(G$6,DATA_BY_UNIT!$A$1:$AA$1,0)), "")</f>
        <v>35</v>
      </c>
      <c r="H23" s="12">
        <f>IFERROR(INDEX(DATA_BY_UNIT!$A:$AA,$E23,MATCH(H$6,DATA_BY_UNIT!$A$1:$AA$1,0)), "")</f>
        <v>26</v>
      </c>
      <c r="I23" s="12">
        <f>IFERROR(INDEX(DATA_BY_UNIT!$A:$AA,$E23,MATCH(I$6,DATA_BY_UNIT!$A$1:$AA$1,0)), "")</f>
        <v>2</v>
      </c>
      <c r="J23" s="12">
        <f>IFERROR(INDEX(DATA_BY_UNIT!$A:$AA,$E23,MATCH(J$6,DATA_BY_UNIT!$A$1:$AA$1,0)), "")</f>
        <v>0</v>
      </c>
    </row>
    <row r="24" spans="2:10" x14ac:dyDescent="0.25">
      <c r="B24" s="34"/>
      <c r="C24" s="17" t="s">
        <v>47</v>
      </c>
      <c r="D24" s="18" t="str">
        <f>CONCATENATE(YEAR,":",MONTH,":5:",ENGLISH_REPORT_DAY,":0:", $B$1)</f>
        <v>2016:2:5:3:0:TAIDONG</v>
      </c>
      <c r="E24" s="2" t="e">
        <f>MATCH($D24,DATA_BY_UNIT!$A:$A,0)</f>
        <v>#N/A</v>
      </c>
      <c r="F24" s="18"/>
      <c r="G24" s="12" t="str">
        <f>IFERROR(INDEX(DATA_BY_UNIT!$A:$AA,$E24,MATCH(G$6,DATA_BY_UNIT!$A$1:$AA$1,0)), "")</f>
        <v/>
      </c>
      <c r="H24" s="12" t="str">
        <f>IFERROR(INDEX(DATA_BY_UNIT!$A:$AA,$E24,MATCH(H$6,DATA_BY_UNIT!$A$1:$AA$1,0)), "")</f>
        <v/>
      </c>
      <c r="I24" s="12" t="str">
        <f>IFERROR(INDEX(DATA_BY_UNIT!$A:$AA,$E24,MATCH(I$6,DATA_BY_UNIT!$A$1:$AA$1,0)), "")</f>
        <v/>
      </c>
      <c r="J24" s="12" t="str">
        <f>IFERROR(INDEX(DATA_BY_UNIT!$A:$AA,$E24,MATCH(J$6,DATA_BY_UNIT!$A$1:$AA$1,0)), "")</f>
        <v/>
      </c>
    </row>
    <row r="25" spans="2:10" x14ac:dyDescent="0.25">
      <c r="B25" s="34"/>
      <c r="C25" s="22" t="s">
        <v>461</v>
      </c>
      <c r="D25" s="19"/>
      <c r="E25" s="19"/>
      <c r="F25" s="19"/>
      <c r="G25" s="24">
        <f t="shared" ref="G25:J25" si="2">SUM(G20:G24)</f>
        <v>60</v>
      </c>
      <c r="H25" s="24">
        <f t="shared" si="2"/>
        <v>46</v>
      </c>
      <c r="I25" s="24">
        <f t="shared" si="2"/>
        <v>4</v>
      </c>
      <c r="J25" s="24">
        <f t="shared" si="2"/>
        <v>1</v>
      </c>
    </row>
    <row r="26" spans="2:10" x14ac:dyDescent="0.25">
      <c r="B26" s="32"/>
    </row>
    <row r="28" spans="2:10" x14ac:dyDescent="0.25">
      <c r="E28" s="1"/>
    </row>
    <row r="29" spans="2:10" x14ac:dyDescent="0.25">
      <c r="E29" s="1"/>
    </row>
    <row r="30" spans="2:10" x14ac:dyDescent="0.25">
      <c r="E30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21" priority="44" operator="lessThan">
      <formula>8.5</formula>
    </cfRule>
    <cfRule type="cellIs" dxfId="520" priority="45" operator="greaterThan">
      <formula>9.5</formula>
    </cfRule>
  </conditionalFormatting>
  <conditionalFormatting sqref="G7:J8">
    <cfRule type="expression" dxfId="519" priority="37">
      <formula>G7=""</formula>
    </cfRule>
  </conditionalFormatting>
  <conditionalFormatting sqref="H7:H8">
    <cfRule type="cellIs" dxfId="518" priority="41" operator="lessThan">
      <formula>3.5</formula>
    </cfRule>
    <cfRule type="cellIs" dxfId="517" priority="42" operator="greaterThan">
      <formula>4.5</formula>
    </cfRule>
  </conditionalFormatting>
  <conditionalFormatting sqref="I7:I8">
    <cfRule type="cellIs" dxfId="516" priority="40" operator="lessThan">
      <formula>0.5</formula>
    </cfRule>
    <cfRule type="cellIs" dxfId="515" priority="43" operator="greaterThan">
      <formula>1.5</formula>
    </cfRule>
  </conditionalFormatting>
  <conditionalFormatting sqref="J7:J8">
    <cfRule type="cellIs" dxfId="514" priority="38" operator="lessThan">
      <formula>0.5</formula>
    </cfRule>
    <cfRule type="cellIs" dxfId="513" priority="39" operator="greaterThan">
      <formula>0.5</formula>
    </cfRule>
  </conditionalFormatting>
  <conditionalFormatting sqref="G9:G10">
    <cfRule type="cellIs" dxfId="512" priority="35" operator="lessThan">
      <formula>8.5</formula>
    </cfRule>
    <cfRule type="cellIs" dxfId="511" priority="36" operator="greaterThan">
      <formula>9.5</formula>
    </cfRule>
  </conditionalFormatting>
  <conditionalFormatting sqref="G9:J10">
    <cfRule type="expression" dxfId="510" priority="28">
      <formula>G9=""</formula>
    </cfRule>
  </conditionalFormatting>
  <conditionalFormatting sqref="H9:H10">
    <cfRule type="cellIs" dxfId="509" priority="32" operator="lessThan">
      <formula>3.5</formula>
    </cfRule>
    <cfRule type="cellIs" dxfId="508" priority="33" operator="greaterThan">
      <formula>4.5</formula>
    </cfRule>
  </conditionalFormatting>
  <conditionalFormatting sqref="I9:I10">
    <cfRule type="cellIs" dxfId="507" priority="31" operator="lessThan">
      <formula>0.5</formula>
    </cfRule>
    <cfRule type="cellIs" dxfId="506" priority="34" operator="greaterThan">
      <formula>1.5</formula>
    </cfRule>
  </conditionalFormatting>
  <conditionalFormatting sqref="J9:J10">
    <cfRule type="cellIs" dxfId="505" priority="29" operator="lessThan">
      <formula>0.5</formula>
    </cfRule>
    <cfRule type="cellIs" dxfId="504" priority="30" operator="greaterThan">
      <formula>0.5</formula>
    </cfRule>
  </conditionalFormatting>
  <conditionalFormatting sqref="G11:G12">
    <cfRule type="cellIs" dxfId="503" priority="26" operator="lessThan">
      <formula>8.5</formula>
    </cfRule>
    <cfRule type="cellIs" dxfId="502" priority="27" operator="greaterThan">
      <formula>9.5</formula>
    </cfRule>
  </conditionalFormatting>
  <conditionalFormatting sqref="G11:J12">
    <cfRule type="expression" dxfId="501" priority="19">
      <formula>G11=""</formula>
    </cfRule>
  </conditionalFormatting>
  <conditionalFormatting sqref="H11:H12">
    <cfRule type="cellIs" dxfId="500" priority="23" operator="lessThan">
      <formula>3.5</formula>
    </cfRule>
    <cfRule type="cellIs" dxfId="499" priority="24" operator="greaterThan">
      <formula>4.5</formula>
    </cfRule>
  </conditionalFormatting>
  <conditionalFormatting sqref="I11:I12">
    <cfRule type="cellIs" dxfId="498" priority="22" operator="lessThan">
      <formula>0.5</formula>
    </cfRule>
    <cfRule type="cellIs" dxfId="497" priority="25" operator="greaterThan">
      <formula>1.5</formula>
    </cfRule>
  </conditionalFormatting>
  <conditionalFormatting sqref="J11:J12">
    <cfRule type="cellIs" dxfId="496" priority="20" operator="lessThan">
      <formula>0.5</formula>
    </cfRule>
    <cfRule type="cellIs" dxfId="495" priority="21" operator="greaterThan">
      <formula>0.5</formula>
    </cfRule>
  </conditionalFormatting>
  <conditionalFormatting sqref="G13:G14">
    <cfRule type="cellIs" dxfId="494" priority="17" operator="lessThan">
      <formula>8.5</formula>
    </cfRule>
    <cfRule type="cellIs" dxfId="493" priority="18" operator="greaterThan">
      <formula>9.5</formula>
    </cfRule>
  </conditionalFormatting>
  <conditionalFormatting sqref="G13:J14">
    <cfRule type="expression" dxfId="492" priority="10">
      <formula>G13=""</formula>
    </cfRule>
  </conditionalFormatting>
  <conditionalFormatting sqref="H13:H14">
    <cfRule type="cellIs" dxfId="491" priority="14" operator="lessThan">
      <formula>3.5</formula>
    </cfRule>
    <cfRule type="cellIs" dxfId="490" priority="15" operator="greaterThan">
      <formula>4.5</formula>
    </cfRule>
  </conditionalFormatting>
  <conditionalFormatting sqref="I13:I14">
    <cfRule type="cellIs" dxfId="489" priority="13" operator="lessThan">
      <formula>0.5</formula>
    </cfRule>
    <cfRule type="cellIs" dxfId="488" priority="16" operator="greaterThan">
      <formula>1.5</formula>
    </cfRule>
  </conditionalFormatting>
  <conditionalFormatting sqref="J13:J14">
    <cfRule type="cellIs" dxfId="487" priority="11" operator="lessThan">
      <formula>0.5</formula>
    </cfRule>
    <cfRule type="cellIs" dxfId="486" priority="12" operator="greaterThan">
      <formula>0.5</formula>
    </cfRule>
  </conditionalFormatting>
  <conditionalFormatting sqref="G15:G16">
    <cfRule type="cellIs" dxfId="485" priority="8" operator="lessThan">
      <formula>8.5</formula>
    </cfRule>
    <cfRule type="cellIs" dxfId="484" priority="9" operator="greaterThan">
      <formula>9.5</formula>
    </cfRule>
  </conditionalFormatting>
  <conditionalFormatting sqref="G15:J16">
    <cfRule type="expression" dxfId="483" priority="1">
      <formula>G15=""</formula>
    </cfRule>
  </conditionalFormatting>
  <conditionalFormatting sqref="H15:H16">
    <cfRule type="cellIs" dxfId="482" priority="5" operator="lessThan">
      <formula>3.5</formula>
    </cfRule>
    <cfRule type="cellIs" dxfId="481" priority="6" operator="greaterThan">
      <formula>4.5</formula>
    </cfRule>
  </conditionalFormatting>
  <conditionalFormatting sqref="I15:I16">
    <cfRule type="cellIs" dxfId="480" priority="4" operator="lessThan">
      <formula>0.5</formula>
    </cfRule>
    <cfRule type="cellIs" dxfId="479" priority="7" operator="greaterThan">
      <formula>1.5</formula>
    </cfRule>
  </conditionalFormatting>
  <conditionalFormatting sqref="J15:J16">
    <cfRule type="cellIs" dxfId="478" priority="2" operator="lessThan">
      <formula>0.5</formula>
    </cfRule>
    <cfRule type="cellIs" dxfId="477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162</v>
      </c>
      <c r="C1" s="57" t="s">
        <v>156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81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157</v>
      </c>
      <c r="C7" s="55" t="s">
        <v>288</v>
      </c>
      <c r="D7" s="2" t="str">
        <f t="shared" ref="D7:D16" si="0">CONCATENATE(YEAR,":",MONTH,":",WEEK,":",DAY,":",$A7,":",$B7)</f>
        <v>2016:2:4:3:0:TAO_2_E</v>
      </c>
      <c r="E7" s="2">
        <f>MATCH($D7,DATA_BY_COMP!$A:$A,0)</f>
        <v>110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10</v>
      </c>
      <c r="H7" s="12">
        <f>IFERROR(INDEX(DATA_BY_COMP!$A:$AA,$E7,MATCH(H$6,DATA_BY_COMP!$A$1:$AA$1,0)), "")</f>
        <v>9</v>
      </c>
      <c r="I7" s="12">
        <f>IFERROR(INDEX(DATA_BY_COMP!$A:$AA,$E7,MATCH(I$6,DATA_BY_COMP!$A$1:$AA$1,0)), "")</f>
        <v>1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157</v>
      </c>
      <c r="C8" s="56"/>
      <c r="D8" s="2" t="str">
        <f t="shared" si="0"/>
        <v>2016:2:4:3:1:TAO_2_E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158</v>
      </c>
      <c r="C9" s="55" t="s">
        <v>289</v>
      </c>
      <c r="D9" s="2" t="str">
        <f t="shared" si="0"/>
        <v>2016:2:4:3:0:TAO_1_A</v>
      </c>
      <c r="E9" s="2">
        <f>MATCH($D9,DATA_BY_COMP!$A:$A,0)</f>
        <v>109</v>
      </c>
      <c r="F9" s="2" t="str">
        <f>IFERROR(INDEX(DATA_BY_COMP!$A:$AA,$E9,MATCH(F$6,DATA_BY_COMP!$A$1:$AA$1,0)), "")</f>
        <v>child</v>
      </c>
      <c r="G9" s="12">
        <f>IFERROR(INDEX(DATA_BY_COMP!$A:$AA,$E9,MATCH(G$6,DATA_BY_COMP!$A$1:$AA$1,0)), "")</f>
        <v>8</v>
      </c>
      <c r="H9" s="12">
        <f>IFERROR(INDEX(DATA_BY_COMP!$A:$AA,$E9,MATCH(H$6,DATA_BY_COMP!$A$1:$AA$1,0)), "")</f>
        <v>7</v>
      </c>
      <c r="I9" s="12">
        <f>IFERROR(INDEX(DATA_BY_COMP!$A:$AA,$E9,MATCH(I$6,DATA_BY_COMP!$A$1:$AA$1,0)), "")</f>
        <v>1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158</v>
      </c>
      <c r="C10" s="56"/>
      <c r="D10" s="2" t="str">
        <f t="shared" si="0"/>
        <v>2016:2:4:3:1:TAO_1_A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159</v>
      </c>
      <c r="C11" s="55" t="s">
        <v>290</v>
      </c>
      <c r="D11" s="2" t="str">
        <f t="shared" si="0"/>
        <v>2016:2:4:3:0:TAO_1_B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12" t="str">
        <f>IFERROR(INDEX(DATA_BY_COMP!$A:$AA,$E11,MATCH(G$6,DATA_BY_COMP!$A$1:$AA$1,0)), "")</f>
        <v/>
      </c>
      <c r="H11" s="12" t="str">
        <f>IFERROR(INDEX(DATA_BY_COMP!$A:$AA,$E11,MATCH(H$6,DATA_BY_COMP!$A$1:$AA$1,0)), "")</f>
        <v/>
      </c>
      <c r="I11" s="12" t="str">
        <f>IFERROR(INDEX(DATA_BY_COMP!$A:$AA,$E11,MATCH(I$6,DATA_BY_COMP!$A$1:$AA$1,0)), "")</f>
        <v/>
      </c>
      <c r="J11" s="12" t="str">
        <f>IFERROR(INDEX(DATA_BY_COMP!$A:$AA,$E11,MATCH(J$6,DATA_BY_COMP!$A$1:$AA$1,0)), "")</f>
        <v/>
      </c>
    </row>
    <row r="12" spans="1:10" x14ac:dyDescent="0.25">
      <c r="A12" s="4">
        <v>1</v>
      </c>
      <c r="B12" s="43" t="s">
        <v>159</v>
      </c>
      <c r="C12" s="56"/>
      <c r="D12" s="2" t="str">
        <f t="shared" si="0"/>
        <v>2016:2:4:3:1:TAO_1_B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160</v>
      </c>
      <c r="C13" s="55" t="s">
        <v>291</v>
      </c>
      <c r="D13" s="2" t="str">
        <f t="shared" si="0"/>
        <v>2016:2:4:3:0:TAO_2_S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12" t="str">
        <f>IFERROR(INDEX(DATA_BY_COMP!$A:$AA,$E13,MATCH(G$6,DATA_BY_COMP!$A$1:$AA$1,0)), "")</f>
        <v/>
      </c>
      <c r="H13" s="12" t="str">
        <f>IFERROR(INDEX(DATA_BY_COMP!$A:$AA,$E13,MATCH(H$6,DATA_BY_COMP!$A$1:$AA$1,0)), "")</f>
        <v/>
      </c>
      <c r="I13" s="12" t="str">
        <f>IFERROR(INDEX(DATA_BY_COMP!$A:$AA,$E13,MATCH(I$6,DATA_BY_COMP!$A$1:$AA$1,0)), "")</f>
        <v/>
      </c>
      <c r="J13" s="12" t="str">
        <f>IFERROR(INDEX(DATA_BY_COMP!$A:$AA,$E13,MATCH(J$6,DATA_BY_COMP!$A$1:$AA$1,0)), "")</f>
        <v/>
      </c>
    </row>
    <row r="14" spans="1:10" x14ac:dyDescent="0.25">
      <c r="A14" s="4">
        <v>1</v>
      </c>
      <c r="B14" s="43" t="s">
        <v>160</v>
      </c>
      <c r="C14" s="56"/>
      <c r="D14" s="2" t="str">
        <f t="shared" si="0"/>
        <v>2016:2:4:3:1:TAO_2_S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A15" s="4">
        <v>0</v>
      </c>
      <c r="B15" s="43" t="s">
        <v>161</v>
      </c>
      <c r="C15" s="55" t="s">
        <v>292</v>
      </c>
      <c r="D15" s="2" t="str">
        <f t="shared" si="0"/>
        <v>2016:2:4:3:0:GUISHAN_E</v>
      </c>
      <c r="E15" s="2">
        <f>MATCH($D15,DATA_BY_COMP!$A:$A,0)</f>
        <v>74</v>
      </c>
      <c r="F15" s="2" t="str">
        <f>IFERROR(INDEX(DATA_BY_COMP!$A:$AA,$E15,MATCH(F$6,DATA_BY_COMP!$A$1:$AA$1,0)), "")</f>
        <v>begin.</v>
      </c>
      <c r="G15" s="12">
        <f>IFERROR(INDEX(DATA_BY_COMP!$A:$AA,$E15,MATCH(G$6,DATA_BY_COMP!$A$1:$AA$1,0)), "")</f>
        <v>21</v>
      </c>
      <c r="H15" s="12">
        <f>IFERROR(INDEX(DATA_BY_COMP!$A:$AA,$E15,MATCH(H$6,DATA_BY_COMP!$A$1:$AA$1,0)), "")</f>
        <v>13</v>
      </c>
      <c r="I15" s="12">
        <f>IFERROR(INDEX(DATA_BY_COMP!$A:$AA,$E15,MATCH(I$6,DATA_BY_COMP!$A$1:$AA$1,0)), "")</f>
        <v>7</v>
      </c>
      <c r="J15" s="12">
        <f>IFERROR(INDEX(DATA_BY_COMP!$A:$AA,$E15,MATCH(J$6,DATA_BY_COMP!$A$1:$AA$1,0)), "")</f>
        <v>1</v>
      </c>
    </row>
    <row r="16" spans="1:10" x14ac:dyDescent="0.25">
      <c r="A16" s="4">
        <v>1</v>
      </c>
      <c r="B16" s="43" t="s">
        <v>161</v>
      </c>
      <c r="C16" s="56"/>
      <c r="D16" s="2" t="str">
        <f t="shared" si="0"/>
        <v>2016:2:4:3:1:GUISHAN_E</v>
      </c>
      <c r="E16" s="2" t="e">
        <f>MATCH($D16,DATA_BY_COMP!$A:$A,0)</f>
        <v>#N/A</v>
      </c>
      <c r="F16" s="2" t="str">
        <f>IFERROR(INDEX(DATA_BY_COMP!$A:$AA,$E16,MATCH(F$6,DATA_BY_COMP!$A$1:$AA$1,0)), "")</f>
        <v/>
      </c>
      <c r="G16" s="31" t="str">
        <f>IFERROR(INDEX(DATA_BY_COMP!$A:$AA,$E16,MATCH(G$6,DATA_BY_COMP!$A$1:$AA$1,0)), "")</f>
        <v/>
      </c>
      <c r="H16" s="31" t="str">
        <f>IFERROR(INDEX(DATA_BY_COMP!$A:$AA,$E16,MATCH(H$6,DATA_BY_COMP!$A$1:$AA$1,0)), "")</f>
        <v/>
      </c>
      <c r="I16" s="31" t="str">
        <f>IFERROR(INDEX(DATA_BY_COMP!$A:$AA,$E16,MATCH(I$6,DATA_BY_COMP!$A$1:$AA$1,0)), "")</f>
        <v/>
      </c>
      <c r="J16" s="31" t="str">
        <f>IFERROR(INDEX(DATA_BY_COMP!$A:$AA,$E16,MATCH(J$6,DATA_BY_COMP!$A$1:$AA$1,0)), "")</f>
        <v/>
      </c>
    </row>
    <row r="17" spans="2:10" x14ac:dyDescent="0.25">
      <c r="B17" s="43"/>
      <c r="C17" s="10" t="s">
        <v>461</v>
      </c>
      <c r="D17" s="11"/>
      <c r="E17" s="11"/>
      <c r="F17" s="11"/>
      <c r="G17" s="13">
        <f>SUM(G7:G16)</f>
        <v>39</v>
      </c>
      <c r="H17" s="13">
        <f t="shared" ref="H17:J17" si="1">SUM(H7:H16)</f>
        <v>29</v>
      </c>
      <c r="I17" s="13">
        <f t="shared" si="1"/>
        <v>9</v>
      </c>
      <c r="J17" s="13">
        <f t="shared" si="1"/>
        <v>1</v>
      </c>
    </row>
    <row r="18" spans="2:10" x14ac:dyDescent="0.25">
      <c r="B18" s="34"/>
      <c r="C18" s="33"/>
      <c r="D18" s="32"/>
      <c r="E18" s="32"/>
      <c r="F18" s="32"/>
      <c r="G18" s="32"/>
      <c r="H18" s="32"/>
      <c r="I18" s="32"/>
      <c r="J18" s="34"/>
    </row>
    <row r="19" spans="2:10" x14ac:dyDescent="0.25">
      <c r="B19" s="34"/>
      <c r="C19" s="38" t="s">
        <v>77</v>
      </c>
      <c r="D19" s="39"/>
      <c r="E19" s="39"/>
      <c r="F19" s="39"/>
      <c r="G19" s="39"/>
      <c r="H19" s="39"/>
      <c r="I19" s="39"/>
      <c r="J19" s="39"/>
    </row>
    <row r="20" spans="2:10" x14ac:dyDescent="0.25">
      <c r="B20" s="34"/>
      <c r="C20" s="17" t="s">
        <v>43</v>
      </c>
      <c r="D20" s="18" t="str">
        <f>CONCATENATE(YEAR,":",MONTH,":1:",ENGLISH_REPORT_DAY,":0:", $B$1)</f>
        <v>2016:2:1:3:0:TAOYUAN_1_2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17" t="s">
        <v>44</v>
      </c>
      <c r="D21" s="18" t="str">
        <f>CONCATENATE(YEAR,":",MONTH,":2:",ENGLISH_REPORT_DAY,":0:", $B$1)</f>
        <v>2016:2:2:3:0:TAOYUAN_1_2</v>
      </c>
      <c r="E21" s="2" t="e">
        <f>MATCH($D21,DATA_BY_UNIT!$A:$A,0)</f>
        <v>#N/A</v>
      </c>
      <c r="F21" s="18"/>
      <c r="G21" s="12" t="str">
        <f>IFERROR(INDEX(DATA_BY_UNIT!$A:$AA,$E21,MATCH(G$6,DATA_BY_UNIT!$A$1:$AA$1,0)), "")</f>
        <v/>
      </c>
      <c r="H21" s="12" t="str">
        <f>IFERROR(INDEX(DATA_BY_UNIT!$A:$AA,$E21,MATCH(H$6,DATA_BY_UNIT!$A$1:$AA$1,0)), "")</f>
        <v/>
      </c>
      <c r="I21" s="12" t="str">
        <f>IFERROR(INDEX(DATA_BY_UNIT!$A:$AA,$E21,MATCH(I$6,DATA_BY_UNIT!$A$1:$AA$1,0)), "")</f>
        <v/>
      </c>
      <c r="J21" s="12" t="str">
        <f>IFERROR(INDEX(DATA_BY_UNIT!$A:$AA,$E21,MATCH(J$6,DATA_BY_UNIT!$A$1:$AA$1,0)), "")</f>
        <v/>
      </c>
    </row>
    <row r="22" spans="2:10" x14ac:dyDescent="0.25">
      <c r="B22" s="34"/>
      <c r="C22" s="17" t="s">
        <v>45</v>
      </c>
      <c r="D22" s="18" t="str">
        <f>CONCATENATE(YEAR,":",MONTH,":3:",ENGLISH_REPORT_DAY,":0:", $B$1)</f>
        <v>2016:2:3:3:0:TAOYUAN_1_2</v>
      </c>
      <c r="E22" s="2">
        <f>MATCH($D22,DATA_BY_UNIT!$A:$A,0)</f>
        <v>17</v>
      </c>
      <c r="F22" s="18"/>
      <c r="G22" s="12">
        <f>IFERROR(INDEX(DATA_BY_UNIT!$A:$AA,$E22,MATCH(G$6,DATA_BY_UNIT!$A$1:$AA$1,0)), "")</f>
        <v>13</v>
      </c>
      <c r="H22" s="12">
        <f>IFERROR(INDEX(DATA_BY_UNIT!$A:$AA,$E22,MATCH(H$6,DATA_BY_UNIT!$A$1:$AA$1,0)), "")</f>
        <v>8</v>
      </c>
      <c r="I22" s="12">
        <f>IFERROR(INDEX(DATA_BY_UNIT!$A:$AA,$E22,MATCH(I$6,DATA_BY_UNIT!$A$1:$AA$1,0)), "")</f>
        <v>3</v>
      </c>
      <c r="J22" s="12">
        <f>IFERROR(INDEX(DATA_BY_UNIT!$A:$AA,$E22,MATCH(J$6,DATA_BY_UNIT!$A$1:$AA$1,0)), "")</f>
        <v>0</v>
      </c>
    </row>
    <row r="23" spans="2:10" x14ac:dyDescent="0.25">
      <c r="B23" s="34"/>
      <c r="C23" s="17" t="s">
        <v>46</v>
      </c>
      <c r="D23" s="18" t="str">
        <f>CONCATENATE(YEAR,":",MONTH,":4:",ENGLISH_REPORT_DAY,":0:", $B$1)</f>
        <v>2016:2:4:3:0:TAOYUAN_1_2</v>
      </c>
      <c r="E23" s="2">
        <f>MATCH($D23,DATA_BY_UNIT!$A:$A,0)</f>
        <v>48</v>
      </c>
      <c r="F23" s="18"/>
      <c r="G23" s="12">
        <f>IFERROR(INDEX(DATA_BY_UNIT!$A:$AA,$E23,MATCH(G$6,DATA_BY_UNIT!$A$1:$AA$1,0)), "")</f>
        <v>39</v>
      </c>
      <c r="H23" s="12">
        <f>IFERROR(INDEX(DATA_BY_UNIT!$A:$AA,$E23,MATCH(H$6,DATA_BY_UNIT!$A$1:$AA$1,0)), "")</f>
        <v>29</v>
      </c>
      <c r="I23" s="12">
        <f>IFERROR(INDEX(DATA_BY_UNIT!$A:$AA,$E23,MATCH(I$6,DATA_BY_UNIT!$A$1:$AA$1,0)), "")</f>
        <v>9</v>
      </c>
      <c r="J23" s="12">
        <f>IFERROR(INDEX(DATA_BY_UNIT!$A:$AA,$E23,MATCH(J$6,DATA_BY_UNIT!$A$1:$AA$1,0)), "")</f>
        <v>1</v>
      </c>
    </row>
    <row r="24" spans="2:10" x14ac:dyDescent="0.25">
      <c r="B24" s="34"/>
      <c r="C24" s="17" t="s">
        <v>47</v>
      </c>
      <c r="D24" s="18" t="str">
        <f>CONCATENATE(YEAR,":",MONTH,":5:",ENGLISH_REPORT_DAY,":0:", $B$1)</f>
        <v>2016:2:5:3:0:TAOYUAN_1_2</v>
      </c>
      <c r="E24" s="2" t="e">
        <f>MATCH($D24,DATA_BY_UNIT!$A:$A,0)</f>
        <v>#N/A</v>
      </c>
      <c r="F24" s="18"/>
      <c r="G24" s="12" t="str">
        <f>IFERROR(INDEX(DATA_BY_UNIT!$A:$AA,$E24,MATCH(G$6,DATA_BY_UNIT!$A$1:$AA$1,0)), "")</f>
        <v/>
      </c>
      <c r="H24" s="12" t="str">
        <f>IFERROR(INDEX(DATA_BY_UNIT!$A:$AA,$E24,MATCH(H$6,DATA_BY_UNIT!$A$1:$AA$1,0)), "")</f>
        <v/>
      </c>
      <c r="I24" s="12" t="str">
        <f>IFERROR(INDEX(DATA_BY_UNIT!$A:$AA,$E24,MATCH(I$6,DATA_BY_UNIT!$A$1:$AA$1,0)), "")</f>
        <v/>
      </c>
      <c r="J24" s="12" t="str">
        <f>IFERROR(INDEX(DATA_BY_UNIT!$A:$AA,$E24,MATCH(J$6,DATA_BY_UNIT!$A$1:$AA$1,0)), "")</f>
        <v/>
      </c>
    </row>
    <row r="25" spans="2:10" x14ac:dyDescent="0.25">
      <c r="B25" s="34"/>
      <c r="C25" s="22" t="s">
        <v>461</v>
      </c>
      <c r="D25" s="19"/>
      <c r="E25" s="19"/>
      <c r="F25" s="19"/>
      <c r="G25" s="24">
        <f t="shared" ref="G25:J25" si="2">SUM(G20:G24)</f>
        <v>52</v>
      </c>
      <c r="H25" s="24">
        <f t="shared" si="2"/>
        <v>37</v>
      </c>
      <c r="I25" s="24">
        <f t="shared" si="2"/>
        <v>12</v>
      </c>
      <c r="J25" s="24">
        <f t="shared" si="2"/>
        <v>1</v>
      </c>
    </row>
    <row r="26" spans="2:10" x14ac:dyDescent="0.25">
      <c r="B26" s="32"/>
    </row>
    <row r="28" spans="2:10" x14ac:dyDescent="0.25">
      <c r="E28" s="1"/>
    </row>
    <row r="29" spans="2:10" x14ac:dyDescent="0.25">
      <c r="E29" s="1"/>
    </row>
    <row r="30" spans="2:10" x14ac:dyDescent="0.25">
      <c r="E30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76" priority="44" operator="lessThan">
      <formula>8.5</formula>
    </cfRule>
    <cfRule type="cellIs" dxfId="475" priority="45" operator="greaterThan">
      <formula>9.5</formula>
    </cfRule>
  </conditionalFormatting>
  <conditionalFormatting sqref="G7:J8">
    <cfRule type="expression" dxfId="474" priority="37">
      <formula>G7=""</formula>
    </cfRule>
  </conditionalFormatting>
  <conditionalFormatting sqref="H7:H8">
    <cfRule type="cellIs" dxfId="473" priority="41" operator="lessThan">
      <formula>3.5</formula>
    </cfRule>
    <cfRule type="cellIs" dxfId="472" priority="42" operator="greaterThan">
      <formula>4.5</formula>
    </cfRule>
  </conditionalFormatting>
  <conditionalFormatting sqref="I7:I8">
    <cfRule type="cellIs" dxfId="471" priority="40" operator="lessThan">
      <formula>0.5</formula>
    </cfRule>
    <cfRule type="cellIs" dxfId="470" priority="43" operator="greaterThan">
      <formula>1.5</formula>
    </cfRule>
  </conditionalFormatting>
  <conditionalFormatting sqref="J7:J8">
    <cfRule type="cellIs" dxfId="469" priority="38" operator="lessThan">
      <formula>0.5</formula>
    </cfRule>
    <cfRule type="cellIs" dxfId="468" priority="39" operator="greaterThan">
      <formula>0.5</formula>
    </cfRule>
  </conditionalFormatting>
  <conditionalFormatting sqref="G9:G10">
    <cfRule type="cellIs" dxfId="467" priority="35" operator="lessThan">
      <formula>8.5</formula>
    </cfRule>
    <cfRule type="cellIs" dxfId="466" priority="36" operator="greaterThan">
      <formula>9.5</formula>
    </cfRule>
  </conditionalFormatting>
  <conditionalFormatting sqref="G9:J10">
    <cfRule type="expression" dxfId="465" priority="28">
      <formula>G9=""</formula>
    </cfRule>
  </conditionalFormatting>
  <conditionalFormatting sqref="H9:H10">
    <cfRule type="cellIs" dxfId="464" priority="32" operator="lessThan">
      <formula>3.5</formula>
    </cfRule>
    <cfRule type="cellIs" dxfId="463" priority="33" operator="greaterThan">
      <formula>4.5</formula>
    </cfRule>
  </conditionalFormatting>
  <conditionalFormatting sqref="I9:I10">
    <cfRule type="cellIs" dxfId="462" priority="31" operator="lessThan">
      <formula>0.5</formula>
    </cfRule>
    <cfRule type="cellIs" dxfId="461" priority="34" operator="greaterThan">
      <formula>1.5</formula>
    </cfRule>
  </conditionalFormatting>
  <conditionalFormatting sqref="J9:J10">
    <cfRule type="cellIs" dxfId="460" priority="29" operator="lessThan">
      <formula>0.5</formula>
    </cfRule>
    <cfRule type="cellIs" dxfId="459" priority="30" operator="greaterThan">
      <formula>0.5</formula>
    </cfRule>
  </conditionalFormatting>
  <conditionalFormatting sqref="G11:G12">
    <cfRule type="cellIs" dxfId="458" priority="26" operator="lessThan">
      <formula>8.5</formula>
    </cfRule>
    <cfRule type="cellIs" dxfId="457" priority="27" operator="greaterThan">
      <formula>9.5</formula>
    </cfRule>
  </conditionalFormatting>
  <conditionalFormatting sqref="G11:J12">
    <cfRule type="expression" dxfId="456" priority="19">
      <formula>G11=""</formula>
    </cfRule>
  </conditionalFormatting>
  <conditionalFormatting sqref="H11:H12">
    <cfRule type="cellIs" dxfId="455" priority="23" operator="lessThan">
      <formula>3.5</formula>
    </cfRule>
    <cfRule type="cellIs" dxfId="454" priority="24" operator="greaterThan">
      <formula>4.5</formula>
    </cfRule>
  </conditionalFormatting>
  <conditionalFormatting sqref="I11:I12">
    <cfRule type="cellIs" dxfId="453" priority="22" operator="lessThan">
      <formula>0.5</formula>
    </cfRule>
    <cfRule type="cellIs" dxfId="452" priority="25" operator="greaterThan">
      <formula>1.5</formula>
    </cfRule>
  </conditionalFormatting>
  <conditionalFormatting sqref="J11:J12">
    <cfRule type="cellIs" dxfId="451" priority="20" operator="lessThan">
      <formula>0.5</formula>
    </cfRule>
    <cfRule type="cellIs" dxfId="450" priority="21" operator="greaterThan">
      <formula>0.5</formula>
    </cfRule>
  </conditionalFormatting>
  <conditionalFormatting sqref="G13:G14">
    <cfRule type="cellIs" dxfId="449" priority="17" operator="lessThan">
      <formula>8.5</formula>
    </cfRule>
    <cfRule type="cellIs" dxfId="448" priority="18" operator="greaterThan">
      <formula>9.5</formula>
    </cfRule>
  </conditionalFormatting>
  <conditionalFormatting sqref="G13:J14">
    <cfRule type="expression" dxfId="447" priority="10">
      <formula>G13=""</formula>
    </cfRule>
  </conditionalFormatting>
  <conditionalFormatting sqref="H13:H14">
    <cfRule type="cellIs" dxfId="446" priority="14" operator="lessThan">
      <formula>3.5</formula>
    </cfRule>
    <cfRule type="cellIs" dxfId="445" priority="15" operator="greaterThan">
      <formula>4.5</formula>
    </cfRule>
  </conditionalFormatting>
  <conditionalFormatting sqref="I13:I14">
    <cfRule type="cellIs" dxfId="444" priority="13" operator="lessThan">
      <formula>0.5</formula>
    </cfRule>
    <cfRule type="cellIs" dxfId="443" priority="16" operator="greaterThan">
      <formula>1.5</formula>
    </cfRule>
  </conditionalFormatting>
  <conditionalFormatting sqref="J13:J14">
    <cfRule type="cellIs" dxfId="442" priority="11" operator="lessThan">
      <formula>0.5</formula>
    </cfRule>
    <cfRule type="cellIs" dxfId="441" priority="12" operator="greaterThan">
      <formula>0.5</formula>
    </cfRule>
  </conditionalFormatting>
  <conditionalFormatting sqref="G15:G16">
    <cfRule type="cellIs" dxfId="440" priority="8" operator="lessThan">
      <formula>8.5</formula>
    </cfRule>
    <cfRule type="cellIs" dxfId="439" priority="9" operator="greaterThan">
      <formula>9.5</formula>
    </cfRule>
  </conditionalFormatting>
  <conditionalFormatting sqref="G15:J16">
    <cfRule type="expression" dxfId="438" priority="1">
      <formula>G15=""</formula>
    </cfRule>
  </conditionalFormatting>
  <conditionalFormatting sqref="H15:H16">
    <cfRule type="cellIs" dxfId="437" priority="5" operator="lessThan">
      <formula>3.5</formula>
    </cfRule>
    <cfRule type="cellIs" dxfId="436" priority="6" operator="greaterThan">
      <formula>4.5</formula>
    </cfRule>
  </conditionalFormatting>
  <conditionalFormatting sqref="I15:I16">
    <cfRule type="cellIs" dxfId="435" priority="4" operator="lessThan">
      <formula>0.5</formula>
    </cfRule>
    <cfRule type="cellIs" dxfId="434" priority="7" operator="greaterThan">
      <formula>1.5</formula>
    </cfRule>
  </conditionalFormatting>
  <conditionalFormatting sqref="J15:J16">
    <cfRule type="cellIs" dxfId="433" priority="2" operator="lessThan">
      <formula>0.5</formula>
    </cfRule>
    <cfRule type="cellIs" dxfId="432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167</v>
      </c>
      <c r="C1" s="57" t="s">
        <v>79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81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163</v>
      </c>
      <c r="C7" s="55" t="s">
        <v>284</v>
      </c>
      <c r="D7" s="2" t="str">
        <f t="shared" ref="D7:D14" si="0">CONCATENATE(YEAR,":",MONTH,":",WEEK,":",DAY,":",$A7,":",$B7)</f>
        <v>2016:2:4:3:0:TAO_3_E_ZL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12" t="str">
        <f>IFERROR(INDEX(DATA_BY_COMP!$A:$AA,$E7,MATCH(G$6,DATA_BY_COMP!$A$1:$AA$1,0)), "")</f>
        <v/>
      </c>
      <c r="H7" s="12" t="str">
        <f>IFERROR(INDEX(DATA_BY_COMP!$A:$AA,$E7,MATCH(H$6,DATA_BY_COMP!$A$1:$AA$1,0)), "")</f>
        <v/>
      </c>
      <c r="I7" s="12" t="str">
        <f>IFERROR(INDEX(DATA_BY_COMP!$A:$AA,$E7,MATCH(I$6,DATA_BY_COMP!$A$1:$AA$1,0)), "")</f>
        <v/>
      </c>
      <c r="J7" s="12" t="str">
        <f>IFERROR(INDEX(DATA_BY_COMP!$A:$AA,$E7,MATCH(J$6,DATA_BY_COMP!$A$1:$AA$1,0)), "")</f>
        <v/>
      </c>
    </row>
    <row r="8" spans="1:10" x14ac:dyDescent="0.25">
      <c r="A8" s="4">
        <v>1</v>
      </c>
      <c r="B8" s="43" t="s">
        <v>163</v>
      </c>
      <c r="C8" s="56"/>
      <c r="D8" s="2" t="str">
        <f t="shared" si="0"/>
        <v>2016:2:4:3:1:TAO_3_E_ZL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164</v>
      </c>
      <c r="C9" s="55" t="s">
        <v>285</v>
      </c>
      <c r="D9" s="2" t="str">
        <f t="shared" si="0"/>
        <v>2016:2:4:3:0:TAO_3_E</v>
      </c>
      <c r="E9" s="2">
        <f>MATCH($D9,DATA_BY_COMP!$A:$A,0)</f>
        <v>111</v>
      </c>
      <c r="F9" s="2" t="str">
        <f>IFERROR(INDEX(DATA_BY_COMP!$A:$AA,$E9,MATCH(F$6,DATA_BY_COMP!$A$1:$AA$1,0)), "")</f>
        <v>Advanced</v>
      </c>
      <c r="G9" s="12">
        <f>IFERROR(INDEX(DATA_BY_COMP!$A:$AA,$E9,MATCH(G$6,DATA_BY_COMP!$A$1:$AA$1,0)), "")</f>
        <v>7</v>
      </c>
      <c r="H9" s="12">
        <f>IFERROR(INDEX(DATA_BY_COMP!$A:$AA,$E9,MATCH(H$6,DATA_BY_COMP!$A$1:$AA$1,0)), "")</f>
        <v>7</v>
      </c>
      <c r="I9" s="12">
        <f>IFERROR(INDEX(DATA_BY_COMP!$A:$AA,$E9,MATCH(I$6,DATA_BY_COMP!$A$1:$AA$1,0)), "")</f>
        <v>1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164</v>
      </c>
      <c r="C10" s="56"/>
      <c r="D10" s="2" t="str">
        <f t="shared" si="0"/>
        <v>2016:2:4:3:1:TAO_3_E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165</v>
      </c>
      <c r="C11" s="55" t="s">
        <v>286</v>
      </c>
      <c r="D11" s="2" t="str">
        <f t="shared" si="0"/>
        <v>2016:2:4:3:0:TAO_4_E</v>
      </c>
      <c r="E11" s="2">
        <f>MATCH($D11,DATA_BY_COMP!$A:$A,0)</f>
        <v>112</v>
      </c>
      <c r="F11" s="2" t="str">
        <f>IFERROR(INDEX(DATA_BY_COMP!$A:$AA,$E11,MATCH(F$6,DATA_BY_COMP!$A$1:$AA$1,0)), "")</f>
        <v>BEGINNER</v>
      </c>
      <c r="G11" s="12">
        <f>IFERROR(INDEX(DATA_BY_COMP!$A:$AA,$E11,MATCH(G$6,DATA_BY_COMP!$A$1:$AA$1,0)), "")</f>
        <v>10</v>
      </c>
      <c r="H11" s="12">
        <f>IFERROR(INDEX(DATA_BY_COMP!$A:$AA,$E11,MATCH(H$6,DATA_BY_COMP!$A$1:$AA$1,0)), "")</f>
        <v>9</v>
      </c>
      <c r="I11" s="12">
        <f>IFERROR(INDEX(DATA_BY_COMP!$A:$AA,$E11,MATCH(I$6,DATA_BY_COMP!$A$1:$AA$1,0)), "")</f>
        <v>3</v>
      </c>
      <c r="J11" s="12">
        <f>IFERROR(INDEX(DATA_BY_COMP!$A:$AA,$E11,MATCH(J$6,DATA_BY_COMP!$A$1:$AA$1,0)), "")</f>
        <v>1</v>
      </c>
    </row>
    <row r="12" spans="1:10" x14ac:dyDescent="0.25">
      <c r="A12" s="4">
        <v>1</v>
      </c>
      <c r="B12" s="43" t="s">
        <v>165</v>
      </c>
      <c r="C12" s="56"/>
      <c r="D12" s="2" t="str">
        <f t="shared" si="0"/>
        <v>2016:2:4:3:1:TAO_4_E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166</v>
      </c>
      <c r="C13" s="55" t="s">
        <v>287</v>
      </c>
      <c r="D13" s="2" t="str">
        <f t="shared" si="0"/>
        <v>2016:2:4:3:0:TAO_4_S</v>
      </c>
      <c r="E13" s="2">
        <f>MATCH($D13,DATA_BY_COMP!$A:$A,0)</f>
        <v>113</v>
      </c>
      <c r="F13" s="2" t="str">
        <f>IFERROR(INDEX(DATA_BY_COMP!$A:$AA,$E13,MATCH(F$6,DATA_BY_COMP!$A$1:$AA$1,0)), "")</f>
        <v>INTERMEDIATE</v>
      </c>
      <c r="G13" s="12">
        <f>IFERROR(INDEX(DATA_BY_COMP!$A:$AA,$E13,MATCH(G$6,DATA_BY_COMP!$A$1:$AA$1,0)), "")</f>
        <v>8</v>
      </c>
      <c r="H13" s="12">
        <f>IFERROR(INDEX(DATA_BY_COMP!$A:$AA,$E13,MATCH(H$6,DATA_BY_COMP!$A$1:$AA$1,0)), "")</f>
        <v>7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1</v>
      </c>
    </row>
    <row r="14" spans="1:10" x14ac:dyDescent="0.25">
      <c r="A14" s="4">
        <v>1</v>
      </c>
      <c r="B14" s="43" t="s">
        <v>166</v>
      </c>
      <c r="C14" s="56"/>
      <c r="D14" s="2" t="str">
        <f t="shared" si="0"/>
        <v>2016:2:4:3:1:TAO_4_S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25</v>
      </c>
      <c r="H15" s="13">
        <f t="shared" ref="H15:J15" si="1">SUM(H7:H14)</f>
        <v>23</v>
      </c>
      <c r="I15" s="13">
        <f t="shared" si="1"/>
        <v>4</v>
      </c>
      <c r="J15" s="13">
        <f t="shared" si="1"/>
        <v>2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2016:2:1:3:0:TAOYUAN_3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2016:2:2:3:0:TAOYUAN_3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2016:2:3:3:0:TAOYUAN_3</v>
      </c>
      <c r="E20" s="2">
        <f>MATCH($D20,DATA_BY_UNIT!$A:$A,0)</f>
        <v>18</v>
      </c>
      <c r="F20" s="18"/>
      <c r="G20" s="12">
        <f>IFERROR(INDEX(DATA_BY_UNIT!$A:$AA,$E20,MATCH(G$6,DATA_BY_UNIT!$A$1:$AA$1,0)), "")</f>
        <v>21</v>
      </c>
      <c r="H20" s="12">
        <f>IFERROR(INDEX(DATA_BY_UNIT!$A:$AA,$E20,MATCH(H$6,DATA_BY_UNIT!$A$1:$AA$1,0)), "")</f>
        <v>20</v>
      </c>
      <c r="I20" s="12">
        <f>IFERROR(INDEX(DATA_BY_UNIT!$A:$AA,$E20,MATCH(I$6,DATA_BY_UNIT!$A$1:$AA$1,0)), "")</f>
        <v>3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2016:2:4:3:0:TAOYUAN_3</v>
      </c>
      <c r="E21" s="2">
        <f>MATCH($D21,DATA_BY_UNIT!$A:$A,0)</f>
        <v>49</v>
      </c>
      <c r="F21" s="18"/>
      <c r="G21" s="12">
        <f>IFERROR(INDEX(DATA_BY_UNIT!$A:$AA,$E21,MATCH(G$6,DATA_BY_UNIT!$A$1:$AA$1,0)), "")</f>
        <v>25</v>
      </c>
      <c r="H21" s="12">
        <f>IFERROR(INDEX(DATA_BY_UNIT!$A:$AA,$E21,MATCH(H$6,DATA_BY_UNIT!$A$1:$AA$1,0)), "")</f>
        <v>23</v>
      </c>
      <c r="I21" s="12">
        <f>IFERROR(INDEX(DATA_BY_UNIT!$A:$AA,$E21,MATCH(I$6,DATA_BY_UNIT!$A$1:$AA$1,0)), "")</f>
        <v>4</v>
      </c>
      <c r="J21" s="12">
        <f>IFERROR(INDEX(DATA_BY_UNIT!$A:$AA,$E21,MATCH(J$6,DATA_BY_UNIT!$A$1:$AA$1,0)), "")</f>
        <v>2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2016:2:5:3:0:TAOYUAN_3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46</v>
      </c>
      <c r="H23" s="24">
        <f t="shared" si="2"/>
        <v>43</v>
      </c>
      <c r="I23" s="24">
        <f t="shared" si="2"/>
        <v>7</v>
      </c>
      <c r="J23" s="24">
        <f t="shared" si="2"/>
        <v>2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31" priority="35" operator="lessThan">
      <formula>8.5</formula>
    </cfRule>
    <cfRule type="cellIs" dxfId="430" priority="36" operator="greaterThan">
      <formula>9.5</formula>
    </cfRule>
  </conditionalFormatting>
  <conditionalFormatting sqref="G7:J8">
    <cfRule type="expression" dxfId="429" priority="28">
      <formula>G7=""</formula>
    </cfRule>
  </conditionalFormatting>
  <conditionalFormatting sqref="H7:H8">
    <cfRule type="cellIs" dxfId="428" priority="32" operator="lessThan">
      <formula>3.5</formula>
    </cfRule>
    <cfRule type="cellIs" dxfId="427" priority="33" operator="greaterThan">
      <formula>4.5</formula>
    </cfRule>
  </conditionalFormatting>
  <conditionalFormatting sqref="I7:I8">
    <cfRule type="cellIs" dxfId="426" priority="31" operator="lessThan">
      <formula>0.5</formula>
    </cfRule>
    <cfRule type="cellIs" dxfId="425" priority="34" operator="greaterThan">
      <formula>1.5</formula>
    </cfRule>
  </conditionalFormatting>
  <conditionalFormatting sqref="J7:J8">
    <cfRule type="cellIs" dxfId="424" priority="29" operator="lessThan">
      <formula>0.5</formula>
    </cfRule>
    <cfRule type="cellIs" dxfId="423" priority="30" operator="greaterThan">
      <formula>0.5</formula>
    </cfRule>
  </conditionalFormatting>
  <conditionalFormatting sqref="G9:G10">
    <cfRule type="cellIs" dxfId="422" priority="26" operator="lessThan">
      <formula>8.5</formula>
    </cfRule>
    <cfRule type="cellIs" dxfId="421" priority="27" operator="greaterThan">
      <formula>9.5</formula>
    </cfRule>
  </conditionalFormatting>
  <conditionalFormatting sqref="G9:J10">
    <cfRule type="expression" dxfId="420" priority="19">
      <formula>G9=""</formula>
    </cfRule>
  </conditionalFormatting>
  <conditionalFormatting sqref="H9:H10">
    <cfRule type="cellIs" dxfId="419" priority="23" operator="lessThan">
      <formula>3.5</formula>
    </cfRule>
    <cfRule type="cellIs" dxfId="418" priority="24" operator="greaterThan">
      <formula>4.5</formula>
    </cfRule>
  </conditionalFormatting>
  <conditionalFormatting sqref="I9:I10">
    <cfRule type="cellIs" dxfId="417" priority="22" operator="lessThan">
      <formula>0.5</formula>
    </cfRule>
    <cfRule type="cellIs" dxfId="416" priority="25" operator="greaterThan">
      <formula>1.5</formula>
    </cfRule>
  </conditionalFormatting>
  <conditionalFormatting sqref="J9:J10">
    <cfRule type="cellIs" dxfId="415" priority="20" operator="lessThan">
      <formula>0.5</formula>
    </cfRule>
    <cfRule type="cellIs" dxfId="414" priority="21" operator="greaterThan">
      <formula>0.5</formula>
    </cfRule>
  </conditionalFormatting>
  <conditionalFormatting sqref="G11:G12">
    <cfRule type="cellIs" dxfId="413" priority="17" operator="lessThan">
      <formula>8.5</formula>
    </cfRule>
    <cfRule type="cellIs" dxfId="412" priority="18" operator="greaterThan">
      <formula>9.5</formula>
    </cfRule>
  </conditionalFormatting>
  <conditionalFormatting sqref="G11:J12">
    <cfRule type="expression" dxfId="411" priority="10">
      <formula>G11=""</formula>
    </cfRule>
  </conditionalFormatting>
  <conditionalFormatting sqref="H11:H12">
    <cfRule type="cellIs" dxfId="410" priority="14" operator="lessThan">
      <formula>3.5</formula>
    </cfRule>
    <cfRule type="cellIs" dxfId="409" priority="15" operator="greaterThan">
      <formula>4.5</formula>
    </cfRule>
  </conditionalFormatting>
  <conditionalFormatting sqref="I11:I12">
    <cfRule type="cellIs" dxfId="408" priority="13" operator="lessThan">
      <formula>0.5</formula>
    </cfRule>
    <cfRule type="cellIs" dxfId="407" priority="16" operator="greaterThan">
      <formula>1.5</formula>
    </cfRule>
  </conditionalFormatting>
  <conditionalFormatting sqref="J11:J12">
    <cfRule type="cellIs" dxfId="406" priority="11" operator="lessThan">
      <formula>0.5</formula>
    </cfRule>
    <cfRule type="cellIs" dxfId="405" priority="12" operator="greaterThan">
      <formula>0.5</formula>
    </cfRule>
  </conditionalFormatting>
  <conditionalFormatting sqref="G13:G14">
    <cfRule type="cellIs" dxfId="404" priority="8" operator="lessThan">
      <formula>8.5</formula>
    </cfRule>
    <cfRule type="cellIs" dxfId="403" priority="9" operator="greaterThan">
      <formula>9.5</formula>
    </cfRule>
  </conditionalFormatting>
  <conditionalFormatting sqref="G13:J14">
    <cfRule type="expression" dxfId="402" priority="1">
      <formula>G13=""</formula>
    </cfRule>
  </conditionalFormatting>
  <conditionalFormatting sqref="H13:H14">
    <cfRule type="cellIs" dxfId="401" priority="5" operator="lessThan">
      <formula>3.5</formula>
    </cfRule>
    <cfRule type="cellIs" dxfId="400" priority="6" operator="greaterThan">
      <formula>4.5</formula>
    </cfRule>
  </conditionalFormatting>
  <conditionalFormatting sqref="I13:I14">
    <cfRule type="cellIs" dxfId="399" priority="4" operator="lessThan">
      <formula>0.5</formula>
    </cfRule>
    <cfRule type="cellIs" dxfId="398" priority="7" operator="greaterThan">
      <formula>1.5</formula>
    </cfRule>
  </conditionalFormatting>
  <conditionalFormatting sqref="J13:J14">
    <cfRule type="cellIs" dxfId="397" priority="2" operator="lessThan">
      <formula>0.5</formula>
    </cfRule>
    <cfRule type="cellIs" dxfId="396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170</v>
      </c>
      <c r="C1" s="57" t="s">
        <v>168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112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169</v>
      </c>
      <c r="C7" s="55" t="s">
        <v>283</v>
      </c>
      <c r="D7" s="2" t="str">
        <f>CONCATENATE(YEAR,":",MONTH,":",WEEK,":",DAY,":",$A7,":",$B7)</f>
        <v>2016:2:4:3:0:TOUFEN_E</v>
      </c>
      <c r="E7" s="2">
        <f>MATCH($D7,DATA_BY_COMP!$A:$A,0)</f>
        <v>115</v>
      </c>
      <c r="F7" s="2" t="str">
        <f>IFERROR(INDEX(DATA_BY_COMP!$A:$AA,$E7,MATCH(F$6,DATA_BY_COMP!$A$1:$AA$1,0)), "")</f>
        <v>ZHONGJI</v>
      </c>
      <c r="G7" s="12">
        <f>IFERROR(INDEX(DATA_BY_COMP!$A:$AA,$E7,MATCH(G$6,DATA_BY_COMP!$A$1:$AA$1,0)), "")</f>
        <v>2</v>
      </c>
      <c r="H7" s="12">
        <f>IFERROR(INDEX(DATA_BY_COMP!$A:$AA,$E7,MATCH(H$6,DATA_BY_COMP!$A$1:$AA$1,0)), "")</f>
        <v>1</v>
      </c>
      <c r="I7" s="12">
        <f>IFERROR(INDEX(DATA_BY_COMP!$A:$AA,$E7,MATCH(I$6,DATA_BY_COMP!$A$1:$AA$1,0)), "")</f>
        <v>1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169</v>
      </c>
      <c r="C8" s="56"/>
      <c r="D8" s="2" t="str">
        <f>CONCATENATE(YEAR,":",MONTH,":",WEEK,":",DAY,":",$A8,":",$B8)</f>
        <v>2016:2:4:3:1:TOUFEN_E</v>
      </c>
      <c r="E8" s="2">
        <f>MATCH($D8,DATA_BY_COMP!$A:$A,0)</f>
        <v>169</v>
      </c>
      <c r="F8" s="2" t="str">
        <f>IFERROR(INDEX(DATA_BY_COMP!$A:$AA,$E8,MATCH(F$6,DATA_BY_COMP!$A$1:$AA$1,0)), "")</f>
        <v>ERTONG</v>
      </c>
      <c r="G8" s="31">
        <f>IFERROR(INDEX(DATA_BY_COMP!$A:$AA,$E8,MATCH(G$6,DATA_BY_COMP!$A$1:$AA$1,0)), "")</f>
        <v>3</v>
      </c>
      <c r="H8" s="31">
        <f>IFERROR(INDEX(DATA_BY_COMP!$A:$AA,$E8,MATCH(H$6,DATA_BY_COMP!$A$1:$AA$1,0)), "")</f>
        <v>2</v>
      </c>
      <c r="I8" s="31">
        <f>IFERROR(INDEX(DATA_BY_COMP!$A:$AA,$E8,MATCH(I$6,DATA_BY_COMP!$A$1:$AA$1,0)), "")</f>
        <v>0</v>
      </c>
      <c r="J8" s="31">
        <f>IFERROR(INDEX(DATA_BY_COMP!$A:$AA,$E8,MATCH(J$6,DATA_BY_COMP!$A$1:$AA$1,0)), "")</f>
        <v>0</v>
      </c>
    </row>
    <row r="9" spans="1:10" x14ac:dyDescent="0.25">
      <c r="B9" s="43"/>
      <c r="C9" s="10" t="s">
        <v>461</v>
      </c>
      <c r="D9" s="11"/>
      <c r="E9" s="11"/>
      <c r="F9" s="11"/>
      <c r="G9" s="13">
        <f>SUM(G7:G8)</f>
        <v>5</v>
      </c>
      <c r="H9" s="13">
        <f>SUM(H7:H8)</f>
        <v>3</v>
      </c>
      <c r="I9" s="13">
        <f>SUM(I7:I8)</f>
        <v>1</v>
      </c>
      <c r="J9" s="13">
        <f>SUM(J7:J8)</f>
        <v>0</v>
      </c>
    </row>
    <row r="10" spans="1:10" x14ac:dyDescent="0.25">
      <c r="B10" s="34"/>
      <c r="C10" s="33"/>
      <c r="D10" s="32"/>
      <c r="E10" s="32"/>
      <c r="F10" s="32"/>
      <c r="G10" s="32"/>
      <c r="H10" s="32"/>
      <c r="I10" s="32"/>
      <c r="J10" s="34"/>
    </row>
    <row r="11" spans="1:10" x14ac:dyDescent="0.25">
      <c r="B11" s="34"/>
      <c r="C11" s="38" t="s">
        <v>77</v>
      </c>
      <c r="D11" s="39"/>
      <c r="E11" s="39"/>
      <c r="F11" s="39"/>
      <c r="G11" s="39"/>
      <c r="H11" s="39"/>
      <c r="I11" s="39"/>
      <c r="J11" s="39"/>
    </row>
    <row r="12" spans="1:10" x14ac:dyDescent="0.25">
      <c r="B12" s="34"/>
      <c r="C12" s="17" t="s">
        <v>43</v>
      </c>
      <c r="D12" s="18" t="str">
        <f>CONCATENATE(YEAR,":",MONTH,":1:",ENGLISH_REPORT_DAY,":0:", $B$1)</f>
        <v>2016:2:1:3:0:TOUFEN</v>
      </c>
      <c r="E12" s="2" t="e">
        <f>MATCH($D12,DATA_BY_UNIT!$A:$A,0)</f>
        <v>#N/A</v>
      </c>
      <c r="F12" s="18"/>
      <c r="G12" s="12" t="str">
        <f>IFERROR(INDEX(DATA_BY_UNIT!$A:$AA,$E12,MATCH(G$6,DATA_BY_UNIT!$A$1:$AA$1,0)), "")</f>
        <v/>
      </c>
      <c r="H12" s="12" t="str">
        <f>IFERROR(INDEX(DATA_BY_UNIT!$A:$AA,$E12,MATCH(H$6,DATA_BY_UNIT!$A$1:$AA$1,0)), "")</f>
        <v/>
      </c>
      <c r="I12" s="12" t="str">
        <f>IFERROR(INDEX(DATA_BY_UNIT!$A:$AA,$E12,MATCH(I$6,DATA_BY_UNIT!$A$1:$AA$1,0)), "")</f>
        <v/>
      </c>
      <c r="J12" s="12" t="str">
        <f>IFERROR(INDEX(DATA_BY_UNIT!$A:$AA,$E12,MATCH(J$6,DATA_BY_UNIT!$A$1:$AA$1,0)), "")</f>
        <v/>
      </c>
    </row>
    <row r="13" spans="1:10" x14ac:dyDescent="0.25">
      <c r="B13" s="34"/>
      <c r="C13" s="17" t="s">
        <v>44</v>
      </c>
      <c r="D13" s="18" t="str">
        <f>CONCATENATE(YEAR,":",MONTH,":2:",ENGLISH_REPORT_DAY,":0:", $B$1)</f>
        <v>2016:2:2:3:0:TOUFEN</v>
      </c>
      <c r="E13" s="2" t="e">
        <f>MATCH($D13,DATA_BY_UNIT!$A:$A,0)</f>
        <v>#N/A</v>
      </c>
      <c r="F13" s="18"/>
      <c r="G13" s="12" t="str">
        <f>IFERROR(INDEX(DATA_BY_UNIT!$A:$AA,$E13,MATCH(G$6,DATA_BY_UNIT!$A$1:$AA$1,0)), "")</f>
        <v/>
      </c>
      <c r="H13" s="12" t="str">
        <f>IFERROR(INDEX(DATA_BY_UNIT!$A:$AA,$E13,MATCH(H$6,DATA_BY_UNIT!$A$1:$AA$1,0)), "")</f>
        <v/>
      </c>
      <c r="I13" s="12" t="str">
        <f>IFERROR(INDEX(DATA_BY_UNIT!$A:$AA,$E13,MATCH(I$6,DATA_BY_UNIT!$A$1:$AA$1,0)), "")</f>
        <v/>
      </c>
      <c r="J13" s="12" t="str">
        <f>IFERROR(INDEX(DATA_BY_UNIT!$A:$AA,$E13,MATCH(J$6,DATA_BY_UNIT!$A$1:$AA$1,0)), "")</f>
        <v/>
      </c>
    </row>
    <row r="14" spans="1:10" x14ac:dyDescent="0.25">
      <c r="B14" s="34"/>
      <c r="C14" s="17" t="s">
        <v>45</v>
      </c>
      <c r="D14" s="18" t="str">
        <f>CONCATENATE(YEAR,":",MONTH,":3:",ENGLISH_REPORT_DAY,":0:", $B$1)</f>
        <v>2016:2:3:3:0:TOUFEN</v>
      </c>
      <c r="E14" s="2">
        <f>MATCH($D14,DATA_BY_UNIT!$A:$A,0)</f>
        <v>19</v>
      </c>
      <c r="F14" s="18"/>
      <c r="G14" s="12">
        <f>IFERROR(INDEX(DATA_BY_UNIT!$A:$AA,$E14,MATCH(G$6,DATA_BY_UNIT!$A$1:$AA$1,0)), "")</f>
        <v>6</v>
      </c>
      <c r="H14" s="12">
        <f>IFERROR(INDEX(DATA_BY_UNIT!$A:$AA,$E14,MATCH(H$6,DATA_BY_UNIT!$A$1:$AA$1,0)), "")</f>
        <v>5</v>
      </c>
      <c r="I14" s="12">
        <f>IFERROR(INDEX(DATA_BY_UNIT!$A:$AA,$E14,MATCH(I$6,DATA_BY_UNIT!$A$1:$AA$1,0)), "")</f>
        <v>0</v>
      </c>
      <c r="J14" s="12">
        <f>IFERROR(INDEX(DATA_BY_UNIT!$A:$AA,$E14,MATCH(J$6,DATA_BY_UNIT!$A$1:$AA$1,0)), "")</f>
        <v>0</v>
      </c>
    </row>
    <row r="15" spans="1:10" x14ac:dyDescent="0.25">
      <c r="B15" s="34"/>
      <c r="C15" s="17" t="s">
        <v>46</v>
      </c>
      <c r="D15" s="18" t="str">
        <f>CONCATENATE(YEAR,":",MONTH,":4:",ENGLISH_REPORT_DAY,":0:", $B$1)</f>
        <v>2016:2:4:3:0:TOUFEN</v>
      </c>
      <c r="E15" s="2">
        <f>MATCH($D15,DATA_BY_UNIT!$A:$A,0)</f>
        <v>50</v>
      </c>
      <c r="F15" s="18"/>
      <c r="G15" s="12">
        <f>IFERROR(INDEX(DATA_BY_UNIT!$A:$AA,$E15,MATCH(G$6,DATA_BY_UNIT!$A$1:$AA$1,0)), "")</f>
        <v>5</v>
      </c>
      <c r="H15" s="12">
        <f>IFERROR(INDEX(DATA_BY_UNIT!$A:$AA,$E15,MATCH(H$6,DATA_BY_UNIT!$A$1:$AA$1,0)), "")</f>
        <v>3</v>
      </c>
      <c r="I15" s="12">
        <f>IFERROR(INDEX(DATA_BY_UNIT!$A:$AA,$E15,MATCH(I$6,DATA_BY_UNIT!$A$1:$AA$1,0)), "")</f>
        <v>1</v>
      </c>
      <c r="J15" s="12">
        <f>IFERROR(INDEX(DATA_BY_UNIT!$A:$AA,$E15,MATCH(J$6,DATA_BY_UNIT!$A$1:$AA$1,0)), "")</f>
        <v>0</v>
      </c>
    </row>
    <row r="16" spans="1:10" x14ac:dyDescent="0.25">
      <c r="B16" s="34"/>
      <c r="C16" s="17" t="s">
        <v>47</v>
      </c>
      <c r="D16" s="18" t="str">
        <f>CONCATENATE(YEAR,":",MONTH,":5:",ENGLISH_REPORT_DAY,":0:", $B$1)</f>
        <v>2016:2:5:3:0:TOUFEN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22" t="s">
        <v>461</v>
      </c>
      <c r="D17" s="19"/>
      <c r="E17" s="19"/>
      <c r="F17" s="19"/>
      <c r="G17" s="24">
        <f t="shared" ref="G17:J17" si="0">SUM(G12:G16)</f>
        <v>11</v>
      </c>
      <c r="H17" s="24">
        <f t="shared" si="0"/>
        <v>8</v>
      </c>
      <c r="I17" s="24">
        <f t="shared" si="0"/>
        <v>1</v>
      </c>
      <c r="J17" s="24">
        <f t="shared" si="0"/>
        <v>0</v>
      </c>
    </row>
    <row r="18" spans="2:10" x14ac:dyDescent="0.25">
      <c r="B18" s="32"/>
    </row>
    <row r="20" spans="2:10" x14ac:dyDescent="0.25">
      <c r="E20" s="1"/>
    </row>
    <row r="21" spans="2:10" x14ac:dyDescent="0.25">
      <c r="E21" s="1"/>
    </row>
    <row r="22" spans="2:10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95" priority="35" operator="lessThan">
      <formula>8.5</formula>
    </cfRule>
    <cfRule type="cellIs" dxfId="394" priority="36" operator="greaterThan">
      <formula>9.5</formula>
    </cfRule>
  </conditionalFormatting>
  <conditionalFormatting sqref="G7:J8">
    <cfRule type="expression" dxfId="393" priority="28">
      <formula>G7=""</formula>
    </cfRule>
  </conditionalFormatting>
  <conditionalFormatting sqref="H7:H8">
    <cfRule type="cellIs" dxfId="392" priority="32" operator="lessThan">
      <formula>3.5</formula>
    </cfRule>
    <cfRule type="cellIs" dxfId="391" priority="33" operator="greaterThan">
      <formula>4.5</formula>
    </cfRule>
  </conditionalFormatting>
  <conditionalFormatting sqref="I7:I8">
    <cfRule type="cellIs" dxfId="390" priority="31" operator="lessThan">
      <formula>0.5</formula>
    </cfRule>
    <cfRule type="cellIs" dxfId="389" priority="34" operator="greaterThan">
      <formula>1.5</formula>
    </cfRule>
  </conditionalFormatting>
  <conditionalFormatting sqref="J7:J8">
    <cfRule type="cellIs" dxfId="388" priority="29" operator="lessThan">
      <formula>0.5</formula>
    </cfRule>
    <cfRule type="cellIs" dxfId="387" priority="30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175</v>
      </c>
      <c r="C1" s="57" t="s">
        <v>171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132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172</v>
      </c>
      <c r="C7" s="55" t="s">
        <v>298</v>
      </c>
      <c r="D7" s="2" t="str">
        <f t="shared" ref="D7:D12" si="0">CONCATENATE(YEAR,":",MONTH,":",WEEK,":",DAY,":",$A7,":",$B7)</f>
        <v>2016:2:4:3:0:TUCHENG_E</v>
      </c>
      <c r="E7" s="2">
        <f>MATCH($D7,DATA_BY_COMP!$A:$A,0)</f>
        <v>118</v>
      </c>
      <c r="F7" s="2" t="str">
        <f>IFERROR(INDEX(DATA_BY_COMP!$A:$AA,$E7,MATCH(F$6,DATA_BY_COMP!$A$1:$AA$1,0)), "")</f>
        <v>高級</v>
      </c>
      <c r="G7" s="12">
        <f>IFERROR(INDEX(DATA_BY_COMP!$A:$AA,$E7,MATCH(G$6,DATA_BY_COMP!$A$1:$AA$1,0)), "")</f>
        <v>9</v>
      </c>
      <c r="H7" s="12">
        <f>IFERROR(INDEX(DATA_BY_COMP!$A:$AA,$E7,MATCH(H$6,DATA_BY_COMP!$A$1:$AA$1,0)), "")</f>
        <v>6</v>
      </c>
      <c r="I7" s="12">
        <f>IFERROR(INDEX(DATA_BY_COMP!$A:$AA,$E7,MATCH(I$6,DATA_BY_COMP!$A$1:$AA$1,0)), "")</f>
        <v>1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172</v>
      </c>
      <c r="C8" s="56"/>
      <c r="D8" s="2" t="str">
        <f t="shared" si="0"/>
        <v>2016:2:4:3:1:TUCHENG_E</v>
      </c>
      <c r="E8" s="2">
        <f>MATCH($D8,DATA_BY_COMP!$A:$A,0)</f>
        <v>170</v>
      </c>
      <c r="F8" s="2" t="str">
        <f>IFERROR(INDEX(DATA_BY_COMP!$A:$AA,$E8,MATCH(F$6,DATA_BY_COMP!$A$1:$AA$1,0)), "")</f>
        <v>小朋友</v>
      </c>
      <c r="G8" s="31">
        <f>IFERROR(INDEX(DATA_BY_COMP!$A:$AA,$E8,MATCH(G$6,DATA_BY_COMP!$A$1:$AA$1,0)), "")</f>
        <v>7</v>
      </c>
      <c r="H8" s="31">
        <f>IFERROR(INDEX(DATA_BY_COMP!$A:$AA,$E8,MATCH(H$6,DATA_BY_COMP!$A$1:$AA$1,0)), "")</f>
        <v>2</v>
      </c>
      <c r="I8" s="31">
        <f>IFERROR(INDEX(DATA_BY_COMP!$A:$AA,$E8,MATCH(I$6,DATA_BY_COMP!$A$1:$AA$1,0)), "")</f>
        <v>0</v>
      </c>
      <c r="J8" s="31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173</v>
      </c>
      <c r="C9" s="55" t="s">
        <v>299</v>
      </c>
      <c r="D9" s="2" t="str">
        <f t="shared" si="0"/>
        <v>2016:2:4:3:0:TUCHENG_A_S</v>
      </c>
      <c r="E9" s="2">
        <f>MATCH($D9,DATA_BY_COMP!$A:$A,0)</f>
        <v>116</v>
      </c>
      <c r="F9" s="2" t="str">
        <f>IFERROR(INDEX(DATA_BY_COMP!$A:$AA,$E9,MATCH(F$6,DATA_BY_COMP!$A$1:$AA$1,0)), "")</f>
        <v>中級</v>
      </c>
      <c r="G9" s="12">
        <f>IFERROR(INDEX(DATA_BY_COMP!$A:$AA,$E9,MATCH(G$6,DATA_BY_COMP!$A$1:$AA$1,0)), "")</f>
        <v>7</v>
      </c>
      <c r="H9" s="12">
        <f>IFERROR(INDEX(DATA_BY_COMP!$A:$AA,$E9,MATCH(H$6,DATA_BY_COMP!$A$1:$AA$1,0)), "")</f>
        <v>5</v>
      </c>
      <c r="I9" s="12">
        <f>IFERROR(INDEX(DATA_BY_COMP!$A:$AA,$E9,MATCH(I$6,DATA_BY_COMP!$A$1:$AA$1,0)), "")</f>
        <v>1</v>
      </c>
      <c r="J9" s="12">
        <f>IFERROR(INDEX(DATA_BY_COMP!$A:$AA,$E9,MATCH(J$6,DATA_BY_COMP!$A$1:$AA$1,0)), "")</f>
        <v>1</v>
      </c>
    </row>
    <row r="10" spans="1:10" x14ac:dyDescent="0.25">
      <c r="A10" s="4">
        <v>1</v>
      </c>
      <c r="B10" s="43" t="s">
        <v>173</v>
      </c>
      <c r="C10" s="56"/>
      <c r="D10" s="2" t="str">
        <f t="shared" si="0"/>
        <v>2016:2:4:3:1:TUCHENG_A_S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174</v>
      </c>
      <c r="C11" s="55" t="s">
        <v>300</v>
      </c>
      <c r="D11" s="2" t="str">
        <f t="shared" si="0"/>
        <v>2016:2:4:3:0:TUCHENG_B_S</v>
      </c>
      <c r="E11" s="2">
        <f>MATCH($D11,DATA_BY_COMP!$A:$A,0)</f>
        <v>117</v>
      </c>
      <c r="F11" s="2" t="str">
        <f>IFERROR(INDEX(DATA_BY_COMP!$A:$AA,$E11,MATCH(F$6,DATA_BY_COMP!$A$1:$AA$1,0)), "")</f>
        <v>beginner</v>
      </c>
      <c r="G11" s="12">
        <f>IFERROR(INDEX(DATA_BY_COMP!$A:$AA,$E11,MATCH(G$6,DATA_BY_COMP!$A$1:$AA$1,0)), "")</f>
        <v>3</v>
      </c>
      <c r="H11" s="12">
        <f>IFERROR(INDEX(DATA_BY_COMP!$A:$AA,$E11,MATCH(H$6,DATA_BY_COMP!$A$1:$AA$1,0)), "")</f>
        <v>1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174</v>
      </c>
      <c r="C12" s="56"/>
      <c r="D12" s="2" t="str">
        <f t="shared" si="0"/>
        <v>2016:2:4:3:1:TUCHENG_B_S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B13" s="43"/>
      <c r="C13" s="10" t="s">
        <v>461</v>
      </c>
      <c r="D13" s="11"/>
      <c r="E13" s="11"/>
      <c r="F13" s="11"/>
      <c r="G13" s="13">
        <f>SUM(G7:G12)</f>
        <v>26</v>
      </c>
      <c r="H13" s="13">
        <f>SUM(H7:H12)</f>
        <v>14</v>
      </c>
      <c r="I13" s="13">
        <f>SUM(I7:I12)</f>
        <v>2</v>
      </c>
      <c r="J13" s="13">
        <f>SUM(J7:J12)</f>
        <v>1</v>
      </c>
    </row>
    <row r="14" spans="1:10" x14ac:dyDescent="0.25">
      <c r="B14" s="34"/>
      <c r="C14" s="33"/>
      <c r="D14" s="32"/>
      <c r="E14" s="32"/>
      <c r="F14" s="32"/>
      <c r="G14" s="32"/>
      <c r="H14" s="32"/>
      <c r="I14" s="32"/>
      <c r="J14" s="34"/>
    </row>
    <row r="15" spans="1:10" x14ac:dyDescent="0.25">
      <c r="B15" s="34"/>
      <c r="C15" s="38" t="s">
        <v>77</v>
      </c>
      <c r="D15" s="39"/>
      <c r="E15" s="39"/>
      <c r="F15" s="39"/>
      <c r="G15" s="39"/>
      <c r="H15" s="39"/>
      <c r="I15" s="39"/>
      <c r="J15" s="39"/>
    </row>
    <row r="16" spans="1:10" x14ac:dyDescent="0.25">
      <c r="B16" s="34"/>
      <c r="C16" s="17" t="s">
        <v>43</v>
      </c>
      <c r="D16" s="18" t="str">
        <f>CONCATENATE(YEAR,":",MONTH,":1:",ENGLISH_REPORT_DAY,":0:", $B$1)</f>
        <v>2016:2:1:3:0:TUCHENG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44</v>
      </c>
      <c r="D17" s="18" t="str">
        <f>CONCATENATE(YEAR,":",MONTH,":2:",ENGLISH_REPORT_DAY,":0:", $B$1)</f>
        <v>2016:2:2:3:0:TUCHENG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45</v>
      </c>
      <c r="D18" s="18" t="str">
        <f>CONCATENATE(YEAR,":",MONTH,":3:",ENGLISH_REPORT_DAY,":0:", $B$1)</f>
        <v>2016:2:3:3:0:TUCHENG</v>
      </c>
      <c r="E18" s="2">
        <f>MATCH($D18,DATA_BY_UNIT!$A:$A,0)</f>
        <v>20</v>
      </c>
      <c r="F18" s="18"/>
      <c r="G18" s="12">
        <f>IFERROR(INDEX(DATA_BY_UNIT!$A:$AA,$E18,MATCH(G$6,DATA_BY_UNIT!$A$1:$AA$1,0)), "")</f>
        <v>16</v>
      </c>
      <c r="H18" s="12">
        <f>IFERROR(INDEX(DATA_BY_UNIT!$A:$AA,$E18,MATCH(H$6,DATA_BY_UNIT!$A$1:$AA$1,0)), "")</f>
        <v>11</v>
      </c>
      <c r="I18" s="12">
        <f>IFERROR(INDEX(DATA_BY_UNIT!$A:$AA,$E18,MATCH(I$6,DATA_BY_UNIT!$A$1:$AA$1,0)), "")</f>
        <v>4</v>
      </c>
      <c r="J18" s="12">
        <f>IFERROR(INDEX(DATA_BY_UNIT!$A:$AA,$E18,MATCH(J$6,DATA_BY_UNIT!$A$1:$AA$1,0)), "")</f>
        <v>0</v>
      </c>
    </row>
    <row r="19" spans="2:10" x14ac:dyDescent="0.25">
      <c r="B19" s="34"/>
      <c r="C19" s="17" t="s">
        <v>46</v>
      </c>
      <c r="D19" s="18" t="str">
        <f>CONCATENATE(YEAR,":",MONTH,":4:",ENGLISH_REPORT_DAY,":0:", $B$1)</f>
        <v>2016:2:4:3:0:TUCHENG</v>
      </c>
      <c r="E19" s="2">
        <f>MATCH($D19,DATA_BY_UNIT!$A:$A,0)</f>
        <v>51</v>
      </c>
      <c r="F19" s="18"/>
      <c r="G19" s="12">
        <f>IFERROR(INDEX(DATA_BY_UNIT!$A:$AA,$E19,MATCH(G$6,DATA_BY_UNIT!$A$1:$AA$1,0)), "")</f>
        <v>26</v>
      </c>
      <c r="H19" s="12">
        <f>IFERROR(INDEX(DATA_BY_UNIT!$A:$AA,$E19,MATCH(H$6,DATA_BY_UNIT!$A$1:$AA$1,0)), "")</f>
        <v>14</v>
      </c>
      <c r="I19" s="12">
        <f>IFERROR(INDEX(DATA_BY_UNIT!$A:$AA,$E19,MATCH(I$6,DATA_BY_UNIT!$A$1:$AA$1,0)), "")</f>
        <v>2</v>
      </c>
      <c r="J19" s="12">
        <f>IFERROR(INDEX(DATA_BY_UNIT!$A:$AA,$E19,MATCH(J$6,DATA_BY_UNIT!$A$1:$AA$1,0)), "")</f>
        <v>1</v>
      </c>
    </row>
    <row r="20" spans="2:10" x14ac:dyDescent="0.25">
      <c r="B20" s="34"/>
      <c r="C20" s="17" t="s">
        <v>47</v>
      </c>
      <c r="D20" s="18" t="str">
        <f>CONCATENATE(YEAR,":",MONTH,":5:",ENGLISH_REPORT_DAY,":0:", $B$1)</f>
        <v>2016:2:5:3:0:TUCHENG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22" t="s">
        <v>461</v>
      </c>
      <c r="D21" s="19"/>
      <c r="E21" s="19"/>
      <c r="F21" s="19"/>
      <c r="G21" s="24">
        <f t="shared" ref="G21:J21" si="1">SUM(G16:G20)</f>
        <v>42</v>
      </c>
      <c r="H21" s="24">
        <f t="shared" si="1"/>
        <v>25</v>
      </c>
      <c r="I21" s="24">
        <f t="shared" si="1"/>
        <v>6</v>
      </c>
      <c r="J21" s="24">
        <f t="shared" si="1"/>
        <v>1</v>
      </c>
    </row>
    <row r="22" spans="2:10" x14ac:dyDescent="0.25">
      <c r="B22" s="32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86" priority="35" operator="lessThan">
      <formula>8.5</formula>
    </cfRule>
    <cfRule type="cellIs" dxfId="385" priority="36" operator="greaterThan">
      <formula>9.5</formula>
    </cfRule>
  </conditionalFormatting>
  <conditionalFormatting sqref="G7:J8">
    <cfRule type="expression" dxfId="384" priority="28">
      <formula>G7=""</formula>
    </cfRule>
  </conditionalFormatting>
  <conditionalFormatting sqref="H7:H8">
    <cfRule type="cellIs" dxfId="383" priority="32" operator="lessThan">
      <formula>3.5</formula>
    </cfRule>
    <cfRule type="cellIs" dxfId="382" priority="33" operator="greaterThan">
      <formula>4.5</formula>
    </cfRule>
  </conditionalFormatting>
  <conditionalFormatting sqref="I7:I8">
    <cfRule type="cellIs" dxfId="381" priority="31" operator="lessThan">
      <formula>0.5</formula>
    </cfRule>
    <cfRule type="cellIs" dxfId="380" priority="34" operator="greaterThan">
      <formula>1.5</formula>
    </cfRule>
  </conditionalFormatting>
  <conditionalFormatting sqref="J7:J8">
    <cfRule type="cellIs" dxfId="379" priority="29" operator="lessThan">
      <formula>0.5</formula>
    </cfRule>
    <cfRule type="cellIs" dxfId="378" priority="30" operator="greaterThan">
      <formula>0.5</formula>
    </cfRule>
  </conditionalFormatting>
  <conditionalFormatting sqref="G9:G10">
    <cfRule type="cellIs" dxfId="377" priority="26" operator="lessThan">
      <formula>8.5</formula>
    </cfRule>
    <cfRule type="cellIs" dxfId="376" priority="27" operator="greaterThan">
      <formula>9.5</formula>
    </cfRule>
  </conditionalFormatting>
  <conditionalFormatting sqref="G9:J10">
    <cfRule type="expression" dxfId="375" priority="19">
      <formula>G9=""</formula>
    </cfRule>
  </conditionalFormatting>
  <conditionalFormatting sqref="H9:H10">
    <cfRule type="cellIs" dxfId="374" priority="23" operator="lessThan">
      <formula>3.5</formula>
    </cfRule>
    <cfRule type="cellIs" dxfId="373" priority="24" operator="greaterThan">
      <formula>4.5</formula>
    </cfRule>
  </conditionalFormatting>
  <conditionalFormatting sqref="I9:I10">
    <cfRule type="cellIs" dxfId="372" priority="22" operator="lessThan">
      <formula>0.5</formula>
    </cfRule>
    <cfRule type="cellIs" dxfId="371" priority="25" operator="greaterThan">
      <formula>1.5</formula>
    </cfRule>
  </conditionalFormatting>
  <conditionalFormatting sqref="J9:J10">
    <cfRule type="cellIs" dxfId="370" priority="20" operator="lessThan">
      <formula>0.5</formula>
    </cfRule>
    <cfRule type="cellIs" dxfId="369" priority="21" operator="greaterThan">
      <formula>0.5</formula>
    </cfRule>
  </conditionalFormatting>
  <conditionalFormatting sqref="G11:G12">
    <cfRule type="cellIs" dxfId="368" priority="17" operator="lessThan">
      <formula>8.5</formula>
    </cfRule>
    <cfRule type="cellIs" dxfId="367" priority="18" operator="greaterThan">
      <formula>9.5</formula>
    </cfRule>
  </conditionalFormatting>
  <conditionalFormatting sqref="G11:J12">
    <cfRule type="expression" dxfId="366" priority="10">
      <formula>G11=""</formula>
    </cfRule>
  </conditionalFormatting>
  <conditionalFormatting sqref="H11:H12">
    <cfRule type="cellIs" dxfId="365" priority="14" operator="lessThan">
      <formula>3.5</formula>
    </cfRule>
    <cfRule type="cellIs" dxfId="364" priority="15" operator="greaterThan">
      <formula>4.5</formula>
    </cfRule>
  </conditionalFormatting>
  <conditionalFormatting sqref="I11:I12">
    <cfRule type="cellIs" dxfId="363" priority="13" operator="lessThan">
      <formula>0.5</formula>
    </cfRule>
    <cfRule type="cellIs" dxfId="362" priority="16" operator="greaterThan">
      <formula>1.5</formula>
    </cfRule>
  </conditionalFormatting>
  <conditionalFormatting sqref="J11:J12">
    <cfRule type="cellIs" dxfId="361" priority="11" operator="lessThan">
      <formula>0.5</formula>
    </cfRule>
    <cfRule type="cellIs" dxfId="360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181</v>
      </c>
      <c r="C1" s="57" t="s">
        <v>176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26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177</v>
      </c>
      <c r="C7" s="55" t="s">
        <v>301</v>
      </c>
      <c r="D7" s="2" t="str">
        <f t="shared" ref="D7:D14" si="0">CONCATENATE(YEAR,":",MONTH,":",WEEK,":",DAY,":",$A7,":",$B7)</f>
        <v>2016:2:4:3:0:NORTH_JINHUA_E</v>
      </c>
      <c r="E7" s="2">
        <f>MATCH($D7,DATA_BY_COMP!$A:$A,0)</f>
        <v>94</v>
      </c>
      <c r="F7" s="2" t="str">
        <f>IFERROR(INDEX(DATA_BY_COMP!$A:$AA,$E7,MATCH(F$6,DATA_BY_COMP!$A$1:$AA$1,0)), "")</f>
        <v>Children</v>
      </c>
      <c r="G7" s="12">
        <f>IFERROR(INDEX(DATA_BY_COMP!$A:$AA,$E7,MATCH(G$6,DATA_BY_COMP!$A$1:$AA$1,0)), "")</f>
        <v>5</v>
      </c>
      <c r="H7" s="12">
        <f>IFERROR(INDEX(DATA_BY_COMP!$A:$AA,$E7,MATCH(H$6,DATA_BY_COMP!$A$1:$AA$1,0)), "")</f>
        <v>4</v>
      </c>
      <c r="I7" s="12">
        <f>IFERROR(INDEX(DATA_BY_COMP!$A:$AA,$E7,MATCH(I$6,DATA_BY_COMP!$A$1:$AA$1,0)), "")</f>
        <v>3</v>
      </c>
      <c r="J7" s="12">
        <f>IFERROR(INDEX(DATA_BY_COMP!$A:$AA,$E7,MATCH(J$6,DATA_BY_COMP!$A$1:$AA$1,0)), "")</f>
        <v>1</v>
      </c>
    </row>
    <row r="8" spans="1:10" x14ac:dyDescent="0.25">
      <c r="A8" s="4">
        <v>1</v>
      </c>
      <c r="B8" s="43" t="s">
        <v>177</v>
      </c>
      <c r="C8" s="56"/>
      <c r="D8" s="2" t="str">
        <f t="shared" si="0"/>
        <v>2016:2:4:3:1:NORTH_JINHUA_E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178</v>
      </c>
      <c r="C9" s="55" t="s">
        <v>302</v>
      </c>
      <c r="D9" s="2" t="str">
        <f t="shared" si="0"/>
        <v>2016:2:4:3:0:WANDA_E</v>
      </c>
      <c r="E9" s="2">
        <f>MATCH($D9,DATA_BY_COMP!$A:$A,0)</f>
        <v>120</v>
      </c>
      <c r="F9" s="2" t="str">
        <f>IFERROR(INDEX(DATA_BY_COMP!$A:$AA,$E9,MATCH(F$6,DATA_BY_COMP!$A$1:$AA$1,0)), "")</f>
        <v>Intermediate</v>
      </c>
      <c r="G9" s="12">
        <f>IFERROR(INDEX(DATA_BY_COMP!$A:$AA,$E9,MATCH(G$6,DATA_BY_COMP!$A$1:$AA$1,0)), "")</f>
        <v>8</v>
      </c>
      <c r="H9" s="12">
        <f>IFERROR(INDEX(DATA_BY_COMP!$A:$AA,$E9,MATCH(H$6,DATA_BY_COMP!$A$1:$AA$1,0)), "")</f>
        <v>8</v>
      </c>
      <c r="I9" s="12">
        <f>IFERROR(INDEX(DATA_BY_COMP!$A:$AA,$E9,MATCH(I$6,DATA_BY_COMP!$A$1:$AA$1,0)), "")</f>
        <v>1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178</v>
      </c>
      <c r="C10" s="56"/>
      <c r="D10" s="2" t="str">
        <f t="shared" si="0"/>
        <v>2016:2:4:3:1:WANDA_E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179</v>
      </c>
      <c r="C11" s="55" t="s">
        <v>303</v>
      </c>
      <c r="D11" s="2" t="str">
        <f t="shared" si="0"/>
        <v>2016:2:4:3:0:WANDA_A_S</v>
      </c>
      <c r="E11" s="2">
        <f>MATCH($D11,DATA_BY_COMP!$A:$A,0)</f>
        <v>119</v>
      </c>
      <c r="F11" s="2" t="str">
        <f>IFERROR(INDEX(DATA_BY_COMP!$A:$AA,$E11,MATCH(F$6,DATA_BY_COMP!$A$1:$AA$1,0)), "")</f>
        <v>beginning</v>
      </c>
      <c r="G11" s="12">
        <f>IFERROR(INDEX(DATA_BY_COMP!$A:$AA,$E11,MATCH(G$6,DATA_BY_COMP!$A$1:$AA$1,0)), "")</f>
        <v>10</v>
      </c>
      <c r="H11" s="12">
        <f>IFERROR(INDEX(DATA_BY_COMP!$A:$AA,$E11,MATCH(H$6,DATA_BY_COMP!$A$1:$AA$1,0)), "")</f>
        <v>8</v>
      </c>
      <c r="I11" s="12">
        <f>IFERROR(INDEX(DATA_BY_COMP!$A:$AA,$E11,MATCH(I$6,DATA_BY_COMP!$A$1:$AA$1,0)), "")</f>
        <v>3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179</v>
      </c>
      <c r="C12" s="56"/>
      <c r="D12" s="2" t="str">
        <f t="shared" si="0"/>
        <v>2016:2:4:3:1:WANDA_A_S</v>
      </c>
      <c r="E12" s="2">
        <f>MATCH($D12,DATA_BY_COMP!$A:$A,0)</f>
        <v>171</v>
      </c>
      <c r="F12" s="2" t="str">
        <f>IFERROR(INDEX(DATA_BY_COMP!$A:$AA,$E12,MATCH(F$6,DATA_BY_COMP!$A$1:$AA$1,0)), "")</f>
        <v>advanced</v>
      </c>
      <c r="G12" s="31">
        <f>IFERROR(INDEX(DATA_BY_COMP!$A:$AA,$E12,MATCH(G$6,DATA_BY_COMP!$A$1:$AA$1,0)), "")</f>
        <v>12</v>
      </c>
      <c r="H12" s="31">
        <f>IFERROR(INDEX(DATA_BY_COMP!$A:$AA,$E12,MATCH(H$6,DATA_BY_COMP!$A$1:$AA$1,0)), "")</f>
        <v>10</v>
      </c>
      <c r="I12" s="31">
        <f>IFERROR(INDEX(DATA_BY_COMP!$A:$AA,$E12,MATCH(I$6,DATA_BY_COMP!$A$1:$AA$1,0)), "")</f>
        <v>5</v>
      </c>
      <c r="J12" s="31">
        <f>IFERROR(INDEX(DATA_BY_COMP!$A:$AA,$E12,MATCH(J$6,DATA_BY_COMP!$A$1:$AA$1,0)), "")</f>
        <v>0</v>
      </c>
    </row>
    <row r="13" spans="1:10" x14ac:dyDescent="0.25">
      <c r="A13" s="4">
        <v>0</v>
      </c>
      <c r="B13" s="43" t="s">
        <v>180</v>
      </c>
      <c r="C13" s="55" t="s">
        <v>304</v>
      </c>
      <c r="D13" s="2" t="str">
        <f t="shared" si="0"/>
        <v>2016:2:4:3:0:XINAN_S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12" t="str">
        <f>IFERROR(INDEX(DATA_BY_COMP!$A:$AA,$E13,MATCH(G$6,DATA_BY_COMP!$A$1:$AA$1,0)), "")</f>
        <v/>
      </c>
      <c r="H13" s="12" t="str">
        <f>IFERROR(INDEX(DATA_BY_COMP!$A:$AA,$E13,MATCH(H$6,DATA_BY_COMP!$A$1:$AA$1,0)), "")</f>
        <v/>
      </c>
      <c r="I13" s="12" t="str">
        <f>IFERROR(INDEX(DATA_BY_COMP!$A:$AA,$E13,MATCH(I$6,DATA_BY_COMP!$A$1:$AA$1,0)), "")</f>
        <v/>
      </c>
      <c r="J13" s="12" t="str">
        <f>IFERROR(INDEX(DATA_BY_COMP!$A:$AA,$E13,MATCH(J$6,DATA_BY_COMP!$A$1:$AA$1,0)), "")</f>
        <v/>
      </c>
    </row>
    <row r="14" spans="1:10" x14ac:dyDescent="0.25">
      <c r="A14" s="4">
        <v>1</v>
      </c>
      <c r="B14" s="43" t="s">
        <v>180</v>
      </c>
      <c r="C14" s="56"/>
      <c r="D14" s="2" t="str">
        <f t="shared" si="0"/>
        <v>2016:2:4:3:1:XINAN_S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35</v>
      </c>
      <c r="H15" s="13">
        <f t="shared" ref="H15:J15" si="1">SUM(H7:H14)</f>
        <v>30</v>
      </c>
      <c r="I15" s="13">
        <f t="shared" si="1"/>
        <v>12</v>
      </c>
      <c r="J15" s="13">
        <f t="shared" si="1"/>
        <v>1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2016:2:1:3:0:WANDA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2016:2:2:3:0:WANDA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2016:2:3:3:0:WANDA</v>
      </c>
      <c r="E20" s="2">
        <f>MATCH($D20,DATA_BY_UNIT!$A:$A,0)</f>
        <v>21</v>
      </c>
      <c r="F20" s="18"/>
      <c r="G20" s="12">
        <f>IFERROR(INDEX(DATA_BY_UNIT!$A:$AA,$E20,MATCH(G$6,DATA_BY_UNIT!$A$1:$AA$1,0)), "")</f>
        <v>5</v>
      </c>
      <c r="H20" s="12">
        <f>IFERROR(INDEX(DATA_BY_UNIT!$A:$AA,$E20,MATCH(H$6,DATA_BY_UNIT!$A$1:$AA$1,0)), "")</f>
        <v>4</v>
      </c>
      <c r="I20" s="12">
        <f>IFERROR(INDEX(DATA_BY_UNIT!$A:$AA,$E20,MATCH(I$6,DATA_BY_UNIT!$A$1:$AA$1,0)), "")</f>
        <v>3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2016:2:4:3:0:WANDA</v>
      </c>
      <c r="E21" s="2">
        <f>MATCH($D21,DATA_BY_UNIT!$A:$A,0)</f>
        <v>52</v>
      </c>
      <c r="F21" s="18"/>
      <c r="G21" s="12">
        <f>IFERROR(INDEX(DATA_BY_UNIT!$A:$AA,$E21,MATCH(G$6,DATA_BY_UNIT!$A$1:$AA$1,0)), "")</f>
        <v>35</v>
      </c>
      <c r="H21" s="12">
        <f>IFERROR(INDEX(DATA_BY_UNIT!$A:$AA,$E21,MATCH(H$6,DATA_BY_UNIT!$A$1:$AA$1,0)), "")</f>
        <v>30</v>
      </c>
      <c r="I21" s="12">
        <f>IFERROR(INDEX(DATA_BY_UNIT!$A:$AA,$E21,MATCH(I$6,DATA_BY_UNIT!$A$1:$AA$1,0)), "")</f>
        <v>12</v>
      </c>
      <c r="J21" s="12">
        <f>IFERROR(INDEX(DATA_BY_UNIT!$A:$AA,$E21,MATCH(J$6,DATA_BY_UNIT!$A$1:$AA$1,0)), "")</f>
        <v>1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2016:2:5:3:0:WANDA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40</v>
      </c>
      <c r="H23" s="24">
        <f t="shared" si="2"/>
        <v>34</v>
      </c>
      <c r="I23" s="24">
        <f t="shared" si="2"/>
        <v>15</v>
      </c>
      <c r="J23" s="24">
        <f t="shared" si="2"/>
        <v>1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59" priority="35" operator="lessThan">
      <formula>8.5</formula>
    </cfRule>
    <cfRule type="cellIs" dxfId="358" priority="36" operator="greaterThan">
      <formula>9.5</formula>
    </cfRule>
  </conditionalFormatting>
  <conditionalFormatting sqref="G7:J8">
    <cfRule type="expression" dxfId="357" priority="28">
      <formula>G7=""</formula>
    </cfRule>
  </conditionalFormatting>
  <conditionalFormatting sqref="H7:H8">
    <cfRule type="cellIs" dxfId="356" priority="32" operator="lessThan">
      <formula>3.5</formula>
    </cfRule>
    <cfRule type="cellIs" dxfId="355" priority="33" operator="greaterThan">
      <formula>4.5</formula>
    </cfRule>
  </conditionalFormatting>
  <conditionalFormatting sqref="I7:I8">
    <cfRule type="cellIs" dxfId="354" priority="31" operator="lessThan">
      <formula>0.5</formula>
    </cfRule>
    <cfRule type="cellIs" dxfId="353" priority="34" operator="greaterThan">
      <formula>1.5</formula>
    </cfRule>
  </conditionalFormatting>
  <conditionalFormatting sqref="J7:J8">
    <cfRule type="cellIs" dxfId="352" priority="29" operator="lessThan">
      <formula>0.5</formula>
    </cfRule>
    <cfRule type="cellIs" dxfId="351" priority="30" operator="greaterThan">
      <formula>0.5</formula>
    </cfRule>
  </conditionalFormatting>
  <conditionalFormatting sqref="G9:G10">
    <cfRule type="cellIs" dxfId="350" priority="26" operator="lessThan">
      <formula>8.5</formula>
    </cfRule>
    <cfRule type="cellIs" dxfId="349" priority="27" operator="greaterThan">
      <formula>9.5</formula>
    </cfRule>
  </conditionalFormatting>
  <conditionalFormatting sqref="G9:J10">
    <cfRule type="expression" dxfId="348" priority="19">
      <formula>G9=""</formula>
    </cfRule>
  </conditionalFormatting>
  <conditionalFormatting sqref="H9:H10">
    <cfRule type="cellIs" dxfId="347" priority="23" operator="lessThan">
      <formula>3.5</formula>
    </cfRule>
    <cfRule type="cellIs" dxfId="346" priority="24" operator="greaterThan">
      <formula>4.5</formula>
    </cfRule>
  </conditionalFormatting>
  <conditionalFormatting sqref="I9:I10">
    <cfRule type="cellIs" dxfId="345" priority="22" operator="lessThan">
      <formula>0.5</formula>
    </cfRule>
    <cfRule type="cellIs" dxfId="344" priority="25" operator="greaterThan">
      <formula>1.5</formula>
    </cfRule>
  </conditionalFormatting>
  <conditionalFormatting sqref="J9:J10">
    <cfRule type="cellIs" dxfId="343" priority="20" operator="lessThan">
      <formula>0.5</formula>
    </cfRule>
    <cfRule type="cellIs" dxfId="342" priority="21" operator="greaterThan">
      <formula>0.5</formula>
    </cfRule>
  </conditionalFormatting>
  <conditionalFormatting sqref="G11:G12">
    <cfRule type="cellIs" dxfId="341" priority="17" operator="lessThan">
      <formula>8.5</formula>
    </cfRule>
    <cfRule type="cellIs" dxfId="340" priority="18" operator="greaterThan">
      <formula>9.5</formula>
    </cfRule>
  </conditionalFormatting>
  <conditionalFormatting sqref="G11:J12">
    <cfRule type="expression" dxfId="339" priority="10">
      <formula>G11=""</formula>
    </cfRule>
  </conditionalFormatting>
  <conditionalFormatting sqref="H11:H12">
    <cfRule type="cellIs" dxfId="338" priority="14" operator="lessThan">
      <formula>3.5</formula>
    </cfRule>
    <cfRule type="cellIs" dxfId="337" priority="15" operator="greaterThan">
      <formula>4.5</formula>
    </cfRule>
  </conditionalFormatting>
  <conditionalFormatting sqref="I11:I12">
    <cfRule type="cellIs" dxfId="336" priority="13" operator="lessThan">
      <formula>0.5</formula>
    </cfRule>
    <cfRule type="cellIs" dxfId="335" priority="16" operator="greaterThan">
      <formula>1.5</formula>
    </cfRule>
  </conditionalFormatting>
  <conditionalFormatting sqref="J11:J12">
    <cfRule type="cellIs" dxfId="334" priority="11" operator="lessThan">
      <formula>0.5</formula>
    </cfRule>
    <cfRule type="cellIs" dxfId="333" priority="12" operator="greaterThan">
      <formula>0.5</formula>
    </cfRule>
  </conditionalFormatting>
  <conditionalFormatting sqref="G13:G14">
    <cfRule type="cellIs" dxfId="332" priority="8" operator="lessThan">
      <formula>8.5</formula>
    </cfRule>
    <cfRule type="cellIs" dxfId="331" priority="9" operator="greaterThan">
      <formula>9.5</formula>
    </cfRule>
  </conditionalFormatting>
  <conditionalFormatting sqref="G13:J14">
    <cfRule type="expression" dxfId="330" priority="1">
      <formula>G13=""</formula>
    </cfRule>
  </conditionalFormatting>
  <conditionalFormatting sqref="H13:H14">
    <cfRule type="cellIs" dxfId="329" priority="5" operator="lessThan">
      <formula>3.5</formula>
    </cfRule>
    <cfRule type="cellIs" dxfId="328" priority="6" operator="greaterThan">
      <formula>4.5</formula>
    </cfRule>
  </conditionalFormatting>
  <conditionalFormatting sqref="I13:I14">
    <cfRule type="cellIs" dxfId="327" priority="4" operator="lessThan">
      <formula>0.5</formula>
    </cfRule>
    <cfRule type="cellIs" dxfId="326" priority="7" operator="greaterThan">
      <formula>1.5</formula>
    </cfRule>
  </conditionalFormatting>
  <conditionalFormatting sqref="J13:J14">
    <cfRule type="cellIs" dxfId="325" priority="2" operator="lessThan">
      <formula>0.5</formula>
    </cfRule>
    <cfRule type="cellIs" dxfId="324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187</v>
      </c>
      <c r="C1" s="57" t="s">
        <v>182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132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184</v>
      </c>
      <c r="C7" s="55" t="s">
        <v>268</v>
      </c>
      <c r="D7" s="2" t="str">
        <f t="shared" ref="D7:D14" si="0">CONCATENATE(YEAR,":",MONTH,":",WEEK,":",DAY,":",$A7,":",$B7)</f>
        <v>2016:2:4:3:0:XINPU_E</v>
      </c>
      <c r="E7" s="2">
        <f>MATCH($D7,DATA_BY_COMP!$A:$A,0)</f>
        <v>125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10</v>
      </c>
      <c r="H7" s="12">
        <f>IFERROR(INDEX(DATA_BY_COMP!$A:$AA,$E7,MATCH(H$6,DATA_BY_COMP!$A$1:$AA$1,0)), "")</f>
        <v>7</v>
      </c>
      <c r="I7" s="12">
        <f>IFERROR(INDEX(DATA_BY_COMP!$A:$AA,$E7,MATCH(I$6,DATA_BY_COMP!$A$1:$AA$1,0)), "")</f>
        <v>3</v>
      </c>
      <c r="J7" s="12">
        <f>IFERROR(INDEX(DATA_BY_COMP!$A:$AA,$E7,MATCH(J$6,DATA_BY_COMP!$A$1:$AA$1,0)), "")</f>
        <v>2</v>
      </c>
    </row>
    <row r="8" spans="1:10" x14ac:dyDescent="0.25">
      <c r="A8" s="4">
        <v>1</v>
      </c>
      <c r="B8" s="43" t="s">
        <v>184</v>
      </c>
      <c r="C8" s="56"/>
      <c r="D8" s="2" t="str">
        <f t="shared" si="0"/>
        <v>2016:2:4:3:1:XINPU_E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183</v>
      </c>
      <c r="C9" s="55" t="s">
        <v>269</v>
      </c>
      <c r="D9" s="2" t="str">
        <f t="shared" si="0"/>
        <v>2016:2:4:3:0:XINBAN_E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12" t="str">
        <f>IFERROR(INDEX(DATA_BY_COMP!$A:$AA,$E9,MATCH(G$6,DATA_BY_COMP!$A$1:$AA$1,0)), "")</f>
        <v/>
      </c>
      <c r="H9" s="12" t="str">
        <f>IFERROR(INDEX(DATA_BY_COMP!$A:$AA,$E9,MATCH(H$6,DATA_BY_COMP!$A$1:$AA$1,0)), "")</f>
        <v/>
      </c>
      <c r="I9" s="12" t="str">
        <f>IFERROR(INDEX(DATA_BY_COMP!$A:$AA,$E9,MATCH(I$6,DATA_BY_COMP!$A$1:$AA$1,0)), "")</f>
        <v/>
      </c>
      <c r="J9" s="12" t="str">
        <f>IFERROR(INDEX(DATA_BY_COMP!$A:$AA,$E9,MATCH(J$6,DATA_BY_COMP!$A$1:$AA$1,0)), "")</f>
        <v/>
      </c>
    </row>
    <row r="10" spans="1:10" x14ac:dyDescent="0.25">
      <c r="A10" s="4">
        <v>1</v>
      </c>
      <c r="B10" s="43" t="s">
        <v>183</v>
      </c>
      <c r="C10" s="56"/>
      <c r="D10" s="2" t="str">
        <f t="shared" si="0"/>
        <v>2016:2:4:3:1:XINBAN_E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185</v>
      </c>
      <c r="C11" s="55" t="s">
        <v>270</v>
      </c>
      <c r="D11" s="2" t="str">
        <f t="shared" si="0"/>
        <v>2016:2:4:3:0:BANQIAO_S</v>
      </c>
      <c r="E11" s="2">
        <f>MATCH($D11,DATA_BY_COMP!$A:$A,0)</f>
        <v>68</v>
      </c>
      <c r="F11" s="2" t="str">
        <f>IFERROR(INDEX(DATA_BY_COMP!$A:$AA,$E11,MATCH(F$6,DATA_BY_COMP!$A$1:$AA$1,0)), "")</f>
        <v>CHILD</v>
      </c>
      <c r="G11" s="12">
        <f>IFERROR(INDEX(DATA_BY_COMP!$A:$AA,$E11,MATCH(G$6,DATA_BY_COMP!$A$1:$AA$1,0)), "")</f>
        <v>15</v>
      </c>
      <c r="H11" s="12">
        <f>IFERROR(INDEX(DATA_BY_COMP!$A:$AA,$E11,MATCH(H$6,DATA_BY_COMP!$A$1:$AA$1,0)), "")</f>
        <v>15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185</v>
      </c>
      <c r="C12" s="56"/>
      <c r="D12" s="2" t="str">
        <f t="shared" si="0"/>
        <v>2016:2:4:3:1:BANQIAO_S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186</v>
      </c>
      <c r="C13" s="55" t="s">
        <v>271</v>
      </c>
      <c r="D13" s="2" t="str">
        <f t="shared" si="0"/>
        <v>2016:2:4:3:0:XINPU_S</v>
      </c>
      <c r="E13" s="2">
        <f>MATCH($D13,DATA_BY_COMP!$A:$A,0)</f>
        <v>126</v>
      </c>
      <c r="F13" s="2" t="str">
        <f>IFERROR(INDEX(DATA_BY_COMP!$A:$AA,$E13,MATCH(F$6,DATA_BY_COMP!$A$1:$AA$1,0)), "")</f>
        <v>begininer</v>
      </c>
      <c r="G13" s="12">
        <f>IFERROR(INDEX(DATA_BY_COMP!$A:$AA,$E13,MATCH(G$6,DATA_BY_COMP!$A$1:$AA$1,0)), "")</f>
        <v>6</v>
      </c>
      <c r="H13" s="12">
        <f>IFERROR(INDEX(DATA_BY_COMP!$A:$AA,$E13,MATCH(H$6,DATA_BY_COMP!$A$1:$AA$1,0)), "")</f>
        <v>4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186</v>
      </c>
      <c r="C14" s="56"/>
      <c r="D14" s="2" t="str">
        <f t="shared" si="0"/>
        <v>2016:2:4:3:1:XINPU_S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31</v>
      </c>
      <c r="H15" s="13">
        <f t="shared" ref="H15:J15" si="1">SUM(H7:H14)</f>
        <v>26</v>
      </c>
      <c r="I15" s="13">
        <f t="shared" si="1"/>
        <v>3</v>
      </c>
      <c r="J15" s="13">
        <f t="shared" si="1"/>
        <v>2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2016:2:1:3:0:XINBAN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2016:2:2:3:0:XINBAN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2016:2:3:3:0:XINBAN</v>
      </c>
      <c r="E20" s="2">
        <f>MATCH($D20,DATA_BY_UNIT!$A:$A,0)</f>
        <v>22</v>
      </c>
      <c r="F20" s="18"/>
      <c r="G20" s="12">
        <f>IFERROR(INDEX(DATA_BY_UNIT!$A:$AA,$E20,MATCH(G$6,DATA_BY_UNIT!$A$1:$AA$1,0)), "")</f>
        <v>47</v>
      </c>
      <c r="H20" s="12">
        <f>IFERROR(INDEX(DATA_BY_UNIT!$A:$AA,$E20,MATCH(H$6,DATA_BY_UNIT!$A$1:$AA$1,0)), "")</f>
        <v>38</v>
      </c>
      <c r="I20" s="12">
        <f>IFERROR(INDEX(DATA_BY_UNIT!$A:$AA,$E20,MATCH(I$6,DATA_BY_UNIT!$A$1:$AA$1,0)), "")</f>
        <v>18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2016:2:4:3:0:XINBAN</v>
      </c>
      <c r="E21" s="2">
        <f>MATCH($D21,DATA_BY_UNIT!$A:$A,0)</f>
        <v>53</v>
      </c>
      <c r="F21" s="18"/>
      <c r="G21" s="12">
        <f>IFERROR(INDEX(DATA_BY_UNIT!$A:$AA,$E21,MATCH(G$6,DATA_BY_UNIT!$A$1:$AA$1,0)), "")</f>
        <v>31</v>
      </c>
      <c r="H21" s="12">
        <f>IFERROR(INDEX(DATA_BY_UNIT!$A:$AA,$E21,MATCH(H$6,DATA_BY_UNIT!$A$1:$AA$1,0)), "")</f>
        <v>26</v>
      </c>
      <c r="I21" s="12">
        <f>IFERROR(INDEX(DATA_BY_UNIT!$A:$AA,$E21,MATCH(I$6,DATA_BY_UNIT!$A$1:$AA$1,0)), "")</f>
        <v>3</v>
      </c>
      <c r="J21" s="12">
        <f>IFERROR(INDEX(DATA_BY_UNIT!$A:$AA,$E21,MATCH(J$6,DATA_BY_UNIT!$A$1:$AA$1,0)), "")</f>
        <v>2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2016:2:5:3:0:XINBAN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78</v>
      </c>
      <c r="H23" s="24">
        <f t="shared" si="2"/>
        <v>64</v>
      </c>
      <c r="I23" s="24">
        <f t="shared" si="2"/>
        <v>21</v>
      </c>
      <c r="J23" s="24">
        <f t="shared" si="2"/>
        <v>2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23" priority="35" operator="lessThan">
      <formula>8.5</formula>
    </cfRule>
    <cfRule type="cellIs" dxfId="322" priority="36" operator="greaterThan">
      <formula>9.5</formula>
    </cfRule>
  </conditionalFormatting>
  <conditionalFormatting sqref="G7:J8">
    <cfRule type="expression" dxfId="321" priority="28">
      <formula>G7=""</formula>
    </cfRule>
  </conditionalFormatting>
  <conditionalFormatting sqref="H7:H8">
    <cfRule type="cellIs" dxfId="320" priority="32" operator="lessThan">
      <formula>3.5</formula>
    </cfRule>
    <cfRule type="cellIs" dxfId="319" priority="33" operator="greaterThan">
      <formula>4.5</formula>
    </cfRule>
  </conditionalFormatting>
  <conditionalFormatting sqref="I7:I8">
    <cfRule type="cellIs" dxfId="318" priority="31" operator="lessThan">
      <formula>0.5</formula>
    </cfRule>
    <cfRule type="cellIs" dxfId="317" priority="34" operator="greaterThan">
      <formula>1.5</formula>
    </cfRule>
  </conditionalFormatting>
  <conditionalFormatting sqref="J7:J8">
    <cfRule type="cellIs" dxfId="316" priority="29" operator="lessThan">
      <formula>0.5</formula>
    </cfRule>
    <cfRule type="cellIs" dxfId="315" priority="30" operator="greaterThan">
      <formula>0.5</formula>
    </cfRule>
  </conditionalFormatting>
  <conditionalFormatting sqref="G9:G10">
    <cfRule type="cellIs" dxfId="314" priority="26" operator="lessThan">
      <formula>8.5</formula>
    </cfRule>
    <cfRule type="cellIs" dxfId="313" priority="27" operator="greaterThan">
      <formula>9.5</formula>
    </cfRule>
  </conditionalFormatting>
  <conditionalFormatting sqref="G9:J10">
    <cfRule type="expression" dxfId="312" priority="19">
      <formula>G9=""</formula>
    </cfRule>
  </conditionalFormatting>
  <conditionalFormatting sqref="H9:H10">
    <cfRule type="cellIs" dxfId="311" priority="23" operator="lessThan">
      <formula>3.5</formula>
    </cfRule>
    <cfRule type="cellIs" dxfId="310" priority="24" operator="greaterThan">
      <formula>4.5</formula>
    </cfRule>
  </conditionalFormatting>
  <conditionalFormatting sqref="I9:I10">
    <cfRule type="cellIs" dxfId="309" priority="22" operator="lessThan">
      <formula>0.5</formula>
    </cfRule>
    <cfRule type="cellIs" dxfId="308" priority="25" operator="greaterThan">
      <formula>1.5</formula>
    </cfRule>
  </conditionalFormatting>
  <conditionalFormatting sqref="J9:J10">
    <cfRule type="cellIs" dxfId="307" priority="20" operator="lessThan">
      <formula>0.5</formula>
    </cfRule>
    <cfRule type="cellIs" dxfId="306" priority="21" operator="greaterThan">
      <formula>0.5</formula>
    </cfRule>
  </conditionalFormatting>
  <conditionalFormatting sqref="G11:G12">
    <cfRule type="cellIs" dxfId="305" priority="17" operator="lessThan">
      <formula>8.5</formula>
    </cfRule>
    <cfRule type="cellIs" dxfId="304" priority="18" operator="greaterThan">
      <formula>9.5</formula>
    </cfRule>
  </conditionalFormatting>
  <conditionalFormatting sqref="G11:J12">
    <cfRule type="expression" dxfId="303" priority="10">
      <formula>G11=""</formula>
    </cfRule>
  </conditionalFormatting>
  <conditionalFormatting sqref="H11:H12">
    <cfRule type="cellIs" dxfId="302" priority="14" operator="lessThan">
      <formula>3.5</formula>
    </cfRule>
    <cfRule type="cellIs" dxfId="301" priority="15" operator="greaterThan">
      <formula>4.5</formula>
    </cfRule>
  </conditionalFormatting>
  <conditionalFormatting sqref="I11:I12">
    <cfRule type="cellIs" dxfId="300" priority="13" operator="lessThan">
      <formula>0.5</formula>
    </cfRule>
    <cfRule type="cellIs" dxfId="299" priority="16" operator="greaterThan">
      <formula>1.5</formula>
    </cfRule>
  </conditionalFormatting>
  <conditionalFormatting sqref="J11:J12">
    <cfRule type="cellIs" dxfId="298" priority="11" operator="lessThan">
      <formula>0.5</formula>
    </cfRule>
    <cfRule type="cellIs" dxfId="297" priority="12" operator="greaterThan">
      <formula>0.5</formula>
    </cfRule>
  </conditionalFormatting>
  <conditionalFormatting sqref="G13:G14">
    <cfRule type="cellIs" dxfId="296" priority="8" operator="lessThan">
      <formula>8.5</formula>
    </cfRule>
    <cfRule type="cellIs" dxfId="295" priority="9" operator="greaterThan">
      <formula>9.5</formula>
    </cfRule>
  </conditionalFormatting>
  <conditionalFormatting sqref="G13:J14">
    <cfRule type="expression" dxfId="294" priority="1">
      <formula>G13=""</formula>
    </cfRule>
  </conditionalFormatting>
  <conditionalFormatting sqref="H13:H14">
    <cfRule type="cellIs" dxfId="293" priority="5" operator="lessThan">
      <formula>3.5</formula>
    </cfRule>
    <cfRule type="cellIs" dxfId="292" priority="6" operator="greaterThan">
      <formula>4.5</formula>
    </cfRule>
  </conditionalFormatting>
  <conditionalFormatting sqref="I13:I14">
    <cfRule type="cellIs" dxfId="291" priority="4" operator="lessThan">
      <formula>0.5</formula>
    </cfRule>
    <cfRule type="cellIs" dxfId="290" priority="7" operator="greaterThan">
      <formula>1.5</formula>
    </cfRule>
  </conditionalFormatting>
  <conditionalFormatting sqref="J13:J14">
    <cfRule type="cellIs" dxfId="289" priority="2" operator="lessThan">
      <formula>0.5</formula>
    </cfRule>
    <cfRule type="cellIs" dxfId="288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opLeftCell="C1" workbookViewId="0">
      <selection activeCell="M21" sqref="M21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193</v>
      </c>
      <c r="C1" s="57" t="s">
        <v>188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85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189</v>
      </c>
      <c r="C7" s="55" t="s">
        <v>305</v>
      </c>
      <c r="D7" s="2" t="str">
        <f t="shared" ref="D7:D14" si="0">CONCATENATE(YEAR,":",MONTH,":",WEEK,":",DAY,":",$A7,":",$B7)</f>
        <v>2016:2:4:3:0:JINGXIN_E</v>
      </c>
      <c r="E7" s="2">
        <f>MATCH($D7,DATA_BY_COMP!$A:$A,0)</f>
        <v>81</v>
      </c>
      <c r="F7" s="2" t="str">
        <f>IFERROR(INDEX(DATA_BY_COMP!$A:$AA,$E7,MATCH(F$6,DATA_BY_COMP!$A$1:$AA$1,0)), "")</f>
        <v>BEGINNER</v>
      </c>
      <c r="G7" s="12">
        <f>IFERROR(INDEX(DATA_BY_COMP!$A:$AA,$E7,MATCH(G$6,DATA_BY_COMP!$A$1:$AA$1,0)), "")</f>
        <v>11</v>
      </c>
      <c r="H7" s="12">
        <f>IFERROR(INDEX(DATA_BY_COMP!$A:$AA,$E7,MATCH(H$6,DATA_BY_COMP!$A$1:$AA$1,0)), "")</f>
        <v>9</v>
      </c>
      <c r="I7" s="12">
        <f>IFERROR(INDEX(DATA_BY_COMP!$A:$AA,$E7,MATCH(I$6,DATA_BY_COMP!$A$1:$AA$1,0)), "")</f>
        <v>5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189</v>
      </c>
      <c r="C8" s="56"/>
      <c r="D8" s="2" t="str">
        <f t="shared" si="0"/>
        <v>2016:2:4:3:1:JINGXIN_E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190</v>
      </c>
      <c r="C9" s="55" t="s">
        <v>306</v>
      </c>
      <c r="D9" s="2" t="str">
        <f t="shared" si="0"/>
        <v>2016:2:4:3:0:JINGXIN_S</v>
      </c>
      <c r="E9" s="2">
        <f>MATCH($D9,DATA_BY_COMP!$A:$A,0)</f>
        <v>82</v>
      </c>
      <c r="F9" s="2" t="str">
        <f>IFERROR(INDEX(DATA_BY_COMP!$A:$AA,$E9,MATCH(F$6,DATA_BY_COMP!$A$1:$AA$1,0)), "")</f>
        <v>children</v>
      </c>
      <c r="G9" s="12">
        <f>IFERROR(INDEX(DATA_BY_COMP!$A:$AA,$E9,MATCH(G$6,DATA_BY_COMP!$A$1:$AA$1,0)), "")</f>
        <v>5</v>
      </c>
      <c r="H9" s="12">
        <f>IFERROR(INDEX(DATA_BY_COMP!$A:$AA,$E9,MATCH(H$6,DATA_BY_COMP!$A$1:$AA$1,0)), "")</f>
        <v>4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190</v>
      </c>
      <c r="C10" s="56"/>
      <c r="D10" s="2" t="str">
        <f t="shared" si="0"/>
        <v>2016:2:4:3:1:JINGXIN_S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191</v>
      </c>
      <c r="C11" s="55" t="s">
        <v>307</v>
      </c>
      <c r="D11" s="2" t="str">
        <f t="shared" si="0"/>
        <v>2016:2:4:3:0:XINDIAN_E</v>
      </c>
      <c r="E11" s="2">
        <f>MATCH($D11,DATA_BY_COMP!$A:$A,0)</f>
        <v>123</v>
      </c>
      <c r="F11" s="2" t="str">
        <f>IFERROR(INDEX(DATA_BY_COMP!$A:$AA,$E11,MATCH(F$6,DATA_BY_COMP!$A$1:$AA$1,0)), "")</f>
        <v>advanced</v>
      </c>
      <c r="G11" s="12">
        <f>IFERROR(INDEX(DATA_BY_COMP!$A:$AA,$E11,MATCH(G$6,DATA_BY_COMP!$A$1:$AA$1,0)), "")</f>
        <v>11</v>
      </c>
      <c r="H11" s="12">
        <f>IFERROR(INDEX(DATA_BY_COMP!$A:$AA,$E11,MATCH(H$6,DATA_BY_COMP!$A$1:$AA$1,0)), "")</f>
        <v>10</v>
      </c>
      <c r="I11" s="12">
        <f>IFERROR(INDEX(DATA_BY_COMP!$A:$AA,$E11,MATCH(I$6,DATA_BY_COMP!$A$1:$AA$1,0)), "")</f>
        <v>3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191</v>
      </c>
      <c r="C12" s="56"/>
      <c r="D12" s="2" t="str">
        <f t="shared" si="0"/>
        <v>2016:2:4:3:1:XINDIAN_E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192</v>
      </c>
      <c r="C13" s="55" t="s">
        <v>308</v>
      </c>
      <c r="D13" s="2" t="str">
        <f t="shared" si="0"/>
        <v>2016:2:4:3:0:XINDIAN_S</v>
      </c>
      <c r="E13" s="2">
        <f>MATCH($D13,DATA_BY_COMP!$A:$A,0)</f>
        <v>124</v>
      </c>
      <c r="F13" s="2" t="str">
        <f>IFERROR(INDEX(DATA_BY_COMP!$A:$AA,$E13,MATCH(F$6,DATA_BY_COMP!$A$1:$AA$1,0)), "")</f>
        <v>intermediate</v>
      </c>
      <c r="G13" s="12">
        <f>IFERROR(INDEX(DATA_BY_COMP!$A:$AA,$E13,MATCH(G$6,DATA_BY_COMP!$A$1:$AA$1,0)), "")</f>
        <v>6</v>
      </c>
      <c r="H13" s="12">
        <f>IFERROR(INDEX(DATA_BY_COMP!$A:$AA,$E13,MATCH(H$6,DATA_BY_COMP!$A$1:$AA$1,0)), "")</f>
        <v>4</v>
      </c>
      <c r="I13" s="12">
        <f>IFERROR(INDEX(DATA_BY_COMP!$A:$AA,$E13,MATCH(I$6,DATA_BY_COMP!$A$1:$AA$1,0)), "")</f>
        <v>1</v>
      </c>
      <c r="J13" s="12">
        <f>IFERROR(INDEX(DATA_BY_COMP!$A:$AA,$E13,MATCH(J$6,DATA_BY_COMP!$A$1:$AA$1,0)), "")</f>
        <v>1</v>
      </c>
    </row>
    <row r="14" spans="1:10" x14ac:dyDescent="0.25">
      <c r="A14" s="4">
        <v>1</v>
      </c>
      <c r="B14" s="43" t="s">
        <v>192</v>
      </c>
      <c r="C14" s="56"/>
      <c r="D14" s="2" t="str">
        <f t="shared" si="0"/>
        <v>2016:2:4:3:1:XINDIAN_S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33</v>
      </c>
      <c r="H15" s="13">
        <f t="shared" ref="H15:J15" si="1">SUM(H7:H14)</f>
        <v>27</v>
      </c>
      <c r="I15" s="13">
        <f t="shared" si="1"/>
        <v>9</v>
      </c>
      <c r="J15" s="13">
        <f t="shared" si="1"/>
        <v>1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2016:2:1:3:0:XINDIAN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2016:2:2:3:0:XINDIAN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2016:2:3:3:0:XINDIAN</v>
      </c>
      <c r="E20" s="2">
        <f>MATCH($D20,DATA_BY_UNIT!$A:$A,0)</f>
        <v>23</v>
      </c>
      <c r="F20" s="18"/>
      <c r="G20" s="12">
        <f>IFERROR(INDEX(DATA_BY_UNIT!$A:$AA,$E20,MATCH(G$6,DATA_BY_UNIT!$A$1:$AA$1,0)), "")</f>
        <v>11</v>
      </c>
      <c r="H20" s="12">
        <f>IFERROR(INDEX(DATA_BY_UNIT!$A:$AA,$E20,MATCH(H$6,DATA_BY_UNIT!$A$1:$AA$1,0)), "")</f>
        <v>9</v>
      </c>
      <c r="I20" s="12">
        <f>IFERROR(INDEX(DATA_BY_UNIT!$A:$AA,$E20,MATCH(I$6,DATA_BY_UNIT!$A$1:$AA$1,0)), "")</f>
        <v>5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2016:2:4:3:0:XINDIAN</v>
      </c>
      <c r="E21" s="2">
        <f>MATCH($D21,DATA_BY_UNIT!$A:$A,0)</f>
        <v>54</v>
      </c>
      <c r="F21" s="18"/>
      <c r="G21" s="12">
        <f>IFERROR(INDEX(DATA_BY_UNIT!$A:$AA,$E21,MATCH(G$6,DATA_BY_UNIT!$A$1:$AA$1,0)), "")</f>
        <v>33</v>
      </c>
      <c r="H21" s="12">
        <f>IFERROR(INDEX(DATA_BY_UNIT!$A:$AA,$E21,MATCH(H$6,DATA_BY_UNIT!$A$1:$AA$1,0)), "")</f>
        <v>27</v>
      </c>
      <c r="I21" s="12">
        <f>IFERROR(INDEX(DATA_BY_UNIT!$A:$AA,$E21,MATCH(I$6,DATA_BY_UNIT!$A$1:$AA$1,0)), "")</f>
        <v>9</v>
      </c>
      <c r="J21" s="12">
        <f>IFERROR(INDEX(DATA_BY_UNIT!$A:$AA,$E21,MATCH(J$6,DATA_BY_UNIT!$A$1:$AA$1,0)), "")</f>
        <v>1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2016:2:5:3:0:XINDIAN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44</v>
      </c>
      <c r="H23" s="24">
        <f t="shared" si="2"/>
        <v>36</v>
      </c>
      <c r="I23" s="24">
        <f t="shared" si="2"/>
        <v>14</v>
      </c>
      <c r="J23" s="24">
        <f t="shared" si="2"/>
        <v>1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87" priority="35" operator="lessThan">
      <formula>8.5</formula>
    </cfRule>
    <cfRule type="cellIs" dxfId="286" priority="36" operator="greaterThan">
      <formula>9.5</formula>
    </cfRule>
  </conditionalFormatting>
  <conditionalFormatting sqref="G7:J8">
    <cfRule type="expression" dxfId="285" priority="28">
      <formula>G7=""</formula>
    </cfRule>
  </conditionalFormatting>
  <conditionalFormatting sqref="H7:H8">
    <cfRule type="cellIs" dxfId="284" priority="32" operator="lessThan">
      <formula>3.5</formula>
    </cfRule>
    <cfRule type="cellIs" dxfId="283" priority="33" operator="greaterThan">
      <formula>4.5</formula>
    </cfRule>
  </conditionalFormatting>
  <conditionalFormatting sqref="I7:I8">
    <cfRule type="cellIs" dxfId="282" priority="31" operator="lessThan">
      <formula>0.5</formula>
    </cfRule>
    <cfRule type="cellIs" dxfId="281" priority="34" operator="greaterThan">
      <formula>1.5</formula>
    </cfRule>
  </conditionalFormatting>
  <conditionalFormatting sqref="J7:J8">
    <cfRule type="cellIs" dxfId="280" priority="29" operator="lessThan">
      <formula>0.5</formula>
    </cfRule>
    <cfRule type="cellIs" dxfId="279" priority="30" operator="greaterThan">
      <formula>0.5</formula>
    </cfRule>
  </conditionalFormatting>
  <conditionalFormatting sqref="G9:G10">
    <cfRule type="cellIs" dxfId="278" priority="26" operator="lessThan">
      <formula>8.5</formula>
    </cfRule>
    <cfRule type="cellIs" dxfId="277" priority="27" operator="greaterThan">
      <formula>9.5</formula>
    </cfRule>
  </conditionalFormatting>
  <conditionalFormatting sqref="G9:J10">
    <cfRule type="expression" dxfId="276" priority="19">
      <formula>G9=""</formula>
    </cfRule>
  </conditionalFormatting>
  <conditionalFormatting sqref="H9:H10">
    <cfRule type="cellIs" dxfId="275" priority="23" operator="lessThan">
      <formula>3.5</formula>
    </cfRule>
    <cfRule type="cellIs" dxfId="274" priority="24" operator="greaterThan">
      <formula>4.5</formula>
    </cfRule>
  </conditionalFormatting>
  <conditionalFormatting sqref="I9:I10">
    <cfRule type="cellIs" dxfId="273" priority="22" operator="lessThan">
      <formula>0.5</formula>
    </cfRule>
    <cfRule type="cellIs" dxfId="272" priority="25" operator="greaterThan">
      <formula>1.5</formula>
    </cfRule>
  </conditionalFormatting>
  <conditionalFormatting sqref="J9:J10">
    <cfRule type="cellIs" dxfId="271" priority="20" operator="lessThan">
      <formula>0.5</formula>
    </cfRule>
    <cfRule type="cellIs" dxfId="270" priority="21" operator="greaterThan">
      <formula>0.5</formula>
    </cfRule>
  </conditionalFormatting>
  <conditionalFormatting sqref="G11:G12">
    <cfRule type="cellIs" dxfId="269" priority="17" operator="lessThan">
      <formula>8.5</formula>
    </cfRule>
    <cfRule type="cellIs" dxfId="268" priority="18" operator="greaterThan">
      <formula>9.5</formula>
    </cfRule>
  </conditionalFormatting>
  <conditionalFormatting sqref="G11:J12">
    <cfRule type="expression" dxfId="267" priority="10">
      <formula>G11=""</formula>
    </cfRule>
  </conditionalFormatting>
  <conditionalFormatting sqref="H11:H12">
    <cfRule type="cellIs" dxfId="266" priority="14" operator="lessThan">
      <formula>3.5</formula>
    </cfRule>
    <cfRule type="cellIs" dxfId="265" priority="15" operator="greaterThan">
      <formula>4.5</formula>
    </cfRule>
  </conditionalFormatting>
  <conditionalFormatting sqref="I11:I12">
    <cfRule type="cellIs" dxfId="264" priority="13" operator="lessThan">
      <formula>0.5</formula>
    </cfRule>
    <cfRule type="cellIs" dxfId="263" priority="16" operator="greaterThan">
      <formula>1.5</formula>
    </cfRule>
  </conditionalFormatting>
  <conditionalFormatting sqref="J11:J12">
    <cfRule type="cellIs" dxfId="262" priority="11" operator="lessThan">
      <formula>0.5</formula>
    </cfRule>
    <cfRule type="cellIs" dxfId="261" priority="12" operator="greaterThan">
      <formula>0.5</formula>
    </cfRule>
  </conditionalFormatting>
  <conditionalFormatting sqref="G13:G14">
    <cfRule type="cellIs" dxfId="260" priority="8" operator="lessThan">
      <formula>8.5</formula>
    </cfRule>
    <cfRule type="cellIs" dxfId="259" priority="9" operator="greaterThan">
      <formula>9.5</formula>
    </cfRule>
  </conditionalFormatting>
  <conditionalFormatting sqref="G13:J14">
    <cfRule type="expression" dxfId="258" priority="1">
      <formula>G13=""</formula>
    </cfRule>
  </conditionalFormatting>
  <conditionalFormatting sqref="H13:H14">
    <cfRule type="cellIs" dxfId="257" priority="5" operator="lessThan">
      <formula>3.5</formula>
    </cfRule>
    <cfRule type="cellIs" dxfId="256" priority="6" operator="greaterThan">
      <formula>4.5</formula>
    </cfRule>
  </conditionalFormatting>
  <conditionalFormatting sqref="I13:I14">
    <cfRule type="cellIs" dxfId="255" priority="4" operator="lessThan">
      <formula>0.5</formula>
    </cfRule>
    <cfRule type="cellIs" dxfId="254" priority="7" operator="greaterThan">
      <formula>1.5</formula>
    </cfRule>
  </conditionalFormatting>
  <conditionalFormatting sqref="J13:J14">
    <cfRule type="cellIs" dxfId="253" priority="2" operator="lessThan">
      <formula>0.5</formula>
    </cfRule>
    <cfRule type="cellIs" dxfId="252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50</v>
      </c>
      <c r="C1" s="57" t="s">
        <v>194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112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195</v>
      </c>
      <c r="C7" s="55" t="s">
        <v>309</v>
      </c>
      <c r="D7" s="2" t="str">
        <f t="shared" ref="D7:D14" si="0">CONCATENATE(YEAR,":",MONTH,":",WEEK,":",DAY,":",$A7,":",$B7)</f>
        <v>2016:2:4:3:0:XINZHU_3_E</v>
      </c>
      <c r="E7" s="2">
        <f>MATCH($D7,DATA_BY_COMP!$A:$A,0)</f>
        <v>129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11</v>
      </c>
      <c r="H7" s="12">
        <f>IFERROR(INDEX(DATA_BY_COMP!$A:$AA,$E7,MATCH(H$6,DATA_BY_COMP!$A$1:$AA$1,0)), "")</f>
        <v>10</v>
      </c>
      <c r="I7" s="12">
        <f>IFERROR(INDEX(DATA_BY_COMP!$A:$AA,$E7,MATCH(I$6,DATA_BY_COMP!$A$1:$AA$1,0)), "")</f>
        <v>1</v>
      </c>
      <c r="J7" s="12">
        <f>IFERROR(INDEX(DATA_BY_COMP!$A:$AA,$E7,MATCH(J$6,DATA_BY_COMP!$A$1:$AA$1,0)), "")</f>
        <v>1</v>
      </c>
    </row>
    <row r="8" spans="1:10" x14ac:dyDescent="0.25">
      <c r="A8" s="4">
        <v>1</v>
      </c>
      <c r="B8" s="43" t="s">
        <v>195</v>
      </c>
      <c r="C8" s="56"/>
      <c r="D8" s="2" t="str">
        <f t="shared" si="0"/>
        <v>2016:2:4:3:1:XINZHU_3_E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196</v>
      </c>
      <c r="C9" s="55" t="s">
        <v>310</v>
      </c>
      <c r="D9" s="2" t="str">
        <f t="shared" si="0"/>
        <v>2016:2:4:3:0:XINZHU_1_E</v>
      </c>
      <c r="E9" s="2">
        <f>MATCH($D9,DATA_BY_COMP!$A:$A,0)</f>
        <v>127</v>
      </c>
      <c r="F9" s="2" t="str">
        <f>IFERROR(INDEX(DATA_BY_COMP!$A:$AA,$E9,MATCH(F$6,DATA_BY_COMP!$A$1:$AA$1,0)), "")</f>
        <v>Advanced</v>
      </c>
      <c r="G9" s="12">
        <f>IFERROR(INDEX(DATA_BY_COMP!$A:$AA,$E9,MATCH(G$6,DATA_BY_COMP!$A$1:$AA$1,0)), "")</f>
        <v>9</v>
      </c>
      <c r="H9" s="12">
        <f>IFERROR(INDEX(DATA_BY_COMP!$A:$AA,$E9,MATCH(H$6,DATA_BY_COMP!$A$1:$AA$1,0)), "")</f>
        <v>9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196</v>
      </c>
      <c r="C10" s="56"/>
      <c r="D10" s="2" t="str">
        <f t="shared" si="0"/>
        <v>2016:2:4:3:1:XINZHU_1_E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197</v>
      </c>
      <c r="C11" s="55" t="s">
        <v>311</v>
      </c>
      <c r="D11" s="2" t="str">
        <f t="shared" si="0"/>
        <v>2016:2:4:3:0:XINZHU_1_S</v>
      </c>
      <c r="E11" s="2">
        <f>MATCH($D11,DATA_BY_COMP!$A:$A,0)</f>
        <v>128</v>
      </c>
      <c r="F11" s="2" t="str">
        <f>IFERROR(INDEX(DATA_BY_COMP!$A:$AA,$E11,MATCH(F$6,DATA_BY_COMP!$A$1:$AA$1,0)), "")</f>
        <v>quji</v>
      </c>
      <c r="G11" s="12">
        <f>IFERROR(INDEX(DATA_BY_COMP!$A:$AA,$E11,MATCH(G$6,DATA_BY_COMP!$A$1:$AA$1,0)), "")</f>
        <v>12</v>
      </c>
      <c r="H11" s="12">
        <f>IFERROR(INDEX(DATA_BY_COMP!$A:$AA,$E11,MATCH(H$6,DATA_BY_COMP!$A$1:$AA$1,0)), "")</f>
        <v>10</v>
      </c>
      <c r="I11" s="12">
        <f>IFERROR(INDEX(DATA_BY_COMP!$A:$AA,$E11,MATCH(I$6,DATA_BY_COMP!$A$1:$AA$1,0)), "")</f>
        <v>6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197</v>
      </c>
      <c r="C12" s="56"/>
      <c r="D12" s="2" t="str">
        <f t="shared" si="0"/>
        <v>2016:2:4:3:1:XINZHU_1_S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198</v>
      </c>
      <c r="C13" s="55" t="s">
        <v>312</v>
      </c>
      <c r="D13" s="2" t="str">
        <f t="shared" si="0"/>
        <v>2016:2:4:3:0:XINZHU_3_S</v>
      </c>
      <c r="E13" s="2">
        <f>MATCH($D13,DATA_BY_COMP!$A:$A,0)</f>
        <v>130</v>
      </c>
      <c r="F13" s="2" t="str">
        <f>IFERROR(INDEX(DATA_BY_COMP!$A:$AA,$E13,MATCH(F$6,DATA_BY_COMP!$A$1:$AA$1,0)), "")</f>
        <v>ertongban</v>
      </c>
      <c r="G13" s="12">
        <f>IFERROR(INDEX(DATA_BY_COMP!$A:$AA,$E13,MATCH(G$6,DATA_BY_COMP!$A$1:$AA$1,0)), "")</f>
        <v>14</v>
      </c>
      <c r="H13" s="12">
        <f>IFERROR(INDEX(DATA_BY_COMP!$A:$AA,$E13,MATCH(H$6,DATA_BY_COMP!$A$1:$AA$1,0)), "")</f>
        <v>10</v>
      </c>
      <c r="I13" s="12">
        <f>IFERROR(INDEX(DATA_BY_COMP!$A:$AA,$E13,MATCH(I$6,DATA_BY_COMP!$A$1:$AA$1,0)), "")</f>
        <v>3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198</v>
      </c>
      <c r="C14" s="56"/>
      <c r="D14" s="2" t="str">
        <f t="shared" si="0"/>
        <v>2016:2:4:3:1:XINZHU_3_S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46</v>
      </c>
      <c r="H15" s="13">
        <f t="shared" ref="H15:J15" si="1">SUM(H7:H14)</f>
        <v>39</v>
      </c>
      <c r="I15" s="13">
        <f t="shared" si="1"/>
        <v>10</v>
      </c>
      <c r="J15" s="13">
        <f t="shared" si="1"/>
        <v>1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2016:2:1:3:0:XINZHU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2016:2:2:3:0:XINZHU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2016:2:3:3:0:XINZHU</v>
      </c>
      <c r="E20" s="2">
        <f>MATCH($D20,DATA_BY_UNIT!$A:$A,0)</f>
        <v>24</v>
      </c>
      <c r="F20" s="18"/>
      <c r="G20" s="12">
        <f>IFERROR(INDEX(DATA_BY_UNIT!$A:$AA,$E20,MATCH(G$6,DATA_BY_UNIT!$A$1:$AA$1,0)), "")</f>
        <v>33</v>
      </c>
      <c r="H20" s="12">
        <f>IFERROR(INDEX(DATA_BY_UNIT!$A:$AA,$E20,MATCH(H$6,DATA_BY_UNIT!$A$1:$AA$1,0)), "")</f>
        <v>25</v>
      </c>
      <c r="I20" s="12">
        <f>IFERROR(INDEX(DATA_BY_UNIT!$A:$AA,$E20,MATCH(I$6,DATA_BY_UNIT!$A$1:$AA$1,0)), "")</f>
        <v>7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2016:2:4:3:0:XINZHU</v>
      </c>
      <c r="E21" s="2">
        <f>MATCH($D21,DATA_BY_UNIT!$A:$A,0)</f>
        <v>55</v>
      </c>
      <c r="F21" s="18"/>
      <c r="G21" s="12">
        <f>IFERROR(INDEX(DATA_BY_UNIT!$A:$AA,$E21,MATCH(G$6,DATA_BY_UNIT!$A$1:$AA$1,0)), "")</f>
        <v>46</v>
      </c>
      <c r="H21" s="12">
        <f>IFERROR(INDEX(DATA_BY_UNIT!$A:$AA,$E21,MATCH(H$6,DATA_BY_UNIT!$A$1:$AA$1,0)), "")</f>
        <v>39</v>
      </c>
      <c r="I21" s="12">
        <f>IFERROR(INDEX(DATA_BY_UNIT!$A:$AA,$E21,MATCH(I$6,DATA_BY_UNIT!$A$1:$AA$1,0)), "")</f>
        <v>10</v>
      </c>
      <c r="J21" s="12">
        <f>IFERROR(INDEX(DATA_BY_UNIT!$A:$AA,$E21,MATCH(J$6,DATA_BY_UNIT!$A$1:$AA$1,0)), "")</f>
        <v>1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2016:2:5:3:0:XINZHU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79</v>
      </c>
      <c r="H23" s="24">
        <f t="shared" si="2"/>
        <v>64</v>
      </c>
      <c r="I23" s="24">
        <f t="shared" si="2"/>
        <v>17</v>
      </c>
      <c r="J23" s="24">
        <f t="shared" si="2"/>
        <v>1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51" priority="35" operator="lessThan">
      <formula>8.5</formula>
    </cfRule>
    <cfRule type="cellIs" dxfId="250" priority="36" operator="greaterThan">
      <formula>9.5</formula>
    </cfRule>
  </conditionalFormatting>
  <conditionalFormatting sqref="G7:J8">
    <cfRule type="expression" dxfId="249" priority="28">
      <formula>G7=""</formula>
    </cfRule>
  </conditionalFormatting>
  <conditionalFormatting sqref="H7:H8">
    <cfRule type="cellIs" dxfId="248" priority="32" operator="lessThan">
      <formula>3.5</formula>
    </cfRule>
    <cfRule type="cellIs" dxfId="247" priority="33" operator="greaterThan">
      <formula>4.5</formula>
    </cfRule>
  </conditionalFormatting>
  <conditionalFormatting sqref="I7:I8">
    <cfRule type="cellIs" dxfId="246" priority="31" operator="lessThan">
      <formula>0.5</formula>
    </cfRule>
    <cfRule type="cellIs" dxfId="245" priority="34" operator="greaterThan">
      <formula>1.5</formula>
    </cfRule>
  </conditionalFormatting>
  <conditionalFormatting sqref="J7:J8">
    <cfRule type="cellIs" dxfId="244" priority="29" operator="lessThan">
      <formula>0.5</formula>
    </cfRule>
    <cfRule type="cellIs" dxfId="243" priority="30" operator="greaterThan">
      <formula>0.5</formula>
    </cfRule>
  </conditionalFormatting>
  <conditionalFormatting sqref="G9:G10">
    <cfRule type="cellIs" dxfId="242" priority="26" operator="lessThan">
      <formula>8.5</formula>
    </cfRule>
    <cfRule type="cellIs" dxfId="241" priority="27" operator="greaterThan">
      <formula>9.5</formula>
    </cfRule>
  </conditionalFormatting>
  <conditionalFormatting sqref="G9:J10">
    <cfRule type="expression" dxfId="240" priority="19">
      <formula>G9=""</formula>
    </cfRule>
  </conditionalFormatting>
  <conditionalFormatting sqref="H9:H10">
    <cfRule type="cellIs" dxfId="239" priority="23" operator="lessThan">
      <formula>3.5</formula>
    </cfRule>
    <cfRule type="cellIs" dxfId="238" priority="24" operator="greaterThan">
      <formula>4.5</formula>
    </cfRule>
  </conditionalFormatting>
  <conditionalFormatting sqref="I9:I10">
    <cfRule type="cellIs" dxfId="237" priority="22" operator="lessThan">
      <formula>0.5</formula>
    </cfRule>
    <cfRule type="cellIs" dxfId="236" priority="25" operator="greaterThan">
      <formula>1.5</formula>
    </cfRule>
  </conditionalFormatting>
  <conditionalFormatting sqref="J9:J10">
    <cfRule type="cellIs" dxfId="235" priority="20" operator="lessThan">
      <formula>0.5</formula>
    </cfRule>
    <cfRule type="cellIs" dxfId="234" priority="21" operator="greaterThan">
      <formula>0.5</formula>
    </cfRule>
  </conditionalFormatting>
  <conditionalFormatting sqref="G11:G12">
    <cfRule type="cellIs" dxfId="233" priority="17" operator="lessThan">
      <formula>8.5</formula>
    </cfRule>
    <cfRule type="cellIs" dxfId="232" priority="18" operator="greaterThan">
      <formula>9.5</formula>
    </cfRule>
  </conditionalFormatting>
  <conditionalFormatting sqref="G11:J12">
    <cfRule type="expression" dxfId="231" priority="10">
      <formula>G11=""</formula>
    </cfRule>
  </conditionalFormatting>
  <conditionalFormatting sqref="H11:H12">
    <cfRule type="cellIs" dxfId="230" priority="14" operator="lessThan">
      <formula>3.5</formula>
    </cfRule>
    <cfRule type="cellIs" dxfId="229" priority="15" operator="greaterThan">
      <formula>4.5</formula>
    </cfRule>
  </conditionalFormatting>
  <conditionalFormatting sqref="I11:I12">
    <cfRule type="cellIs" dxfId="228" priority="13" operator="lessThan">
      <formula>0.5</formula>
    </cfRule>
    <cfRule type="cellIs" dxfId="227" priority="16" operator="greaterThan">
      <formula>1.5</formula>
    </cfRule>
  </conditionalFormatting>
  <conditionalFormatting sqref="J11:J12">
    <cfRule type="cellIs" dxfId="226" priority="11" operator="lessThan">
      <formula>0.5</formula>
    </cfRule>
    <cfRule type="cellIs" dxfId="225" priority="12" operator="greaterThan">
      <formula>0.5</formula>
    </cfRule>
  </conditionalFormatting>
  <conditionalFormatting sqref="G13:G14">
    <cfRule type="cellIs" dxfId="224" priority="8" operator="lessThan">
      <formula>8.5</formula>
    </cfRule>
    <cfRule type="cellIs" dxfId="223" priority="9" operator="greaterThan">
      <formula>9.5</formula>
    </cfRule>
  </conditionalFormatting>
  <conditionalFormatting sqref="G13:J14">
    <cfRule type="expression" dxfId="222" priority="1">
      <formula>G13=""</formula>
    </cfRule>
  </conditionalFormatting>
  <conditionalFormatting sqref="H13:H14">
    <cfRule type="cellIs" dxfId="221" priority="5" operator="lessThan">
      <formula>3.5</formula>
    </cfRule>
    <cfRule type="cellIs" dxfId="220" priority="6" operator="greaterThan">
      <formula>4.5</formula>
    </cfRule>
  </conditionalFormatting>
  <conditionalFormatting sqref="I13:I14">
    <cfRule type="cellIs" dxfId="219" priority="4" operator="lessThan">
      <formula>0.5</formula>
    </cfRule>
    <cfRule type="cellIs" dxfId="218" priority="7" operator="greaterThan">
      <formula>1.5</formula>
    </cfRule>
  </conditionalFormatting>
  <conditionalFormatting sqref="J13:J14">
    <cfRule type="cellIs" dxfId="217" priority="2" operator="lessThan">
      <formula>0.5</formula>
    </cfRule>
    <cfRule type="cellIs" dxfId="216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632</v>
      </c>
      <c r="C1" s="57" t="s">
        <v>631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132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199</v>
      </c>
      <c r="C7" s="55" t="s">
        <v>262</v>
      </c>
      <c r="D7" s="2" t="str">
        <f>CONCATENATE(YEAR,":",MONTH,":",WEEK,":",DAY,":",$A7,":",$B7)</f>
        <v>2016:2:4:3:0:SIYUAN_E</v>
      </c>
      <c r="E7" s="2">
        <f>MATCH($D7,DATA_BY_COMP!$A:$A,0)</f>
        <v>102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6</v>
      </c>
      <c r="H7" s="12">
        <f>IFERROR(INDEX(DATA_BY_COMP!$A:$AA,$E7,MATCH(H$6,DATA_BY_COMP!$A$1:$AA$1,0)), "")</f>
        <v>4</v>
      </c>
      <c r="I7" s="12">
        <f>IFERROR(INDEX(DATA_BY_COMP!$A:$AA,$E7,MATCH(I$6,DATA_BY_COMP!$A$1:$AA$1,0)), "")</f>
        <v>1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199</v>
      </c>
      <c r="C8" s="56"/>
      <c r="D8" s="2" t="str">
        <f>CONCATENATE(YEAR,":",MONTH,":",WEEK,":",DAY,":",$A8,":",$B8)</f>
        <v>2016:2:4:3:1:SIYUAN_E</v>
      </c>
      <c r="E8" s="2">
        <f>MATCH($D8,DATA_BY_COMP!$A:$A,0)</f>
        <v>165</v>
      </c>
      <c r="F8" s="2" t="str">
        <f>IFERROR(INDEX(DATA_BY_COMP!$A:$AA,$E8,MATCH(F$6,DATA_BY_COMP!$A$1:$AA$1,0)), "")</f>
        <v>child</v>
      </c>
      <c r="G8" s="31">
        <f>IFERROR(INDEX(DATA_BY_COMP!$A:$AA,$E8,MATCH(G$6,DATA_BY_COMP!$A$1:$AA$1,0)), "")</f>
        <v>8</v>
      </c>
      <c r="H8" s="31">
        <f>IFERROR(INDEX(DATA_BY_COMP!$A:$AA,$E8,MATCH(H$6,DATA_BY_COMP!$A$1:$AA$1,0)), "")</f>
        <v>7</v>
      </c>
      <c r="I8" s="31">
        <f>IFERROR(INDEX(DATA_BY_COMP!$A:$AA,$E8,MATCH(I$6,DATA_BY_COMP!$A$1:$AA$1,0)), "")</f>
        <v>0</v>
      </c>
      <c r="J8" s="31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200</v>
      </c>
      <c r="C9" s="55" t="s">
        <v>263</v>
      </c>
      <c r="D9" s="2" t="str">
        <f>CONCATENATE(YEAR,":",MONTH,":",WEEK,":",DAY,":",$A9,":",$B9)</f>
        <v>2016:2:4:3:0:DANFENG_E</v>
      </c>
      <c r="E9" s="2">
        <f>MATCH($D9,DATA_BY_COMP!$A:$A,0)</f>
        <v>71</v>
      </c>
      <c r="F9" s="2" t="str">
        <f>IFERROR(INDEX(DATA_BY_COMP!$A:$AA,$E9,MATCH(F$6,DATA_BY_COMP!$A$1:$AA$1,0)), "")</f>
        <v>Beggin</v>
      </c>
      <c r="G9" s="12">
        <f>IFERROR(INDEX(DATA_BY_COMP!$A:$AA,$E9,MATCH(G$6,DATA_BY_COMP!$A$1:$AA$1,0)), "")</f>
        <v>5</v>
      </c>
      <c r="H9" s="12">
        <f>IFERROR(INDEX(DATA_BY_COMP!$A:$AA,$E9,MATCH(H$6,DATA_BY_COMP!$A$1:$AA$1,0)), "")</f>
        <v>4</v>
      </c>
      <c r="I9" s="12">
        <f>IFERROR(INDEX(DATA_BY_COMP!$A:$AA,$E9,MATCH(I$6,DATA_BY_COMP!$A$1:$AA$1,0)), "")</f>
        <v>2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200</v>
      </c>
      <c r="C10" s="56"/>
      <c r="D10" s="2" t="str">
        <f>CONCATENATE(YEAR,":",MONTH,":",WEEK,":",DAY,":",$A10,":",$B10)</f>
        <v>2016:2:4:3:1:DANFENG_E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19</v>
      </c>
      <c r="H11" s="13">
        <f>SUM(H7:H10)</f>
        <v>15</v>
      </c>
      <c r="I11" s="13">
        <f>SUM(I7:I10)</f>
        <v>3</v>
      </c>
      <c r="J11" s="13">
        <f>SUM(J7:J10)</f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2016:2:1:3:0:XINZHUANG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2016:2:2:3:0:XINZHUANG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2016:2:3:3:0:XINZHUANG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2016:2:4:3:0:XINZHUANG</v>
      </c>
      <c r="E17" s="2">
        <f>MATCH($D17,DATA_BY_UNIT!$A:$A,0)</f>
        <v>56</v>
      </c>
      <c r="F17" s="18"/>
      <c r="G17" s="12">
        <f>IFERROR(INDEX(DATA_BY_UNIT!$A:$AA,$E17,MATCH(G$6,DATA_BY_UNIT!$A$1:$AA$1,0)), "")</f>
        <v>19</v>
      </c>
      <c r="H17" s="12">
        <f>IFERROR(INDEX(DATA_BY_UNIT!$A:$AA,$E17,MATCH(H$6,DATA_BY_UNIT!$A$1:$AA$1,0)), "")</f>
        <v>15</v>
      </c>
      <c r="I17" s="12">
        <f>IFERROR(INDEX(DATA_BY_UNIT!$A:$AA,$E17,MATCH(I$6,DATA_BY_UNIT!$A$1:$AA$1,0)), "")</f>
        <v>3</v>
      </c>
      <c r="J17" s="12">
        <f>IFERROR(INDEX(DATA_BY_UNIT!$A:$AA,$E17,MATCH(J$6,DATA_BY_UNIT!$A$1:$AA$1,0)), "")</f>
        <v>0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2016:2:5:3:0:XINZHUANG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0">SUM(G14:G18)</f>
        <v>19</v>
      </c>
      <c r="H19" s="24">
        <f t="shared" si="0"/>
        <v>15</v>
      </c>
      <c r="I19" s="24">
        <f t="shared" si="0"/>
        <v>3</v>
      </c>
      <c r="J19" s="24">
        <f t="shared" si="0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15" priority="35" operator="lessThan">
      <formula>8.5</formula>
    </cfRule>
    <cfRule type="cellIs" dxfId="214" priority="36" operator="greaterThan">
      <formula>9.5</formula>
    </cfRule>
  </conditionalFormatting>
  <conditionalFormatting sqref="G7:J8">
    <cfRule type="expression" dxfId="213" priority="28">
      <formula>G7=""</formula>
    </cfRule>
  </conditionalFormatting>
  <conditionalFormatting sqref="H7:H8">
    <cfRule type="cellIs" dxfId="212" priority="32" operator="lessThan">
      <formula>3.5</formula>
    </cfRule>
    <cfRule type="cellIs" dxfId="211" priority="33" operator="greaterThan">
      <formula>4.5</formula>
    </cfRule>
  </conditionalFormatting>
  <conditionalFormatting sqref="I7:I8">
    <cfRule type="cellIs" dxfId="210" priority="31" operator="lessThan">
      <formula>0.5</formula>
    </cfRule>
    <cfRule type="cellIs" dxfId="209" priority="34" operator="greaterThan">
      <formula>1.5</formula>
    </cfRule>
  </conditionalFormatting>
  <conditionalFormatting sqref="J7:J8">
    <cfRule type="cellIs" dxfId="208" priority="29" operator="lessThan">
      <formula>0.5</formula>
    </cfRule>
    <cfRule type="cellIs" dxfId="207" priority="30" operator="greaterThan">
      <formula>0.5</formula>
    </cfRule>
  </conditionalFormatting>
  <conditionalFormatting sqref="G9:G10">
    <cfRule type="cellIs" dxfId="206" priority="26" operator="lessThan">
      <formula>8.5</formula>
    </cfRule>
    <cfRule type="cellIs" dxfId="205" priority="27" operator="greaterThan">
      <formula>9.5</formula>
    </cfRule>
  </conditionalFormatting>
  <conditionalFormatting sqref="G9:J10">
    <cfRule type="expression" dxfId="204" priority="19">
      <formula>G9=""</formula>
    </cfRule>
  </conditionalFormatting>
  <conditionalFormatting sqref="H9:H10">
    <cfRule type="cellIs" dxfId="203" priority="23" operator="lessThan">
      <formula>3.5</formula>
    </cfRule>
    <cfRule type="cellIs" dxfId="202" priority="24" operator="greaterThan">
      <formula>4.5</formula>
    </cfRule>
  </conditionalFormatting>
  <conditionalFormatting sqref="I9:I10">
    <cfRule type="cellIs" dxfId="201" priority="22" operator="lessThan">
      <formula>0.5</formula>
    </cfRule>
    <cfRule type="cellIs" dxfId="200" priority="25" operator="greaterThan">
      <formula>1.5</formula>
    </cfRule>
  </conditionalFormatting>
  <conditionalFormatting sqref="J9:J10">
    <cfRule type="cellIs" dxfId="199" priority="20" operator="lessThan">
      <formula>0.5</formula>
    </cfRule>
    <cfRule type="cellIs" dxfId="198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opLeftCell="A20" workbookViewId="0">
      <selection activeCell="C37" sqref="C37"/>
    </sheetView>
  </sheetViews>
  <sheetFormatPr defaultRowHeight="15" x14ac:dyDescent="0.25"/>
  <cols>
    <col min="1" max="1" width="25" style="4" bestFit="1" customWidth="1"/>
    <col min="2" max="2" width="11.28515625" style="4" bestFit="1" customWidth="1"/>
    <col min="3" max="3" width="15.7109375" style="4" bestFit="1" customWidth="1"/>
    <col min="4" max="4" width="15.42578125" style="4" bestFit="1" customWidth="1"/>
    <col min="5" max="5" width="14.42578125" style="4" bestFit="1" customWidth="1"/>
    <col min="6" max="7" width="8.5703125" style="4" bestFit="1" customWidth="1"/>
    <col min="8" max="16384" width="9.140625" style="4"/>
  </cols>
  <sheetData>
    <row r="1" spans="1:7" x14ac:dyDescent="0.25">
      <c r="B1" s="4" t="s">
        <v>360</v>
      </c>
      <c r="C1" s="4" t="s">
        <v>361</v>
      </c>
      <c r="D1" s="4" t="s">
        <v>362</v>
      </c>
      <c r="E1" s="4" t="s">
        <v>363</v>
      </c>
      <c r="F1" s="4" t="s">
        <v>364</v>
      </c>
      <c r="G1"/>
    </row>
    <row r="2" spans="1:7" x14ac:dyDescent="0.25">
      <c r="A2" s="4" t="s">
        <v>463</v>
      </c>
      <c r="B2" s="1" t="s">
        <v>365</v>
      </c>
      <c r="C2" s="4">
        <v>18</v>
      </c>
      <c r="D2" s="4">
        <v>15</v>
      </c>
      <c r="E2" s="4">
        <v>9</v>
      </c>
      <c r="F2" s="4">
        <v>0</v>
      </c>
      <c r="G2"/>
    </row>
    <row r="3" spans="1:7" x14ac:dyDescent="0.25">
      <c r="A3" s="4" t="s">
        <v>366</v>
      </c>
      <c r="B3" s="1" t="s">
        <v>367</v>
      </c>
      <c r="C3" s="4">
        <v>21</v>
      </c>
      <c r="D3" s="4">
        <v>16</v>
      </c>
      <c r="E3" s="4">
        <v>10</v>
      </c>
      <c r="F3" s="4">
        <v>0</v>
      </c>
      <c r="G3"/>
    </row>
    <row r="4" spans="1:7" x14ac:dyDescent="0.25">
      <c r="A4" s="4" t="s">
        <v>368</v>
      </c>
      <c r="B4" s="1" t="s">
        <v>367</v>
      </c>
      <c r="C4" s="4">
        <v>7</v>
      </c>
      <c r="D4" s="4">
        <v>5</v>
      </c>
      <c r="E4" s="4">
        <v>4</v>
      </c>
      <c r="F4" s="4">
        <v>0</v>
      </c>
      <c r="G4"/>
    </row>
    <row r="5" spans="1:7" x14ac:dyDescent="0.25">
      <c r="A5" s="4" t="s">
        <v>369</v>
      </c>
      <c r="B5" s="1" t="s">
        <v>367</v>
      </c>
      <c r="C5" s="4">
        <v>18</v>
      </c>
      <c r="D5" s="4">
        <v>9</v>
      </c>
      <c r="E5" s="4">
        <v>4</v>
      </c>
      <c r="F5" s="4">
        <v>0</v>
      </c>
      <c r="G5"/>
    </row>
    <row r="6" spans="1:7" x14ac:dyDescent="0.25">
      <c r="A6" s="4" t="s">
        <v>370</v>
      </c>
      <c r="B6" s="1" t="s">
        <v>367</v>
      </c>
      <c r="C6" s="4">
        <v>22</v>
      </c>
      <c r="D6" s="4">
        <v>21</v>
      </c>
      <c r="E6" s="4">
        <v>1</v>
      </c>
      <c r="F6" s="4">
        <v>0</v>
      </c>
      <c r="G6"/>
    </row>
    <row r="7" spans="1:7" x14ac:dyDescent="0.25">
      <c r="A7" s="4" t="s">
        <v>371</v>
      </c>
      <c r="B7" s="1" t="s">
        <v>367</v>
      </c>
      <c r="C7" s="4">
        <v>12</v>
      </c>
      <c r="D7" s="4">
        <v>10</v>
      </c>
      <c r="E7" s="4">
        <v>0</v>
      </c>
      <c r="F7" s="4">
        <v>0</v>
      </c>
      <c r="G7"/>
    </row>
    <row r="8" spans="1:7" x14ac:dyDescent="0.25">
      <c r="A8" s="4" t="s">
        <v>372</v>
      </c>
      <c r="B8" s="1" t="s">
        <v>237</v>
      </c>
      <c r="C8" s="4">
        <v>10</v>
      </c>
      <c r="D8" s="4">
        <v>8</v>
      </c>
      <c r="E8" s="4">
        <v>2</v>
      </c>
      <c r="F8" s="4">
        <v>0</v>
      </c>
      <c r="G8"/>
    </row>
    <row r="9" spans="1:7" x14ac:dyDescent="0.25">
      <c r="A9" s="4" t="s">
        <v>373</v>
      </c>
      <c r="B9" s="1" t="s">
        <v>74</v>
      </c>
      <c r="C9" s="4">
        <v>4</v>
      </c>
      <c r="D9" s="4">
        <v>3</v>
      </c>
      <c r="E9" s="4">
        <v>1</v>
      </c>
      <c r="F9" s="4">
        <v>0</v>
      </c>
      <c r="G9"/>
    </row>
    <row r="10" spans="1:7" x14ac:dyDescent="0.25">
      <c r="A10" s="4" t="s">
        <v>374</v>
      </c>
      <c r="B10" s="1" t="s">
        <v>242</v>
      </c>
      <c r="C10" s="4">
        <v>6</v>
      </c>
      <c r="D10" s="4">
        <v>3</v>
      </c>
      <c r="E10" s="4">
        <v>1</v>
      </c>
      <c r="F10" s="4">
        <v>0</v>
      </c>
      <c r="G10"/>
    </row>
    <row r="11" spans="1:7" x14ac:dyDescent="0.25">
      <c r="A11" s="4" t="s">
        <v>375</v>
      </c>
      <c r="B11" s="1" t="s">
        <v>367</v>
      </c>
      <c r="C11" s="4">
        <v>31</v>
      </c>
      <c r="D11" s="4">
        <v>17</v>
      </c>
      <c r="E11" s="4">
        <v>5</v>
      </c>
      <c r="F11" s="4">
        <v>0</v>
      </c>
      <c r="G11"/>
    </row>
    <row r="12" spans="1:7" x14ac:dyDescent="0.25">
      <c r="A12" s="4" t="s">
        <v>376</v>
      </c>
      <c r="B12" s="1" t="s">
        <v>367</v>
      </c>
      <c r="C12" s="4">
        <v>10</v>
      </c>
      <c r="D12" s="4">
        <v>10</v>
      </c>
      <c r="E12" s="4">
        <v>0</v>
      </c>
      <c r="F12" s="4">
        <v>0</v>
      </c>
      <c r="G12"/>
    </row>
    <row r="13" spans="1:7" x14ac:dyDescent="0.25">
      <c r="A13" s="4" t="s">
        <v>377</v>
      </c>
      <c r="B13" s="1" t="s">
        <v>367</v>
      </c>
      <c r="C13" s="4">
        <v>25</v>
      </c>
      <c r="D13" s="4">
        <v>18</v>
      </c>
      <c r="E13" s="4">
        <v>8</v>
      </c>
      <c r="F13" s="4">
        <v>0</v>
      </c>
      <c r="G13"/>
    </row>
    <row r="14" spans="1:7" x14ac:dyDescent="0.25">
      <c r="A14" s="4" t="s">
        <v>378</v>
      </c>
      <c r="B14" s="1" t="s">
        <v>367</v>
      </c>
      <c r="C14" s="4">
        <v>42</v>
      </c>
      <c r="D14" s="4">
        <v>36</v>
      </c>
      <c r="E14" s="4">
        <v>15</v>
      </c>
      <c r="F14" s="4">
        <v>0</v>
      </c>
      <c r="G14"/>
    </row>
    <row r="15" spans="1:7" x14ac:dyDescent="0.25">
      <c r="A15" s="4" t="s">
        <v>379</v>
      </c>
      <c r="B15" s="1" t="s">
        <v>241</v>
      </c>
      <c r="C15" s="4">
        <v>4</v>
      </c>
      <c r="D15" s="4">
        <v>2</v>
      </c>
      <c r="E15" s="4">
        <v>2</v>
      </c>
      <c r="F15" s="4">
        <v>0</v>
      </c>
      <c r="G15"/>
    </row>
    <row r="16" spans="1:7" x14ac:dyDescent="0.25">
      <c r="A16" s="4" t="s">
        <v>380</v>
      </c>
      <c r="B16" s="1" t="s">
        <v>367</v>
      </c>
      <c r="C16" s="4">
        <v>25</v>
      </c>
      <c r="D16" s="4">
        <v>20</v>
      </c>
      <c r="E16" s="4">
        <v>2</v>
      </c>
      <c r="F16" s="4">
        <v>1</v>
      </c>
      <c r="G16"/>
    </row>
    <row r="17" spans="1:7" x14ac:dyDescent="0.25">
      <c r="A17" s="4" t="s">
        <v>381</v>
      </c>
      <c r="B17" s="1" t="s">
        <v>367</v>
      </c>
      <c r="C17" s="4">
        <v>13</v>
      </c>
      <c r="D17" s="4">
        <v>8</v>
      </c>
      <c r="E17" s="4">
        <v>3</v>
      </c>
      <c r="F17" s="4">
        <v>0</v>
      </c>
      <c r="G17"/>
    </row>
    <row r="18" spans="1:7" x14ac:dyDescent="0.25">
      <c r="A18" s="4" t="s">
        <v>382</v>
      </c>
      <c r="B18" s="1" t="s">
        <v>367</v>
      </c>
      <c r="C18" s="4">
        <v>21</v>
      </c>
      <c r="D18" s="4">
        <v>20</v>
      </c>
      <c r="E18" s="4">
        <v>3</v>
      </c>
      <c r="F18" s="4">
        <v>0</v>
      </c>
      <c r="G18"/>
    </row>
    <row r="19" spans="1:7" x14ac:dyDescent="0.25">
      <c r="A19" s="4" t="s">
        <v>383</v>
      </c>
      <c r="B19" s="1" t="s">
        <v>277</v>
      </c>
      <c r="C19" s="4">
        <v>6</v>
      </c>
      <c r="D19" s="4">
        <v>5</v>
      </c>
      <c r="E19" s="4">
        <v>0</v>
      </c>
      <c r="F19" s="4">
        <v>0</v>
      </c>
      <c r="G19"/>
    </row>
    <row r="20" spans="1:7" x14ac:dyDescent="0.25">
      <c r="A20" s="4" t="s">
        <v>384</v>
      </c>
      <c r="B20" s="1" t="s">
        <v>367</v>
      </c>
      <c r="C20" s="4">
        <v>16</v>
      </c>
      <c r="D20" s="4">
        <v>11</v>
      </c>
      <c r="E20" s="4">
        <v>4</v>
      </c>
      <c r="F20" s="4">
        <v>0</v>
      </c>
      <c r="G20"/>
    </row>
    <row r="21" spans="1:7" x14ac:dyDescent="0.25">
      <c r="A21" s="4" t="s">
        <v>385</v>
      </c>
      <c r="B21" s="1" t="s">
        <v>76</v>
      </c>
      <c r="C21" s="4">
        <v>5</v>
      </c>
      <c r="D21" s="4">
        <v>4</v>
      </c>
      <c r="E21" s="4">
        <v>3</v>
      </c>
      <c r="F21" s="4">
        <v>0</v>
      </c>
      <c r="G21"/>
    </row>
    <row r="22" spans="1:7" x14ac:dyDescent="0.25">
      <c r="A22" s="4" t="s">
        <v>386</v>
      </c>
      <c r="B22" s="1" t="s">
        <v>367</v>
      </c>
      <c r="C22" s="4">
        <v>47</v>
      </c>
      <c r="D22" s="4">
        <v>38</v>
      </c>
      <c r="E22" s="4">
        <v>18</v>
      </c>
      <c r="F22" s="4">
        <v>0</v>
      </c>
      <c r="G22"/>
    </row>
    <row r="23" spans="1:7" x14ac:dyDescent="0.25">
      <c r="A23" s="4" t="s">
        <v>387</v>
      </c>
      <c r="B23" s="1" t="s">
        <v>367</v>
      </c>
      <c r="C23" s="4">
        <v>11</v>
      </c>
      <c r="D23" s="4">
        <v>9</v>
      </c>
      <c r="E23" s="4">
        <v>5</v>
      </c>
      <c r="F23" s="4">
        <v>0</v>
      </c>
      <c r="G23"/>
    </row>
    <row r="24" spans="1:7" x14ac:dyDescent="0.25">
      <c r="A24" s="4" t="s">
        <v>388</v>
      </c>
      <c r="B24" s="1" t="s">
        <v>367</v>
      </c>
      <c r="C24" s="4">
        <v>33</v>
      </c>
      <c r="D24" s="4">
        <v>25</v>
      </c>
      <c r="E24" s="4">
        <v>7</v>
      </c>
      <c r="F24" s="4">
        <v>0</v>
      </c>
      <c r="G24"/>
    </row>
    <row r="25" spans="1:7" x14ac:dyDescent="0.25">
      <c r="A25" s="4" t="s">
        <v>389</v>
      </c>
      <c r="B25" s="1" t="s">
        <v>367</v>
      </c>
      <c r="C25" s="4">
        <v>13</v>
      </c>
      <c r="D25" s="4">
        <v>11</v>
      </c>
      <c r="E25" s="4">
        <v>2</v>
      </c>
      <c r="F25" s="4">
        <v>0</v>
      </c>
      <c r="G25"/>
    </row>
    <row r="26" spans="1:7" x14ac:dyDescent="0.25">
      <c r="A26" s="4" t="s">
        <v>390</v>
      </c>
      <c r="B26" s="1" t="s">
        <v>281</v>
      </c>
      <c r="C26" s="4">
        <v>7</v>
      </c>
      <c r="D26" s="4">
        <v>4</v>
      </c>
      <c r="E26" s="4">
        <v>1</v>
      </c>
      <c r="F26" s="4">
        <v>0</v>
      </c>
      <c r="G26"/>
    </row>
    <row r="27" spans="1:7" x14ac:dyDescent="0.25">
      <c r="A27" s="4" t="s">
        <v>391</v>
      </c>
      <c r="B27" s="1" t="s">
        <v>247</v>
      </c>
      <c r="C27" s="4">
        <v>4</v>
      </c>
      <c r="D27" s="4">
        <v>3</v>
      </c>
      <c r="E27" s="4">
        <v>1</v>
      </c>
      <c r="F27" s="4">
        <v>0</v>
      </c>
      <c r="G27"/>
    </row>
    <row r="28" spans="1:7" x14ac:dyDescent="0.25">
      <c r="A28" s="4" t="s">
        <v>392</v>
      </c>
      <c r="B28" s="1" t="s">
        <v>249</v>
      </c>
      <c r="C28" s="4">
        <v>17</v>
      </c>
      <c r="D28" s="4">
        <v>13</v>
      </c>
      <c r="E28" s="4">
        <v>2</v>
      </c>
      <c r="F28" s="4">
        <v>0</v>
      </c>
      <c r="G28"/>
    </row>
    <row r="29" spans="1:7" x14ac:dyDescent="0.25">
      <c r="A29" s="4" t="s">
        <v>393</v>
      </c>
      <c r="B29" s="1" t="s">
        <v>367</v>
      </c>
      <c r="C29" s="4">
        <v>17</v>
      </c>
      <c r="D29" s="4">
        <v>14</v>
      </c>
      <c r="E29" s="4">
        <v>3</v>
      </c>
      <c r="F29" s="4">
        <v>0</v>
      </c>
      <c r="G29"/>
    </row>
    <row r="30" spans="1:7" x14ac:dyDescent="0.25">
      <c r="A30" s="4" t="s">
        <v>394</v>
      </c>
      <c r="B30" s="1" t="s">
        <v>247</v>
      </c>
      <c r="C30" s="4">
        <v>4</v>
      </c>
      <c r="D30" s="4">
        <v>4</v>
      </c>
      <c r="E30" s="4">
        <v>0</v>
      </c>
      <c r="F30" s="4">
        <v>0</v>
      </c>
      <c r="G30"/>
    </row>
    <row r="31" spans="1:7" x14ac:dyDescent="0.25">
      <c r="A31" s="4" t="s">
        <v>395</v>
      </c>
      <c r="B31" s="1" t="s">
        <v>367</v>
      </c>
      <c r="C31" s="4">
        <v>1003</v>
      </c>
      <c r="D31" s="4">
        <v>8</v>
      </c>
      <c r="E31" s="4">
        <v>12</v>
      </c>
      <c r="F31" s="4">
        <v>21</v>
      </c>
      <c r="G31"/>
    </row>
    <row r="32" spans="1:7" x14ac:dyDescent="0.25">
      <c r="A32" s="4" t="s">
        <v>578</v>
      </c>
      <c r="B32" s="1" t="s">
        <v>367</v>
      </c>
      <c r="C32" s="4">
        <v>17</v>
      </c>
      <c r="D32" s="4">
        <v>11</v>
      </c>
      <c r="E32" s="4">
        <v>0</v>
      </c>
      <c r="F32" s="4">
        <v>1</v>
      </c>
      <c r="G32"/>
    </row>
    <row r="33" spans="1:7" x14ac:dyDescent="0.25">
      <c r="A33" s="4" t="s">
        <v>579</v>
      </c>
      <c r="B33" s="1" t="s">
        <v>367</v>
      </c>
      <c r="C33" s="4">
        <v>27</v>
      </c>
      <c r="D33" s="4">
        <v>14</v>
      </c>
      <c r="E33" s="4">
        <v>6</v>
      </c>
      <c r="F33" s="4">
        <v>0</v>
      </c>
      <c r="G33"/>
    </row>
    <row r="34" spans="1:7" x14ac:dyDescent="0.25">
      <c r="A34" s="4" t="s">
        <v>501</v>
      </c>
      <c r="B34" s="1" t="s">
        <v>367</v>
      </c>
      <c r="C34" s="4">
        <v>10</v>
      </c>
      <c r="D34" s="4">
        <v>6</v>
      </c>
      <c r="E34" s="4">
        <v>5</v>
      </c>
      <c r="F34" s="4">
        <v>2</v>
      </c>
      <c r="G34"/>
    </row>
    <row r="35" spans="1:7" x14ac:dyDescent="0.25">
      <c r="A35" s="4" t="s">
        <v>580</v>
      </c>
      <c r="B35" s="1" t="s">
        <v>367</v>
      </c>
      <c r="C35" s="4">
        <v>9</v>
      </c>
      <c r="D35" s="4">
        <v>8</v>
      </c>
      <c r="E35" s="4">
        <v>4</v>
      </c>
      <c r="F35" s="4">
        <v>3</v>
      </c>
      <c r="G35"/>
    </row>
    <row r="36" spans="1:7" x14ac:dyDescent="0.25">
      <c r="A36" s="4" t="s">
        <v>581</v>
      </c>
      <c r="B36" s="1" t="s">
        <v>367</v>
      </c>
      <c r="C36" s="4">
        <v>33</v>
      </c>
      <c r="D36" s="4">
        <v>30</v>
      </c>
      <c r="E36" s="4">
        <v>9</v>
      </c>
      <c r="F36" s="4">
        <v>0</v>
      </c>
      <c r="G36"/>
    </row>
    <row r="37" spans="1:7" x14ac:dyDescent="0.25">
      <c r="A37" s="4" t="s">
        <v>629</v>
      </c>
      <c r="B37" s="1" t="s">
        <v>367</v>
      </c>
      <c r="C37" s="4">
        <v>48</v>
      </c>
      <c r="D37" s="4">
        <v>38</v>
      </c>
      <c r="E37" s="4">
        <v>14</v>
      </c>
      <c r="F37" s="4">
        <v>2</v>
      </c>
      <c r="G37"/>
    </row>
    <row r="38" spans="1:7" x14ac:dyDescent="0.25">
      <c r="A38" s="4" t="s">
        <v>630</v>
      </c>
      <c r="B38" s="1" t="s">
        <v>367</v>
      </c>
      <c r="C38" s="4">
        <v>9</v>
      </c>
      <c r="D38" s="4">
        <v>6</v>
      </c>
      <c r="E38" s="4">
        <v>2</v>
      </c>
      <c r="F38" s="4">
        <v>0</v>
      </c>
      <c r="G38"/>
    </row>
    <row r="39" spans="1:7" x14ac:dyDescent="0.25">
      <c r="A39" s="4" t="s">
        <v>594</v>
      </c>
      <c r="B39" s="1" t="s">
        <v>367</v>
      </c>
      <c r="C39" s="4">
        <v>12</v>
      </c>
      <c r="D39" s="4">
        <v>9</v>
      </c>
      <c r="E39" s="4">
        <v>1</v>
      </c>
      <c r="F39" s="4">
        <v>0</v>
      </c>
      <c r="G39"/>
    </row>
    <row r="40" spans="1:7" x14ac:dyDescent="0.25">
      <c r="A40" s="4" t="s">
        <v>582</v>
      </c>
      <c r="B40" s="1" t="s">
        <v>367</v>
      </c>
      <c r="C40" s="4">
        <v>15</v>
      </c>
      <c r="D40" s="4">
        <v>9</v>
      </c>
      <c r="E40" s="4">
        <v>4</v>
      </c>
      <c r="F40" s="4">
        <v>1</v>
      </c>
      <c r="G40"/>
    </row>
    <row r="41" spans="1:7" x14ac:dyDescent="0.25">
      <c r="A41" s="4" t="s">
        <v>583</v>
      </c>
      <c r="B41" s="1" t="s">
        <v>367</v>
      </c>
      <c r="C41" s="4">
        <v>9</v>
      </c>
      <c r="D41" s="4">
        <v>6</v>
      </c>
      <c r="E41" s="4">
        <v>1</v>
      </c>
      <c r="F41" s="4">
        <v>1</v>
      </c>
      <c r="G41"/>
    </row>
    <row r="42" spans="1:7" x14ac:dyDescent="0.25">
      <c r="A42" s="4" t="s">
        <v>502</v>
      </c>
      <c r="B42" s="1" t="s">
        <v>367</v>
      </c>
      <c r="C42" s="4">
        <v>36</v>
      </c>
      <c r="D42" s="4">
        <v>22</v>
      </c>
      <c r="E42" s="4">
        <v>10</v>
      </c>
      <c r="F42" s="4">
        <v>1</v>
      </c>
      <c r="G42"/>
    </row>
    <row r="43" spans="1:7" x14ac:dyDescent="0.25">
      <c r="A43" s="4" t="s">
        <v>503</v>
      </c>
      <c r="B43" s="1" t="s">
        <v>367</v>
      </c>
      <c r="C43" s="4">
        <v>16</v>
      </c>
      <c r="D43" s="4">
        <v>13</v>
      </c>
      <c r="E43" s="4">
        <v>2</v>
      </c>
      <c r="F43" s="4">
        <v>1</v>
      </c>
      <c r="G43"/>
    </row>
    <row r="44" spans="1:7" x14ac:dyDescent="0.25">
      <c r="A44" s="4" t="s">
        <v>504</v>
      </c>
      <c r="B44" s="1" t="s">
        <v>367</v>
      </c>
      <c r="C44" s="4">
        <v>22</v>
      </c>
      <c r="D44" s="4">
        <v>19</v>
      </c>
      <c r="E44" s="4">
        <v>4</v>
      </c>
      <c r="F44" s="4">
        <v>0</v>
      </c>
      <c r="G44"/>
    </row>
    <row r="45" spans="1:7" x14ac:dyDescent="0.25">
      <c r="A45" s="4" t="s">
        <v>505</v>
      </c>
      <c r="B45" s="1" t="s">
        <v>367</v>
      </c>
      <c r="C45" s="4">
        <v>48</v>
      </c>
      <c r="D45" s="4">
        <v>44</v>
      </c>
      <c r="E45" s="4">
        <v>8</v>
      </c>
      <c r="F45" s="4">
        <v>3</v>
      </c>
      <c r="G45"/>
    </row>
    <row r="46" spans="1:7" x14ac:dyDescent="0.25">
      <c r="A46" s="4" t="s">
        <v>521</v>
      </c>
      <c r="B46" s="1" t="s">
        <v>367</v>
      </c>
      <c r="C46" s="4">
        <v>34</v>
      </c>
      <c r="D46" s="4">
        <v>27</v>
      </c>
      <c r="E46" s="4">
        <v>5</v>
      </c>
      <c r="F46" s="4">
        <v>0</v>
      </c>
      <c r="G46"/>
    </row>
    <row r="47" spans="1:7" x14ac:dyDescent="0.25">
      <c r="A47" s="4" t="s">
        <v>506</v>
      </c>
      <c r="B47" s="1" t="s">
        <v>367</v>
      </c>
      <c r="C47" s="4">
        <v>35</v>
      </c>
      <c r="D47" s="4">
        <v>26</v>
      </c>
      <c r="E47" s="4">
        <v>2</v>
      </c>
      <c r="F47" s="4">
        <v>0</v>
      </c>
      <c r="G47"/>
    </row>
    <row r="48" spans="1:7" x14ac:dyDescent="0.25">
      <c r="A48" s="4" t="s">
        <v>584</v>
      </c>
      <c r="B48" s="1" t="s">
        <v>367</v>
      </c>
      <c r="C48" s="4">
        <v>39</v>
      </c>
      <c r="D48" s="4">
        <v>29</v>
      </c>
      <c r="E48" s="4">
        <v>9</v>
      </c>
      <c r="F48" s="4">
        <v>1</v>
      </c>
      <c r="G48"/>
    </row>
    <row r="49" spans="1:7" x14ac:dyDescent="0.25">
      <c r="A49" s="4" t="s">
        <v>585</v>
      </c>
      <c r="B49" s="1" t="s">
        <v>367</v>
      </c>
      <c r="C49" s="4">
        <v>25</v>
      </c>
      <c r="D49" s="4">
        <v>23</v>
      </c>
      <c r="E49" s="4">
        <v>4</v>
      </c>
      <c r="F49" s="4">
        <v>2</v>
      </c>
      <c r="G49"/>
    </row>
    <row r="50" spans="1:7" x14ac:dyDescent="0.25">
      <c r="A50" s="4" t="s">
        <v>536</v>
      </c>
      <c r="B50" s="1" t="s">
        <v>367</v>
      </c>
      <c r="C50" s="4">
        <v>5</v>
      </c>
      <c r="D50" s="4">
        <v>3</v>
      </c>
      <c r="E50" s="4">
        <v>1</v>
      </c>
      <c r="F50" s="4">
        <v>0</v>
      </c>
      <c r="G50"/>
    </row>
    <row r="51" spans="1:7" x14ac:dyDescent="0.25">
      <c r="A51" s="4" t="s">
        <v>507</v>
      </c>
      <c r="B51" s="1" t="s">
        <v>367</v>
      </c>
      <c r="C51" s="4">
        <v>26</v>
      </c>
      <c r="D51" s="4">
        <v>14</v>
      </c>
      <c r="E51" s="4">
        <v>2</v>
      </c>
      <c r="F51" s="4">
        <v>1</v>
      </c>
    </row>
    <row r="52" spans="1:7" x14ac:dyDescent="0.25">
      <c r="A52" s="4" t="s">
        <v>586</v>
      </c>
      <c r="B52" s="1" t="s">
        <v>367</v>
      </c>
      <c r="C52" s="4">
        <v>35</v>
      </c>
      <c r="D52" s="4">
        <v>30</v>
      </c>
      <c r="E52" s="4">
        <v>12</v>
      </c>
      <c r="F52" s="4">
        <v>1</v>
      </c>
    </row>
    <row r="53" spans="1:7" x14ac:dyDescent="0.25">
      <c r="A53" s="4" t="s">
        <v>508</v>
      </c>
      <c r="B53" s="1" t="s">
        <v>367</v>
      </c>
      <c r="C53" s="4">
        <v>31</v>
      </c>
      <c r="D53" s="4">
        <v>26</v>
      </c>
      <c r="E53" s="4">
        <v>3</v>
      </c>
      <c r="F53" s="4">
        <v>2</v>
      </c>
    </row>
    <row r="54" spans="1:7" x14ac:dyDescent="0.25">
      <c r="A54" s="4" t="s">
        <v>509</v>
      </c>
      <c r="B54" s="1" t="s">
        <v>367</v>
      </c>
      <c r="C54" s="4">
        <v>33</v>
      </c>
      <c r="D54" s="4">
        <v>27</v>
      </c>
      <c r="E54" s="4">
        <v>9</v>
      </c>
      <c r="F54" s="4">
        <v>1</v>
      </c>
    </row>
    <row r="55" spans="1:7" x14ac:dyDescent="0.25">
      <c r="A55" s="4" t="s">
        <v>510</v>
      </c>
      <c r="B55" s="1" t="s">
        <v>367</v>
      </c>
      <c r="C55" s="4">
        <v>46</v>
      </c>
      <c r="D55" s="4">
        <v>39</v>
      </c>
      <c r="E55" s="4">
        <v>10</v>
      </c>
      <c r="F55" s="4">
        <v>1</v>
      </c>
    </row>
    <row r="56" spans="1:7" x14ac:dyDescent="0.25">
      <c r="A56" s="4" t="s">
        <v>511</v>
      </c>
      <c r="B56" s="1" t="s">
        <v>367</v>
      </c>
      <c r="C56" s="4">
        <v>19</v>
      </c>
      <c r="D56" s="4">
        <v>15</v>
      </c>
      <c r="E56" s="4">
        <v>3</v>
      </c>
      <c r="F56" s="4">
        <v>0</v>
      </c>
    </row>
    <row r="57" spans="1:7" x14ac:dyDescent="0.25">
      <c r="A57" s="4" t="s">
        <v>537</v>
      </c>
      <c r="B57" s="1" t="s">
        <v>367</v>
      </c>
      <c r="C57" s="4">
        <v>15</v>
      </c>
      <c r="D57" s="4">
        <v>9</v>
      </c>
      <c r="E57" s="4">
        <v>5</v>
      </c>
      <c r="F57" s="4">
        <v>1</v>
      </c>
    </row>
    <row r="58" spans="1:7" x14ac:dyDescent="0.25">
      <c r="A58" s="4" t="s">
        <v>538</v>
      </c>
      <c r="B58" s="1" t="s">
        <v>367</v>
      </c>
      <c r="C58" s="4">
        <v>16</v>
      </c>
      <c r="D58" s="4">
        <v>12</v>
      </c>
      <c r="E58" s="4">
        <v>3</v>
      </c>
      <c r="F58" s="4">
        <v>1</v>
      </c>
    </row>
    <row r="59" spans="1:7" x14ac:dyDescent="0.25">
      <c r="A59" s="4" t="s">
        <v>587</v>
      </c>
      <c r="B59" s="1" t="s">
        <v>367</v>
      </c>
      <c r="C59" s="4">
        <v>7</v>
      </c>
      <c r="D59" s="4">
        <v>6</v>
      </c>
      <c r="E59" s="4">
        <v>1</v>
      </c>
      <c r="F59" s="4">
        <v>0</v>
      </c>
    </row>
    <row r="60" spans="1:7" x14ac:dyDescent="0.25">
      <c r="A60" s="4" t="s">
        <v>512</v>
      </c>
      <c r="B60" s="1" t="s">
        <v>367</v>
      </c>
      <c r="C60" s="4">
        <v>23</v>
      </c>
      <c r="D60" s="4">
        <v>19</v>
      </c>
      <c r="E60" s="4">
        <v>3</v>
      </c>
      <c r="F60" s="4">
        <v>0</v>
      </c>
    </row>
    <row r="61" spans="1:7" x14ac:dyDescent="0.25">
      <c r="A61" s="4" t="s">
        <v>513</v>
      </c>
      <c r="B61" s="1" t="s">
        <v>367</v>
      </c>
      <c r="C61" s="4">
        <v>46</v>
      </c>
      <c r="D61" s="4">
        <v>26</v>
      </c>
      <c r="E61" s="4">
        <v>8</v>
      </c>
      <c r="F61" s="4">
        <v>0</v>
      </c>
    </row>
    <row r="62" spans="1:7" x14ac:dyDescent="0.25">
      <c r="A62" s="4" t="s">
        <v>522</v>
      </c>
      <c r="B62" s="1" t="s">
        <v>367</v>
      </c>
      <c r="C62" s="4">
        <v>8</v>
      </c>
      <c r="D62" s="4">
        <v>6</v>
      </c>
      <c r="E62" s="4">
        <v>0</v>
      </c>
      <c r="F62" s="4">
        <v>1</v>
      </c>
    </row>
    <row r="63" spans="1:7" x14ac:dyDescent="0.25">
      <c r="A63" s="4" t="s">
        <v>514</v>
      </c>
      <c r="B63" s="1" t="s">
        <v>367</v>
      </c>
      <c r="C63" s="4">
        <v>48</v>
      </c>
      <c r="D63" s="4">
        <v>36</v>
      </c>
      <c r="E63" s="4">
        <v>10</v>
      </c>
      <c r="F63" s="4">
        <v>3</v>
      </c>
    </row>
  </sheetData>
  <pageMargins left="0.7" right="0.7" top="0.75" bottom="0.75" header="0.3" footer="0.3"/>
  <pageSetup paperSize="9" scale="53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205</v>
      </c>
      <c r="C1" s="57" t="s">
        <v>201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106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202</v>
      </c>
      <c r="C7" s="55" t="s">
        <v>313</v>
      </c>
      <c r="D7" s="2" t="str">
        <f t="shared" ref="D7:D12" si="0">CONCATENATE(YEAR,":",MONTH,":",WEEK,":",DAY,":",$A7,":",$B7)</f>
        <v>2016:2:4:3:0:XIZHI_A_E</v>
      </c>
      <c r="E7" s="2">
        <f>MATCH($D7,DATA_BY_COMP!$A:$A,0)</f>
        <v>131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7</v>
      </c>
      <c r="H7" s="12">
        <f>IFERROR(INDEX(DATA_BY_COMP!$A:$AA,$E7,MATCH(H$6,DATA_BY_COMP!$A$1:$AA$1,0)), "")</f>
        <v>3</v>
      </c>
      <c r="I7" s="12">
        <f>IFERROR(INDEX(DATA_BY_COMP!$A:$AA,$E7,MATCH(I$6,DATA_BY_COMP!$A$1:$AA$1,0)), "")</f>
        <v>2</v>
      </c>
      <c r="J7" s="12">
        <f>IFERROR(INDEX(DATA_BY_COMP!$A:$AA,$E7,MATCH(J$6,DATA_BY_COMP!$A$1:$AA$1,0)), "")</f>
        <v>1</v>
      </c>
    </row>
    <row r="8" spans="1:10" x14ac:dyDescent="0.25">
      <c r="A8" s="4">
        <v>1</v>
      </c>
      <c r="B8" s="43" t="s">
        <v>202</v>
      </c>
      <c r="C8" s="56"/>
      <c r="D8" s="2" t="str">
        <f t="shared" si="0"/>
        <v>2016:2:4:3:1:XIZHI_A_E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203</v>
      </c>
      <c r="C9" s="55" t="s">
        <v>314</v>
      </c>
      <c r="D9" s="2" t="str">
        <f t="shared" si="0"/>
        <v>2016:2:4:3:0:XIZHI_B_E</v>
      </c>
      <c r="E9" s="2">
        <f>MATCH($D9,DATA_BY_COMP!$A:$A,0)</f>
        <v>132</v>
      </c>
      <c r="F9" s="2" t="str">
        <f>IFERROR(INDEX(DATA_BY_COMP!$A:$AA,$E9,MATCH(F$6,DATA_BY_COMP!$A$1:$AA$1,0)), "")</f>
        <v>Beginning</v>
      </c>
      <c r="G9" s="12">
        <f>IFERROR(INDEX(DATA_BY_COMP!$A:$AA,$E9,MATCH(G$6,DATA_BY_COMP!$A$1:$AA$1,0)), "")</f>
        <v>0</v>
      </c>
      <c r="H9" s="12">
        <f>IFERROR(INDEX(DATA_BY_COMP!$A:$AA,$E9,MATCH(H$6,DATA_BY_COMP!$A$1:$AA$1,0)), "")</f>
        <v>0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203</v>
      </c>
      <c r="C10" s="56"/>
      <c r="D10" s="2" t="str">
        <f t="shared" si="0"/>
        <v>2016:2:4:3:1:XIZHI_B_E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204</v>
      </c>
      <c r="C11" s="55" t="s">
        <v>315</v>
      </c>
      <c r="D11" s="2" t="str">
        <f t="shared" si="0"/>
        <v>2016:2:4:3:0:XIZHI_S</v>
      </c>
      <c r="E11" s="2">
        <f>MATCH($D11,DATA_BY_COMP!$A:$A,0)</f>
        <v>133</v>
      </c>
      <c r="F11" s="2" t="str">
        <f>IFERROR(INDEX(DATA_BY_COMP!$A:$AA,$E11,MATCH(F$6,DATA_BY_COMP!$A$1:$AA$1,0)), "")</f>
        <v>children</v>
      </c>
      <c r="G11" s="12">
        <f>IFERROR(INDEX(DATA_BY_COMP!$A:$AA,$E11,MATCH(G$6,DATA_BY_COMP!$A$1:$AA$1,0)), "")</f>
        <v>8</v>
      </c>
      <c r="H11" s="12">
        <f>IFERROR(INDEX(DATA_BY_COMP!$A:$AA,$E11,MATCH(H$6,DATA_BY_COMP!$A$1:$AA$1,0)), "")</f>
        <v>6</v>
      </c>
      <c r="I11" s="12">
        <f>IFERROR(INDEX(DATA_BY_COMP!$A:$AA,$E11,MATCH(I$6,DATA_BY_COMP!$A$1:$AA$1,0)), "")</f>
        <v>3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204</v>
      </c>
      <c r="C12" s="56"/>
      <c r="D12" s="2" t="str">
        <f t="shared" si="0"/>
        <v>2016:2:4:3:1:XIZHI_S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B13" s="43"/>
      <c r="C13" s="10" t="s">
        <v>461</v>
      </c>
      <c r="D13" s="11"/>
      <c r="E13" s="11"/>
      <c r="F13" s="11"/>
      <c r="G13" s="13">
        <f>SUM(G7:G12)</f>
        <v>15</v>
      </c>
      <c r="H13" s="13">
        <f>SUM(H7:H12)</f>
        <v>9</v>
      </c>
      <c r="I13" s="13">
        <f>SUM(I7:I12)</f>
        <v>5</v>
      </c>
      <c r="J13" s="13">
        <f>SUM(J7:J12)</f>
        <v>1</v>
      </c>
    </row>
    <row r="14" spans="1:10" x14ac:dyDescent="0.25">
      <c r="B14" s="34"/>
      <c r="C14" s="33"/>
      <c r="D14" s="32"/>
      <c r="E14" s="32"/>
      <c r="F14" s="32"/>
      <c r="G14" s="32"/>
      <c r="H14" s="32"/>
      <c r="I14" s="32"/>
      <c r="J14" s="34"/>
    </row>
    <row r="15" spans="1:10" x14ac:dyDescent="0.25">
      <c r="B15" s="34"/>
      <c r="C15" s="38" t="s">
        <v>77</v>
      </c>
      <c r="D15" s="39"/>
      <c r="E15" s="39"/>
      <c r="F15" s="39"/>
      <c r="G15" s="39"/>
      <c r="H15" s="39"/>
      <c r="I15" s="39"/>
      <c r="J15" s="39"/>
    </row>
    <row r="16" spans="1:10" x14ac:dyDescent="0.25">
      <c r="B16" s="34"/>
      <c r="C16" s="17" t="s">
        <v>43</v>
      </c>
      <c r="D16" s="18" t="str">
        <f>CONCATENATE(YEAR,":",MONTH,":1:",ENGLISH_REPORT_DAY,":0:", $B$1)</f>
        <v>2016:2:1:3:0:XIZHI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44</v>
      </c>
      <c r="D17" s="18" t="str">
        <f>CONCATENATE(YEAR,":",MONTH,":2:",ENGLISH_REPORT_DAY,":0:", $B$1)</f>
        <v>2016:2:2:3:0:XIZHI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45</v>
      </c>
      <c r="D18" s="18" t="str">
        <f>CONCATENATE(YEAR,":",MONTH,":3:",ENGLISH_REPORT_DAY,":0:", $B$1)</f>
        <v>2016:2:3:3:0:XIZHI</v>
      </c>
      <c r="E18" s="2">
        <f>MATCH($D18,DATA_BY_UNIT!$A:$A,0)</f>
        <v>25</v>
      </c>
      <c r="F18" s="18"/>
      <c r="G18" s="12">
        <f>IFERROR(INDEX(DATA_BY_UNIT!$A:$AA,$E18,MATCH(G$6,DATA_BY_UNIT!$A$1:$AA$1,0)), "")</f>
        <v>13</v>
      </c>
      <c r="H18" s="12">
        <f>IFERROR(INDEX(DATA_BY_UNIT!$A:$AA,$E18,MATCH(H$6,DATA_BY_UNIT!$A$1:$AA$1,0)), "")</f>
        <v>11</v>
      </c>
      <c r="I18" s="12">
        <f>IFERROR(INDEX(DATA_BY_UNIT!$A:$AA,$E18,MATCH(I$6,DATA_BY_UNIT!$A$1:$AA$1,0)), "")</f>
        <v>2</v>
      </c>
      <c r="J18" s="12">
        <f>IFERROR(INDEX(DATA_BY_UNIT!$A:$AA,$E18,MATCH(J$6,DATA_BY_UNIT!$A$1:$AA$1,0)), "")</f>
        <v>0</v>
      </c>
    </row>
    <row r="19" spans="2:10" x14ac:dyDescent="0.25">
      <c r="B19" s="34"/>
      <c r="C19" s="17" t="s">
        <v>46</v>
      </c>
      <c r="D19" s="18" t="str">
        <f>CONCATENATE(YEAR,":",MONTH,":4:",ENGLISH_REPORT_DAY,":0:", $B$1)</f>
        <v>2016:2:4:3:0:XIZHI</v>
      </c>
      <c r="E19" s="2">
        <f>MATCH($D19,DATA_BY_UNIT!$A:$A,0)</f>
        <v>57</v>
      </c>
      <c r="F19" s="18"/>
      <c r="G19" s="12">
        <f>IFERROR(INDEX(DATA_BY_UNIT!$A:$AA,$E19,MATCH(G$6,DATA_BY_UNIT!$A$1:$AA$1,0)), "")</f>
        <v>15</v>
      </c>
      <c r="H19" s="12">
        <f>IFERROR(INDEX(DATA_BY_UNIT!$A:$AA,$E19,MATCH(H$6,DATA_BY_UNIT!$A$1:$AA$1,0)), "")</f>
        <v>9</v>
      </c>
      <c r="I19" s="12">
        <f>IFERROR(INDEX(DATA_BY_UNIT!$A:$AA,$E19,MATCH(I$6,DATA_BY_UNIT!$A$1:$AA$1,0)), "")</f>
        <v>5</v>
      </c>
      <c r="J19" s="12">
        <f>IFERROR(INDEX(DATA_BY_UNIT!$A:$AA,$E19,MATCH(J$6,DATA_BY_UNIT!$A$1:$AA$1,0)), "")</f>
        <v>1</v>
      </c>
    </row>
    <row r="20" spans="2:10" x14ac:dyDescent="0.25">
      <c r="B20" s="34"/>
      <c r="C20" s="17" t="s">
        <v>47</v>
      </c>
      <c r="D20" s="18" t="str">
        <f>CONCATENATE(YEAR,":",MONTH,":5:",ENGLISH_REPORT_DAY,":0:", $B$1)</f>
        <v>2016:2:5:3:0:XIZHI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22" t="s">
        <v>461</v>
      </c>
      <c r="D21" s="19"/>
      <c r="E21" s="19"/>
      <c r="F21" s="19"/>
      <c r="G21" s="24">
        <f t="shared" ref="G21:J21" si="1">SUM(G16:G20)</f>
        <v>28</v>
      </c>
      <c r="H21" s="24">
        <f t="shared" si="1"/>
        <v>20</v>
      </c>
      <c r="I21" s="24">
        <f t="shared" si="1"/>
        <v>7</v>
      </c>
      <c r="J21" s="24">
        <f t="shared" si="1"/>
        <v>1</v>
      </c>
    </row>
    <row r="22" spans="2:10" x14ac:dyDescent="0.25">
      <c r="B22" s="32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97" priority="35" operator="lessThan">
      <formula>8.5</formula>
    </cfRule>
    <cfRule type="cellIs" dxfId="196" priority="36" operator="greaterThan">
      <formula>9.5</formula>
    </cfRule>
  </conditionalFormatting>
  <conditionalFormatting sqref="G7:J8">
    <cfRule type="expression" dxfId="195" priority="28">
      <formula>G7=""</formula>
    </cfRule>
  </conditionalFormatting>
  <conditionalFormatting sqref="H7:H8">
    <cfRule type="cellIs" dxfId="194" priority="32" operator="lessThan">
      <formula>3.5</formula>
    </cfRule>
    <cfRule type="cellIs" dxfId="193" priority="33" operator="greaterThan">
      <formula>4.5</formula>
    </cfRule>
  </conditionalFormatting>
  <conditionalFormatting sqref="I7:I8">
    <cfRule type="cellIs" dxfId="192" priority="31" operator="lessThan">
      <formula>0.5</formula>
    </cfRule>
    <cfRule type="cellIs" dxfId="191" priority="34" operator="greaterThan">
      <formula>1.5</formula>
    </cfRule>
  </conditionalFormatting>
  <conditionalFormatting sqref="J7:J8">
    <cfRule type="cellIs" dxfId="190" priority="29" operator="lessThan">
      <formula>0.5</formula>
    </cfRule>
    <cfRule type="cellIs" dxfId="189" priority="30" operator="greaterThan">
      <formula>0.5</formula>
    </cfRule>
  </conditionalFormatting>
  <conditionalFormatting sqref="G9:G10">
    <cfRule type="cellIs" dxfId="188" priority="26" operator="lessThan">
      <formula>8.5</formula>
    </cfRule>
    <cfRule type="cellIs" dxfId="187" priority="27" operator="greaterThan">
      <formula>9.5</formula>
    </cfRule>
  </conditionalFormatting>
  <conditionalFormatting sqref="G9:J10">
    <cfRule type="expression" dxfId="186" priority="19">
      <formula>G9=""</formula>
    </cfRule>
  </conditionalFormatting>
  <conditionalFormatting sqref="H9:H10">
    <cfRule type="cellIs" dxfId="185" priority="23" operator="lessThan">
      <formula>3.5</formula>
    </cfRule>
    <cfRule type="cellIs" dxfId="184" priority="24" operator="greaterThan">
      <formula>4.5</formula>
    </cfRule>
  </conditionalFormatting>
  <conditionalFormatting sqref="I9:I10">
    <cfRule type="cellIs" dxfId="183" priority="22" operator="lessThan">
      <formula>0.5</formula>
    </cfRule>
    <cfRule type="cellIs" dxfId="182" priority="25" operator="greaterThan">
      <formula>1.5</formula>
    </cfRule>
  </conditionalFormatting>
  <conditionalFormatting sqref="J9:J10">
    <cfRule type="cellIs" dxfId="181" priority="20" operator="lessThan">
      <formula>0.5</formula>
    </cfRule>
    <cfRule type="cellIs" dxfId="180" priority="21" operator="greaterThan">
      <formula>0.5</formula>
    </cfRule>
  </conditionalFormatting>
  <conditionalFormatting sqref="G11:G12">
    <cfRule type="cellIs" dxfId="179" priority="17" operator="lessThan">
      <formula>8.5</formula>
    </cfRule>
    <cfRule type="cellIs" dxfId="178" priority="18" operator="greaterThan">
      <formula>9.5</formula>
    </cfRule>
  </conditionalFormatting>
  <conditionalFormatting sqref="G11:J12">
    <cfRule type="expression" dxfId="177" priority="10">
      <formula>G11=""</formula>
    </cfRule>
  </conditionalFormatting>
  <conditionalFormatting sqref="H11:H12">
    <cfRule type="cellIs" dxfId="176" priority="14" operator="lessThan">
      <formula>3.5</formula>
    </cfRule>
    <cfRule type="cellIs" dxfId="175" priority="15" operator="greaterThan">
      <formula>4.5</formula>
    </cfRule>
  </conditionalFormatting>
  <conditionalFormatting sqref="I11:I12">
    <cfRule type="cellIs" dxfId="174" priority="13" operator="lessThan">
      <formula>0.5</formula>
    </cfRule>
    <cfRule type="cellIs" dxfId="173" priority="16" operator="greaterThan">
      <formula>1.5</formula>
    </cfRule>
  </conditionalFormatting>
  <conditionalFormatting sqref="J11:J12">
    <cfRule type="cellIs" dxfId="172" priority="11" operator="lessThan">
      <formula>0.5</formula>
    </cfRule>
    <cfRule type="cellIs" dxfId="171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211</v>
      </c>
      <c r="C1" s="57" t="s">
        <v>206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106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208</v>
      </c>
      <c r="C7" s="55" t="s">
        <v>316</v>
      </c>
      <c r="D7" s="2" t="str">
        <f t="shared" ref="D7:D14" si="0">CONCATENATE(YEAR,":",MONTH,":",WEEK,":",DAY,":",$A7,":",$B7)</f>
        <v>2016:2:4:3:0:YILAN_E</v>
      </c>
      <c r="E7" s="2">
        <f>MATCH($D7,DATA_BY_COMP!$A:$A,0)</f>
        <v>134</v>
      </c>
      <c r="F7" s="2" t="str">
        <f>IFERROR(INDEX(DATA_BY_COMP!$A:$AA,$E7,MATCH(F$6,DATA_BY_COMP!$A$1:$AA$1,0)), "")</f>
        <v>ADVANCE</v>
      </c>
      <c r="G7" s="12">
        <f>IFERROR(INDEX(DATA_BY_COMP!$A:$AA,$E7,MATCH(G$6,DATA_BY_COMP!$A$1:$AA$1,0)), "")</f>
        <v>4</v>
      </c>
      <c r="H7" s="12">
        <f>IFERROR(INDEX(DATA_BY_COMP!$A:$AA,$E7,MATCH(H$6,DATA_BY_COMP!$A$1:$AA$1,0)), "")</f>
        <v>4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208</v>
      </c>
      <c r="C8" s="56"/>
      <c r="D8" s="2" t="str">
        <f t="shared" si="0"/>
        <v>2016:2:4:3:1:YILAN_E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207</v>
      </c>
      <c r="C9" s="55" t="s">
        <v>317</v>
      </c>
      <c r="D9" s="2" t="str">
        <f t="shared" si="0"/>
        <v>2016:2:4:3:0:YILAN_S</v>
      </c>
      <c r="E9" s="2">
        <f>MATCH($D9,DATA_BY_COMP!$A:$A,0)</f>
        <v>135</v>
      </c>
      <c r="F9" s="2" t="str">
        <f>IFERROR(INDEX(DATA_BY_COMP!$A:$AA,$E9,MATCH(F$6,DATA_BY_COMP!$A$1:$AA$1,0)), "")</f>
        <v>children</v>
      </c>
      <c r="G9" s="12">
        <f>IFERROR(INDEX(DATA_BY_COMP!$A:$AA,$E9,MATCH(G$6,DATA_BY_COMP!$A$1:$AA$1,0)), "")</f>
        <v>3</v>
      </c>
      <c r="H9" s="12">
        <f>IFERROR(INDEX(DATA_BY_COMP!$A:$AA,$E9,MATCH(H$6,DATA_BY_COMP!$A$1:$AA$1,0)), "")</f>
        <v>0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207</v>
      </c>
      <c r="C10" s="56"/>
      <c r="D10" s="2" t="str">
        <f t="shared" si="0"/>
        <v>2016:2:4:3:1:YILAN_S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209</v>
      </c>
      <c r="C11" s="55" t="s">
        <v>318</v>
      </c>
      <c r="D11" s="2" t="str">
        <f t="shared" si="0"/>
        <v>2016:2:4:3:0:LUODONG_A_E</v>
      </c>
      <c r="E11" s="2">
        <f>MATCH($D11,DATA_BY_COMP!$A:$A,0)</f>
        <v>84</v>
      </c>
      <c r="F11" s="2" t="str">
        <f>IFERROR(INDEX(DATA_BY_COMP!$A:$AA,$E11,MATCH(F$6,DATA_BY_COMP!$A$1:$AA$1,0)), "")</f>
        <v>BEGINNING</v>
      </c>
      <c r="G11" s="12">
        <f>IFERROR(INDEX(DATA_BY_COMP!$A:$AA,$E11,MATCH(G$6,DATA_BY_COMP!$A$1:$AA$1,0)), "")</f>
        <v>9</v>
      </c>
      <c r="H11" s="12">
        <f>IFERROR(INDEX(DATA_BY_COMP!$A:$AA,$E11,MATCH(H$6,DATA_BY_COMP!$A$1:$AA$1,0)), "")</f>
        <v>8</v>
      </c>
      <c r="I11" s="12">
        <f>IFERROR(INDEX(DATA_BY_COMP!$A:$AA,$E11,MATCH(I$6,DATA_BY_COMP!$A$1:$AA$1,0)), "")</f>
        <v>3</v>
      </c>
      <c r="J11" s="12">
        <f>IFERROR(INDEX(DATA_BY_COMP!$A:$AA,$E11,MATCH(J$6,DATA_BY_COMP!$A$1:$AA$1,0)), "")</f>
        <v>1</v>
      </c>
    </row>
    <row r="12" spans="1:10" x14ac:dyDescent="0.25">
      <c r="A12" s="4">
        <v>1</v>
      </c>
      <c r="B12" s="43" t="s">
        <v>209</v>
      </c>
      <c r="C12" s="56"/>
      <c r="D12" s="2" t="str">
        <f t="shared" si="0"/>
        <v>2016:2:4:3:1:LUODONG_A_E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210</v>
      </c>
      <c r="C13" s="55" t="s">
        <v>319</v>
      </c>
      <c r="D13" s="2" t="str">
        <f t="shared" si="0"/>
        <v>2016:2:4:3:0:LUODONG_B_E</v>
      </c>
      <c r="E13" s="2">
        <f>MATCH($D13,DATA_BY_COMP!$A:$A,0)</f>
        <v>85</v>
      </c>
      <c r="F13" s="2" t="str">
        <f>IFERROR(INDEX(DATA_BY_COMP!$A:$AA,$E13,MATCH(F$6,DATA_BY_COMP!$A$1:$AA$1,0)), "")</f>
        <v>Intermediate</v>
      </c>
      <c r="G13" s="12">
        <f>IFERROR(INDEX(DATA_BY_COMP!$A:$AA,$E13,MATCH(G$6,DATA_BY_COMP!$A$1:$AA$1,0)), "")</f>
        <v>0</v>
      </c>
      <c r="H13" s="12">
        <f>IFERROR(INDEX(DATA_BY_COMP!$A:$AA,$E13,MATCH(H$6,DATA_BY_COMP!$A$1:$AA$1,0)), "")</f>
        <v>0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210</v>
      </c>
      <c r="C14" s="56"/>
      <c r="D14" s="2" t="str">
        <f t="shared" si="0"/>
        <v>2016:2:4:3:1:LUODONG_B_E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16</v>
      </c>
      <c r="H15" s="13">
        <f t="shared" ref="H15:J15" si="1">SUM(H7:H14)</f>
        <v>12</v>
      </c>
      <c r="I15" s="13">
        <f t="shared" si="1"/>
        <v>3</v>
      </c>
      <c r="J15" s="13">
        <f t="shared" si="1"/>
        <v>1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2016:2:1:3:0:YILAN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2016:2:2:3:0:YILAN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2016:2:3:3:0:YILAN</v>
      </c>
      <c r="E20" s="2">
        <f>MATCH($D20,DATA_BY_UNIT!$A:$A,0)</f>
        <v>26</v>
      </c>
      <c r="F20" s="18"/>
      <c r="G20" s="12">
        <f>IFERROR(INDEX(DATA_BY_UNIT!$A:$AA,$E20,MATCH(G$6,DATA_BY_UNIT!$A$1:$AA$1,0)), "")</f>
        <v>7</v>
      </c>
      <c r="H20" s="12">
        <f>IFERROR(INDEX(DATA_BY_UNIT!$A:$AA,$E20,MATCH(H$6,DATA_BY_UNIT!$A$1:$AA$1,0)), "")</f>
        <v>4</v>
      </c>
      <c r="I20" s="12">
        <f>IFERROR(INDEX(DATA_BY_UNIT!$A:$AA,$E20,MATCH(I$6,DATA_BY_UNIT!$A$1:$AA$1,0)), "")</f>
        <v>1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2016:2:4:3:0:YILAN</v>
      </c>
      <c r="E21" s="2">
        <f>MATCH($D21,DATA_BY_UNIT!$A:$A,0)</f>
        <v>58</v>
      </c>
      <c r="F21" s="18"/>
      <c r="G21" s="12">
        <f>IFERROR(INDEX(DATA_BY_UNIT!$A:$AA,$E21,MATCH(G$6,DATA_BY_UNIT!$A$1:$AA$1,0)), "")</f>
        <v>16</v>
      </c>
      <c r="H21" s="12">
        <f>IFERROR(INDEX(DATA_BY_UNIT!$A:$AA,$E21,MATCH(H$6,DATA_BY_UNIT!$A$1:$AA$1,0)), "")</f>
        <v>12</v>
      </c>
      <c r="I21" s="12">
        <f>IFERROR(INDEX(DATA_BY_UNIT!$A:$AA,$E21,MATCH(I$6,DATA_BY_UNIT!$A$1:$AA$1,0)), "")</f>
        <v>3</v>
      </c>
      <c r="J21" s="12">
        <f>IFERROR(INDEX(DATA_BY_UNIT!$A:$AA,$E21,MATCH(J$6,DATA_BY_UNIT!$A$1:$AA$1,0)), "")</f>
        <v>1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2016:2:5:3:0:YILAN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23</v>
      </c>
      <c r="H23" s="24">
        <f t="shared" si="2"/>
        <v>16</v>
      </c>
      <c r="I23" s="24">
        <f t="shared" si="2"/>
        <v>4</v>
      </c>
      <c r="J23" s="24">
        <f t="shared" si="2"/>
        <v>1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70" priority="35" operator="lessThan">
      <formula>8.5</formula>
    </cfRule>
    <cfRule type="cellIs" dxfId="169" priority="36" operator="greaterThan">
      <formula>9.5</formula>
    </cfRule>
  </conditionalFormatting>
  <conditionalFormatting sqref="G7:J8">
    <cfRule type="expression" dxfId="168" priority="28">
      <formula>G7=""</formula>
    </cfRule>
  </conditionalFormatting>
  <conditionalFormatting sqref="H7:H8">
    <cfRule type="cellIs" dxfId="167" priority="32" operator="lessThan">
      <formula>3.5</formula>
    </cfRule>
    <cfRule type="cellIs" dxfId="166" priority="33" operator="greaterThan">
      <formula>4.5</formula>
    </cfRule>
  </conditionalFormatting>
  <conditionalFormatting sqref="I7:I8">
    <cfRule type="cellIs" dxfId="165" priority="31" operator="lessThan">
      <formula>0.5</formula>
    </cfRule>
    <cfRule type="cellIs" dxfId="164" priority="34" operator="greaterThan">
      <formula>1.5</formula>
    </cfRule>
  </conditionalFormatting>
  <conditionalFormatting sqref="J7:J8">
    <cfRule type="cellIs" dxfId="163" priority="29" operator="lessThan">
      <formula>0.5</formula>
    </cfRule>
    <cfRule type="cellIs" dxfId="162" priority="30" operator="greaterThan">
      <formula>0.5</formula>
    </cfRule>
  </conditionalFormatting>
  <conditionalFormatting sqref="G9:G10">
    <cfRule type="cellIs" dxfId="161" priority="26" operator="lessThan">
      <formula>8.5</formula>
    </cfRule>
    <cfRule type="cellIs" dxfId="160" priority="27" operator="greaterThan">
      <formula>9.5</formula>
    </cfRule>
  </conditionalFormatting>
  <conditionalFormatting sqref="G9:J10">
    <cfRule type="expression" dxfId="159" priority="19">
      <formula>G9=""</formula>
    </cfRule>
  </conditionalFormatting>
  <conditionalFormatting sqref="H9:H10">
    <cfRule type="cellIs" dxfId="158" priority="23" operator="lessThan">
      <formula>3.5</formula>
    </cfRule>
    <cfRule type="cellIs" dxfId="157" priority="24" operator="greaterThan">
      <formula>4.5</formula>
    </cfRule>
  </conditionalFormatting>
  <conditionalFormatting sqref="I9:I10">
    <cfRule type="cellIs" dxfId="156" priority="22" operator="lessThan">
      <formula>0.5</formula>
    </cfRule>
    <cfRule type="cellIs" dxfId="155" priority="25" operator="greaterThan">
      <formula>1.5</formula>
    </cfRule>
  </conditionalFormatting>
  <conditionalFormatting sqref="J9:J10">
    <cfRule type="cellIs" dxfId="154" priority="20" operator="lessThan">
      <formula>0.5</formula>
    </cfRule>
    <cfRule type="cellIs" dxfId="153" priority="21" operator="greaterThan">
      <formula>0.5</formula>
    </cfRule>
  </conditionalFormatting>
  <conditionalFormatting sqref="G11:G12">
    <cfRule type="cellIs" dxfId="152" priority="17" operator="lessThan">
      <formula>8.5</formula>
    </cfRule>
    <cfRule type="cellIs" dxfId="151" priority="18" operator="greaterThan">
      <formula>9.5</formula>
    </cfRule>
  </conditionalFormatting>
  <conditionalFormatting sqref="G11:J12">
    <cfRule type="expression" dxfId="150" priority="10">
      <formula>G11=""</formula>
    </cfRule>
  </conditionalFormatting>
  <conditionalFormatting sqref="H11:H12">
    <cfRule type="cellIs" dxfId="149" priority="14" operator="lessThan">
      <formula>3.5</formula>
    </cfRule>
    <cfRule type="cellIs" dxfId="148" priority="15" operator="greaterThan">
      <formula>4.5</formula>
    </cfRule>
  </conditionalFormatting>
  <conditionalFormatting sqref="I11:I12">
    <cfRule type="cellIs" dxfId="147" priority="13" operator="lessThan">
      <formula>0.5</formula>
    </cfRule>
    <cfRule type="cellIs" dxfId="146" priority="16" operator="greaterThan">
      <formula>1.5</formula>
    </cfRule>
  </conditionalFormatting>
  <conditionalFormatting sqref="J11:J12">
    <cfRule type="cellIs" dxfId="145" priority="11" operator="lessThan">
      <formula>0.5</formula>
    </cfRule>
    <cfRule type="cellIs" dxfId="144" priority="12" operator="greaterThan">
      <formula>0.5</formula>
    </cfRule>
  </conditionalFormatting>
  <conditionalFormatting sqref="G13:G14">
    <cfRule type="cellIs" dxfId="143" priority="8" operator="lessThan">
      <formula>8.5</formula>
    </cfRule>
    <cfRule type="cellIs" dxfId="142" priority="9" operator="greaterThan">
      <formula>9.5</formula>
    </cfRule>
  </conditionalFormatting>
  <conditionalFormatting sqref="G13:J14">
    <cfRule type="expression" dxfId="141" priority="1">
      <formula>G13=""</formula>
    </cfRule>
  </conditionalFormatting>
  <conditionalFormatting sqref="H13:H14">
    <cfRule type="cellIs" dxfId="140" priority="5" operator="lessThan">
      <formula>3.5</formula>
    </cfRule>
    <cfRule type="cellIs" dxfId="139" priority="6" operator="greaterThan">
      <formula>4.5</formula>
    </cfRule>
  </conditionalFormatting>
  <conditionalFormatting sqref="I13:I14">
    <cfRule type="cellIs" dxfId="138" priority="4" operator="lessThan">
      <formula>0.5</formula>
    </cfRule>
    <cfRule type="cellIs" dxfId="137" priority="7" operator="greaterThan">
      <formula>1.5</formula>
    </cfRule>
  </conditionalFormatting>
  <conditionalFormatting sqref="J13:J14">
    <cfRule type="cellIs" dxfId="136" priority="2" operator="lessThan">
      <formula>0.5</formula>
    </cfRule>
    <cfRule type="cellIs" dxfId="13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215</v>
      </c>
      <c r="C1" s="57" t="s">
        <v>212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98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213</v>
      </c>
      <c r="C7" s="55" t="s">
        <v>320</v>
      </c>
      <c r="D7" s="2" t="str">
        <f>CONCATENATE(YEAR,":",MONTH,":",WEEK,":",DAY,":",$A7,":",$B7)</f>
        <v>2016:2:4:3:0:YULI_E</v>
      </c>
      <c r="E7" s="2">
        <f>MATCH($D7,DATA_BY_COMP!$A:$A,0)</f>
        <v>137</v>
      </c>
      <c r="F7" s="2" t="str">
        <f>IFERROR(INDEX(DATA_BY_COMP!$A:$AA,$E7,MATCH(F$6,DATA_BY_COMP!$A$1:$AA$1,0)), "")</f>
        <v>ADV</v>
      </c>
      <c r="G7" s="12">
        <f>IFERROR(INDEX(DATA_BY_COMP!$A:$AA,$E7,MATCH(G$6,DATA_BY_COMP!$A$1:$AA$1,0)), "")</f>
        <v>6</v>
      </c>
      <c r="H7" s="12">
        <f>IFERROR(INDEX(DATA_BY_COMP!$A:$AA,$E7,MATCH(H$6,DATA_BY_COMP!$A$1:$AA$1,0)), "")</f>
        <v>5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213</v>
      </c>
      <c r="C8" s="56"/>
      <c r="D8" s="2" t="str">
        <f>CONCATENATE(YEAR,":",MONTH,":",WEEK,":",DAY,":",$A8,":",$B8)</f>
        <v>2016:2:4:3:1:YULI_E</v>
      </c>
      <c r="E8" s="2">
        <f>MATCH($D8,DATA_BY_COMP!$A:$A,0)</f>
        <v>172</v>
      </c>
      <c r="F8" s="2" t="str">
        <f>IFERROR(INDEX(DATA_BY_COMP!$A:$AA,$E8,MATCH(F$6,DATA_BY_COMP!$A$1:$AA$1,0)), "")</f>
        <v>BEGINNER</v>
      </c>
      <c r="G8" s="31">
        <f>IFERROR(INDEX(DATA_BY_COMP!$A:$AA,$E8,MATCH(G$6,DATA_BY_COMP!$A$1:$AA$1,0)), "")</f>
        <v>0</v>
      </c>
      <c r="H8" s="31">
        <f>IFERROR(INDEX(DATA_BY_COMP!$A:$AA,$E8,MATCH(H$6,DATA_BY_COMP!$A$1:$AA$1,0)), "")</f>
        <v>0</v>
      </c>
      <c r="I8" s="31">
        <f>IFERROR(INDEX(DATA_BY_COMP!$A:$AA,$E8,MATCH(I$6,DATA_BY_COMP!$A$1:$AA$1,0)), "")</f>
        <v>0</v>
      </c>
      <c r="J8" s="31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214</v>
      </c>
      <c r="C9" s="55" t="s">
        <v>321</v>
      </c>
      <c r="D9" s="2" t="str">
        <f>CONCATENATE(YEAR,":",MONTH,":",WEEK,":",DAY,":",$A9,":",$B9)</f>
        <v>2016:2:4:3:0:YULI_S</v>
      </c>
      <c r="E9" s="2">
        <f>MATCH($D9,DATA_BY_COMP!$A:$A,0)</f>
        <v>138</v>
      </c>
      <c r="F9" s="2" t="str">
        <f>IFERROR(INDEX(DATA_BY_COMP!$A:$AA,$E9,MATCH(F$6,DATA_BY_COMP!$A$1:$AA$1,0)), "")</f>
        <v>BEGINNING</v>
      </c>
      <c r="G9" s="12">
        <f>IFERROR(INDEX(DATA_BY_COMP!$A:$AA,$E9,MATCH(G$6,DATA_BY_COMP!$A$1:$AA$1,0)), "")</f>
        <v>1</v>
      </c>
      <c r="H9" s="12">
        <f>IFERROR(INDEX(DATA_BY_COMP!$A:$AA,$E9,MATCH(H$6,DATA_BY_COMP!$A$1:$AA$1,0)), "")</f>
        <v>1</v>
      </c>
      <c r="I9" s="12">
        <f>IFERROR(INDEX(DATA_BY_COMP!$A:$AA,$E9,MATCH(I$6,DATA_BY_COMP!$A$1:$AA$1,0)), "")</f>
        <v>1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214</v>
      </c>
      <c r="C10" s="56"/>
      <c r="D10" s="2" t="str">
        <f>CONCATENATE(YEAR,":",MONTH,":",WEEK,":",DAY,":",$A10,":",$B10)</f>
        <v>2016:2:4:3:1:YULI_S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7</v>
      </c>
      <c r="H11" s="13">
        <f>SUM(H7:H10)</f>
        <v>6</v>
      </c>
      <c r="I11" s="13">
        <f>SUM(I7:I10)</f>
        <v>1</v>
      </c>
      <c r="J11" s="13">
        <f>SUM(J7:J10)</f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2016:2:1:3:0:YULI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2016:2:2:3:0:YULI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2016:2:3:3:0:YULI</v>
      </c>
      <c r="E16" s="2">
        <f>MATCH($D16,DATA_BY_UNIT!$A:$A,0)</f>
        <v>27</v>
      </c>
      <c r="F16" s="18"/>
      <c r="G16" s="12">
        <f>IFERROR(INDEX(DATA_BY_UNIT!$A:$AA,$E16,MATCH(G$6,DATA_BY_UNIT!$A$1:$AA$1,0)), "")</f>
        <v>4</v>
      </c>
      <c r="H16" s="12">
        <f>IFERROR(INDEX(DATA_BY_UNIT!$A:$AA,$E16,MATCH(H$6,DATA_BY_UNIT!$A$1:$AA$1,0)), "")</f>
        <v>3</v>
      </c>
      <c r="I16" s="12">
        <f>IFERROR(INDEX(DATA_BY_UNIT!$A:$AA,$E16,MATCH(I$6,DATA_BY_UNIT!$A$1:$AA$1,0)), "")</f>
        <v>1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2016:2:4:3:0:YULI</v>
      </c>
      <c r="E17" s="2">
        <f>MATCH($D17,DATA_BY_UNIT!$A:$A,0)</f>
        <v>59</v>
      </c>
      <c r="F17" s="18"/>
      <c r="G17" s="12">
        <f>IFERROR(INDEX(DATA_BY_UNIT!$A:$AA,$E17,MATCH(G$6,DATA_BY_UNIT!$A$1:$AA$1,0)), "")</f>
        <v>7</v>
      </c>
      <c r="H17" s="12">
        <f>IFERROR(INDEX(DATA_BY_UNIT!$A:$AA,$E17,MATCH(H$6,DATA_BY_UNIT!$A$1:$AA$1,0)), "")</f>
        <v>6</v>
      </c>
      <c r="I17" s="12">
        <f>IFERROR(INDEX(DATA_BY_UNIT!$A:$AA,$E17,MATCH(I$6,DATA_BY_UNIT!$A$1:$AA$1,0)), "")</f>
        <v>1</v>
      </c>
      <c r="J17" s="12">
        <f>IFERROR(INDEX(DATA_BY_UNIT!$A:$AA,$E17,MATCH(J$6,DATA_BY_UNIT!$A$1:$AA$1,0)), "")</f>
        <v>0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2016:2:5:3:0:YULI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0">SUM(G14:G18)</f>
        <v>11</v>
      </c>
      <c r="H19" s="24">
        <f t="shared" si="0"/>
        <v>9</v>
      </c>
      <c r="I19" s="24">
        <f t="shared" si="0"/>
        <v>2</v>
      </c>
      <c r="J19" s="24">
        <f t="shared" si="0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34" priority="35" operator="lessThan">
      <formula>8.5</formula>
    </cfRule>
    <cfRule type="cellIs" dxfId="133" priority="36" operator="greaterThan">
      <formula>9.5</formula>
    </cfRule>
  </conditionalFormatting>
  <conditionalFormatting sqref="G7:J8">
    <cfRule type="expression" dxfId="132" priority="28">
      <formula>G7=""</formula>
    </cfRule>
  </conditionalFormatting>
  <conditionalFormatting sqref="H7:H8">
    <cfRule type="cellIs" dxfId="131" priority="32" operator="lessThan">
      <formula>3.5</formula>
    </cfRule>
    <cfRule type="cellIs" dxfId="130" priority="33" operator="greaterThan">
      <formula>4.5</formula>
    </cfRule>
  </conditionalFormatting>
  <conditionalFormatting sqref="I7:I8">
    <cfRule type="cellIs" dxfId="129" priority="31" operator="lessThan">
      <formula>0.5</formula>
    </cfRule>
    <cfRule type="cellIs" dxfId="128" priority="34" operator="greaterThan">
      <formula>1.5</formula>
    </cfRule>
  </conditionalFormatting>
  <conditionalFormatting sqref="J7:J8">
    <cfRule type="cellIs" dxfId="127" priority="29" operator="lessThan">
      <formula>0.5</formula>
    </cfRule>
    <cfRule type="cellIs" dxfId="126" priority="30" operator="greaterThan">
      <formula>0.5</formula>
    </cfRule>
  </conditionalFormatting>
  <conditionalFormatting sqref="G9:G10">
    <cfRule type="cellIs" dxfId="125" priority="26" operator="lessThan">
      <formula>8.5</formula>
    </cfRule>
    <cfRule type="cellIs" dxfId="124" priority="27" operator="greaterThan">
      <formula>9.5</formula>
    </cfRule>
  </conditionalFormatting>
  <conditionalFormatting sqref="G9:J10">
    <cfRule type="expression" dxfId="123" priority="19">
      <formula>G9=""</formula>
    </cfRule>
  </conditionalFormatting>
  <conditionalFormatting sqref="H9:H10">
    <cfRule type="cellIs" dxfId="122" priority="23" operator="lessThan">
      <formula>3.5</formula>
    </cfRule>
    <cfRule type="cellIs" dxfId="121" priority="24" operator="greaterThan">
      <formula>4.5</formula>
    </cfRule>
  </conditionalFormatting>
  <conditionalFormatting sqref="I9:I10">
    <cfRule type="cellIs" dxfId="120" priority="22" operator="lessThan">
      <formula>0.5</formula>
    </cfRule>
    <cfRule type="cellIs" dxfId="119" priority="25" operator="greaterThan">
      <formula>1.5</formula>
    </cfRule>
  </conditionalFormatting>
  <conditionalFormatting sqref="J9:J10">
    <cfRule type="cellIs" dxfId="118" priority="20" operator="lessThan">
      <formula>0.5</formula>
    </cfRule>
    <cfRule type="cellIs" dxfId="117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220</v>
      </c>
      <c r="C1" s="57" t="s">
        <v>216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81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217</v>
      </c>
      <c r="C7" s="55" t="s">
        <v>322</v>
      </c>
      <c r="D7" s="2" t="str">
        <f t="shared" ref="D7:D12" si="0">CONCATENATE(YEAR,":",MONTH,":",WEEK,":",DAY,":",$A7,":",$B7)</f>
        <v>2016:2:4:3:0:ZHONGLI_1_E</v>
      </c>
      <c r="E7" s="2">
        <f>MATCH($D7,DATA_BY_COMP!$A:$A,0)</f>
        <v>142</v>
      </c>
      <c r="F7" s="2" t="str">
        <f>IFERROR(INDEX(DATA_BY_COMP!$A:$AA,$E7,MATCH(F$6,DATA_BY_COMP!$A$1:$AA$1,0)), "")</f>
        <v>BASIC</v>
      </c>
      <c r="G7" s="12">
        <f>IFERROR(INDEX(DATA_BY_COMP!$A:$AA,$E7,MATCH(G$6,DATA_BY_COMP!$A$1:$AA$1,0)), "")</f>
        <v>6</v>
      </c>
      <c r="H7" s="12">
        <f>IFERROR(INDEX(DATA_BY_COMP!$A:$AA,$E7,MATCH(H$6,DATA_BY_COMP!$A$1:$AA$1,0)), "")</f>
        <v>6</v>
      </c>
      <c r="I7" s="12">
        <f>IFERROR(INDEX(DATA_BY_COMP!$A:$AA,$E7,MATCH(I$6,DATA_BY_COMP!$A$1:$AA$1,0)), "")</f>
        <v>2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217</v>
      </c>
      <c r="C8" s="56"/>
      <c r="D8" s="2" t="str">
        <f t="shared" si="0"/>
        <v>2016:2:4:3:1:ZHONGLI_1_E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218</v>
      </c>
      <c r="C9" s="55" t="s">
        <v>323</v>
      </c>
      <c r="D9" s="2" t="str">
        <f t="shared" si="0"/>
        <v>2016:2:4:3:0:ZHONGLI_1_S</v>
      </c>
      <c r="E9" s="2">
        <f>MATCH($D9,DATA_BY_COMP!$A:$A,0)</f>
        <v>143</v>
      </c>
      <c r="F9" s="2" t="str">
        <f>IFERROR(INDEX(DATA_BY_COMP!$A:$AA,$E9,MATCH(F$6,DATA_BY_COMP!$A$1:$AA$1,0)), "")</f>
        <v>CHILDREN</v>
      </c>
      <c r="G9" s="12">
        <f>IFERROR(INDEX(DATA_BY_COMP!$A:$AA,$E9,MATCH(G$6,DATA_BY_COMP!$A$1:$AA$1,0)), "")</f>
        <v>1</v>
      </c>
      <c r="H9" s="12">
        <f>IFERROR(INDEX(DATA_BY_COMP!$A:$AA,$E9,MATCH(H$6,DATA_BY_COMP!$A$1:$AA$1,0)), "")</f>
        <v>0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218</v>
      </c>
      <c r="C10" s="56"/>
      <c r="D10" s="2" t="str">
        <f t="shared" si="0"/>
        <v>2016:2:4:3:1:ZHONGLI_1_S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219</v>
      </c>
      <c r="C11" s="55" t="s">
        <v>324</v>
      </c>
      <c r="D11" s="2" t="str">
        <f t="shared" si="0"/>
        <v>2016:2:4:3:0:ZHONGLI_2_E</v>
      </c>
      <c r="E11" s="2">
        <f>MATCH($D11,DATA_BY_COMP!$A:$A,0)</f>
        <v>144</v>
      </c>
      <c r="F11" s="2" t="str">
        <f>IFERROR(INDEX(DATA_BY_COMP!$A:$AA,$E11,MATCH(F$6,DATA_BY_COMP!$A$1:$AA$1,0)), "")</f>
        <v>advanceandmiddle</v>
      </c>
      <c r="G11" s="12">
        <f>IFERROR(INDEX(DATA_BY_COMP!$A:$AA,$E11,MATCH(G$6,DATA_BY_COMP!$A$1:$AA$1,0)), "")</f>
        <v>16</v>
      </c>
      <c r="H11" s="12">
        <f>IFERROR(INDEX(DATA_BY_COMP!$A:$AA,$E11,MATCH(H$6,DATA_BY_COMP!$A$1:$AA$1,0)), "")</f>
        <v>13</v>
      </c>
      <c r="I11" s="12">
        <f>IFERROR(INDEX(DATA_BY_COMP!$A:$AA,$E11,MATCH(I$6,DATA_BY_COMP!$A$1:$AA$1,0)), "")</f>
        <v>1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219</v>
      </c>
      <c r="C12" s="56"/>
      <c r="D12" s="2" t="str">
        <f t="shared" si="0"/>
        <v>2016:2:4:3:1:ZHONGLI_2_E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B13" s="43"/>
      <c r="C13" s="10" t="s">
        <v>461</v>
      </c>
      <c r="D13" s="11"/>
      <c r="E13" s="11"/>
      <c r="F13" s="11"/>
      <c r="G13" s="13">
        <f>SUM(G7:G12)</f>
        <v>23</v>
      </c>
      <c r="H13" s="13">
        <f>SUM(H7:H12)</f>
        <v>19</v>
      </c>
      <c r="I13" s="13">
        <f>SUM(I7:I12)</f>
        <v>3</v>
      </c>
      <c r="J13" s="13">
        <f>SUM(J7:J12)</f>
        <v>0</v>
      </c>
    </row>
    <row r="14" spans="1:10" x14ac:dyDescent="0.25">
      <c r="B14" s="34"/>
      <c r="C14" s="33"/>
      <c r="D14" s="32"/>
      <c r="E14" s="32"/>
      <c r="F14" s="32"/>
      <c r="G14" s="32"/>
      <c r="H14" s="32"/>
      <c r="I14" s="32"/>
      <c r="J14" s="34"/>
    </row>
    <row r="15" spans="1:10" x14ac:dyDescent="0.25">
      <c r="B15" s="34"/>
      <c r="C15" s="38" t="s">
        <v>77</v>
      </c>
      <c r="D15" s="39"/>
      <c r="E15" s="39"/>
      <c r="F15" s="39"/>
      <c r="G15" s="39"/>
      <c r="H15" s="39"/>
      <c r="I15" s="39"/>
      <c r="J15" s="39"/>
    </row>
    <row r="16" spans="1:10" x14ac:dyDescent="0.25">
      <c r="B16" s="34"/>
      <c r="C16" s="17" t="s">
        <v>43</v>
      </c>
      <c r="D16" s="18" t="str">
        <f>CONCATENATE(YEAR,":",MONTH,":1:",ENGLISH_REPORT_DAY,":0:", $B$1)</f>
        <v>2016:2:1:3:0:ZHONGLI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44</v>
      </c>
      <c r="D17" s="18" t="str">
        <f>CONCATENATE(YEAR,":",MONTH,":2:",ENGLISH_REPORT_DAY,":0:", $B$1)</f>
        <v>2016:2:2:3:0:ZHONGLI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45</v>
      </c>
      <c r="D18" s="18" t="str">
        <f>CONCATENATE(YEAR,":",MONTH,":3:",ENGLISH_REPORT_DAY,":0:", $B$1)</f>
        <v>2016:2:3:3:0:ZHONGLI</v>
      </c>
      <c r="E18" s="2">
        <f>MATCH($D18,DATA_BY_UNIT!$A:$A,0)</f>
        <v>28</v>
      </c>
      <c r="F18" s="18"/>
      <c r="G18" s="12">
        <f>IFERROR(INDEX(DATA_BY_UNIT!$A:$AA,$E18,MATCH(G$6,DATA_BY_UNIT!$A$1:$AA$1,0)), "")</f>
        <v>17</v>
      </c>
      <c r="H18" s="12">
        <f>IFERROR(INDEX(DATA_BY_UNIT!$A:$AA,$E18,MATCH(H$6,DATA_BY_UNIT!$A$1:$AA$1,0)), "")</f>
        <v>13</v>
      </c>
      <c r="I18" s="12">
        <f>IFERROR(INDEX(DATA_BY_UNIT!$A:$AA,$E18,MATCH(I$6,DATA_BY_UNIT!$A$1:$AA$1,0)), "")</f>
        <v>2</v>
      </c>
      <c r="J18" s="12">
        <f>IFERROR(INDEX(DATA_BY_UNIT!$A:$AA,$E18,MATCH(J$6,DATA_BY_UNIT!$A$1:$AA$1,0)), "")</f>
        <v>0</v>
      </c>
    </row>
    <row r="19" spans="2:10" x14ac:dyDescent="0.25">
      <c r="B19" s="34"/>
      <c r="C19" s="17" t="s">
        <v>46</v>
      </c>
      <c r="D19" s="18" t="str">
        <f>CONCATENATE(YEAR,":",MONTH,":4:",ENGLISH_REPORT_DAY,":0:", $B$1)</f>
        <v>2016:2:4:3:0:ZHONGLI</v>
      </c>
      <c r="E19" s="2">
        <f>MATCH($D19,DATA_BY_UNIT!$A:$A,0)</f>
        <v>60</v>
      </c>
      <c r="F19" s="18"/>
      <c r="G19" s="12">
        <f>IFERROR(INDEX(DATA_BY_UNIT!$A:$AA,$E19,MATCH(G$6,DATA_BY_UNIT!$A$1:$AA$1,0)), "")</f>
        <v>23</v>
      </c>
      <c r="H19" s="12">
        <f>IFERROR(INDEX(DATA_BY_UNIT!$A:$AA,$E19,MATCH(H$6,DATA_BY_UNIT!$A$1:$AA$1,0)), "")</f>
        <v>19</v>
      </c>
      <c r="I19" s="12">
        <f>IFERROR(INDEX(DATA_BY_UNIT!$A:$AA,$E19,MATCH(I$6,DATA_BY_UNIT!$A$1:$AA$1,0)), "")</f>
        <v>3</v>
      </c>
      <c r="J19" s="12">
        <f>IFERROR(INDEX(DATA_BY_UNIT!$A:$AA,$E19,MATCH(J$6,DATA_BY_UNIT!$A$1:$AA$1,0)), "")</f>
        <v>0</v>
      </c>
    </row>
    <row r="20" spans="2:10" x14ac:dyDescent="0.25">
      <c r="B20" s="34"/>
      <c r="C20" s="17" t="s">
        <v>47</v>
      </c>
      <c r="D20" s="18" t="str">
        <f>CONCATENATE(YEAR,":",MONTH,":5:",ENGLISH_REPORT_DAY,":0:", $B$1)</f>
        <v>2016:2:5:3:0:ZHONGLI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22" t="s">
        <v>461</v>
      </c>
      <c r="D21" s="19"/>
      <c r="E21" s="19"/>
      <c r="F21" s="19"/>
      <c r="G21" s="24">
        <f t="shared" ref="G21:J21" si="1">SUM(G16:G20)</f>
        <v>40</v>
      </c>
      <c r="H21" s="24">
        <f t="shared" si="1"/>
        <v>32</v>
      </c>
      <c r="I21" s="24">
        <f t="shared" si="1"/>
        <v>5</v>
      </c>
      <c r="J21" s="24">
        <f t="shared" si="1"/>
        <v>0</v>
      </c>
    </row>
    <row r="22" spans="2:10" x14ac:dyDescent="0.25">
      <c r="B22" s="32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16" priority="35" operator="lessThan">
      <formula>8.5</formula>
    </cfRule>
    <cfRule type="cellIs" dxfId="115" priority="36" operator="greaterThan">
      <formula>9.5</formula>
    </cfRule>
  </conditionalFormatting>
  <conditionalFormatting sqref="G7:J8">
    <cfRule type="expression" dxfId="114" priority="28">
      <formula>G7=""</formula>
    </cfRule>
  </conditionalFormatting>
  <conditionalFormatting sqref="H7:H8">
    <cfRule type="cellIs" dxfId="113" priority="32" operator="lessThan">
      <formula>3.5</formula>
    </cfRule>
    <cfRule type="cellIs" dxfId="112" priority="33" operator="greaterThan">
      <formula>4.5</formula>
    </cfRule>
  </conditionalFormatting>
  <conditionalFormatting sqref="I7:I8">
    <cfRule type="cellIs" dxfId="111" priority="31" operator="lessThan">
      <formula>0.5</formula>
    </cfRule>
    <cfRule type="cellIs" dxfId="110" priority="34" operator="greaterThan">
      <formula>1.5</formula>
    </cfRule>
  </conditionalFormatting>
  <conditionalFormatting sqref="J7:J8">
    <cfRule type="cellIs" dxfId="109" priority="29" operator="lessThan">
      <formula>0.5</formula>
    </cfRule>
    <cfRule type="cellIs" dxfId="108" priority="30" operator="greaterThan">
      <formula>0.5</formula>
    </cfRule>
  </conditionalFormatting>
  <conditionalFormatting sqref="G9:G10">
    <cfRule type="cellIs" dxfId="107" priority="26" operator="lessThan">
      <formula>8.5</formula>
    </cfRule>
    <cfRule type="cellIs" dxfId="106" priority="27" operator="greaterThan">
      <formula>9.5</formula>
    </cfRule>
  </conditionalFormatting>
  <conditionalFormatting sqref="G9:J10">
    <cfRule type="expression" dxfId="105" priority="19">
      <formula>G9=""</formula>
    </cfRule>
  </conditionalFormatting>
  <conditionalFormatting sqref="H9:H10">
    <cfRule type="cellIs" dxfId="104" priority="23" operator="lessThan">
      <formula>3.5</formula>
    </cfRule>
    <cfRule type="cellIs" dxfId="103" priority="24" operator="greaterThan">
      <formula>4.5</formula>
    </cfRule>
  </conditionalFormatting>
  <conditionalFormatting sqref="I9:I10">
    <cfRule type="cellIs" dxfId="102" priority="22" operator="lessThan">
      <formula>0.5</formula>
    </cfRule>
    <cfRule type="cellIs" dxfId="101" priority="25" operator="greaterThan">
      <formula>1.5</formula>
    </cfRule>
  </conditionalFormatting>
  <conditionalFormatting sqref="J9:J10">
    <cfRule type="cellIs" dxfId="100" priority="20" operator="lessThan">
      <formula>0.5</formula>
    </cfRule>
    <cfRule type="cellIs" dxfId="99" priority="21" operator="greaterThan">
      <formula>0.5</formula>
    </cfRule>
  </conditionalFormatting>
  <conditionalFormatting sqref="G11:G12">
    <cfRule type="cellIs" dxfId="98" priority="17" operator="lessThan">
      <formula>8.5</formula>
    </cfRule>
    <cfRule type="cellIs" dxfId="97" priority="18" operator="greaterThan">
      <formula>9.5</formula>
    </cfRule>
  </conditionalFormatting>
  <conditionalFormatting sqref="G11:J12">
    <cfRule type="expression" dxfId="96" priority="10">
      <formula>G11=""</formula>
    </cfRule>
  </conditionalFormatting>
  <conditionalFormatting sqref="H11:H12">
    <cfRule type="cellIs" dxfId="95" priority="14" operator="lessThan">
      <formula>3.5</formula>
    </cfRule>
    <cfRule type="cellIs" dxfId="94" priority="15" operator="greaterThan">
      <formula>4.5</formula>
    </cfRule>
  </conditionalFormatting>
  <conditionalFormatting sqref="I11:I12">
    <cfRule type="cellIs" dxfId="93" priority="13" operator="lessThan">
      <formula>0.5</formula>
    </cfRule>
    <cfRule type="cellIs" dxfId="92" priority="16" operator="greaterThan">
      <formula>1.5</formula>
    </cfRule>
  </conditionalFormatting>
  <conditionalFormatting sqref="J11:J12">
    <cfRule type="cellIs" dxfId="91" priority="11" operator="lessThan">
      <formula>0.5</formula>
    </cfRule>
    <cfRule type="cellIs" dxfId="90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225</v>
      </c>
      <c r="C1" s="57" t="s">
        <v>221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112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254</v>
      </c>
      <c r="C7" s="55" t="s">
        <v>255</v>
      </c>
      <c r="D7" s="2" t="str">
        <f t="shared" ref="D7:D14" si="0">CONCATENATE(YEAR,":",MONTH,":",WEEK,":",DAY,":",$A7,":",$B7)</f>
        <v>2016:2:4:3:0:ZHUBEI_3_E</v>
      </c>
      <c r="E7" s="2">
        <f>MATCH($D7,DATA_BY_COMP!$A:$A,0)</f>
        <v>148</v>
      </c>
      <c r="F7" s="2" t="str">
        <f>IFERROR(INDEX(DATA_BY_COMP!$A:$AA,$E7,MATCH(F$6,DATA_BY_COMP!$A$1:$AA$1,0)), "")</f>
        <v>兒童班</v>
      </c>
      <c r="G7" s="12">
        <f>IFERROR(INDEX(DATA_BY_COMP!$A:$AA,$E7,MATCH(G$6,DATA_BY_COMP!$A$1:$AA$1,0)), "")</f>
        <v>21</v>
      </c>
      <c r="H7" s="12">
        <f>IFERROR(INDEX(DATA_BY_COMP!$A:$AA,$E7,MATCH(H$6,DATA_BY_COMP!$A$1:$AA$1,0)), "")</f>
        <v>5</v>
      </c>
      <c r="I7" s="12">
        <f>IFERROR(INDEX(DATA_BY_COMP!$A:$AA,$E7,MATCH(I$6,DATA_BY_COMP!$A$1:$AA$1,0)), "")</f>
        <v>3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254</v>
      </c>
      <c r="C8" s="56"/>
      <c r="D8" s="2" t="str">
        <f t="shared" si="0"/>
        <v>2016:2:4:3:1:ZHUBEI_3_E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222</v>
      </c>
      <c r="C9" s="55" t="s">
        <v>256</v>
      </c>
      <c r="D9" s="2" t="str">
        <f t="shared" si="0"/>
        <v>2016:2:4:3:0:ZHUBEI_1_S</v>
      </c>
      <c r="E9" s="2">
        <f>MATCH($D9,DATA_BY_COMP!$A:$A,0)</f>
        <v>145</v>
      </c>
      <c r="F9" s="2" t="str">
        <f>IFERROR(INDEX(DATA_BY_COMP!$A:$AA,$E9,MATCH(F$6,DATA_BY_COMP!$A$1:$AA$1,0)), "")</f>
        <v>ADVANCED</v>
      </c>
      <c r="G9" s="12">
        <f>IFERROR(INDEX(DATA_BY_COMP!$A:$AA,$E9,MATCH(G$6,DATA_BY_COMP!$A$1:$AA$1,0)), "")</f>
        <v>0</v>
      </c>
      <c r="H9" s="12">
        <f>IFERROR(INDEX(DATA_BY_COMP!$A:$AA,$E9,MATCH(H$6,DATA_BY_COMP!$A$1:$AA$1,0)), "")</f>
        <v>0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222</v>
      </c>
      <c r="C10" s="56"/>
      <c r="D10" s="2" t="str">
        <f t="shared" si="0"/>
        <v>2016:2:4:3:1:ZHUBEI_1_S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223</v>
      </c>
      <c r="C11" s="55" t="s">
        <v>257</v>
      </c>
      <c r="D11" s="2" t="str">
        <f t="shared" si="0"/>
        <v>2016:2:4:3:0:ZHUBEI_2_E</v>
      </c>
      <c r="E11" s="2">
        <f>MATCH($D11,DATA_BY_COMP!$A:$A,0)</f>
        <v>146</v>
      </c>
      <c r="F11" s="2" t="str">
        <f>IFERROR(INDEX(DATA_BY_COMP!$A:$AA,$E11,MATCH(F$6,DATA_BY_COMP!$A$1:$AA$1,0)), "")</f>
        <v>beginner</v>
      </c>
      <c r="G11" s="12">
        <f>IFERROR(INDEX(DATA_BY_COMP!$A:$AA,$E11,MATCH(G$6,DATA_BY_COMP!$A$1:$AA$1,0)), "")</f>
        <v>17</v>
      </c>
      <c r="H11" s="12">
        <f>IFERROR(INDEX(DATA_BY_COMP!$A:$AA,$E11,MATCH(H$6,DATA_BY_COMP!$A$1:$AA$1,0)), "")</f>
        <v>15</v>
      </c>
      <c r="I11" s="12">
        <f>IFERROR(INDEX(DATA_BY_COMP!$A:$AA,$E11,MATCH(I$6,DATA_BY_COMP!$A$1:$AA$1,0)), "")</f>
        <v>5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223</v>
      </c>
      <c r="C12" s="56"/>
      <c r="D12" s="2" t="str">
        <f t="shared" si="0"/>
        <v>2016:2:4:3:1:ZHUBEI_2_E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224</v>
      </c>
      <c r="C13" s="55" t="s">
        <v>258</v>
      </c>
      <c r="D13" s="2" t="str">
        <f t="shared" si="0"/>
        <v>2016:2:4:3:0:ZHUBEI_2_S</v>
      </c>
      <c r="E13" s="2">
        <f>MATCH($D13,DATA_BY_COMP!$A:$A,0)</f>
        <v>147</v>
      </c>
      <c r="F13" s="2" t="str">
        <f>IFERROR(INDEX(DATA_BY_COMP!$A:$AA,$E13,MATCH(F$6,DATA_BY_COMP!$A$1:$AA$1,0)), "")</f>
        <v>intermediate</v>
      </c>
      <c r="G13" s="12">
        <f>IFERROR(INDEX(DATA_BY_COMP!$A:$AA,$E13,MATCH(G$6,DATA_BY_COMP!$A$1:$AA$1,0)), "")</f>
        <v>8</v>
      </c>
      <c r="H13" s="12">
        <f>IFERROR(INDEX(DATA_BY_COMP!$A:$AA,$E13,MATCH(H$6,DATA_BY_COMP!$A$1:$AA$1,0)), "")</f>
        <v>6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224</v>
      </c>
      <c r="C14" s="56"/>
      <c r="D14" s="2" t="str">
        <f t="shared" si="0"/>
        <v>2016:2:4:3:1:ZHUBEI_2_S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46</v>
      </c>
      <c r="H15" s="13">
        <f t="shared" ref="H15:J15" si="1">SUM(H7:H14)</f>
        <v>26</v>
      </c>
      <c r="I15" s="13">
        <f t="shared" si="1"/>
        <v>8</v>
      </c>
      <c r="J15" s="13">
        <f t="shared" si="1"/>
        <v>0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2016:2:1:3:0:ZHUBEI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2016:2:2:3:0:ZHUBEI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2016:2:3:3:0:ZHUBEI</v>
      </c>
      <c r="E20" s="2">
        <f>MATCH($D20,DATA_BY_UNIT!$A:$A,0)</f>
        <v>29</v>
      </c>
      <c r="F20" s="18"/>
      <c r="G20" s="12">
        <f>IFERROR(INDEX(DATA_BY_UNIT!$A:$AA,$E20,MATCH(G$6,DATA_BY_UNIT!$A$1:$AA$1,0)), "")</f>
        <v>17</v>
      </c>
      <c r="H20" s="12">
        <f>IFERROR(INDEX(DATA_BY_UNIT!$A:$AA,$E20,MATCH(H$6,DATA_BY_UNIT!$A$1:$AA$1,0)), "")</f>
        <v>14</v>
      </c>
      <c r="I20" s="12">
        <f>IFERROR(INDEX(DATA_BY_UNIT!$A:$AA,$E20,MATCH(I$6,DATA_BY_UNIT!$A$1:$AA$1,0)), "")</f>
        <v>3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2016:2:4:3:0:ZHUBEI</v>
      </c>
      <c r="E21" s="2">
        <f>MATCH($D21,DATA_BY_UNIT!$A:$A,0)</f>
        <v>61</v>
      </c>
      <c r="F21" s="18"/>
      <c r="G21" s="12">
        <f>IFERROR(INDEX(DATA_BY_UNIT!$A:$AA,$E21,MATCH(G$6,DATA_BY_UNIT!$A$1:$AA$1,0)), "")</f>
        <v>46</v>
      </c>
      <c r="H21" s="12">
        <f>IFERROR(INDEX(DATA_BY_UNIT!$A:$AA,$E21,MATCH(H$6,DATA_BY_UNIT!$A$1:$AA$1,0)), "")</f>
        <v>26</v>
      </c>
      <c r="I21" s="12">
        <f>IFERROR(INDEX(DATA_BY_UNIT!$A:$AA,$E21,MATCH(I$6,DATA_BY_UNIT!$A$1:$AA$1,0)), "")</f>
        <v>8</v>
      </c>
      <c r="J21" s="12">
        <f>IFERROR(INDEX(DATA_BY_UNIT!$A:$AA,$E21,MATCH(J$6,DATA_BY_UNIT!$A$1:$AA$1,0)), "")</f>
        <v>0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2016:2:5:3:0:ZHUBEI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63</v>
      </c>
      <c r="H23" s="24">
        <f t="shared" si="2"/>
        <v>40</v>
      </c>
      <c r="I23" s="24">
        <f t="shared" si="2"/>
        <v>11</v>
      </c>
      <c r="J23" s="24">
        <f t="shared" si="2"/>
        <v>0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9" priority="35" operator="lessThan">
      <formula>8.5</formula>
    </cfRule>
    <cfRule type="cellIs" dxfId="88" priority="36" operator="greaterThan">
      <formula>9.5</formula>
    </cfRule>
  </conditionalFormatting>
  <conditionalFormatting sqref="G7:J8">
    <cfRule type="expression" dxfId="87" priority="28">
      <formula>G7=""</formula>
    </cfRule>
  </conditionalFormatting>
  <conditionalFormatting sqref="H7:H8">
    <cfRule type="cellIs" dxfId="86" priority="32" operator="lessThan">
      <formula>3.5</formula>
    </cfRule>
    <cfRule type="cellIs" dxfId="85" priority="33" operator="greaterThan">
      <formula>4.5</formula>
    </cfRule>
  </conditionalFormatting>
  <conditionalFormatting sqref="I7:I8">
    <cfRule type="cellIs" dxfId="84" priority="31" operator="lessThan">
      <formula>0.5</formula>
    </cfRule>
    <cfRule type="cellIs" dxfId="83" priority="34" operator="greaterThan">
      <formula>1.5</formula>
    </cfRule>
  </conditionalFormatting>
  <conditionalFormatting sqref="J7:J8">
    <cfRule type="cellIs" dxfId="82" priority="29" operator="lessThan">
      <formula>0.5</formula>
    </cfRule>
    <cfRule type="cellIs" dxfId="81" priority="30" operator="greaterThan">
      <formula>0.5</formula>
    </cfRule>
  </conditionalFormatting>
  <conditionalFormatting sqref="G9:G10">
    <cfRule type="cellIs" dxfId="80" priority="26" operator="lessThan">
      <formula>8.5</formula>
    </cfRule>
    <cfRule type="cellIs" dxfId="79" priority="27" operator="greaterThan">
      <formula>9.5</formula>
    </cfRule>
  </conditionalFormatting>
  <conditionalFormatting sqref="G9:J10">
    <cfRule type="expression" dxfId="78" priority="19">
      <formula>G9=""</formula>
    </cfRule>
  </conditionalFormatting>
  <conditionalFormatting sqref="H9:H10">
    <cfRule type="cellIs" dxfId="77" priority="23" operator="lessThan">
      <formula>3.5</formula>
    </cfRule>
    <cfRule type="cellIs" dxfId="76" priority="24" operator="greaterThan">
      <formula>4.5</formula>
    </cfRule>
  </conditionalFormatting>
  <conditionalFormatting sqref="I9:I10">
    <cfRule type="cellIs" dxfId="75" priority="22" operator="lessThan">
      <formula>0.5</formula>
    </cfRule>
    <cfRule type="cellIs" dxfId="74" priority="25" operator="greaterThan">
      <formula>1.5</formula>
    </cfRule>
  </conditionalFormatting>
  <conditionalFormatting sqref="J9:J10">
    <cfRule type="cellIs" dxfId="73" priority="20" operator="lessThan">
      <formula>0.5</formula>
    </cfRule>
    <cfRule type="cellIs" dxfId="72" priority="21" operator="greaterThan">
      <formula>0.5</formula>
    </cfRule>
  </conditionalFormatting>
  <conditionalFormatting sqref="G11:G12">
    <cfRule type="cellIs" dxfId="71" priority="17" operator="lessThan">
      <formula>8.5</formula>
    </cfRule>
    <cfRule type="cellIs" dxfId="70" priority="18" operator="greaterThan">
      <formula>9.5</formula>
    </cfRule>
  </conditionalFormatting>
  <conditionalFormatting sqref="G11:J12">
    <cfRule type="expression" dxfId="69" priority="10">
      <formula>G11=""</formula>
    </cfRule>
  </conditionalFormatting>
  <conditionalFormatting sqref="H11:H12">
    <cfRule type="cellIs" dxfId="68" priority="14" operator="lessThan">
      <formula>3.5</formula>
    </cfRule>
    <cfRule type="cellIs" dxfId="67" priority="15" operator="greaterThan">
      <formula>4.5</formula>
    </cfRule>
  </conditionalFormatting>
  <conditionalFormatting sqref="I11:I12">
    <cfRule type="cellIs" dxfId="66" priority="13" operator="lessThan">
      <formula>0.5</formula>
    </cfRule>
    <cfRule type="cellIs" dxfId="65" priority="16" operator="greaterThan">
      <formula>1.5</formula>
    </cfRule>
  </conditionalFormatting>
  <conditionalFormatting sqref="J11:J12">
    <cfRule type="cellIs" dxfId="64" priority="11" operator="lessThan">
      <formula>0.5</formula>
    </cfRule>
    <cfRule type="cellIs" dxfId="63" priority="12" operator="greaterThan">
      <formula>0.5</formula>
    </cfRule>
  </conditionalFormatting>
  <conditionalFormatting sqref="G13:G14">
    <cfRule type="cellIs" dxfId="62" priority="8" operator="lessThan">
      <formula>8.5</formula>
    </cfRule>
    <cfRule type="cellIs" dxfId="61" priority="9" operator="greaterThan">
      <formula>9.5</formula>
    </cfRule>
  </conditionalFormatting>
  <conditionalFormatting sqref="G13:J14">
    <cfRule type="expression" dxfId="60" priority="1">
      <formula>G13=""</formula>
    </cfRule>
  </conditionalFormatting>
  <conditionalFormatting sqref="H13:H14">
    <cfRule type="cellIs" dxfId="59" priority="5" operator="lessThan">
      <formula>3.5</formula>
    </cfRule>
    <cfRule type="cellIs" dxfId="58" priority="6" operator="greaterThan">
      <formula>4.5</formula>
    </cfRule>
  </conditionalFormatting>
  <conditionalFormatting sqref="I13:I14">
    <cfRule type="cellIs" dxfId="57" priority="4" operator="lessThan">
      <formula>0.5</formula>
    </cfRule>
    <cfRule type="cellIs" dxfId="56" priority="7" operator="greaterThan">
      <formula>1.5</formula>
    </cfRule>
  </conditionalFormatting>
  <conditionalFormatting sqref="J13:J14">
    <cfRule type="cellIs" dxfId="55" priority="2" operator="lessThan">
      <formula>0.5</formula>
    </cfRule>
    <cfRule type="cellIs" dxfId="54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229</v>
      </c>
      <c r="C1" s="57" t="s">
        <v>226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112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227</v>
      </c>
      <c r="C7" s="55" t="s">
        <v>325</v>
      </c>
      <c r="D7" s="2" t="str">
        <f>CONCATENATE(YEAR,":",MONTH,":",WEEK,":",DAY,":",$A7,":",$B7)</f>
        <v>2016:2:4:3:0:ZHUDONG_E</v>
      </c>
      <c r="E7" s="2">
        <f>MATCH($D7,DATA_BY_COMP!$A:$A,0)</f>
        <v>149</v>
      </c>
      <c r="F7" s="2" t="str">
        <f>IFERROR(INDEX(DATA_BY_COMP!$A:$AA,$E7,MATCH(F$6,DATA_BY_COMP!$A$1:$AA$1,0)), "")</f>
        <v>ADV</v>
      </c>
      <c r="G7" s="12">
        <f>IFERROR(INDEX(DATA_BY_COMP!$A:$AA,$E7,MATCH(G$6,DATA_BY_COMP!$A$1:$AA$1,0)), "")</f>
        <v>3</v>
      </c>
      <c r="H7" s="12">
        <f>IFERROR(INDEX(DATA_BY_COMP!$A:$AA,$E7,MATCH(H$6,DATA_BY_COMP!$A$1:$AA$1,0)), "")</f>
        <v>2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1</v>
      </c>
    </row>
    <row r="8" spans="1:10" x14ac:dyDescent="0.25">
      <c r="A8" s="4">
        <v>1</v>
      </c>
      <c r="B8" s="43" t="s">
        <v>227</v>
      </c>
      <c r="C8" s="56"/>
      <c r="D8" s="2" t="str">
        <f>CONCATENATE(YEAR,":",MONTH,":",WEEK,":",DAY,":",$A8,":",$B8)</f>
        <v>2016:2:4:3:1:ZHUDONG_E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228</v>
      </c>
      <c r="C9" s="55" t="s">
        <v>326</v>
      </c>
      <c r="D9" s="2" t="str">
        <f>CONCATENATE(YEAR,":",MONTH,":",WEEK,":",DAY,":",$A9,":",$B9)</f>
        <v>2016:2:4:3:0:ZHUDONG_S</v>
      </c>
      <c r="E9" s="2">
        <f>MATCH($D9,DATA_BY_COMP!$A:$A,0)</f>
        <v>150</v>
      </c>
      <c r="F9" s="2" t="str">
        <f>IFERROR(INDEX(DATA_BY_COMP!$A:$AA,$E9,MATCH(F$6,DATA_BY_COMP!$A$1:$AA$1,0)), "")</f>
        <v>BEGINNER</v>
      </c>
      <c r="G9" s="12">
        <f>IFERROR(INDEX(DATA_BY_COMP!$A:$AA,$E9,MATCH(G$6,DATA_BY_COMP!$A$1:$AA$1,0)), "")</f>
        <v>5</v>
      </c>
      <c r="H9" s="12">
        <f>IFERROR(INDEX(DATA_BY_COMP!$A:$AA,$E9,MATCH(H$6,DATA_BY_COMP!$A$1:$AA$1,0)), "")</f>
        <v>4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228</v>
      </c>
      <c r="C10" s="56"/>
      <c r="D10" s="2" t="str">
        <f>CONCATENATE(YEAR,":",MONTH,":",WEEK,":",DAY,":",$A10,":",$B10)</f>
        <v>2016:2:4:3:1:ZHUDONG_S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8</v>
      </c>
      <c r="H11" s="13">
        <f>SUM(H7:H10)</f>
        <v>6</v>
      </c>
      <c r="I11" s="13">
        <f>SUM(I7:I10)</f>
        <v>0</v>
      </c>
      <c r="J11" s="13">
        <f>SUM(J7:J10)</f>
        <v>1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2016:2:1:3:0:ZHUDONG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2016:2:2:3:0:ZHUDONG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2016:2:3:3:0:ZHUDONG</v>
      </c>
      <c r="E16" s="2">
        <f>MATCH($D16,DATA_BY_UNIT!$A:$A,0)</f>
        <v>30</v>
      </c>
      <c r="F16" s="18"/>
      <c r="G16" s="12">
        <f>IFERROR(INDEX(DATA_BY_UNIT!$A:$AA,$E16,MATCH(G$6,DATA_BY_UNIT!$A$1:$AA$1,0)), "")</f>
        <v>4</v>
      </c>
      <c r="H16" s="12">
        <f>IFERROR(INDEX(DATA_BY_UNIT!$A:$AA,$E16,MATCH(H$6,DATA_BY_UNIT!$A$1:$AA$1,0)), "")</f>
        <v>4</v>
      </c>
      <c r="I16" s="12">
        <f>IFERROR(INDEX(DATA_BY_UNIT!$A:$AA,$E16,MATCH(I$6,DATA_BY_UNIT!$A$1:$AA$1,0)), "")</f>
        <v>0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2016:2:4:3:0:ZHUDONG</v>
      </c>
      <c r="E17" s="2">
        <f>MATCH($D17,DATA_BY_UNIT!$A:$A,0)</f>
        <v>62</v>
      </c>
      <c r="F17" s="18"/>
      <c r="G17" s="12">
        <f>IFERROR(INDEX(DATA_BY_UNIT!$A:$AA,$E17,MATCH(G$6,DATA_BY_UNIT!$A$1:$AA$1,0)), "")</f>
        <v>8</v>
      </c>
      <c r="H17" s="12">
        <f>IFERROR(INDEX(DATA_BY_UNIT!$A:$AA,$E17,MATCH(H$6,DATA_BY_UNIT!$A$1:$AA$1,0)), "")</f>
        <v>6</v>
      </c>
      <c r="I17" s="12">
        <f>IFERROR(INDEX(DATA_BY_UNIT!$A:$AA,$E17,MATCH(I$6,DATA_BY_UNIT!$A$1:$AA$1,0)), "")</f>
        <v>0</v>
      </c>
      <c r="J17" s="12">
        <f>IFERROR(INDEX(DATA_BY_UNIT!$A:$AA,$E17,MATCH(J$6,DATA_BY_UNIT!$A$1:$AA$1,0)), "")</f>
        <v>1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2016:2:5:3:0:ZHUDONG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0">SUM(G14:G18)</f>
        <v>12</v>
      </c>
      <c r="H19" s="24">
        <f t="shared" si="0"/>
        <v>10</v>
      </c>
      <c r="I19" s="24">
        <f t="shared" si="0"/>
        <v>0</v>
      </c>
      <c r="J19" s="24">
        <f t="shared" si="0"/>
        <v>1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3" priority="35" operator="lessThan">
      <formula>8.5</formula>
    </cfRule>
    <cfRule type="cellIs" dxfId="52" priority="36" operator="greaterThan">
      <formula>9.5</formula>
    </cfRule>
  </conditionalFormatting>
  <conditionalFormatting sqref="G7:J8">
    <cfRule type="expression" dxfId="51" priority="28">
      <formula>G7=""</formula>
    </cfRule>
  </conditionalFormatting>
  <conditionalFormatting sqref="H7:H8">
    <cfRule type="cellIs" dxfId="50" priority="32" operator="lessThan">
      <formula>3.5</formula>
    </cfRule>
    <cfRule type="cellIs" dxfId="49" priority="33" operator="greaterThan">
      <formula>4.5</formula>
    </cfRule>
  </conditionalFormatting>
  <conditionalFormatting sqref="I7:I8">
    <cfRule type="cellIs" dxfId="48" priority="31" operator="lessThan">
      <formula>0.5</formula>
    </cfRule>
    <cfRule type="cellIs" dxfId="47" priority="34" operator="greaterThan">
      <formula>1.5</formula>
    </cfRule>
  </conditionalFormatting>
  <conditionalFormatting sqref="J7:J8">
    <cfRule type="cellIs" dxfId="46" priority="29" operator="lessThan">
      <formula>0.5</formula>
    </cfRule>
    <cfRule type="cellIs" dxfId="45" priority="30" operator="greaterThan">
      <formula>0.5</formula>
    </cfRule>
  </conditionalFormatting>
  <conditionalFormatting sqref="G9:G10">
    <cfRule type="cellIs" dxfId="44" priority="26" operator="lessThan">
      <formula>8.5</formula>
    </cfRule>
    <cfRule type="cellIs" dxfId="43" priority="27" operator="greaterThan">
      <formula>9.5</formula>
    </cfRule>
  </conditionalFormatting>
  <conditionalFormatting sqref="G9:J10">
    <cfRule type="expression" dxfId="42" priority="19">
      <formula>G9=""</formula>
    </cfRule>
  </conditionalFormatting>
  <conditionalFormatting sqref="H9:H10">
    <cfRule type="cellIs" dxfId="41" priority="23" operator="lessThan">
      <formula>3.5</formula>
    </cfRule>
    <cfRule type="cellIs" dxfId="40" priority="24" operator="greaterThan">
      <formula>4.5</formula>
    </cfRule>
  </conditionalFormatting>
  <conditionalFormatting sqref="I9:I10">
    <cfRule type="cellIs" dxfId="39" priority="22" operator="lessThan">
      <formula>0.5</formula>
    </cfRule>
    <cfRule type="cellIs" dxfId="38" priority="25" operator="greaterThan">
      <formula>1.5</formula>
    </cfRule>
  </conditionalFormatting>
  <conditionalFormatting sqref="J9:J10">
    <cfRule type="cellIs" dxfId="37" priority="20" operator="lessThan">
      <formula>0.5</formula>
    </cfRule>
    <cfRule type="cellIs" dxfId="36" priority="21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51</v>
      </c>
      <c r="C1" s="57" t="s">
        <v>230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112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231</v>
      </c>
      <c r="C7" s="55" t="s">
        <v>327</v>
      </c>
      <c r="D7" s="2" t="str">
        <f t="shared" ref="D7:D14" si="0">CONCATENATE(YEAR,":",MONTH,":",WEEK,":",DAY,":",$A7,":",$B7)</f>
        <v>2016:2:4:3:0:ZHUNAN_E</v>
      </c>
      <c r="E7" s="2">
        <f>MATCH($D7,DATA_BY_COMP!$A:$A,0)</f>
        <v>151</v>
      </c>
      <c r="F7" s="2" t="str">
        <f>IFERROR(INDEX(DATA_BY_COMP!$A:$AA,$E7,MATCH(F$6,DATA_BY_COMP!$A$1:$AA$1,0)), "")</f>
        <v>zhongjiban</v>
      </c>
      <c r="G7" s="12">
        <f>IFERROR(INDEX(DATA_BY_COMP!$A:$AA,$E7,MATCH(G$6,DATA_BY_COMP!$A$1:$AA$1,0)), "")</f>
        <v>2</v>
      </c>
      <c r="H7" s="12">
        <f>IFERROR(INDEX(DATA_BY_COMP!$A:$AA,$E7,MATCH(H$6,DATA_BY_COMP!$A$1:$AA$1,0)), "")</f>
        <v>2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231</v>
      </c>
      <c r="C8" s="56"/>
      <c r="D8" s="2" t="str">
        <f t="shared" si="0"/>
        <v>2016:2:4:3:1:ZHUNAN_E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232</v>
      </c>
      <c r="C9" s="55" t="s">
        <v>328</v>
      </c>
      <c r="D9" s="2" t="str">
        <f t="shared" si="0"/>
        <v>2016:2:4:3:0:ZHUNAN_S</v>
      </c>
      <c r="E9" s="2">
        <f>MATCH($D9,DATA_BY_COMP!$A:$A,0)</f>
        <v>152</v>
      </c>
      <c r="F9" s="2" t="str">
        <f>IFERROR(INDEX(DATA_BY_COMP!$A:$AA,$E9,MATCH(F$6,DATA_BY_COMP!$A$1:$AA$1,0)), "")</f>
        <v>kids/beginning</v>
      </c>
      <c r="G9" s="12">
        <f>IFERROR(INDEX(DATA_BY_COMP!$A:$AA,$E9,MATCH(G$6,DATA_BY_COMP!$A$1:$AA$1,0)), "")</f>
        <v>5</v>
      </c>
      <c r="H9" s="12">
        <f>IFERROR(INDEX(DATA_BY_COMP!$A:$AA,$E9,MATCH(H$6,DATA_BY_COMP!$A$1:$AA$1,0)), "")</f>
        <v>5</v>
      </c>
      <c r="I9" s="12">
        <f>IFERROR(INDEX(DATA_BY_COMP!$A:$AA,$E9,MATCH(I$6,DATA_BY_COMP!$A$1:$AA$1,0)), "")</f>
        <v>2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232</v>
      </c>
      <c r="C10" s="56"/>
      <c r="D10" s="2" t="str">
        <f t="shared" si="0"/>
        <v>2016:2:4:3:1:ZHUNAN_S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233</v>
      </c>
      <c r="C11" s="55" t="s">
        <v>329</v>
      </c>
      <c r="D11" s="2" t="str">
        <f t="shared" si="0"/>
        <v>2016:2:4:3:0:XIANGSHAN_A</v>
      </c>
      <c r="E11" s="2">
        <f>MATCH($D11,DATA_BY_COMP!$A:$A,0)</f>
        <v>121</v>
      </c>
      <c r="F11" s="2" t="str">
        <f>IFERROR(INDEX(DATA_BY_COMP!$A:$AA,$E11,MATCH(F$6,DATA_BY_COMP!$A$1:$AA$1,0)), "")</f>
        <v>ERTONG</v>
      </c>
      <c r="G11" s="12">
        <f>IFERROR(INDEX(DATA_BY_COMP!$A:$AA,$E11,MATCH(G$6,DATA_BY_COMP!$A$1:$AA$1,0)), "")</f>
        <v>9</v>
      </c>
      <c r="H11" s="12">
        <f>IFERROR(INDEX(DATA_BY_COMP!$A:$AA,$E11,MATCH(H$6,DATA_BY_COMP!$A$1:$AA$1,0)), "")</f>
        <v>12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233</v>
      </c>
      <c r="C12" s="56"/>
      <c r="D12" s="2" t="str">
        <f t="shared" si="0"/>
        <v>2016:2:4:3:1:XIANGSHAN_A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234</v>
      </c>
      <c r="C13" s="55" t="s">
        <v>330</v>
      </c>
      <c r="D13" s="2" t="str">
        <f t="shared" si="0"/>
        <v>2016:2:4:3:0:XIANGSHAN_B</v>
      </c>
      <c r="E13" s="2">
        <f>MATCH($D13,DATA_BY_COMP!$A:$A,0)</f>
        <v>122</v>
      </c>
      <c r="F13" s="2" t="str">
        <f>IFERROR(INDEX(DATA_BY_COMP!$A:$AA,$E13,MATCH(F$6,DATA_BY_COMP!$A$1:$AA$1,0)), "")</f>
        <v>advanced</v>
      </c>
      <c r="G13" s="12">
        <f>IFERROR(INDEX(DATA_BY_COMP!$A:$AA,$E13,MATCH(G$6,DATA_BY_COMP!$A$1:$AA$1,0)), "")</f>
        <v>9</v>
      </c>
      <c r="H13" s="12">
        <f>IFERROR(INDEX(DATA_BY_COMP!$A:$AA,$E13,MATCH(H$6,DATA_BY_COMP!$A$1:$AA$1,0)), "")</f>
        <v>4</v>
      </c>
      <c r="I13" s="12">
        <f>IFERROR(INDEX(DATA_BY_COMP!$A:$AA,$E13,MATCH(I$6,DATA_BY_COMP!$A$1:$AA$1,0)), "")</f>
        <v>2</v>
      </c>
      <c r="J13" s="12">
        <f>IFERROR(INDEX(DATA_BY_COMP!$A:$AA,$E13,MATCH(J$6,DATA_BY_COMP!$A$1:$AA$1,0)), "")</f>
        <v>1</v>
      </c>
    </row>
    <row r="14" spans="1:10" x14ac:dyDescent="0.25">
      <c r="A14" s="4">
        <v>1</v>
      </c>
      <c r="B14" s="43" t="s">
        <v>234</v>
      </c>
      <c r="C14" s="56"/>
      <c r="D14" s="2" t="str">
        <f t="shared" si="0"/>
        <v>2016:2:4:3:1:XIANGSHAN_B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SUM(G7:G10)</f>
        <v>7</v>
      </c>
      <c r="H15" s="13">
        <f>SUM(H7:H10)</f>
        <v>7</v>
      </c>
      <c r="I15" s="13">
        <f>SUM(I7:I10)</f>
        <v>2</v>
      </c>
      <c r="J15" s="13">
        <f>SUM(J7:J10)</f>
        <v>0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2016:2:1:3:0:ZHUNAN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2016:2:2:3:0:ZHUNAN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2016:2:3:3:0:ZHUNAN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2016:2:4:3:0:ZHUNAN</v>
      </c>
      <c r="E21" s="2">
        <f>MATCH($D21,DATA_BY_UNIT!$A:$A,0)</f>
        <v>63</v>
      </c>
      <c r="F21" s="18"/>
      <c r="G21" s="12">
        <f>IFERROR(INDEX(DATA_BY_UNIT!$A:$AA,$E21,MATCH(G$6,DATA_BY_UNIT!$A$1:$AA$1,0)), "")</f>
        <v>48</v>
      </c>
      <c r="H21" s="12">
        <f>IFERROR(INDEX(DATA_BY_UNIT!$A:$AA,$E21,MATCH(H$6,DATA_BY_UNIT!$A$1:$AA$1,0)), "")</f>
        <v>36</v>
      </c>
      <c r="I21" s="12">
        <f>IFERROR(INDEX(DATA_BY_UNIT!$A:$AA,$E21,MATCH(I$6,DATA_BY_UNIT!$A$1:$AA$1,0)), "")</f>
        <v>10</v>
      </c>
      <c r="J21" s="12">
        <f>IFERROR(INDEX(DATA_BY_UNIT!$A:$AA,$E21,MATCH(J$6,DATA_BY_UNIT!$A$1:$AA$1,0)), "")</f>
        <v>3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2016:2:5:3:0:ZHUNAN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1">SUM(G18:G22)</f>
        <v>48</v>
      </c>
      <c r="H23" s="24">
        <f t="shared" si="1"/>
        <v>36</v>
      </c>
      <c r="I23" s="24">
        <f t="shared" si="1"/>
        <v>10</v>
      </c>
      <c r="J23" s="24">
        <f t="shared" si="1"/>
        <v>3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5" priority="35" operator="lessThan">
      <formula>8.5</formula>
    </cfRule>
    <cfRule type="cellIs" dxfId="34" priority="36" operator="greaterThan">
      <formula>9.5</formula>
    </cfRule>
  </conditionalFormatting>
  <conditionalFormatting sqref="G7:J8">
    <cfRule type="expression" dxfId="33" priority="28">
      <formula>G7=""</formula>
    </cfRule>
  </conditionalFormatting>
  <conditionalFormatting sqref="H7:H8">
    <cfRule type="cellIs" dxfId="32" priority="32" operator="lessThan">
      <formula>3.5</formula>
    </cfRule>
    <cfRule type="cellIs" dxfId="31" priority="33" operator="greaterThan">
      <formula>4.5</formula>
    </cfRule>
  </conditionalFormatting>
  <conditionalFormatting sqref="I7:I8">
    <cfRule type="cellIs" dxfId="30" priority="31" operator="lessThan">
      <formula>0.5</formula>
    </cfRule>
    <cfRule type="cellIs" dxfId="29" priority="34" operator="greaterThan">
      <formula>1.5</formula>
    </cfRule>
  </conditionalFormatting>
  <conditionalFormatting sqref="J7:J8">
    <cfRule type="cellIs" dxfId="28" priority="29" operator="lessThan">
      <formula>0.5</formula>
    </cfRule>
    <cfRule type="cellIs" dxfId="27" priority="30" operator="greaterThan">
      <formula>0.5</formula>
    </cfRule>
  </conditionalFormatting>
  <conditionalFormatting sqref="G9:G10">
    <cfRule type="cellIs" dxfId="26" priority="26" operator="lessThan">
      <formula>8.5</formula>
    </cfRule>
    <cfRule type="cellIs" dxfId="25" priority="27" operator="greaterThan">
      <formula>9.5</formula>
    </cfRule>
  </conditionalFormatting>
  <conditionalFormatting sqref="G9:J10">
    <cfRule type="expression" dxfId="24" priority="19">
      <formula>G9=""</formula>
    </cfRule>
  </conditionalFormatting>
  <conditionalFormatting sqref="H9:H10">
    <cfRule type="cellIs" dxfId="23" priority="23" operator="lessThan">
      <formula>3.5</formula>
    </cfRule>
    <cfRule type="cellIs" dxfId="22" priority="24" operator="greaterThan">
      <formula>4.5</formula>
    </cfRule>
  </conditionalFormatting>
  <conditionalFormatting sqref="I9:I10">
    <cfRule type="cellIs" dxfId="21" priority="22" operator="lessThan">
      <formula>0.5</formula>
    </cfRule>
    <cfRule type="cellIs" dxfId="20" priority="25" operator="greaterThan">
      <formula>1.5</formula>
    </cfRule>
  </conditionalFormatting>
  <conditionalFormatting sqref="J9:J10">
    <cfRule type="cellIs" dxfId="19" priority="20" operator="lessThan">
      <formula>0.5</formula>
    </cfRule>
    <cfRule type="cellIs" dxfId="18" priority="21" operator="greaterThan">
      <formula>0.5</formula>
    </cfRule>
  </conditionalFormatting>
  <conditionalFormatting sqref="G11:G12">
    <cfRule type="cellIs" dxfId="17" priority="17" operator="lessThan">
      <formula>8.5</formula>
    </cfRule>
    <cfRule type="cellIs" dxfId="16" priority="18" operator="greaterThan">
      <formula>9.5</formula>
    </cfRule>
  </conditionalFormatting>
  <conditionalFormatting sqref="G11:J12">
    <cfRule type="expression" dxfId="15" priority="10">
      <formula>G11=""</formula>
    </cfRule>
  </conditionalFormatting>
  <conditionalFormatting sqref="H11:H12">
    <cfRule type="cellIs" dxfId="14" priority="14" operator="lessThan">
      <formula>3.5</formula>
    </cfRule>
    <cfRule type="cellIs" dxfId="13" priority="15" operator="greaterThan">
      <formula>4.5</formula>
    </cfRule>
  </conditionalFormatting>
  <conditionalFormatting sqref="I11:I12">
    <cfRule type="cellIs" dxfId="12" priority="13" operator="lessThan">
      <formula>0.5</formula>
    </cfRule>
    <cfRule type="cellIs" dxfId="11" priority="16" operator="greaterThan">
      <formula>1.5</formula>
    </cfRule>
  </conditionalFormatting>
  <conditionalFormatting sqref="J11:J12">
    <cfRule type="cellIs" dxfId="10" priority="11" operator="lessThan">
      <formula>0.5</formula>
    </cfRule>
    <cfRule type="cellIs" dxfId="9" priority="12" operator="greaterThan">
      <formula>0.5</formula>
    </cfRule>
  </conditionalFormatting>
  <conditionalFormatting sqref="G13:G14">
    <cfRule type="cellIs" dxfId="8" priority="8" operator="lessThan">
      <formula>8.5</formula>
    </cfRule>
    <cfRule type="cellIs" dxfId="7" priority="9" operator="greaterThan">
      <formula>9.5</formula>
    </cfRule>
  </conditionalFormatting>
  <conditionalFormatting sqref="G13:J14">
    <cfRule type="expression" dxfId="6" priority="1">
      <formula>G13=""</formula>
    </cfRule>
  </conditionalFormatting>
  <conditionalFormatting sqref="H13:H14">
    <cfRule type="cellIs" dxfId="5" priority="5" operator="lessThan">
      <formula>3.5</formula>
    </cfRule>
    <cfRule type="cellIs" dxfId="4" priority="6" operator="greaterThan">
      <formula>4.5</formula>
    </cfRule>
  </conditionalFormatting>
  <conditionalFormatting sqref="I13:I14">
    <cfRule type="cellIs" dxfId="3" priority="4" operator="lessThan">
      <formula>0.5</formula>
    </cfRule>
    <cfRule type="cellIs" dxfId="2" priority="7" operator="greaterThan">
      <formula>1.5</formula>
    </cfRule>
  </conditionalFormatting>
  <conditionalFormatting sqref="J13:J14">
    <cfRule type="cellIs" dxfId="1" priority="2" operator="lessThan">
      <formula>0.5</formula>
    </cfRule>
    <cfRule type="cellIs" dxfId="0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topLeftCell="B1" workbookViewId="0">
      <selection activeCell="M80" sqref="M80"/>
    </sheetView>
  </sheetViews>
  <sheetFormatPr defaultRowHeight="15" x14ac:dyDescent="0.25"/>
  <cols>
    <col min="1" max="1" width="19.85546875" style="4" hidden="1" customWidth="1"/>
    <col min="2" max="2" width="25.7109375" style="4" customWidth="1"/>
    <col min="3" max="3" width="21.85546875" style="4" hidden="1" customWidth="1"/>
    <col min="4" max="4" width="11" style="4" hidden="1" customWidth="1"/>
    <col min="5" max="8" width="3.85546875" style="4" customWidth="1"/>
    <col min="9" max="9" width="10.85546875" style="4" bestFit="1" customWidth="1"/>
    <col min="10" max="19" width="7.7109375" style="4" customWidth="1"/>
    <col min="20" max="16384" width="9.140625" style="4"/>
  </cols>
  <sheetData>
    <row r="1" spans="1:19" ht="18.75" customHeight="1" x14ac:dyDescent="0.25">
      <c r="A1" s="5"/>
      <c r="B1" s="6" t="s">
        <v>24</v>
      </c>
      <c r="C1" s="5"/>
      <c r="D1" s="5"/>
      <c r="E1" s="64" t="s">
        <v>22</v>
      </c>
      <c r="F1" s="64"/>
      <c r="G1" s="64"/>
      <c r="H1" s="64"/>
      <c r="I1" s="65"/>
      <c r="J1" s="58" t="s">
        <v>33</v>
      </c>
      <c r="K1" s="58" t="s">
        <v>34</v>
      </c>
      <c r="L1" s="58" t="s">
        <v>35</v>
      </c>
      <c r="M1" s="58" t="s">
        <v>36</v>
      </c>
      <c r="N1" s="58" t="s">
        <v>37</v>
      </c>
      <c r="O1" s="58" t="s">
        <v>38</v>
      </c>
      <c r="P1" s="58" t="s">
        <v>39</v>
      </c>
      <c r="Q1" s="58" t="s">
        <v>40</v>
      </c>
      <c r="R1" s="58" t="s">
        <v>41</v>
      </c>
      <c r="S1" s="58" t="s">
        <v>42</v>
      </c>
    </row>
    <row r="2" spans="1:19" ht="18.75" customHeight="1" x14ac:dyDescent="0.25">
      <c r="A2" s="5"/>
      <c r="B2" s="7">
        <f>DATE</f>
        <v>42424</v>
      </c>
      <c r="C2" s="5"/>
      <c r="D2" s="5"/>
      <c r="E2" s="64"/>
      <c r="F2" s="64"/>
      <c r="G2" s="64"/>
      <c r="H2" s="64"/>
      <c r="I2" s="65"/>
      <c r="J2" s="59"/>
      <c r="K2" s="59"/>
      <c r="L2" s="59"/>
      <c r="M2" s="59"/>
      <c r="N2" s="59"/>
      <c r="O2" s="59"/>
      <c r="P2" s="59"/>
      <c r="Q2" s="59"/>
      <c r="R2" s="59"/>
      <c r="S2" s="59"/>
    </row>
    <row r="3" spans="1:19" ht="28.5" customHeight="1" x14ac:dyDescent="0.25">
      <c r="A3" s="5"/>
      <c r="B3" s="61" t="s">
        <v>60</v>
      </c>
      <c r="C3" s="5"/>
      <c r="D3" s="5"/>
      <c r="E3" s="64"/>
      <c r="F3" s="64"/>
      <c r="G3" s="64"/>
      <c r="H3" s="64"/>
      <c r="I3" s="65"/>
      <c r="J3" s="59"/>
      <c r="K3" s="59"/>
      <c r="L3" s="59"/>
      <c r="M3" s="59"/>
      <c r="N3" s="59"/>
      <c r="O3" s="59"/>
      <c r="P3" s="59"/>
      <c r="Q3" s="59"/>
      <c r="R3" s="59"/>
      <c r="S3" s="59"/>
    </row>
    <row r="4" spans="1:19" ht="18.75" customHeight="1" x14ac:dyDescent="0.25">
      <c r="A4" s="5"/>
      <c r="B4" s="62"/>
      <c r="C4" s="5"/>
      <c r="D4" s="5"/>
      <c r="E4" s="64"/>
      <c r="F4" s="64"/>
      <c r="G4" s="64"/>
      <c r="H4" s="64"/>
      <c r="I4" s="65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19" ht="15" customHeight="1" x14ac:dyDescent="0.25">
      <c r="A5" s="5"/>
      <c r="B5" s="63"/>
      <c r="C5" s="5"/>
      <c r="D5" s="5"/>
      <c r="E5" s="64"/>
      <c r="F5" s="64"/>
      <c r="G5" s="64"/>
      <c r="H5" s="64"/>
      <c r="I5" s="65"/>
      <c r="J5" s="59"/>
      <c r="K5" s="59"/>
      <c r="L5" s="59"/>
      <c r="M5" s="59"/>
      <c r="N5" s="59"/>
      <c r="O5" s="59"/>
      <c r="P5" s="59"/>
      <c r="Q5" s="59"/>
      <c r="R5" s="59"/>
      <c r="S5" s="59"/>
    </row>
    <row r="6" spans="1:19" x14ac:dyDescent="0.25">
      <c r="A6" s="5"/>
      <c r="B6" s="6" t="s">
        <v>25</v>
      </c>
      <c r="C6" s="5"/>
      <c r="D6" s="5"/>
      <c r="E6" s="64"/>
      <c r="F6" s="64"/>
      <c r="G6" s="64"/>
      <c r="H6" s="64"/>
      <c r="I6" s="65"/>
      <c r="J6" s="59"/>
      <c r="K6" s="59"/>
      <c r="L6" s="59"/>
      <c r="M6" s="59"/>
      <c r="N6" s="59"/>
      <c r="O6" s="59"/>
      <c r="P6" s="59"/>
      <c r="Q6" s="59"/>
      <c r="R6" s="59"/>
      <c r="S6" s="59"/>
    </row>
    <row r="7" spans="1:19" ht="15" customHeight="1" x14ac:dyDescent="0.25">
      <c r="A7" s="5"/>
      <c r="B7" s="8"/>
      <c r="C7" s="5"/>
      <c r="D7" s="5"/>
      <c r="E7" s="64"/>
      <c r="F7" s="64"/>
      <c r="G7" s="64"/>
      <c r="H7" s="64"/>
      <c r="I7" s="65"/>
      <c r="J7" s="59"/>
      <c r="K7" s="59"/>
      <c r="L7" s="59"/>
      <c r="M7" s="59"/>
      <c r="N7" s="59"/>
      <c r="O7" s="59"/>
      <c r="P7" s="59"/>
      <c r="Q7" s="59"/>
      <c r="R7" s="59"/>
      <c r="S7" s="59"/>
    </row>
    <row r="8" spans="1:19" ht="86.25" customHeight="1" x14ac:dyDescent="0.25">
      <c r="A8" s="5"/>
      <c r="B8" s="9"/>
      <c r="C8" s="5"/>
      <c r="D8" s="5"/>
      <c r="E8" s="66"/>
      <c r="F8" s="66"/>
      <c r="G8" s="66"/>
      <c r="H8" s="66"/>
      <c r="I8" s="67"/>
      <c r="J8" s="60"/>
      <c r="K8" s="60"/>
      <c r="L8" s="60"/>
      <c r="M8" s="60"/>
      <c r="N8" s="60"/>
      <c r="O8" s="60"/>
      <c r="P8" s="60"/>
      <c r="Q8" s="60"/>
      <c r="R8" s="60"/>
      <c r="S8" s="60"/>
    </row>
    <row r="9" spans="1:19" x14ac:dyDescent="0.25">
      <c r="A9" s="5" t="s">
        <v>2</v>
      </c>
      <c r="B9" s="8"/>
      <c r="C9" s="5" t="s">
        <v>18</v>
      </c>
      <c r="D9" s="5" t="s">
        <v>19</v>
      </c>
      <c r="E9" s="12" t="s">
        <v>3</v>
      </c>
      <c r="F9" s="12" t="s">
        <v>4</v>
      </c>
      <c r="G9" s="12" t="s">
        <v>5</v>
      </c>
      <c r="H9" s="12" t="s">
        <v>6</v>
      </c>
      <c r="I9" s="15" t="s">
        <v>62</v>
      </c>
      <c r="J9" s="14" t="s">
        <v>27</v>
      </c>
      <c r="K9" s="14" t="s">
        <v>27</v>
      </c>
      <c r="L9" s="14" t="s">
        <v>28</v>
      </c>
      <c r="M9" s="14" t="s">
        <v>29</v>
      </c>
      <c r="N9" s="14" t="s">
        <v>30</v>
      </c>
      <c r="O9" s="14"/>
      <c r="P9" s="14" t="s">
        <v>31</v>
      </c>
      <c r="Q9" s="14" t="s">
        <v>31</v>
      </c>
      <c r="R9" s="14" t="s">
        <v>32</v>
      </c>
      <c r="S9" s="14"/>
    </row>
    <row r="10" spans="1:19" hidden="1" x14ac:dyDescent="0.25">
      <c r="A10" s="5"/>
      <c r="B10" s="5"/>
      <c r="C10" s="5"/>
      <c r="D10" s="5"/>
      <c r="E10" s="5" t="s">
        <v>3</v>
      </c>
      <c r="F10" s="5" t="s">
        <v>4</v>
      </c>
      <c r="G10" s="5" t="s">
        <v>5</v>
      </c>
      <c r="H10" s="5" t="s">
        <v>6</v>
      </c>
      <c r="I10" s="5" t="s">
        <v>7</v>
      </c>
      <c r="J10" s="5" t="s">
        <v>8</v>
      </c>
      <c r="K10" s="5" t="s">
        <v>9</v>
      </c>
      <c r="L10" s="5" t="s">
        <v>10</v>
      </c>
      <c r="M10" s="5" t="s">
        <v>11</v>
      </c>
      <c r="N10" s="5" t="s">
        <v>12</v>
      </c>
      <c r="O10" s="5" t="s">
        <v>13</v>
      </c>
      <c r="P10" s="5" t="s">
        <v>14</v>
      </c>
      <c r="Q10" s="5" t="s">
        <v>15</v>
      </c>
      <c r="R10" s="5" t="s">
        <v>16</v>
      </c>
      <c r="S10" s="5" t="s">
        <v>17</v>
      </c>
    </row>
    <row r="11" spans="1:19" x14ac:dyDescent="0.25">
      <c r="B11" s="16" t="s">
        <v>53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1"/>
    </row>
    <row r="12" spans="1:19" hidden="1" x14ac:dyDescent="0.25">
      <c r="A12" s="4" t="s">
        <v>48</v>
      </c>
      <c r="B12" s="17" t="s">
        <v>43</v>
      </c>
      <c r="C12" s="18" t="str">
        <f t="shared" ref="C12:C22" si="0">CONCATENATE(YEAR,":",MONTH,":1:7:", $A12)</f>
        <v>2016:2:1:7:OFFICE</v>
      </c>
      <c r="D12" s="18" t="e">
        <f>MATCH($C12,#REF!, 0)</f>
        <v>#REF!</v>
      </c>
      <c r="E12" s="12" t="str">
        <f>IFERROR(INDEX(#REF!,$D12,MATCH(E$10,#REF!,0)), "")</f>
        <v/>
      </c>
      <c r="F12" s="12" t="str">
        <f>IFERROR(INDEX(#REF!,$D12,MATCH(F$10,#REF!,0)), "")</f>
        <v/>
      </c>
      <c r="G12" s="12" t="str">
        <f>IFERROR(INDEX(#REF!,$D12,MATCH(G$10,#REF!,0)), "")</f>
        <v/>
      </c>
      <c r="H12" s="12" t="str">
        <f>IFERROR(INDEX(#REF!,$D12,MATCH(H$10,#REF!,0)), "")</f>
        <v/>
      </c>
      <c r="I12" s="12" t="str">
        <f>IFERROR(INDEX(#REF!,$D12,MATCH(I$10,#REF!,0)), "")</f>
        <v/>
      </c>
      <c r="J12" s="23" t="str">
        <f>IFERROR(INDEX(#REF!,$D12,MATCH(J$10,#REF!,0)), "")</f>
        <v/>
      </c>
      <c r="K12" s="23" t="str">
        <f>IFERROR(INDEX(#REF!,$D12,MATCH(K$10,#REF!,0)), "")</f>
        <v/>
      </c>
      <c r="L12" s="23" t="str">
        <f>IFERROR(INDEX(#REF!,$D12,MATCH(L$10,#REF!,0)), "")</f>
        <v/>
      </c>
      <c r="M12" s="23" t="str">
        <f>IFERROR(INDEX(#REF!,$D12,MATCH(M$10,#REF!,0)), "")</f>
        <v/>
      </c>
      <c r="N12" s="23" t="str">
        <f>IFERROR(INDEX(#REF!,$D12,MATCH(N$10,#REF!,0)), "")</f>
        <v/>
      </c>
      <c r="O12" s="23" t="str">
        <f>IFERROR(INDEX(#REF!,$D12,MATCH(O$10,#REF!,0)), "")</f>
        <v/>
      </c>
      <c r="P12" s="23" t="str">
        <f>IFERROR(INDEX(#REF!,$D12,MATCH(P$10,#REF!,0)), "")</f>
        <v/>
      </c>
      <c r="Q12" s="23" t="str">
        <f>IFERROR(INDEX(#REF!,$D12,MATCH(Q$10,#REF!,0)), "")</f>
        <v/>
      </c>
      <c r="R12" s="23" t="str">
        <f>IFERROR(INDEX(#REF!,$D12,MATCH(R$10,#REF!,0)), "")</f>
        <v/>
      </c>
      <c r="S12" s="23" t="str">
        <f>IFERROR(INDEX(#REF!,$D12,MATCH(S$10,#REF!,0)), "")</f>
        <v/>
      </c>
    </row>
    <row r="13" spans="1:19" hidden="1" x14ac:dyDescent="0.25">
      <c r="A13" s="4" t="s">
        <v>54</v>
      </c>
      <c r="B13" s="17" t="s">
        <v>43</v>
      </c>
      <c r="C13" s="18" t="str">
        <f t="shared" si="0"/>
        <v>2016:2:1:7:HUALIAN</v>
      </c>
      <c r="D13" s="18" t="e">
        <f>MATCH($C13,#REF!, 0)</f>
        <v>#REF!</v>
      </c>
      <c r="E13" s="12" t="str">
        <f>IFERROR(INDEX(#REF!,$D13,MATCH(E$10,#REF!,0)), "")</f>
        <v/>
      </c>
      <c r="F13" s="12" t="str">
        <f>IFERROR(INDEX(#REF!,$D13,MATCH(F$10,#REF!,0)), "")</f>
        <v/>
      </c>
      <c r="G13" s="12" t="str">
        <f>IFERROR(INDEX(#REF!,$D13,MATCH(G$10,#REF!,0)), "")</f>
        <v/>
      </c>
      <c r="H13" s="12" t="str">
        <f>IFERROR(INDEX(#REF!,$D13,MATCH(H$10,#REF!,0)), "")</f>
        <v/>
      </c>
      <c r="I13" s="12" t="str">
        <f>IFERROR(INDEX(#REF!,$D13,MATCH(I$10,#REF!,0)), "")</f>
        <v/>
      </c>
      <c r="J13" s="23" t="str">
        <f>IFERROR(INDEX(#REF!,$D13,MATCH(J$10,#REF!,0)), "")</f>
        <v/>
      </c>
      <c r="K13" s="23" t="str">
        <f>IFERROR(INDEX(#REF!,$D13,MATCH(K$10,#REF!,0)), "")</f>
        <v/>
      </c>
      <c r="L13" s="23" t="str">
        <f>IFERROR(INDEX(#REF!,$D13,MATCH(L$10,#REF!,0)), "")</f>
        <v/>
      </c>
      <c r="M13" s="23" t="str">
        <f>IFERROR(INDEX(#REF!,$D13,MATCH(M$10,#REF!,0)), "")</f>
        <v/>
      </c>
      <c r="N13" s="23" t="str">
        <f>IFERROR(INDEX(#REF!,$D13,MATCH(N$10,#REF!,0)), "")</f>
        <v/>
      </c>
      <c r="O13" s="23" t="str">
        <f>IFERROR(INDEX(#REF!,$D13,MATCH(O$10,#REF!,0)), "")</f>
        <v/>
      </c>
      <c r="P13" s="23" t="str">
        <f>IFERROR(INDEX(#REF!,$D13,MATCH(P$10,#REF!,0)), "")</f>
        <v/>
      </c>
      <c r="Q13" s="23" t="str">
        <f>IFERROR(INDEX(#REF!,$D13,MATCH(Q$10,#REF!,0)), "")</f>
        <v/>
      </c>
      <c r="R13" s="23" t="str">
        <f>IFERROR(INDEX(#REF!,$D13,MATCH(R$10,#REF!,0)), "")</f>
        <v/>
      </c>
      <c r="S13" s="23" t="str">
        <f>IFERROR(INDEX(#REF!,$D13,MATCH(S$10,#REF!,0)), "")</f>
        <v/>
      </c>
    </row>
    <row r="14" spans="1:19" hidden="1" x14ac:dyDescent="0.25">
      <c r="A14" s="4" t="s">
        <v>52</v>
      </c>
      <c r="B14" s="17" t="s">
        <v>43</v>
      </c>
      <c r="C14" s="18" t="str">
        <f t="shared" si="0"/>
        <v>2016:2:1:7:TAIDONG</v>
      </c>
      <c r="D14" s="18" t="e">
        <f>MATCH($C14,#REF!, 0)</f>
        <v>#REF!</v>
      </c>
      <c r="E14" s="12" t="str">
        <f>IFERROR(INDEX(#REF!,$D14,MATCH(E$10,#REF!,0)), "")</f>
        <v/>
      </c>
      <c r="F14" s="12" t="str">
        <f>IFERROR(INDEX(#REF!,$D14,MATCH(F$10,#REF!,0)), "")</f>
        <v/>
      </c>
      <c r="G14" s="12" t="str">
        <f>IFERROR(INDEX(#REF!,$D14,MATCH(G$10,#REF!,0)), "")</f>
        <v/>
      </c>
      <c r="H14" s="12" t="str">
        <f>IFERROR(INDEX(#REF!,$D14,MATCH(H$10,#REF!,0)), "")</f>
        <v/>
      </c>
      <c r="I14" s="12" t="str">
        <f>IFERROR(INDEX(#REF!,$D14,MATCH(I$10,#REF!,0)), "")</f>
        <v/>
      </c>
      <c r="J14" s="23" t="str">
        <f>IFERROR(INDEX(#REF!,$D14,MATCH(J$10,#REF!,0)), "")</f>
        <v/>
      </c>
      <c r="K14" s="23" t="str">
        <f>IFERROR(INDEX(#REF!,$D14,MATCH(K$10,#REF!,0)), "")</f>
        <v/>
      </c>
      <c r="L14" s="23" t="str">
        <f>IFERROR(INDEX(#REF!,$D14,MATCH(L$10,#REF!,0)), "")</f>
        <v/>
      </c>
      <c r="M14" s="23" t="str">
        <f>IFERROR(INDEX(#REF!,$D14,MATCH(M$10,#REF!,0)), "")</f>
        <v/>
      </c>
      <c r="N14" s="23" t="str">
        <f>IFERROR(INDEX(#REF!,$D14,MATCH(N$10,#REF!,0)), "")</f>
        <v/>
      </c>
      <c r="O14" s="23" t="str">
        <f>IFERROR(INDEX(#REF!,$D14,MATCH(O$10,#REF!,0)), "")</f>
        <v/>
      </c>
      <c r="P14" s="23" t="str">
        <f>IFERROR(INDEX(#REF!,$D14,MATCH(P$10,#REF!,0)), "")</f>
        <v/>
      </c>
      <c r="Q14" s="23" t="str">
        <f>IFERROR(INDEX(#REF!,$D14,MATCH(Q$10,#REF!,0)), "")</f>
        <v/>
      </c>
      <c r="R14" s="23" t="str">
        <f>IFERROR(INDEX(#REF!,$D14,MATCH(R$10,#REF!,0)), "")</f>
        <v/>
      </c>
      <c r="S14" s="23" t="str">
        <f>IFERROR(INDEX(#REF!,$D14,MATCH(S$10,#REF!,0)), "")</f>
        <v/>
      </c>
    </row>
    <row r="15" spans="1:19" hidden="1" x14ac:dyDescent="0.25">
      <c r="A15" s="4" t="s">
        <v>51</v>
      </c>
      <c r="B15" s="17" t="s">
        <v>43</v>
      </c>
      <c r="C15" s="18" t="str">
        <f t="shared" si="0"/>
        <v>2016:2:1:7:ZHUNAN</v>
      </c>
      <c r="D15" s="18" t="e">
        <f>MATCH($C15,#REF!, 0)</f>
        <v>#REF!</v>
      </c>
      <c r="E15" s="12" t="str">
        <f>IFERROR(INDEX(#REF!,$D15,MATCH(E$10,#REF!,0)), "")</f>
        <v/>
      </c>
      <c r="F15" s="12" t="str">
        <f>IFERROR(INDEX(#REF!,$D15,MATCH(F$10,#REF!,0)), "")</f>
        <v/>
      </c>
      <c r="G15" s="12" t="str">
        <f>IFERROR(INDEX(#REF!,$D15,MATCH(G$10,#REF!,0)), "")</f>
        <v/>
      </c>
      <c r="H15" s="12" t="str">
        <f>IFERROR(INDEX(#REF!,$D15,MATCH(H$10,#REF!,0)), "")</f>
        <v/>
      </c>
      <c r="I15" s="12" t="str">
        <f>IFERROR(INDEX(#REF!,$D15,MATCH(I$10,#REF!,0)), "")</f>
        <v/>
      </c>
      <c r="J15" s="23" t="str">
        <f>IFERROR(INDEX(#REF!,$D15,MATCH(J$10,#REF!,0)), "")</f>
        <v/>
      </c>
      <c r="K15" s="23" t="str">
        <f>IFERROR(INDEX(#REF!,$D15,MATCH(K$10,#REF!,0)), "")</f>
        <v/>
      </c>
      <c r="L15" s="23" t="str">
        <f>IFERROR(INDEX(#REF!,$D15,MATCH(L$10,#REF!,0)), "")</f>
        <v/>
      </c>
      <c r="M15" s="23" t="str">
        <f>IFERROR(INDEX(#REF!,$D15,MATCH(M$10,#REF!,0)), "")</f>
        <v/>
      </c>
      <c r="N15" s="23" t="str">
        <f>IFERROR(INDEX(#REF!,$D15,MATCH(N$10,#REF!,0)), "")</f>
        <v/>
      </c>
      <c r="O15" s="23" t="str">
        <f>IFERROR(INDEX(#REF!,$D15,MATCH(O$10,#REF!,0)), "")</f>
        <v/>
      </c>
      <c r="P15" s="23" t="str">
        <f>IFERROR(INDEX(#REF!,$D15,MATCH(P$10,#REF!,0)), "")</f>
        <v/>
      </c>
      <c r="Q15" s="23" t="str">
        <f>IFERROR(INDEX(#REF!,$D15,MATCH(Q$10,#REF!,0)), "")</f>
        <v/>
      </c>
      <c r="R15" s="23" t="str">
        <f>IFERROR(INDEX(#REF!,$D15,MATCH(R$10,#REF!,0)), "")</f>
        <v/>
      </c>
      <c r="S15" s="23" t="str">
        <f>IFERROR(INDEX(#REF!,$D15,MATCH(S$10,#REF!,0)), "")</f>
        <v/>
      </c>
    </row>
    <row r="16" spans="1:19" hidden="1" x14ac:dyDescent="0.25">
      <c r="A16" s="4" t="s">
        <v>50</v>
      </c>
      <c r="B16" s="17" t="s">
        <v>43</v>
      </c>
      <c r="C16" s="18" t="str">
        <f t="shared" si="0"/>
        <v>2016:2:1:7:XINZHU</v>
      </c>
      <c r="D16" s="18" t="e">
        <f>MATCH($C16,#REF!, 0)</f>
        <v>#REF!</v>
      </c>
      <c r="E16" s="12" t="str">
        <f>IFERROR(INDEX(#REF!,$D16,MATCH(E$10,#REF!,0)), "")</f>
        <v/>
      </c>
      <c r="F16" s="12" t="str">
        <f>IFERROR(INDEX(#REF!,$D16,MATCH(F$10,#REF!,0)), "")</f>
        <v/>
      </c>
      <c r="G16" s="12" t="str">
        <f>IFERROR(INDEX(#REF!,$D16,MATCH(G$10,#REF!,0)), "")</f>
        <v/>
      </c>
      <c r="H16" s="12" t="str">
        <f>IFERROR(INDEX(#REF!,$D16,MATCH(H$10,#REF!,0)), "")</f>
        <v/>
      </c>
      <c r="I16" s="12" t="str">
        <f>IFERROR(INDEX(#REF!,$D16,MATCH(I$10,#REF!,0)), "")</f>
        <v/>
      </c>
      <c r="J16" s="23" t="str">
        <f>IFERROR(INDEX(#REF!,$D16,MATCH(J$10,#REF!,0)), "")</f>
        <v/>
      </c>
      <c r="K16" s="23" t="str">
        <f>IFERROR(INDEX(#REF!,$D16,MATCH(K$10,#REF!,0)), "")</f>
        <v/>
      </c>
      <c r="L16" s="23" t="str">
        <f>IFERROR(INDEX(#REF!,$D16,MATCH(L$10,#REF!,0)), "")</f>
        <v/>
      </c>
      <c r="M16" s="23" t="str">
        <f>IFERROR(INDEX(#REF!,$D16,MATCH(M$10,#REF!,0)), "")</f>
        <v/>
      </c>
      <c r="N16" s="23" t="str">
        <f>IFERROR(INDEX(#REF!,$D16,MATCH(N$10,#REF!,0)), "")</f>
        <v/>
      </c>
      <c r="O16" s="23" t="str">
        <f>IFERROR(INDEX(#REF!,$D16,MATCH(O$10,#REF!,0)), "")</f>
        <v/>
      </c>
      <c r="P16" s="23" t="str">
        <f>IFERROR(INDEX(#REF!,$D16,MATCH(P$10,#REF!,0)), "")</f>
        <v/>
      </c>
      <c r="Q16" s="23" t="str">
        <f>IFERROR(INDEX(#REF!,$D16,MATCH(Q$10,#REF!,0)), "")</f>
        <v/>
      </c>
      <c r="R16" s="23" t="str">
        <f>IFERROR(INDEX(#REF!,$D16,MATCH(R$10,#REF!,0)), "")</f>
        <v/>
      </c>
      <c r="S16" s="23" t="str">
        <f>IFERROR(INDEX(#REF!,$D16,MATCH(S$10,#REF!,0)), "")</f>
        <v/>
      </c>
    </row>
    <row r="17" spans="1:19" hidden="1" x14ac:dyDescent="0.25">
      <c r="A17" s="4" t="s">
        <v>59</v>
      </c>
      <c r="B17" s="17" t="s">
        <v>43</v>
      </c>
      <c r="C17" s="18" t="str">
        <f t="shared" si="0"/>
        <v>2016:2:1:7:CENTRAL</v>
      </c>
      <c r="D17" s="18" t="e">
        <f>MATCH($C17,#REF!, 0)</f>
        <v>#REF!</v>
      </c>
      <c r="E17" s="12" t="str">
        <f>IFERROR(INDEX(#REF!,$D17,MATCH(E$10,#REF!,0)), "")</f>
        <v/>
      </c>
      <c r="F17" s="12" t="str">
        <f>IFERROR(INDEX(#REF!,$D17,MATCH(F$10,#REF!,0)), "")</f>
        <v/>
      </c>
      <c r="G17" s="12" t="str">
        <f>IFERROR(INDEX(#REF!,$D17,MATCH(G$10,#REF!,0)), "")</f>
        <v/>
      </c>
      <c r="H17" s="12" t="str">
        <f>IFERROR(INDEX(#REF!,$D17,MATCH(H$10,#REF!,0)), "")</f>
        <v/>
      </c>
      <c r="I17" s="12" t="str">
        <f>IFERROR(INDEX(#REF!,$D17,MATCH(I$10,#REF!,0)), "")</f>
        <v/>
      </c>
      <c r="J17" s="23" t="str">
        <f>IFERROR(INDEX(#REF!,$D17,MATCH(J$10,#REF!,0)), "")</f>
        <v/>
      </c>
      <c r="K17" s="23" t="str">
        <f>IFERROR(INDEX(#REF!,$D17,MATCH(K$10,#REF!,0)), "")</f>
        <v/>
      </c>
      <c r="L17" s="23" t="str">
        <f>IFERROR(INDEX(#REF!,$D17,MATCH(L$10,#REF!,0)), "")</f>
        <v/>
      </c>
      <c r="M17" s="23" t="str">
        <f>IFERROR(INDEX(#REF!,$D17,MATCH(M$10,#REF!,0)), "")</f>
        <v/>
      </c>
      <c r="N17" s="23" t="str">
        <f>IFERROR(INDEX(#REF!,$D17,MATCH(N$10,#REF!,0)), "")</f>
        <v/>
      </c>
      <c r="O17" s="23" t="str">
        <f>IFERROR(INDEX(#REF!,$D17,MATCH(O$10,#REF!,0)), "")</f>
        <v/>
      </c>
      <c r="P17" s="23" t="str">
        <f>IFERROR(INDEX(#REF!,$D17,MATCH(P$10,#REF!,0)), "")</f>
        <v/>
      </c>
      <c r="Q17" s="23" t="str">
        <f>IFERROR(INDEX(#REF!,$D17,MATCH(Q$10,#REF!,0)), "")</f>
        <v/>
      </c>
      <c r="R17" s="23" t="str">
        <f>IFERROR(INDEX(#REF!,$D17,MATCH(R$10,#REF!,0)), "")</f>
        <v/>
      </c>
      <c r="S17" s="23" t="str">
        <f>IFERROR(INDEX(#REF!,$D17,MATCH(S$10,#REF!,0)), "")</f>
        <v/>
      </c>
    </row>
    <row r="18" spans="1:19" hidden="1" x14ac:dyDescent="0.25">
      <c r="A18" s="4" t="s">
        <v>55</v>
      </c>
      <c r="B18" s="17" t="s">
        <v>43</v>
      </c>
      <c r="C18" s="18" t="str">
        <f t="shared" si="0"/>
        <v>2016:2:1:7:NORTH</v>
      </c>
      <c r="D18" s="18" t="e">
        <f>MATCH($C18,#REF!, 0)</f>
        <v>#REF!</v>
      </c>
      <c r="E18" s="12" t="str">
        <f>IFERROR(INDEX(#REF!,$D18,MATCH(E$10,#REF!,0)), "")</f>
        <v/>
      </c>
      <c r="F18" s="12" t="str">
        <f>IFERROR(INDEX(#REF!,$D18,MATCH(F$10,#REF!,0)), "")</f>
        <v/>
      </c>
      <c r="G18" s="12" t="str">
        <f>IFERROR(INDEX(#REF!,$D18,MATCH(G$10,#REF!,0)), "")</f>
        <v/>
      </c>
      <c r="H18" s="12" t="str">
        <f>IFERROR(INDEX(#REF!,$D18,MATCH(H$10,#REF!,0)), "")</f>
        <v/>
      </c>
      <c r="I18" s="12" t="str">
        <f>IFERROR(INDEX(#REF!,$D18,MATCH(I$10,#REF!,0)), "")</f>
        <v/>
      </c>
      <c r="J18" s="23" t="str">
        <f>IFERROR(INDEX(#REF!,$D18,MATCH(J$10,#REF!,0)), "")</f>
        <v/>
      </c>
      <c r="K18" s="23" t="str">
        <f>IFERROR(INDEX(#REF!,$D18,MATCH(K$10,#REF!,0)), "")</f>
        <v/>
      </c>
      <c r="L18" s="23" t="str">
        <f>IFERROR(INDEX(#REF!,$D18,MATCH(L$10,#REF!,0)), "")</f>
        <v/>
      </c>
      <c r="M18" s="23" t="str">
        <f>IFERROR(INDEX(#REF!,$D18,MATCH(M$10,#REF!,0)), "")</f>
        <v/>
      </c>
      <c r="N18" s="23" t="str">
        <f>IFERROR(INDEX(#REF!,$D18,MATCH(N$10,#REF!,0)), "")</f>
        <v/>
      </c>
      <c r="O18" s="23" t="str">
        <f>IFERROR(INDEX(#REF!,$D18,MATCH(O$10,#REF!,0)), "")</f>
        <v/>
      </c>
      <c r="P18" s="23" t="str">
        <f>IFERROR(INDEX(#REF!,$D18,MATCH(P$10,#REF!,0)), "")</f>
        <v/>
      </c>
      <c r="Q18" s="23" t="str">
        <f>IFERROR(INDEX(#REF!,$D18,MATCH(Q$10,#REF!,0)), "")</f>
        <v/>
      </c>
      <c r="R18" s="23" t="str">
        <f>IFERROR(INDEX(#REF!,$D18,MATCH(R$10,#REF!,0)), "")</f>
        <v/>
      </c>
      <c r="S18" s="23" t="str">
        <f>IFERROR(INDEX(#REF!,$D18,MATCH(S$10,#REF!,0)), "")</f>
        <v/>
      </c>
    </row>
    <row r="19" spans="1:19" hidden="1" x14ac:dyDescent="0.25">
      <c r="A19" s="4" t="s">
        <v>58</v>
      </c>
      <c r="B19" s="17" t="s">
        <v>43</v>
      </c>
      <c r="C19" s="18" t="str">
        <f t="shared" si="0"/>
        <v>2016:2:1:7:SOUTH</v>
      </c>
      <c r="D19" s="18" t="e">
        <f>MATCH($C19,#REF!, 0)</f>
        <v>#REF!</v>
      </c>
      <c r="E19" s="12" t="str">
        <f>IFERROR(INDEX(#REF!,$D19,MATCH(E$10,#REF!,0)), "")</f>
        <v/>
      </c>
      <c r="F19" s="12" t="str">
        <f>IFERROR(INDEX(#REF!,$D19,MATCH(F$10,#REF!,0)), "")</f>
        <v/>
      </c>
      <c r="G19" s="12" t="str">
        <f>IFERROR(INDEX(#REF!,$D19,MATCH(G$10,#REF!,0)), "")</f>
        <v/>
      </c>
      <c r="H19" s="12" t="str">
        <f>IFERROR(INDEX(#REF!,$D19,MATCH(H$10,#REF!,0)), "")</f>
        <v/>
      </c>
      <c r="I19" s="12" t="str">
        <f>IFERROR(INDEX(#REF!,$D19,MATCH(I$10,#REF!,0)), "")</f>
        <v/>
      </c>
      <c r="J19" s="23" t="str">
        <f>IFERROR(INDEX(#REF!,$D19,MATCH(J$10,#REF!,0)), "")</f>
        <v/>
      </c>
      <c r="K19" s="23" t="str">
        <f>IFERROR(INDEX(#REF!,$D19,MATCH(K$10,#REF!,0)), "")</f>
        <v/>
      </c>
      <c r="L19" s="23" t="str">
        <f>IFERROR(INDEX(#REF!,$D19,MATCH(L$10,#REF!,0)), "")</f>
        <v/>
      </c>
      <c r="M19" s="23" t="str">
        <f>IFERROR(INDEX(#REF!,$D19,MATCH(M$10,#REF!,0)), "")</f>
        <v/>
      </c>
      <c r="N19" s="23" t="str">
        <f>IFERROR(INDEX(#REF!,$D19,MATCH(N$10,#REF!,0)), "")</f>
        <v/>
      </c>
      <c r="O19" s="23" t="str">
        <f>IFERROR(INDEX(#REF!,$D19,MATCH(O$10,#REF!,0)), "")</f>
        <v/>
      </c>
      <c r="P19" s="23" t="str">
        <f>IFERROR(INDEX(#REF!,$D19,MATCH(P$10,#REF!,0)), "")</f>
        <v/>
      </c>
      <c r="Q19" s="23" t="str">
        <f>IFERROR(INDEX(#REF!,$D19,MATCH(Q$10,#REF!,0)), "")</f>
        <v/>
      </c>
      <c r="R19" s="23" t="str">
        <f>IFERROR(INDEX(#REF!,$D19,MATCH(R$10,#REF!,0)), "")</f>
        <v/>
      </c>
      <c r="S19" s="23" t="str">
        <f>IFERROR(INDEX(#REF!,$D19,MATCH(S$10,#REF!,0)), "")</f>
        <v/>
      </c>
    </row>
    <row r="20" spans="1:19" hidden="1" x14ac:dyDescent="0.25">
      <c r="A20" s="4" t="s">
        <v>57</v>
      </c>
      <c r="B20" s="17" t="s">
        <v>43</v>
      </c>
      <c r="C20" s="18" t="str">
        <f t="shared" si="0"/>
        <v>2016:2:1:7:WEST</v>
      </c>
      <c r="D20" s="18" t="e">
        <f>MATCH($C20,#REF!, 0)</f>
        <v>#REF!</v>
      </c>
      <c r="E20" s="12" t="str">
        <f>IFERROR(INDEX(#REF!,$D20,MATCH(E$10,#REF!,0)), "")</f>
        <v/>
      </c>
      <c r="F20" s="12" t="str">
        <f>IFERROR(INDEX(#REF!,$D20,MATCH(F$10,#REF!,0)), "")</f>
        <v/>
      </c>
      <c r="G20" s="12" t="str">
        <f>IFERROR(INDEX(#REF!,$D20,MATCH(G$10,#REF!,0)), "")</f>
        <v/>
      </c>
      <c r="H20" s="12" t="str">
        <f>IFERROR(INDEX(#REF!,$D20,MATCH(H$10,#REF!,0)), "")</f>
        <v/>
      </c>
      <c r="I20" s="12" t="str">
        <f>IFERROR(INDEX(#REF!,$D20,MATCH(I$10,#REF!,0)), "")</f>
        <v/>
      </c>
      <c r="J20" s="23" t="str">
        <f>IFERROR(INDEX(#REF!,$D20,MATCH(J$10,#REF!,0)), "")</f>
        <v/>
      </c>
      <c r="K20" s="23" t="str">
        <f>IFERROR(INDEX(#REF!,$D20,MATCH(K$10,#REF!,0)), "")</f>
        <v/>
      </c>
      <c r="L20" s="23" t="str">
        <f>IFERROR(INDEX(#REF!,$D20,MATCH(L$10,#REF!,0)), "")</f>
        <v/>
      </c>
      <c r="M20" s="23" t="str">
        <f>IFERROR(INDEX(#REF!,$D20,MATCH(M$10,#REF!,0)), "")</f>
        <v/>
      </c>
      <c r="N20" s="23" t="str">
        <f>IFERROR(INDEX(#REF!,$D20,MATCH(N$10,#REF!,0)), "")</f>
        <v/>
      </c>
      <c r="O20" s="23" t="str">
        <f>IFERROR(INDEX(#REF!,$D20,MATCH(O$10,#REF!,0)), "")</f>
        <v/>
      </c>
      <c r="P20" s="23" t="str">
        <f>IFERROR(INDEX(#REF!,$D20,MATCH(P$10,#REF!,0)), "")</f>
        <v/>
      </c>
      <c r="Q20" s="23" t="str">
        <f>IFERROR(INDEX(#REF!,$D20,MATCH(Q$10,#REF!,0)), "")</f>
        <v/>
      </c>
      <c r="R20" s="23" t="str">
        <f>IFERROR(INDEX(#REF!,$D20,MATCH(R$10,#REF!,0)), "")</f>
        <v/>
      </c>
      <c r="S20" s="23" t="str">
        <f>IFERROR(INDEX(#REF!,$D20,MATCH(S$10,#REF!,0)), "")</f>
        <v/>
      </c>
    </row>
    <row r="21" spans="1:19" hidden="1" x14ac:dyDescent="0.25">
      <c r="A21" s="4" t="s">
        <v>56</v>
      </c>
      <c r="B21" s="17" t="s">
        <v>43</v>
      </c>
      <c r="C21" s="18" t="str">
        <f t="shared" si="0"/>
        <v>2016:2:1:7:EAST</v>
      </c>
      <c r="D21" s="18" t="e">
        <f>MATCH($C21,#REF!, 0)</f>
        <v>#REF!</v>
      </c>
      <c r="E21" s="12" t="str">
        <f>IFERROR(INDEX(#REF!,$D21,MATCH(E$10,#REF!,0)), "")</f>
        <v/>
      </c>
      <c r="F21" s="12" t="str">
        <f>IFERROR(INDEX(#REF!,$D21,MATCH(F$10,#REF!,0)), "")</f>
        <v/>
      </c>
      <c r="G21" s="12" t="str">
        <f>IFERROR(INDEX(#REF!,$D21,MATCH(G$10,#REF!,0)), "")</f>
        <v/>
      </c>
      <c r="H21" s="12" t="str">
        <f>IFERROR(INDEX(#REF!,$D21,MATCH(H$10,#REF!,0)), "")</f>
        <v/>
      </c>
      <c r="I21" s="12" t="str">
        <f>IFERROR(INDEX(#REF!,$D21,MATCH(I$10,#REF!,0)), "")</f>
        <v/>
      </c>
      <c r="J21" s="23" t="str">
        <f>IFERROR(INDEX(#REF!,$D21,MATCH(J$10,#REF!,0)), "")</f>
        <v/>
      </c>
      <c r="K21" s="23" t="str">
        <f>IFERROR(INDEX(#REF!,$D21,MATCH(K$10,#REF!,0)), "")</f>
        <v/>
      </c>
      <c r="L21" s="23" t="str">
        <f>IFERROR(INDEX(#REF!,$D21,MATCH(L$10,#REF!,0)), "")</f>
        <v/>
      </c>
      <c r="M21" s="23" t="str">
        <f>IFERROR(INDEX(#REF!,$D21,MATCH(M$10,#REF!,0)), "")</f>
        <v/>
      </c>
      <c r="N21" s="23" t="str">
        <f>IFERROR(INDEX(#REF!,$D21,MATCH(N$10,#REF!,0)), "")</f>
        <v/>
      </c>
      <c r="O21" s="23" t="str">
        <f>IFERROR(INDEX(#REF!,$D21,MATCH(O$10,#REF!,0)), "")</f>
        <v/>
      </c>
      <c r="P21" s="23" t="str">
        <f>IFERROR(INDEX(#REF!,$D21,MATCH(P$10,#REF!,0)), "")</f>
        <v/>
      </c>
      <c r="Q21" s="23" t="str">
        <f>IFERROR(INDEX(#REF!,$D21,MATCH(Q$10,#REF!,0)), "")</f>
        <v/>
      </c>
      <c r="R21" s="23" t="str">
        <f>IFERROR(INDEX(#REF!,$D21,MATCH(R$10,#REF!,0)), "")</f>
        <v/>
      </c>
      <c r="S21" s="23" t="str">
        <f>IFERROR(INDEX(#REF!,$D21,MATCH(S$10,#REF!,0)), "")</f>
        <v/>
      </c>
    </row>
    <row r="22" spans="1:19" hidden="1" x14ac:dyDescent="0.25">
      <c r="A22" s="4" t="s">
        <v>49</v>
      </c>
      <c r="B22" s="17" t="s">
        <v>43</v>
      </c>
      <c r="C22" s="18" t="str">
        <f t="shared" si="0"/>
        <v>2016:2:1:7:TAOYUAN</v>
      </c>
      <c r="D22" s="18" t="e">
        <f>MATCH($C22,#REF!, 0)</f>
        <v>#REF!</v>
      </c>
      <c r="E22" s="12" t="str">
        <f>IFERROR(INDEX(#REF!,$D22,MATCH(E$10,#REF!,0)), "")</f>
        <v/>
      </c>
      <c r="F22" s="12" t="str">
        <f>IFERROR(INDEX(#REF!,$D22,MATCH(F$10,#REF!,0)), "")</f>
        <v/>
      </c>
      <c r="G22" s="12" t="str">
        <f>IFERROR(INDEX(#REF!,$D22,MATCH(G$10,#REF!,0)), "")</f>
        <v/>
      </c>
      <c r="H22" s="12" t="str">
        <f>IFERROR(INDEX(#REF!,$D22,MATCH(H$10,#REF!,0)), "")</f>
        <v/>
      </c>
      <c r="I22" s="12" t="str">
        <f>IFERROR(INDEX(#REF!,$D22,MATCH(I$10,#REF!,0)), "")</f>
        <v/>
      </c>
      <c r="J22" s="23" t="str">
        <f>IFERROR(INDEX(#REF!,$D22,MATCH(J$10,#REF!,0)), "")</f>
        <v/>
      </c>
      <c r="K22" s="23" t="str">
        <f>IFERROR(INDEX(#REF!,$D22,MATCH(K$10,#REF!,0)), "")</f>
        <v/>
      </c>
      <c r="L22" s="23" t="str">
        <f>IFERROR(INDEX(#REF!,$D22,MATCH(L$10,#REF!,0)), "")</f>
        <v/>
      </c>
      <c r="M22" s="23" t="str">
        <f>IFERROR(INDEX(#REF!,$D22,MATCH(M$10,#REF!,0)), "")</f>
        <v/>
      </c>
      <c r="N22" s="23" t="str">
        <f>IFERROR(INDEX(#REF!,$D22,MATCH(N$10,#REF!,0)), "")</f>
        <v/>
      </c>
      <c r="O22" s="23" t="str">
        <f>IFERROR(INDEX(#REF!,$D22,MATCH(O$10,#REF!,0)), "")</f>
        <v/>
      </c>
      <c r="P22" s="23" t="str">
        <f>IFERROR(INDEX(#REF!,$D22,MATCH(P$10,#REF!,0)), "")</f>
        <v/>
      </c>
      <c r="Q22" s="23" t="str">
        <f>IFERROR(INDEX(#REF!,$D22,MATCH(Q$10,#REF!,0)), "")</f>
        <v/>
      </c>
      <c r="R22" s="23" t="str">
        <f>IFERROR(INDEX(#REF!,$D22,MATCH(R$10,#REF!,0)), "")</f>
        <v/>
      </c>
      <c r="S22" s="23" t="str">
        <f>IFERROR(INDEX(#REF!,$D22,MATCH(S$10,#REF!,0)), "")</f>
        <v/>
      </c>
    </row>
    <row r="23" spans="1:19" x14ac:dyDescent="0.25">
      <c r="B23" s="25" t="s">
        <v>43</v>
      </c>
      <c r="C23" s="26"/>
      <c r="D23" s="26"/>
      <c r="E23" s="27">
        <f>SUM(E12:E22)</f>
        <v>0</v>
      </c>
      <c r="F23" s="27">
        <f t="shared" ref="F23:S23" si="1">SUM(F12:F22)</f>
        <v>0</v>
      </c>
      <c r="G23" s="27">
        <f t="shared" si="1"/>
        <v>0</v>
      </c>
      <c r="H23" s="27">
        <f t="shared" si="1"/>
        <v>0</v>
      </c>
      <c r="I23" s="27">
        <f t="shared" si="1"/>
        <v>0</v>
      </c>
      <c r="J23" s="27">
        <f t="shared" si="1"/>
        <v>0</v>
      </c>
      <c r="K23" s="27">
        <f t="shared" si="1"/>
        <v>0</v>
      </c>
      <c r="L23" s="27">
        <f t="shared" si="1"/>
        <v>0</v>
      </c>
      <c r="M23" s="27">
        <f t="shared" si="1"/>
        <v>0</v>
      </c>
      <c r="N23" s="27">
        <f t="shared" si="1"/>
        <v>0</v>
      </c>
      <c r="O23" s="27">
        <f t="shared" si="1"/>
        <v>0</v>
      </c>
      <c r="P23" s="27">
        <f t="shared" si="1"/>
        <v>0</v>
      </c>
      <c r="Q23" s="27">
        <f t="shared" si="1"/>
        <v>0</v>
      </c>
      <c r="R23" s="27">
        <f t="shared" si="1"/>
        <v>0</v>
      </c>
      <c r="S23" s="27">
        <f t="shared" si="1"/>
        <v>0</v>
      </c>
    </row>
    <row r="24" spans="1:19" hidden="1" x14ac:dyDescent="0.25">
      <c r="A24" s="4" t="s">
        <v>48</v>
      </c>
      <c r="B24" s="28" t="s">
        <v>44</v>
      </c>
      <c r="C24" s="26" t="str">
        <f t="shared" ref="C24:C34" si="2">CONCATENATE(YEAR,":",MONTH,":2:7:", $A24)</f>
        <v>2016:2:2:7:OFFICE</v>
      </c>
      <c r="D24" s="18" t="e">
        <f>MATCH($C24,#REF!, 0)</f>
        <v>#REF!</v>
      </c>
      <c r="E24" s="12" t="str">
        <f>IFERROR(INDEX(#REF!,$D24,MATCH(E$10,#REF!,0)), "")</f>
        <v/>
      </c>
      <c r="F24" s="12" t="str">
        <f>IFERROR(INDEX(#REF!,$D24,MATCH(F$10,#REF!,0)), "")</f>
        <v/>
      </c>
      <c r="G24" s="12" t="str">
        <f>IFERROR(INDEX(#REF!,$D24,MATCH(G$10,#REF!,0)), "")</f>
        <v/>
      </c>
      <c r="H24" s="12" t="str">
        <f>IFERROR(INDEX(#REF!,$D24,MATCH(H$10,#REF!,0)), "")</f>
        <v/>
      </c>
      <c r="I24" s="12" t="str">
        <f>IFERROR(INDEX(#REF!,$D24,MATCH(I$10,#REF!,0)), "")</f>
        <v/>
      </c>
      <c r="J24" s="23" t="str">
        <f>IFERROR(INDEX(#REF!,$D24,MATCH(J$10,#REF!,0)), "")</f>
        <v/>
      </c>
      <c r="K24" s="23" t="str">
        <f>IFERROR(INDEX(#REF!,$D24,MATCH(K$10,#REF!,0)), "")</f>
        <v/>
      </c>
      <c r="L24" s="23" t="str">
        <f>IFERROR(INDEX(#REF!,$D24,MATCH(L$10,#REF!,0)), "")</f>
        <v/>
      </c>
      <c r="M24" s="23" t="str">
        <f>IFERROR(INDEX(#REF!,$D24,MATCH(M$10,#REF!,0)), "")</f>
        <v/>
      </c>
      <c r="N24" s="23" t="str">
        <f>IFERROR(INDEX(#REF!,$D24,MATCH(N$10,#REF!,0)), "")</f>
        <v/>
      </c>
      <c r="O24" s="23" t="str">
        <f>IFERROR(INDEX(#REF!,$D24,MATCH(O$10,#REF!,0)), "")</f>
        <v/>
      </c>
      <c r="P24" s="23" t="str">
        <f>IFERROR(INDEX(#REF!,$D24,MATCH(P$10,#REF!,0)), "")</f>
        <v/>
      </c>
      <c r="Q24" s="23" t="str">
        <f>IFERROR(INDEX(#REF!,$D24,MATCH(Q$10,#REF!,0)), "")</f>
        <v/>
      </c>
      <c r="R24" s="23" t="str">
        <f>IFERROR(INDEX(#REF!,$D24,MATCH(R$10,#REF!,0)), "")</f>
        <v/>
      </c>
      <c r="S24" s="23" t="str">
        <f>IFERROR(INDEX(#REF!,$D24,MATCH(S$10,#REF!,0)), "")</f>
        <v/>
      </c>
    </row>
    <row r="25" spans="1:19" hidden="1" x14ac:dyDescent="0.25">
      <c r="A25" s="4" t="s">
        <v>54</v>
      </c>
      <c r="B25" s="28" t="s">
        <v>44</v>
      </c>
      <c r="C25" s="26" t="str">
        <f t="shared" si="2"/>
        <v>2016:2:2:7:HUALIAN</v>
      </c>
      <c r="D25" s="18" t="e">
        <f>MATCH($C25,#REF!, 0)</f>
        <v>#REF!</v>
      </c>
      <c r="E25" s="12" t="str">
        <f>IFERROR(INDEX(#REF!,$D25,MATCH(E$10,#REF!,0)), "")</f>
        <v/>
      </c>
      <c r="F25" s="12" t="str">
        <f>IFERROR(INDEX(#REF!,$D25,MATCH(F$10,#REF!,0)), "")</f>
        <v/>
      </c>
      <c r="G25" s="12" t="str">
        <f>IFERROR(INDEX(#REF!,$D25,MATCH(G$10,#REF!,0)), "")</f>
        <v/>
      </c>
      <c r="H25" s="12" t="str">
        <f>IFERROR(INDEX(#REF!,$D25,MATCH(H$10,#REF!,0)), "")</f>
        <v/>
      </c>
      <c r="I25" s="12" t="str">
        <f>IFERROR(INDEX(#REF!,$D25,MATCH(I$10,#REF!,0)), "")</f>
        <v/>
      </c>
      <c r="J25" s="23" t="str">
        <f>IFERROR(INDEX(#REF!,$D25,MATCH(J$10,#REF!,0)), "")</f>
        <v/>
      </c>
      <c r="K25" s="23" t="str">
        <f>IFERROR(INDEX(#REF!,$D25,MATCH(K$10,#REF!,0)), "")</f>
        <v/>
      </c>
      <c r="L25" s="23" t="str">
        <f>IFERROR(INDEX(#REF!,$D25,MATCH(L$10,#REF!,0)), "")</f>
        <v/>
      </c>
      <c r="M25" s="23" t="str">
        <f>IFERROR(INDEX(#REF!,$D25,MATCH(M$10,#REF!,0)), "")</f>
        <v/>
      </c>
      <c r="N25" s="23" t="str">
        <f>IFERROR(INDEX(#REF!,$D25,MATCH(N$10,#REF!,0)), "")</f>
        <v/>
      </c>
      <c r="O25" s="23" t="str">
        <f>IFERROR(INDEX(#REF!,$D25,MATCH(O$10,#REF!,0)), "")</f>
        <v/>
      </c>
      <c r="P25" s="23" t="str">
        <f>IFERROR(INDEX(#REF!,$D25,MATCH(P$10,#REF!,0)), "")</f>
        <v/>
      </c>
      <c r="Q25" s="23" t="str">
        <f>IFERROR(INDEX(#REF!,$D25,MATCH(Q$10,#REF!,0)), "")</f>
        <v/>
      </c>
      <c r="R25" s="23" t="str">
        <f>IFERROR(INDEX(#REF!,$D25,MATCH(R$10,#REF!,0)), "")</f>
        <v/>
      </c>
      <c r="S25" s="23" t="str">
        <f>IFERROR(INDEX(#REF!,$D25,MATCH(S$10,#REF!,0)), "")</f>
        <v/>
      </c>
    </row>
    <row r="26" spans="1:19" hidden="1" x14ac:dyDescent="0.25">
      <c r="A26" s="4" t="s">
        <v>52</v>
      </c>
      <c r="B26" s="28" t="s">
        <v>44</v>
      </c>
      <c r="C26" s="26" t="str">
        <f t="shared" si="2"/>
        <v>2016:2:2:7:TAIDONG</v>
      </c>
      <c r="D26" s="18" t="e">
        <f>MATCH($C26,#REF!, 0)</f>
        <v>#REF!</v>
      </c>
      <c r="E26" s="12" t="str">
        <f>IFERROR(INDEX(#REF!,$D26,MATCH(E$10,#REF!,0)), "")</f>
        <v/>
      </c>
      <c r="F26" s="12" t="str">
        <f>IFERROR(INDEX(#REF!,$D26,MATCH(F$10,#REF!,0)), "")</f>
        <v/>
      </c>
      <c r="G26" s="12" t="str">
        <f>IFERROR(INDEX(#REF!,$D26,MATCH(G$10,#REF!,0)), "")</f>
        <v/>
      </c>
      <c r="H26" s="12" t="str">
        <f>IFERROR(INDEX(#REF!,$D26,MATCH(H$10,#REF!,0)), "")</f>
        <v/>
      </c>
      <c r="I26" s="12" t="str">
        <f>IFERROR(INDEX(#REF!,$D26,MATCH(I$10,#REF!,0)), "")</f>
        <v/>
      </c>
      <c r="J26" s="23" t="str">
        <f>IFERROR(INDEX(#REF!,$D26,MATCH(J$10,#REF!,0)), "")</f>
        <v/>
      </c>
      <c r="K26" s="23" t="str">
        <f>IFERROR(INDEX(#REF!,$D26,MATCH(K$10,#REF!,0)), "")</f>
        <v/>
      </c>
      <c r="L26" s="23" t="str">
        <f>IFERROR(INDEX(#REF!,$D26,MATCH(L$10,#REF!,0)), "")</f>
        <v/>
      </c>
      <c r="M26" s="23" t="str">
        <f>IFERROR(INDEX(#REF!,$D26,MATCH(M$10,#REF!,0)), "")</f>
        <v/>
      </c>
      <c r="N26" s="23" t="str">
        <f>IFERROR(INDEX(#REF!,$D26,MATCH(N$10,#REF!,0)), "")</f>
        <v/>
      </c>
      <c r="O26" s="23" t="str">
        <f>IFERROR(INDEX(#REF!,$D26,MATCH(O$10,#REF!,0)), "")</f>
        <v/>
      </c>
      <c r="P26" s="23" t="str">
        <f>IFERROR(INDEX(#REF!,$D26,MATCH(P$10,#REF!,0)), "")</f>
        <v/>
      </c>
      <c r="Q26" s="23" t="str">
        <f>IFERROR(INDEX(#REF!,$D26,MATCH(Q$10,#REF!,0)), "")</f>
        <v/>
      </c>
      <c r="R26" s="23" t="str">
        <f>IFERROR(INDEX(#REF!,$D26,MATCH(R$10,#REF!,0)), "")</f>
        <v/>
      </c>
      <c r="S26" s="23" t="str">
        <f>IFERROR(INDEX(#REF!,$D26,MATCH(S$10,#REF!,0)), "")</f>
        <v/>
      </c>
    </row>
    <row r="27" spans="1:19" hidden="1" x14ac:dyDescent="0.25">
      <c r="A27" s="4" t="s">
        <v>51</v>
      </c>
      <c r="B27" s="28" t="s">
        <v>44</v>
      </c>
      <c r="C27" s="26" t="str">
        <f t="shared" si="2"/>
        <v>2016:2:2:7:ZHUNAN</v>
      </c>
      <c r="D27" s="18" t="e">
        <f>MATCH($C27,#REF!, 0)</f>
        <v>#REF!</v>
      </c>
      <c r="E27" s="12" t="str">
        <f>IFERROR(INDEX(#REF!,$D27,MATCH(E$10,#REF!,0)), "")</f>
        <v/>
      </c>
      <c r="F27" s="12" t="str">
        <f>IFERROR(INDEX(#REF!,$D27,MATCH(F$10,#REF!,0)), "")</f>
        <v/>
      </c>
      <c r="G27" s="12" t="str">
        <f>IFERROR(INDEX(#REF!,$D27,MATCH(G$10,#REF!,0)), "")</f>
        <v/>
      </c>
      <c r="H27" s="12" t="str">
        <f>IFERROR(INDEX(#REF!,$D27,MATCH(H$10,#REF!,0)), "")</f>
        <v/>
      </c>
      <c r="I27" s="12" t="str">
        <f>IFERROR(INDEX(#REF!,$D27,MATCH(I$10,#REF!,0)), "")</f>
        <v/>
      </c>
      <c r="J27" s="23" t="str">
        <f>IFERROR(INDEX(#REF!,$D27,MATCH(J$10,#REF!,0)), "")</f>
        <v/>
      </c>
      <c r="K27" s="23" t="str">
        <f>IFERROR(INDEX(#REF!,$D27,MATCH(K$10,#REF!,0)), "")</f>
        <v/>
      </c>
      <c r="L27" s="23" t="str">
        <f>IFERROR(INDEX(#REF!,$D27,MATCH(L$10,#REF!,0)), "")</f>
        <v/>
      </c>
      <c r="M27" s="23" t="str">
        <f>IFERROR(INDEX(#REF!,$D27,MATCH(M$10,#REF!,0)), "")</f>
        <v/>
      </c>
      <c r="N27" s="23" t="str">
        <f>IFERROR(INDEX(#REF!,$D27,MATCH(N$10,#REF!,0)), "")</f>
        <v/>
      </c>
      <c r="O27" s="23" t="str">
        <f>IFERROR(INDEX(#REF!,$D27,MATCH(O$10,#REF!,0)), "")</f>
        <v/>
      </c>
      <c r="P27" s="23" t="str">
        <f>IFERROR(INDEX(#REF!,$D27,MATCH(P$10,#REF!,0)), "")</f>
        <v/>
      </c>
      <c r="Q27" s="23" t="str">
        <f>IFERROR(INDEX(#REF!,$D27,MATCH(Q$10,#REF!,0)), "")</f>
        <v/>
      </c>
      <c r="R27" s="23" t="str">
        <f>IFERROR(INDEX(#REF!,$D27,MATCH(R$10,#REF!,0)), "")</f>
        <v/>
      </c>
      <c r="S27" s="23" t="str">
        <f>IFERROR(INDEX(#REF!,$D27,MATCH(S$10,#REF!,0)), "")</f>
        <v/>
      </c>
    </row>
    <row r="28" spans="1:19" hidden="1" x14ac:dyDescent="0.25">
      <c r="A28" s="4" t="s">
        <v>50</v>
      </c>
      <c r="B28" s="28" t="s">
        <v>44</v>
      </c>
      <c r="C28" s="26" t="str">
        <f t="shared" si="2"/>
        <v>2016:2:2:7:XINZHU</v>
      </c>
      <c r="D28" s="18" t="e">
        <f>MATCH($C28,#REF!, 0)</f>
        <v>#REF!</v>
      </c>
      <c r="E28" s="12" t="str">
        <f>IFERROR(INDEX(#REF!,$D28,MATCH(E$10,#REF!,0)), "")</f>
        <v/>
      </c>
      <c r="F28" s="12" t="str">
        <f>IFERROR(INDEX(#REF!,$D28,MATCH(F$10,#REF!,0)), "")</f>
        <v/>
      </c>
      <c r="G28" s="12" t="str">
        <f>IFERROR(INDEX(#REF!,$D28,MATCH(G$10,#REF!,0)), "")</f>
        <v/>
      </c>
      <c r="H28" s="12" t="str">
        <f>IFERROR(INDEX(#REF!,$D28,MATCH(H$10,#REF!,0)), "")</f>
        <v/>
      </c>
      <c r="I28" s="12" t="str">
        <f>IFERROR(INDEX(#REF!,$D28,MATCH(I$10,#REF!,0)), "")</f>
        <v/>
      </c>
      <c r="J28" s="23" t="str">
        <f>IFERROR(INDEX(#REF!,$D28,MATCH(J$10,#REF!,0)), "")</f>
        <v/>
      </c>
      <c r="K28" s="23" t="str">
        <f>IFERROR(INDEX(#REF!,$D28,MATCH(K$10,#REF!,0)), "")</f>
        <v/>
      </c>
      <c r="L28" s="23" t="str">
        <f>IFERROR(INDEX(#REF!,$D28,MATCH(L$10,#REF!,0)), "")</f>
        <v/>
      </c>
      <c r="M28" s="23" t="str">
        <f>IFERROR(INDEX(#REF!,$D28,MATCH(M$10,#REF!,0)), "")</f>
        <v/>
      </c>
      <c r="N28" s="23" t="str">
        <f>IFERROR(INDEX(#REF!,$D28,MATCH(N$10,#REF!,0)), "")</f>
        <v/>
      </c>
      <c r="O28" s="23" t="str">
        <f>IFERROR(INDEX(#REF!,$D28,MATCH(O$10,#REF!,0)), "")</f>
        <v/>
      </c>
      <c r="P28" s="23" t="str">
        <f>IFERROR(INDEX(#REF!,$D28,MATCH(P$10,#REF!,0)), "")</f>
        <v/>
      </c>
      <c r="Q28" s="23" t="str">
        <f>IFERROR(INDEX(#REF!,$D28,MATCH(Q$10,#REF!,0)), "")</f>
        <v/>
      </c>
      <c r="R28" s="23" t="str">
        <f>IFERROR(INDEX(#REF!,$D28,MATCH(R$10,#REF!,0)), "")</f>
        <v/>
      </c>
      <c r="S28" s="23" t="str">
        <f>IFERROR(INDEX(#REF!,$D28,MATCH(S$10,#REF!,0)), "")</f>
        <v/>
      </c>
    </row>
    <row r="29" spans="1:19" hidden="1" x14ac:dyDescent="0.25">
      <c r="A29" s="4" t="s">
        <v>59</v>
      </c>
      <c r="B29" s="28" t="s">
        <v>44</v>
      </c>
      <c r="C29" s="26" t="str">
        <f t="shared" si="2"/>
        <v>2016:2:2:7:CENTRAL</v>
      </c>
      <c r="D29" s="18" t="e">
        <f>MATCH($C29,#REF!, 0)</f>
        <v>#REF!</v>
      </c>
      <c r="E29" s="12" t="str">
        <f>IFERROR(INDEX(#REF!,$D29,MATCH(E$10,#REF!,0)), "")</f>
        <v/>
      </c>
      <c r="F29" s="12" t="str">
        <f>IFERROR(INDEX(#REF!,$D29,MATCH(F$10,#REF!,0)), "")</f>
        <v/>
      </c>
      <c r="G29" s="12" t="str">
        <f>IFERROR(INDEX(#REF!,$D29,MATCH(G$10,#REF!,0)), "")</f>
        <v/>
      </c>
      <c r="H29" s="12" t="str">
        <f>IFERROR(INDEX(#REF!,$D29,MATCH(H$10,#REF!,0)), "")</f>
        <v/>
      </c>
      <c r="I29" s="12" t="str">
        <f>IFERROR(INDEX(#REF!,$D29,MATCH(I$10,#REF!,0)), "")</f>
        <v/>
      </c>
      <c r="J29" s="23" t="str">
        <f>IFERROR(INDEX(#REF!,$D29,MATCH(J$10,#REF!,0)), "")</f>
        <v/>
      </c>
      <c r="K29" s="23" t="str">
        <f>IFERROR(INDEX(#REF!,$D29,MATCH(K$10,#REF!,0)), "")</f>
        <v/>
      </c>
      <c r="L29" s="23" t="str">
        <f>IFERROR(INDEX(#REF!,$D29,MATCH(L$10,#REF!,0)), "")</f>
        <v/>
      </c>
      <c r="M29" s="23" t="str">
        <f>IFERROR(INDEX(#REF!,$D29,MATCH(M$10,#REF!,0)), "")</f>
        <v/>
      </c>
      <c r="N29" s="23" t="str">
        <f>IFERROR(INDEX(#REF!,$D29,MATCH(N$10,#REF!,0)), "")</f>
        <v/>
      </c>
      <c r="O29" s="23" t="str">
        <f>IFERROR(INDEX(#REF!,$D29,MATCH(O$10,#REF!,0)), "")</f>
        <v/>
      </c>
      <c r="P29" s="23" t="str">
        <f>IFERROR(INDEX(#REF!,$D29,MATCH(P$10,#REF!,0)), "")</f>
        <v/>
      </c>
      <c r="Q29" s="23" t="str">
        <f>IFERROR(INDEX(#REF!,$D29,MATCH(Q$10,#REF!,0)), "")</f>
        <v/>
      </c>
      <c r="R29" s="23" t="str">
        <f>IFERROR(INDEX(#REF!,$D29,MATCH(R$10,#REF!,0)), "")</f>
        <v/>
      </c>
      <c r="S29" s="23" t="str">
        <f>IFERROR(INDEX(#REF!,$D29,MATCH(S$10,#REF!,0)), "")</f>
        <v/>
      </c>
    </row>
    <row r="30" spans="1:19" hidden="1" x14ac:dyDescent="0.25">
      <c r="A30" s="4" t="s">
        <v>55</v>
      </c>
      <c r="B30" s="28" t="s">
        <v>44</v>
      </c>
      <c r="C30" s="26" t="str">
        <f t="shared" si="2"/>
        <v>2016:2:2:7:NORTH</v>
      </c>
      <c r="D30" s="18" t="e">
        <f>MATCH($C30,#REF!, 0)</f>
        <v>#REF!</v>
      </c>
      <c r="E30" s="12" t="str">
        <f>IFERROR(INDEX(#REF!,$D30,MATCH(E$10,#REF!,0)), "")</f>
        <v/>
      </c>
      <c r="F30" s="12" t="str">
        <f>IFERROR(INDEX(#REF!,$D30,MATCH(F$10,#REF!,0)), "")</f>
        <v/>
      </c>
      <c r="G30" s="12" t="str">
        <f>IFERROR(INDEX(#REF!,$D30,MATCH(G$10,#REF!,0)), "")</f>
        <v/>
      </c>
      <c r="H30" s="12" t="str">
        <f>IFERROR(INDEX(#REF!,$D30,MATCH(H$10,#REF!,0)), "")</f>
        <v/>
      </c>
      <c r="I30" s="12" t="str">
        <f>IFERROR(INDEX(#REF!,$D30,MATCH(I$10,#REF!,0)), "")</f>
        <v/>
      </c>
      <c r="J30" s="23" t="str">
        <f>IFERROR(INDEX(#REF!,$D30,MATCH(J$10,#REF!,0)), "")</f>
        <v/>
      </c>
      <c r="K30" s="23" t="str">
        <f>IFERROR(INDEX(#REF!,$D30,MATCH(K$10,#REF!,0)), "")</f>
        <v/>
      </c>
      <c r="L30" s="23" t="str">
        <f>IFERROR(INDEX(#REF!,$D30,MATCH(L$10,#REF!,0)), "")</f>
        <v/>
      </c>
      <c r="M30" s="23" t="str">
        <f>IFERROR(INDEX(#REF!,$D30,MATCH(M$10,#REF!,0)), "")</f>
        <v/>
      </c>
      <c r="N30" s="23" t="str">
        <f>IFERROR(INDEX(#REF!,$D30,MATCH(N$10,#REF!,0)), "")</f>
        <v/>
      </c>
      <c r="O30" s="23" t="str">
        <f>IFERROR(INDEX(#REF!,$D30,MATCH(O$10,#REF!,0)), "")</f>
        <v/>
      </c>
      <c r="P30" s="23" t="str">
        <f>IFERROR(INDEX(#REF!,$D30,MATCH(P$10,#REF!,0)), "")</f>
        <v/>
      </c>
      <c r="Q30" s="23" t="str">
        <f>IFERROR(INDEX(#REF!,$D30,MATCH(Q$10,#REF!,0)), "")</f>
        <v/>
      </c>
      <c r="R30" s="23" t="str">
        <f>IFERROR(INDEX(#REF!,$D30,MATCH(R$10,#REF!,0)), "")</f>
        <v/>
      </c>
      <c r="S30" s="23" t="str">
        <f>IFERROR(INDEX(#REF!,$D30,MATCH(S$10,#REF!,0)), "")</f>
        <v/>
      </c>
    </row>
    <row r="31" spans="1:19" hidden="1" x14ac:dyDescent="0.25">
      <c r="A31" s="4" t="s">
        <v>58</v>
      </c>
      <c r="B31" s="28" t="s">
        <v>44</v>
      </c>
      <c r="C31" s="26" t="str">
        <f t="shared" si="2"/>
        <v>2016:2:2:7:SOUTH</v>
      </c>
      <c r="D31" s="18" t="e">
        <f>MATCH($C31,#REF!, 0)</f>
        <v>#REF!</v>
      </c>
      <c r="E31" s="12" t="str">
        <f>IFERROR(INDEX(#REF!,$D31,MATCH(E$10,#REF!,0)), "")</f>
        <v/>
      </c>
      <c r="F31" s="12" t="str">
        <f>IFERROR(INDEX(#REF!,$D31,MATCH(F$10,#REF!,0)), "")</f>
        <v/>
      </c>
      <c r="G31" s="12" t="str">
        <f>IFERROR(INDEX(#REF!,$D31,MATCH(G$10,#REF!,0)), "")</f>
        <v/>
      </c>
      <c r="H31" s="12" t="str">
        <f>IFERROR(INDEX(#REF!,$D31,MATCH(H$10,#REF!,0)), "")</f>
        <v/>
      </c>
      <c r="I31" s="12" t="str">
        <f>IFERROR(INDEX(#REF!,$D31,MATCH(I$10,#REF!,0)), "")</f>
        <v/>
      </c>
      <c r="J31" s="23" t="str">
        <f>IFERROR(INDEX(#REF!,$D31,MATCH(J$10,#REF!,0)), "")</f>
        <v/>
      </c>
      <c r="K31" s="23" t="str">
        <f>IFERROR(INDEX(#REF!,$D31,MATCH(K$10,#REF!,0)), "")</f>
        <v/>
      </c>
      <c r="L31" s="23" t="str">
        <f>IFERROR(INDEX(#REF!,$D31,MATCH(L$10,#REF!,0)), "")</f>
        <v/>
      </c>
      <c r="M31" s="23" t="str">
        <f>IFERROR(INDEX(#REF!,$D31,MATCH(M$10,#REF!,0)), "")</f>
        <v/>
      </c>
      <c r="N31" s="23" t="str">
        <f>IFERROR(INDEX(#REF!,$D31,MATCH(N$10,#REF!,0)), "")</f>
        <v/>
      </c>
      <c r="O31" s="23" t="str">
        <f>IFERROR(INDEX(#REF!,$D31,MATCH(O$10,#REF!,0)), "")</f>
        <v/>
      </c>
      <c r="P31" s="23" t="str">
        <f>IFERROR(INDEX(#REF!,$D31,MATCH(P$10,#REF!,0)), "")</f>
        <v/>
      </c>
      <c r="Q31" s="23" t="str">
        <f>IFERROR(INDEX(#REF!,$D31,MATCH(Q$10,#REF!,0)), "")</f>
        <v/>
      </c>
      <c r="R31" s="23" t="str">
        <f>IFERROR(INDEX(#REF!,$D31,MATCH(R$10,#REF!,0)), "")</f>
        <v/>
      </c>
      <c r="S31" s="23" t="str">
        <f>IFERROR(INDEX(#REF!,$D31,MATCH(S$10,#REF!,0)), "")</f>
        <v/>
      </c>
    </row>
    <row r="32" spans="1:19" hidden="1" x14ac:dyDescent="0.25">
      <c r="A32" s="4" t="s">
        <v>57</v>
      </c>
      <c r="B32" s="28" t="s">
        <v>44</v>
      </c>
      <c r="C32" s="26" t="str">
        <f t="shared" si="2"/>
        <v>2016:2:2:7:WEST</v>
      </c>
      <c r="D32" s="18" t="e">
        <f>MATCH($C32,#REF!, 0)</f>
        <v>#REF!</v>
      </c>
      <c r="E32" s="12" t="str">
        <f>IFERROR(INDEX(#REF!,$D32,MATCH(E$10,#REF!,0)), "")</f>
        <v/>
      </c>
      <c r="F32" s="12" t="str">
        <f>IFERROR(INDEX(#REF!,$D32,MATCH(F$10,#REF!,0)), "")</f>
        <v/>
      </c>
      <c r="G32" s="12" t="str">
        <f>IFERROR(INDEX(#REF!,$D32,MATCH(G$10,#REF!,0)), "")</f>
        <v/>
      </c>
      <c r="H32" s="12" t="str">
        <f>IFERROR(INDEX(#REF!,$D32,MATCH(H$10,#REF!,0)), "")</f>
        <v/>
      </c>
      <c r="I32" s="12" t="str">
        <f>IFERROR(INDEX(#REF!,$D32,MATCH(I$10,#REF!,0)), "")</f>
        <v/>
      </c>
      <c r="J32" s="23" t="str">
        <f>IFERROR(INDEX(#REF!,$D32,MATCH(J$10,#REF!,0)), "")</f>
        <v/>
      </c>
      <c r="K32" s="23" t="str">
        <f>IFERROR(INDEX(#REF!,$D32,MATCH(K$10,#REF!,0)), "")</f>
        <v/>
      </c>
      <c r="L32" s="23" t="str">
        <f>IFERROR(INDEX(#REF!,$D32,MATCH(L$10,#REF!,0)), "")</f>
        <v/>
      </c>
      <c r="M32" s="23" t="str">
        <f>IFERROR(INDEX(#REF!,$D32,MATCH(M$10,#REF!,0)), "")</f>
        <v/>
      </c>
      <c r="N32" s="23" t="str">
        <f>IFERROR(INDEX(#REF!,$D32,MATCH(N$10,#REF!,0)), "")</f>
        <v/>
      </c>
      <c r="O32" s="23" t="str">
        <f>IFERROR(INDEX(#REF!,$D32,MATCH(O$10,#REF!,0)), "")</f>
        <v/>
      </c>
      <c r="P32" s="23" t="str">
        <f>IFERROR(INDEX(#REF!,$D32,MATCH(P$10,#REF!,0)), "")</f>
        <v/>
      </c>
      <c r="Q32" s="23" t="str">
        <f>IFERROR(INDEX(#REF!,$D32,MATCH(Q$10,#REF!,0)), "")</f>
        <v/>
      </c>
      <c r="R32" s="23" t="str">
        <f>IFERROR(INDEX(#REF!,$D32,MATCH(R$10,#REF!,0)), "")</f>
        <v/>
      </c>
      <c r="S32" s="23" t="str">
        <f>IFERROR(INDEX(#REF!,$D32,MATCH(S$10,#REF!,0)), "")</f>
        <v/>
      </c>
    </row>
    <row r="33" spans="1:19" hidden="1" x14ac:dyDescent="0.25">
      <c r="A33" s="4" t="s">
        <v>56</v>
      </c>
      <c r="B33" s="28" t="s">
        <v>44</v>
      </c>
      <c r="C33" s="26" t="str">
        <f t="shared" si="2"/>
        <v>2016:2:2:7:EAST</v>
      </c>
      <c r="D33" s="18" t="e">
        <f>MATCH($C33,#REF!, 0)</f>
        <v>#REF!</v>
      </c>
      <c r="E33" s="12" t="str">
        <f>IFERROR(INDEX(#REF!,$D33,MATCH(E$10,#REF!,0)), "")</f>
        <v/>
      </c>
      <c r="F33" s="12" t="str">
        <f>IFERROR(INDEX(#REF!,$D33,MATCH(F$10,#REF!,0)), "")</f>
        <v/>
      </c>
      <c r="G33" s="12" t="str">
        <f>IFERROR(INDEX(#REF!,$D33,MATCH(G$10,#REF!,0)), "")</f>
        <v/>
      </c>
      <c r="H33" s="12" t="str">
        <f>IFERROR(INDEX(#REF!,$D33,MATCH(H$10,#REF!,0)), "")</f>
        <v/>
      </c>
      <c r="I33" s="12" t="str">
        <f>IFERROR(INDEX(#REF!,$D33,MATCH(I$10,#REF!,0)), "")</f>
        <v/>
      </c>
      <c r="J33" s="23" t="str">
        <f>IFERROR(INDEX(#REF!,$D33,MATCH(J$10,#REF!,0)), "")</f>
        <v/>
      </c>
      <c r="K33" s="23" t="str">
        <f>IFERROR(INDEX(#REF!,$D33,MATCH(K$10,#REF!,0)), "")</f>
        <v/>
      </c>
      <c r="L33" s="23" t="str">
        <f>IFERROR(INDEX(#REF!,$D33,MATCH(L$10,#REF!,0)), "")</f>
        <v/>
      </c>
      <c r="M33" s="23" t="str">
        <f>IFERROR(INDEX(#REF!,$D33,MATCH(M$10,#REF!,0)), "")</f>
        <v/>
      </c>
      <c r="N33" s="23" t="str">
        <f>IFERROR(INDEX(#REF!,$D33,MATCH(N$10,#REF!,0)), "")</f>
        <v/>
      </c>
      <c r="O33" s="23" t="str">
        <f>IFERROR(INDEX(#REF!,$D33,MATCH(O$10,#REF!,0)), "")</f>
        <v/>
      </c>
      <c r="P33" s="23" t="str">
        <f>IFERROR(INDEX(#REF!,$D33,MATCH(P$10,#REF!,0)), "")</f>
        <v/>
      </c>
      <c r="Q33" s="23" t="str">
        <f>IFERROR(INDEX(#REF!,$D33,MATCH(Q$10,#REF!,0)), "")</f>
        <v/>
      </c>
      <c r="R33" s="23" t="str">
        <f>IFERROR(INDEX(#REF!,$D33,MATCH(R$10,#REF!,0)), "")</f>
        <v/>
      </c>
      <c r="S33" s="23" t="str">
        <f>IFERROR(INDEX(#REF!,$D33,MATCH(S$10,#REF!,0)), "")</f>
        <v/>
      </c>
    </row>
    <row r="34" spans="1:19" hidden="1" x14ac:dyDescent="0.25">
      <c r="A34" s="4" t="s">
        <v>49</v>
      </c>
      <c r="B34" s="28" t="s">
        <v>44</v>
      </c>
      <c r="C34" s="26" t="str">
        <f t="shared" si="2"/>
        <v>2016:2:2:7:TAOYUAN</v>
      </c>
      <c r="D34" s="18" t="e">
        <f>MATCH($C34,#REF!, 0)</f>
        <v>#REF!</v>
      </c>
      <c r="E34" s="12" t="str">
        <f>IFERROR(INDEX(#REF!,$D34,MATCH(E$10,#REF!,0)), "")</f>
        <v/>
      </c>
      <c r="F34" s="12" t="str">
        <f>IFERROR(INDEX(#REF!,$D34,MATCH(F$10,#REF!,0)), "")</f>
        <v/>
      </c>
      <c r="G34" s="12" t="str">
        <f>IFERROR(INDEX(#REF!,$D34,MATCH(G$10,#REF!,0)), "")</f>
        <v/>
      </c>
      <c r="H34" s="12" t="str">
        <f>IFERROR(INDEX(#REF!,$D34,MATCH(H$10,#REF!,0)), "")</f>
        <v/>
      </c>
      <c r="I34" s="12" t="str">
        <f>IFERROR(INDEX(#REF!,$D34,MATCH(I$10,#REF!,0)), "")</f>
        <v/>
      </c>
      <c r="J34" s="23" t="str">
        <f>IFERROR(INDEX(#REF!,$D34,MATCH(J$10,#REF!,0)), "")</f>
        <v/>
      </c>
      <c r="K34" s="23" t="str">
        <f>IFERROR(INDEX(#REF!,$D34,MATCH(K$10,#REF!,0)), "")</f>
        <v/>
      </c>
      <c r="L34" s="23" t="str">
        <f>IFERROR(INDEX(#REF!,$D34,MATCH(L$10,#REF!,0)), "")</f>
        <v/>
      </c>
      <c r="M34" s="23" t="str">
        <f>IFERROR(INDEX(#REF!,$D34,MATCH(M$10,#REF!,0)), "")</f>
        <v/>
      </c>
      <c r="N34" s="23" t="str">
        <f>IFERROR(INDEX(#REF!,$D34,MATCH(N$10,#REF!,0)), "")</f>
        <v/>
      </c>
      <c r="O34" s="23" t="str">
        <f>IFERROR(INDEX(#REF!,$D34,MATCH(O$10,#REF!,0)), "")</f>
        <v/>
      </c>
      <c r="P34" s="23" t="str">
        <f>IFERROR(INDEX(#REF!,$D34,MATCH(P$10,#REF!,0)), "")</f>
        <v/>
      </c>
      <c r="Q34" s="23" t="str">
        <f>IFERROR(INDEX(#REF!,$D34,MATCH(Q$10,#REF!,0)), "")</f>
        <v/>
      </c>
      <c r="R34" s="23" t="str">
        <f>IFERROR(INDEX(#REF!,$D34,MATCH(R$10,#REF!,0)), "")</f>
        <v/>
      </c>
      <c r="S34" s="23" t="str">
        <f>IFERROR(INDEX(#REF!,$D34,MATCH(S$10,#REF!,0)), "")</f>
        <v/>
      </c>
    </row>
    <row r="35" spans="1:19" x14ac:dyDescent="0.25">
      <c r="B35" s="25" t="s">
        <v>44</v>
      </c>
      <c r="C35" s="26"/>
      <c r="D35" s="26"/>
      <c r="E35" s="27">
        <f>SUM(E24:E34)</f>
        <v>0</v>
      </c>
      <c r="F35" s="27">
        <f t="shared" ref="F35" si="3">SUM(F24:F34)</f>
        <v>0</v>
      </c>
      <c r="G35" s="27">
        <f t="shared" ref="G35" si="4">SUM(G24:G34)</f>
        <v>0</v>
      </c>
      <c r="H35" s="27">
        <f t="shared" ref="H35" si="5">SUM(H24:H34)</f>
        <v>0</v>
      </c>
      <c r="I35" s="27">
        <f t="shared" ref="I35" si="6">SUM(I24:I34)</f>
        <v>0</v>
      </c>
      <c r="J35" s="27">
        <f t="shared" ref="J35" si="7">SUM(J24:J34)</f>
        <v>0</v>
      </c>
      <c r="K35" s="27">
        <f t="shared" ref="K35" si="8">SUM(K24:K34)</f>
        <v>0</v>
      </c>
      <c r="L35" s="27">
        <f t="shared" ref="L35" si="9">SUM(L24:L34)</f>
        <v>0</v>
      </c>
      <c r="M35" s="27">
        <f t="shared" ref="M35" si="10">SUM(M24:M34)</f>
        <v>0</v>
      </c>
      <c r="N35" s="27">
        <f t="shared" ref="N35" si="11">SUM(N24:N34)</f>
        <v>0</v>
      </c>
      <c r="O35" s="27">
        <f t="shared" ref="O35" si="12">SUM(O24:O34)</f>
        <v>0</v>
      </c>
      <c r="P35" s="27">
        <f t="shared" ref="P35" si="13">SUM(P24:P34)</f>
        <v>0</v>
      </c>
      <c r="Q35" s="27">
        <f t="shared" ref="Q35" si="14">SUM(Q24:Q34)</f>
        <v>0</v>
      </c>
      <c r="R35" s="27">
        <f t="shared" ref="R35" si="15">SUM(R24:R34)</f>
        <v>0</v>
      </c>
      <c r="S35" s="27">
        <f t="shared" ref="S35" si="16">SUM(S24:S34)</f>
        <v>0</v>
      </c>
    </row>
    <row r="36" spans="1:19" hidden="1" x14ac:dyDescent="0.25">
      <c r="A36" s="4" t="s">
        <v>48</v>
      </c>
      <c r="B36" s="28" t="s">
        <v>45</v>
      </c>
      <c r="C36" s="26" t="str">
        <f t="shared" ref="C36:C46" si="17">CONCATENATE(YEAR,":",MONTH,":3:7:", $A36)</f>
        <v>2016:2:3:7:OFFICE</v>
      </c>
      <c r="D36" s="18" t="e">
        <f>MATCH($C36,#REF!, 0)</f>
        <v>#REF!</v>
      </c>
      <c r="E36" s="12" t="str">
        <f>IFERROR(INDEX(#REF!,$D36,MATCH(E$10,#REF!,0)), "")</f>
        <v/>
      </c>
      <c r="F36" s="12" t="str">
        <f>IFERROR(INDEX(#REF!,$D36,MATCH(F$10,#REF!,0)), "")</f>
        <v/>
      </c>
      <c r="G36" s="12" t="str">
        <f>IFERROR(INDEX(#REF!,$D36,MATCH(G$10,#REF!,0)), "")</f>
        <v/>
      </c>
      <c r="H36" s="12" t="str">
        <f>IFERROR(INDEX(#REF!,$D36,MATCH(H$10,#REF!,0)), "")</f>
        <v/>
      </c>
      <c r="I36" s="12" t="str">
        <f>IFERROR(INDEX(#REF!,$D36,MATCH(I$10,#REF!,0)), "")</f>
        <v/>
      </c>
      <c r="J36" s="23" t="str">
        <f>IFERROR(INDEX(#REF!,$D36,MATCH(J$10,#REF!,0)), "")</f>
        <v/>
      </c>
      <c r="K36" s="23" t="str">
        <f>IFERROR(INDEX(#REF!,$D36,MATCH(K$10,#REF!,0)), "")</f>
        <v/>
      </c>
      <c r="L36" s="23" t="str">
        <f>IFERROR(INDEX(#REF!,$D36,MATCH(L$10,#REF!,0)), "")</f>
        <v/>
      </c>
      <c r="M36" s="23" t="str">
        <f>IFERROR(INDEX(#REF!,$D36,MATCH(M$10,#REF!,0)), "")</f>
        <v/>
      </c>
      <c r="N36" s="23" t="str">
        <f>IFERROR(INDEX(#REF!,$D36,MATCH(N$10,#REF!,0)), "")</f>
        <v/>
      </c>
      <c r="O36" s="23" t="str">
        <f>IFERROR(INDEX(#REF!,$D36,MATCH(O$10,#REF!,0)), "")</f>
        <v/>
      </c>
      <c r="P36" s="23" t="str">
        <f>IFERROR(INDEX(#REF!,$D36,MATCH(P$10,#REF!,0)), "")</f>
        <v/>
      </c>
      <c r="Q36" s="23" t="str">
        <f>IFERROR(INDEX(#REF!,$D36,MATCH(Q$10,#REF!,0)), "")</f>
        <v/>
      </c>
      <c r="R36" s="23" t="str">
        <f>IFERROR(INDEX(#REF!,$D36,MATCH(R$10,#REF!,0)), "")</f>
        <v/>
      </c>
      <c r="S36" s="23" t="str">
        <f>IFERROR(INDEX(#REF!,$D36,MATCH(S$10,#REF!,0)), "")</f>
        <v/>
      </c>
    </row>
    <row r="37" spans="1:19" hidden="1" x14ac:dyDescent="0.25">
      <c r="A37" s="4" t="s">
        <v>54</v>
      </c>
      <c r="B37" s="28" t="s">
        <v>45</v>
      </c>
      <c r="C37" s="26" t="str">
        <f t="shared" si="17"/>
        <v>2016:2:3:7:HUALIAN</v>
      </c>
      <c r="D37" s="18" t="e">
        <f>MATCH($C37,#REF!, 0)</f>
        <v>#REF!</v>
      </c>
      <c r="E37" s="12" t="str">
        <f>IFERROR(INDEX(#REF!,$D37,MATCH(E$10,#REF!,0)), "")</f>
        <v/>
      </c>
      <c r="F37" s="12" t="str">
        <f>IFERROR(INDEX(#REF!,$D37,MATCH(F$10,#REF!,0)), "")</f>
        <v/>
      </c>
      <c r="G37" s="12" t="str">
        <f>IFERROR(INDEX(#REF!,$D37,MATCH(G$10,#REF!,0)), "")</f>
        <v/>
      </c>
      <c r="H37" s="12" t="str">
        <f>IFERROR(INDEX(#REF!,$D37,MATCH(H$10,#REF!,0)), "")</f>
        <v/>
      </c>
      <c r="I37" s="12" t="str">
        <f>IFERROR(INDEX(#REF!,$D37,MATCH(I$10,#REF!,0)), "")</f>
        <v/>
      </c>
      <c r="J37" s="23" t="str">
        <f>IFERROR(INDEX(#REF!,$D37,MATCH(J$10,#REF!,0)), "")</f>
        <v/>
      </c>
      <c r="K37" s="23" t="str">
        <f>IFERROR(INDEX(#REF!,$D37,MATCH(K$10,#REF!,0)), "")</f>
        <v/>
      </c>
      <c r="L37" s="23" t="str">
        <f>IFERROR(INDEX(#REF!,$D37,MATCH(L$10,#REF!,0)), "")</f>
        <v/>
      </c>
      <c r="M37" s="23" t="str">
        <f>IFERROR(INDEX(#REF!,$D37,MATCH(M$10,#REF!,0)), "")</f>
        <v/>
      </c>
      <c r="N37" s="23" t="str">
        <f>IFERROR(INDEX(#REF!,$D37,MATCH(N$10,#REF!,0)), "")</f>
        <v/>
      </c>
      <c r="O37" s="23" t="str">
        <f>IFERROR(INDEX(#REF!,$D37,MATCH(O$10,#REF!,0)), "")</f>
        <v/>
      </c>
      <c r="P37" s="23" t="str">
        <f>IFERROR(INDEX(#REF!,$D37,MATCH(P$10,#REF!,0)), "")</f>
        <v/>
      </c>
      <c r="Q37" s="23" t="str">
        <f>IFERROR(INDEX(#REF!,$D37,MATCH(Q$10,#REF!,0)), "")</f>
        <v/>
      </c>
      <c r="R37" s="23" t="str">
        <f>IFERROR(INDEX(#REF!,$D37,MATCH(R$10,#REF!,0)), "")</f>
        <v/>
      </c>
      <c r="S37" s="23" t="str">
        <f>IFERROR(INDEX(#REF!,$D37,MATCH(S$10,#REF!,0)), "")</f>
        <v/>
      </c>
    </row>
    <row r="38" spans="1:19" hidden="1" x14ac:dyDescent="0.25">
      <c r="A38" s="4" t="s">
        <v>52</v>
      </c>
      <c r="B38" s="28" t="s">
        <v>45</v>
      </c>
      <c r="C38" s="26" t="str">
        <f t="shared" si="17"/>
        <v>2016:2:3:7:TAIDONG</v>
      </c>
      <c r="D38" s="18" t="e">
        <f>MATCH($C38,#REF!, 0)</f>
        <v>#REF!</v>
      </c>
      <c r="E38" s="12" t="str">
        <f>IFERROR(INDEX(#REF!,$D38,MATCH(E$10,#REF!,0)), "")</f>
        <v/>
      </c>
      <c r="F38" s="12" t="str">
        <f>IFERROR(INDEX(#REF!,$D38,MATCH(F$10,#REF!,0)), "")</f>
        <v/>
      </c>
      <c r="G38" s="12" t="str">
        <f>IFERROR(INDEX(#REF!,$D38,MATCH(G$10,#REF!,0)), "")</f>
        <v/>
      </c>
      <c r="H38" s="12" t="str">
        <f>IFERROR(INDEX(#REF!,$D38,MATCH(H$10,#REF!,0)), "")</f>
        <v/>
      </c>
      <c r="I38" s="12" t="str">
        <f>IFERROR(INDEX(#REF!,$D38,MATCH(I$10,#REF!,0)), "")</f>
        <v/>
      </c>
      <c r="J38" s="23" t="str">
        <f>IFERROR(INDEX(#REF!,$D38,MATCH(J$10,#REF!,0)), "")</f>
        <v/>
      </c>
      <c r="K38" s="23" t="str">
        <f>IFERROR(INDEX(#REF!,$D38,MATCH(K$10,#REF!,0)), "")</f>
        <v/>
      </c>
      <c r="L38" s="23" t="str">
        <f>IFERROR(INDEX(#REF!,$D38,MATCH(L$10,#REF!,0)), "")</f>
        <v/>
      </c>
      <c r="M38" s="23" t="str">
        <f>IFERROR(INDEX(#REF!,$D38,MATCH(M$10,#REF!,0)), "")</f>
        <v/>
      </c>
      <c r="N38" s="23" t="str">
        <f>IFERROR(INDEX(#REF!,$D38,MATCH(N$10,#REF!,0)), "")</f>
        <v/>
      </c>
      <c r="O38" s="23" t="str">
        <f>IFERROR(INDEX(#REF!,$D38,MATCH(O$10,#REF!,0)), "")</f>
        <v/>
      </c>
      <c r="P38" s="23" t="str">
        <f>IFERROR(INDEX(#REF!,$D38,MATCH(P$10,#REF!,0)), "")</f>
        <v/>
      </c>
      <c r="Q38" s="23" t="str">
        <f>IFERROR(INDEX(#REF!,$D38,MATCH(Q$10,#REF!,0)), "")</f>
        <v/>
      </c>
      <c r="R38" s="23" t="str">
        <f>IFERROR(INDEX(#REF!,$D38,MATCH(R$10,#REF!,0)), "")</f>
        <v/>
      </c>
      <c r="S38" s="23" t="str">
        <f>IFERROR(INDEX(#REF!,$D38,MATCH(S$10,#REF!,0)), "")</f>
        <v/>
      </c>
    </row>
    <row r="39" spans="1:19" hidden="1" x14ac:dyDescent="0.25">
      <c r="A39" s="4" t="s">
        <v>51</v>
      </c>
      <c r="B39" s="28" t="s">
        <v>45</v>
      </c>
      <c r="C39" s="26" t="str">
        <f t="shared" si="17"/>
        <v>2016:2:3:7:ZHUNAN</v>
      </c>
      <c r="D39" s="18" t="e">
        <f>MATCH($C39,#REF!, 0)</f>
        <v>#REF!</v>
      </c>
      <c r="E39" s="12" t="str">
        <f>IFERROR(INDEX(#REF!,$D39,MATCH(E$10,#REF!,0)), "")</f>
        <v/>
      </c>
      <c r="F39" s="12" t="str">
        <f>IFERROR(INDEX(#REF!,$D39,MATCH(F$10,#REF!,0)), "")</f>
        <v/>
      </c>
      <c r="G39" s="12" t="str">
        <f>IFERROR(INDEX(#REF!,$D39,MATCH(G$10,#REF!,0)), "")</f>
        <v/>
      </c>
      <c r="H39" s="12" t="str">
        <f>IFERROR(INDEX(#REF!,$D39,MATCH(H$10,#REF!,0)), "")</f>
        <v/>
      </c>
      <c r="I39" s="12" t="str">
        <f>IFERROR(INDEX(#REF!,$D39,MATCH(I$10,#REF!,0)), "")</f>
        <v/>
      </c>
      <c r="J39" s="23" t="str">
        <f>IFERROR(INDEX(#REF!,$D39,MATCH(J$10,#REF!,0)), "")</f>
        <v/>
      </c>
      <c r="K39" s="23" t="str">
        <f>IFERROR(INDEX(#REF!,$D39,MATCH(K$10,#REF!,0)), "")</f>
        <v/>
      </c>
      <c r="L39" s="23" t="str">
        <f>IFERROR(INDEX(#REF!,$D39,MATCH(L$10,#REF!,0)), "")</f>
        <v/>
      </c>
      <c r="M39" s="23" t="str">
        <f>IFERROR(INDEX(#REF!,$D39,MATCH(M$10,#REF!,0)), "")</f>
        <v/>
      </c>
      <c r="N39" s="23" t="str">
        <f>IFERROR(INDEX(#REF!,$D39,MATCH(N$10,#REF!,0)), "")</f>
        <v/>
      </c>
      <c r="O39" s="23" t="str">
        <f>IFERROR(INDEX(#REF!,$D39,MATCH(O$10,#REF!,0)), "")</f>
        <v/>
      </c>
      <c r="P39" s="23" t="str">
        <f>IFERROR(INDEX(#REF!,$D39,MATCH(P$10,#REF!,0)), "")</f>
        <v/>
      </c>
      <c r="Q39" s="23" t="str">
        <f>IFERROR(INDEX(#REF!,$D39,MATCH(Q$10,#REF!,0)), "")</f>
        <v/>
      </c>
      <c r="R39" s="23" t="str">
        <f>IFERROR(INDEX(#REF!,$D39,MATCH(R$10,#REF!,0)), "")</f>
        <v/>
      </c>
      <c r="S39" s="23" t="str">
        <f>IFERROR(INDEX(#REF!,$D39,MATCH(S$10,#REF!,0)), "")</f>
        <v/>
      </c>
    </row>
    <row r="40" spans="1:19" hidden="1" x14ac:dyDescent="0.25">
      <c r="A40" s="4" t="s">
        <v>50</v>
      </c>
      <c r="B40" s="28" t="s">
        <v>45</v>
      </c>
      <c r="C40" s="26" t="str">
        <f t="shared" si="17"/>
        <v>2016:2:3:7:XINZHU</v>
      </c>
      <c r="D40" s="18" t="e">
        <f>MATCH($C40,#REF!, 0)</f>
        <v>#REF!</v>
      </c>
      <c r="E40" s="12" t="str">
        <f>IFERROR(INDEX(#REF!,$D40,MATCH(E$10,#REF!,0)), "")</f>
        <v/>
      </c>
      <c r="F40" s="12" t="str">
        <f>IFERROR(INDEX(#REF!,$D40,MATCH(F$10,#REF!,0)), "")</f>
        <v/>
      </c>
      <c r="G40" s="12" t="str">
        <f>IFERROR(INDEX(#REF!,$D40,MATCH(G$10,#REF!,0)), "")</f>
        <v/>
      </c>
      <c r="H40" s="12" t="str">
        <f>IFERROR(INDEX(#REF!,$D40,MATCH(H$10,#REF!,0)), "")</f>
        <v/>
      </c>
      <c r="I40" s="12" t="str">
        <f>IFERROR(INDEX(#REF!,$D40,MATCH(I$10,#REF!,0)), "")</f>
        <v/>
      </c>
      <c r="J40" s="23" t="str">
        <f>IFERROR(INDEX(#REF!,$D40,MATCH(J$10,#REF!,0)), "")</f>
        <v/>
      </c>
      <c r="K40" s="23" t="str">
        <f>IFERROR(INDEX(#REF!,$D40,MATCH(K$10,#REF!,0)), "")</f>
        <v/>
      </c>
      <c r="L40" s="23" t="str">
        <f>IFERROR(INDEX(#REF!,$D40,MATCH(L$10,#REF!,0)), "")</f>
        <v/>
      </c>
      <c r="M40" s="23" t="str">
        <f>IFERROR(INDEX(#REF!,$D40,MATCH(M$10,#REF!,0)), "")</f>
        <v/>
      </c>
      <c r="N40" s="23" t="str">
        <f>IFERROR(INDEX(#REF!,$D40,MATCH(N$10,#REF!,0)), "")</f>
        <v/>
      </c>
      <c r="O40" s="23" t="str">
        <f>IFERROR(INDEX(#REF!,$D40,MATCH(O$10,#REF!,0)), "")</f>
        <v/>
      </c>
      <c r="P40" s="23" t="str">
        <f>IFERROR(INDEX(#REF!,$D40,MATCH(P$10,#REF!,0)), "")</f>
        <v/>
      </c>
      <c r="Q40" s="23" t="str">
        <f>IFERROR(INDEX(#REF!,$D40,MATCH(Q$10,#REF!,0)), "")</f>
        <v/>
      </c>
      <c r="R40" s="23" t="str">
        <f>IFERROR(INDEX(#REF!,$D40,MATCH(R$10,#REF!,0)), "")</f>
        <v/>
      </c>
      <c r="S40" s="23" t="str">
        <f>IFERROR(INDEX(#REF!,$D40,MATCH(S$10,#REF!,0)), "")</f>
        <v/>
      </c>
    </row>
    <row r="41" spans="1:19" hidden="1" x14ac:dyDescent="0.25">
      <c r="A41" s="4" t="s">
        <v>59</v>
      </c>
      <c r="B41" s="28" t="s">
        <v>45</v>
      </c>
      <c r="C41" s="26" t="str">
        <f t="shared" si="17"/>
        <v>2016:2:3:7:CENTRAL</v>
      </c>
      <c r="D41" s="18" t="e">
        <f>MATCH($C41,#REF!, 0)</f>
        <v>#REF!</v>
      </c>
      <c r="E41" s="12" t="str">
        <f>IFERROR(INDEX(#REF!,$D41,MATCH(E$10,#REF!,0)), "")</f>
        <v/>
      </c>
      <c r="F41" s="12" t="str">
        <f>IFERROR(INDEX(#REF!,$D41,MATCH(F$10,#REF!,0)), "")</f>
        <v/>
      </c>
      <c r="G41" s="12" t="str">
        <f>IFERROR(INDEX(#REF!,$D41,MATCH(G$10,#REF!,0)), "")</f>
        <v/>
      </c>
      <c r="H41" s="12" t="str">
        <f>IFERROR(INDEX(#REF!,$D41,MATCH(H$10,#REF!,0)), "")</f>
        <v/>
      </c>
      <c r="I41" s="12" t="str">
        <f>IFERROR(INDEX(#REF!,$D41,MATCH(I$10,#REF!,0)), "")</f>
        <v/>
      </c>
      <c r="J41" s="23" t="str">
        <f>IFERROR(INDEX(#REF!,$D41,MATCH(J$10,#REF!,0)), "")</f>
        <v/>
      </c>
      <c r="K41" s="23" t="str">
        <f>IFERROR(INDEX(#REF!,$D41,MATCH(K$10,#REF!,0)), "")</f>
        <v/>
      </c>
      <c r="L41" s="23" t="str">
        <f>IFERROR(INDEX(#REF!,$D41,MATCH(L$10,#REF!,0)), "")</f>
        <v/>
      </c>
      <c r="M41" s="23" t="str">
        <f>IFERROR(INDEX(#REF!,$D41,MATCH(M$10,#REF!,0)), "")</f>
        <v/>
      </c>
      <c r="N41" s="23" t="str">
        <f>IFERROR(INDEX(#REF!,$D41,MATCH(N$10,#REF!,0)), "")</f>
        <v/>
      </c>
      <c r="O41" s="23" t="str">
        <f>IFERROR(INDEX(#REF!,$D41,MATCH(O$10,#REF!,0)), "")</f>
        <v/>
      </c>
      <c r="P41" s="23" t="str">
        <f>IFERROR(INDEX(#REF!,$D41,MATCH(P$10,#REF!,0)), "")</f>
        <v/>
      </c>
      <c r="Q41" s="23" t="str">
        <f>IFERROR(INDEX(#REF!,$D41,MATCH(Q$10,#REF!,0)), "")</f>
        <v/>
      </c>
      <c r="R41" s="23" t="str">
        <f>IFERROR(INDEX(#REF!,$D41,MATCH(R$10,#REF!,0)), "")</f>
        <v/>
      </c>
      <c r="S41" s="23" t="str">
        <f>IFERROR(INDEX(#REF!,$D41,MATCH(S$10,#REF!,0)), "")</f>
        <v/>
      </c>
    </row>
    <row r="42" spans="1:19" hidden="1" x14ac:dyDescent="0.25">
      <c r="A42" s="4" t="s">
        <v>55</v>
      </c>
      <c r="B42" s="28" t="s">
        <v>45</v>
      </c>
      <c r="C42" s="26" t="str">
        <f t="shared" si="17"/>
        <v>2016:2:3:7:NORTH</v>
      </c>
      <c r="D42" s="18" t="e">
        <f>MATCH($C42,#REF!, 0)</f>
        <v>#REF!</v>
      </c>
      <c r="E42" s="12" t="str">
        <f>IFERROR(INDEX(#REF!,$D42,MATCH(E$10,#REF!,0)), "")</f>
        <v/>
      </c>
      <c r="F42" s="12" t="str">
        <f>IFERROR(INDEX(#REF!,$D42,MATCH(F$10,#REF!,0)), "")</f>
        <v/>
      </c>
      <c r="G42" s="12" t="str">
        <f>IFERROR(INDEX(#REF!,$D42,MATCH(G$10,#REF!,0)), "")</f>
        <v/>
      </c>
      <c r="H42" s="12" t="str">
        <f>IFERROR(INDEX(#REF!,$D42,MATCH(H$10,#REF!,0)), "")</f>
        <v/>
      </c>
      <c r="I42" s="12" t="str">
        <f>IFERROR(INDEX(#REF!,$D42,MATCH(I$10,#REF!,0)), "")</f>
        <v/>
      </c>
      <c r="J42" s="23" t="str">
        <f>IFERROR(INDEX(#REF!,$D42,MATCH(J$10,#REF!,0)), "")</f>
        <v/>
      </c>
      <c r="K42" s="23" t="str">
        <f>IFERROR(INDEX(#REF!,$D42,MATCH(K$10,#REF!,0)), "")</f>
        <v/>
      </c>
      <c r="L42" s="23" t="str">
        <f>IFERROR(INDEX(#REF!,$D42,MATCH(L$10,#REF!,0)), "")</f>
        <v/>
      </c>
      <c r="M42" s="23" t="str">
        <f>IFERROR(INDEX(#REF!,$D42,MATCH(M$10,#REF!,0)), "")</f>
        <v/>
      </c>
      <c r="N42" s="23" t="str">
        <f>IFERROR(INDEX(#REF!,$D42,MATCH(N$10,#REF!,0)), "")</f>
        <v/>
      </c>
      <c r="O42" s="23" t="str">
        <f>IFERROR(INDEX(#REF!,$D42,MATCH(O$10,#REF!,0)), "")</f>
        <v/>
      </c>
      <c r="P42" s="23" t="str">
        <f>IFERROR(INDEX(#REF!,$D42,MATCH(P$10,#REF!,0)), "")</f>
        <v/>
      </c>
      <c r="Q42" s="23" t="str">
        <f>IFERROR(INDEX(#REF!,$D42,MATCH(Q$10,#REF!,0)), "")</f>
        <v/>
      </c>
      <c r="R42" s="23" t="str">
        <f>IFERROR(INDEX(#REF!,$D42,MATCH(R$10,#REF!,0)), "")</f>
        <v/>
      </c>
      <c r="S42" s="23" t="str">
        <f>IFERROR(INDEX(#REF!,$D42,MATCH(S$10,#REF!,0)), "")</f>
        <v/>
      </c>
    </row>
    <row r="43" spans="1:19" hidden="1" x14ac:dyDescent="0.25">
      <c r="A43" s="4" t="s">
        <v>58</v>
      </c>
      <c r="B43" s="28" t="s">
        <v>45</v>
      </c>
      <c r="C43" s="26" t="str">
        <f t="shared" si="17"/>
        <v>2016:2:3:7:SOUTH</v>
      </c>
      <c r="D43" s="18" t="e">
        <f>MATCH($C43,#REF!, 0)</f>
        <v>#REF!</v>
      </c>
      <c r="E43" s="12" t="str">
        <f>IFERROR(INDEX(#REF!,$D43,MATCH(E$10,#REF!,0)), "")</f>
        <v/>
      </c>
      <c r="F43" s="12" t="str">
        <f>IFERROR(INDEX(#REF!,$D43,MATCH(F$10,#REF!,0)), "")</f>
        <v/>
      </c>
      <c r="G43" s="12" t="str">
        <f>IFERROR(INDEX(#REF!,$D43,MATCH(G$10,#REF!,0)), "")</f>
        <v/>
      </c>
      <c r="H43" s="12" t="str">
        <f>IFERROR(INDEX(#REF!,$D43,MATCH(H$10,#REF!,0)), "")</f>
        <v/>
      </c>
      <c r="I43" s="12" t="str">
        <f>IFERROR(INDEX(#REF!,$D43,MATCH(I$10,#REF!,0)), "")</f>
        <v/>
      </c>
      <c r="J43" s="23" t="str">
        <f>IFERROR(INDEX(#REF!,$D43,MATCH(J$10,#REF!,0)), "")</f>
        <v/>
      </c>
      <c r="K43" s="23" t="str">
        <f>IFERROR(INDEX(#REF!,$D43,MATCH(K$10,#REF!,0)), "")</f>
        <v/>
      </c>
      <c r="L43" s="23" t="str">
        <f>IFERROR(INDEX(#REF!,$D43,MATCH(L$10,#REF!,0)), "")</f>
        <v/>
      </c>
      <c r="M43" s="23" t="str">
        <f>IFERROR(INDEX(#REF!,$D43,MATCH(M$10,#REF!,0)), "")</f>
        <v/>
      </c>
      <c r="N43" s="23" t="str">
        <f>IFERROR(INDEX(#REF!,$D43,MATCH(N$10,#REF!,0)), "")</f>
        <v/>
      </c>
      <c r="O43" s="23" t="str">
        <f>IFERROR(INDEX(#REF!,$D43,MATCH(O$10,#REF!,0)), "")</f>
        <v/>
      </c>
      <c r="P43" s="23" t="str">
        <f>IFERROR(INDEX(#REF!,$D43,MATCH(P$10,#REF!,0)), "")</f>
        <v/>
      </c>
      <c r="Q43" s="23" t="str">
        <f>IFERROR(INDEX(#REF!,$D43,MATCH(Q$10,#REF!,0)), "")</f>
        <v/>
      </c>
      <c r="R43" s="23" t="str">
        <f>IFERROR(INDEX(#REF!,$D43,MATCH(R$10,#REF!,0)), "")</f>
        <v/>
      </c>
      <c r="S43" s="23" t="str">
        <f>IFERROR(INDEX(#REF!,$D43,MATCH(S$10,#REF!,0)), "")</f>
        <v/>
      </c>
    </row>
    <row r="44" spans="1:19" hidden="1" x14ac:dyDescent="0.25">
      <c r="A44" s="4" t="s">
        <v>57</v>
      </c>
      <c r="B44" s="28" t="s">
        <v>45</v>
      </c>
      <c r="C44" s="26" t="str">
        <f t="shared" si="17"/>
        <v>2016:2:3:7:WEST</v>
      </c>
      <c r="D44" s="18" t="e">
        <f>MATCH($C44,#REF!, 0)</f>
        <v>#REF!</v>
      </c>
      <c r="E44" s="12" t="str">
        <f>IFERROR(INDEX(#REF!,$D44,MATCH(E$10,#REF!,0)), "")</f>
        <v/>
      </c>
      <c r="F44" s="12" t="str">
        <f>IFERROR(INDEX(#REF!,$D44,MATCH(F$10,#REF!,0)), "")</f>
        <v/>
      </c>
      <c r="G44" s="12" t="str">
        <f>IFERROR(INDEX(#REF!,$D44,MATCH(G$10,#REF!,0)), "")</f>
        <v/>
      </c>
      <c r="H44" s="12" t="str">
        <f>IFERROR(INDEX(#REF!,$D44,MATCH(H$10,#REF!,0)), "")</f>
        <v/>
      </c>
      <c r="I44" s="12" t="str">
        <f>IFERROR(INDEX(#REF!,$D44,MATCH(I$10,#REF!,0)), "")</f>
        <v/>
      </c>
      <c r="J44" s="23" t="str">
        <f>IFERROR(INDEX(#REF!,$D44,MATCH(J$10,#REF!,0)), "")</f>
        <v/>
      </c>
      <c r="K44" s="23" t="str">
        <f>IFERROR(INDEX(#REF!,$D44,MATCH(K$10,#REF!,0)), "")</f>
        <v/>
      </c>
      <c r="L44" s="23" t="str">
        <f>IFERROR(INDEX(#REF!,$D44,MATCH(L$10,#REF!,0)), "")</f>
        <v/>
      </c>
      <c r="M44" s="23" t="str">
        <f>IFERROR(INDEX(#REF!,$D44,MATCH(M$10,#REF!,0)), "")</f>
        <v/>
      </c>
      <c r="N44" s="23" t="str">
        <f>IFERROR(INDEX(#REF!,$D44,MATCH(N$10,#REF!,0)), "")</f>
        <v/>
      </c>
      <c r="O44" s="23" t="str">
        <f>IFERROR(INDEX(#REF!,$D44,MATCH(O$10,#REF!,0)), "")</f>
        <v/>
      </c>
      <c r="P44" s="23" t="str">
        <f>IFERROR(INDEX(#REF!,$D44,MATCH(P$10,#REF!,0)), "")</f>
        <v/>
      </c>
      <c r="Q44" s="23" t="str">
        <f>IFERROR(INDEX(#REF!,$D44,MATCH(Q$10,#REF!,0)), "")</f>
        <v/>
      </c>
      <c r="R44" s="23" t="str">
        <f>IFERROR(INDEX(#REF!,$D44,MATCH(R$10,#REF!,0)), "")</f>
        <v/>
      </c>
      <c r="S44" s="23" t="str">
        <f>IFERROR(INDEX(#REF!,$D44,MATCH(S$10,#REF!,0)), "")</f>
        <v/>
      </c>
    </row>
    <row r="45" spans="1:19" hidden="1" x14ac:dyDescent="0.25">
      <c r="A45" s="4" t="s">
        <v>56</v>
      </c>
      <c r="B45" s="28" t="s">
        <v>45</v>
      </c>
      <c r="C45" s="26" t="str">
        <f t="shared" si="17"/>
        <v>2016:2:3:7:EAST</v>
      </c>
      <c r="D45" s="18" t="e">
        <f>MATCH($C45,#REF!, 0)</f>
        <v>#REF!</v>
      </c>
      <c r="E45" s="12" t="str">
        <f>IFERROR(INDEX(#REF!,$D45,MATCH(E$10,#REF!,0)), "")</f>
        <v/>
      </c>
      <c r="F45" s="12" t="str">
        <f>IFERROR(INDEX(#REF!,$D45,MATCH(F$10,#REF!,0)), "")</f>
        <v/>
      </c>
      <c r="G45" s="12" t="str">
        <f>IFERROR(INDEX(#REF!,$D45,MATCH(G$10,#REF!,0)), "")</f>
        <v/>
      </c>
      <c r="H45" s="12" t="str">
        <f>IFERROR(INDEX(#REF!,$D45,MATCH(H$10,#REF!,0)), "")</f>
        <v/>
      </c>
      <c r="I45" s="12" t="str">
        <f>IFERROR(INDEX(#REF!,$D45,MATCH(I$10,#REF!,0)), "")</f>
        <v/>
      </c>
      <c r="J45" s="23" t="str">
        <f>IFERROR(INDEX(#REF!,$D45,MATCH(J$10,#REF!,0)), "")</f>
        <v/>
      </c>
      <c r="K45" s="23" t="str">
        <f>IFERROR(INDEX(#REF!,$D45,MATCH(K$10,#REF!,0)), "")</f>
        <v/>
      </c>
      <c r="L45" s="23" t="str">
        <f>IFERROR(INDEX(#REF!,$D45,MATCH(L$10,#REF!,0)), "")</f>
        <v/>
      </c>
      <c r="M45" s="23" t="str">
        <f>IFERROR(INDEX(#REF!,$D45,MATCH(M$10,#REF!,0)), "")</f>
        <v/>
      </c>
      <c r="N45" s="23" t="str">
        <f>IFERROR(INDEX(#REF!,$D45,MATCH(N$10,#REF!,0)), "")</f>
        <v/>
      </c>
      <c r="O45" s="23" t="str">
        <f>IFERROR(INDEX(#REF!,$D45,MATCH(O$10,#REF!,0)), "")</f>
        <v/>
      </c>
      <c r="P45" s="23" t="str">
        <f>IFERROR(INDEX(#REF!,$D45,MATCH(P$10,#REF!,0)), "")</f>
        <v/>
      </c>
      <c r="Q45" s="23" t="str">
        <f>IFERROR(INDEX(#REF!,$D45,MATCH(Q$10,#REF!,0)), "")</f>
        <v/>
      </c>
      <c r="R45" s="23" t="str">
        <f>IFERROR(INDEX(#REF!,$D45,MATCH(R$10,#REF!,0)), "")</f>
        <v/>
      </c>
      <c r="S45" s="23" t="str">
        <f>IFERROR(INDEX(#REF!,$D45,MATCH(S$10,#REF!,0)), "")</f>
        <v/>
      </c>
    </row>
    <row r="46" spans="1:19" hidden="1" x14ac:dyDescent="0.25">
      <c r="A46" s="4" t="s">
        <v>49</v>
      </c>
      <c r="B46" s="28" t="s">
        <v>45</v>
      </c>
      <c r="C46" s="26" t="str">
        <f t="shared" si="17"/>
        <v>2016:2:3:7:TAOYUAN</v>
      </c>
      <c r="D46" s="18" t="e">
        <f>MATCH($C46,#REF!, 0)</f>
        <v>#REF!</v>
      </c>
      <c r="E46" s="12" t="str">
        <f>IFERROR(INDEX(#REF!,$D46,MATCH(E$10,#REF!,0)), "")</f>
        <v/>
      </c>
      <c r="F46" s="12" t="str">
        <f>IFERROR(INDEX(#REF!,$D46,MATCH(F$10,#REF!,0)), "")</f>
        <v/>
      </c>
      <c r="G46" s="12" t="str">
        <f>IFERROR(INDEX(#REF!,$D46,MATCH(G$10,#REF!,0)), "")</f>
        <v/>
      </c>
      <c r="H46" s="12" t="str">
        <f>IFERROR(INDEX(#REF!,$D46,MATCH(H$10,#REF!,0)), "")</f>
        <v/>
      </c>
      <c r="I46" s="12" t="str">
        <f>IFERROR(INDEX(#REF!,$D46,MATCH(I$10,#REF!,0)), "")</f>
        <v/>
      </c>
      <c r="J46" s="23" t="str">
        <f>IFERROR(INDEX(#REF!,$D46,MATCH(J$10,#REF!,0)), "")</f>
        <v/>
      </c>
      <c r="K46" s="23" t="str">
        <f>IFERROR(INDEX(#REF!,$D46,MATCH(K$10,#REF!,0)), "")</f>
        <v/>
      </c>
      <c r="L46" s="23" t="str">
        <f>IFERROR(INDEX(#REF!,$D46,MATCH(L$10,#REF!,0)), "")</f>
        <v/>
      </c>
      <c r="M46" s="23" t="str">
        <f>IFERROR(INDEX(#REF!,$D46,MATCH(M$10,#REF!,0)), "")</f>
        <v/>
      </c>
      <c r="N46" s="23" t="str">
        <f>IFERROR(INDEX(#REF!,$D46,MATCH(N$10,#REF!,0)), "")</f>
        <v/>
      </c>
      <c r="O46" s="23" t="str">
        <f>IFERROR(INDEX(#REF!,$D46,MATCH(O$10,#REF!,0)), "")</f>
        <v/>
      </c>
      <c r="P46" s="23" t="str">
        <f>IFERROR(INDEX(#REF!,$D46,MATCH(P$10,#REF!,0)), "")</f>
        <v/>
      </c>
      <c r="Q46" s="23" t="str">
        <f>IFERROR(INDEX(#REF!,$D46,MATCH(Q$10,#REF!,0)), "")</f>
        <v/>
      </c>
      <c r="R46" s="23" t="str">
        <f>IFERROR(INDEX(#REF!,$D46,MATCH(R$10,#REF!,0)), "")</f>
        <v/>
      </c>
      <c r="S46" s="23" t="str">
        <f>IFERROR(INDEX(#REF!,$D46,MATCH(S$10,#REF!,0)), "")</f>
        <v/>
      </c>
    </row>
    <row r="47" spans="1:19" x14ac:dyDescent="0.25">
      <c r="B47" s="25" t="s">
        <v>45</v>
      </c>
      <c r="C47" s="26"/>
      <c r="D47" s="26"/>
      <c r="E47" s="27">
        <f>SUM(E36:E46)</f>
        <v>0</v>
      </c>
      <c r="F47" s="27">
        <f t="shared" ref="F47" si="18">SUM(F36:F46)</f>
        <v>0</v>
      </c>
      <c r="G47" s="27">
        <f t="shared" ref="G47" si="19">SUM(G36:G46)</f>
        <v>0</v>
      </c>
      <c r="H47" s="27">
        <f t="shared" ref="H47" si="20">SUM(H36:H46)</f>
        <v>0</v>
      </c>
      <c r="I47" s="27">
        <f t="shared" ref="I47" si="21">SUM(I36:I46)</f>
        <v>0</v>
      </c>
      <c r="J47" s="27">
        <f t="shared" ref="J47" si="22">SUM(J36:J46)</f>
        <v>0</v>
      </c>
      <c r="K47" s="27">
        <f t="shared" ref="K47" si="23">SUM(K36:K46)</f>
        <v>0</v>
      </c>
      <c r="L47" s="27">
        <f t="shared" ref="L47" si="24">SUM(L36:L46)</f>
        <v>0</v>
      </c>
      <c r="M47" s="27">
        <f t="shared" ref="M47" si="25">SUM(M36:M46)</f>
        <v>0</v>
      </c>
      <c r="N47" s="27">
        <f t="shared" ref="N47" si="26">SUM(N36:N46)</f>
        <v>0</v>
      </c>
      <c r="O47" s="27">
        <f t="shared" ref="O47" si="27">SUM(O36:O46)</f>
        <v>0</v>
      </c>
      <c r="P47" s="27">
        <f t="shared" ref="P47" si="28">SUM(P36:P46)</f>
        <v>0</v>
      </c>
      <c r="Q47" s="27">
        <f t="shared" ref="Q47" si="29">SUM(Q36:Q46)</f>
        <v>0</v>
      </c>
      <c r="R47" s="27">
        <f t="shared" ref="R47" si="30">SUM(R36:R46)</f>
        <v>0</v>
      </c>
      <c r="S47" s="27">
        <f t="shared" ref="S47" si="31">SUM(S36:S46)</f>
        <v>0</v>
      </c>
    </row>
    <row r="48" spans="1:19" hidden="1" x14ac:dyDescent="0.25">
      <c r="A48" s="4" t="s">
        <v>48</v>
      </c>
      <c r="B48" s="28" t="s">
        <v>46</v>
      </c>
      <c r="C48" s="26" t="str">
        <f t="shared" ref="C48:C58" si="32">CONCATENATE(YEAR,":",MONTH,":4:7:", $A48)</f>
        <v>2016:2:4:7:OFFICE</v>
      </c>
      <c r="D48" s="18" t="e">
        <f>MATCH($C48,#REF!, 0)</f>
        <v>#REF!</v>
      </c>
      <c r="E48" s="12" t="str">
        <f>IFERROR(INDEX(#REF!,$D48,MATCH(E$10,#REF!,0)), "")</f>
        <v/>
      </c>
      <c r="F48" s="12" t="str">
        <f>IFERROR(INDEX(#REF!,$D48,MATCH(F$10,#REF!,0)), "")</f>
        <v/>
      </c>
      <c r="G48" s="12" t="str">
        <f>IFERROR(INDEX(#REF!,$D48,MATCH(G$10,#REF!,0)), "")</f>
        <v/>
      </c>
      <c r="H48" s="12" t="str">
        <f>IFERROR(INDEX(#REF!,$D48,MATCH(H$10,#REF!,0)), "")</f>
        <v/>
      </c>
      <c r="I48" s="12" t="str">
        <f>IFERROR(INDEX(#REF!,$D48,MATCH(I$10,#REF!,0)), "")</f>
        <v/>
      </c>
      <c r="J48" s="23" t="str">
        <f>IFERROR(INDEX(#REF!,$D48,MATCH(J$10,#REF!,0)), "")</f>
        <v/>
      </c>
      <c r="K48" s="23" t="str">
        <f>IFERROR(INDEX(#REF!,$D48,MATCH(K$10,#REF!,0)), "")</f>
        <v/>
      </c>
      <c r="L48" s="23" t="str">
        <f>IFERROR(INDEX(#REF!,$D48,MATCH(L$10,#REF!,0)), "")</f>
        <v/>
      </c>
      <c r="M48" s="23" t="str">
        <f>IFERROR(INDEX(#REF!,$D48,MATCH(M$10,#REF!,0)), "")</f>
        <v/>
      </c>
      <c r="N48" s="23" t="str">
        <f>IFERROR(INDEX(#REF!,$D48,MATCH(N$10,#REF!,0)), "")</f>
        <v/>
      </c>
      <c r="O48" s="23" t="str">
        <f>IFERROR(INDEX(#REF!,$D48,MATCH(O$10,#REF!,0)), "")</f>
        <v/>
      </c>
      <c r="P48" s="23" t="str">
        <f>IFERROR(INDEX(#REF!,$D48,MATCH(P$10,#REF!,0)), "")</f>
        <v/>
      </c>
      <c r="Q48" s="23" t="str">
        <f>IFERROR(INDEX(#REF!,$D48,MATCH(Q$10,#REF!,0)), "")</f>
        <v/>
      </c>
      <c r="R48" s="23" t="str">
        <f>IFERROR(INDEX(#REF!,$D48,MATCH(R$10,#REF!,0)), "")</f>
        <v/>
      </c>
      <c r="S48" s="23" t="str">
        <f>IFERROR(INDEX(#REF!,$D48,MATCH(S$10,#REF!,0)), "")</f>
        <v/>
      </c>
    </row>
    <row r="49" spans="1:19" hidden="1" x14ac:dyDescent="0.25">
      <c r="A49" s="4" t="s">
        <v>54</v>
      </c>
      <c r="B49" s="28" t="s">
        <v>46</v>
      </c>
      <c r="C49" s="26" t="str">
        <f t="shared" si="32"/>
        <v>2016:2:4:7:HUALIAN</v>
      </c>
      <c r="D49" s="18" t="e">
        <f>MATCH($C49,#REF!, 0)</f>
        <v>#REF!</v>
      </c>
      <c r="E49" s="12" t="str">
        <f>IFERROR(INDEX(#REF!,$D49,MATCH(E$10,#REF!,0)), "")</f>
        <v/>
      </c>
      <c r="F49" s="12" t="str">
        <f>IFERROR(INDEX(#REF!,$D49,MATCH(F$10,#REF!,0)), "")</f>
        <v/>
      </c>
      <c r="G49" s="12" t="str">
        <f>IFERROR(INDEX(#REF!,$D49,MATCH(G$10,#REF!,0)), "")</f>
        <v/>
      </c>
      <c r="H49" s="12" t="str">
        <f>IFERROR(INDEX(#REF!,$D49,MATCH(H$10,#REF!,0)), "")</f>
        <v/>
      </c>
      <c r="I49" s="12" t="str">
        <f>IFERROR(INDEX(#REF!,$D49,MATCH(I$10,#REF!,0)), "")</f>
        <v/>
      </c>
      <c r="J49" s="23" t="str">
        <f>IFERROR(INDEX(#REF!,$D49,MATCH(J$10,#REF!,0)), "")</f>
        <v/>
      </c>
      <c r="K49" s="23" t="str">
        <f>IFERROR(INDEX(#REF!,$D49,MATCH(K$10,#REF!,0)), "")</f>
        <v/>
      </c>
      <c r="L49" s="23" t="str">
        <f>IFERROR(INDEX(#REF!,$D49,MATCH(L$10,#REF!,0)), "")</f>
        <v/>
      </c>
      <c r="M49" s="23" t="str">
        <f>IFERROR(INDEX(#REF!,$D49,MATCH(M$10,#REF!,0)), "")</f>
        <v/>
      </c>
      <c r="N49" s="23" t="str">
        <f>IFERROR(INDEX(#REF!,$D49,MATCH(N$10,#REF!,0)), "")</f>
        <v/>
      </c>
      <c r="O49" s="23" t="str">
        <f>IFERROR(INDEX(#REF!,$D49,MATCH(O$10,#REF!,0)), "")</f>
        <v/>
      </c>
      <c r="P49" s="23" t="str">
        <f>IFERROR(INDEX(#REF!,$D49,MATCH(P$10,#REF!,0)), "")</f>
        <v/>
      </c>
      <c r="Q49" s="23" t="str">
        <f>IFERROR(INDEX(#REF!,$D49,MATCH(Q$10,#REF!,0)), "")</f>
        <v/>
      </c>
      <c r="R49" s="23" t="str">
        <f>IFERROR(INDEX(#REF!,$D49,MATCH(R$10,#REF!,0)), "")</f>
        <v/>
      </c>
      <c r="S49" s="23" t="str">
        <f>IFERROR(INDEX(#REF!,$D49,MATCH(S$10,#REF!,0)), "")</f>
        <v/>
      </c>
    </row>
    <row r="50" spans="1:19" hidden="1" x14ac:dyDescent="0.25">
      <c r="A50" s="4" t="s">
        <v>52</v>
      </c>
      <c r="B50" s="28" t="s">
        <v>46</v>
      </c>
      <c r="C50" s="26" t="str">
        <f t="shared" si="32"/>
        <v>2016:2:4:7:TAIDONG</v>
      </c>
      <c r="D50" s="18" t="e">
        <f>MATCH($C50,#REF!, 0)</f>
        <v>#REF!</v>
      </c>
      <c r="E50" s="12" t="str">
        <f>IFERROR(INDEX(#REF!,$D50,MATCH(E$10,#REF!,0)), "")</f>
        <v/>
      </c>
      <c r="F50" s="12" t="str">
        <f>IFERROR(INDEX(#REF!,$D50,MATCH(F$10,#REF!,0)), "")</f>
        <v/>
      </c>
      <c r="G50" s="12" t="str">
        <f>IFERROR(INDEX(#REF!,$D50,MATCH(G$10,#REF!,0)), "")</f>
        <v/>
      </c>
      <c r="H50" s="12" t="str">
        <f>IFERROR(INDEX(#REF!,$D50,MATCH(H$10,#REF!,0)), "")</f>
        <v/>
      </c>
      <c r="I50" s="12" t="str">
        <f>IFERROR(INDEX(#REF!,$D50,MATCH(I$10,#REF!,0)), "")</f>
        <v/>
      </c>
      <c r="J50" s="23" t="str">
        <f>IFERROR(INDEX(#REF!,$D50,MATCH(J$10,#REF!,0)), "")</f>
        <v/>
      </c>
      <c r="K50" s="23" t="str">
        <f>IFERROR(INDEX(#REF!,$D50,MATCH(K$10,#REF!,0)), "")</f>
        <v/>
      </c>
      <c r="L50" s="23" t="str">
        <f>IFERROR(INDEX(#REF!,$D50,MATCH(L$10,#REF!,0)), "")</f>
        <v/>
      </c>
      <c r="M50" s="23" t="str">
        <f>IFERROR(INDEX(#REF!,$D50,MATCH(M$10,#REF!,0)), "")</f>
        <v/>
      </c>
      <c r="N50" s="23" t="str">
        <f>IFERROR(INDEX(#REF!,$D50,MATCH(N$10,#REF!,0)), "")</f>
        <v/>
      </c>
      <c r="O50" s="23" t="str">
        <f>IFERROR(INDEX(#REF!,$D50,MATCH(O$10,#REF!,0)), "")</f>
        <v/>
      </c>
      <c r="P50" s="23" t="str">
        <f>IFERROR(INDEX(#REF!,$D50,MATCH(P$10,#REF!,0)), "")</f>
        <v/>
      </c>
      <c r="Q50" s="23" t="str">
        <f>IFERROR(INDEX(#REF!,$D50,MATCH(Q$10,#REF!,0)), "")</f>
        <v/>
      </c>
      <c r="R50" s="23" t="str">
        <f>IFERROR(INDEX(#REF!,$D50,MATCH(R$10,#REF!,0)), "")</f>
        <v/>
      </c>
      <c r="S50" s="23" t="str">
        <f>IFERROR(INDEX(#REF!,$D50,MATCH(S$10,#REF!,0)), "")</f>
        <v/>
      </c>
    </row>
    <row r="51" spans="1:19" hidden="1" x14ac:dyDescent="0.25">
      <c r="A51" s="4" t="s">
        <v>51</v>
      </c>
      <c r="B51" s="28" t="s">
        <v>46</v>
      </c>
      <c r="C51" s="26" t="str">
        <f t="shared" si="32"/>
        <v>2016:2:4:7:ZHUNAN</v>
      </c>
      <c r="D51" s="18" t="e">
        <f>MATCH($C51,#REF!, 0)</f>
        <v>#REF!</v>
      </c>
      <c r="E51" s="12" t="str">
        <f>IFERROR(INDEX(#REF!,$D51,MATCH(E$10,#REF!,0)), "")</f>
        <v/>
      </c>
      <c r="F51" s="12" t="str">
        <f>IFERROR(INDEX(#REF!,$D51,MATCH(F$10,#REF!,0)), "")</f>
        <v/>
      </c>
      <c r="G51" s="12" t="str">
        <f>IFERROR(INDEX(#REF!,$D51,MATCH(G$10,#REF!,0)), "")</f>
        <v/>
      </c>
      <c r="H51" s="12" t="str">
        <f>IFERROR(INDEX(#REF!,$D51,MATCH(H$10,#REF!,0)), "")</f>
        <v/>
      </c>
      <c r="I51" s="12" t="str">
        <f>IFERROR(INDEX(#REF!,$D51,MATCH(I$10,#REF!,0)), "")</f>
        <v/>
      </c>
      <c r="J51" s="23" t="str">
        <f>IFERROR(INDEX(#REF!,$D51,MATCH(J$10,#REF!,0)), "")</f>
        <v/>
      </c>
      <c r="K51" s="23" t="str">
        <f>IFERROR(INDEX(#REF!,$D51,MATCH(K$10,#REF!,0)), "")</f>
        <v/>
      </c>
      <c r="L51" s="23" t="str">
        <f>IFERROR(INDEX(#REF!,$D51,MATCH(L$10,#REF!,0)), "")</f>
        <v/>
      </c>
      <c r="M51" s="23" t="str">
        <f>IFERROR(INDEX(#REF!,$D51,MATCH(M$10,#REF!,0)), "")</f>
        <v/>
      </c>
      <c r="N51" s="23" t="str">
        <f>IFERROR(INDEX(#REF!,$D51,MATCH(N$10,#REF!,0)), "")</f>
        <v/>
      </c>
      <c r="O51" s="23" t="str">
        <f>IFERROR(INDEX(#REF!,$D51,MATCH(O$10,#REF!,0)), "")</f>
        <v/>
      </c>
      <c r="P51" s="23" t="str">
        <f>IFERROR(INDEX(#REF!,$D51,MATCH(P$10,#REF!,0)), "")</f>
        <v/>
      </c>
      <c r="Q51" s="23" t="str">
        <f>IFERROR(INDEX(#REF!,$D51,MATCH(Q$10,#REF!,0)), "")</f>
        <v/>
      </c>
      <c r="R51" s="23" t="str">
        <f>IFERROR(INDEX(#REF!,$D51,MATCH(R$10,#REF!,0)), "")</f>
        <v/>
      </c>
      <c r="S51" s="23" t="str">
        <f>IFERROR(INDEX(#REF!,$D51,MATCH(S$10,#REF!,0)), "")</f>
        <v/>
      </c>
    </row>
    <row r="52" spans="1:19" hidden="1" x14ac:dyDescent="0.25">
      <c r="A52" s="4" t="s">
        <v>50</v>
      </c>
      <c r="B52" s="28" t="s">
        <v>46</v>
      </c>
      <c r="C52" s="26" t="str">
        <f t="shared" si="32"/>
        <v>2016:2:4:7:XINZHU</v>
      </c>
      <c r="D52" s="18" t="e">
        <f>MATCH($C52,#REF!, 0)</f>
        <v>#REF!</v>
      </c>
      <c r="E52" s="12" t="str">
        <f>IFERROR(INDEX(#REF!,$D52,MATCH(E$10,#REF!,0)), "")</f>
        <v/>
      </c>
      <c r="F52" s="12" t="str">
        <f>IFERROR(INDEX(#REF!,$D52,MATCH(F$10,#REF!,0)), "")</f>
        <v/>
      </c>
      <c r="G52" s="12" t="str">
        <f>IFERROR(INDEX(#REF!,$D52,MATCH(G$10,#REF!,0)), "")</f>
        <v/>
      </c>
      <c r="H52" s="12" t="str">
        <f>IFERROR(INDEX(#REF!,$D52,MATCH(H$10,#REF!,0)), "")</f>
        <v/>
      </c>
      <c r="I52" s="12" t="str">
        <f>IFERROR(INDEX(#REF!,$D52,MATCH(I$10,#REF!,0)), "")</f>
        <v/>
      </c>
      <c r="J52" s="23" t="str">
        <f>IFERROR(INDEX(#REF!,$D52,MATCH(J$10,#REF!,0)), "")</f>
        <v/>
      </c>
      <c r="K52" s="23" t="str">
        <f>IFERROR(INDEX(#REF!,$D52,MATCH(K$10,#REF!,0)), "")</f>
        <v/>
      </c>
      <c r="L52" s="23" t="str">
        <f>IFERROR(INDEX(#REF!,$D52,MATCH(L$10,#REF!,0)), "")</f>
        <v/>
      </c>
      <c r="M52" s="23" t="str">
        <f>IFERROR(INDEX(#REF!,$D52,MATCH(M$10,#REF!,0)), "")</f>
        <v/>
      </c>
      <c r="N52" s="23" t="str">
        <f>IFERROR(INDEX(#REF!,$D52,MATCH(N$10,#REF!,0)), "")</f>
        <v/>
      </c>
      <c r="O52" s="23" t="str">
        <f>IFERROR(INDEX(#REF!,$D52,MATCH(O$10,#REF!,0)), "")</f>
        <v/>
      </c>
      <c r="P52" s="23" t="str">
        <f>IFERROR(INDEX(#REF!,$D52,MATCH(P$10,#REF!,0)), "")</f>
        <v/>
      </c>
      <c r="Q52" s="23" t="str">
        <f>IFERROR(INDEX(#REF!,$D52,MATCH(Q$10,#REF!,0)), "")</f>
        <v/>
      </c>
      <c r="R52" s="23" t="str">
        <f>IFERROR(INDEX(#REF!,$D52,MATCH(R$10,#REF!,0)), "")</f>
        <v/>
      </c>
      <c r="S52" s="23" t="str">
        <f>IFERROR(INDEX(#REF!,$D52,MATCH(S$10,#REF!,0)), "")</f>
        <v/>
      </c>
    </row>
    <row r="53" spans="1:19" hidden="1" x14ac:dyDescent="0.25">
      <c r="A53" s="4" t="s">
        <v>59</v>
      </c>
      <c r="B53" s="28" t="s">
        <v>46</v>
      </c>
      <c r="C53" s="26" t="str">
        <f t="shared" si="32"/>
        <v>2016:2:4:7:CENTRAL</v>
      </c>
      <c r="D53" s="18" t="e">
        <f>MATCH($C53,#REF!, 0)</f>
        <v>#REF!</v>
      </c>
      <c r="E53" s="12" t="str">
        <f>IFERROR(INDEX(#REF!,$D53,MATCH(E$10,#REF!,0)), "")</f>
        <v/>
      </c>
      <c r="F53" s="12" t="str">
        <f>IFERROR(INDEX(#REF!,$D53,MATCH(F$10,#REF!,0)), "")</f>
        <v/>
      </c>
      <c r="G53" s="12" t="str">
        <f>IFERROR(INDEX(#REF!,$D53,MATCH(G$10,#REF!,0)), "")</f>
        <v/>
      </c>
      <c r="H53" s="12" t="str">
        <f>IFERROR(INDEX(#REF!,$D53,MATCH(H$10,#REF!,0)), "")</f>
        <v/>
      </c>
      <c r="I53" s="12" t="str">
        <f>IFERROR(INDEX(#REF!,$D53,MATCH(I$10,#REF!,0)), "")</f>
        <v/>
      </c>
      <c r="J53" s="23" t="str">
        <f>IFERROR(INDEX(#REF!,$D53,MATCH(J$10,#REF!,0)), "")</f>
        <v/>
      </c>
      <c r="K53" s="23" t="str">
        <f>IFERROR(INDEX(#REF!,$D53,MATCH(K$10,#REF!,0)), "")</f>
        <v/>
      </c>
      <c r="L53" s="23" t="str">
        <f>IFERROR(INDEX(#REF!,$D53,MATCH(L$10,#REF!,0)), "")</f>
        <v/>
      </c>
      <c r="M53" s="23" t="str">
        <f>IFERROR(INDEX(#REF!,$D53,MATCH(M$10,#REF!,0)), "")</f>
        <v/>
      </c>
      <c r="N53" s="23" t="str">
        <f>IFERROR(INDEX(#REF!,$D53,MATCH(N$10,#REF!,0)), "")</f>
        <v/>
      </c>
      <c r="O53" s="23" t="str">
        <f>IFERROR(INDEX(#REF!,$D53,MATCH(O$10,#REF!,0)), "")</f>
        <v/>
      </c>
      <c r="P53" s="23" t="str">
        <f>IFERROR(INDEX(#REF!,$D53,MATCH(P$10,#REF!,0)), "")</f>
        <v/>
      </c>
      <c r="Q53" s="23" t="str">
        <f>IFERROR(INDEX(#REF!,$D53,MATCH(Q$10,#REF!,0)), "")</f>
        <v/>
      </c>
      <c r="R53" s="23" t="str">
        <f>IFERROR(INDEX(#REF!,$D53,MATCH(R$10,#REF!,0)), "")</f>
        <v/>
      </c>
      <c r="S53" s="23" t="str">
        <f>IFERROR(INDEX(#REF!,$D53,MATCH(S$10,#REF!,0)), "")</f>
        <v/>
      </c>
    </row>
    <row r="54" spans="1:19" hidden="1" x14ac:dyDescent="0.25">
      <c r="A54" s="4" t="s">
        <v>55</v>
      </c>
      <c r="B54" s="28" t="s">
        <v>46</v>
      </c>
      <c r="C54" s="26" t="str">
        <f t="shared" si="32"/>
        <v>2016:2:4:7:NORTH</v>
      </c>
      <c r="D54" s="18" t="e">
        <f>MATCH($C54,#REF!, 0)</f>
        <v>#REF!</v>
      </c>
      <c r="E54" s="12" t="str">
        <f>IFERROR(INDEX(#REF!,$D54,MATCH(E$10,#REF!,0)), "")</f>
        <v/>
      </c>
      <c r="F54" s="12" t="str">
        <f>IFERROR(INDEX(#REF!,$D54,MATCH(F$10,#REF!,0)), "")</f>
        <v/>
      </c>
      <c r="G54" s="12" t="str">
        <f>IFERROR(INDEX(#REF!,$D54,MATCH(G$10,#REF!,0)), "")</f>
        <v/>
      </c>
      <c r="H54" s="12" t="str">
        <f>IFERROR(INDEX(#REF!,$D54,MATCH(H$10,#REF!,0)), "")</f>
        <v/>
      </c>
      <c r="I54" s="12" t="str">
        <f>IFERROR(INDEX(#REF!,$D54,MATCH(I$10,#REF!,0)), "")</f>
        <v/>
      </c>
      <c r="J54" s="23" t="str">
        <f>IFERROR(INDEX(#REF!,$D54,MATCH(J$10,#REF!,0)), "")</f>
        <v/>
      </c>
      <c r="K54" s="23" t="str">
        <f>IFERROR(INDEX(#REF!,$D54,MATCH(K$10,#REF!,0)), "")</f>
        <v/>
      </c>
      <c r="L54" s="23" t="str">
        <f>IFERROR(INDEX(#REF!,$D54,MATCH(L$10,#REF!,0)), "")</f>
        <v/>
      </c>
      <c r="M54" s="23" t="str">
        <f>IFERROR(INDEX(#REF!,$D54,MATCH(M$10,#REF!,0)), "")</f>
        <v/>
      </c>
      <c r="N54" s="23" t="str">
        <f>IFERROR(INDEX(#REF!,$D54,MATCH(N$10,#REF!,0)), "")</f>
        <v/>
      </c>
      <c r="O54" s="23" t="str">
        <f>IFERROR(INDEX(#REF!,$D54,MATCH(O$10,#REF!,0)), "")</f>
        <v/>
      </c>
      <c r="P54" s="23" t="str">
        <f>IFERROR(INDEX(#REF!,$D54,MATCH(P$10,#REF!,0)), "")</f>
        <v/>
      </c>
      <c r="Q54" s="23" t="str">
        <f>IFERROR(INDEX(#REF!,$D54,MATCH(Q$10,#REF!,0)), "")</f>
        <v/>
      </c>
      <c r="R54" s="23" t="str">
        <f>IFERROR(INDEX(#REF!,$D54,MATCH(R$10,#REF!,0)), "")</f>
        <v/>
      </c>
      <c r="S54" s="23" t="str">
        <f>IFERROR(INDEX(#REF!,$D54,MATCH(S$10,#REF!,0)), "")</f>
        <v/>
      </c>
    </row>
    <row r="55" spans="1:19" hidden="1" x14ac:dyDescent="0.25">
      <c r="A55" s="4" t="s">
        <v>58</v>
      </c>
      <c r="B55" s="28" t="s">
        <v>46</v>
      </c>
      <c r="C55" s="26" t="str">
        <f t="shared" si="32"/>
        <v>2016:2:4:7:SOUTH</v>
      </c>
      <c r="D55" s="18" t="e">
        <f>MATCH($C55,#REF!, 0)</f>
        <v>#REF!</v>
      </c>
      <c r="E55" s="12" t="str">
        <f>IFERROR(INDEX(#REF!,$D55,MATCH(E$10,#REF!,0)), "")</f>
        <v/>
      </c>
      <c r="F55" s="12" t="str">
        <f>IFERROR(INDEX(#REF!,$D55,MATCH(F$10,#REF!,0)), "")</f>
        <v/>
      </c>
      <c r="G55" s="12" t="str">
        <f>IFERROR(INDEX(#REF!,$D55,MATCH(G$10,#REF!,0)), "")</f>
        <v/>
      </c>
      <c r="H55" s="12" t="str">
        <f>IFERROR(INDEX(#REF!,$D55,MATCH(H$10,#REF!,0)), "")</f>
        <v/>
      </c>
      <c r="I55" s="12" t="str">
        <f>IFERROR(INDEX(#REF!,$D55,MATCH(I$10,#REF!,0)), "")</f>
        <v/>
      </c>
      <c r="J55" s="23" t="str">
        <f>IFERROR(INDEX(#REF!,$D55,MATCH(J$10,#REF!,0)), "")</f>
        <v/>
      </c>
      <c r="K55" s="23" t="str">
        <f>IFERROR(INDEX(#REF!,$D55,MATCH(K$10,#REF!,0)), "")</f>
        <v/>
      </c>
      <c r="L55" s="23" t="str">
        <f>IFERROR(INDEX(#REF!,$D55,MATCH(L$10,#REF!,0)), "")</f>
        <v/>
      </c>
      <c r="M55" s="23" t="str">
        <f>IFERROR(INDEX(#REF!,$D55,MATCH(M$10,#REF!,0)), "")</f>
        <v/>
      </c>
      <c r="N55" s="23" t="str">
        <f>IFERROR(INDEX(#REF!,$D55,MATCH(N$10,#REF!,0)), "")</f>
        <v/>
      </c>
      <c r="O55" s="23" t="str">
        <f>IFERROR(INDEX(#REF!,$D55,MATCH(O$10,#REF!,0)), "")</f>
        <v/>
      </c>
      <c r="P55" s="23" t="str">
        <f>IFERROR(INDEX(#REF!,$D55,MATCH(P$10,#REF!,0)), "")</f>
        <v/>
      </c>
      <c r="Q55" s="23" t="str">
        <f>IFERROR(INDEX(#REF!,$D55,MATCH(Q$10,#REF!,0)), "")</f>
        <v/>
      </c>
      <c r="R55" s="23" t="str">
        <f>IFERROR(INDEX(#REF!,$D55,MATCH(R$10,#REF!,0)), "")</f>
        <v/>
      </c>
      <c r="S55" s="23" t="str">
        <f>IFERROR(INDEX(#REF!,$D55,MATCH(S$10,#REF!,0)), "")</f>
        <v/>
      </c>
    </row>
    <row r="56" spans="1:19" hidden="1" x14ac:dyDescent="0.25">
      <c r="A56" s="4" t="s">
        <v>57</v>
      </c>
      <c r="B56" s="28" t="s">
        <v>46</v>
      </c>
      <c r="C56" s="26" t="str">
        <f t="shared" si="32"/>
        <v>2016:2:4:7:WEST</v>
      </c>
      <c r="D56" s="18" t="e">
        <f>MATCH($C56,#REF!, 0)</f>
        <v>#REF!</v>
      </c>
      <c r="E56" s="12" t="str">
        <f>IFERROR(INDEX(#REF!,$D56,MATCH(E$10,#REF!,0)), "")</f>
        <v/>
      </c>
      <c r="F56" s="12" t="str">
        <f>IFERROR(INDEX(#REF!,$D56,MATCH(F$10,#REF!,0)), "")</f>
        <v/>
      </c>
      <c r="G56" s="12" t="str">
        <f>IFERROR(INDEX(#REF!,$D56,MATCH(G$10,#REF!,0)), "")</f>
        <v/>
      </c>
      <c r="H56" s="12" t="str">
        <f>IFERROR(INDEX(#REF!,$D56,MATCH(H$10,#REF!,0)), "")</f>
        <v/>
      </c>
      <c r="I56" s="12" t="str">
        <f>IFERROR(INDEX(#REF!,$D56,MATCH(I$10,#REF!,0)), "")</f>
        <v/>
      </c>
      <c r="J56" s="23" t="str">
        <f>IFERROR(INDEX(#REF!,$D56,MATCH(J$10,#REF!,0)), "")</f>
        <v/>
      </c>
      <c r="K56" s="23" t="str">
        <f>IFERROR(INDEX(#REF!,$D56,MATCH(K$10,#REF!,0)), "")</f>
        <v/>
      </c>
      <c r="L56" s="23" t="str">
        <f>IFERROR(INDEX(#REF!,$D56,MATCH(L$10,#REF!,0)), "")</f>
        <v/>
      </c>
      <c r="M56" s="23" t="str">
        <f>IFERROR(INDEX(#REF!,$D56,MATCH(M$10,#REF!,0)), "")</f>
        <v/>
      </c>
      <c r="N56" s="23" t="str">
        <f>IFERROR(INDEX(#REF!,$D56,MATCH(N$10,#REF!,0)), "")</f>
        <v/>
      </c>
      <c r="O56" s="23" t="str">
        <f>IFERROR(INDEX(#REF!,$D56,MATCH(O$10,#REF!,0)), "")</f>
        <v/>
      </c>
      <c r="P56" s="23" t="str">
        <f>IFERROR(INDEX(#REF!,$D56,MATCH(P$10,#REF!,0)), "")</f>
        <v/>
      </c>
      <c r="Q56" s="23" t="str">
        <f>IFERROR(INDEX(#REF!,$D56,MATCH(Q$10,#REF!,0)), "")</f>
        <v/>
      </c>
      <c r="R56" s="23" t="str">
        <f>IFERROR(INDEX(#REF!,$D56,MATCH(R$10,#REF!,0)), "")</f>
        <v/>
      </c>
      <c r="S56" s="23" t="str">
        <f>IFERROR(INDEX(#REF!,$D56,MATCH(S$10,#REF!,0)), "")</f>
        <v/>
      </c>
    </row>
    <row r="57" spans="1:19" hidden="1" x14ac:dyDescent="0.25">
      <c r="A57" s="4" t="s">
        <v>56</v>
      </c>
      <c r="B57" s="28" t="s">
        <v>46</v>
      </c>
      <c r="C57" s="26" t="str">
        <f t="shared" si="32"/>
        <v>2016:2:4:7:EAST</v>
      </c>
      <c r="D57" s="18" t="e">
        <f>MATCH($C57,#REF!, 0)</f>
        <v>#REF!</v>
      </c>
      <c r="E57" s="12" t="str">
        <f>IFERROR(INDEX(#REF!,$D57,MATCH(E$10,#REF!,0)), "")</f>
        <v/>
      </c>
      <c r="F57" s="12" t="str">
        <f>IFERROR(INDEX(#REF!,$D57,MATCH(F$10,#REF!,0)), "")</f>
        <v/>
      </c>
      <c r="G57" s="12" t="str">
        <f>IFERROR(INDEX(#REF!,$D57,MATCH(G$10,#REF!,0)), "")</f>
        <v/>
      </c>
      <c r="H57" s="12" t="str">
        <f>IFERROR(INDEX(#REF!,$D57,MATCH(H$10,#REF!,0)), "")</f>
        <v/>
      </c>
      <c r="I57" s="12" t="str">
        <f>IFERROR(INDEX(#REF!,$D57,MATCH(I$10,#REF!,0)), "")</f>
        <v/>
      </c>
      <c r="J57" s="23" t="str">
        <f>IFERROR(INDEX(#REF!,$D57,MATCH(J$10,#REF!,0)), "")</f>
        <v/>
      </c>
      <c r="K57" s="23" t="str">
        <f>IFERROR(INDEX(#REF!,$D57,MATCH(K$10,#REF!,0)), "")</f>
        <v/>
      </c>
      <c r="L57" s="23" t="str">
        <f>IFERROR(INDEX(#REF!,$D57,MATCH(L$10,#REF!,0)), "")</f>
        <v/>
      </c>
      <c r="M57" s="23" t="str">
        <f>IFERROR(INDEX(#REF!,$D57,MATCH(M$10,#REF!,0)), "")</f>
        <v/>
      </c>
      <c r="N57" s="23" t="str">
        <f>IFERROR(INDEX(#REF!,$D57,MATCH(N$10,#REF!,0)), "")</f>
        <v/>
      </c>
      <c r="O57" s="23" t="str">
        <f>IFERROR(INDEX(#REF!,$D57,MATCH(O$10,#REF!,0)), "")</f>
        <v/>
      </c>
      <c r="P57" s="23" t="str">
        <f>IFERROR(INDEX(#REF!,$D57,MATCH(P$10,#REF!,0)), "")</f>
        <v/>
      </c>
      <c r="Q57" s="23" t="str">
        <f>IFERROR(INDEX(#REF!,$D57,MATCH(Q$10,#REF!,0)), "")</f>
        <v/>
      </c>
      <c r="R57" s="23" t="str">
        <f>IFERROR(INDEX(#REF!,$D57,MATCH(R$10,#REF!,0)), "")</f>
        <v/>
      </c>
      <c r="S57" s="23" t="str">
        <f>IFERROR(INDEX(#REF!,$D57,MATCH(S$10,#REF!,0)), "")</f>
        <v/>
      </c>
    </row>
    <row r="58" spans="1:19" hidden="1" x14ac:dyDescent="0.25">
      <c r="A58" s="4" t="s">
        <v>49</v>
      </c>
      <c r="B58" s="28" t="s">
        <v>46</v>
      </c>
      <c r="C58" s="26" t="str">
        <f t="shared" si="32"/>
        <v>2016:2:4:7:TAOYUAN</v>
      </c>
      <c r="D58" s="18" t="e">
        <f>MATCH($C58,#REF!, 0)</f>
        <v>#REF!</v>
      </c>
      <c r="E58" s="12" t="str">
        <f>IFERROR(INDEX(#REF!,$D58,MATCH(E$10,#REF!,0)), "")</f>
        <v/>
      </c>
      <c r="F58" s="12" t="str">
        <f>IFERROR(INDEX(#REF!,$D58,MATCH(F$10,#REF!,0)), "")</f>
        <v/>
      </c>
      <c r="G58" s="12" t="str">
        <f>IFERROR(INDEX(#REF!,$D58,MATCH(G$10,#REF!,0)), "")</f>
        <v/>
      </c>
      <c r="H58" s="12" t="str">
        <f>IFERROR(INDEX(#REF!,$D58,MATCH(H$10,#REF!,0)), "")</f>
        <v/>
      </c>
      <c r="I58" s="12" t="str">
        <f>IFERROR(INDEX(#REF!,$D58,MATCH(I$10,#REF!,0)), "")</f>
        <v/>
      </c>
      <c r="J58" s="23" t="str">
        <f>IFERROR(INDEX(#REF!,$D58,MATCH(J$10,#REF!,0)), "")</f>
        <v/>
      </c>
      <c r="K58" s="23" t="str">
        <f>IFERROR(INDEX(#REF!,$D58,MATCH(K$10,#REF!,0)), "")</f>
        <v/>
      </c>
      <c r="L58" s="23" t="str">
        <f>IFERROR(INDEX(#REF!,$D58,MATCH(L$10,#REF!,0)), "")</f>
        <v/>
      </c>
      <c r="M58" s="23" t="str">
        <f>IFERROR(INDEX(#REF!,$D58,MATCH(M$10,#REF!,0)), "")</f>
        <v/>
      </c>
      <c r="N58" s="23" t="str">
        <f>IFERROR(INDEX(#REF!,$D58,MATCH(N$10,#REF!,0)), "")</f>
        <v/>
      </c>
      <c r="O58" s="23" t="str">
        <f>IFERROR(INDEX(#REF!,$D58,MATCH(O$10,#REF!,0)), "")</f>
        <v/>
      </c>
      <c r="P58" s="23" t="str">
        <f>IFERROR(INDEX(#REF!,$D58,MATCH(P$10,#REF!,0)), "")</f>
        <v/>
      </c>
      <c r="Q58" s="23" t="str">
        <f>IFERROR(INDEX(#REF!,$D58,MATCH(Q$10,#REF!,0)), "")</f>
        <v/>
      </c>
      <c r="R58" s="23" t="str">
        <f>IFERROR(INDEX(#REF!,$D58,MATCH(R$10,#REF!,0)), "")</f>
        <v/>
      </c>
      <c r="S58" s="23" t="str">
        <f>IFERROR(INDEX(#REF!,$D58,MATCH(S$10,#REF!,0)), "")</f>
        <v/>
      </c>
    </row>
    <row r="59" spans="1:19" x14ac:dyDescent="0.25">
      <c r="B59" s="25" t="s">
        <v>46</v>
      </c>
      <c r="C59" s="26"/>
      <c r="D59" s="26"/>
      <c r="E59" s="27">
        <f>SUM(E48:E58)</f>
        <v>0</v>
      </c>
      <c r="F59" s="27">
        <f t="shared" ref="F59" si="33">SUM(F48:F58)</f>
        <v>0</v>
      </c>
      <c r="G59" s="27">
        <f t="shared" ref="G59" si="34">SUM(G48:G58)</f>
        <v>0</v>
      </c>
      <c r="H59" s="27">
        <f t="shared" ref="H59" si="35">SUM(H48:H58)</f>
        <v>0</v>
      </c>
      <c r="I59" s="27">
        <f t="shared" ref="I59" si="36">SUM(I48:I58)</f>
        <v>0</v>
      </c>
      <c r="J59" s="27">
        <f t="shared" ref="J59" si="37">SUM(J48:J58)</f>
        <v>0</v>
      </c>
      <c r="K59" s="27">
        <f t="shared" ref="K59" si="38">SUM(K48:K58)</f>
        <v>0</v>
      </c>
      <c r="L59" s="27">
        <f t="shared" ref="L59" si="39">SUM(L48:L58)</f>
        <v>0</v>
      </c>
      <c r="M59" s="27">
        <f t="shared" ref="M59" si="40">SUM(M48:M58)</f>
        <v>0</v>
      </c>
      <c r="N59" s="27">
        <f t="shared" ref="N59" si="41">SUM(N48:N58)</f>
        <v>0</v>
      </c>
      <c r="O59" s="27">
        <f t="shared" ref="O59" si="42">SUM(O48:O58)</f>
        <v>0</v>
      </c>
      <c r="P59" s="27">
        <f t="shared" ref="P59" si="43">SUM(P48:P58)</f>
        <v>0</v>
      </c>
      <c r="Q59" s="27">
        <f t="shared" ref="Q59" si="44">SUM(Q48:Q58)</f>
        <v>0</v>
      </c>
      <c r="R59" s="27">
        <f t="shared" ref="R59" si="45">SUM(R48:R58)</f>
        <v>0</v>
      </c>
      <c r="S59" s="27">
        <f t="shared" ref="S59" si="46">SUM(S48:S58)</f>
        <v>0</v>
      </c>
    </row>
    <row r="60" spans="1:19" hidden="1" x14ac:dyDescent="0.25">
      <c r="A60" s="4" t="s">
        <v>48</v>
      </c>
      <c r="B60" s="28" t="s">
        <v>47</v>
      </c>
      <c r="C60" s="26" t="str">
        <f t="shared" ref="C60:C70" si="47">CONCATENATE(YEAR,":",MONTH,":5:7:", $A60)</f>
        <v>2016:2:5:7:OFFICE</v>
      </c>
      <c r="D60" s="18" t="e">
        <f>MATCH($C60,#REF!, 0)</f>
        <v>#REF!</v>
      </c>
      <c r="E60" s="12" t="str">
        <f>IFERROR(INDEX(#REF!,$D60,MATCH(E$10,#REF!,0)), "")</f>
        <v/>
      </c>
      <c r="F60" s="12" t="str">
        <f>IFERROR(INDEX(#REF!,$D60,MATCH(F$10,#REF!,0)), "")</f>
        <v/>
      </c>
      <c r="G60" s="12" t="str">
        <f>IFERROR(INDEX(#REF!,$D60,MATCH(G$10,#REF!,0)), "")</f>
        <v/>
      </c>
      <c r="H60" s="12" t="str">
        <f>IFERROR(INDEX(#REF!,$D60,MATCH(H$10,#REF!,0)), "")</f>
        <v/>
      </c>
      <c r="I60" s="12" t="str">
        <f>IFERROR(INDEX(#REF!,$D60,MATCH(I$10,#REF!,0)), "")</f>
        <v/>
      </c>
      <c r="J60" s="23" t="str">
        <f>IFERROR(INDEX(#REF!,$D60,MATCH(J$10,#REF!,0)), "")</f>
        <v/>
      </c>
      <c r="K60" s="23" t="str">
        <f>IFERROR(INDEX(#REF!,$D60,MATCH(K$10,#REF!,0)), "")</f>
        <v/>
      </c>
      <c r="L60" s="23" t="str">
        <f>IFERROR(INDEX(#REF!,$D60,MATCH(L$10,#REF!,0)), "")</f>
        <v/>
      </c>
      <c r="M60" s="23" t="str">
        <f>IFERROR(INDEX(#REF!,$D60,MATCH(M$10,#REF!,0)), "")</f>
        <v/>
      </c>
      <c r="N60" s="23" t="str">
        <f>IFERROR(INDEX(#REF!,$D60,MATCH(N$10,#REF!,0)), "")</f>
        <v/>
      </c>
      <c r="O60" s="23" t="str">
        <f>IFERROR(INDEX(#REF!,$D60,MATCH(O$10,#REF!,0)), "")</f>
        <v/>
      </c>
      <c r="P60" s="23" t="str">
        <f>IFERROR(INDEX(#REF!,$D60,MATCH(P$10,#REF!,0)), "")</f>
        <v/>
      </c>
      <c r="Q60" s="23" t="str">
        <f>IFERROR(INDEX(#REF!,$D60,MATCH(Q$10,#REF!,0)), "")</f>
        <v/>
      </c>
      <c r="R60" s="23" t="str">
        <f>IFERROR(INDEX(#REF!,$D60,MATCH(R$10,#REF!,0)), "")</f>
        <v/>
      </c>
      <c r="S60" s="23" t="str">
        <f>IFERROR(INDEX(#REF!,$D60,MATCH(S$10,#REF!,0)), "")</f>
        <v/>
      </c>
    </row>
    <row r="61" spans="1:19" hidden="1" x14ac:dyDescent="0.25">
      <c r="A61" s="4" t="s">
        <v>54</v>
      </c>
      <c r="B61" s="28" t="s">
        <v>47</v>
      </c>
      <c r="C61" s="26" t="str">
        <f t="shared" si="47"/>
        <v>2016:2:5:7:HUALIAN</v>
      </c>
      <c r="D61" s="18" t="e">
        <f>MATCH($C61,#REF!, 0)</f>
        <v>#REF!</v>
      </c>
      <c r="E61" s="12" t="str">
        <f>IFERROR(INDEX(#REF!,$D61,MATCH(E$10,#REF!,0)), "")</f>
        <v/>
      </c>
      <c r="F61" s="12" t="str">
        <f>IFERROR(INDEX(#REF!,$D61,MATCH(F$10,#REF!,0)), "")</f>
        <v/>
      </c>
      <c r="G61" s="12" t="str">
        <f>IFERROR(INDEX(#REF!,$D61,MATCH(G$10,#REF!,0)), "")</f>
        <v/>
      </c>
      <c r="H61" s="12" t="str">
        <f>IFERROR(INDEX(#REF!,$D61,MATCH(H$10,#REF!,0)), "")</f>
        <v/>
      </c>
      <c r="I61" s="12" t="str">
        <f>IFERROR(INDEX(#REF!,$D61,MATCH(I$10,#REF!,0)), "")</f>
        <v/>
      </c>
      <c r="J61" s="23" t="str">
        <f>IFERROR(INDEX(#REF!,$D61,MATCH(J$10,#REF!,0)), "")</f>
        <v/>
      </c>
      <c r="K61" s="23" t="str">
        <f>IFERROR(INDEX(#REF!,$D61,MATCH(K$10,#REF!,0)), "")</f>
        <v/>
      </c>
      <c r="L61" s="23" t="str">
        <f>IFERROR(INDEX(#REF!,$D61,MATCH(L$10,#REF!,0)), "")</f>
        <v/>
      </c>
      <c r="M61" s="23" t="str">
        <f>IFERROR(INDEX(#REF!,$D61,MATCH(M$10,#REF!,0)), "")</f>
        <v/>
      </c>
      <c r="N61" s="23" t="str">
        <f>IFERROR(INDEX(#REF!,$D61,MATCH(N$10,#REF!,0)), "")</f>
        <v/>
      </c>
      <c r="O61" s="23" t="str">
        <f>IFERROR(INDEX(#REF!,$D61,MATCH(O$10,#REF!,0)), "")</f>
        <v/>
      </c>
      <c r="P61" s="23" t="str">
        <f>IFERROR(INDEX(#REF!,$D61,MATCH(P$10,#REF!,0)), "")</f>
        <v/>
      </c>
      <c r="Q61" s="23" t="str">
        <f>IFERROR(INDEX(#REF!,$D61,MATCH(Q$10,#REF!,0)), "")</f>
        <v/>
      </c>
      <c r="R61" s="23" t="str">
        <f>IFERROR(INDEX(#REF!,$D61,MATCH(R$10,#REF!,0)), "")</f>
        <v/>
      </c>
      <c r="S61" s="23" t="str">
        <f>IFERROR(INDEX(#REF!,$D61,MATCH(S$10,#REF!,0)), "")</f>
        <v/>
      </c>
    </row>
    <row r="62" spans="1:19" hidden="1" x14ac:dyDescent="0.25">
      <c r="A62" s="4" t="s">
        <v>52</v>
      </c>
      <c r="B62" s="28" t="s">
        <v>47</v>
      </c>
      <c r="C62" s="26" t="str">
        <f t="shared" si="47"/>
        <v>2016:2:5:7:TAIDONG</v>
      </c>
      <c r="D62" s="18" t="e">
        <f>MATCH($C62,#REF!, 0)</f>
        <v>#REF!</v>
      </c>
      <c r="E62" s="12" t="str">
        <f>IFERROR(INDEX(#REF!,$D62,MATCH(E$10,#REF!,0)), "")</f>
        <v/>
      </c>
      <c r="F62" s="12" t="str">
        <f>IFERROR(INDEX(#REF!,$D62,MATCH(F$10,#REF!,0)), "")</f>
        <v/>
      </c>
      <c r="G62" s="12" t="str">
        <f>IFERROR(INDEX(#REF!,$D62,MATCH(G$10,#REF!,0)), "")</f>
        <v/>
      </c>
      <c r="H62" s="12" t="str">
        <f>IFERROR(INDEX(#REF!,$D62,MATCH(H$10,#REF!,0)), "")</f>
        <v/>
      </c>
      <c r="I62" s="12" t="str">
        <f>IFERROR(INDEX(#REF!,$D62,MATCH(I$10,#REF!,0)), "")</f>
        <v/>
      </c>
      <c r="J62" s="23" t="str">
        <f>IFERROR(INDEX(#REF!,$D62,MATCH(J$10,#REF!,0)), "")</f>
        <v/>
      </c>
      <c r="K62" s="23" t="str">
        <f>IFERROR(INDEX(#REF!,$D62,MATCH(K$10,#REF!,0)), "")</f>
        <v/>
      </c>
      <c r="L62" s="23" t="str">
        <f>IFERROR(INDEX(#REF!,$D62,MATCH(L$10,#REF!,0)), "")</f>
        <v/>
      </c>
      <c r="M62" s="23" t="str">
        <f>IFERROR(INDEX(#REF!,$D62,MATCH(M$10,#REF!,0)), "")</f>
        <v/>
      </c>
      <c r="N62" s="23" t="str">
        <f>IFERROR(INDEX(#REF!,$D62,MATCH(N$10,#REF!,0)), "")</f>
        <v/>
      </c>
      <c r="O62" s="23" t="str">
        <f>IFERROR(INDEX(#REF!,$D62,MATCH(O$10,#REF!,0)), "")</f>
        <v/>
      </c>
      <c r="P62" s="23" t="str">
        <f>IFERROR(INDEX(#REF!,$D62,MATCH(P$10,#REF!,0)), "")</f>
        <v/>
      </c>
      <c r="Q62" s="23" t="str">
        <f>IFERROR(INDEX(#REF!,$D62,MATCH(Q$10,#REF!,0)), "")</f>
        <v/>
      </c>
      <c r="R62" s="23" t="str">
        <f>IFERROR(INDEX(#REF!,$D62,MATCH(R$10,#REF!,0)), "")</f>
        <v/>
      </c>
      <c r="S62" s="23" t="str">
        <f>IFERROR(INDEX(#REF!,$D62,MATCH(S$10,#REF!,0)), "")</f>
        <v/>
      </c>
    </row>
    <row r="63" spans="1:19" hidden="1" x14ac:dyDescent="0.25">
      <c r="A63" s="4" t="s">
        <v>51</v>
      </c>
      <c r="B63" s="28" t="s">
        <v>47</v>
      </c>
      <c r="C63" s="26" t="str">
        <f t="shared" si="47"/>
        <v>2016:2:5:7:ZHUNAN</v>
      </c>
      <c r="D63" s="18" t="e">
        <f>MATCH($C63,#REF!, 0)</f>
        <v>#REF!</v>
      </c>
      <c r="E63" s="12" t="str">
        <f>IFERROR(INDEX(#REF!,$D63,MATCH(E$10,#REF!,0)), "")</f>
        <v/>
      </c>
      <c r="F63" s="12" t="str">
        <f>IFERROR(INDEX(#REF!,$D63,MATCH(F$10,#REF!,0)), "")</f>
        <v/>
      </c>
      <c r="G63" s="12" t="str">
        <f>IFERROR(INDEX(#REF!,$D63,MATCH(G$10,#REF!,0)), "")</f>
        <v/>
      </c>
      <c r="H63" s="12" t="str">
        <f>IFERROR(INDEX(#REF!,$D63,MATCH(H$10,#REF!,0)), "")</f>
        <v/>
      </c>
      <c r="I63" s="12" t="str">
        <f>IFERROR(INDEX(#REF!,$D63,MATCH(I$10,#REF!,0)), "")</f>
        <v/>
      </c>
      <c r="J63" s="23" t="str">
        <f>IFERROR(INDEX(#REF!,$D63,MATCH(J$10,#REF!,0)), "")</f>
        <v/>
      </c>
      <c r="K63" s="23" t="str">
        <f>IFERROR(INDEX(#REF!,$D63,MATCH(K$10,#REF!,0)), "")</f>
        <v/>
      </c>
      <c r="L63" s="23" t="str">
        <f>IFERROR(INDEX(#REF!,$D63,MATCH(L$10,#REF!,0)), "")</f>
        <v/>
      </c>
      <c r="M63" s="23" t="str">
        <f>IFERROR(INDEX(#REF!,$D63,MATCH(M$10,#REF!,0)), "")</f>
        <v/>
      </c>
      <c r="N63" s="23" t="str">
        <f>IFERROR(INDEX(#REF!,$D63,MATCH(N$10,#REF!,0)), "")</f>
        <v/>
      </c>
      <c r="O63" s="23" t="str">
        <f>IFERROR(INDEX(#REF!,$D63,MATCH(O$10,#REF!,0)), "")</f>
        <v/>
      </c>
      <c r="P63" s="23" t="str">
        <f>IFERROR(INDEX(#REF!,$D63,MATCH(P$10,#REF!,0)), "")</f>
        <v/>
      </c>
      <c r="Q63" s="23" t="str">
        <f>IFERROR(INDEX(#REF!,$D63,MATCH(Q$10,#REF!,0)), "")</f>
        <v/>
      </c>
      <c r="R63" s="23" t="str">
        <f>IFERROR(INDEX(#REF!,$D63,MATCH(R$10,#REF!,0)), "")</f>
        <v/>
      </c>
      <c r="S63" s="23" t="str">
        <f>IFERROR(INDEX(#REF!,$D63,MATCH(S$10,#REF!,0)), "")</f>
        <v/>
      </c>
    </row>
    <row r="64" spans="1:19" hidden="1" x14ac:dyDescent="0.25">
      <c r="A64" s="4" t="s">
        <v>50</v>
      </c>
      <c r="B64" s="28" t="s">
        <v>47</v>
      </c>
      <c r="C64" s="26" t="str">
        <f t="shared" si="47"/>
        <v>2016:2:5:7:XINZHU</v>
      </c>
      <c r="D64" s="18" t="e">
        <f>MATCH($C64,#REF!, 0)</f>
        <v>#REF!</v>
      </c>
      <c r="E64" s="12" t="str">
        <f>IFERROR(INDEX(#REF!,$D64,MATCH(E$10,#REF!,0)), "")</f>
        <v/>
      </c>
      <c r="F64" s="12" t="str">
        <f>IFERROR(INDEX(#REF!,$D64,MATCH(F$10,#REF!,0)), "")</f>
        <v/>
      </c>
      <c r="G64" s="12" t="str">
        <f>IFERROR(INDEX(#REF!,$D64,MATCH(G$10,#REF!,0)), "")</f>
        <v/>
      </c>
      <c r="H64" s="12" t="str">
        <f>IFERROR(INDEX(#REF!,$D64,MATCH(H$10,#REF!,0)), "")</f>
        <v/>
      </c>
      <c r="I64" s="12" t="str">
        <f>IFERROR(INDEX(#REF!,$D64,MATCH(I$10,#REF!,0)), "")</f>
        <v/>
      </c>
      <c r="J64" s="23" t="str">
        <f>IFERROR(INDEX(#REF!,$D64,MATCH(J$10,#REF!,0)), "")</f>
        <v/>
      </c>
      <c r="K64" s="23" t="str">
        <f>IFERROR(INDEX(#REF!,$D64,MATCH(K$10,#REF!,0)), "")</f>
        <v/>
      </c>
      <c r="L64" s="23" t="str">
        <f>IFERROR(INDEX(#REF!,$D64,MATCH(L$10,#REF!,0)), "")</f>
        <v/>
      </c>
      <c r="M64" s="23" t="str">
        <f>IFERROR(INDEX(#REF!,$D64,MATCH(M$10,#REF!,0)), "")</f>
        <v/>
      </c>
      <c r="N64" s="23" t="str">
        <f>IFERROR(INDEX(#REF!,$D64,MATCH(N$10,#REF!,0)), "")</f>
        <v/>
      </c>
      <c r="O64" s="23" t="str">
        <f>IFERROR(INDEX(#REF!,$D64,MATCH(O$10,#REF!,0)), "")</f>
        <v/>
      </c>
      <c r="P64" s="23" t="str">
        <f>IFERROR(INDEX(#REF!,$D64,MATCH(P$10,#REF!,0)), "")</f>
        <v/>
      </c>
      <c r="Q64" s="23" t="str">
        <f>IFERROR(INDEX(#REF!,$D64,MATCH(Q$10,#REF!,0)), "")</f>
        <v/>
      </c>
      <c r="R64" s="23" t="str">
        <f>IFERROR(INDEX(#REF!,$D64,MATCH(R$10,#REF!,0)), "")</f>
        <v/>
      </c>
      <c r="S64" s="23" t="str">
        <f>IFERROR(INDEX(#REF!,$D64,MATCH(S$10,#REF!,0)), "")</f>
        <v/>
      </c>
    </row>
    <row r="65" spans="1:19" hidden="1" x14ac:dyDescent="0.25">
      <c r="A65" s="4" t="s">
        <v>59</v>
      </c>
      <c r="B65" s="28" t="s">
        <v>47</v>
      </c>
      <c r="C65" s="26" t="str">
        <f t="shared" si="47"/>
        <v>2016:2:5:7:CENTRAL</v>
      </c>
      <c r="D65" s="18" t="e">
        <f>MATCH($C65,#REF!, 0)</f>
        <v>#REF!</v>
      </c>
      <c r="E65" s="12" t="str">
        <f>IFERROR(INDEX(#REF!,$D65,MATCH(E$10,#REF!,0)), "")</f>
        <v/>
      </c>
      <c r="F65" s="12" t="str">
        <f>IFERROR(INDEX(#REF!,$D65,MATCH(F$10,#REF!,0)), "")</f>
        <v/>
      </c>
      <c r="G65" s="12" t="str">
        <f>IFERROR(INDEX(#REF!,$D65,MATCH(G$10,#REF!,0)), "")</f>
        <v/>
      </c>
      <c r="H65" s="12" t="str">
        <f>IFERROR(INDEX(#REF!,$D65,MATCH(H$10,#REF!,0)), "")</f>
        <v/>
      </c>
      <c r="I65" s="12" t="str">
        <f>IFERROR(INDEX(#REF!,$D65,MATCH(I$10,#REF!,0)), "")</f>
        <v/>
      </c>
      <c r="J65" s="23" t="str">
        <f>IFERROR(INDEX(#REF!,$D65,MATCH(J$10,#REF!,0)), "")</f>
        <v/>
      </c>
      <c r="K65" s="23" t="str">
        <f>IFERROR(INDEX(#REF!,$D65,MATCH(K$10,#REF!,0)), "")</f>
        <v/>
      </c>
      <c r="L65" s="23" t="str">
        <f>IFERROR(INDEX(#REF!,$D65,MATCH(L$10,#REF!,0)), "")</f>
        <v/>
      </c>
      <c r="M65" s="23" t="str">
        <f>IFERROR(INDEX(#REF!,$D65,MATCH(M$10,#REF!,0)), "")</f>
        <v/>
      </c>
      <c r="N65" s="23" t="str">
        <f>IFERROR(INDEX(#REF!,$D65,MATCH(N$10,#REF!,0)), "")</f>
        <v/>
      </c>
      <c r="O65" s="23" t="str">
        <f>IFERROR(INDEX(#REF!,$D65,MATCH(O$10,#REF!,0)), "")</f>
        <v/>
      </c>
      <c r="P65" s="23" t="str">
        <f>IFERROR(INDEX(#REF!,$D65,MATCH(P$10,#REF!,0)), "")</f>
        <v/>
      </c>
      <c r="Q65" s="23" t="str">
        <f>IFERROR(INDEX(#REF!,$D65,MATCH(Q$10,#REF!,0)), "")</f>
        <v/>
      </c>
      <c r="R65" s="23" t="str">
        <f>IFERROR(INDEX(#REF!,$D65,MATCH(R$10,#REF!,0)), "")</f>
        <v/>
      </c>
      <c r="S65" s="23" t="str">
        <f>IFERROR(INDEX(#REF!,$D65,MATCH(S$10,#REF!,0)), "")</f>
        <v/>
      </c>
    </row>
    <row r="66" spans="1:19" hidden="1" x14ac:dyDescent="0.25">
      <c r="A66" s="4" t="s">
        <v>55</v>
      </c>
      <c r="B66" s="28" t="s">
        <v>47</v>
      </c>
      <c r="C66" s="26" t="str">
        <f t="shared" si="47"/>
        <v>2016:2:5:7:NORTH</v>
      </c>
      <c r="D66" s="18" t="e">
        <f>MATCH($C66,#REF!, 0)</f>
        <v>#REF!</v>
      </c>
      <c r="E66" s="12" t="str">
        <f>IFERROR(INDEX(#REF!,$D66,MATCH(E$10,#REF!,0)), "")</f>
        <v/>
      </c>
      <c r="F66" s="12" t="str">
        <f>IFERROR(INDEX(#REF!,$D66,MATCH(F$10,#REF!,0)), "")</f>
        <v/>
      </c>
      <c r="G66" s="12" t="str">
        <f>IFERROR(INDEX(#REF!,$D66,MATCH(G$10,#REF!,0)), "")</f>
        <v/>
      </c>
      <c r="H66" s="12" t="str">
        <f>IFERROR(INDEX(#REF!,$D66,MATCH(H$10,#REF!,0)), "")</f>
        <v/>
      </c>
      <c r="I66" s="12" t="str">
        <f>IFERROR(INDEX(#REF!,$D66,MATCH(I$10,#REF!,0)), "")</f>
        <v/>
      </c>
      <c r="J66" s="23" t="str">
        <f>IFERROR(INDEX(#REF!,$D66,MATCH(J$10,#REF!,0)), "")</f>
        <v/>
      </c>
      <c r="K66" s="23" t="str">
        <f>IFERROR(INDEX(#REF!,$D66,MATCH(K$10,#REF!,0)), "")</f>
        <v/>
      </c>
      <c r="L66" s="23" t="str">
        <f>IFERROR(INDEX(#REF!,$D66,MATCH(L$10,#REF!,0)), "")</f>
        <v/>
      </c>
      <c r="M66" s="23" t="str">
        <f>IFERROR(INDEX(#REF!,$D66,MATCH(M$10,#REF!,0)), "")</f>
        <v/>
      </c>
      <c r="N66" s="23" t="str">
        <f>IFERROR(INDEX(#REF!,$D66,MATCH(N$10,#REF!,0)), "")</f>
        <v/>
      </c>
      <c r="O66" s="23" t="str">
        <f>IFERROR(INDEX(#REF!,$D66,MATCH(O$10,#REF!,0)), "")</f>
        <v/>
      </c>
      <c r="P66" s="23" t="str">
        <f>IFERROR(INDEX(#REF!,$D66,MATCH(P$10,#REF!,0)), "")</f>
        <v/>
      </c>
      <c r="Q66" s="23" t="str">
        <f>IFERROR(INDEX(#REF!,$D66,MATCH(Q$10,#REF!,0)), "")</f>
        <v/>
      </c>
      <c r="R66" s="23" t="str">
        <f>IFERROR(INDEX(#REF!,$D66,MATCH(R$10,#REF!,0)), "")</f>
        <v/>
      </c>
      <c r="S66" s="23" t="str">
        <f>IFERROR(INDEX(#REF!,$D66,MATCH(S$10,#REF!,0)), "")</f>
        <v/>
      </c>
    </row>
    <row r="67" spans="1:19" hidden="1" x14ac:dyDescent="0.25">
      <c r="A67" s="4" t="s">
        <v>58</v>
      </c>
      <c r="B67" s="28" t="s">
        <v>47</v>
      </c>
      <c r="C67" s="26" t="str">
        <f t="shared" si="47"/>
        <v>2016:2:5:7:SOUTH</v>
      </c>
      <c r="D67" s="18" t="e">
        <f>MATCH($C67,#REF!, 0)</f>
        <v>#REF!</v>
      </c>
      <c r="E67" s="12" t="str">
        <f>IFERROR(INDEX(#REF!,$D67,MATCH(E$10,#REF!,0)), "")</f>
        <v/>
      </c>
      <c r="F67" s="12" t="str">
        <f>IFERROR(INDEX(#REF!,$D67,MATCH(F$10,#REF!,0)), "")</f>
        <v/>
      </c>
      <c r="G67" s="12" t="str">
        <f>IFERROR(INDEX(#REF!,$D67,MATCH(G$10,#REF!,0)), "")</f>
        <v/>
      </c>
      <c r="H67" s="12" t="str">
        <f>IFERROR(INDEX(#REF!,$D67,MATCH(H$10,#REF!,0)), "")</f>
        <v/>
      </c>
      <c r="I67" s="12" t="str">
        <f>IFERROR(INDEX(#REF!,$D67,MATCH(I$10,#REF!,0)), "")</f>
        <v/>
      </c>
      <c r="J67" s="23" t="str">
        <f>IFERROR(INDEX(#REF!,$D67,MATCH(J$10,#REF!,0)), "")</f>
        <v/>
      </c>
      <c r="K67" s="23" t="str">
        <f>IFERROR(INDEX(#REF!,$D67,MATCH(K$10,#REF!,0)), "")</f>
        <v/>
      </c>
      <c r="L67" s="23" t="str">
        <f>IFERROR(INDEX(#REF!,$D67,MATCH(L$10,#REF!,0)), "")</f>
        <v/>
      </c>
      <c r="M67" s="23" t="str">
        <f>IFERROR(INDEX(#REF!,$D67,MATCH(M$10,#REF!,0)), "")</f>
        <v/>
      </c>
      <c r="N67" s="23" t="str">
        <f>IFERROR(INDEX(#REF!,$D67,MATCH(N$10,#REF!,0)), "")</f>
        <v/>
      </c>
      <c r="O67" s="23" t="str">
        <f>IFERROR(INDEX(#REF!,$D67,MATCH(O$10,#REF!,0)), "")</f>
        <v/>
      </c>
      <c r="P67" s="23" t="str">
        <f>IFERROR(INDEX(#REF!,$D67,MATCH(P$10,#REF!,0)), "")</f>
        <v/>
      </c>
      <c r="Q67" s="23" t="str">
        <f>IFERROR(INDEX(#REF!,$D67,MATCH(Q$10,#REF!,0)), "")</f>
        <v/>
      </c>
      <c r="R67" s="23" t="str">
        <f>IFERROR(INDEX(#REF!,$D67,MATCH(R$10,#REF!,0)), "")</f>
        <v/>
      </c>
      <c r="S67" s="23" t="str">
        <f>IFERROR(INDEX(#REF!,$D67,MATCH(S$10,#REF!,0)), "")</f>
        <v/>
      </c>
    </row>
    <row r="68" spans="1:19" hidden="1" x14ac:dyDescent="0.25">
      <c r="A68" s="4" t="s">
        <v>57</v>
      </c>
      <c r="B68" s="28" t="s">
        <v>47</v>
      </c>
      <c r="C68" s="26" t="str">
        <f t="shared" si="47"/>
        <v>2016:2:5:7:WEST</v>
      </c>
      <c r="D68" s="18" t="e">
        <f>MATCH($C68,#REF!, 0)</f>
        <v>#REF!</v>
      </c>
      <c r="E68" s="12" t="str">
        <f>IFERROR(INDEX(#REF!,$D68,MATCH(E$10,#REF!,0)), "")</f>
        <v/>
      </c>
      <c r="F68" s="12" t="str">
        <f>IFERROR(INDEX(#REF!,$D68,MATCH(F$10,#REF!,0)), "")</f>
        <v/>
      </c>
      <c r="G68" s="12" t="str">
        <f>IFERROR(INDEX(#REF!,$D68,MATCH(G$10,#REF!,0)), "")</f>
        <v/>
      </c>
      <c r="H68" s="12" t="str">
        <f>IFERROR(INDEX(#REF!,$D68,MATCH(H$10,#REF!,0)), "")</f>
        <v/>
      </c>
      <c r="I68" s="12" t="str">
        <f>IFERROR(INDEX(#REF!,$D68,MATCH(I$10,#REF!,0)), "")</f>
        <v/>
      </c>
      <c r="J68" s="23" t="str">
        <f>IFERROR(INDEX(#REF!,$D68,MATCH(J$10,#REF!,0)), "")</f>
        <v/>
      </c>
      <c r="K68" s="23" t="str">
        <f>IFERROR(INDEX(#REF!,$D68,MATCH(K$10,#REF!,0)), "")</f>
        <v/>
      </c>
      <c r="L68" s="23" t="str">
        <f>IFERROR(INDEX(#REF!,$D68,MATCH(L$10,#REF!,0)), "")</f>
        <v/>
      </c>
      <c r="M68" s="23" t="str">
        <f>IFERROR(INDEX(#REF!,$D68,MATCH(M$10,#REF!,0)), "")</f>
        <v/>
      </c>
      <c r="N68" s="23" t="str">
        <f>IFERROR(INDEX(#REF!,$D68,MATCH(N$10,#REF!,0)), "")</f>
        <v/>
      </c>
      <c r="O68" s="23" t="str">
        <f>IFERROR(INDEX(#REF!,$D68,MATCH(O$10,#REF!,0)), "")</f>
        <v/>
      </c>
      <c r="P68" s="23" t="str">
        <f>IFERROR(INDEX(#REF!,$D68,MATCH(P$10,#REF!,0)), "")</f>
        <v/>
      </c>
      <c r="Q68" s="23" t="str">
        <f>IFERROR(INDEX(#REF!,$D68,MATCH(Q$10,#REF!,0)), "")</f>
        <v/>
      </c>
      <c r="R68" s="23" t="str">
        <f>IFERROR(INDEX(#REF!,$D68,MATCH(R$10,#REF!,0)), "")</f>
        <v/>
      </c>
      <c r="S68" s="23" t="str">
        <f>IFERROR(INDEX(#REF!,$D68,MATCH(S$10,#REF!,0)), "")</f>
        <v/>
      </c>
    </row>
    <row r="69" spans="1:19" hidden="1" x14ac:dyDescent="0.25">
      <c r="A69" s="4" t="s">
        <v>56</v>
      </c>
      <c r="B69" s="28" t="s">
        <v>47</v>
      </c>
      <c r="C69" s="26" t="str">
        <f t="shared" si="47"/>
        <v>2016:2:5:7:EAST</v>
      </c>
      <c r="D69" s="18" t="e">
        <f>MATCH($C69,#REF!, 0)</f>
        <v>#REF!</v>
      </c>
      <c r="E69" s="12" t="str">
        <f>IFERROR(INDEX(#REF!,$D69,MATCH(E$10,#REF!,0)), "")</f>
        <v/>
      </c>
      <c r="F69" s="12" t="str">
        <f>IFERROR(INDEX(#REF!,$D69,MATCH(F$10,#REF!,0)), "")</f>
        <v/>
      </c>
      <c r="G69" s="12" t="str">
        <f>IFERROR(INDEX(#REF!,$D69,MATCH(G$10,#REF!,0)), "")</f>
        <v/>
      </c>
      <c r="H69" s="12" t="str">
        <f>IFERROR(INDEX(#REF!,$D69,MATCH(H$10,#REF!,0)), "")</f>
        <v/>
      </c>
      <c r="I69" s="12" t="str">
        <f>IFERROR(INDEX(#REF!,$D69,MATCH(I$10,#REF!,0)), "")</f>
        <v/>
      </c>
      <c r="J69" s="23" t="str">
        <f>IFERROR(INDEX(#REF!,$D69,MATCH(J$10,#REF!,0)), "")</f>
        <v/>
      </c>
      <c r="K69" s="23" t="str">
        <f>IFERROR(INDEX(#REF!,$D69,MATCH(K$10,#REF!,0)), "")</f>
        <v/>
      </c>
      <c r="L69" s="23" t="str">
        <f>IFERROR(INDEX(#REF!,$D69,MATCH(L$10,#REF!,0)), "")</f>
        <v/>
      </c>
      <c r="M69" s="23" t="str">
        <f>IFERROR(INDEX(#REF!,$D69,MATCH(M$10,#REF!,0)), "")</f>
        <v/>
      </c>
      <c r="N69" s="23" t="str">
        <f>IFERROR(INDEX(#REF!,$D69,MATCH(N$10,#REF!,0)), "")</f>
        <v/>
      </c>
      <c r="O69" s="23" t="str">
        <f>IFERROR(INDEX(#REF!,$D69,MATCH(O$10,#REF!,0)), "")</f>
        <v/>
      </c>
      <c r="P69" s="23" t="str">
        <f>IFERROR(INDEX(#REF!,$D69,MATCH(P$10,#REF!,0)), "")</f>
        <v/>
      </c>
      <c r="Q69" s="23" t="str">
        <f>IFERROR(INDEX(#REF!,$D69,MATCH(Q$10,#REF!,0)), "")</f>
        <v/>
      </c>
      <c r="R69" s="23" t="str">
        <f>IFERROR(INDEX(#REF!,$D69,MATCH(R$10,#REF!,0)), "")</f>
        <v/>
      </c>
      <c r="S69" s="23" t="str">
        <f>IFERROR(INDEX(#REF!,$D69,MATCH(S$10,#REF!,0)), "")</f>
        <v/>
      </c>
    </row>
    <row r="70" spans="1:19" hidden="1" x14ac:dyDescent="0.25">
      <c r="A70" s="4" t="s">
        <v>49</v>
      </c>
      <c r="B70" s="28" t="s">
        <v>47</v>
      </c>
      <c r="C70" s="26" t="str">
        <f t="shared" si="47"/>
        <v>2016:2:5:7:TAOYUAN</v>
      </c>
      <c r="D70" s="18" t="e">
        <f>MATCH($C70,#REF!, 0)</f>
        <v>#REF!</v>
      </c>
      <c r="E70" s="12" t="str">
        <f>IFERROR(INDEX(#REF!,$D70,MATCH(E$10,#REF!,0)), "")</f>
        <v/>
      </c>
      <c r="F70" s="12" t="str">
        <f>IFERROR(INDEX(#REF!,$D70,MATCH(F$10,#REF!,0)), "")</f>
        <v/>
      </c>
      <c r="G70" s="12" t="str">
        <f>IFERROR(INDEX(#REF!,$D70,MATCH(G$10,#REF!,0)), "")</f>
        <v/>
      </c>
      <c r="H70" s="12" t="str">
        <f>IFERROR(INDEX(#REF!,$D70,MATCH(H$10,#REF!,0)), "")</f>
        <v/>
      </c>
      <c r="I70" s="12" t="str">
        <f>IFERROR(INDEX(#REF!,$D70,MATCH(I$10,#REF!,0)), "")</f>
        <v/>
      </c>
      <c r="J70" s="23" t="str">
        <f>IFERROR(INDEX(#REF!,$D70,MATCH(J$10,#REF!,0)), "")</f>
        <v/>
      </c>
      <c r="K70" s="23" t="str">
        <f>IFERROR(INDEX(#REF!,$D70,MATCH(K$10,#REF!,0)), "")</f>
        <v/>
      </c>
      <c r="L70" s="23" t="str">
        <f>IFERROR(INDEX(#REF!,$D70,MATCH(L$10,#REF!,0)), "")</f>
        <v/>
      </c>
      <c r="M70" s="23" t="str">
        <f>IFERROR(INDEX(#REF!,$D70,MATCH(M$10,#REF!,0)), "")</f>
        <v/>
      </c>
      <c r="N70" s="23" t="str">
        <f>IFERROR(INDEX(#REF!,$D70,MATCH(N$10,#REF!,0)), "")</f>
        <v/>
      </c>
      <c r="O70" s="23" t="str">
        <f>IFERROR(INDEX(#REF!,$D70,MATCH(O$10,#REF!,0)), "")</f>
        <v/>
      </c>
      <c r="P70" s="23" t="str">
        <f>IFERROR(INDEX(#REF!,$D70,MATCH(P$10,#REF!,0)), "")</f>
        <v/>
      </c>
      <c r="Q70" s="23" t="str">
        <f>IFERROR(INDEX(#REF!,$D70,MATCH(Q$10,#REF!,0)), "")</f>
        <v/>
      </c>
      <c r="R70" s="23" t="str">
        <f>IFERROR(INDEX(#REF!,$D70,MATCH(R$10,#REF!,0)), "")</f>
        <v/>
      </c>
      <c r="S70" s="23" t="str">
        <f>IFERROR(INDEX(#REF!,$D70,MATCH(S$10,#REF!,0)), "")</f>
        <v/>
      </c>
    </row>
    <row r="71" spans="1:19" x14ac:dyDescent="0.25">
      <c r="B71" s="25" t="s">
        <v>47</v>
      </c>
      <c r="C71" s="26"/>
      <c r="D71" s="26"/>
      <c r="E71" s="27">
        <f>SUM(E60:E70)</f>
        <v>0</v>
      </c>
      <c r="F71" s="27">
        <f t="shared" ref="F71" si="48">SUM(F60:F70)</f>
        <v>0</v>
      </c>
      <c r="G71" s="27">
        <f t="shared" ref="G71" si="49">SUM(G60:G70)</f>
        <v>0</v>
      </c>
      <c r="H71" s="27">
        <f t="shared" ref="H71" si="50">SUM(H60:H70)</f>
        <v>0</v>
      </c>
      <c r="I71" s="27">
        <f t="shared" ref="I71" si="51">SUM(I60:I70)</f>
        <v>0</v>
      </c>
      <c r="J71" s="27">
        <f t="shared" ref="J71" si="52">SUM(J60:J70)</f>
        <v>0</v>
      </c>
      <c r="K71" s="27">
        <f t="shared" ref="K71" si="53">SUM(K60:K70)</f>
        <v>0</v>
      </c>
      <c r="L71" s="27">
        <f t="shared" ref="L71" si="54">SUM(L60:L70)</f>
        <v>0</v>
      </c>
      <c r="M71" s="27">
        <f t="shared" ref="M71" si="55">SUM(M60:M70)</f>
        <v>0</v>
      </c>
      <c r="N71" s="27">
        <f t="shared" ref="N71" si="56">SUM(N60:N70)</f>
        <v>0</v>
      </c>
      <c r="O71" s="27">
        <f t="shared" ref="O71" si="57">SUM(O60:O70)</f>
        <v>0</v>
      </c>
      <c r="P71" s="27">
        <f t="shared" ref="P71" si="58">SUM(P60:P70)</f>
        <v>0</v>
      </c>
      <c r="Q71" s="27">
        <f t="shared" ref="Q71" si="59">SUM(Q60:Q70)</f>
        <v>0</v>
      </c>
      <c r="R71" s="27">
        <f t="shared" ref="R71" si="60">SUM(R60:R70)</f>
        <v>0</v>
      </c>
      <c r="S71" s="27">
        <f t="shared" ref="S71" si="61">SUM(S60:S70)</f>
        <v>0</v>
      </c>
    </row>
    <row r="72" spans="1:19" x14ac:dyDescent="0.25">
      <c r="B72" s="10" t="s">
        <v>61</v>
      </c>
      <c r="C72" s="11"/>
      <c r="D72" s="11"/>
      <c r="E72" s="13">
        <f>E71+E59+E47+E35+E23</f>
        <v>0</v>
      </c>
      <c r="F72" s="13">
        <f t="shared" ref="F72:I72" si="62">F71+F59+F47+F35+F23</f>
        <v>0</v>
      </c>
      <c r="G72" s="13">
        <f t="shared" si="62"/>
        <v>0</v>
      </c>
      <c r="H72" s="13">
        <f t="shared" si="62"/>
        <v>0</v>
      </c>
      <c r="I72" s="13">
        <f t="shared" si="62"/>
        <v>0</v>
      </c>
      <c r="J72" s="13">
        <f t="shared" ref="J72" si="63">J71+J59+J47+J35+J23</f>
        <v>0</v>
      </c>
      <c r="K72" s="13">
        <f t="shared" ref="K72" si="64">K71+K59+K47+K35+K23</f>
        <v>0</v>
      </c>
      <c r="L72" s="13">
        <f t="shared" ref="L72" si="65">L71+L59+L47+L35+L23</f>
        <v>0</v>
      </c>
      <c r="M72" s="13">
        <f t="shared" ref="M72" si="66">M71+M59+M47+M35+M23</f>
        <v>0</v>
      </c>
      <c r="N72" s="13">
        <f t="shared" ref="N72" si="67">N71+N59+N47+N35+N23</f>
        <v>0</v>
      </c>
      <c r="O72" s="13">
        <f t="shared" ref="O72" si="68">O71+O59+O47+O35+O23</f>
        <v>0</v>
      </c>
      <c r="P72" s="13">
        <f t="shared" ref="P72" si="69">P71+P59+P47+P35+P23</f>
        <v>0</v>
      </c>
      <c r="Q72" s="13">
        <f t="shared" ref="Q72" si="70">Q71+Q59+Q47+Q35+Q23</f>
        <v>0</v>
      </c>
      <c r="R72" s="13">
        <f t="shared" ref="R72" si="71">R71+R59+R47+R35+R23</f>
        <v>0</v>
      </c>
      <c r="S72" s="13">
        <f t="shared" ref="S72" si="72">S71+S59+S47+S35+S23</f>
        <v>0</v>
      </c>
    </row>
  </sheetData>
  <mergeCells count="12">
    <mergeCell ref="M1:M8"/>
    <mergeCell ref="N1:N8"/>
    <mergeCell ref="B3:B5"/>
    <mergeCell ref="E1:I8"/>
    <mergeCell ref="J1:J8"/>
    <mergeCell ref="K1:K8"/>
    <mergeCell ref="L1:L8"/>
    <mergeCell ref="O1:O8"/>
    <mergeCell ref="P1:P8"/>
    <mergeCell ref="Q1:Q8"/>
    <mergeCell ref="R1:R8"/>
    <mergeCell ref="S1:S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84</v>
      </c>
      <c r="C1" s="57" t="s">
        <v>82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85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83</v>
      </c>
      <c r="C7" s="55" t="s">
        <v>358</v>
      </c>
      <c r="D7" s="2" t="str">
        <f>CONCATENATE(YEAR,":",MONTH,":",WEEK,":",DAY,":",$A7,":",$B7)</f>
        <v>2016:2:4:3:0:ANKANG_E</v>
      </c>
      <c r="E7" s="2">
        <f>MATCH($D7,DATA_BY_COMP!$A:$A,0)</f>
        <v>64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7</v>
      </c>
      <c r="H7" s="12">
        <f>IFERROR(INDEX(DATA_BY_COMP!$A:$AA,$E7,MATCH(H$6,DATA_BY_COMP!$A$1:$AA$1,0)), "")</f>
        <v>7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83</v>
      </c>
      <c r="C8" s="56"/>
      <c r="D8" s="2" t="str">
        <f>CONCATENATE(YEAR,":",MONTH,":",WEEK,":",DAY,":",$A8,":",$B8)</f>
        <v>2016:2:4:3:1:ANKANG_E</v>
      </c>
      <c r="E8" s="2">
        <f>MATCH($D8,DATA_BY_COMP!$A:$A,0)</f>
        <v>153</v>
      </c>
      <c r="F8" s="2" t="str">
        <f>IFERROR(INDEX(DATA_BY_COMP!$A:$AA,$E8,MATCH(F$6,DATA_BY_COMP!$A$1:$AA$1,0)), "")</f>
        <v>Beginners</v>
      </c>
      <c r="G8" s="31">
        <f>IFERROR(INDEX(DATA_BY_COMP!$A:$AA,$E8,MATCH(G$6,DATA_BY_COMP!$A$1:$AA$1,0)), "")</f>
        <v>10</v>
      </c>
      <c r="H8" s="31">
        <f>IFERROR(INDEX(DATA_BY_COMP!$A:$AA,$E8,MATCH(H$6,DATA_BY_COMP!$A$1:$AA$1,0)), "")</f>
        <v>4</v>
      </c>
      <c r="I8" s="31">
        <f>IFERROR(INDEX(DATA_BY_COMP!$A:$AA,$E8,MATCH(I$6,DATA_BY_COMP!$A$1:$AA$1,0)), "")</f>
        <v>0</v>
      </c>
      <c r="J8" s="31">
        <f>IFERROR(INDEX(DATA_BY_COMP!$A:$AA,$E8,MATCH(J$6,DATA_BY_COMP!$A$1:$AA$1,0)), "")</f>
        <v>1</v>
      </c>
    </row>
    <row r="9" spans="1:10" x14ac:dyDescent="0.25">
      <c r="B9" s="43"/>
      <c r="C9" s="10" t="s">
        <v>461</v>
      </c>
      <c r="D9" s="11"/>
      <c r="E9" s="11"/>
      <c r="F9" s="11"/>
      <c r="G9" s="13">
        <f>SUM(G7:G8)</f>
        <v>17</v>
      </c>
      <c r="H9" s="13">
        <f>SUM(H7:H8)</f>
        <v>11</v>
      </c>
      <c r="I9" s="13">
        <f>SUM(I7:I8)</f>
        <v>0</v>
      </c>
      <c r="J9" s="13">
        <f>SUM(J7:J8)</f>
        <v>1</v>
      </c>
    </row>
    <row r="10" spans="1:10" x14ac:dyDescent="0.25">
      <c r="B10" s="34"/>
      <c r="C10" s="33"/>
      <c r="D10" s="32"/>
      <c r="E10" s="32"/>
      <c r="F10" s="32"/>
      <c r="G10" s="32"/>
      <c r="H10" s="32"/>
      <c r="I10" s="32"/>
      <c r="J10" s="34"/>
    </row>
    <row r="11" spans="1:10" x14ac:dyDescent="0.25">
      <c r="B11" s="34"/>
      <c r="C11" s="38" t="s">
        <v>77</v>
      </c>
      <c r="D11" s="39"/>
      <c r="E11" s="39"/>
      <c r="F11" s="39"/>
      <c r="G11" s="39"/>
      <c r="H11" s="39"/>
      <c r="I11" s="39"/>
      <c r="J11" s="39"/>
    </row>
    <row r="12" spans="1:10" x14ac:dyDescent="0.25">
      <c r="B12" s="34"/>
      <c r="C12" s="17" t="s">
        <v>43</v>
      </c>
      <c r="D12" s="18" t="str">
        <f>CONCATENATE(YEAR,":",MONTH,":1:",ENGLISH_REPORT_DAY,":0:", $B$1)</f>
        <v>2016:2:1:3:0:ANKANG</v>
      </c>
      <c r="E12" s="2" t="e">
        <f>MATCH($D12,DATA_BY_UNIT!$A:$A,0)</f>
        <v>#N/A</v>
      </c>
      <c r="F12" s="18"/>
      <c r="G12" s="12" t="str">
        <f>IFERROR(INDEX(DATA_BY_UNIT!$A:$AA,$E12,MATCH(G$6,DATA_BY_UNIT!$A$1:$AA$1,0)), "")</f>
        <v/>
      </c>
      <c r="H12" s="12" t="str">
        <f>IFERROR(INDEX(DATA_BY_UNIT!$A:$AA,$E12,MATCH(H$6,DATA_BY_UNIT!$A$1:$AA$1,0)), "")</f>
        <v/>
      </c>
      <c r="I12" s="12" t="str">
        <f>IFERROR(INDEX(DATA_BY_UNIT!$A:$AA,$E12,MATCH(I$6,DATA_BY_UNIT!$A$1:$AA$1,0)), "")</f>
        <v/>
      </c>
      <c r="J12" s="12" t="str">
        <f>IFERROR(INDEX(DATA_BY_UNIT!$A:$AA,$E12,MATCH(J$6,DATA_BY_UNIT!$A$1:$AA$1,0)), "")</f>
        <v/>
      </c>
    </row>
    <row r="13" spans="1:10" x14ac:dyDescent="0.25">
      <c r="B13" s="34"/>
      <c r="C13" s="17" t="s">
        <v>44</v>
      </c>
      <c r="D13" s="18" t="str">
        <f>CONCATENATE(YEAR,":",MONTH,":2:",ENGLISH_REPORT_DAY,":0:", $B$1)</f>
        <v>2016:2:2:3:0:ANKANG</v>
      </c>
      <c r="E13" s="2" t="e">
        <f>MATCH($D13,DATA_BY_UNIT!$A:$A,0)</f>
        <v>#N/A</v>
      </c>
      <c r="F13" s="18"/>
      <c r="G13" s="12" t="str">
        <f>IFERROR(INDEX(DATA_BY_UNIT!$A:$AA,$E13,MATCH(G$6,DATA_BY_UNIT!$A$1:$AA$1,0)), "")</f>
        <v/>
      </c>
      <c r="H13" s="12" t="str">
        <f>IFERROR(INDEX(DATA_BY_UNIT!$A:$AA,$E13,MATCH(H$6,DATA_BY_UNIT!$A$1:$AA$1,0)), "")</f>
        <v/>
      </c>
      <c r="I13" s="12" t="str">
        <f>IFERROR(INDEX(DATA_BY_UNIT!$A:$AA,$E13,MATCH(I$6,DATA_BY_UNIT!$A$1:$AA$1,0)), "")</f>
        <v/>
      </c>
      <c r="J13" s="12" t="str">
        <f>IFERROR(INDEX(DATA_BY_UNIT!$A:$AA,$E13,MATCH(J$6,DATA_BY_UNIT!$A$1:$AA$1,0)), "")</f>
        <v/>
      </c>
    </row>
    <row r="14" spans="1:10" x14ac:dyDescent="0.25">
      <c r="B14" s="34"/>
      <c r="C14" s="17" t="s">
        <v>45</v>
      </c>
      <c r="D14" s="18" t="str">
        <f>CONCATENATE(YEAR,":",MONTH,":3:",ENGLISH_REPORT_DAY,":0:", $B$1)</f>
        <v>2016:2:3:3:0:ANKANG</v>
      </c>
      <c r="E14" s="2">
        <f>MATCH($D14,DATA_BY_UNIT!$A:$A,0)</f>
        <v>2</v>
      </c>
      <c r="F14" s="18"/>
      <c r="G14" s="12">
        <f>IFERROR(INDEX(DATA_BY_UNIT!$A:$AA,$E14,MATCH(G$6,DATA_BY_UNIT!$A$1:$AA$1,0)), "")</f>
        <v>18</v>
      </c>
      <c r="H14" s="12">
        <f>IFERROR(INDEX(DATA_BY_UNIT!$A:$AA,$E14,MATCH(H$6,DATA_BY_UNIT!$A$1:$AA$1,0)), "")</f>
        <v>15</v>
      </c>
      <c r="I14" s="12">
        <f>IFERROR(INDEX(DATA_BY_UNIT!$A:$AA,$E14,MATCH(I$6,DATA_BY_UNIT!$A$1:$AA$1,0)), "")</f>
        <v>9</v>
      </c>
      <c r="J14" s="12">
        <f>IFERROR(INDEX(DATA_BY_UNIT!$A:$AA,$E14,MATCH(J$6,DATA_BY_UNIT!$A$1:$AA$1,0)), "")</f>
        <v>0</v>
      </c>
    </row>
    <row r="15" spans="1:10" x14ac:dyDescent="0.25">
      <c r="B15" s="34"/>
      <c r="C15" s="17" t="s">
        <v>46</v>
      </c>
      <c r="D15" s="18" t="str">
        <f>CONCATENATE(YEAR,":",MONTH,":4:",ENGLISH_REPORT_DAY,":0:", $B$1)</f>
        <v>2016:2:4:3:0:ANKANG</v>
      </c>
      <c r="E15" s="2">
        <f>MATCH($D15,DATA_BY_UNIT!$A:$A,0)</f>
        <v>32</v>
      </c>
      <c r="F15" s="18"/>
      <c r="G15" s="12">
        <f>IFERROR(INDEX(DATA_BY_UNIT!$A:$AA,$E15,MATCH(G$6,DATA_BY_UNIT!$A$1:$AA$1,0)), "")</f>
        <v>17</v>
      </c>
      <c r="H15" s="12">
        <f>IFERROR(INDEX(DATA_BY_UNIT!$A:$AA,$E15,MATCH(H$6,DATA_BY_UNIT!$A$1:$AA$1,0)), "")</f>
        <v>11</v>
      </c>
      <c r="I15" s="12">
        <f>IFERROR(INDEX(DATA_BY_UNIT!$A:$AA,$E15,MATCH(I$6,DATA_BY_UNIT!$A$1:$AA$1,0)), "")</f>
        <v>0</v>
      </c>
      <c r="J15" s="12">
        <f>IFERROR(INDEX(DATA_BY_UNIT!$A:$AA,$E15,MATCH(J$6,DATA_BY_UNIT!$A$1:$AA$1,0)), "")</f>
        <v>1</v>
      </c>
    </row>
    <row r="16" spans="1:10" x14ac:dyDescent="0.25">
      <c r="B16" s="34"/>
      <c r="C16" s="17" t="s">
        <v>47</v>
      </c>
      <c r="D16" s="18" t="str">
        <f>CONCATENATE(YEAR,":",MONTH,":5:",ENGLISH_REPORT_DAY,":0:", $B$1)</f>
        <v>2016:2:5:3:0:ANKANG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22" t="s">
        <v>461</v>
      </c>
      <c r="D17" s="19"/>
      <c r="E17" s="19"/>
      <c r="F17" s="19"/>
      <c r="G17" s="24">
        <f t="shared" ref="G17:J17" si="0">SUM(G12:G16)</f>
        <v>35</v>
      </c>
      <c r="H17" s="24">
        <f t="shared" si="0"/>
        <v>26</v>
      </c>
      <c r="I17" s="24">
        <f t="shared" si="0"/>
        <v>9</v>
      </c>
      <c r="J17" s="24">
        <f t="shared" si="0"/>
        <v>1</v>
      </c>
    </row>
    <row r="18" spans="2:10" x14ac:dyDescent="0.25">
      <c r="B18" s="32"/>
    </row>
    <row r="20" spans="2:10" x14ac:dyDescent="0.25">
      <c r="E20" s="1"/>
    </row>
    <row r="21" spans="2:10" x14ac:dyDescent="0.25">
      <c r="E21" s="1"/>
    </row>
    <row r="22" spans="2:10" x14ac:dyDescent="0.25">
      <c r="E22" s="1"/>
    </row>
  </sheetData>
  <mergeCells count="6">
    <mergeCell ref="J1:J4"/>
    <mergeCell ref="C2:C3"/>
    <mergeCell ref="C4:C5"/>
    <mergeCell ref="G1:G4"/>
    <mergeCell ref="H1:H4"/>
    <mergeCell ref="I1:I4"/>
  </mergeCells>
  <conditionalFormatting sqref="G7:G8">
    <cfRule type="cellIs" dxfId="863" priority="8" operator="lessThan">
      <formula>8.5</formula>
    </cfRule>
    <cfRule type="cellIs" dxfId="862" priority="9" operator="greaterThan">
      <formula>9.5</formula>
    </cfRule>
  </conditionalFormatting>
  <conditionalFormatting sqref="G7:J8">
    <cfRule type="expression" dxfId="861" priority="1">
      <formula>G7=""</formula>
    </cfRule>
  </conditionalFormatting>
  <conditionalFormatting sqref="H7:H8">
    <cfRule type="cellIs" dxfId="860" priority="5" operator="lessThan">
      <formula>3.5</formula>
    </cfRule>
    <cfRule type="cellIs" dxfId="859" priority="6" operator="greaterThan">
      <formula>4.5</formula>
    </cfRule>
  </conditionalFormatting>
  <conditionalFormatting sqref="I7:I8">
    <cfRule type="cellIs" dxfId="858" priority="4" operator="lessThan">
      <formula>0.5</formula>
    </cfRule>
    <cfRule type="cellIs" dxfId="857" priority="7" operator="greaterThan">
      <formula>1.5</formula>
    </cfRule>
  </conditionalFormatting>
  <conditionalFormatting sqref="J7:J8">
    <cfRule type="cellIs" dxfId="856" priority="2" operator="lessThan">
      <formula>0.5</formula>
    </cfRule>
    <cfRule type="cellIs" dxfId="855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89</v>
      </c>
      <c r="C1" s="57" t="s">
        <v>90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81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86</v>
      </c>
      <c r="C7" s="55" t="s">
        <v>355</v>
      </c>
      <c r="D7" s="2" t="str">
        <f t="shared" ref="D7:D12" si="0">CONCATENATE(YEAR,":",MONTH,":",WEEK,":",DAY,":",$A7,":",$B7)</f>
        <v>2016:2:4:3:0:BADE_A_E</v>
      </c>
      <c r="E7" s="2">
        <f>MATCH($D7,DATA_BY_COMP!$A:$A,0)</f>
        <v>65</v>
      </c>
      <c r="F7" s="2" t="str">
        <f>IFERROR(INDEX(DATA_BY_COMP!$A:$AA,$E7,MATCH(F$6,DATA_BY_COMP!$A$1:$AA$1,0)), "")</f>
        <v>高</v>
      </c>
      <c r="G7" s="12">
        <f>IFERROR(INDEX(DATA_BY_COMP!$A:$AA,$E7,MATCH(G$6,DATA_BY_COMP!$A$1:$AA$1,0)), "")</f>
        <v>3</v>
      </c>
      <c r="H7" s="12">
        <f>IFERROR(INDEX(DATA_BY_COMP!$A:$AA,$E7,MATCH(H$6,DATA_BY_COMP!$A$1:$AA$1,0)), "")</f>
        <v>2</v>
      </c>
      <c r="I7" s="12">
        <f>IFERROR(INDEX(DATA_BY_COMP!$A:$AA,$E7,MATCH(I$6,DATA_BY_COMP!$A$1:$AA$1,0)), "")</f>
        <v>1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86</v>
      </c>
      <c r="C8" s="56"/>
      <c r="D8" s="2" t="str">
        <f t="shared" si="0"/>
        <v>2016:2:4:3:1:BADE_A_E</v>
      </c>
      <c r="E8" s="2">
        <f>MATCH($D8,DATA_BY_COMP!$A:$A,0)</f>
        <v>154</v>
      </c>
      <c r="F8" s="2" t="str">
        <f>IFERROR(INDEX(DATA_BY_COMP!$A:$AA,$E8,MATCH(F$6,DATA_BY_COMP!$A$1:$AA$1,0)), "")</f>
        <v>中</v>
      </c>
      <c r="G8" s="31">
        <f>IFERROR(INDEX(DATA_BY_COMP!$A:$AA,$E8,MATCH(G$6,DATA_BY_COMP!$A$1:$AA$1,0)), "")</f>
        <v>5</v>
      </c>
      <c r="H8" s="31">
        <f>IFERROR(INDEX(DATA_BY_COMP!$A:$AA,$E8,MATCH(H$6,DATA_BY_COMP!$A$1:$AA$1,0)), "")</f>
        <v>3</v>
      </c>
      <c r="I8" s="31">
        <f>IFERROR(INDEX(DATA_BY_COMP!$A:$AA,$E8,MATCH(I$6,DATA_BY_COMP!$A$1:$AA$1,0)), "")</f>
        <v>2</v>
      </c>
      <c r="J8" s="31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87</v>
      </c>
      <c r="C9" s="55" t="s">
        <v>356</v>
      </c>
      <c r="D9" s="2" t="str">
        <f t="shared" si="0"/>
        <v>2016:2:4:3:0:BADE_B_E</v>
      </c>
      <c r="E9" s="2">
        <f>MATCH($D9,DATA_BY_COMP!$A:$A,0)</f>
        <v>66</v>
      </c>
      <c r="F9" s="2" t="str">
        <f>IFERROR(INDEX(DATA_BY_COMP!$A:$AA,$E9,MATCH(F$6,DATA_BY_COMP!$A$1:$AA$1,0)), "")</f>
        <v>Beginner</v>
      </c>
      <c r="G9" s="12">
        <f>IFERROR(INDEX(DATA_BY_COMP!$A:$AA,$E9,MATCH(G$6,DATA_BY_COMP!$A$1:$AA$1,0)), "")</f>
        <v>7</v>
      </c>
      <c r="H9" s="12">
        <f>IFERROR(INDEX(DATA_BY_COMP!$A:$AA,$E9,MATCH(H$6,DATA_BY_COMP!$A$1:$AA$1,0)), "")</f>
        <v>5</v>
      </c>
      <c r="I9" s="12">
        <f>IFERROR(INDEX(DATA_BY_COMP!$A:$AA,$E9,MATCH(I$6,DATA_BY_COMP!$A$1:$AA$1,0)), "")</f>
        <v>1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87</v>
      </c>
      <c r="C10" s="56"/>
      <c r="D10" s="2" t="str">
        <f t="shared" si="0"/>
        <v>2016:2:4:3:1:BADE_B_E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88</v>
      </c>
      <c r="C11" s="55" t="s">
        <v>357</v>
      </c>
      <c r="D11" s="2" t="str">
        <f t="shared" si="0"/>
        <v>2016:2:4:3:0:BADE_S</v>
      </c>
      <c r="E11" s="2">
        <f>MATCH($D11,DATA_BY_COMP!$A:$A,0)</f>
        <v>67</v>
      </c>
      <c r="F11" s="2" t="str">
        <f>IFERROR(INDEX(DATA_BY_COMP!$A:$AA,$E11,MATCH(F$6,DATA_BY_COMP!$A$1:$AA$1,0)), "")</f>
        <v>children</v>
      </c>
      <c r="G11" s="12">
        <f>IFERROR(INDEX(DATA_BY_COMP!$A:$AA,$E11,MATCH(G$6,DATA_BY_COMP!$A$1:$AA$1,0)), "")</f>
        <v>12</v>
      </c>
      <c r="H11" s="12">
        <f>IFERROR(INDEX(DATA_BY_COMP!$A:$AA,$E11,MATCH(H$6,DATA_BY_COMP!$A$1:$AA$1,0)), "")</f>
        <v>4</v>
      </c>
      <c r="I11" s="12">
        <f>IFERROR(INDEX(DATA_BY_COMP!$A:$AA,$E11,MATCH(I$6,DATA_BY_COMP!$A$1:$AA$1,0)), "")</f>
        <v>2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88</v>
      </c>
      <c r="C12" s="56"/>
      <c r="D12" s="2" t="str">
        <f t="shared" si="0"/>
        <v>2016:2:4:3:1:BADE_S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B13" s="43"/>
      <c r="C13" s="10" t="s">
        <v>461</v>
      </c>
      <c r="D13" s="11"/>
      <c r="E13" s="11"/>
      <c r="F13" s="11"/>
      <c r="G13" s="13">
        <f>SUM(G7:G12)</f>
        <v>27</v>
      </c>
      <c r="H13" s="13">
        <f t="shared" ref="H13:J13" si="1">SUM(H7:H12)</f>
        <v>14</v>
      </c>
      <c r="I13" s="13">
        <f t="shared" si="1"/>
        <v>6</v>
      </c>
      <c r="J13" s="13">
        <f t="shared" si="1"/>
        <v>0</v>
      </c>
    </row>
    <row r="14" spans="1:10" x14ac:dyDescent="0.25">
      <c r="B14" s="34"/>
      <c r="C14" s="33"/>
      <c r="D14" s="32"/>
      <c r="E14" s="32"/>
      <c r="F14" s="32"/>
      <c r="G14" s="32"/>
      <c r="H14" s="32"/>
      <c r="I14" s="32"/>
      <c r="J14" s="34"/>
    </row>
    <row r="15" spans="1:10" x14ac:dyDescent="0.25">
      <c r="B15" s="34"/>
      <c r="C15" s="38" t="s">
        <v>77</v>
      </c>
      <c r="D15" s="39"/>
      <c r="E15" s="39"/>
      <c r="F15" s="39"/>
      <c r="G15" s="39"/>
      <c r="H15" s="39"/>
      <c r="I15" s="39"/>
      <c r="J15" s="39"/>
    </row>
    <row r="16" spans="1:10" x14ac:dyDescent="0.25">
      <c r="B16" s="34"/>
      <c r="C16" s="17" t="s">
        <v>43</v>
      </c>
      <c r="D16" s="18" t="str">
        <f>CONCATENATE(YEAR,":",MONTH,":1:",ENGLISH_REPORT_DAY,":0:", $B$1)</f>
        <v>2016:2:1:3:0:BADE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44</v>
      </c>
      <c r="D17" s="18" t="str">
        <f>CONCATENATE(YEAR,":",MONTH,":2:",ENGLISH_REPORT_DAY,":0:", $B$1)</f>
        <v>2016:2:2:3:0:BADE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45</v>
      </c>
      <c r="D18" s="18" t="str">
        <f>CONCATENATE(YEAR,":",MONTH,":3:",ENGLISH_REPORT_DAY,":0:", $B$1)</f>
        <v>2016:2:3:3:0:BADE</v>
      </c>
      <c r="E18" s="2">
        <f>MATCH($D18,DATA_BY_UNIT!$A:$A,0)</f>
        <v>3</v>
      </c>
      <c r="F18" s="18"/>
      <c r="G18" s="12">
        <f>IFERROR(INDEX(DATA_BY_UNIT!$A:$AA,$E18,MATCH(G$6,DATA_BY_UNIT!$A$1:$AA$1,0)), "")</f>
        <v>21</v>
      </c>
      <c r="H18" s="12">
        <f>IFERROR(INDEX(DATA_BY_UNIT!$A:$AA,$E18,MATCH(H$6,DATA_BY_UNIT!$A$1:$AA$1,0)), "")</f>
        <v>16</v>
      </c>
      <c r="I18" s="12">
        <f>IFERROR(INDEX(DATA_BY_UNIT!$A:$AA,$E18,MATCH(I$6,DATA_BY_UNIT!$A$1:$AA$1,0)), "")</f>
        <v>10</v>
      </c>
      <c r="J18" s="12">
        <f>IFERROR(INDEX(DATA_BY_UNIT!$A:$AA,$E18,MATCH(J$6,DATA_BY_UNIT!$A$1:$AA$1,0)), "")</f>
        <v>0</v>
      </c>
    </row>
    <row r="19" spans="2:10" x14ac:dyDescent="0.25">
      <c r="B19" s="34"/>
      <c r="C19" s="17" t="s">
        <v>46</v>
      </c>
      <c r="D19" s="18" t="str">
        <f>CONCATENATE(YEAR,":",MONTH,":4:",ENGLISH_REPORT_DAY,":0:", $B$1)</f>
        <v>2016:2:4:3:0:BADE</v>
      </c>
      <c r="E19" s="2">
        <f>MATCH($D19,DATA_BY_UNIT!$A:$A,0)</f>
        <v>33</v>
      </c>
      <c r="F19" s="18"/>
      <c r="G19" s="12">
        <f>IFERROR(INDEX(DATA_BY_UNIT!$A:$AA,$E19,MATCH(G$6,DATA_BY_UNIT!$A$1:$AA$1,0)), "")</f>
        <v>27</v>
      </c>
      <c r="H19" s="12">
        <f>IFERROR(INDEX(DATA_BY_UNIT!$A:$AA,$E19,MATCH(H$6,DATA_BY_UNIT!$A$1:$AA$1,0)), "")</f>
        <v>14</v>
      </c>
      <c r="I19" s="12">
        <f>IFERROR(INDEX(DATA_BY_UNIT!$A:$AA,$E19,MATCH(I$6,DATA_BY_UNIT!$A$1:$AA$1,0)), "")</f>
        <v>6</v>
      </c>
      <c r="J19" s="12">
        <f>IFERROR(INDEX(DATA_BY_UNIT!$A:$AA,$E19,MATCH(J$6,DATA_BY_UNIT!$A$1:$AA$1,0)), "")</f>
        <v>0</v>
      </c>
    </row>
    <row r="20" spans="2:10" x14ac:dyDescent="0.25">
      <c r="B20" s="34"/>
      <c r="C20" s="17" t="s">
        <v>47</v>
      </c>
      <c r="D20" s="18" t="str">
        <f>CONCATENATE(YEAR,":",MONTH,":5:",ENGLISH_REPORT_DAY,":0:", $B$1)</f>
        <v>2016:2:5:3:0:BADE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22" t="s">
        <v>461</v>
      </c>
      <c r="D21" s="19"/>
      <c r="E21" s="19"/>
      <c r="F21" s="19"/>
      <c r="G21" s="24">
        <f>SUM(G16:G20)</f>
        <v>48</v>
      </c>
      <c r="H21" s="24">
        <f t="shared" ref="H21:J21" si="2">SUM(H16:H20)</f>
        <v>30</v>
      </c>
      <c r="I21" s="24">
        <f t="shared" si="2"/>
        <v>16</v>
      </c>
      <c r="J21" s="24">
        <f t="shared" si="2"/>
        <v>0</v>
      </c>
    </row>
    <row r="22" spans="2:10" x14ac:dyDescent="0.25">
      <c r="B22" s="32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54" priority="26" operator="lessThan">
      <formula>8.5</formula>
    </cfRule>
    <cfRule type="cellIs" dxfId="853" priority="27" operator="greaterThan">
      <formula>9.5</formula>
    </cfRule>
  </conditionalFormatting>
  <conditionalFormatting sqref="G7:J8">
    <cfRule type="expression" dxfId="852" priority="19">
      <formula>G7=""</formula>
    </cfRule>
  </conditionalFormatting>
  <conditionalFormatting sqref="H7:H8">
    <cfRule type="cellIs" dxfId="851" priority="23" operator="lessThan">
      <formula>3.5</formula>
    </cfRule>
    <cfRule type="cellIs" dxfId="850" priority="24" operator="greaterThan">
      <formula>4.5</formula>
    </cfRule>
  </conditionalFormatting>
  <conditionalFormatting sqref="I7:I8">
    <cfRule type="cellIs" dxfId="849" priority="22" operator="lessThan">
      <formula>0.5</formula>
    </cfRule>
    <cfRule type="cellIs" dxfId="848" priority="25" operator="greaterThan">
      <formula>1.5</formula>
    </cfRule>
  </conditionalFormatting>
  <conditionalFormatting sqref="J7:J8">
    <cfRule type="cellIs" dxfId="847" priority="20" operator="lessThan">
      <formula>0.5</formula>
    </cfRule>
    <cfRule type="cellIs" dxfId="846" priority="21" operator="greaterThan">
      <formula>0.5</formula>
    </cfRule>
  </conditionalFormatting>
  <conditionalFormatting sqref="G9:G10">
    <cfRule type="cellIs" dxfId="845" priority="17" operator="lessThan">
      <formula>8.5</formula>
    </cfRule>
    <cfRule type="cellIs" dxfId="844" priority="18" operator="greaterThan">
      <formula>9.5</formula>
    </cfRule>
  </conditionalFormatting>
  <conditionalFormatting sqref="G9:J10">
    <cfRule type="expression" dxfId="843" priority="10">
      <formula>G9=""</formula>
    </cfRule>
  </conditionalFormatting>
  <conditionalFormatting sqref="H9:H10">
    <cfRule type="cellIs" dxfId="842" priority="14" operator="lessThan">
      <formula>3.5</formula>
    </cfRule>
    <cfRule type="cellIs" dxfId="841" priority="15" operator="greaterThan">
      <formula>4.5</formula>
    </cfRule>
  </conditionalFormatting>
  <conditionalFormatting sqref="I9:I10">
    <cfRule type="cellIs" dxfId="840" priority="13" operator="lessThan">
      <formula>0.5</formula>
    </cfRule>
    <cfRule type="cellIs" dxfId="839" priority="16" operator="greaterThan">
      <formula>1.5</formula>
    </cfRule>
  </conditionalFormatting>
  <conditionalFormatting sqref="J9:J10">
    <cfRule type="cellIs" dxfId="838" priority="11" operator="lessThan">
      <formula>0.5</formula>
    </cfRule>
    <cfRule type="cellIs" dxfId="837" priority="12" operator="greaterThan">
      <formula>0.5</formula>
    </cfRule>
  </conditionalFormatting>
  <conditionalFormatting sqref="G11:G12">
    <cfRule type="cellIs" dxfId="836" priority="8" operator="lessThan">
      <formula>8.5</formula>
    </cfRule>
    <cfRule type="cellIs" dxfId="835" priority="9" operator="greaterThan">
      <formula>9.5</formula>
    </cfRule>
  </conditionalFormatting>
  <conditionalFormatting sqref="G11:J12">
    <cfRule type="expression" dxfId="834" priority="1">
      <formula>G11=""</formula>
    </cfRule>
  </conditionalFormatting>
  <conditionalFormatting sqref="H11:H12">
    <cfRule type="cellIs" dxfId="833" priority="5" operator="lessThan">
      <formula>3.5</formula>
    </cfRule>
    <cfRule type="cellIs" dxfId="832" priority="6" operator="greaterThan">
      <formula>4.5</formula>
    </cfRule>
  </conditionalFormatting>
  <conditionalFormatting sqref="I11:I12">
    <cfRule type="cellIs" dxfId="831" priority="4" operator="lessThan">
      <formula>0.5</formula>
    </cfRule>
    <cfRule type="cellIs" dxfId="830" priority="7" operator="greaterThan">
      <formula>1.5</formula>
    </cfRule>
  </conditionalFormatting>
  <conditionalFormatting sqref="J11:J12">
    <cfRule type="cellIs" dxfId="829" priority="2" operator="lessThan">
      <formula>0.5</formula>
    </cfRule>
    <cfRule type="cellIs" dxfId="828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opLeftCell="C1" workbookViewId="0">
      <selection activeCell="H22" sqref="H22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93</v>
      </c>
      <c r="C1" s="57" t="s">
        <v>94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95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91</v>
      </c>
      <c r="C7" s="55" t="s">
        <v>250</v>
      </c>
      <c r="D7" s="2" t="str">
        <f>CONCATENATE(YEAR,":",MONTH,":",WEEK,":",DAY,":",$A7,":",$B7)</f>
        <v>2016:2:4:3:0:BEITOU_E</v>
      </c>
      <c r="E7" s="2">
        <f>MATCH($D7,DATA_BY_COMP!$A:$A,0)</f>
        <v>69</v>
      </c>
      <c r="F7" s="2" t="str">
        <f>IFERROR(INDEX(DATA_BY_COMP!$A:$AA,$E7,MATCH(F$6,DATA_BY_COMP!$A$1:$AA$1,0)), "")</f>
        <v>BEGINNER</v>
      </c>
      <c r="G7" s="12">
        <f>IFERROR(INDEX(DATA_BY_COMP!$A:$AA,$E7,MATCH(G$6,DATA_BY_COMP!$A$1:$AA$1,0)), "")</f>
        <v>9</v>
      </c>
      <c r="H7" s="12">
        <f>IFERROR(INDEX(DATA_BY_COMP!$A:$AA,$E7,MATCH(H$6,DATA_BY_COMP!$A$1:$AA$1,0)), "")</f>
        <v>5</v>
      </c>
      <c r="I7" s="12">
        <f>IFERROR(INDEX(DATA_BY_COMP!$A:$AA,$E7,MATCH(I$6,DATA_BY_COMP!$A$1:$AA$1,0)), "")</f>
        <v>4</v>
      </c>
      <c r="J7" s="12">
        <f>IFERROR(INDEX(DATA_BY_COMP!$A:$AA,$E7,MATCH(J$6,DATA_BY_COMP!$A$1:$AA$1,0)), "")</f>
        <v>1</v>
      </c>
    </row>
    <row r="8" spans="1:10" x14ac:dyDescent="0.25">
      <c r="A8" s="4">
        <v>1</v>
      </c>
      <c r="B8" s="43" t="s">
        <v>91</v>
      </c>
      <c r="C8" s="56"/>
      <c r="D8" s="2" t="str">
        <f>CONCATENATE(YEAR,":",MONTH,":",WEEK,":",DAY,":",$A8,":",$B8)</f>
        <v>2016:2:4:3:1:BEITOU_E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92</v>
      </c>
      <c r="C9" s="55" t="s">
        <v>251</v>
      </c>
      <c r="D9" s="2" t="str">
        <f>CONCATENATE(YEAR,":",MONTH,":",WEEK,":",DAY,":",$A9,":",$B9)</f>
        <v>2016:2:4:3:0:BEITOU_S</v>
      </c>
      <c r="E9" s="2">
        <f>MATCH($D9,DATA_BY_COMP!$A:$A,0)</f>
        <v>70</v>
      </c>
      <c r="F9" s="2" t="str">
        <f>IFERROR(INDEX(DATA_BY_COMP!$A:$AA,$E9,MATCH(F$6,DATA_BY_COMP!$A$1:$AA$1,0)), "")</f>
        <v>ADVANCED</v>
      </c>
      <c r="G9" s="12">
        <f>IFERROR(INDEX(DATA_BY_COMP!$A:$AA,$E9,MATCH(G$6,DATA_BY_COMP!$A$1:$AA$1,0)), "")</f>
        <v>1</v>
      </c>
      <c r="H9" s="12">
        <f>IFERROR(INDEX(DATA_BY_COMP!$A:$AA,$E9,MATCH(H$6,DATA_BY_COMP!$A$1:$AA$1,0)), "")</f>
        <v>1</v>
      </c>
      <c r="I9" s="12">
        <f>IFERROR(INDEX(DATA_BY_COMP!$A:$AA,$E9,MATCH(I$6,DATA_BY_COMP!$A$1:$AA$1,0)), "")</f>
        <v>1</v>
      </c>
      <c r="J9" s="12">
        <f>IFERROR(INDEX(DATA_BY_COMP!$A:$AA,$E9,MATCH(J$6,DATA_BY_COMP!$A$1:$AA$1,0)), "")</f>
        <v>1</v>
      </c>
    </row>
    <row r="10" spans="1:10" x14ac:dyDescent="0.25">
      <c r="A10" s="4">
        <v>1</v>
      </c>
      <c r="B10" s="43" t="s">
        <v>92</v>
      </c>
      <c r="C10" s="56"/>
      <c r="D10" s="2" t="str">
        <f>CONCATENATE(YEAR,":",MONTH,":",WEEK,":",DAY,":",$A10,":",$B10)</f>
        <v>2016:2:4:3:1:BEITOU_S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10</v>
      </c>
      <c r="H11" s="13">
        <f t="shared" ref="H11:J11" si="0">SUM(H7:H10)</f>
        <v>6</v>
      </c>
      <c r="I11" s="13">
        <f t="shared" si="0"/>
        <v>5</v>
      </c>
      <c r="J11" s="13">
        <f t="shared" si="0"/>
        <v>2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2016:2:1:3:0:BEITOU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2016:2:2:3:0:BEITOU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2016:2:3:3:0:BEITOU</v>
      </c>
      <c r="E16" s="2">
        <f>MATCH($D16,DATA_BY_UNIT!$A:$A,0)</f>
        <v>4</v>
      </c>
      <c r="F16" s="18"/>
      <c r="G16" s="12">
        <f>IFERROR(INDEX(DATA_BY_UNIT!$A:$AA,$E16,MATCH(G$6,DATA_BY_UNIT!$A$1:$AA$1,0)), "")</f>
        <v>7</v>
      </c>
      <c r="H16" s="12">
        <f>IFERROR(INDEX(DATA_BY_UNIT!$A:$AA,$E16,MATCH(H$6,DATA_BY_UNIT!$A$1:$AA$1,0)), "")</f>
        <v>5</v>
      </c>
      <c r="I16" s="12">
        <f>IFERROR(INDEX(DATA_BY_UNIT!$A:$AA,$E16,MATCH(I$6,DATA_BY_UNIT!$A$1:$AA$1,0)), "")</f>
        <v>4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2016:2:4:3:0:BEITOU</v>
      </c>
      <c r="E17" s="2">
        <f>MATCH($D17,DATA_BY_UNIT!$A:$A,0)</f>
        <v>34</v>
      </c>
      <c r="F17" s="18"/>
      <c r="G17" s="12">
        <f>IFERROR(INDEX(DATA_BY_UNIT!$A:$AA,$E17,MATCH(G$6,DATA_BY_UNIT!$A$1:$AA$1,0)), "")</f>
        <v>10</v>
      </c>
      <c r="H17" s="12">
        <f>IFERROR(INDEX(DATA_BY_UNIT!$A:$AA,$E17,MATCH(H$6,DATA_BY_UNIT!$A$1:$AA$1,0)), "")</f>
        <v>6</v>
      </c>
      <c r="I17" s="12">
        <f>IFERROR(INDEX(DATA_BY_UNIT!$A:$AA,$E17,MATCH(I$6,DATA_BY_UNIT!$A$1:$AA$1,0)), "")</f>
        <v>5</v>
      </c>
      <c r="J17" s="12">
        <f>IFERROR(INDEX(DATA_BY_UNIT!$A:$AA,$E17,MATCH(J$6,DATA_BY_UNIT!$A$1:$AA$1,0)), "")</f>
        <v>2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2016:2:5:3:0:BEITOU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1">SUM(G14:G18)</f>
        <v>17</v>
      </c>
      <c r="H19" s="24">
        <f t="shared" si="1"/>
        <v>11</v>
      </c>
      <c r="I19" s="24">
        <f t="shared" si="1"/>
        <v>9</v>
      </c>
      <c r="J19" s="24">
        <f t="shared" si="1"/>
        <v>2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27" priority="26" operator="lessThan">
      <formula>8.5</formula>
    </cfRule>
    <cfRule type="cellIs" dxfId="826" priority="27" operator="greaterThan">
      <formula>9.5</formula>
    </cfRule>
  </conditionalFormatting>
  <conditionalFormatting sqref="G7:J8">
    <cfRule type="expression" dxfId="825" priority="19">
      <formula>G7=""</formula>
    </cfRule>
  </conditionalFormatting>
  <conditionalFormatting sqref="H7:H8">
    <cfRule type="cellIs" dxfId="824" priority="23" operator="lessThan">
      <formula>3.5</formula>
    </cfRule>
    <cfRule type="cellIs" dxfId="823" priority="24" operator="greaterThan">
      <formula>4.5</formula>
    </cfRule>
  </conditionalFormatting>
  <conditionalFormatting sqref="I7:I8">
    <cfRule type="cellIs" dxfId="822" priority="22" operator="lessThan">
      <formula>0.5</formula>
    </cfRule>
    <cfRule type="cellIs" dxfId="821" priority="25" operator="greaterThan">
      <formula>1.5</formula>
    </cfRule>
  </conditionalFormatting>
  <conditionalFormatting sqref="J7:J8">
    <cfRule type="cellIs" dxfId="820" priority="20" operator="lessThan">
      <formula>0.5</formula>
    </cfRule>
    <cfRule type="cellIs" dxfId="819" priority="21" operator="greaterThan">
      <formula>0.5</formula>
    </cfRule>
  </conditionalFormatting>
  <conditionalFormatting sqref="G9:G10">
    <cfRule type="cellIs" dxfId="818" priority="17" operator="lessThan">
      <formula>8.5</formula>
    </cfRule>
    <cfRule type="cellIs" dxfId="817" priority="18" operator="greaterThan">
      <formula>9.5</formula>
    </cfRule>
  </conditionalFormatting>
  <conditionalFormatting sqref="G9:J10">
    <cfRule type="expression" dxfId="816" priority="10">
      <formula>G9=""</formula>
    </cfRule>
  </conditionalFormatting>
  <conditionalFormatting sqref="H9:H10">
    <cfRule type="cellIs" dxfId="815" priority="14" operator="lessThan">
      <formula>3.5</formula>
    </cfRule>
    <cfRule type="cellIs" dxfId="814" priority="15" operator="greaterThan">
      <formula>4.5</formula>
    </cfRule>
  </conditionalFormatting>
  <conditionalFormatting sqref="I9:I10">
    <cfRule type="cellIs" dxfId="813" priority="13" operator="lessThan">
      <formula>0.5</formula>
    </cfRule>
    <cfRule type="cellIs" dxfId="812" priority="16" operator="greaterThan">
      <formula>1.5</formula>
    </cfRule>
  </conditionalFormatting>
  <conditionalFormatting sqref="J9:J10">
    <cfRule type="cellIs" dxfId="811" priority="11" operator="lessThan">
      <formula>0.5</formula>
    </cfRule>
    <cfRule type="cellIs" dxfId="810" priority="12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opLeftCell="C1" workbookViewId="0">
      <selection activeCell="N26" sqref="N26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97</v>
      </c>
      <c r="C1" s="57" t="s">
        <v>96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95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353</v>
      </c>
      <c r="C7" s="55" t="s">
        <v>351</v>
      </c>
      <c r="D7" s="2" t="str">
        <f>CONCATENATE(YEAR,":",MONTH,":",WEEK,":",DAY,":",$A7,":",$B7)</f>
        <v>2016:2:4:3:0:DANSHUI_A_E</v>
      </c>
      <c r="E7" s="2">
        <f>MATCH($D7,DATA_BY_COMP!$A:$A,0)</f>
        <v>72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0</v>
      </c>
      <c r="H7" s="12">
        <f>IFERROR(INDEX(DATA_BY_COMP!$A:$AA,$E7,MATCH(H$6,DATA_BY_COMP!$A$1:$AA$1,0)), "")</f>
        <v>0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353</v>
      </c>
      <c r="C8" s="56"/>
      <c r="D8" s="2" t="str">
        <f>CONCATENATE(YEAR,":",MONTH,":",WEEK,":",DAY,":",$A8,":",$B8)</f>
        <v>2016:2:4:3:1:DANSHUI_A_E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354</v>
      </c>
      <c r="C9" s="55" t="s">
        <v>352</v>
      </c>
      <c r="D9" s="2" t="str">
        <f>CONCATENATE(YEAR,":",MONTH,":",WEEK,":",DAY,":",$A9,":",$B9)</f>
        <v>2016:2:4:3:0:DANSHUI_B_E</v>
      </c>
      <c r="E9" s="2">
        <f>MATCH($D9,DATA_BY_COMP!$A:$A,0)</f>
        <v>73</v>
      </c>
      <c r="F9" s="2" t="str">
        <f>IFERROR(INDEX(DATA_BY_COMP!$A:$AA,$E9,MATCH(F$6,DATA_BY_COMP!$A$1:$AA$1,0)), "")</f>
        <v>intermediateclass</v>
      </c>
      <c r="G9" s="12">
        <f>IFERROR(INDEX(DATA_BY_COMP!$A:$AA,$E9,MATCH(G$6,DATA_BY_COMP!$A$1:$AA$1,0)), "")</f>
        <v>9</v>
      </c>
      <c r="H9" s="12">
        <f>IFERROR(INDEX(DATA_BY_COMP!$A:$AA,$E9,MATCH(H$6,DATA_BY_COMP!$A$1:$AA$1,0)), "")</f>
        <v>8</v>
      </c>
      <c r="I9" s="12">
        <f>IFERROR(INDEX(DATA_BY_COMP!$A:$AA,$E9,MATCH(I$6,DATA_BY_COMP!$A$1:$AA$1,0)), "")</f>
        <v>4</v>
      </c>
      <c r="J9" s="12">
        <f>IFERROR(INDEX(DATA_BY_COMP!$A:$AA,$E9,MATCH(J$6,DATA_BY_COMP!$A$1:$AA$1,0)), "")</f>
        <v>3</v>
      </c>
    </row>
    <row r="10" spans="1:10" x14ac:dyDescent="0.25">
      <c r="A10" s="4">
        <v>1</v>
      </c>
      <c r="B10" s="43" t="s">
        <v>354</v>
      </c>
      <c r="C10" s="56"/>
      <c r="D10" s="2" t="str">
        <f>CONCATENATE(YEAR,":",MONTH,":",WEEK,":",DAY,":",$A10,":",$B10)</f>
        <v>2016:2:4:3:1:DANSHUI_B_E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9</v>
      </c>
      <c r="H11" s="13">
        <f t="shared" ref="H11:J11" si="0">SUM(H7:H10)</f>
        <v>8</v>
      </c>
      <c r="I11" s="13">
        <f t="shared" si="0"/>
        <v>4</v>
      </c>
      <c r="J11" s="13">
        <f t="shared" si="0"/>
        <v>3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2016:2:1:3:0:DANSHUI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2016:2:2:3:0:DANSHUI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2016:2:3:3:0:DANSHUI</v>
      </c>
      <c r="E16" s="2">
        <f>MATCH($D16,DATA_BY_UNIT!$A:$A,0)</f>
        <v>5</v>
      </c>
      <c r="F16" s="18"/>
      <c r="G16" s="12">
        <f>IFERROR(INDEX(DATA_BY_UNIT!$A:$AA,$E16,MATCH(G$6,DATA_BY_UNIT!$A$1:$AA$1,0)), "")</f>
        <v>18</v>
      </c>
      <c r="H16" s="12">
        <f>IFERROR(INDEX(DATA_BY_UNIT!$A:$AA,$E16,MATCH(H$6,DATA_BY_UNIT!$A$1:$AA$1,0)), "")</f>
        <v>9</v>
      </c>
      <c r="I16" s="12">
        <f>IFERROR(INDEX(DATA_BY_UNIT!$A:$AA,$E16,MATCH(I$6,DATA_BY_UNIT!$A$1:$AA$1,0)), "")</f>
        <v>4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2016:2:4:3:0:DANSHUI</v>
      </c>
      <c r="E17" s="2">
        <f>MATCH($D17,DATA_BY_UNIT!$A:$A,0)</f>
        <v>35</v>
      </c>
      <c r="F17" s="18"/>
      <c r="G17" s="12">
        <f>IFERROR(INDEX(DATA_BY_UNIT!$A:$AA,$E17,MATCH(G$6,DATA_BY_UNIT!$A$1:$AA$1,0)), "")</f>
        <v>9</v>
      </c>
      <c r="H17" s="12">
        <f>IFERROR(INDEX(DATA_BY_UNIT!$A:$AA,$E17,MATCH(H$6,DATA_BY_UNIT!$A$1:$AA$1,0)), "")</f>
        <v>8</v>
      </c>
      <c r="I17" s="12">
        <f>IFERROR(INDEX(DATA_BY_UNIT!$A:$AA,$E17,MATCH(I$6,DATA_BY_UNIT!$A$1:$AA$1,0)), "")</f>
        <v>4</v>
      </c>
      <c r="J17" s="12">
        <f>IFERROR(INDEX(DATA_BY_UNIT!$A:$AA,$E17,MATCH(J$6,DATA_BY_UNIT!$A$1:$AA$1,0)), "")</f>
        <v>3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2016:2:5:3:0:DANSHUI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1">SUM(G14:G18)</f>
        <v>27</v>
      </c>
      <c r="H19" s="24">
        <f t="shared" si="1"/>
        <v>17</v>
      </c>
      <c r="I19" s="24">
        <f t="shared" si="1"/>
        <v>8</v>
      </c>
      <c r="J19" s="24">
        <f t="shared" si="1"/>
        <v>3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09" priority="17" operator="lessThan">
      <formula>8.5</formula>
    </cfRule>
    <cfRule type="cellIs" dxfId="808" priority="18" operator="greaterThan">
      <formula>9.5</formula>
    </cfRule>
  </conditionalFormatting>
  <conditionalFormatting sqref="G7:J8">
    <cfRule type="expression" dxfId="807" priority="10">
      <formula>G7=""</formula>
    </cfRule>
  </conditionalFormatting>
  <conditionalFormatting sqref="H7:H8">
    <cfRule type="cellIs" dxfId="806" priority="14" operator="lessThan">
      <formula>3.5</formula>
    </cfRule>
    <cfRule type="cellIs" dxfId="805" priority="15" operator="greaterThan">
      <formula>4.5</formula>
    </cfRule>
  </conditionalFormatting>
  <conditionalFormatting sqref="I7:I8">
    <cfRule type="cellIs" dxfId="804" priority="13" operator="lessThan">
      <formula>0.5</formula>
    </cfRule>
    <cfRule type="cellIs" dxfId="803" priority="16" operator="greaterThan">
      <formula>1.5</formula>
    </cfRule>
  </conditionalFormatting>
  <conditionalFormatting sqref="J7:J8">
    <cfRule type="cellIs" dxfId="802" priority="11" operator="lessThan">
      <formula>0.5</formula>
    </cfRule>
    <cfRule type="cellIs" dxfId="801" priority="12" operator="greaterThan">
      <formula>0.5</formula>
    </cfRule>
  </conditionalFormatting>
  <conditionalFormatting sqref="G9:G10">
    <cfRule type="cellIs" dxfId="800" priority="8" operator="lessThan">
      <formula>8.5</formula>
    </cfRule>
    <cfRule type="cellIs" dxfId="799" priority="9" operator="greaterThan">
      <formula>9.5</formula>
    </cfRule>
  </conditionalFormatting>
  <conditionalFormatting sqref="G9:J10">
    <cfRule type="expression" dxfId="798" priority="1">
      <formula>G9=""</formula>
    </cfRule>
  </conditionalFormatting>
  <conditionalFormatting sqref="H9:H10">
    <cfRule type="cellIs" dxfId="797" priority="5" operator="lessThan">
      <formula>3.5</formula>
    </cfRule>
    <cfRule type="cellIs" dxfId="796" priority="6" operator="greaterThan">
      <formula>4.5</formula>
    </cfRule>
  </conditionalFormatting>
  <conditionalFormatting sqref="I9:I10">
    <cfRule type="cellIs" dxfId="795" priority="4" operator="lessThan">
      <formula>0.5</formula>
    </cfRule>
    <cfRule type="cellIs" dxfId="794" priority="7" operator="greaterThan">
      <formula>1.5</formula>
    </cfRule>
  </conditionalFormatting>
  <conditionalFormatting sqref="J9:J10">
    <cfRule type="cellIs" dxfId="793" priority="2" operator="lessThan">
      <formula>0.5</formula>
    </cfRule>
    <cfRule type="cellIs" dxfId="792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abSelected="1" topLeftCell="B1" workbookViewId="0">
      <selection activeCell="C15" sqref="C15"/>
    </sheetView>
  </sheetViews>
  <sheetFormatPr defaultRowHeight="15" x14ac:dyDescent="0.25"/>
  <cols>
    <col min="1" max="1" width="9.140625" style="4" hidden="1" customWidth="1"/>
    <col min="2" max="2" width="26.42578125" style="4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54</v>
      </c>
      <c r="C1" s="57" t="s">
        <v>99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70">
        <f>DATE</f>
        <v>42424</v>
      </c>
      <c r="D2" s="48"/>
      <c r="E2" s="49"/>
      <c r="F2" s="40"/>
      <c r="G2" s="68"/>
      <c r="H2" s="68"/>
      <c r="I2" s="68"/>
      <c r="J2" s="68"/>
    </row>
    <row r="3" spans="1:10" ht="15" customHeight="1" x14ac:dyDescent="0.25">
      <c r="B3" s="42"/>
      <c r="C3" s="71"/>
      <c r="D3" s="50"/>
      <c r="E3" s="51"/>
      <c r="F3" s="54"/>
      <c r="G3" s="68"/>
      <c r="H3" s="68"/>
      <c r="I3" s="68"/>
      <c r="J3" s="68"/>
    </row>
    <row r="4" spans="1:10" ht="15" customHeight="1" x14ac:dyDescent="0.25">
      <c r="B4" s="42"/>
      <c r="C4" s="70" t="s">
        <v>98</v>
      </c>
      <c r="D4" s="50"/>
      <c r="E4" s="51"/>
      <c r="F4" s="32"/>
      <c r="G4" s="69"/>
      <c r="H4" s="69"/>
      <c r="I4" s="69"/>
      <c r="J4" s="69"/>
    </row>
    <row r="5" spans="1:10" x14ac:dyDescent="0.25">
      <c r="B5" s="42"/>
      <c r="C5" s="71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104</v>
      </c>
      <c r="C7" s="55" t="s">
        <v>345</v>
      </c>
      <c r="D7" s="2" t="str">
        <f t="shared" ref="D7:D18" si="0">CONCATENATE(YEAR,":",MONTH,":",WEEK,":",DAY,":",$A7,":",$B7)</f>
        <v>2016:2:4:3:0:JIAN_E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12" t="str">
        <f>IFERROR(INDEX(DATA_BY_COMP!$A:$AA,$E7,MATCH(G$6,DATA_BY_COMP!$A$1:$AA$1,0)), "")</f>
        <v/>
      </c>
      <c r="H7" s="12" t="str">
        <f>IFERROR(INDEX(DATA_BY_COMP!$A:$AA,$E7,MATCH(H$6,DATA_BY_COMP!$A$1:$AA$1,0)), "")</f>
        <v/>
      </c>
      <c r="I7" s="12" t="str">
        <f>IFERROR(INDEX(DATA_BY_COMP!$A:$AA,$E7,MATCH(I$6,DATA_BY_COMP!$A$1:$AA$1,0)), "")</f>
        <v/>
      </c>
      <c r="J7" s="12" t="str">
        <f>IFERROR(INDEX(DATA_BY_COMP!$A:$AA,$E7,MATCH(J$6,DATA_BY_COMP!$A$1:$AA$1,0)), "")</f>
        <v/>
      </c>
    </row>
    <row r="8" spans="1:10" x14ac:dyDescent="0.25">
      <c r="A8" s="4">
        <v>1</v>
      </c>
      <c r="B8" s="43" t="s">
        <v>104</v>
      </c>
      <c r="C8" s="56"/>
      <c r="D8" s="2" t="str">
        <f t="shared" si="0"/>
        <v>2016:2:4:3:1:JIAN_E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100</v>
      </c>
      <c r="C9" s="55" t="s">
        <v>346</v>
      </c>
      <c r="D9" s="2" t="str">
        <f t="shared" si="0"/>
        <v>2016:2:4:3:0:HUALIAN_1_E</v>
      </c>
      <c r="E9" s="2">
        <f>MATCH($D9,DATA_BY_COMP!$A:$A,0)</f>
        <v>75</v>
      </c>
      <c r="F9" s="2" t="str">
        <f>IFERROR(INDEX(DATA_BY_COMP!$A:$AA,$E9,MATCH(F$6,DATA_BY_COMP!$A$1:$AA$1,0)), "")</f>
        <v>Beginners</v>
      </c>
      <c r="G9" s="12">
        <f>IFERROR(INDEX(DATA_BY_COMP!$A:$AA,$E9,MATCH(G$6,DATA_BY_COMP!$A$1:$AA$1,0)), "")</f>
        <v>9</v>
      </c>
      <c r="H9" s="12">
        <f>IFERROR(INDEX(DATA_BY_COMP!$A:$AA,$E9,MATCH(H$6,DATA_BY_COMP!$A$1:$AA$1,0)), "")</f>
        <v>7</v>
      </c>
      <c r="I9" s="12">
        <f>IFERROR(INDEX(DATA_BY_COMP!$A:$AA,$E9,MATCH(I$6,DATA_BY_COMP!$A$1:$AA$1,0)), "")</f>
        <v>1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100</v>
      </c>
      <c r="C10" s="56"/>
      <c r="D10" s="2" t="str">
        <f t="shared" si="0"/>
        <v>2016:2:4:3:1:HUALIAN_1_E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103</v>
      </c>
      <c r="C11" s="55" t="s">
        <v>347</v>
      </c>
      <c r="D11" s="2" t="str">
        <f t="shared" si="0"/>
        <v>2016:2:4:3:0:HUALIAN_1_S</v>
      </c>
      <c r="E11" s="2">
        <f>MATCH($D11,DATA_BY_COMP!$A:$A,0)</f>
        <v>76</v>
      </c>
      <c r="F11" s="2" t="str">
        <f>IFERROR(INDEX(DATA_BY_COMP!$A:$AA,$E11,MATCH(F$6,DATA_BY_COMP!$A$1:$AA$1,0)), "")</f>
        <v>intermediate</v>
      </c>
      <c r="G11" s="12">
        <f>IFERROR(INDEX(DATA_BY_COMP!$A:$AA,$E11,MATCH(G$6,DATA_BY_COMP!$A$1:$AA$1,0)), "")</f>
        <v>9</v>
      </c>
      <c r="H11" s="12">
        <f>IFERROR(INDEX(DATA_BY_COMP!$A:$AA,$E11,MATCH(H$6,DATA_BY_COMP!$A$1:$AA$1,0)), "")</f>
        <v>9</v>
      </c>
      <c r="I11" s="12">
        <f>IFERROR(INDEX(DATA_BY_COMP!$A:$AA,$E11,MATCH(I$6,DATA_BY_COMP!$A$1:$AA$1,0)), "")</f>
        <v>2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103</v>
      </c>
      <c r="C12" s="56"/>
      <c r="D12" s="2" t="str">
        <f t="shared" si="0"/>
        <v>2016:2:4:3:1:HUALIAN_1_S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235</v>
      </c>
      <c r="C13" s="55" t="s">
        <v>348</v>
      </c>
      <c r="D13" s="2" t="str">
        <f t="shared" si="0"/>
        <v>2016:2:4:3:0:HUALIAN_3_A_E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12" t="str">
        <f>IFERROR(INDEX(DATA_BY_COMP!$A:$AA,$E13,MATCH(G$6,DATA_BY_COMP!$A$1:$AA$1,0)), "")</f>
        <v/>
      </c>
      <c r="H13" s="12" t="str">
        <f>IFERROR(INDEX(DATA_BY_COMP!$A:$AA,$E13,MATCH(H$6,DATA_BY_COMP!$A$1:$AA$1,0)), "")</f>
        <v/>
      </c>
      <c r="I13" s="12" t="str">
        <f>IFERROR(INDEX(DATA_BY_COMP!$A:$AA,$E13,MATCH(I$6,DATA_BY_COMP!$A$1:$AA$1,0)), "")</f>
        <v/>
      </c>
      <c r="J13" s="12" t="str">
        <f>IFERROR(INDEX(DATA_BY_COMP!$A:$AA,$E13,MATCH(J$6,DATA_BY_COMP!$A$1:$AA$1,0)), "")</f>
        <v/>
      </c>
    </row>
    <row r="14" spans="1:10" x14ac:dyDescent="0.25">
      <c r="A14" s="4">
        <v>1</v>
      </c>
      <c r="B14" s="43" t="s">
        <v>235</v>
      </c>
      <c r="C14" s="56"/>
      <c r="D14" s="2" t="str">
        <f t="shared" si="0"/>
        <v>2016:2:4:3:1:HUALIAN_3_A_E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A15" s="4">
        <v>0</v>
      </c>
      <c r="B15" s="43" t="s">
        <v>102</v>
      </c>
      <c r="C15" s="55" t="s">
        <v>349</v>
      </c>
      <c r="D15" s="2" t="str">
        <f t="shared" si="0"/>
        <v>2016:2:4:3:0:HUALIAN_3_B_E</v>
      </c>
      <c r="E15" s="2">
        <f>MATCH($D15,DATA_BY_COMP!$A:$A,0)</f>
        <v>77</v>
      </c>
      <c r="F15" s="2" t="str">
        <f>IFERROR(INDEX(DATA_BY_COMP!$A:$AA,$E15,MATCH(F$6,DATA_BY_COMP!$A$1:$AA$1,0)), "")</f>
        <v>Advanced</v>
      </c>
      <c r="G15" s="12">
        <f>IFERROR(INDEX(DATA_BY_COMP!$A:$AA,$E15,MATCH(G$6,DATA_BY_COMP!$A$1:$AA$1,0)), "")</f>
        <v>10</v>
      </c>
      <c r="H15" s="12">
        <f>IFERROR(INDEX(DATA_BY_COMP!$A:$AA,$E15,MATCH(H$6,DATA_BY_COMP!$A$1:$AA$1,0)), "")</f>
        <v>9</v>
      </c>
      <c r="I15" s="12">
        <f>IFERROR(INDEX(DATA_BY_COMP!$A:$AA,$E15,MATCH(I$6,DATA_BY_COMP!$A$1:$AA$1,0)), "")</f>
        <v>3</v>
      </c>
      <c r="J15" s="12">
        <f>IFERROR(INDEX(DATA_BY_COMP!$A:$AA,$E15,MATCH(J$6,DATA_BY_COMP!$A$1:$AA$1,0)), "")</f>
        <v>0</v>
      </c>
    </row>
    <row r="16" spans="1:10" x14ac:dyDescent="0.25">
      <c r="A16" s="4">
        <v>1</v>
      </c>
      <c r="B16" s="43" t="s">
        <v>102</v>
      </c>
      <c r="C16" s="56"/>
      <c r="D16" s="2" t="str">
        <f t="shared" si="0"/>
        <v>2016:2:4:3:1:HUALIAN_3_B_E</v>
      </c>
      <c r="E16" s="2" t="e">
        <f>MATCH($D16,DATA_BY_COMP!$A:$A,0)</f>
        <v>#N/A</v>
      </c>
      <c r="F16" s="2" t="str">
        <f>IFERROR(INDEX(DATA_BY_COMP!$A:$AA,$E16,MATCH(F$6,DATA_BY_COMP!$A$1:$AA$1,0)), "")</f>
        <v/>
      </c>
      <c r="G16" s="31" t="str">
        <f>IFERROR(INDEX(DATA_BY_COMP!$A:$AA,$E16,MATCH(G$6,DATA_BY_COMP!$A$1:$AA$1,0)), "")</f>
        <v/>
      </c>
      <c r="H16" s="31" t="str">
        <f>IFERROR(INDEX(DATA_BY_COMP!$A:$AA,$E16,MATCH(H$6,DATA_BY_COMP!$A$1:$AA$1,0)), "")</f>
        <v/>
      </c>
      <c r="I16" s="31" t="str">
        <f>IFERROR(INDEX(DATA_BY_COMP!$A:$AA,$E16,MATCH(I$6,DATA_BY_COMP!$A$1:$AA$1,0)), "")</f>
        <v/>
      </c>
      <c r="J16" s="31" t="str">
        <f>IFERROR(INDEX(DATA_BY_COMP!$A:$AA,$E16,MATCH(J$6,DATA_BY_COMP!$A$1:$AA$1,0)), "")</f>
        <v/>
      </c>
    </row>
    <row r="17" spans="1:10" x14ac:dyDescent="0.25">
      <c r="A17" s="4">
        <v>0</v>
      </c>
      <c r="B17" s="43" t="s">
        <v>101</v>
      </c>
      <c r="C17" s="55" t="s">
        <v>350</v>
      </c>
      <c r="D17" s="2" t="str">
        <f t="shared" si="0"/>
        <v>2016:2:4:3:0:HUALIAN_3_S</v>
      </c>
      <c r="E17" s="2">
        <f>MATCH($D17,DATA_BY_COMP!$A:$A,0)</f>
        <v>78</v>
      </c>
      <c r="F17" s="2" t="str">
        <f>IFERROR(INDEX(DATA_BY_COMP!$A:$AA,$E17,MATCH(F$6,DATA_BY_COMP!$A$1:$AA$1,0)), "")</f>
        <v>child</v>
      </c>
      <c r="G17" s="12">
        <f>IFERROR(INDEX(DATA_BY_COMP!$A:$AA,$E17,MATCH(G$6,DATA_BY_COMP!$A$1:$AA$1,0)), "")</f>
        <v>5</v>
      </c>
      <c r="H17" s="12">
        <f>IFERROR(INDEX(DATA_BY_COMP!$A:$AA,$E17,MATCH(H$6,DATA_BY_COMP!$A$1:$AA$1,0)), "")</f>
        <v>5</v>
      </c>
      <c r="I17" s="12">
        <f>IFERROR(INDEX(DATA_BY_COMP!$A:$AA,$E17,MATCH(I$6,DATA_BY_COMP!$A$1:$AA$1,0)), "")</f>
        <v>3</v>
      </c>
      <c r="J17" s="12">
        <f>IFERROR(INDEX(DATA_BY_COMP!$A:$AA,$E17,MATCH(J$6,DATA_BY_COMP!$A$1:$AA$1,0)), "")</f>
        <v>0</v>
      </c>
    </row>
    <row r="18" spans="1:10" x14ac:dyDescent="0.25">
      <c r="A18" s="4">
        <v>1</v>
      </c>
      <c r="B18" s="43" t="s">
        <v>101</v>
      </c>
      <c r="C18" s="56"/>
      <c r="D18" s="2" t="str">
        <f t="shared" si="0"/>
        <v>2016:2:4:3:1:HUALIAN_3_S</v>
      </c>
      <c r="E18" s="2" t="e">
        <f>MATCH($D18,DATA_BY_COMP!$A:$A,0)</f>
        <v>#N/A</v>
      </c>
      <c r="F18" s="2" t="str">
        <f>IFERROR(INDEX(DATA_BY_COMP!$A:$AA,$E18,MATCH(F$6,DATA_BY_COMP!$A$1:$AA$1,0)), "")</f>
        <v/>
      </c>
      <c r="G18" s="31" t="str">
        <f>IFERROR(INDEX(DATA_BY_COMP!$A:$AA,$E18,MATCH(G$6,DATA_BY_COMP!$A$1:$AA$1,0)), "")</f>
        <v/>
      </c>
      <c r="H18" s="31" t="str">
        <f>IFERROR(INDEX(DATA_BY_COMP!$A:$AA,$E18,MATCH(H$6,DATA_BY_COMP!$A$1:$AA$1,0)), "")</f>
        <v/>
      </c>
      <c r="I18" s="31" t="str">
        <f>IFERROR(INDEX(DATA_BY_COMP!$A:$AA,$E18,MATCH(I$6,DATA_BY_COMP!$A$1:$AA$1,0)), "")</f>
        <v/>
      </c>
      <c r="J18" s="31" t="str">
        <f>IFERROR(INDEX(DATA_BY_COMP!$A:$AA,$E18,MATCH(J$6,DATA_BY_COMP!$A$1:$AA$1,0)), "")</f>
        <v/>
      </c>
    </row>
    <row r="19" spans="1:10" x14ac:dyDescent="0.25">
      <c r="B19" s="43"/>
      <c r="C19" s="10" t="s">
        <v>461</v>
      </c>
      <c r="D19" s="11"/>
      <c r="E19" s="11"/>
      <c r="F19" s="11"/>
      <c r="G19" s="13">
        <f>SUM(G7:G18)</f>
        <v>33</v>
      </c>
      <c r="H19" s="13">
        <f t="shared" ref="H19:J19" si="1">SUM(H7:H18)</f>
        <v>30</v>
      </c>
      <c r="I19" s="13">
        <f t="shared" si="1"/>
        <v>9</v>
      </c>
      <c r="J19" s="13">
        <f t="shared" si="1"/>
        <v>0</v>
      </c>
    </row>
    <row r="20" spans="1:10" x14ac:dyDescent="0.25">
      <c r="B20" s="34"/>
      <c r="C20" s="33"/>
      <c r="D20" s="32"/>
      <c r="E20" s="32"/>
      <c r="F20" s="32"/>
      <c r="G20" s="32"/>
      <c r="H20" s="32"/>
      <c r="I20" s="32"/>
      <c r="J20" s="34"/>
    </row>
    <row r="21" spans="1:10" x14ac:dyDescent="0.25">
      <c r="B21" s="34"/>
      <c r="C21" s="38" t="s">
        <v>77</v>
      </c>
      <c r="D21" s="39"/>
      <c r="E21" s="39"/>
      <c r="F21" s="39"/>
      <c r="G21" s="39"/>
      <c r="H21" s="39"/>
      <c r="I21" s="39"/>
      <c r="J21" s="39"/>
    </row>
    <row r="22" spans="1:10" x14ac:dyDescent="0.25">
      <c r="B22" s="34"/>
      <c r="C22" s="17" t="s">
        <v>43</v>
      </c>
      <c r="D22" s="18" t="str">
        <f>CONCATENATE(YEAR,":",MONTH,":1:",ENGLISH_REPORT_DAY,":0:", $B$1)</f>
        <v>2016:2:1:3:0:HUALIAN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1:10" x14ac:dyDescent="0.25">
      <c r="B23" s="34"/>
      <c r="C23" s="17" t="s">
        <v>44</v>
      </c>
      <c r="D23" s="18" t="str">
        <f>CONCATENATE(YEAR,":",MONTH,":2:",ENGLISH_REPORT_DAY,":0:", $B$1)</f>
        <v>2016:2:2:3:0:HUALIAN</v>
      </c>
      <c r="E23" s="2" t="e">
        <f>MATCH($D23,DATA_BY_UNIT!$A:$A,0)</f>
        <v>#N/A</v>
      </c>
      <c r="F23" s="18"/>
      <c r="G23" s="12" t="str">
        <f>IFERROR(INDEX(DATA_BY_UNIT!$A:$AA,$E23,MATCH(G$6,DATA_BY_UNIT!$A$1:$AA$1,0)), "")</f>
        <v/>
      </c>
      <c r="H23" s="12" t="str">
        <f>IFERROR(INDEX(DATA_BY_UNIT!$A:$AA,$E23,MATCH(H$6,DATA_BY_UNIT!$A$1:$AA$1,0)), "")</f>
        <v/>
      </c>
      <c r="I23" s="12" t="str">
        <f>IFERROR(INDEX(DATA_BY_UNIT!$A:$AA,$E23,MATCH(I$6,DATA_BY_UNIT!$A$1:$AA$1,0)), "")</f>
        <v/>
      </c>
      <c r="J23" s="12" t="str">
        <f>IFERROR(INDEX(DATA_BY_UNIT!$A:$AA,$E23,MATCH(J$6,DATA_BY_UNIT!$A$1:$AA$1,0)), "")</f>
        <v/>
      </c>
    </row>
    <row r="24" spans="1:10" x14ac:dyDescent="0.25">
      <c r="B24" s="34"/>
      <c r="C24" s="17" t="s">
        <v>45</v>
      </c>
      <c r="D24" s="18" t="str">
        <f>CONCATENATE(YEAR,":",MONTH,":3:",ENGLISH_REPORT_DAY,":0:", $B$1)</f>
        <v>2016:2:3:3:0:HUALIAN</v>
      </c>
      <c r="E24" s="2">
        <f>MATCH($D24,DATA_BY_UNIT!$A:$A,0)</f>
        <v>6</v>
      </c>
      <c r="F24" s="18"/>
      <c r="G24" s="12">
        <f>IFERROR(INDEX(DATA_BY_UNIT!$A:$AA,$E24,MATCH(G$6,DATA_BY_UNIT!$A$1:$AA$1,0)), "")</f>
        <v>22</v>
      </c>
      <c r="H24" s="12">
        <f>IFERROR(INDEX(DATA_BY_UNIT!$A:$AA,$E24,MATCH(H$6,DATA_BY_UNIT!$A$1:$AA$1,0)), "")</f>
        <v>21</v>
      </c>
      <c r="I24" s="12">
        <f>IFERROR(INDEX(DATA_BY_UNIT!$A:$AA,$E24,MATCH(I$6,DATA_BY_UNIT!$A$1:$AA$1,0)), "")</f>
        <v>1</v>
      </c>
      <c r="J24" s="12">
        <f>IFERROR(INDEX(DATA_BY_UNIT!$A:$AA,$E24,MATCH(J$6,DATA_BY_UNIT!$A$1:$AA$1,0)), "")</f>
        <v>0</v>
      </c>
    </row>
    <row r="25" spans="1:10" x14ac:dyDescent="0.25">
      <c r="B25" s="34"/>
      <c r="C25" s="17" t="s">
        <v>46</v>
      </c>
      <c r="D25" s="18" t="str">
        <f>CONCATENATE(YEAR,":",MONTH,":4:",ENGLISH_REPORT_DAY,":0:", $B$1)</f>
        <v>2016:2:4:3:0:HUALIAN</v>
      </c>
      <c r="E25" s="2">
        <f>MATCH($D25,DATA_BY_UNIT!$A:$A,0)</f>
        <v>36</v>
      </c>
      <c r="F25" s="18"/>
      <c r="G25" s="12">
        <f>IFERROR(INDEX(DATA_BY_UNIT!$A:$AA,$E25,MATCH(G$6,DATA_BY_UNIT!$A$1:$AA$1,0)), "")</f>
        <v>33</v>
      </c>
      <c r="H25" s="12">
        <f>IFERROR(INDEX(DATA_BY_UNIT!$A:$AA,$E25,MATCH(H$6,DATA_BY_UNIT!$A$1:$AA$1,0)), "")</f>
        <v>30</v>
      </c>
      <c r="I25" s="12">
        <f>IFERROR(INDEX(DATA_BY_UNIT!$A:$AA,$E25,MATCH(I$6,DATA_BY_UNIT!$A$1:$AA$1,0)), "")</f>
        <v>9</v>
      </c>
      <c r="J25" s="12">
        <f>IFERROR(INDEX(DATA_BY_UNIT!$A:$AA,$E25,MATCH(J$6,DATA_BY_UNIT!$A$1:$AA$1,0)), "")</f>
        <v>0</v>
      </c>
    </row>
    <row r="26" spans="1:10" x14ac:dyDescent="0.25">
      <c r="B26" s="34"/>
      <c r="C26" s="17" t="s">
        <v>47</v>
      </c>
      <c r="D26" s="18" t="str">
        <f>CONCATENATE(YEAR,":",MONTH,":5:",ENGLISH_REPORT_DAY,":0:", $B$1)</f>
        <v>2016:2:5:3:0:HUALIAN</v>
      </c>
      <c r="E26" s="2" t="e">
        <f>MATCH($D26,DATA_BY_UNIT!$A:$A,0)</f>
        <v>#N/A</v>
      </c>
      <c r="F26" s="18"/>
      <c r="G26" s="12" t="str">
        <f>IFERROR(INDEX(DATA_BY_UNIT!$A:$AA,$E26,MATCH(G$6,DATA_BY_UNIT!$A$1:$AA$1,0)), "")</f>
        <v/>
      </c>
      <c r="H26" s="12" t="str">
        <f>IFERROR(INDEX(DATA_BY_UNIT!$A:$AA,$E26,MATCH(H$6,DATA_BY_UNIT!$A$1:$AA$1,0)), "")</f>
        <v/>
      </c>
      <c r="I26" s="12" t="str">
        <f>IFERROR(INDEX(DATA_BY_UNIT!$A:$AA,$E26,MATCH(I$6,DATA_BY_UNIT!$A$1:$AA$1,0)), "")</f>
        <v/>
      </c>
      <c r="J26" s="12" t="str">
        <f>IFERROR(INDEX(DATA_BY_UNIT!$A:$AA,$E26,MATCH(J$6,DATA_BY_UNIT!$A$1:$AA$1,0)), "")</f>
        <v/>
      </c>
    </row>
    <row r="27" spans="1:10" x14ac:dyDescent="0.25">
      <c r="B27" s="34"/>
      <c r="C27" s="22" t="s">
        <v>461</v>
      </c>
      <c r="D27" s="19"/>
      <c r="E27" s="19"/>
      <c r="F27" s="19"/>
      <c r="G27" s="24">
        <f t="shared" ref="G27:J27" si="2">SUM(G22:G26)</f>
        <v>55</v>
      </c>
      <c r="H27" s="24">
        <f t="shared" si="2"/>
        <v>51</v>
      </c>
      <c r="I27" s="24">
        <f t="shared" si="2"/>
        <v>10</v>
      </c>
      <c r="J27" s="24">
        <f t="shared" si="2"/>
        <v>0</v>
      </c>
    </row>
    <row r="28" spans="1:10" x14ac:dyDescent="0.25">
      <c r="B28" s="32"/>
    </row>
    <row r="30" spans="1:10" x14ac:dyDescent="0.25">
      <c r="E30" s="1"/>
    </row>
    <row r="31" spans="1:10" x14ac:dyDescent="0.25">
      <c r="E31" s="1"/>
    </row>
    <row r="32" spans="1:10" x14ac:dyDescent="0.25">
      <c r="E3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91" priority="53" operator="lessThan">
      <formula>8.5</formula>
    </cfRule>
    <cfRule type="cellIs" dxfId="790" priority="54" operator="greaterThan">
      <formula>9.5</formula>
    </cfRule>
  </conditionalFormatting>
  <conditionalFormatting sqref="G7:J8">
    <cfRule type="expression" dxfId="789" priority="46">
      <formula>G7=""</formula>
    </cfRule>
  </conditionalFormatting>
  <conditionalFormatting sqref="H7:H8">
    <cfRule type="cellIs" dxfId="788" priority="50" operator="lessThan">
      <formula>3.5</formula>
    </cfRule>
    <cfRule type="cellIs" dxfId="787" priority="51" operator="greaterThan">
      <formula>4.5</formula>
    </cfRule>
  </conditionalFormatting>
  <conditionalFormatting sqref="I7:I8">
    <cfRule type="cellIs" dxfId="786" priority="49" operator="lessThan">
      <formula>0.5</formula>
    </cfRule>
    <cfRule type="cellIs" dxfId="785" priority="52" operator="greaterThan">
      <formula>1.5</formula>
    </cfRule>
  </conditionalFormatting>
  <conditionalFormatting sqref="J7:J8">
    <cfRule type="cellIs" dxfId="784" priority="47" operator="lessThan">
      <formula>0.5</formula>
    </cfRule>
    <cfRule type="cellIs" dxfId="783" priority="48" operator="greaterThan">
      <formula>0.5</formula>
    </cfRule>
  </conditionalFormatting>
  <conditionalFormatting sqref="G9:G10">
    <cfRule type="cellIs" dxfId="782" priority="44" operator="lessThan">
      <formula>8.5</formula>
    </cfRule>
    <cfRule type="cellIs" dxfId="781" priority="45" operator="greaterThan">
      <formula>9.5</formula>
    </cfRule>
  </conditionalFormatting>
  <conditionalFormatting sqref="G9:J10">
    <cfRule type="expression" dxfId="780" priority="37">
      <formula>G9=""</formula>
    </cfRule>
  </conditionalFormatting>
  <conditionalFormatting sqref="H9:H10">
    <cfRule type="cellIs" dxfId="779" priority="41" operator="lessThan">
      <formula>3.5</formula>
    </cfRule>
    <cfRule type="cellIs" dxfId="778" priority="42" operator="greaterThan">
      <formula>4.5</formula>
    </cfRule>
  </conditionalFormatting>
  <conditionalFormatting sqref="I9:I10">
    <cfRule type="cellIs" dxfId="777" priority="40" operator="lessThan">
      <formula>0.5</formula>
    </cfRule>
    <cfRule type="cellIs" dxfId="776" priority="43" operator="greaterThan">
      <formula>1.5</formula>
    </cfRule>
  </conditionalFormatting>
  <conditionalFormatting sqref="J9:J10">
    <cfRule type="cellIs" dxfId="775" priority="38" operator="lessThan">
      <formula>0.5</formula>
    </cfRule>
    <cfRule type="cellIs" dxfId="774" priority="39" operator="greaterThan">
      <formula>0.5</formula>
    </cfRule>
  </conditionalFormatting>
  <conditionalFormatting sqref="G11:G12">
    <cfRule type="cellIs" dxfId="773" priority="35" operator="lessThan">
      <formula>8.5</formula>
    </cfRule>
    <cfRule type="cellIs" dxfId="772" priority="36" operator="greaterThan">
      <formula>9.5</formula>
    </cfRule>
  </conditionalFormatting>
  <conditionalFormatting sqref="G11:J12">
    <cfRule type="expression" dxfId="771" priority="28">
      <formula>G11=""</formula>
    </cfRule>
  </conditionalFormatting>
  <conditionalFormatting sqref="H11:H12">
    <cfRule type="cellIs" dxfId="770" priority="32" operator="lessThan">
      <formula>3.5</formula>
    </cfRule>
    <cfRule type="cellIs" dxfId="769" priority="33" operator="greaterThan">
      <formula>4.5</formula>
    </cfRule>
  </conditionalFormatting>
  <conditionalFormatting sqref="I11:I12">
    <cfRule type="cellIs" dxfId="768" priority="31" operator="lessThan">
      <formula>0.5</formula>
    </cfRule>
    <cfRule type="cellIs" dxfId="767" priority="34" operator="greaterThan">
      <formula>1.5</formula>
    </cfRule>
  </conditionalFormatting>
  <conditionalFormatting sqref="J11:J12">
    <cfRule type="cellIs" dxfId="766" priority="29" operator="lessThan">
      <formula>0.5</formula>
    </cfRule>
    <cfRule type="cellIs" dxfId="765" priority="30" operator="greaterThan">
      <formula>0.5</formula>
    </cfRule>
  </conditionalFormatting>
  <conditionalFormatting sqref="G13:G14">
    <cfRule type="cellIs" dxfId="764" priority="26" operator="lessThan">
      <formula>8.5</formula>
    </cfRule>
    <cfRule type="cellIs" dxfId="763" priority="27" operator="greaterThan">
      <formula>9.5</formula>
    </cfRule>
  </conditionalFormatting>
  <conditionalFormatting sqref="G13:J14">
    <cfRule type="expression" dxfId="762" priority="19">
      <formula>G13=""</formula>
    </cfRule>
  </conditionalFormatting>
  <conditionalFormatting sqref="H13:H14">
    <cfRule type="cellIs" dxfId="761" priority="23" operator="lessThan">
      <formula>3.5</formula>
    </cfRule>
    <cfRule type="cellIs" dxfId="760" priority="24" operator="greaterThan">
      <formula>4.5</formula>
    </cfRule>
  </conditionalFormatting>
  <conditionalFormatting sqref="I13:I14">
    <cfRule type="cellIs" dxfId="759" priority="22" operator="lessThan">
      <formula>0.5</formula>
    </cfRule>
    <cfRule type="cellIs" dxfId="758" priority="25" operator="greaterThan">
      <formula>1.5</formula>
    </cfRule>
  </conditionalFormatting>
  <conditionalFormatting sqref="J13:J14">
    <cfRule type="cellIs" dxfId="757" priority="20" operator="lessThan">
      <formula>0.5</formula>
    </cfRule>
    <cfRule type="cellIs" dxfId="756" priority="21" operator="greaterThan">
      <formula>0.5</formula>
    </cfRule>
  </conditionalFormatting>
  <conditionalFormatting sqref="G15:G16">
    <cfRule type="cellIs" dxfId="755" priority="17" operator="lessThan">
      <formula>8.5</formula>
    </cfRule>
    <cfRule type="cellIs" dxfId="754" priority="18" operator="greaterThan">
      <formula>9.5</formula>
    </cfRule>
  </conditionalFormatting>
  <conditionalFormatting sqref="G15:J16">
    <cfRule type="expression" dxfId="753" priority="10">
      <formula>G15=""</formula>
    </cfRule>
  </conditionalFormatting>
  <conditionalFormatting sqref="H15:H16">
    <cfRule type="cellIs" dxfId="752" priority="14" operator="lessThan">
      <formula>3.5</formula>
    </cfRule>
    <cfRule type="cellIs" dxfId="751" priority="15" operator="greaterThan">
      <formula>4.5</formula>
    </cfRule>
  </conditionalFormatting>
  <conditionalFormatting sqref="I15:I16">
    <cfRule type="cellIs" dxfId="750" priority="13" operator="lessThan">
      <formula>0.5</formula>
    </cfRule>
    <cfRule type="cellIs" dxfId="749" priority="16" operator="greaterThan">
      <formula>1.5</formula>
    </cfRule>
  </conditionalFormatting>
  <conditionalFormatting sqref="J15:J16">
    <cfRule type="cellIs" dxfId="748" priority="11" operator="lessThan">
      <formula>0.5</formula>
    </cfRule>
    <cfRule type="cellIs" dxfId="747" priority="12" operator="greaterThan">
      <formula>0.5</formula>
    </cfRule>
  </conditionalFormatting>
  <conditionalFormatting sqref="G17:G18">
    <cfRule type="cellIs" dxfId="746" priority="8" operator="lessThan">
      <formula>8.5</formula>
    </cfRule>
    <cfRule type="cellIs" dxfId="745" priority="9" operator="greaterThan">
      <formula>9.5</formula>
    </cfRule>
  </conditionalFormatting>
  <conditionalFormatting sqref="G17:J18">
    <cfRule type="expression" dxfId="744" priority="1">
      <formula>G17=""</formula>
    </cfRule>
  </conditionalFormatting>
  <conditionalFormatting sqref="H17:H18">
    <cfRule type="cellIs" dxfId="743" priority="5" operator="lessThan">
      <formula>3.5</formula>
    </cfRule>
    <cfRule type="cellIs" dxfId="742" priority="6" operator="greaterThan">
      <formula>4.5</formula>
    </cfRule>
  </conditionalFormatting>
  <conditionalFormatting sqref="I17:I18">
    <cfRule type="cellIs" dxfId="741" priority="4" operator="lessThan">
      <formula>0.5</formula>
    </cfRule>
    <cfRule type="cellIs" dxfId="740" priority="7" operator="greaterThan">
      <formula>1.5</formula>
    </cfRule>
  </conditionalFormatting>
  <conditionalFormatting sqref="J17:J18">
    <cfRule type="cellIs" dxfId="739" priority="2" operator="lessThan">
      <formula>0.5</formula>
    </cfRule>
    <cfRule type="cellIs" dxfId="738" priority="3" operator="greaterThan">
      <formula>0.5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14</vt:i4>
      </vt:variant>
    </vt:vector>
  </HeadingPairs>
  <TitlesOfParts>
    <vt:vector size="50" baseType="lpstr">
      <vt:lpstr>CONTROLS</vt:lpstr>
      <vt:lpstr>DATA_BY_COMP</vt:lpstr>
      <vt:lpstr>DATA_BY_UNIT</vt:lpstr>
      <vt:lpstr>MISSION_TOTALS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ENGLISH_REPORT_DAY</vt:lpstr>
      <vt:lpstr>ENGLISH_WEEKLY_REPORT_DAY</vt:lpstr>
      <vt:lpstr>LAST_WEEK_DATE</vt:lpstr>
      <vt:lpstr>LAST_WEEK_DAY</vt:lpstr>
      <vt:lpstr>LAST_WEEK_MONTH</vt:lpstr>
      <vt:lpstr>LAST_WEEK_WEEK</vt:lpstr>
      <vt:lpstr>LAST_WEEK_YEAR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2016-02-25T01:04:34Z</cp:lastPrinted>
  <dcterms:created xsi:type="dcterms:W3CDTF">2016-01-05T05:01:49Z</dcterms:created>
  <dcterms:modified xsi:type="dcterms:W3CDTF">2016-02-25T03:53:33Z</dcterms:modified>
</cp:coreProperties>
</file>