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minimized="1" xWindow="7965" yWindow="-120" windowWidth="10815" windowHeight="7995" tabRatio="881" firstSheet="2" activeTab="2"/>
  </bookViews>
  <sheets>
    <sheet name="CONTROLS" sheetId="4" r:id="rId1"/>
    <sheet name="MISSION_TOTALS" sheetId="23" r:id="rId2"/>
    <sheet name="OFFICE" sheetId="20" r:id="rId3"/>
    <sheet name="HUALIAN" sheetId="19" r:id="rId4"/>
    <sheet name="TAIDONG" sheetId="18" r:id="rId5"/>
    <sheet name="ZHUNAN" sheetId="17" r:id="rId6"/>
    <sheet name="XINZHU" sheetId="14" r:id="rId7"/>
    <sheet name="CENTRAL" sheetId="2" r:id="rId8"/>
    <sheet name="NORTH" sheetId="9" r:id="rId9"/>
    <sheet name="SOUTH" sheetId="10" r:id="rId10"/>
    <sheet name="WEST" sheetId="11" r:id="rId11"/>
    <sheet name="EAST" sheetId="12" r:id="rId12"/>
    <sheet name="TAOYUAN" sheetId="13" r:id="rId13"/>
    <sheet name="REPORT_DATA_BY_COMP" sheetId="24" r:id="rId14"/>
    <sheet name="REPORT_DATA_BY_ZONE" sheetId="25" r:id="rId15"/>
  </sheets>
  <definedNames>
    <definedName name="DATE">CONTROLS!$B$1</definedName>
    <definedName name="DAY">CONTROLS!$D$4</definedName>
    <definedName name="MONTH">CONTROLS!$D$2</definedName>
    <definedName name="_xlnm.Print_Area" localSheetId="7">CENTRAL!$A$1:$T$32</definedName>
    <definedName name="_xlnm.Print_Area" localSheetId="11">EAST!$A$1:$T$39</definedName>
    <definedName name="_xlnm.Print_Area" localSheetId="3">HUALIAN!$A$1:$T$28</definedName>
    <definedName name="_xlnm.Print_Area" localSheetId="1">MISSION_TOTALS!$A$1:$S$72</definedName>
    <definedName name="_xlnm.Print_Area" localSheetId="8">NORTH!$A$1:$T$29</definedName>
    <definedName name="_xlnm.Print_Area" localSheetId="2">OFFICE!$A$1:$W$20</definedName>
    <definedName name="_xlnm.Print_Area" localSheetId="9">SOUTH!$A$1:$T$35</definedName>
    <definedName name="_xlnm.Print_Area" localSheetId="4">TAIDONG!$A$1:$T$31</definedName>
    <definedName name="_xlnm.Print_Area" localSheetId="12">TAOYUAN!$A$1:$T$42</definedName>
    <definedName name="_xlnm.Print_Area" localSheetId="10">WEST!$A$1:$T$35</definedName>
    <definedName name="_xlnm.Print_Area" localSheetId="6">XINZHU!$A$1:$T$34</definedName>
    <definedName name="_xlnm.Print_Area" localSheetId="5">ZHUNAN!$A$1:$T$29</definedName>
    <definedName name="report_data" localSheetId="13">REPORT_DATA_BY_COMP!$A$1:$R$288</definedName>
    <definedName name="report_data_by_zone" localSheetId="14">REPORT_DATA_BY_ZONE!$A$1:$Q$12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B2" i="20" l="1"/>
  <c r="D2" i="4" l="1"/>
  <c r="D4" i="4"/>
  <c r="D3" i="4"/>
  <c r="D1" i="4"/>
  <c r="C39" i="13" l="1"/>
  <c r="C16" i="11"/>
  <c r="D16" i="11" s="1"/>
  <c r="C22" i="2"/>
  <c r="D22" i="2" s="1"/>
  <c r="C17" i="2"/>
  <c r="D17" i="2" s="1"/>
  <c r="C27" i="18"/>
  <c r="C30" i="11"/>
  <c r="C24" i="19"/>
  <c r="C25" i="9"/>
  <c r="C25" i="17"/>
  <c r="C15" i="20"/>
  <c r="C31" i="14"/>
  <c r="C18" i="20"/>
  <c r="C26" i="19"/>
  <c r="C30" i="18"/>
  <c r="C28" i="17"/>
  <c r="C33" i="14"/>
  <c r="C31" i="10"/>
  <c r="C36" i="12"/>
  <c r="C19" i="20"/>
  <c r="C26" i="18"/>
  <c r="C24" i="17"/>
  <c r="C29" i="14"/>
  <c r="C30" i="2"/>
  <c r="C34" i="10"/>
  <c r="C37" i="12"/>
  <c r="C17" i="20"/>
  <c r="C25" i="19"/>
  <c r="C28" i="18"/>
  <c r="C27" i="17"/>
  <c r="C32" i="14"/>
  <c r="C26" i="9"/>
  <c r="C34" i="11"/>
  <c r="C38" i="13"/>
  <c r="C16" i="20"/>
  <c r="C23" i="19"/>
  <c r="C27" i="19"/>
  <c r="C29" i="18"/>
  <c r="C26" i="17"/>
  <c r="C30" i="14"/>
  <c r="C29" i="2"/>
  <c r="C30" i="10"/>
  <c r="C33" i="11"/>
  <c r="C27" i="2"/>
  <c r="C31" i="2"/>
  <c r="C27" i="9"/>
  <c r="C32" i="10"/>
  <c r="C31" i="11"/>
  <c r="C34" i="12"/>
  <c r="C38" i="12"/>
  <c r="C40" i="13"/>
  <c r="C28" i="2"/>
  <c r="C24" i="9"/>
  <c r="C28" i="9"/>
  <c r="C33" i="10"/>
  <c r="C32" i="11"/>
  <c r="C35" i="12"/>
  <c r="C37" i="13"/>
  <c r="C41" i="13"/>
  <c r="M17" i="2" l="1"/>
  <c r="N17" i="2"/>
  <c r="R17" i="2"/>
  <c r="K17" i="2"/>
  <c r="O17" i="2"/>
  <c r="S17" i="2"/>
  <c r="L17" i="2"/>
  <c r="P17" i="2"/>
  <c r="T17" i="2"/>
  <c r="Q17" i="2"/>
  <c r="F17" i="2"/>
  <c r="E17" i="2"/>
  <c r="G17" i="2"/>
  <c r="H17" i="2"/>
  <c r="I17" i="2"/>
  <c r="O22" i="2"/>
  <c r="N22" i="2"/>
  <c r="M22" i="2"/>
  <c r="L22" i="2"/>
  <c r="K22" i="2"/>
  <c r="I22" i="2"/>
  <c r="H22" i="2"/>
  <c r="G22" i="2"/>
  <c r="F22" i="2"/>
  <c r="E22" i="2"/>
  <c r="T22" i="2"/>
  <c r="S22" i="2"/>
  <c r="R22" i="2"/>
  <c r="Q22" i="2"/>
  <c r="P22" i="2"/>
  <c r="T16" i="11"/>
  <c r="Q16" i="11"/>
  <c r="O16" i="11"/>
  <c r="N16" i="11"/>
  <c r="P16" i="11"/>
  <c r="M16" i="11"/>
  <c r="K16" i="11"/>
  <c r="I16" i="11"/>
  <c r="L16" i="11"/>
  <c r="H16" i="11"/>
  <c r="F16" i="11"/>
  <c r="E16" i="11"/>
  <c r="G16" i="11"/>
  <c r="S16" i="11"/>
  <c r="R16" i="11"/>
  <c r="C14" i="11"/>
  <c r="D14" i="11" s="1"/>
  <c r="S14" i="11" l="1"/>
  <c r="O14" i="11"/>
  <c r="K14" i="11"/>
  <c r="F14" i="11"/>
  <c r="R14" i="11"/>
  <c r="N14" i="11"/>
  <c r="I14" i="11"/>
  <c r="E14" i="11"/>
  <c r="Q14" i="11"/>
  <c r="M14" i="11"/>
  <c r="H14" i="11"/>
  <c r="T14" i="11"/>
  <c r="P14" i="11"/>
  <c r="L14" i="11"/>
  <c r="G14" i="11"/>
  <c r="D41" i="13" l="1"/>
  <c r="S41" i="13" s="1"/>
  <c r="D40" i="13"/>
  <c r="R40" i="13" s="1"/>
  <c r="D39" i="13"/>
  <c r="D38" i="13"/>
  <c r="D37" i="13"/>
  <c r="S37" i="13" s="1"/>
  <c r="D38" i="12"/>
  <c r="S38" i="12" s="1"/>
  <c r="D37" i="12"/>
  <c r="R37" i="12" s="1"/>
  <c r="D36" i="12"/>
  <c r="Q36" i="12" s="1"/>
  <c r="D35" i="12"/>
  <c r="D34" i="12"/>
  <c r="S34" i="12" s="1"/>
  <c r="D34" i="11"/>
  <c r="S34" i="11" s="1"/>
  <c r="D33" i="11"/>
  <c r="T33" i="11" s="1"/>
  <c r="D32" i="11"/>
  <c r="D31" i="11"/>
  <c r="D30" i="11"/>
  <c r="S30" i="11" s="1"/>
  <c r="D34" i="10"/>
  <c r="S34" i="10" s="1"/>
  <c r="D33" i="10"/>
  <c r="D32" i="10"/>
  <c r="D31" i="10"/>
  <c r="D30" i="10"/>
  <c r="S30" i="10" s="1"/>
  <c r="D28" i="9"/>
  <c r="D27" i="9"/>
  <c r="T27" i="9" s="1"/>
  <c r="D26" i="9"/>
  <c r="D25" i="9"/>
  <c r="R25" i="9" s="1"/>
  <c r="D24" i="9"/>
  <c r="D31" i="2"/>
  <c r="S31" i="2" s="1"/>
  <c r="D30" i="2"/>
  <c r="T30" i="2" s="1"/>
  <c r="D29" i="2"/>
  <c r="D28" i="2"/>
  <c r="D27" i="2"/>
  <c r="S27" i="2" s="1"/>
  <c r="D33" i="14"/>
  <c r="S33" i="14" s="1"/>
  <c r="D32" i="14"/>
  <c r="D31" i="14"/>
  <c r="D30" i="14"/>
  <c r="D29" i="14"/>
  <c r="S29" i="14" s="1"/>
  <c r="D28" i="17"/>
  <c r="D27" i="17"/>
  <c r="T27" i="17" s="1"/>
  <c r="D26" i="17"/>
  <c r="D25" i="17"/>
  <c r="R25" i="17" s="1"/>
  <c r="D24" i="17"/>
  <c r="S24" i="17" s="1"/>
  <c r="D30" i="18"/>
  <c r="S30" i="18" s="1"/>
  <c r="D29" i="18"/>
  <c r="D28" i="18"/>
  <c r="D27" i="18"/>
  <c r="D26" i="18"/>
  <c r="S26" i="18" s="1"/>
  <c r="D27" i="19"/>
  <c r="S27" i="19" s="1"/>
  <c r="D26" i="19"/>
  <c r="D25" i="19"/>
  <c r="D24" i="19"/>
  <c r="D23" i="19"/>
  <c r="S23" i="19" s="1"/>
  <c r="O36" i="12" l="1"/>
  <c r="O25" i="9"/>
  <c r="K25" i="9"/>
  <c r="I33" i="11"/>
  <c r="I30" i="2"/>
  <c r="R27" i="17"/>
  <c r="N24" i="17"/>
  <c r="O27" i="17"/>
  <c r="F33" i="11"/>
  <c r="R33" i="11"/>
  <c r="F36" i="12"/>
  <c r="F27" i="17"/>
  <c r="R30" i="2"/>
  <c r="N33" i="11"/>
  <c r="I27" i="17"/>
  <c r="E33" i="11"/>
  <c r="O33" i="11"/>
  <c r="T40" i="13"/>
  <c r="I40" i="13"/>
  <c r="E40" i="13"/>
  <c r="N40" i="13"/>
  <c r="S28" i="17"/>
  <c r="I28" i="17"/>
  <c r="E28" i="17"/>
  <c r="N28" i="17"/>
  <c r="R28" i="17"/>
  <c r="T37" i="12"/>
  <c r="I37" i="12"/>
  <c r="E37" i="12"/>
  <c r="N37" i="12"/>
  <c r="I24" i="17"/>
  <c r="E27" i="17"/>
  <c r="N27" i="17"/>
  <c r="F30" i="2"/>
  <c r="O30" i="2"/>
  <c r="F25" i="9"/>
  <c r="K33" i="11"/>
  <c r="S33" i="11"/>
  <c r="E36" i="12"/>
  <c r="N36" i="12"/>
  <c r="R24" i="17"/>
  <c r="K30" i="2"/>
  <c r="S30" i="2"/>
  <c r="I36" i="12"/>
  <c r="R36" i="12"/>
  <c r="E24" i="17"/>
  <c r="K27" i="17"/>
  <c r="S27" i="17"/>
  <c r="E30" i="2"/>
  <c r="N30" i="2"/>
  <c r="S25" i="9"/>
  <c r="K36" i="12"/>
  <c r="S36" i="12"/>
  <c r="R38" i="13"/>
  <c r="N38" i="13"/>
  <c r="I38" i="13"/>
  <c r="E38" i="13"/>
  <c r="Q38" i="13"/>
  <c r="M38" i="13"/>
  <c r="H38" i="13"/>
  <c r="T38" i="13"/>
  <c r="L38" i="13"/>
  <c r="S38" i="13"/>
  <c r="O38" i="13"/>
  <c r="K38" i="13"/>
  <c r="F38" i="13"/>
  <c r="P38" i="13"/>
  <c r="G38" i="13"/>
  <c r="Q39" i="13"/>
  <c r="M39" i="13"/>
  <c r="H39" i="13"/>
  <c r="G39" i="13"/>
  <c r="T39" i="13"/>
  <c r="P39" i="13"/>
  <c r="L39" i="13"/>
  <c r="S39" i="13"/>
  <c r="O39" i="13"/>
  <c r="K39" i="13"/>
  <c r="F39" i="13"/>
  <c r="R39" i="13"/>
  <c r="N39" i="13"/>
  <c r="I39" i="13"/>
  <c r="E39" i="13"/>
  <c r="G37" i="13"/>
  <c r="L37" i="13"/>
  <c r="P37" i="13"/>
  <c r="T37" i="13"/>
  <c r="H40" i="13"/>
  <c r="M40" i="13"/>
  <c r="Q40" i="13"/>
  <c r="G41" i="13"/>
  <c r="L41" i="13"/>
  <c r="P41" i="13"/>
  <c r="T41" i="13"/>
  <c r="H37" i="13"/>
  <c r="M37" i="13"/>
  <c r="Q37" i="13"/>
  <c r="F40" i="13"/>
  <c r="K40" i="13"/>
  <c r="O40" i="13"/>
  <c r="S40" i="13"/>
  <c r="E41" i="13"/>
  <c r="I41" i="13"/>
  <c r="N41" i="13"/>
  <c r="R41" i="13"/>
  <c r="H41" i="13"/>
  <c r="M41" i="13"/>
  <c r="Q41" i="13"/>
  <c r="E37" i="13"/>
  <c r="I37" i="13"/>
  <c r="N37" i="13"/>
  <c r="R37" i="13"/>
  <c r="F37" i="13"/>
  <c r="K37" i="13"/>
  <c r="O37" i="13"/>
  <c r="G40" i="13"/>
  <c r="L40" i="13"/>
  <c r="P40" i="13"/>
  <c r="F41" i="13"/>
  <c r="K41" i="13"/>
  <c r="O41" i="13"/>
  <c r="R35" i="12"/>
  <c r="N35" i="12"/>
  <c r="I35" i="12"/>
  <c r="E35" i="12"/>
  <c r="T35" i="12"/>
  <c r="G35" i="12"/>
  <c r="Q35" i="12"/>
  <c r="M35" i="12"/>
  <c r="H35" i="12"/>
  <c r="L35" i="12"/>
  <c r="S35" i="12"/>
  <c r="O35" i="12"/>
  <c r="K35" i="12"/>
  <c r="F35" i="12"/>
  <c r="P35" i="12"/>
  <c r="G34" i="12"/>
  <c r="L34" i="12"/>
  <c r="P34" i="12"/>
  <c r="T34" i="12"/>
  <c r="H37" i="12"/>
  <c r="M37" i="12"/>
  <c r="Q37" i="12"/>
  <c r="G38" i="12"/>
  <c r="L38" i="12"/>
  <c r="P38" i="12"/>
  <c r="T38" i="12"/>
  <c r="M34" i="12"/>
  <c r="M38" i="12"/>
  <c r="Q38" i="12"/>
  <c r="E34" i="12"/>
  <c r="I34" i="12"/>
  <c r="N34" i="12"/>
  <c r="R34" i="12"/>
  <c r="G36" i="12"/>
  <c r="L36" i="12"/>
  <c r="P36" i="12"/>
  <c r="T36" i="12"/>
  <c r="F37" i="12"/>
  <c r="K37" i="12"/>
  <c r="O37" i="12"/>
  <c r="S37" i="12"/>
  <c r="E38" i="12"/>
  <c r="I38" i="12"/>
  <c r="N38" i="12"/>
  <c r="R38" i="12"/>
  <c r="H34" i="12"/>
  <c r="Q34" i="12"/>
  <c r="H38" i="12"/>
  <c r="F34" i="12"/>
  <c r="K34" i="12"/>
  <c r="O34" i="12"/>
  <c r="H36" i="12"/>
  <c r="M36" i="12"/>
  <c r="G37" i="12"/>
  <c r="L37" i="12"/>
  <c r="P37" i="12"/>
  <c r="F38" i="12"/>
  <c r="K38" i="12"/>
  <c r="O38" i="12"/>
  <c r="R31" i="11"/>
  <c r="N31" i="11"/>
  <c r="I31" i="11"/>
  <c r="E31" i="11"/>
  <c r="Q31" i="11"/>
  <c r="M31" i="11"/>
  <c r="H31" i="11"/>
  <c r="P31" i="11"/>
  <c r="S31" i="11"/>
  <c r="O31" i="11"/>
  <c r="K31" i="11"/>
  <c r="F31" i="11"/>
  <c r="T31" i="11"/>
  <c r="L31" i="11"/>
  <c r="G31" i="11"/>
  <c r="Q32" i="11"/>
  <c r="M32" i="11"/>
  <c r="H32" i="11"/>
  <c r="P32" i="11"/>
  <c r="G32" i="11"/>
  <c r="R32" i="11"/>
  <c r="N32" i="11"/>
  <c r="I32" i="11"/>
  <c r="E32" i="11"/>
  <c r="T32" i="11"/>
  <c r="L32" i="11"/>
  <c r="S32" i="11"/>
  <c r="O32" i="11"/>
  <c r="K32" i="11"/>
  <c r="F32" i="11"/>
  <c r="H30" i="11"/>
  <c r="M30" i="11"/>
  <c r="Q30" i="11"/>
  <c r="H34" i="11"/>
  <c r="I30" i="11"/>
  <c r="N34" i="11"/>
  <c r="G30" i="11"/>
  <c r="L30" i="11"/>
  <c r="P30" i="11"/>
  <c r="T30" i="11"/>
  <c r="H33" i="11"/>
  <c r="M33" i="11"/>
  <c r="Q33" i="11"/>
  <c r="G34" i="11"/>
  <c r="L34" i="11"/>
  <c r="P34" i="11"/>
  <c r="T34" i="11"/>
  <c r="M34" i="11"/>
  <c r="Q34" i="11"/>
  <c r="E30" i="11"/>
  <c r="N30" i="11"/>
  <c r="R30" i="11"/>
  <c r="E34" i="11"/>
  <c r="I34" i="11"/>
  <c r="R34" i="11"/>
  <c r="F30" i="11"/>
  <c r="K30" i="11"/>
  <c r="O30" i="11"/>
  <c r="G33" i="11"/>
  <c r="L33" i="11"/>
  <c r="P33" i="11"/>
  <c r="F34" i="11"/>
  <c r="K34" i="11"/>
  <c r="O34" i="11"/>
  <c r="R31" i="10"/>
  <c r="N31" i="10"/>
  <c r="I31" i="10"/>
  <c r="E31" i="10"/>
  <c r="P31" i="10"/>
  <c r="G31" i="10"/>
  <c r="Q31" i="10"/>
  <c r="M31" i="10"/>
  <c r="H31" i="10"/>
  <c r="T31" i="10"/>
  <c r="L31" i="10"/>
  <c r="S31" i="10"/>
  <c r="O31" i="10"/>
  <c r="K31" i="10"/>
  <c r="F31" i="10"/>
  <c r="Q32" i="10"/>
  <c r="M32" i="10"/>
  <c r="H32" i="10"/>
  <c r="O32" i="10"/>
  <c r="F32" i="10"/>
  <c r="T32" i="10"/>
  <c r="P32" i="10"/>
  <c r="L32" i="10"/>
  <c r="G32" i="10"/>
  <c r="S32" i="10"/>
  <c r="K32" i="10"/>
  <c r="R32" i="10"/>
  <c r="N32" i="10"/>
  <c r="I32" i="10"/>
  <c r="E32" i="10"/>
  <c r="T33" i="10"/>
  <c r="P33" i="10"/>
  <c r="L33" i="10"/>
  <c r="G33" i="10"/>
  <c r="N33" i="10"/>
  <c r="E33" i="10"/>
  <c r="S33" i="10"/>
  <c r="O33" i="10"/>
  <c r="K33" i="10"/>
  <c r="F33" i="10"/>
  <c r="R33" i="10"/>
  <c r="I33" i="10"/>
  <c r="Q33" i="10"/>
  <c r="M33" i="10"/>
  <c r="H33" i="10"/>
  <c r="Q34" i="10"/>
  <c r="G30" i="10"/>
  <c r="L30" i="10"/>
  <c r="P30" i="10"/>
  <c r="T30" i="10"/>
  <c r="G34" i="10"/>
  <c r="L34" i="10"/>
  <c r="P34" i="10"/>
  <c r="T34" i="10"/>
  <c r="M34" i="10"/>
  <c r="E30" i="10"/>
  <c r="I30" i="10"/>
  <c r="N30" i="10"/>
  <c r="R30" i="10"/>
  <c r="E34" i="10"/>
  <c r="I34" i="10"/>
  <c r="N34" i="10"/>
  <c r="R34" i="10"/>
  <c r="H30" i="10"/>
  <c r="M30" i="10"/>
  <c r="Q30" i="10"/>
  <c r="H34" i="10"/>
  <c r="F30" i="10"/>
  <c r="K30" i="10"/>
  <c r="O30" i="10"/>
  <c r="F34" i="10"/>
  <c r="K34" i="10"/>
  <c r="O34" i="10"/>
  <c r="Q26" i="9"/>
  <c r="M26" i="9"/>
  <c r="H26" i="9"/>
  <c r="R26" i="9"/>
  <c r="N26" i="9"/>
  <c r="I26" i="9"/>
  <c r="T26" i="9"/>
  <c r="P26" i="9"/>
  <c r="L26" i="9"/>
  <c r="G26" i="9"/>
  <c r="E26" i="9"/>
  <c r="S26" i="9"/>
  <c r="O26" i="9"/>
  <c r="K26" i="9"/>
  <c r="F26" i="9"/>
  <c r="S24" i="9"/>
  <c r="O24" i="9"/>
  <c r="K24" i="9"/>
  <c r="F24" i="9"/>
  <c r="T24" i="9"/>
  <c r="P24" i="9"/>
  <c r="L24" i="9"/>
  <c r="G24" i="9"/>
  <c r="R24" i="9"/>
  <c r="N24" i="9"/>
  <c r="I24" i="9"/>
  <c r="E24" i="9"/>
  <c r="Q24" i="9"/>
  <c r="M24" i="9"/>
  <c r="H24" i="9"/>
  <c r="S28" i="9"/>
  <c r="O28" i="9"/>
  <c r="K28" i="9"/>
  <c r="F28" i="9"/>
  <c r="P28" i="9"/>
  <c r="G28" i="9"/>
  <c r="R28" i="9"/>
  <c r="N28" i="9"/>
  <c r="I28" i="9"/>
  <c r="E28" i="9"/>
  <c r="T28" i="9"/>
  <c r="L28" i="9"/>
  <c r="Q28" i="9"/>
  <c r="M28" i="9"/>
  <c r="H28" i="9"/>
  <c r="G25" i="9"/>
  <c r="L25" i="9"/>
  <c r="P25" i="9"/>
  <c r="T25" i="9"/>
  <c r="E27" i="9"/>
  <c r="I27" i="9"/>
  <c r="N27" i="9"/>
  <c r="R27" i="9"/>
  <c r="F27" i="9"/>
  <c r="K27" i="9"/>
  <c r="O27" i="9"/>
  <c r="S27" i="9"/>
  <c r="H27" i="9"/>
  <c r="M27" i="9"/>
  <c r="Q27" i="9"/>
  <c r="H25" i="9"/>
  <c r="M25" i="9"/>
  <c r="Q25" i="9"/>
  <c r="E25" i="9"/>
  <c r="I25" i="9"/>
  <c r="N25" i="9"/>
  <c r="G27" i="9"/>
  <c r="L27" i="9"/>
  <c r="P27" i="9"/>
  <c r="R28" i="2"/>
  <c r="N28" i="2"/>
  <c r="I28" i="2"/>
  <c r="E28" i="2"/>
  <c r="G28" i="2"/>
  <c r="S28" i="2"/>
  <c r="O28" i="2"/>
  <c r="K28" i="2"/>
  <c r="F28" i="2"/>
  <c r="Q28" i="2"/>
  <c r="M28" i="2"/>
  <c r="H28" i="2"/>
  <c r="T28" i="2"/>
  <c r="P28" i="2"/>
  <c r="L28" i="2"/>
  <c r="Q29" i="2"/>
  <c r="M29" i="2"/>
  <c r="H29" i="2"/>
  <c r="T29" i="2"/>
  <c r="P29" i="2"/>
  <c r="L29" i="2"/>
  <c r="G29" i="2"/>
  <c r="R29" i="2"/>
  <c r="N29" i="2"/>
  <c r="I29" i="2"/>
  <c r="E29" i="2"/>
  <c r="S29" i="2"/>
  <c r="O29" i="2"/>
  <c r="K29" i="2"/>
  <c r="F29" i="2"/>
  <c r="H31" i="2"/>
  <c r="Q31" i="2"/>
  <c r="E27" i="2"/>
  <c r="I27" i="2"/>
  <c r="N27" i="2"/>
  <c r="R27" i="2"/>
  <c r="I31" i="2"/>
  <c r="G27" i="2"/>
  <c r="L27" i="2"/>
  <c r="P27" i="2"/>
  <c r="T27" i="2"/>
  <c r="H30" i="2"/>
  <c r="M30" i="2"/>
  <c r="Q30" i="2"/>
  <c r="G31" i="2"/>
  <c r="L31" i="2"/>
  <c r="P31" i="2"/>
  <c r="T31" i="2"/>
  <c r="H27" i="2"/>
  <c r="M27" i="2"/>
  <c r="Q27" i="2"/>
  <c r="M31" i="2"/>
  <c r="E31" i="2"/>
  <c r="N31" i="2"/>
  <c r="R31" i="2"/>
  <c r="F27" i="2"/>
  <c r="K27" i="2"/>
  <c r="O27" i="2"/>
  <c r="G30" i="2"/>
  <c r="L30" i="2"/>
  <c r="P30" i="2"/>
  <c r="F31" i="2"/>
  <c r="K31" i="2"/>
  <c r="O31" i="2"/>
  <c r="T32" i="14"/>
  <c r="P32" i="14"/>
  <c r="L32" i="14"/>
  <c r="G32" i="14"/>
  <c r="R32" i="14"/>
  <c r="I32" i="14"/>
  <c r="S32" i="14"/>
  <c r="O32" i="14"/>
  <c r="K32" i="14"/>
  <c r="F32" i="14"/>
  <c r="N32" i="14"/>
  <c r="E32" i="14"/>
  <c r="Q32" i="14"/>
  <c r="M32" i="14"/>
  <c r="H32" i="14"/>
  <c r="R30" i="14"/>
  <c r="N30" i="14"/>
  <c r="I30" i="14"/>
  <c r="E30" i="14"/>
  <c r="P30" i="14"/>
  <c r="G30" i="14"/>
  <c r="Q30" i="14"/>
  <c r="M30" i="14"/>
  <c r="H30" i="14"/>
  <c r="T30" i="14"/>
  <c r="L30" i="14"/>
  <c r="S30" i="14"/>
  <c r="O30" i="14"/>
  <c r="K30" i="14"/>
  <c r="F30" i="14"/>
  <c r="Q31" i="14"/>
  <c r="M31" i="14"/>
  <c r="H31" i="14"/>
  <c r="S31" i="14"/>
  <c r="K31" i="14"/>
  <c r="T31" i="14"/>
  <c r="P31" i="14"/>
  <c r="L31" i="14"/>
  <c r="G31" i="14"/>
  <c r="O31" i="14"/>
  <c r="F31" i="14"/>
  <c r="R31" i="14"/>
  <c r="N31" i="14"/>
  <c r="I31" i="14"/>
  <c r="E31" i="14"/>
  <c r="Q33" i="14"/>
  <c r="G29" i="14"/>
  <c r="L29" i="14"/>
  <c r="P29" i="14"/>
  <c r="T29" i="14"/>
  <c r="G33" i="14"/>
  <c r="L33" i="14"/>
  <c r="P33" i="14"/>
  <c r="T33" i="14"/>
  <c r="H33" i="14"/>
  <c r="E29" i="14"/>
  <c r="I29" i="14"/>
  <c r="N29" i="14"/>
  <c r="R29" i="14"/>
  <c r="E33" i="14"/>
  <c r="I33" i="14"/>
  <c r="N33" i="14"/>
  <c r="R33" i="14"/>
  <c r="H29" i="14"/>
  <c r="M29" i="14"/>
  <c r="Q29" i="14"/>
  <c r="M33" i="14"/>
  <c r="F29" i="14"/>
  <c r="K29" i="14"/>
  <c r="O29" i="14"/>
  <c r="F33" i="14"/>
  <c r="K33" i="14"/>
  <c r="O33" i="14"/>
  <c r="Q26" i="17"/>
  <c r="M26" i="17"/>
  <c r="H26" i="17"/>
  <c r="P26" i="17"/>
  <c r="G26" i="17"/>
  <c r="S26" i="17"/>
  <c r="O26" i="17"/>
  <c r="K26" i="17"/>
  <c r="F26" i="17"/>
  <c r="R26" i="17"/>
  <c r="N26" i="17"/>
  <c r="I26" i="17"/>
  <c r="E26" i="17"/>
  <c r="T26" i="17"/>
  <c r="L26" i="17"/>
  <c r="G24" i="17"/>
  <c r="L24" i="17"/>
  <c r="P24" i="17"/>
  <c r="T24" i="17"/>
  <c r="F25" i="17"/>
  <c r="K25" i="17"/>
  <c r="O25" i="17"/>
  <c r="S25" i="17"/>
  <c r="H27" i="17"/>
  <c r="M27" i="17"/>
  <c r="Q27" i="17"/>
  <c r="G28" i="17"/>
  <c r="L28" i="17"/>
  <c r="P28" i="17"/>
  <c r="T28" i="17"/>
  <c r="H24" i="17"/>
  <c r="M24" i="17"/>
  <c r="Q24" i="17"/>
  <c r="G25" i="17"/>
  <c r="L25" i="17"/>
  <c r="P25" i="17"/>
  <c r="T25" i="17"/>
  <c r="H28" i="17"/>
  <c r="M28" i="17"/>
  <c r="Q28" i="17"/>
  <c r="H25" i="17"/>
  <c r="M25" i="17"/>
  <c r="Q25" i="17"/>
  <c r="F24" i="17"/>
  <c r="K24" i="17"/>
  <c r="O24" i="17"/>
  <c r="E25" i="17"/>
  <c r="I25" i="17"/>
  <c r="N25" i="17"/>
  <c r="G27" i="17"/>
  <c r="L27" i="17"/>
  <c r="P27" i="17"/>
  <c r="F28" i="17"/>
  <c r="K28" i="17"/>
  <c r="O28" i="17"/>
  <c r="R27" i="18"/>
  <c r="N27" i="18"/>
  <c r="I27" i="18"/>
  <c r="E27" i="18"/>
  <c r="T27" i="18"/>
  <c r="L27" i="18"/>
  <c r="Q27" i="18"/>
  <c r="M27" i="18"/>
  <c r="H27" i="18"/>
  <c r="P27" i="18"/>
  <c r="G27" i="18"/>
  <c r="S27" i="18"/>
  <c r="O27" i="18"/>
  <c r="K27" i="18"/>
  <c r="F27" i="18"/>
  <c r="Q28" i="18"/>
  <c r="M28" i="18"/>
  <c r="H28" i="18"/>
  <c r="K28" i="18"/>
  <c r="T28" i="18"/>
  <c r="P28" i="18"/>
  <c r="L28" i="18"/>
  <c r="G28" i="18"/>
  <c r="S28" i="18"/>
  <c r="O28" i="18"/>
  <c r="F28" i="18"/>
  <c r="R28" i="18"/>
  <c r="N28" i="18"/>
  <c r="I28" i="18"/>
  <c r="E28" i="18"/>
  <c r="T29" i="18"/>
  <c r="P29" i="18"/>
  <c r="L29" i="18"/>
  <c r="G29" i="18"/>
  <c r="N29" i="18"/>
  <c r="E29" i="18"/>
  <c r="S29" i="18"/>
  <c r="O29" i="18"/>
  <c r="K29" i="18"/>
  <c r="F29" i="18"/>
  <c r="R29" i="18"/>
  <c r="I29" i="18"/>
  <c r="Q29" i="18"/>
  <c r="M29" i="18"/>
  <c r="H29" i="18"/>
  <c r="Q30" i="18"/>
  <c r="G26" i="18"/>
  <c r="L26" i="18"/>
  <c r="P26" i="18"/>
  <c r="T26" i="18"/>
  <c r="G30" i="18"/>
  <c r="L30" i="18"/>
  <c r="P30" i="18"/>
  <c r="T30" i="18"/>
  <c r="H26" i="18"/>
  <c r="M26" i="18"/>
  <c r="Q26" i="18"/>
  <c r="M30" i="18"/>
  <c r="E26" i="18"/>
  <c r="I26" i="18"/>
  <c r="N26" i="18"/>
  <c r="R26" i="18"/>
  <c r="E30" i="18"/>
  <c r="I30" i="18"/>
  <c r="N30" i="18"/>
  <c r="R30" i="18"/>
  <c r="H30" i="18"/>
  <c r="F26" i="18"/>
  <c r="K26" i="18"/>
  <c r="O26" i="18"/>
  <c r="F30" i="18"/>
  <c r="K30" i="18"/>
  <c r="O30" i="18"/>
  <c r="Q25" i="19"/>
  <c r="M25" i="19"/>
  <c r="H25" i="19"/>
  <c r="K25" i="19"/>
  <c r="T25" i="19"/>
  <c r="P25" i="19"/>
  <c r="L25" i="19"/>
  <c r="G25" i="19"/>
  <c r="S25" i="19"/>
  <c r="O25" i="19"/>
  <c r="F25" i="19"/>
  <c r="R25" i="19"/>
  <c r="N25" i="19"/>
  <c r="I25" i="19"/>
  <c r="E25" i="19"/>
  <c r="T26" i="19"/>
  <c r="P26" i="19"/>
  <c r="L26" i="19"/>
  <c r="G26" i="19"/>
  <c r="N26" i="19"/>
  <c r="E26" i="19"/>
  <c r="S26" i="19"/>
  <c r="O26" i="19"/>
  <c r="K26" i="19"/>
  <c r="F26" i="19"/>
  <c r="R26" i="19"/>
  <c r="I26" i="19"/>
  <c r="Q26" i="19"/>
  <c r="M26" i="19"/>
  <c r="H26" i="19"/>
  <c r="R24" i="19"/>
  <c r="N24" i="19"/>
  <c r="I24" i="19"/>
  <c r="E24" i="19"/>
  <c r="T24" i="19"/>
  <c r="G24" i="19"/>
  <c r="Q24" i="19"/>
  <c r="M24" i="19"/>
  <c r="H24" i="19"/>
  <c r="P24" i="19"/>
  <c r="L24" i="19"/>
  <c r="S24" i="19"/>
  <c r="O24" i="19"/>
  <c r="K24" i="19"/>
  <c r="F24" i="19"/>
  <c r="Q27" i="19"/>
  <c r="G23" i="19"/>
  <c r="L23" i="19"/>
  <c r="P23" i="19"/>
  <c r="T23" i="19"/>
  <c r="G27" i="19"/>
  <c r="L27" i="19"/>
  <c r="P27" i="19"/>
  <c r="T27" i="19"/>
  <c r="H23" i="19"/>
  <c r="M23" i="19"/>
  <c r="Q23" i="19"/>
  <c r="M27" i="19"/>
  <c r="E23" i="19"/>
  <c r="I23" i="19"/>
  <c r="N23" i="19"/>
  <c r="R23" i="19"/>
  <c r="E27" i="19"/>
  <c r="I27" i="19"/>
  <c r="N27" i="19"/>
  <c r="R27" i="19"/>
  <c r="H27" i="19"/>
  <c r="F23" i="19"/>
  <c r="K23" i="19"/>
  <c r="O23" i="19"/>
  <c r="F27" i="19"/>
  <c r="K27" i="19"/>
  <c r="O27" i="19"/>
  <c r="C12" i="11"/>
  <c r="D12" i="11" s="1"/>
  <c r="G12" i="11" s="1"/>
  <c r="C13" i="11"/>
  <c r="D13" i="11" s="1"/>
  <c r="I13" i="11" s="1"/>
  <c r="C15" i="11"/>
  <c r="D15" i="11" s="1"/>
  <c r="E15" i="11" s="1"/>
  <c r="R29" i="17" l="1"/>
  <c r="S34" i="14"/>
  <c r="H39" i="12"/>
  <c r="H42" i="13"/>
  <c r="I29" i="17"/>
  <c r="P39" i="12"/>
  <c r="O42" i="13"/>
  <c r="N42" i="13"/>
  <c r="T42" i="13"/>
  <c r="S42" i="13"/>
  <c r="E29" i="17"/>
  <c r="K32" i="2"/>
  <c r="S28" i="19"/>
  <c r="O35" i="11"/>
  <c r="E35" i="11"/>
  <c r="O28" i="19"/>
  <c r="T28" i="19"/>
  <c r="P29" i="17"/>
  <c r="O29" i="9"/>
  <c r="L35" i="11"/>
  <c r="S31" i="18"/>
  <c r="K28" i="19"/>
  <c r="O31" i="18"/>
  <c r="L31" i="18"/>
  <c r="K34" i="14"/>
  <c r="O32" i="2"/>
  <c r="M32" i="2"/>
  <c r="G32" i="2"/>
  <c r="I32" i="2"/>
  <c r="F29" i="9"/>
  <c r="H35" i="10"/>
  <c r="S39" i="12"/>
  <c r="O29" i="17"/>
  <c r="S29" i="17"/>
  <c r="R34" i="14"/>
  <c r="M29" i="9"/>
  <c r="N29" i="9"/>
  <c r="O35" i="10"/>
  <c r="Q35" i="10"/>
  <c r="N29" i="17"/>
  <c r="L29" i="17"/>
  <c r="S32" i="2"/>
  <c r="M35" i="10"/>
  <c r="S35" i="10"/>
  <c r="K35" i="11"/>
  <c r="G35" i="11"/>
  <c r="S35" i="11"/>
  <c r="I42" i="13"/>
  <c r="E42" i="13"/>
  <c r="R42" i="13"/>
  <c r="M42" i="13"/>
  <c r="G42" i="13"/>
  <c r="K42" i="13"/>
  <c r="P42" i="13"/>
  <c r="F42" i="13"/>
  <c r="Q42" i="13"/>
  <c r="L42" i="13"/>
  <c r="O39" i="12"/>
  <c r="Q39" i="12"/>
  <c r="I39" i="12"/>
  <c r="M39" i="12"/>
  <c r="T39" i="12"/>
  <c r="K39" i="12"/>
  <c r="E39" i="12"/>
  <c r="F39" i="12"/>
  <c r="R39" i="12"/>
  <c r="L39" i="12"/>
  <c r="N39" i="12"/>
  <c r="G39" i="12"/>
  <c r="Q35" i="11"/>
  <c r="N35" i="11"/>
  <c r="P35" i="11"/>
  <c r="I35" i="11"/>
  <c r="H35" i="11"/>
  <c r="F35" i="11"/>
  <c r="R35" i="11"/>
  <c r="T35" i="11"/>
  <c r="M35" i="11"/>
  <c r="F35" i="10"/>
  <c r="R35" i="10"/>
  <c r="G35" i="10"/>
  <c r="N35" i="10"/>
  <c r="K35" i="10"/>
  <c r="I35" i="10"/>
  <c r="P35" i="10"/>
  <c r="T35" i="10"/>
  <c r="E35" i="10"/>
  <c r="L35" i="10"/>
  <c r="Q29" i="9"/>
  <c r="T29" i="9"/>
  <c r="E29" i="9"/>
  <c r="G29" i="9"/>
  <c r="P29" i="9"/>
  <c r="R29" i="9"/>
  <c r="S29" i="9"/>
  <c r="H29" i="9"/>
  <c r="I29" i="9"/>
  <c r="L29" i="9"/>
  <c r="K29" i="9"/>
  <c r="Q32" i="2"/>
  <c r="L32" i="2"/>
  <c r="N32" i="2"/>
  <c r="H32" i="2"/>
  <c r="T32" i="2"/>
  <c r="E32" i="2"/>
  <c r="F32" i="2"/>
  <c r="P32" i="2"/>
  <c r="R32" i="2"/>
  <c r="G34" i="14"/>
  <c r="O34" i="14"/>
  <c r="Q34" i="14"/>
  <c r="N34" i="14"/>
  <c r="T34" i="14"/>
  <c r="M34" i="14"/>
  <c r="I34" i="14"/>
  <c r="P34" i="14"/>
  <c r="F34" i="14"/>
  <c r="H34" i="14"/>
  <c r="E34" i="14"/>
  <c r="L34" i="14"/>
  <c r="K29" i="17"/>
  <c r="H29" i="17"/>
  <c r="T29" i="17"/>
  <c r="Q29" i="17"/>
  <c r="F29" i="17"/>
  <c r="M29" i="17"/>
  <c r="G29" i="17"/>
  <c r="K31" i="18"/>
  <c r="I31" i="18"/>
  <c r="E31" i="18"/>
  <c r="H31" i="18"/>
  <c r="G31" i="18"/>
  <c r="R31" i="18"/>
  <c r="T31" i="18"/>
  <c r="N31" i="18"/>
  <c r="Q31" i="18"/>
  <c r="P31" i="18"/>
  <c r="F31" i="18"/>
  <c r="M31" i="18"/>
  <c r="R28" i="19"/>
  <c r="M28" i="19"/>
  <c r="E28" i="19"/>
  <c r="H28" i="19"/>
  <c r="G28" i="19"/>
  <c r="N28" i="19"/>
  <c r="Q28" i="19"/>
  <c r="P28" i="19"/>
  <c r="F28" i="19"/>
  <c r="I28" i="19"/>
  <c r="L28" i="19"/>
  <c r="S12" i="11"/>
  <c r="O12" i="11"/>
  <c r="K12" i="11"/>
  <c r="R12" i="11"/>
  <c r="N12" i="11"/>
  <c r="Q12" i="11"/>
  <c r="M12" i="11"/>
  <c r="T12" i="11"/>
  <c r="P12" i="11"/>
  <c r="H12" i="11"/>
  <c r="L12" i="11"/>
  <c r="I12" i="11"/>
  <c r="E12" i="11"/>
  <c r="F12" i="11"/>
  <c r="Q13" i="11"/>
  <c r="M13" i="11"/>
  <c r="T13" i="11"/>
  <c r="P13" i="11"/>
  <c r="L13" i="11"/>
  <c r="S13" i="11"/>
  <c r="O13" i="11"/>
  <c r="K13" i="11"/>
  <c r="N13" i="11"/>
  <c r="G13" i="11"/>
  <c r="H13" i="11"/>
  <c r="S15" i="11"/>
  <c r="O15" i="11"/>
  <c r="K15" i="11"/>
  <c r="R15" i="11"/>
  <c r="N15" i="11"/>
  <c r="Q15" i="11"/>
  <c r="M15" i="11"/>
  <c r="P15" i="11"/>
  <c r="L15" i="11"/>
  <c r="T15" i="11"/>
  <c r="F15" i="11"/>
  <c r="G15" i="11"/>
  <c r="E13" i="11"/>
  <c r="H15" i="11"/>
  <c r="R13" i="11"/>
  <c r="F13" i="11"/>
  <c r="I15" i="11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D19" i="20"/>
  <c r="D18" i="20"/>
  <c r="D17" i="20"/>
  <c r="D16" i="20"/>
  <c r="D15" i="20"/>
  <c r="E17" i="11" l="1"/>
  <c r="S17" i="11"/>
  <c r="G17" i="11"/>
  <c r="M17" i="11"/>
  <c r="K17" i="11"/>
  <c r="P17" i="11"/>
  <c r="N17" i="11"/>
  <c r="I17" i="11"/>
  <c r="T17" i="11"/>
  <c r="R17" i="11"/>
  <c r="L17" i="11"/>
  <c r="F17" i="11"/>
  <c r="H17" i="11"/>
  <c r="Q17" i="11"/>
  <c r="O17" i="11"/>
  <c r="H16" i="20"/>
  <c r="G16" i="20"/>
  <c r="O16" i="20"/>
  <c r="E16" i="20"/>
  <c r="W16" i="20"/>
  <c r="U16" i="20"/>
  <c r="Q16" i="20"/>
  <c r="F16" i="20"/>
  <c r="V16" i="20"/>
  <c r="N16" i="20"/>
  <c r="I16" i="20"/>
  <c r="S16" i="20"/>
  <c r="R16" i="20"/>
  <c r="P16" i="20"/>
  <c r="M16" i="20"/>
  <c r="H17" i="20"/>
  <c r="M17" i="20"/>
  <c r="V17" i="20"/>
  <c r="F17" i="20"/>
  <c r="P17" i="20"/>
  <c r="N17" i="20"/>
  <c r="Q17" i="20"/>
  <c r="U17" i="20"/>
  <c r="I17" i="20"/>
  <c r="R17" i="20"/>
  <c r="E17" i="20"/>
  <c r="O17" i="20"/>
  <c r="G17" i="20"/>
  <c r="W17" i="20"/>
  <c r="S17" i="20"/>
  <c r="I18" i="20"/>
  <c r="E18" i="20"/>
  <c r="O18" i="20"/>
  <c r="R18" i="20"/>
  <c r="P18" i="20"/>
  <c r="M18" i="20"/>
  <c r="H18" i="20"/>
  <c r="S18" i="20"/>
  <c r="W18" i="20"/>
  <c r="U18" i="20"/>
  <c r="Q18" i="20"/>
  <c r="V18" i="20"/>
  <c r="G18" i="20"/>
  <c r="N18" i="20"/>
  <c r="F18" i="20"/>
  <c r="V15" i="20"/>
  <c r="W15" i="20"/>
  <c r="U15" i="20"/>
  <c r="E15" i="20"/>
  <c r="M15" i="20"/>
  <c r="I15" i="20"/>
  <c r="R15" i="20"/>
  <c r="P15" i="20"/>
  <c r="S15" i="20"/>
  <c r="N15" i="20"/>
  <c r="Q15" i="20"/>
  <c r="F15" i="20"/>
  <c r="O15" i="20"/>
  <c r="G15" i="20"/>
  <c r="H15" i="20"/>
  <c r="I19" i="20"/>
  <c r="G19" i="20"/>
  <c r="W19" i="20"/>
  <c r="S19" i="20"/>
  <c r="F19" i="20"/>
  <c r="V19" i="20"/>
  <c r="M19" i="20"/>
  <c r="Q19" i="20"/>
  <c r="P19" i="20"/>
  <c r="N19" i="20"/>
  <c r="H19" i="20"/>
  <c r="U19" i="20"/>
  <c r="R19" i="20"/>
  <c r="O19" i="20"/>
  <c r="E19" i="20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O20" i="20" l="1"/>
  <c r="H20" i="20"/>
  <c r="R20" i="20"/>
  <c r="N20" i="20"/>
  <c r="M20" i="20"/>
  <c r="G20" i="20"/>
  <c r="I20" i="20"/>
  <c r="P20" i="20"/>
  <c r="F20" i="20"/>
  <c r="W20" i="20"/>
  <c r="V20" i="20"/>
  <c r="E20" i="20"/>
  <c r="S20" i="20"/>
  <c r="Q20" i="20"/>
  <c r="U20" i="20"/>
  <c r="L59" i="23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21" i="13"/>
  <c r="D21" i="13" s="1"/>
  <c r="C32" i="13"/>
  <c r="D32" i="13" s="1"/>
  <c r="C31" i="13"/>
  <c r="D31" i="13" s="1"/>
  <c r="C33" i="13"/>
  <c r="D33" i="13" s="1"/>
  <c r="C27" i="13"/>
  <c r="D27" i="13" s="1"/>
  <c r="C26" i="13"/>
  <c r="D26" i="13" s="1"/>
  <c r="C28" i="13"/>
  <c r="D28" i="13" s="1"/>
  <c r="C25" i="13"/>
  <c r="D25" i="13" s="1"/>
  <c r="C20" i="13"/>
  <c r="D20" i="13" s="1"/>
  <c r="C28" i="12"/>
  <c r="D28" i="12" s="1"/>
  <c r="C27" i="12"/>
  <c r="D27" i="12" s="1"/>
  <c r="C30" i="12"/>
  <c r="D30" i="12" s="1"/>
  <c r="C29" i="12"/>
  <c r="D29" i="12" s="1"/>
  <c r="C24" i="12"/>
  <c r="D24" i="12" s="1"/>
  <c r="C23" i="12"/>
  <c r="D23" i="12" s="1"/>
  <c r="C22" i="12"/>
  <c r="D22" i="12" s="1"/>
  <c r="C26" i="11"/>
  <c r="D26" i="11" s="1"/>
  <c r="C25" i="11"/>
  <c r="D25" i="11" s="1"/>
  <c r="C24" i="11"/>
  <c r="D24" i="11" s="1"/>
  <c r="C23" i="11"/>
  <c r="D23" i="11" s="1"/>
  <c r="C26" i="10"/>
  <c r="D26" i="10" s="1"/>
  <c r="C23" i="10"/>
  <c r="D23" i="10" s="1"/>
  <c r="C25" i="10"/>
  <c r="D25" i="10" s="1"/>
  <c r="C24" i="10"/>
  <c r="D24" i="10" s="1"/>
  <c r="C11" i="20"/>
  <c r="D11" i="20" s="1"/>
  <c r="T11" i="20" s="1"/>
  <c r="C10" i="20"/>
  <c r="D10" i="20" s="1"/>
  <c r="T10" i="20" s="1"/>
  <c r="C13" i="19"/>
  <c r="D13" i="19" s="1"/>
  <c r="C19" i="19"/>
  <c r="D19" i="19" s="1"/>
  <c r="C18" i="19"/>
  <c r="D18" i="19" s="1"/>
  <c r="C17" i="19"/>
  <c r="D17" i="19" s="1"/>
  <c r="C14" i="19"/>
  <c r="D14" i="19" s="1"/>
  <c r="C12" i="19"/>
  <c r="D12" i="19" s="1"/>
  <c r="B2" i="19"/>
  <c r="C22" i="18"/>
  <c r="D22" i="18" s="1"/>
  <c r="C21" i="18"/>
  <c r="D21" i="18" s="1"/>
  <c r="C18" i="18"/>
  <c r="D18" i="18" s="1"/>
  <c r="C17" i="18"/>
  <c r="D17" i="18" s="1"/>
  <c r="C16" i="18"/>
  <c r="D16" i="18" s="1"/>
  <c r="C13" i="18"/>
  <c r="D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C14" i="17"/>
  <c r="D14" i="17" s="1"/>
  <c r="C13" i="17"/>
  <c r="D13" i="17" s="1"/>
  <c r="C12" i="17"/>
  <c r="D12" i="17" s="1"/>
  <c r="B2" i="17"/>
  <c r="C25" i="14"/>
  <c r="D25" i="14" s="1"/>
  <c r="C24" i="14"/>
  <c r="D24" i="14" s="1"/>
  <c r="C23" i="14"/>
  <c r="D23" i="14" s="1"/>
  <c r="C22" i="14"/>
  <c r="D22" i="14" s="1"/>
  <c r="C19" i="14"/>
  <c r="D19" i="14" s="1"/>
  <c r="C18" i="14"/>
  <c r="D18" i="14" s="1"/>
  <c r="C15" i="14"/>
  <c r="D15" i="14" s="1"/>
  <c r="C14" i="14"/>
  <c r="D14" i="14" s="1"/>
  <c r="C13" i="14"/>
  <c r="D13" i="14" s="1"/>
  <c r="C12" i="14"/>
  <c r="D12" i="14" s="1"/>
  <c r="B2" i="14"/>
  <c r="F12" i="14" l="1"/>
  <c r="N12" i="14"/>
  <c r="S12" i="14"/>
  <c r="L12" i="14"/>
  <c r="M12" i="14"/>
  <c r="T12" i="14"/>
  <c r="G12" i="14"/>
  <c r="K12" i="14"/>
  <c r="P12" i="14"/>
  <c r="E12" i="14"/>
  <c r="R12" i="14"/>
  <c r="O12" i="14"/>
  <c r="I12" i="14"/>
  <c r="Q12" i="14"/>
  <c r="H12" i="14"/>
  <c r="F13" i="17"/>
  <c r="P13" i="17"/>
  <c r="S13" i="17"/>
  <c r="M13" i="17"/>
  <c r="N13" i="17"/>
  <c r="Q13" i="17"/>
  <c r="O13" i="17"/>
  <c r="L13" i="17"/>
  <c r="K13" i="17"/>
  <c r="T13" i="17"/>
  <c r="R13" i="17"/>
  <c r="I13" i="17"/>
  <c r="G13" i="17"/>
  <c r="H13" i="17"/>
  <c r="E13" i="17"/>
  <c r="G14" i="19"/>
  <c r="F14" i="19"/>
  <c r="R14" i="19"/>
  <c r="H14" i="19"/>
  <c r="I14" i="19"/>
  <c r="N14" i="19"/>
  <c r="S14" i="19"/>
  <c r="M14" i="19"/>
  <c r="L14" i="19"/>
  <c r="O14" i="19"/>
  <c r="T14" i="19"/>
  <c r="K14" i="19"/>
  <c r="E14" i="19"/>
  <c r="P14" i="19"/>
  <c r="Q14" i="19"/>
  <c r="G26" i="10"/>
  <c r="H26" i="10"/>
  <c r="P26" i="10"/>
  <c r="K26" i="10"/>
  <c r="E26" i="10"/>
  <c r="Q26" i="10"/>
  <c r="L26" i="10"/>
  <c r="N26" i="10"/>
  <c r="F26" i="10"/>
  <c r="T26" i="10"/>
  <c r="O26" i="10"/>
  <c r="I26" i="10"/>
  <c r="R26" i="10"/>
  <c r="M26" i="10"/>
  <c r="S26" i="10"/>
  <c r="F20" i="13"/>
  <c r="Q20" i="13"/>
  <c r="K20" i="13"/>
  <c r="H20" i="13"/>
  <c r="M20" i="13"/>
  <c r="L20" i="13"/>
  <c r="G20" i="13"/>
  <c r="N20" i="13"/>
  <c r="O20" i="13"/>
  <c r="P20" i="13"/>
  <c r="E20" i="13"/>
  <c r="I20" i="13"/>
  <c r="R20" i="13"/>
  <c r="S20" i="13"/>
  <c r="T20" i="13"/>
  <c r="I21" i="13"/>
  <c r="L21" i="13"/>
  <c r="Q21" i="13"/>
  <c r="G21" i="13"/>
  <c r="O21" i="13"/>
  <c r="N21" i="13"/>
  <c r="T21" i="13"/>
  <c r="K21" i="13"/>
  <c r="F21" i="13"/>
  <c r="P21" i="13"/>
  <c r="M21" i="13"/>
  <c r="H21" i="13"/>
  <c r="E21" i="13"/>
  <c r="R21" i="13"/>
  <c r="S21" i="13"/>
  <c r="O13" i="14"/>
  <c r="F13" i="14"/>
  <c r="E13" i="14"/>
  <c r="I13" i="14"/>
  <c r="Q13" i="14"/>
  <c r="G13" i="14"/>
  <c r="N13" i="14"/>
  <c r="P13" i="14"/>
  <c r="M13" i="14"/>
  <c r="K13" i="14"/>
  <c r="R13" i="14"/>
  <c r="S13" i="14"/>
  <c r="T13" i="14"/>
  <c r="L13" i="14"/>
  <c r="H13" i="14"/>
  <c r="I19" i="14"/>
  <c r="L19" i="14"/>
  <c r="F19" i="14"/>
  <c r="Q19" i="14"/>
  <c r="T19" i="14"/>
  <c r="H19" i="14"/>
  <c r="O19" i="14"/>
  <c r="K19" i="14"/>
  <c r="G19" i="14"/>
  <c r="S19" i="14"/>
  <c r="N19" i="14"/>
  <c r="M19" i="14"/>
  <c r="P19" i="14"/>
  <c r="R19" i="14"/>
  <c r="E19" i="14"/>
  <c r="F25" i="14"/>
  <c r="I25" i="14"/>
  <c r="K25" i="14"/>
  <c r="G25" i="14"/>
  <c r="H25" i="14"/>
  <c r="M25" i="14"/>
  <c r="P25" i="14"/>
  <c r="S25" i="14"/>
  <c r="N25" i="14"/>
  <c r="Q25" i="14"/>
  <c r="L25" i="14"/>
  <c r="E25" i="14"/>
  <c r="O25" i="14"/>
  <c r="T25" i="14"/>
  <c r="R25" i="14"/>
  <c r="I14" i="17"/>
  <c r="G14" i="17"/>
  <c r="F14" i="17"/>
  <c r="E14" i="17"/>
  <c r="M14" i="17"/>
  <c r="L14" i="17"/>
  <c r="R14" i="17"/>
  <c r="Q14" i="17"/>
  <c r="T14" i="17"/>
  <c r="N14" i="17"/>
  <c r="S14" i="17"/>
  <c r="O14" i="17"/>
  <c r="H14" i="17"/>
  <c r="P14" i="17"/>
  <c r="K14" i="17"/>
  <c r="F20" i="17"/>
  <c r="G20" i="17"/>
  <c r="E20" i="17"/>
  <c r="I20" i="17"/>
  <c r="M20" i="17"/>
  <c r="O20" i="17"/>
  <c r="P20" i="17"/>
  <c r="L20" i="17"/>
  <c r="K20" i="17"/>
  <c r="Q20" i="17"/>
  <c r="R20" i="17"/>
  <c r="H20" i="17"/>
  <c r="T20" i="17"/>
  <c r="N20" i="17"/>
  <c r="S20" i="17"/>
  <c r="F17" i="19"/>
  <c r="I17" i="19"/>
  <c r="G17" i="19"/>
  <c r="R17" i="19"/>
  <c r="S17" i="19"/>
  <c r="E17" i="19"/>
  <c r="N17" i="19"/>
  <c r="K17" i="19"/>
  <c r="Q17" i="19"/>
  <c r="O17" i="19"/>
  <c r="T17" i="19"/>
  <c r="H17" i="19"/>
  <c r="P17" i="19"/>
  <c r="M17" i="19"/>
  <c r="L17" i="19"/>
  <c r="S24" i="10"/>
  <c r="N24" i="10"/>
  <c r="P24" i="10"/>
  <c r="E24" i="10"/>
  <c r="O24" i="10"/>
  <c r="Q24" i="10"/>
  <c r="H24" i="10"/>
  <c r="R24" i="10"/>
  <c r="L24" i="10"/>
  <c r="I24" i="10"/>
  <c r="K24" i="10"/>
  <c r="M24" i="10"/>
  <c r="T24" i="10"/>
  <c r="F24" i="10"/>
  <c r="G24" i="10"/>
  <c r="F23" i="11"/>
  <c r="S23" i="11"/>
  <c r="M23" i="11"/>
  <c r="H23" i="11"/>
  <c r="P23" i="11"/>
  <c r="Q23" i="11"/>
  <c r="K23" i="11"/>
  <c r="T23" i="11"/>
  <c r="R23" i="11"/>
  <c r="O23" i="11"/>
  <c r="G23" i="11"/>
  <c r="N23" i="11"/>
  <c r="I23" i="11"/>
  <c r="L23" i="11"/>
  <c r="E23" i="11"/>
  <c r="L22" i="12"/>
  <c r="S22" i="12"/>
  <c r="M22" i="12"/>
  <c r="E22" i="12"/>
  <c r="P22" i="12"/>
  <c r="N22" i="12"/>
  <c r="F22" i="12"/>
  <c r="O22" i="12"/>
  <c r="R22" i="12"/>
  <c r="T22" i="12"/>
  <c r="Q22" i="12"/>
  <c r="H22" i="12"/>
  <c r="I22" i="12"/>
  <c r="G22" i="12"/>
  <c r="K22" i="12"/>
  <c r="P30" i="12"/>
  <c r="K30" i="12"/>
  <c r="N30" i="12"/>
  <c r="F30" i="12"/>
  <c r="O30" i="12"/>
  <c r="I30" i="12"/>
  <c r="T30" i="12"/>
  <c r="Q30" i="12"/>
  <c r="E30" i="12"/>
  <c r="S30" i="12"/>
  <c r="R30" i="12"/>
  <c r="L30" i="12"/>
  <c r="M30" i="12"/>
  <c r="H30" i="12"/>
  <c r="G30" i="12"/>
  <c r="P25" i="13"/>
  <c r="K25" i="13"/>
  <c r="R25" i="13"/>
  <c r="F25" i="13"/>
  <c r="S25" i="13"/>
  <c r="N25" i="13"/>
  <c r="O25" i="13"/>
  <c r="I25" i="13"/>
  <c r="L25" i="13"/>
  <c r="M25" i="13"/>
  <c r="H25" i="13"/>
  <c r="E25" i="13"/>
  <c r="T25" i="13"/>
  <c r="Q25" i="13"/>
  <c r="G25" i="13"/>
  <c r="S33" i="13"/>
  <c r="M33" i="13"/>
  <c r="E33" i="13"/>
  <c r="T33" i="13"/>
  <c r="K33" i="13"/>
  <c r="I33" i="13"/>
  <c r="P33" i="13"/>
  <c r="Q33" i="13"/>
  <c r="H33" i="13"/>
  <c r="N33" i="13"/>
  <c r="L33" i="13"/>
  <c r="R33" i="13"/>
  <c r="F33" i="13"/>
  <c r="O33" i="13"/>
  <c r="G33" i="13"/>
  <c r="L24" i="14"/>
  <c r="Q24" i="14"/>
  <c r="K24" i="14"/>
  <c r="R24" i="14"/>
  <c r="O24" i="14"/>
  <c r="I24" i="14"/>
  <c r="M24" i="14"/>
  <c r="N24" i="14"/>
  <c r="G24" i="14"/>
  <c r="S24" i="14"/>
  <c r="E24" i="14"/>
  <c r="H24" i="14"/>
  <c r="P24" i="14"/>
  <c r="F24" i="14"/>
  <c r="T24" i="14"/>
  <c r="L13" i="19"/>
  <c r="R13" i="19"/>
  <c r="S13" i="19"/>
  <c r="G13" i="19"/>
  <c r="N13" i="19"/>
  <c r="O13" i="19"/>
  <c r="M13" i="19"/>
  <c r="Q13" i="19"/>
  <c r="K13" i="19"/>
  <c r="E13" i="19"/>
  <c r="I13" i="19"/>
  <c r="H13" i="19"/>
  <c r="F13" i="19"/>
  <c r="P13" i="19"/>
  <c r="T13" i="19"/>
  <c r="G26" i="11"/>
  <c r="R26" i="11"/>
  <c r="S26" i="11"/>
  <c r="P26" i="11"/>
  <c r="E26" i="11"/>
  <c r="M26" i="11"/>
  <c r="L26" i="11"/>
  <c r="O26" i="11"/>
  <c r="H26" i="11"/>
  <c r="N26" i="11"/>
  <c r="K26" i="11"/>
  <c r="I26" i="11"/>
  <c r="Q26" i="11"/>
  <c r="T26" i="11"/>
  <c r="F26" i="11"/>
  <c r="R29" i="12"/>
  <c r="S29" i="12"/>
  <c r="L29" i="12"/>
  <c r="E29" i="12"/>
  <c r="N29" i="12"/>
  <c r="O29" i="12"/>
  <c r="T29" i="12"/>
  <c r="G29" i="12"/>
  <c r="H29" i="12"/>
  <c r="Q29" i="12"/>
  <c r="K29" i="12"/>
  <c r="F29" i="12"/>
  <c r="I29" i="12"/>
  <c r="M29" i="12"/>
  <c r="P29" i="12"/>
  <c r="Q27" i="13"/>
  <c r="K27" i="13"/>
  <c r="F27" i="13"/>
  <c r="H27" i="13"/>
  <c r="M27" i="13"/>
  <c r="P27" i="13"/>
  <c r="I27" i="13"/>
  <c r="R27" i="13"/>
  <c r="S27" i="13"/>
  <c r="L27" i="13"/>
  <c r="E27" i="13"/>
  <c r="N27" i="13"/>
  <c r="O27" i="13"/>
  <c r="T27" i="13"/>
  <c r="G27" i="13"/>
  <c r="I14" i="14"/>
  <c r="R14" i="14"/>
  <c r="L14" i="14"/>
  <c r="O14" i="14"/>
  <c r="Q14" i="14"/>
  <c r="K14" i="14"/>
  <c r="M14" i="14"/>
  <c r="N14" i="14"/>
  <c r="S14" i="14"/>
  <c r="F14" i="14"/>
  <c r="G14" i="14"/>
  <c r="T14" i="14"/>
  <c r="H14" i="14"/>
  <c r="P14" i="14"/>
  <c r="E14" i="14"/>
  <c r="I22" i="14"/>
  <c r="E22" i="14"/>
  <c r="O22" i="14"/>
  <c r="F22" i="14"/>
  <c r="Q22" i="14"/>
  <c r="T22" i="14"/>
  <c r="G22" i="14"/>
  <c r="H22" i="14"/>
  <c r="M22" i="14"/>
  <c r="L22" i="14"/>
  <c r="S22" i="14"/>
  <c r="R22" i="14"/>
  <c r="P22" i="14"/>
  <c r="K22" i="14"/>
  <c r="N22" i="14"/>
  <c r="T15" i="17"/>
  <c r="P15" i="17"/>
  <c r="S15" i="17"/>
  <c r="N15" i="17"/>
  <c r="K15" i="17"/>
  <c r="M15" i="17"/>
  <c r="O15" i="17"/>
  <c r="R15" i="17"/>
  <c r="F15" i="17"/>
  <c r="G15" i="17"/>
  <c r="I15" i="17"/>
  <c r="L15" i="17"/>
  <c r="E15" i="17"/>
  <c r="H15" i="17"/>
  <c r="Q15" i="17"/>
  <c r="S18" i="19"/>
  <c r="M18" i="19"/>
  <c r="T18" i="19"/>
  <c r="O18" i="19"/>
  <c r="L18" i="19"/>
  <c r="Q18" i="19"/>
  <c r="K18" i="19"/>
  <c r="P18" i="19"/>
  <c r="N18" i="19"/>
  <c r="R18" i="19"/>
  <c r="G18" i="19"/>
  <c r="H18" i="19"/>
  <c r="E18" i="19"/>
  <c r="I18" i="19"/>
  <c r="F18" i="19"/>
  <c r="H10" i="20"/>
  <c r="V10" i="20"/>
  <c r="P10" i="20"/>
  <c r="U10" i="20"/>
  <c r="S10" i="20"/>
  <c r="O10" i="20"/>
  <c r="G10" i="20"/>
  <c r="E10" i="20"/>
  <c r="W10" i="20"/>
  <c r="M10" i="20"/>
  <c r="F10" i="20"/>
  <c r="N10" i="20"/>
  <c r="R10" i="20"/>
  <c r="I10" i="20"/>
  <c r="Q10" i="20"/>
  <c r="F25" i="10"/>
  <c r="M25" i="10"/>
  <c r="S25" i="10"/>
  <c r="Q25" i="10"/>
  <c r="L25" i="10"/>
  <c r="R25" i="10"/>
  <c r="P25" i="10"/>
  <c r="G25" i="10"/>
  <c r="O25" i="10"/>
  <c r="H25" i="10"/>
  <c r="K25" i="10"/>
  <c r="N25" i="10"/>
  <c r="E25" i="10"/>
  <c r="T25" i="10"/>
  <c r="I25" i="10"/>
  <c r="E24" i="11"/>
  <c r="I24" i="11"/>
  <c r="N24" i="11"/>
  <c r="O24" i="11"/>
  <c r="L24" i="11"/>
  <c r="Q24" i="11"/>
  <c r="K24" i="11"/>
  <c r="F24" i="11"/>
  <c r="R24" i="11"/>
  <c r="S24" i="11"/>
  <c r="P24" i="11"/>
  <c r="H24" i="11"/>
  <c r="G24" i="11"/>
  <c r="M24" i="11"/>
  <c r="T24" i="11"/>
  <c r="F23" i="12"/>
  <c r="M23" i="12"/>
  <c r="T23" i="12"/>
  <c r="G23" i="12"/>
  <c r="R23" i="12"/>
  <c r="S23" i="12"/>
  <c r="P23" i="12"/>
  <c r="I23" i="12"/>
  <c r="Q23" i="12"/>
  <c r="K23" i="12"/>
  <c r="H23" i="12"/>
  <c r="O23" i="12"/>
  <c r="L23" i="12"/>
  <c r="E23" i="12"/>
  <c r="N23" i="12"/>
  <c r="N27" i="12"/>
  <c r="O27" i="12"/>
  <c r="H27" i="12"/>
  <c r="Q27" i="12"/>
  <c r="K27" i="12"/>
  <c r="G27" i="12"/>
  <c r="R27" i="12"/>
  <c r="S27" i="12"/>
  <c r="T27" i="12"/>
  <c r="E27" i="12"/>
  <c r="F27" i="12"/>
  <c r="L27" i="12"/>
  <c r="I27" i="12"/>
  <c r="M27" i="12"/>
  <c r="P27" i="12"/>
  <c r="F28" i="13"/>
  <c r="R28" i="13"/>
  <c r="S28" i="13"/>
  <c r="P28" i="13"/>
  <c r="N28" i="13"/>
  <c r="O28" i="13"/>
  <c r="M28" i="13"/>
  <c r="T28" i="13"/>
  <c r="G28" i="13"/>
  <c r="H28" i="13"/>
  <c r="Q28" i="13"/>
  <c r="I28" i="13"/>
  <c r="K28" i="13"/>
  <c r="E28" i="13"/>
  <c r="L28" i="13"/>
  <c r="N31" i="13"/>
  <c r="O31" i="13"/>
  <c r="P31" i="13"/>
  <c r="E31" i="13"/>
  <c r="Q31" i="13"/>
  <c r="L31" i="13"/>
  <c r="I31" i="13"/>
  <c r="M31" i="13"/>
  <c r="T31" i="13"/>
  <c r="S31" i="13"/>
  <c r="H31" i="13"/>
  <c r="R31" i="13"/>
  <c r="K31" i="13"/>
  <c r="G31" i="13"/>
  <c r="F31" i="13"/>
  <c r="T18" i="14"/>
  <c r="M18" i="14"/>
  <c r="S18" i="14"/>
  <c r="N18" i="14"/>
  <c r="P18" i="14"/>
  <c r="K18" i="14"/>
  <c r="R18" i="14"/>
  <c r="E18" i="14"/>
  <c r="G18" i="14"/>
  <c r="H18" i="14"/>
  <c r="I18" i="14"/>
  <c r="F18" i="14"/>
  <c r="Q18" i="14"/>
  <c r="O18" i="14"/>
  <c r="L18" i="14"/>
  <c r="G19" i="17"/>
  <c r="F19" i="17"/>
  <c r="R19" i="17"/>
  <c r="H19" i="17"/>
  <c r="M19" i="17"/>
  <c r="E19" i="17"/>
  <c r="P19" i="17"/>
  <c r="L19" i="17"/>
  <c r="S19" i="17"/>
  <c r="N19" i="17"/>
  <c r="I19" i="17"/>
  <c r="O19" i="17"/>
  <c r="Q19" i="17"/>
  <c r="K19" i="17"/>
  <c r="T19" i="17"/>
  <c r="P11" i="20"/>
  <c r="W11" i="20"/>
  <c r="N11" i="20"/>
  <c r="R11" i="20"/>
  <c r="V11" i="20"/>
  <c r="E11" i="20"/>
  <c r="M11" i="20"/>
  <c r="G11" i="20"/>
  <c r="U11" i="20"/>
  <c r="I11" i="20"/>
  <c r="O11" i="20"/>
  <c r="F11" i="20"/>
  <c r="S11" i="20"/>
  <c r="Q11" i="20"/>
  <c r="H11" i="20"/>
  <c r="K15" i="14"/>
  <c r="H15" i="14"/>
  <c r="M15" i="14"/>
  <c r="E15" i="14"/>
  <c r="O15" i="14"/>
  <c r="I15" i="14"/>
  <c r="F15" i="14"/>
  <c r="Q15" i="14"/>
  <c r="R15" i="14"/>
  <c r="G15" i="14"/>
  <c r="N15" i="14"/>
  <c r="T15" i="14"/>
  <c r="L15" i="14"/>
  <c r="P15" i="14"/>
  <c r="S15" i="14"/>
  <c r="H23" i="14"/>
  <c r="O23" i="14"/>
  <c r="R23" i="14"/>
  <c r="T23" i="14"/>
  <c r="K23" i="14"/>
  <c r="I23" i="14"/>
  <c r="L23" i="14"/>
  <c r="S23" i="14"/>
  <c r="M23" i="14"/>
  <c r="P23" i="14"/>
  <c r="Q23" i="14"/>
  <c r="E23" i="14"/>
  <c r="F23" i="14"/>
  <c r="N23" i="14"/>
  <c r="G23" i="14"/>
  <c r="G12" i="17"/>
  <c r="M12" i="17"/>
  <c r="K12" i="17"/>
  <c r="R12" i="17"/>
  <c r="S12" i="17"/>
  <c r="Q12" i="17"/>
  <c r="P12" i="17"/>
  <c r="L12" i="17"/>
  <c r="N12" i="17"/>
  <c r="F12" i="17"/>
  <c r="H12" i="17"/>
  <c r="T12" i="17"/>
  <c r="O12" i="17"/>
  <c r="E12" i="17"/>
  <c r="I12" i="17"/>
  <c r="F18" i="17"/>
  <c r="G18" i="17"/>
  <c r="E18" i="17"/>
  <c r="I18" i="17"/>
  <c r="M18" i="17"/>
  <c r="N18" i="17"/>
  <c r="Q18" i="17"/>
  <c r="P18" i="17"/>
  <c r="T18" i="17"/>
  <c r="K18" i="17"/>
  <c r="H18" i="17"/>
  <c r="O18" i="17"/>
  <c r="L18" i="17"/>
  <c r="R18" i="17"/>
  <c r="S18" i="17"/>
  <c r="I12" i="19"/>
  <c r="F12" i="19"/>
  <c r="H12" i="19"/>
  <c r="R12" i="19"/>
  <c r="E12" i="19"/>
  <c r="T12" i="19"/>
  <c r="O12" i="19"/>
  <c r="G12" i="19"/>
  <c r="L12" i="19"/>
  <c r="Q12" i="19"/>
  <c r="M12" i="19"/>
  <c r="N12" i="19"/>
  <c r="P12" i="19"/>
  <c r="S12" i="19"/>
  <c r="K12" i="19"/>
  <c r="P19" i="19"/>
  <c r="T19" i="19"/>
  <c r="G19" i="19"/>
  <c r="R19" i="19"/>
  <c r="S19" i="19"/>
  <c r="Q19" i="19"/>
  <c r="H19" i="19"/>
  <c r="M19" i="19"/>
  <c r="F19" i="19"/>
  <c r="O19" i="19"/>
  <c r="E19" i="19"/>
  <c r="I19" i="19"/>
  <c r="N19" i="19"/>
  <c r="K19" i="19"/>
  <c r="L19" i="19"/>
  <c r="H23" i="10"/>
  <c r="I23" i="10"/>
  <c r="K23" i="10"/>
  <c r="M23" i="10"/>
  <c r="F23" i="10"/>
  <c r="E23" i="10"/>
  <c r="O23" i="10"/>
  <c r="T23" i="10"/>
  <c r="R23" i="10"/>
  <c r="L23" i="10"/>
  <c r="G23" i="10"/>
  <c r="N23" i="10"/>
  <c r="P23" i="10"/>
  <c r="S23" i="10"/>
  <c r="Q23" i="10"/>
  <c r="S25" i="11"/>
  <c r="M25" i="11"/>
  <c r="E25" i="11"/>
  <c r="T25" i="11"/>
  <c r="O25" i="11"/>
  <c r="N25" i="11"/>
  <c r="F25" i="11"/>
  <c r="L25" i="11"/>
  <c r="Q25" i="11"/>
  <c r="I25" i="11"/>
  <c r="P25" i="11"/>
  <c r="K25" i="11"/>
  <c r="R25" i="11"/>
  <c r="G25" i="11"/>
  <c r="H25" i="11"/>
  <c r="E24" i="12"/>
  <c r="S24" i="12"/>
  <c r="M24" i="12"/>
  <c r="F24" i="12"/>
  <c r="I24" i="12"/>
  <c r="P24" i="12"/>
  <c r="Q24" i="12"/>
  <c r="H24" i="12"/>
  <c r="L24" i="12"/>
  <c r="R24" i="12"/>
  <c r="O24" i="12"/>
  <c r="N24" i="12"/>
  <c r="T24" i="12"/>
  <c r="K24" i="12"/>
  <c r="G24" i="12"/>
  <c r="I28" i="12"/>
  <c r="E28" i="12"/>
  <c r="S28" i="12"/>
  <c r="M28" i="12"/>
  <c r="F28" i="12"/>
  <c r="O28" i="12"/>
  <c r="N28" i="12"/>
  <c r="T28" i="12"/>
  <c r="K28" i="12"/>
  <c r="G28" i="12"/>
  <c r="P28" i="12"/>
  <c r="Q28" i="12"/>
  <c r="H28" i="12"/>
  <c r="L28" i="12"/>
  <c r="R28" i="12"/>
  <c r="E26" i="13"/>
  <c r="L26" i="13"/>
  <c r="Q26" i="13"/>
  <c r="G26" i="13"/>
  <c r="P26" i="13"/>
  <c r="M26" i="13"/>
  <c r="H26" i="13"/>
  <c r="S26" i="13"/>
  <c r="R26" i="13"/>
  <c r="O26" i="13"/>
  <c r="N26" i="13"/>
  <c r="I26" i="13"/>
  <c r="T26" i="13"/>
  <c r="K26" i="13"/>
  <c r="F26" i="13"/>
  <c r="E32" i="13"/>
  <c r="P32" i="13"/>
  <c r="K32" i="13"/>
  <c r="N32" i="13"/>
  <c r="L32" i="13"/>
  <c r="M32" i="13"/>
  <c r="H32" i="13"/>
  <c r="S32" i="13"/>
  <c r="R32" i="13"/>
  <c r="O32" i="13"/>
  <c r="G32" i="13"/>
  <c r="T32" i="13"/>
  <c r="I32" i="13"/>
  <c r="Q32" i="13"/>
  <c r="F32" i="13"/>
  <c r="L72" i="23"/>
  <c r="G13" i="18"/>
  <c r="E13" i="18"/>
  <c r="S13" i="18"/>
  <c r="M13" i="18"/>
  <c r="R13" i="18"/>
  <c r="I13" i="18"/>
  <c r="O13" i="18"/>
  <c r="N13" i="18"/>
  <c r="P13" i="18"/>
  <c r="H13" i="18"/>
  <c r="L13" i="18"/>
  <c r="Q13" i="18"/>
  <c r="F13" i="18"/>
  <c r="T13" i="18"/>
  <c r="K13" i="18"/>
  <c r="G22" i="18"/>
  <c r="F22" i="18"/>
  <c r="S22" i="18"/>
  <c r="P22" i="18"/>
  <c r="I22" i="18"/>
  <c r="T22" i="18"/>
  <c r="K22" i="18"/>
  <c r="R22" i="18"/>
  <c r="N22" i="18"/>
  <c r="L22" i="18"/>
  <c r="M22" i="18"/>
  <c r="E22" i="18"/>
  <c r="O22" i="18"/>
  <c r="Q22" i="18"/>
  <c r="H22" i="18"/>
  <c r="P12" i="18"/>
  <c r="M12" i="18"/>
  <c r="R12" i="18"/>
  <c r="T12" i="18"/>
  <c r="I12" i="18"/>
  <c r="H12" i="18"/>
  <c r="O12" i="18"/>
  <c r="G12" i="18"/>
  <c r="L12" i="18"/>
  <c r="F12" i="18"/>
  <c r="Q12" i="18"/>
  <c r="K12" i="18"/>
  <c r="E12" i="18"/>
  <c r="S12" i="18"/>
  <c r="N12" i="18"/>
  <c r="I18" i="18"/>
  <c r="F18" i="18"/>
  <c r="T18" i="18"/>
  <c r="O18" i="18"/>
  <c r="N18" i="18"/>
  <c r="R18" i="18"/>
  <c r="E18" i="18"/>
  <c r="K18" i="18"/>
  <c r="G18" i="18"/>
  <c r="L18" i="18"/>
  <c r="S18" i="18"/>
  <c r="M18" i="18"/>
  <c r="P18" i="18"/>
  <c r="H18" i="18"/>
  <c r="Q18" i="18"/>
  <c r="F21" i="18"/>
  <c r="F23" i="18" s="1"/>
  <c r="G21" i="18"/>
  <c r="E21" i="18"/>
  <c r="E23" i="18" s="1"/>
  <c r="Q21" i="18"/>
  <c r="K21" i="18"/>
  <c r="I21" i="18"/>
  <c r="M21" i="18"/>
  <c r="P21" i="18"/>
  <c r="N21" i="18"/>
  <c r="O21" i="18"/>
  <c r="T21" i="18"/>
  <c r="L21" i="18"/>
  <c r="R21" i="18"/>
  <c r="S21" i="18"/>
  <c r="S23" i="18" s="1"/>
  <c r="H21" i="18"/>
  <c r="F16" i="18"/>
  <c r="L16" i="18"/>
  <c r="Q16" i="18"/>
  <c r="I16" i="18"/>
  <c r="G16" i="18"/>
  <c r="M16" i="18"/>
  <c r="O16" i="18"/>
  <c r="P16" i="18"/>
  <c r="K16" i="18"/>
  <c r="E16" i="18"/>
  <c r="R16" i="18"/>
  <c r="S16" i="18"/>
  <c r="N16" i="18"/>
  <c r="T16" i="18"/>
  <c r="H16" i="18"/>
  <c r="I17" i="18"/>
  <c r="N17" i="18"/>
  <c r="O17" i="18"/>
  <c r="L17" i="18"/>
  <c r="Q17" i="18"/>
  <c r="P17" i="18"/>
  <c r="M17" i="18"/>
  <c r="G17" i="18"/>
  <c r="R17" i="18"/>
  <c r="S17" i="18"/>
  <c r="K17" i="18"/>
  <c r="H17" i="18"/>
  <c r="F17" i="18"/>
  <c r="E17" i="18"/>
  <c r="T17" i="18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  <c r="C22" i="13"/>
  <c r="D22" i="13" s="1"/>
  <c r="C19" i="13"/>
  <c r="D19" i="13" s="1"/>
  <c r="C18" i="13"/>
  <c r="D18" i="13" s="1"/>
  <c r="C15" i="13"/>
  <c r="D15" i="13" s="1"/>
  <c r="C14" i="13"/>
  <c r="D14" i="13" s="1"/>
  <c r="C13" i="13"/>
  <c r="D13" i="13" s="1"/>
  <c r="C12" i="13"/>
  <c r="D12" i="13" s="1"/>
  <c r="B2" i="13"/>
  <c r="C19" i="12"/>
  <c r="D19" i="12" s="1"/>
  <c r="C18" i="12"/>
  <c r="D18" i="12" s="1"/>
  <c r="C15" i="12"/>
  <c r="D15" i="12" s="1"/>
  <c r="C14" i="12"/>
  <c r="D14" i="12" s="1"/>
  <c r="C13" i="12"/>
  <c r="D13" i="12" s="1"/>
  <c r="C12" i="12"/>
  <c r="D12" i="12" s="1"/>
  <c r="B2" i="12"/>
  <c r="C20" i="11"/>
  <c r="D20" i="11" s="1"/>
  <c r="C19" i="11"/>
  <c r="D19" i="11" s="1"/>
  <c r="B2" i="11"/>
  <c r="C20" i="10"/>
  <c r="D20" i="10" s="1"/>
  <c r="C19" i="10"/>
  <c r="D19" i="10" s="1"/>
  <c r="C18" i="10"/>
  <c r="D18" i="10" s="1"/>
  <c r="C15" i="10"/>
  <c r="D15" i="10" s="1"/>
  <c r="C14" i="10"/>
  <c r="D14" i="10" s="1"/>
  <c r="C13" i="10"/>
  <c r="D13" i="10" s="1"/>
  <c r="C12" i="10"/>
  <c r="D12" i="10" s="1"/>
  <c r="B2" i="10"/>
  <c r="C15" i="2"/>
  <c r="D15" i="2" s="1"/>
  <c r="C14" i="2"/>
  <c r="D14" i="2" s="1"/>
  <c r="C20" i="9"/>
  <c r="D20" i="9" s="1"/>
  <c r="C19" i="9"/>
  <c r="D19" i="9" s="1"/>
  <c r="C18" i="9"/>
  <c r="D18" i="9" s="1"/>
  <c r="C17" i="9"/>
  <c r="D17" i="9" s="1"/>
  <c r="C14" i="9"/>
  <c r="D14" i="9" s="1"/>
  <c r="C13" i="9"/>
  <c r="D13" i="9" s="1"/>
  <c r="C12" i="9"/>
  <c r="D12" i="9" s="1"/>
  <c r="B2" i="9"/>
  <c r="B2" i="2"/>
  <c r="F27" i="10" l="1"/>
  <c r="O27" i="10"/>
  <c r="I27" i="10"/>
  <c r="Q20" i="14"/>
  <c r="R34" i="13"/>
  <c r="M34" i="13"/>
  <c r="E34" i="13"/>
  <c r="M31" i="12"/>
  <c r="G29" i="13"/>
  <c r="R29" i="13"/>
  <c r="L27" i="10"/>
  <c r="E31" i="12"/>
  <c r="O31" i="12"/>
  <c r="R27" i="10"/>
  <c r="S27" i="10"/>
  <c r="G31" i="12"/>
  <c r="H29" i="13"/>
  <c r="I34" i="13"/>
  <c r="N31" i="12"/>
  <c r="S34" i="13"/>
  <c r="E27" i="10"/>
  <c r="O29" i="13"/>
  <c r="P27" i="10"/>
  <c r="H27" i="10"/>
  <c r="F34" i="13"/>
  <c r="H34" i="13"/>
  <c r="P34" i="13"/>
  <c r="I31" i="12"/>
  <c r="T31" i="12"/>
  <c r="K31" i="12"/>
  <c r="Q29" i="13"/>
  <c r="M29" i="13"/>
  <c r="N29" i="13"/>
  <c r="K29" i="13"/>
  <c r="N27" i="10"/>
  <c r="T27" i="10"/>
  <c r="M27" i="10"/>
  <c r="G34" i="13"/>
  <c r="L34" i="13"/>
  <c r="O34" i="13"/>
  <c r="L31" i="12"/>
  <c r="S31" i="12"/>
  <c r="Q31" i="12"/>
  <c r="Q27" i="10"/>
  <c r="G27" i="10"/>
  <c r="K27" i="10"/>
  <c r="K34" i="13"/>
  <c r="T34" i="13"/>
  <c r="Q34" i="13"/>
  <c r="N34" i="13"/>
  <c r="P31" i="12"/>
  <c r="F31" i="12"/>
  <c r="R31" i="12"/>
  <c r="H31" i="12"/>
  <c r="E29" i="13"/>
  <c r="I29" i="13"/>
  <c r="F29" i="13"/>
  <c r="T29" i="13"/>
  <c r="L29" i="13"/>
  <c r="S29" i="13"/>
  <c r="P29" i="13"/>
  <c r="M20" i="14"/>
  <c r="T20" i="14"/>
  <c r="Q21" i="17"/>
  <c r="N20" i="14"/>
  <c r="L20" i="14"/>
  <c r="N14" i="18"/>
  <c r="N15" i="19"/>
  <c r="T23" i="18"/>
  <c r="L23" i="18"/>
  <c r="Q23" i="18"/>
  <c r="O15" i="19"/>
  <c r="T12" i="9"/>
  <c r="I12" i="9"/>
  <c r="S12" i="9"/>
  <c r="M12" i="9"/>
  <c r="F12" i="9"/>
  <c r="K12" i="9"/>
  <c r="L12" i="9"/>
  <c r="R12" i="9"/>
  <c r="Q12" i="9"/>
  <c r="P12" i="9"/>
  <c r="N12" i="9"/>
  <c r="G12" i="9"/>
  <c r="E12" i="9"/>
  <c r="H12" i="9"/>
  <c r="O12" i="9"/>
  <c r="E15" i="2"/>
  <c r="R15" i="2"/>
  <c r="I15" i="2"/>
  <c r="K15" i="2"/>
  <c r="G15" i="2"/>
  <c r="H15" i="2"/>
  <c r="S15" i="2"/>
  <c r="N15" i="2"/>
  <c r="F15" i="2"/>
  <c r="O15" i="2"/>
  <c r="T15" i="2"/>
  <c r="Q15" i="2"/>
  <c r="L15" i="2"/>
  <c r="M15" i="2"/>
  <c r="P15" i="2"/>
  <c r="M12" i="13"/>
  <c r="T12" i="13"/>
  <c r="I12" i="13"/>
  <c r="N12" i="13"/>
  <c r="K12" i="13"/>
  <c r="E12" i="13"/>
  <c r="Q12" i="13"/>
  <c r="P12" i="13"/>
  <c r="G12" i="13"/>
  <c r="S12" i="13"/>
  <c r="L12" i="13"/>
  <c r="F12" i="13"/>
  <c r="O12" i="13"/>
  <c r="R12" i="13"/>
  <c r="H12" i="13"/>
  <c r="H19" i="9"/>
  <c r="S19" i="9"/>
  <c r="L19" i="9"/>
  <c r="N19" i="9"/>
  <c r="K19" i="9"/>
  <c r="E19" i="9"/>
  <c r="Q19" i="9"/>
  <c r="T19" i="9"/>
  <c r="F19" i="9"/>
  <c r="O19" i="9"/>
  <c r="I19" i="9"/>
  <c r="G19" i="9"/>
  <c r="M19" i="9"/>
  <c r="R19" i="9"/>
  <c r="P19" i="9"/>
  <c r="S14" i="9"/>
  <c r="M14" i="9"/>
  <c r="T14" i="9"/>
  <c r="O14" i="9"/>
  <c r="R14" i="9"/>
  <c r="L14" i="9"/>
  <c r="Q14" i="9"/>
  <c r="H14" i="9"/>
  <c r="E14" i="9"/>
  <c r="I14" i="9"/>
  <c r="K14" i="9"/>
  <c r="N14" i="9"/>
  <c r="F14" i="9"/>
  <c r="P14" i="9"/>
  <c r="G14" i="9"/>
  <c r="F20" i="9"/>
  <c r="G20" i="9"/>
  <c r="S20" i="9"/>
  <c r="M20" i="9"/>
  <c r="P20" i="9"/>
  <c r="E20" i="9"/>
  <c r="K20" i="9"/>
  <c r="N20" i="9"/>
  <c r="Q20" i="9"/>
  <c r="H20" i="9"/>
  <c r="T20" i="9"/>
  <c r="L20" i="9"/>
  <c r="O20" i="9"/>
  <c r="R20" i="9"/>
  <c r="I20" i="9"/>
  <c r="I18" i="10"/>
  <c r="Q18" i="10"/>
  <c r="L18" i="10"/>
  <c r="P18" i="10"/>
  <c r="N18" i="10"/>
  <c r="S18" i="10"/>
  <c r="G18" i="10"/>
  <c r="M18" i="10"/>
  <c r="O18" i="10"/>
  <c r="R18" i="10"/>
  <c r="T18" i="10"/>
  <c r="E18" i="10"/>
  <c r="F18" i="10"/>
  <c r="K18" i="10"/>
  <c r="H18" i="10"/>
  <c r="H13" i="12"/>
  <c r="E13" i="12"/>
  <c r="M13" i="12"/>
  <c r="P13" i="12"/>
  <c r="G13" i="12"/>
  <c r="I13" i="12"/>
  <c r="S13" i="12"/>
  <c r="T13" i="12"/>
  <c r="R13" i="12"/>
  <c r="O13" i="12"/>
  <c r="F13" i="12"/>
  <c r="N13" i="12"/>
  <c r="K13" i="12"/>
  <c r="Q13" i="12"/>
  <c r="L13" i="12"/>
  <c r="F14" i="13"/>
  <c r="R14" i="13"/>
  <c r="S14" i="13"/>
  <c r="P14" i="13"/>
  <c r="I14" i="13"/>
  <c r="N14" i="13"/>
  <c r="O14" i="13"/>
  <c r="L14" i="13"/>
  <c r="E14" i="13"/>
  <c r="M14" i="13"/>
  <c r="T14" i="13"/>
  <c r="G14" i="13"/>
  <c r="H14" i="13"/>
  <c r="Q14" i="13"/>
  <c r="K14" i="13"/>
  <c r="M17" i="9"/>
  <c r="P17" i="9"/>
  <c r="G17" i="9"/>
  <c r="S17" i="9"/>
  <c r="T17" i="9"/>
  <c r="Q17" i="9"/>
  <c r="K17" i="9"/>
  <c r="N17" i="9"/>
  <c r="L17" i="9"/>
  <c r="R17" i="9"/>
  <c r="H17" i="9"/>
  <c r="O17" i="9"/>
  <c r="F17" i="9"/>
  <c r="I17" i="9"/>
  <c r="E17" i="9"/>
  <c r="L14" i="2"/>
  <c r="G14" i="2"/>
  <c r="F14" i="2"/>
  <c r="O14" i="2"/>
  <c r="N14" i="2"/>
  <c r="S14" i="2"/>
  <c r="R14" i="2"/>
  <c r="K14" i="2"/>
  <c r="I14" i="2"/>
  <c r="T14" i="2"/>
  <c r="Q14" i="2"/>
  <c r="P14" i="2"/>
  <c r="E14" i="2"/>
  <c r="M14" i="2"/>
  <c r="H14" i="2"/>
  <c r="L13" i="10"/>
  <c r="I13" i="10"/>
  <c r="E13" i="10"/>
  <c r="O13" i="10"/>
  <c r="P13" i="10"/>
  <c r="T13" i="10"/>
  <c r="H13" i="10"/>
  <c r="K13" i="10"/>
  <c r="R13" i="10"/>
  <c r="Q13" i="10"/>
  <c r="F13" i="10"/>
  <c r="S13" i="10"/>
  <c r="M13" i="10"/>
  <c r="G13" i="10"/>
  <c r="N13" i="10"/>
  <c r="E19" i="10"/>
  <c r="R19" i="10"/>
  <c r="P19" i="10"/>
  <c r="G19" i="10"/>
  <c r="K19" i="10"/>
  <c r="L19" i="10"/>
  <c r="N19" i="10"/>
  <c r="F19" i="10"/>
  <c r="I19" i="10"/>
  <c r="Q19" i="10"/>
  <c r="O19" i="10"/>
  <c r="T19" i="10"/>
  <c r="H19" i="10"/>
  <c r="S19" i="10"/>
  <c r="M19" i="10"/>
  <c r="G20" i="11"/>
  <c r="F20" i="11"/>
  <c r="N20" i="11"/>
  <c r="O20" i="11"/>
  <c r="P20" i="11"/>
  <c r="Q20" i="11"/>
  <c r="K20" i="11"/>
  <c r="H20" i="11"/>
  <c r="R20" i="11"/>
  <c r="S20" i="11"/>
  <c r="T20" i="11"/>
  <c r="E20" i="11"/>
  <c r="M20" i="11"/>
  <c r="L20" i="11"/>
  <c r="I20" i="11"/>
  <c r="G14" i="12"/>
  <c r="H14" i="12"/>
  <c r="L14" i="12"/>
  <c r="Q14" i="12"/>
  <c r="I14" i="12"/>
  <c r="T14" i="12"/>
  <c r="K14" i="12"/>
  <c r="E14" i="12"/>
  <c r="O14" i="12"/>
  <c r="P14" i="12"/>
  <c r="M14" i="12"/>
  <c r="F14" i="12"/>
  <c r="S14" i="12"/>
  <c r="R14" i="12"/>
  <c r="N14" i="12"/>
  <c r="L15" i="13"/>
  <c r="Q15" i="13"/>
  <c r="G15" i="13"/>
  <c r="S15" i="13"/>
  <c r="M15" i="13"/>
  <c r="F15" i="13"/>
  <c r="P15" i="13"/>
  <c r="K15" i="13"/>
  <c r="N15" i="13"/>
  <c r="R15" i="13"/>
  <c r="H15" i="13"/>
  <c r="T15" i="13"/>
  <c r="O15" i="13"/>
  <c r="E15" i="13"/>
  <c r="I15" i="13"/>
  <c r="N23" i="18"/>
  <c r="E18" i="9"/>
  <c r="K18" i="9"/>
  <c r="R18" i="9"/>
  <c r="G18" i="9"/>
  <c r="Q18" i="9"/>
  <c r="F18" i="9"/>
  <c r="S18" i="9"/>
  <c r="T18" i="9"/>
  <c r="O18" i="9"/>
  <c r="P18" i="9"/>
  <c r="N18" i="9"/>
  <c r="M18" i="9"/>
  <c r="L18" i="9"/>
  <c r="H18" i="9"/>
  <c r="I18" i="9"/>
  <c r="N20" i="10"/>
  <c r="H20" i="10"/>
  <c r="P20" i="10"/>
  <c r="K20" i="10"/>
  <c r="F20" i="10"/>
  <c r="Q20" i="10"/>
  <c r="L20" i="10"/>
  <c r="R20" i="10"/>
  <c r="T20" i="10"/>
  <c r="O20" i="10"/>
  <c r="E20" i="10"/>
  <c r="S20" i="10"/>
  <c r="G20" i="10"/>
  <c r="I20" i="10"/>
  <c r="M20" i="10"/>
  <c r="G15" i="12"/>
  <c r="F15" i="12"/>
  <c r="R15" i="12"/>
  <c r="S15" i="12"/>
  <c r="T15" i="12"/>
  <c r="E15" i="12"/>
  <c r="N15" i="12"/>
  <c r="O15" i="12"/>
  <c r="P15" i="12"/>
  <c r="M15" i="12"/>
  <c r="L15" i="12"/>
  <c r="I15" i="12"/>
  <c r="Q15" i="12"/>
  <c r="K15" i="12"/>
  <c r="H15" i="12"/>
  <c r="F15" i="10"/>
  <c r="R15" i="10"/>
  <c r="T15" i="10"/>
  <c r="I15" i="10"/>
  <c r="K15" i="10"/>
  <c r="P15" i="10"/>
  <c r="N15" i="10"/>
  <c r="L15" i="10"/>
  <c r="S15" i="10"/>
  <c r="Q15" i="10"/>
  <c r="H15" i="10"/>
  <c r="G15" i="10"/>
  <c r="E15" i="10"/>
  <c r="O15" i="10"/>
  <c r="M15" i="10"/>
  <c r="L18" i="12"/>
  <c r="Q18" i="12"/>
  <c r="G18" i="12"/>
  <c r="S18" i="12"/>
  <c r="M18" i="12"/>
  <c r="H18" i="12"/>
  <c r="P18" i="12"/>
  <c r="K18" i="12"/>
  <c r="N18" i="12"/>
  <c r="O18" i="12"/>
  <c r="R18" i="12"/>
  <c r="T18" i="12"/>
  <c r="E18" i="12"/>
  <c r="F18" i="12"/>
  <c r="I18" i="12"/>
  <c r="G13" i="13"/>
  <c r="P13" i="13"/>
  <c r="K13" i="13"/>
  <c r="R13" i="13"/>
  <c r="F13" i="13"/>
  <c r="S13" i="13"/>
  <c r="N13" i="13"/>
  <c r="H13" i="13"/>
  <c r="O13" i="13"/>
  <c r="I13" i="13"/>
  <c r="L13" i="13"/>
  <c r="T13" i="13"/>
  <c r="Q13" i="13"/>
  <c r="E13" i="13"/>
  <c r="M13" i="13"/>
  <c r="G19" i="13"/>
  <c r="S19" i="13"/>
  <c r="M19" i="13"/>
  <c r="E19" i="13"/>
  <c r="P19" i="13"/>
  <c r="Q19" i="13"/>
  <c r="H19" i="13"/>
  <c r="L19" i="13"/>
  <c r="R19" i="13"/>
  <c r="F19" i="13"/>
  <c r="T19" i="13"/>
  <c r="K19" i="13"/>
  <c r="I19" i="13"/>
  <c r="O19" i="13"/>
  <c r="N19" i="13"/>
  <c r="H14" i="10"/>
  <c r="G14" i="10"/>
  <c r="T14" i="10"/>
  <c r="K14" i="10"/>
  <c r="P14" i="10"/>
  <c r="L14" i="10"/>
  <c r="F14" i="10"/>
  <c r="S14" i="10"/>
  <c r="R14" i="10"/>
  <c r="M14" i="10"/>
  <c r="N14" i="10"/>
  <c r="E14" i="10"/>
  <c r="Q14" i="10"/>
  <c r="O14" i="10"/>
  <c r="I14" i="10"/>
  <c r="H18" i="13"/>
  <c r="Q18" i="13"/>
  <c r="K18" i="13"/>
  <c r="T18" i="13"/>
  <c r="M18" i="13"/>
  <c r="P18" i="13"/>
  <c r="I18" i="13"/>
  <c r="R18" i="13"/>
  <c r="S18" i="13"/>
  <c r="L18" i="13"/>
  <c r="E18" i="13"/>
  <c r="G18" i="13"/>
  <c r="N18" i="13"/>
  <c r="O18" i="13"/>
  <c r="F18" i="13"/>
  <c r="G13" i="9"/>
  <c r="O13" i="9"/>
  <c r="P13" i="9"/>
  <c r="N13" i="9"/>
  <c r="M13" i="9"/>
  <c r="L13" i="9"/>
  <c r="F13" i="9"/>
  <c r="S13" i="9"/>
  <c r="R13" i="9"/>
  <c r="Q13" i="9"/>
  <c r="T13" i="9"/>
  <c r="E13" i="9"/>
  <c r="K13" i="9"/>
  <c r="I13" i="9"/>
  <c r="H13" i="9"/>
  <c r="E12" i="12"/>
  <c r="F12" i="12"/>
  <c r="I12" i="12"/>
  <c r="S12" i="12"/>
  <c r="M12" i="12"/>
  <c r="H12" i="12"/>
  <c r="T12" i="12"/>
  <c r="K12" i="12"/>
  <c r="G12" i="12"/>
  <c r="P12" i="12"/>
  <c r="Q12" i="12"/>
  <c r="L12" i="12"/>
  <c r="R12" i="12"/>
  <c r="O12" i="12"/>
  <c r="N12" i="12"/>
  <c r="I12" i="10"/>
  <c r="F12" i="10"/>
  <c r="E12" i="10"/>
  <c r="O12" i="10"/>
  <c r="T12" i="10"/>
  <c r="H12" i="10"/>
  <c r="Q12" i="10"/>
  <c r="R12" i="10"/>
  <c r="N12" i="10"/>
  <c r="M12" i="10"/>
  <c r="P12" i="10"/>
  <c r="S12" i="10"/>
  <c r="L12" i="10"/>
  <c r="K12" i="10"/>
  <c r="G12" i="10"/>
  <c r="H19" i="11"/>
  <c r="P19" i="11"/>
  <c r="K19" i="11"/>
  <c r="N19" i="11"/>
  <c r="Q19" i="11"/>
  <c r="S19" i="11"/>
  <c r="E19" i="11"/>
  <c r="M19" i="11"/>
  <c r="R19" i="11"/>
  <c r="T19" i="11"/>
  <c r="I19" i="11"/>
  <c r="O19" i="11"/>
  <c r="L19" i="11"/>
  <c r="F19" i="11"/>
  <c r="G19" i="11"/>
  <c r="H19" i="12"/>
  <c r="I19" i="12"/>
  <c r="E19" i="12"/>
  <c r="R19" i="12"/>
  <c r="S19" i="12"/>
  <c r="P19" i="12"/>
  <c r="N19" i="12"/>
  <c r="O19" i="12"/>
  <c r="F19" i="12"/>
  <c r="Q19" i="12"/>
  <c r="K19" i="12"/>
  <c r="L19" i="12"/>
  <c r="T19" i="12"/>
  <c r="T20" i="12" s="1"/>
  <c r="G19" i="12"/>
  <c r="M19" i="12"/>
  <c r="H22" i="13"/>
  <c r="R22" i="13"/>
  <c r="S22" i="13"/>
  <c r="P22" i="13"/>
  <c r="E22" i="13"/>
  <c r="N22" i="13"/>
  <c r="O22" i="13"/>
  <c r="L22" i="13"/>
  <c r="G22" i="13"/>
  <c r="Q22" i="13"/>
  <c r="K22" i="13"/>
  <c r="F22" i="13"/>
  <c r="M22" i="13"/>
  <c r="T22" i="13"/>
  <c r="I22" i="13"/>
  <c r="O23" i="18"/>
  <c r="I23" i="18"/>
  <c r="G23" i="18"/>
  <c r="H23" i="18"/>
  <c r="M23" i="18"/>
  <c r="K23" i="18"/>
  <c r="R23" i="18"/>
  <c r="P23" i="18"/>
  <c r="F20" i="14"/>
  <c r="E14" i="18"/>
  <c r="E21" i="17"/>
  <c r="G26" i="14"/>
  <c r="R14" i="18"/>
  <c r="G20" i="14"/>
  <c r="N19" i="18"/>
  <c r="T21" i="17"/>
  <c r="I20" i="19"/>
  <c r="I20" i="14"/>
  <c r="I19" i="18"/>
  <c r="S14" i="18"/>
  <c r="O16" i="17"/>
  <c r="G19" i="18"/>
  <c r="H20" i="14"/>
  <c r="S20" i="14"/>
  <c r="N16" i="17"/>
  <c r="M14" i="18"/>
  <c r="O21" i="17"/>
  <c r="L16" i="17"/>
  <c r="G16" i="14"/>
  <c r="O20" i="19"/>
  <c r="O30" i="19" s="1"/>
  <c r="M15" i="19"/>
  <c r="R19" i="18"/>
  <c r="H14" i="18"/>
  <c r="O14" i="18"/>
  <c r="P14" i="18"/>
  <c r="N21" i="17"/>
  <c r="M20" i="19"/>
  <c r="T20" i="19"/>
  <c r="O19" i="18"/>
  <c r="R21" i="17"/>
  <c r="K14" i="18"/>
  <c r="H21" i="17"/>
  <c r="F26" i="14"/>
  <c r="E20" i="19"/>
  <c r="P15" i="19"/>
  <c r="S15" i="19"/>
  <c r="I14" i="18"/>
  <c r="T14" i="18"/>
  <c r="L21" i="17"/>
  <c r="S21" i="17"/>
  <c r="K16" i="17"/>
  <c r="H16" i="17"/>
  <c r="I26" i="14"/>
  <c r="K20" i="19"/>
  <c r="G20" i="19"/>
  <c r="H20" i="19"/>
  <c r="F19" i="18"/>
  <c r="P19" i="18"/>
  <c r="P21" i="17"/>
  <c r="M16" i="17"/>
  <c r="R20" i="14"/>
  <c r="L19" i="18"/>
  <c r="Q19" i="18"/>
  <c r="F21" i="17"/>
  <c r="R16" i="17"/>
  <c r="E16" i="17"/>
  <c r="M19" i="18"/>
  <c r="E19" i="18"/>
  <c r="T19" i="18"/>
  <c r="P16" i="17"/>
  <c r="F16" i="17"/>
  <c r="I16" i="17"/>
  <c r="P20" i="14"/>
  <c r="O20" i="14"/>
  <c r="E20" i="14"/>
  <c r="S19" i="18"/>
  <c r="K19" i="18"/>
  <c r="N16" i="14"/>
  <c r="S16" i="17"/>
  <c r="R20" i="19"/>
  <c r="Q15" i="19"/>
  <c r="K15" i="19"/>
  <c r="H19" i="18"/>
  <c r="G14" i="18"/>
  <c r="F14" i="18"/>
  <c r="L14" i="18"/>
  <c r="Q14" i="18"/>
  <c r="I21" i="17"/>
  <c r="K21" i="17"/>
  <c r="M21" i="17"/>
  <c r="Q16" i="17"/>
  <c r="L20" i="19"/>
  <c r="Q20" i="19"/>
  <c r="Q30" i="19" s="1"/>
  <c r="N20" i="19"/>
  <c r="F20" i="19"/>
  <c r="P20" i="19"/>
  <c r="S20" i="19"/>
  <c r="L15" i="19"/>
  <c r="T15" i="19"/>
  <c r="I15" i="19"/>
  <c r="R15" i="19"/>
  <c r="G21" i="17"/>
  <c r="G16" i="17"/>
  <c r="T16" i="17"/>
  <c r="K20" i="14"/>
  <c r="G15" i="19"/>
  <c r="H15" i="19"/>
  <c r="F15" i="19"/>
  <c r="E15" i="19"/>
  <c r="L25" i="12"/>
  <c r="T25" i="12"/>
  <c r="Q25" i="12"/>
  <c r="N25" i="12"/>
  <c r="M25" i="12"/>
  <c r="E25" i="12"/>
  <c r="G25" i="12"/>
  <c r="P25" i="12"/>
  <c r="I25" i="12"/>
  <c r="F25" i="12"/>
  <c r="H25" i="12"/>
  <c r="K25" i="12"/>
  <c r="R25" i="12"/>
  <c r="S25" i="12"/>
  <c r="O25" i="12"/>
  <c r="Q27" i="11"/>
  <c r="S27" i="11"/>
  <c r="T27" i="11"/>
  <c r="L27" i="11"/>
  <c r="F27" i="11"/>
  <c r="P27" i="11"/>
  <c r="R27" i="11"/>
  <c r="H27" i="11"/>
  <c r="K27" i="11"/>
  <c r="I27" i="11"/>
  <c r="N27" i="11"/>
  <c r="E27" i="11"/>
  <c r="G27" i="11"/>
  <c r="M27" i="11"/>
  <c r="O27" i="11"/>
  <c r="S12" i="20"/>
  <c r="O12" i="20"/>
  <c r="W12" i="20"/>
  <c r="H12" i="20"/>
  <c r="R12" i="20"/>
  <c r="Q12" i="20"/>
  <c r="I12" i="20"/>
  <c r="N12" i="20"/>
  <c r="M12" i="20"/>
  <c r="E12" i="20"/>
  <c r="G12" i="20"/>
  <c r="F12" i="20"/>
  <c r="U12" i="20"/>
  <c r="V12" i="20"/>
  <c r="P12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F16" i="14"/>
  <c r="M16" i="14"/>
  <c r="R16" i="14"/>
  <c r="S16" i="14"/>
  <c r="H16" i="14"/>
  <c r="P16" i="14"/>
  <c r="O16" i="14"/>
  <c r="L16" i="14"/>
  <c r="I16" i="14"/>
  <c r="K16" i="14"/>
  <c r="E23" i="13" l="1"/>
  <c r="E21" i="9"/>
  <c r="E15" i="9"/>
  <c r="I31" i="17"/>
  <c r="Q36" i="14"/>
  <c r="T36" i="14"/>
  <c r="M36" i="14"/>
  <c r="T30" i="19"/>
  <c r="S33" i="18"/>
  <c r="E33" i="18"/>
  <c r="H30" i="19"/>
  <c r="H36" i="14"/>
  <c r="S36" i="14"/>
  <c r="F33" i="18"/>
  <c r="I36" i="14"/>
  <c r="M30" i="19"/>
  <c r="I33" i="18"/>
  <c r="N30" i="19"/>
  <c r="I30" i="19"/>
  <c r="R33" i="18"/>
  <c r="G33" i="18"/>
  <c r="N33" i="18"/>
  <c r="Q33" i="18"/>
  <c r="K30" i="19"/>
  <c r="O36" i="14"/>
  <c r="K36" i="14"/>
  <c r="S30" i="19"/>
  <c r="K33" i="18"/>
  <c r="L33" i="18"/>
  <c r="R36" i="14"/>
  <c r="N36" i="14"/>
  <c r="P30" i="19"/>
  <c r="L30" i="19"/>
  <c r="R30" i="19"/>
  <c r="E30" i="19"/>
  <c r="M33" i="18"/>
  <c r="O33" i="18"/>
  <c r="T33" i="18"/>
  <c r="P36" i="14"/>
  <c r="L36" i="14"/>
  <c r="E36" i="14"/>
  <c r="F30" i="19"/>
  <c r="P31" i="17"/>
  <c r="G30" i="19"/>
  <c r="F36" i="14"/>
  <c r="O31" i="17"/>
  <c r="G36" i="14"/>
  <c r="P33" i="18"/>
  <c r="H33" i="18"/>
  <c r="N23" i="13"/>
  <c r="F31" i="17"/>
  <c r="R31" i="17"/>
  <c r="N31" i="17"/>
  <c r="T21" i="11"/>
  <c r="N21" i="11"/>
  <c r="G31" i="17"/>
  <c r="M31" i="17"/>
  <c r="S31" i="17"/>
  <c r="H31" i="17"/>
  <c r="E31" i="17"/>
  <c r="K31" i="17"/>
  <c r="L31" i="17"/>
  <c r="T31" i="17"/>
  <c r="K21" i="11"/>
  <c r="Q31" i="17"/>
  <c r="L21" i="11"/>
  <c r="G21" i="10"/>
  <c r="K21" i="10"/>
  <c r="Q21" i="10"/>
  <c r="E21" i="10"/>
  <c r="P21" i="11"/>
  <c r="E21" i="11"/>
  <c r="O21" i="11"/>
  <c r="L23" i="13"/>
  <c r="P21" i="10"/>
  <c r="K23" i="13"/>
  <c r="F21" i="9"/>
  <c r="L21" i="9"/>
  <c r="T21" i="9"/>
  <c r="M21" i="9"/>
  <c r="O21" i="9"/>
  <c r="N21" i="9"/>
  <c r="S21" i="9"/>
  <c r="H21" i="9"/>
  <c r="K21" i="9"/>
  <c r="G21" i="9"/>
  <c r="I21" i="9"/>
  <c r="R21" i="9"/>
  <c r="Q21" i="9"/>
  <c r="P21" i="9"/>
  <c r="I23" i="13"/>
  <c r="M23" i="13"/>
  <c r="G21" i="11"/>
  <c r="H21" i="10"/>
  <c r="O21" i="10"/>
  <c r="I21" i="11"/>
  <c r="S21" i="11"/>
  <c r="Q20" i="12"/>
  <c r="M21" i="10"/>
  <c r="O23" i="13"/>
  <c r="P23" i="13"/>
  <c r="T23" i="13"/>
  <c r="S23" i="13"/>
  <c r="H23" i="13"/>
  <c r="I21" i="10"/>
  <c r="G23" i="13"/>
  <c r="F21" i="10"/>
  <c r="H21" i="11"/>
  <c r="F23" i="13"/>
  <c r="R21" i="10"/>
  <c r="N21" i="10"/>
  <c r="R23" i="13"/>
  <c r="Q23" i="13"/>
  <c r="S21" i="10"/>
  <c r="T21" i="10"/>
  <c r="L21" i="10"/>
  <c r="P15" i="9"/>
  <c r="H20" i="12"/>
  <c r="F20" i="12"/>
  <c r="N20" i="12"/>
  <c r="S20" i="12"/>
  <c r="I20" i="12"/>
  <c r="L15" i="9"/>
  <c r="R15" i="9"/>
  <c r="G15" i="9"/>
  <c r="M20" i="12"/>
  <c r="K20" i="12"/>
  <c r="R20" i="12"/>
  <c r="T15" i="9"/>
  <c r="L20" i="12"/>
  <c r="P20" i="12"/>
  <c r="G20" i="12"/>
  <c r="O20" i="12"/>
  <c r="E20" i="12"/>
  <c r="H16" i="13"/>
  <c r="R21" i="11"/>
  <c r="Q21" i="11"/>
  <c r="F21" i="11"/>
  <c r="M21" i="11"/>
  <c r="O15" i="9"/>
  <c r="M16" i="13"/>
  <c r="Q16" i="12"/>
  <c r="K15" i="9"/>
  <c r="Q16" i="13"/>
  <c r="P16" i="13"/>
  <c r="L16" i="13"/>
  <c r="K16" i="13"/>
  <c r="N16" i="13"/>
  <c r="G16" i="13"/>
  <c r="F16" i="13"/>
  <c r="I16" i="13"/>
  <c r="T16" i="13"/>
  <c r="S16" i="13"/>
  <c r="E16" i="13"/>
  <c r="L16" i="12"/>
  <c r="O16" i="13"/>
  <c r="R16" i="13"/>
  <c r="K16" i="12"/>
  <c r="M16" i="10"/>
  <c r="H16" i="12"/>
  <c r="P16" i="12"/>
  <c r="O16" i="12"/>
  <c r="I16" i="12"/>
  <c r="E16" i="12"/>
  <c r="G16" i="12"/>
  <c r="F16" i="12"/>
  <c r="R16" i="12"/>
  <c r="M16" i="12"/>
  <c r="T16" i="12"/>
  <c r="S16" i="12"/>
  <c r="N16" i="12"/>
  <c r="H16" i="10"/>
  <c r="Q16" i="10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Q15" i="9"/>
  <c r="M15" i="9"/>
  <c r="N15" i="9"/>
  <c r="H15" i="9"/>
  <c r="Q37" i="10" l="1"/>
  <c r="L37" i="10"/>
  <c r="I37" i="10"/>
  <c r="T37" i="10"/>
  <c r="S37" i="10"/>
  <c r="M37" i="10"/>
  <c r="O37" i="10"/>
  <c r="I31" i="9"/>
  <c r="E31" i="9"/>
  <c r="M31" i="9"/>
  <c r="K37" i="10"/>
  <c r="N37" i="10"/>
  <c r="F37" i="10"/>
  <c r="R37" i="10"/>
  <c r="H37" i="10"/>
  <c r="S31" i="9"/>
  <c r="P37" i="10"/>
  <c r="G37" i="10"/>
  <c r="K31" i="9"/>
  <c r="L31" i="9"/>
  <c r="E37" i="10"/>
  <c r="P31" i="9"/>
  <c r="G31" i="9"/>
  <c r="T31" i="9"/>
  <c r="Q31" i="9"/>
  <c r="N31" i="9"/>
  <c r="R31" i="9"/>
  <c r="H31" i="9"/>
  <c r="O31" i="9"/>
  <c r="F31" i="9"/>
  <c r="C13" i="2"/>
  <c r="D13" i="2" s="1"/>
  <c r="C16" i="2"/>
  <c r="D16" i="2" s="1"/>
  <c r="C21" i="2"/>
  <c r="D21" i="2" s="1"/>
  <c r="C20" i="2"/>
  <c r="D20" i="2" s="1"/>
  <c r="C12" i="2"/>
  <c r="D12" i="2" s="1"/>
  <c r="C23" i="2"/>
  <c r="D23" i="2" s="1"/>
  <c r="E23" i="2" l="1"/>
  <c r="F23" i="2"/>
  <c r="O23" i="2"/>
  <c r="L23" i="2"/>
  <c r="K23" i="2"/>
  <c r="R23" i="2"/>
  <c r="I23" i="2"/>
  <c r="Q23" i="2"/>
  <c r="P23" i="2"/>
  <c r="H23" i="2"/>
  <c r="M23" i="2"/>
  <c r="T23" i="2"/>
  <c r="S23" i="2"/>
  <c r="N23" i="2"/>
  <c r="G23" i="2"/>
  <c r="P12" i="2"/>
  <c r="I12" i="2"/>
  <c r="E12" i="2"/>
  <c r="H12" i="2"/>
  <c r="O12" i="2"/>
  <c r="F12" i="2"/>
  <c r="S12" i="2"/>
  <c r="R12" i="2"/>
  <c r="K12" i="2"/>
  <c r="N12" i="2"/>
  <c r="Q12" i="2"/>
  <c r="T12" i="2"/>
  <c r="G12" i="2"/>
  <c r="M12" i="2"/>
  <c r="L12" i="2"/>
  <c r="H20" i="2"/>
  <c r="O20" i="2"/>
  <c r="K20" i="2"/>
  <c r="F20" i="2"/>
  <c r="S20" i="2"/>
  <c r="I20" i="2"/>
  <c r="T20" i="2"/>
  <c r="E20" i="2"/>
  <c r="M20" i="2"/>
  <c r="P20" i="2"/>
  <c r="G20" i="2"/>
  <c r="Q20" i="2"/>
  <c r="L20" i="2"/>
  <c r="N20" i="2"/>
  <c r="R20" i="2"/>
  <c r="S21" i="2"/>
  <c r="M21" i="2"/>
  <c r="H21" i="2"/>
  <c r="E21" i="2"/>
  <c r="R21" i="2"/>
  <c r="T21" i="2"/>
  <c r="O21" i="2"/>
  <c r="N21" i="2"/>
  <c r="I21" i="2"/>
  <c r="K21" i="2"/>
  <c r="P21" i="2"/>
  <c r="G21" i="2"/>
  <c r="Q21" i="2"/>
  <c r="L21" i="2"/>
  <c r="F21" i="2"/>
  <c r="P16" i="2"/>
  <c r="E16" i="2"/>
  <c r="Q16" i="2"/>
  <c r="K16" i="2"/>
  <c r="N16" i="2"/>
  <c r="T16" i="2"/>
  <c r="R16" i="2"/>
  <c r="O16" i="2"/>
  <c r="L16" i="2"/>
  <c r="M16" i="2"/>
  <c r="G16" i="2"/>
  <c r="S16" i="2"/>
  <c r="H16" i="2"/>
  <c r="F16" i="2"/>
  <c r="I16" i="2"/>
  <c r="H13" i="2"/>
  <c r="N13" i="2"/>
  <c r="G13" i="2"/>
  <c r="Q13" i="2"/>
  <c r="E13" i="2"/>
  <c r="F13" i="2"/>
  <c r="M13" i="2"/>
  <c r="T13" i="2"/>
  <c r="S13" i="2"/>
  <c r="R13" i="2"/>
  <c r="L13" i="2"/>
  <c r="K13" i="2"/>
  <c r="P13" i="2"/>
  <c r="I13" i="2"/>
  <c r="O13" i="2"/>
  <c r="P18" i="2" l="1"/>
  <c r="G18" i="2"/>
  <c r="K18" i="2"/>
  <c r="T18" i="2"/>
  <c r="H18" i="2"/>
  <c r="L18" i="2"/>
  <c r="Q18" i="2"/>
  <c r="S18" i="2"/>
  <c r="E18" i="2"/>
  <c r="O18" i="2"/>
  <c r="R18" i="2"/>
  <c r="M18" i="2"/>
  <c r="N18" i="2"/>
  <c r="F18" i="2"/>
  <c r="I18" i="2"/>
  <c r="T24" i="2"/>
  <c r="K24" i="2"/>
  <c r="Q24" i="2"/>
  <c r="F24" i="2"/>
  <c r="N24" i="2"/>
  <c r="M24" i="2"/>
  <c r="H24" i="2"/>
  <c r="E24" i="2"/>
  <c r="L24" i="2"/>
  <c r="S24" i="2"/>
  <c r="G24" i="2"/>
  <c r="I24" i="2"/>
  <c r="O24" i="2"/>
  <c r="P24" i="2"/>
  <c r="R24" i="2"/>
  <c r="L37" i="11"/>
  <c r="Q34" i="2" l="1"/>
  <c r="T34" i="2"/>
  <c r="S34" i="2"/>
  <c r="N34" i="2"/>
  <c r="G34" i="2"/>
  <c r="F34" i="2"/>
  <c r="K34" i="2"/>
  <c r="E34" i="2"/>
  <c r="O34" i="2"/>
  <c r="I34" i="2"/>
  <c r="R34" i="2"/>
  <c r="H34" i="2"/>
  <c r="P34" i="2"/>
  <c r="L34" i="2"/>
  <c r="M34" i="2"/>
  <c r="H37" i="11"/>
  <c r="S37" i="11"/>
  <c r="R37" i="11"/>
  <c r="G37" i="11"/>
  <c r="P37" i="11"/>
  <c r="T37" i="11"/>
  <c r="E37" i="11"/>
  <c r="I37" i="11"/>
  <c r="Q37" i="11"/>
  <c r="O37" i="11"/>
  <c r="N37" i="11"/>
  <c r="F37" i="11"/>
  <c r="K37" i="11"/>
  <c r="M37" i="11"/>
  <c r="E41" i="12"/>
  <c r="Q41" i="12"/>
  <c r="N41" i="12"/>
  <c r="F41" i="12"/>
  <c r="S41" i="12"/>
  <c r="L41" i="12"/>
  <c r="T41" i="12"/>
  <c r="G41" i="12"/>
  <c r="M41" i="12"/>
  <c r="H41" i="12"/>
  <c r="R41" i="12"/>
  <c r="K41" i="12"/>
  <c r="I41" i="12"/>
  <c r="P41" i="12"/>
  <c r="O41" i="12"/>
  <c r="E45" i="13"/>
  <c r="K45" i="13"/>
  <c r="R45" i="13"/>
  <c r="O45" i="13"/>
  <c r="Q45" i="13"/>
  <c r="M45" i="13"/>
  <c r="T45" i="13"/>
  <c r="P45" i="13"/>
  <c r="I45" i="13"/>
  <c r="L45" i="13"/>
  <c r="G45" i="13"/>
  <c r="S45" i="13"/>
  <c r="N45" i="13"/>
  <c r="F45" i="13"/>
  <c r="H45" i="13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<sst xmlns="http://schemas.openxmlformats.org/spreadsheetml/2006/main" count="1808" uniqueCount="820">
  <si>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</si>
  <si>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</si>
  <si>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</si>
  <si>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</si>
  <si>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</si>
  <si>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</si>
  <si>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</si>
  <si>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</si>
  <si>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</si>
  <si>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</si>
  <si>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</si>
  <si>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</si>
  <si>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</si>
  <si>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</si>
  <si>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</si>
  <si>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</si>
  <si>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</si>
  <si>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</si>
  <si>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</si>
  <si>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</si>
  <si>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</si>
  <si>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</si>
  <si>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</si>
  <si>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</si>
  <si>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</si>
  <si>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</si>
  <si>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</si>
  <si>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</si>
  <si>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</si>
  <si>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</si>
  <si>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</si>
  <si>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</si>
  <si>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WanDa</t>
  </si>
  <si>
    <t>E. Okeson / McNeil  ZL</t>
  </si>
  <si>
    <t>E. Hansen DL / Taylor</t>
  </si>
  <si>
    <t>S. Lindsay / Hsiao</t>
  </si>
  <si>
    <t>SanChong</t>
  </si>
  <si>
    <t>E. Stephens DL / Payne</t>
  </si>
  <si>
    <t xml:space="preserve">E. Loke / McPhersen 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</si>
  <si>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</si>
  <si>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</si>
  <si>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</si>
  <si>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</si>
  <si>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</si>
  <si>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</si>
  <si>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</si>
  <si>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</si>
  <si>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</si>
  <si>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</si>
  <si>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</si>
  <si>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</si>
  <si>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</si>
  <si>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</si>
  <si>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</si>
  <si>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</si>
  <si>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</si>
  <si>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</si>
  <si>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</si>
  <si>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</si>
  <si>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</si>
  <si>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</si>
  <si>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</si>
  <si>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</si>
  <si>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</si>
  <si>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</si>
  <si>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HUALIAN_3_A_E</t>
  </si>
  <si>
    <t>HUALIAN_3_B_E</t>
  </si>
  <si>
    <t>E. Crawford DL / Coletti</t>
  </si>
  <si>
    <t>S. Hendricks / Haupt STL</t>
  </si>
  <si>
    <t>E. Shelton / Miller</t>
  </si>
  <si>
    <t>Hualian Zone</t>
  </si>
  <si>
    <t>Hualien Stake</t>
  </si>
  <si>
    <t>Taidong Zone</t>
  </si>
  <si>
    <t>Taidong 3</t>
  </si>
  <si>
    <t>TAIDONG_3_E</t>
  </si>
  <si>
    <t>TAIDONG_2_S</t>
  </si>
  <si>
    <t>E. Love (DL) / Nixon ZL</t>
  </si>
  <si>
    <t>Taidong 1</t>
  </si>
  <si>
    <t>TAIDONG_1_E</t>
  </si>
  <si>
    <t>TAIDONG_1_S</t>
  </si>
  <si>
    <t>YULI_E</t>
  </si>
  <si>
    <t>YULI_S</t>
  </si>
  <si>
    <t xml:space="preserve">E.  Brinton DL / Rasmussen </t>
  </si>
  <si>
    <t>S.  Beeston / Roberts</t>
  </si>
  <si>
    <t xml:space="preserve">Yuli </t>
  </si>
  <si>
    <t>Zhunan Zone</t>
  </si>
  <si>
    <t>Hsinchu Stake</t>
  </si>
  <si>
    <t>E. Welch / Jensen</t>
  </si>
  <si>
    <t xml:space="preserve">E. Perkins / Byers </t>
  </si>
  <si>
    <t>E. Smith / Chia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</si>
  <si>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</si>
  <si>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</si>
  <si>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</si>
  <si>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</si>
  <si>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</si>
  <si>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</si>
  <si>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</si>
  <si>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</si>
  <si>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Pierson / Chang</t>
  </si>
  <si>
    <t>XinZhu 3 Sis.</t>
  </si>
  <si>
    <t>XinZhu 1</t>
  </si>
  <si>
    <t>XinZhu 1 Sis.</t>
  </si>
  <si>
    <t>XinZhu 3 ZL</t>
  </si>
  <si>
    <t>S. Tan / Oviatt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</si>
  <si>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</si>
  <si>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</si>
  <si>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</si>
  <si>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</si>
  <si>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</si>
  <si>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</si>
  <si>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</si>
  <si>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</si>
  <si>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</si>
  <si>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</si>
  <si>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</si>
  <si>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</si>
  <si>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</si>
  <si>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</si>
  <si>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</si>
  <si>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</si>
  <si>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</si>
  <si>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Matua DL / Chiu</t>
  </si>
  <si>
    <t>S. Chan / Chiu</t>
  </si>
  <si>
    <t>E. Taulepa / Peterson</t>
  </si>
  <si>
    <t>E. Francis / Dung</t>
  </si>
  <si>
    <t>Shilin</t>
  </si>
  <si>
    <t>Beitou</t>
  </si>
  <si>
    <t>Sanchong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</si>
  <si>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</si>
  <si>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</si>
  <si>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</si>
  <si>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</si>
  <si>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</si>
  <si>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</si>
  <si>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</si>
  <si>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</si>
  <si>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</si>
  <si>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</si>
  <si>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</si>
  <si>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</si>
  <si>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</si>
  <si>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</si>
  <si>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</si>
  <si>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1 &amp; 3</t>
  </si>
  <si>
    <t>YuLi</t>
  </si>
  <si>
    <t xml:space="preserve">Hualian </t>
  </si>
  <si>
    <t xml:space="preserve">E. Kennedy DL / Welker </t>
  </si>
  <si>
    <t>Office Zone</t>
  </si>
  <si>
    <t>E. Huntsman / Johnson</t>
  </si>
  <si>
    <t>Assistants</t>
  </si>
  <si>
    <t>Office Elders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</si>
  <si>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</si>
  <si>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</si>
  <si>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</si>
  <si>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</si>
  <si>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</si>
  <si>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</si>
  <si>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</si>
  <si>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</si>
  <si>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XinDian</t>
  </si>
  <si>
    <t>E. Stevenson DL / Reintjes</t>
  </si>
  <si>
    <t>E. Varney / Merrell</t>
  </si>
  <si>
    <t>ShuangHe</t>
  </si>
  <si>
    <t>E. Ribar DL / Anderson</t>
  </si>
  <si>
    <t>S. Giles / Meyers STL</t>
  </si>
  <si>
    <t>AnKang</t>
  </si>
  <si>
    <t>XinDian Sisters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</si>
  <si>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</si>
  <si>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</si>
  <si>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</si>
  <si>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</si>
  <si>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</si>
  <si>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</si>
  <si>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</si>
  <si>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</si>
  <si>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</si>
  <si>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</si>
  <si>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</si>
  <si>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</si>
  <si>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</si>
  <si>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>S. Maxwell / Lu</t>
  </si>
  <si>
    <t>XinZhuang</t>
  </si>
  <si>
    <t>E. Lin / Zhuang</t>
  </si>
  <si>
    <t>BanQiao</t>
  </si>
  <si>
    <t>S.Jensen / Erickson</t>
  </si>
  <si>
    <t>S. Noble / Li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</si>
  <si>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</si>
  <si>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</si>
  <si>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</si>
  <si>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</si>
  <si>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</si>
  <si>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</si>
  <si>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</si>
  <si>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</si>
  <si>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</si>
  <si>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</si>
  <si>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</si>
  <si>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</si>
  <si>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JiLong</t>
  </si>
  <si>
    <t>E. Luther DL / James</t>
  </si>
  <si>
    <t>XiZhi</t>
  </si>
  <si>
    <t xml:space="preserve">E. Jacobson DL / Bell </t>
  </si>
  <si>
    <t>E. Griffin / Liao</t>
  </si>
  <si>
    <t>YiLan</t>
  </si>
  <si>
    <t>E. Wu / Seamons</t>
  </si>
  <si>
    <t>S. Hsiao / Li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</si>
  <si>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</si>
  <si>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</si>
  <si>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</si>
  <si>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</si>
  <si>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</si>
  <si>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</si>
  <si>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</si>
  <si>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</si>
  <si>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</si>
  <si>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</si>
  <si>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</si>
  <si>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</si>
  <si>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</si>
  <si>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</si>
  <si>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</si>
  <si>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</si>
  <si>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</si>
  <si>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</si>
  <si>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</si>
  <si>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</si>
  <si>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</si>
  <si>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King / Hamilton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</si>
  <si>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</si>
  <si>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</si>
  <si>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</si>
  <si>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</si>
  <si>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</si>
  <si>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</si>
  <si>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</si>
  <si>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</si>
  <si>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TAO_3_E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</si>
  <si>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</si>
  <si>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</si>
  <si>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</si>
  <si>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</si>
  <si>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</si>
  <si>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</si>
  <si>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</si>
  <si>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</si>
  <si>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</si>
  <si>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</si>
  <si>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</si>
  <si>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</si>
  <si>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</si>
  <si>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</si>
  <si>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</si>
  <si>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</si>
  <si>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</si>
  <si>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</si>
  <si>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</si>
  <si>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</si>
  <si>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</si>
  <si>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</si>
  <si>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</si>
  <si>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</si>
  <si>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</si>
  <si>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</si>
  <si>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</si>
  <si>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</si>
  <si>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</si>
  <si>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</si>
  <si>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</si>
  <si>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</si>
  <si>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</si>
  <si>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</si>
  <si>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</si>
  <si>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2016:1:2:7:OFFICE_E</t>
  </si>
  <si>
    <t>+886972576529</t>
  </si>
  <si>
    <t>+886912576044</t>
  </si>
  <si>
    <t>+886972961085</t>
  </si>
  <si>
    <t>2016:1:2:7:BEITOU_E</t>
  </si>
  <si>
    <t>+886972576546</t>
  </si>
  <si>
    <t>2016:1:2:7:BEITOU_S</t>
  </si>
  <si>
    <t>2016:1:2:7:DANSHUI_E</t>
  </si>
  <si>
    <t>+886972576536</t>
  </si>
  <si>
    <t>2016:1:2:7:JILONG_A_E</t>
  </si>
  <si>
    <t>+886972576520</t>
  </si>
  <si>
    <t>2016:1:2:7:JILONG_B_E</t>
  </si>
  <si>
    <t>2016:1:2:7:LUODONG_B_E</t>
  </si>
  <si>
    <t>2016:1:2:7:LUZHOU_E</t>
  </si>
  <si>
    <t>+886972576542</t>
  </si>
  <si>
    <t>+886963537337</t>
  </si>
  <si>
    <t>2016:1:2:7:NEIHU_S</t>
  </si>
  <si>
    <t>2016:1:2:7:NORTH_JINHUA_E</t>
  </si>
  <si>
    <t>2016:1:2:7:SANCHONG_S</t>
  </si>
  <si>
    <t>2016:1:2:7:SHILIN_E</t>
  </si>
  <si>
    <t>2016:1:2:7:SHILIN_S</t>
  </si>
  <si>
    <t>+886972576519</t>
  </si>
  <si>
    <t>2016:1:2:7:TIANMU_E</t>
  </si>
  <si>
    <t>2016:1:2:7:WANDA_A_S</t>
  </si>
  <si>
    <t>2016:1:2:7:WANDA_B_S</t>
  </si>
  <si>
    <t>2016:1:2:7:WANDA_E</t>
  </si>
  <si>
    <t>2016:1:2:7:XINAN_S</t>
  </si>
  <si>
    <t>+886972576526</t>
  </si>
  <si>
    <t>2016:1:2:7:XIZHI_A_E</t>
  </si>
  <si>
    <t>2016:1:2:7:XIZHI_B_E</t>
  </si>
  <si>
    <t>2016:1:2:7:YILAN_S</t>
  </si>
  <si>
    <t>2016:1:2:7:ZHUWEI_E</t>
  </si>
  <si>
    <t>2016:1:2:7:LUODONG_A_E</t>
  </si>
  <si>
    <t>2016:1:2:7:SONGSHAN_E</t>
  </si>
  <si>
    <t>TAIDONG_2_E</t>
  </si>
  <si>
    <t>+886972576500</t>
  </si>
  <si>
    <t>HUALIAN_3_S</t>
  </si>
  <si>
    <t>Next Week</t>
  </si>
  <si>
    <t>XINPU_E</t>
  </si>
  <si>
    <t>SANXIA_B</t>
  </si>
  <si>
    <t>E. Ploeg DL / Q. Falk</t>
  </si>
  <si>
    <t>WEEKLY_REPORT_DAY</t>
  </si>
  <si>
    <t>S.  Cutler / Kuan</t>
  </si>
  <si>
    <t>Hualian 2 ZL</t>
  </si>
  <si>
    <t>E. Karlinsey / Pack ZL</t>
  </si>
  <si>
    <t>Hualian 3 S</t>
  </si>
  <si>
    <t>Hualian 1 E</t>
  </si>
  <si>
    <t>Hualien 1 S</t>
  </si>
  <si>
    <t>Hualien 3 A E</t>
  </si>
  <si>
    <t>Hualien 3 B E</t>
  </si>
  <si>
    <t>S. Kitchens / Tinsley</t>
  </si>
  <si>
    <t>Taidong 2 S</t>
  </si>
  <si>
    <t>S. Child / Hickenlooper</t>
  </si>
  <si>
    <t>E. Tan / Kirschner</t>
  </si>
  <si>
    <t xml:space="preserve">E. Gwilliam DL /  Greenhalgh </t>
  </si>
  <si>
    <t>Taidong 1 S</t>
  </si>
  <si>
    <t>Yuli S</t>
  </si>
  <si>
    <t>S. Coleman / Bradley</t>
  </si>
  <si>
    <t>E.  Marks / Lindahl  ZL</t>
  </si>
  <si>
    <t>Zhunan A</t>
  </si>
  <si>
    <t>Zhunan S</t>
  </si>
  <si>
    <t>S. Tate / Kho</t>
  </si>
  <si>
    <t>E. Diepeveen DL / Joly</t>
  </si>
  <si>
    <t>Xiangshan A</t>
  </si>
  <si>
    <t>Xiangshan B</t>
  </si>
  <si>
    <t>Toufen</t>
  </si>
  <si>
    <t>E. Hu DL / Jackson</t>
  </si>
  <si>
    <t>Miaoli B</t>
  </si>
  <si>
    <t>Miaoli A</t>
  </si>
  <si>
    <t>S. Kirkham / Johnson STL</t>
  </si>
  <si>
    <t>E. Sumsion DL / Zhu</t>
  </si>
  <si>
    <t>Zhudong E</t>
  </si>
  <si>
    <t>Zhudong S</t>
  </si>
  <si>
    <t>E. Seely DL / Hsiao</t>
  </si>
  <si>
    <t>S. Fenlaw / Toronto</t>
  </si>
  <si>
    <t>S. Nanney / Knapp</t>
  </si>
  <si>
    <t>S. Ioane / Sylvester</t>
  </si>
  <si>
    <t>LuZhou A E</t>
  </si>
  <si>
    <t>Sanchong S</t>
  </si>
  <si>
    <t>LUZHOU_A_E</t>
  </si>
  <si>
    <t>LUZHOU_B_E</t>
  </si>
  <si>
    <t>E. Anderton / Simonson</t>
  </si>
  <si>
    <t>LuZhou B E</t>
  </si>
  <si>
    <t>WanDa A S / English Ward</t>
  </si>
  <si>
    <t>WanDa E</t>
  </si>
  <si>
    <t>WanDa B S / English Ward</t>
  </si>
  <si>
    <t>Xinan S</t>
  </si>
  <si>
    <t>E. Sessions / Christensen  ZL</t>
  </si>
  <si>
    <t>E. Dixon DL / Facer</t>
  </si>
  <si>
    <t>S. Facer / Juarez STL</t>
  </si>
  <si>
    <t>Shilin E</t>
  </si>
  <si>
    <t>Tianmu E</t>
  </si>
  <si>
    <t>Shilin S</t>
  </si>
  <si>
    <t>Beitou E</t>
  </si>
  <si>
    <t>Danshui E</t>
  </si>
  <si>
    <t>Zhuwei E</t>
  </si>
  <si>
    <t>Beitou S</t>
  </si>
  <si>
    <t>Muzha S</t>
  </si>
  <si>
    <t>Jingxin S</t>
  </si>
  <si>
    <t>Muzha E</t>
  </si>
  <si>
    <t>S. Everett / LeFevre</t>
  </si>
  <si>
    <t>S. Kunzler / Nau</t>
  </si>
  <si>
    <t>E. Hamilton / Rouckhorst</t>
  </si>
  <si>
    <t>S. Westover / Luo</t>
  </si>
  <si>
    <t>Zhonghe 2 S</t>
  </si>
  <si>
    <t>Zhonghe 2 E</t>
  </si>
  <si>
    <t>Zhonghe 1 E</t>
  </si>
  <si>
    <t>Yonghe STL</t>
  </si>
  <si>
    <t>Jingxin ZL</t>
  </si>
  <si>
    <t>TUCHENG_A_S</t>
  </si>
  <si>
    <t>S. Good / Davis</t>
  </si>
  <si>
    <t>Tucheng ZL</t>
  </si>
  <si>
    <t>Sanxia A E</t>
  </si>
  <si>
    <t>Sanxia B E</t>
  </si>
  <si>
    <t>Tucheng A S</t>
  </si>
  <si>
    <t>Tucheng B S</t>
  </si>
  <si>
    <t>Danfeng E</t>
  </si>
  <si>
    <t>Siyuan E</t>
  </si>
  <si>
    <t>E. Aiono DL / Petermann</t>
  </si>
  <si>
    <t>E. Davidson DL / Atwood</t>
  </si>
  <si>
    <t>E. Clawson / Landes</t>
  </si>
  <si>
    <t>Xinpu E</t>
  </si>
  <si>
    <t>Xinban E</t>
  </si>
  <si>
    <t>Xinpu S</t>
  </si>
  <si>
    <t>Songshan ZL</t>
  </si>
  <si>
    <t>Songshan S</t>
  </si>
  <si>
    <t>Neihu E</t>
  </si>
  <si>
    <t>Neihu S</t>
  </si>
  <si>
    <t>S. Bowman / Torres Ortiz  STL</t>
  </si>
  <si>
    <t>E. Tan / Dorius DL</t>
  </si>
  <si>
    <t>S. Gabbitas/ Wu</t>
  </si>
  <si>
    <t>E. Andelin / Lin</t>
  </si>
  <si>
    <t>S. Parkin / Fang</t>
  </si>
  <si>
    <t>Jilong A E</t>
  </si>
  <si>
    <t>Jilong B E</t>
  </si>
  <si>
    <t>Xizhi A E</t>
  </si>
  <si>
    <t>Xizhi B E</t>
  </si>
  <si>
    <t>Xizhi S</t>
  </si>
  <si>
    <t>E. Azua DL / Puzey</t>
  </si>
  <si>
    <t>E. Iverson / Lloyd</t>
  </si>
  <si>
    <t>Yilan E</t>
  </si>
  <si>
    <t>Yilan S</t>
  </si>
  <si>
    <t>Luodong A E</t>
  </si>
  <si>
    <t>Luodong B E</t>
  </si>
  <si>
    <t>Taoyuan 3 ZL</t>
  </si>
  <si>
    <t>Taoyuan 3 E</t>
  </si>
  <si>
    <t>TAO_4_E</t>
  </si>
  <si>
    <t>TAO_4_S</t>
  </si>
  <si>
    <t>Taoyuan 4 E</t>
  </si>
  <si>
    <t>Taoyuan 4 S</t>
  </si>
  <si>
    <t>E. Pincock / Young</t>
  </si>
  <si>
    <t>S. Cardon / Pendergrass STL</t>
  </si>
  <si>
    <t>Taoyuan 2 E</t>
  </si>
  <si>
    <t>Taoyuan 1 A E</t>
  </si>
  <si>
    <t>Taoyuan 1 B E</t>
  </si>
  <si>
    <t>Taoyuan 2 S</t>
  </si>
  <si>
    <t>Guishan E</t>
  </si>
  <si>
    <t>Bade A E</t>
  </si>
  <si>
    <t>Bade B E</t>
  </si>
  <si>
    <t>E. Casper / Van de Merwe</t>
  </si>
  <si>
    <t>S. Bain / Hadley</t>
  </si>
  <si>
    <t>Bade S</t>
  </si>
  <si>
    <t>Longtan E</t>
  </si>
  <si>
    <t>E. Magness DL / Zhou</t>
  </si>
  <si>
    <t>S. Wang / Komatsu</t>
  </si>
  <si>
    <t>E. Mertz / Clark</t>
  </si>
  <si>
    <t>JinHua ZL</t>
  </si>
  <si>
    <t>2016:1:5:7:ANKANG_E</t>
  </si>
  <si>
    <t>2016:1:5:7:BEITOU_E</t>
  </si>
  <si>
    <t>2016:1:5:7:BEITOU_S</t>
  </si>
  <si>
    <t>+886963790682</t>
  </si>
  <si>
    <t>2016:1:5:7:HUALIAN_3_B_E</t>
  </si>
  <si>
    <t>+886965118137</t>
  </si>
  <si>
    <t>2016:1:5:7:JILONG_A_E</t>
  </si>
  <si>
    <t>2016:1:5:7:MIAOLI_A_E</t>
  </si>
  <si>
    <t>2016:1:5:7:MUZHA_S</t>
  </si>
  <si>
    <t>+886963796383</t>
  </si>
  <si>
    <t>2016:1:5:7:NEIHU_S</t>
  </si>
  <si>
    <t>+886972576565</t>
  </si>
  <si>
    <t>2016:1:5:7:OFFICE_E</t>
  </si>
  <si>
    <t>+886910358944</t>
  </si>
  <si>
    <t>2016:1:5:7:SHILIN_S</t>
  </si>
  <si>
    <t>+886972576543</t>
  </si>
  <si>
    <t>2016:1:5:7:SONGSHAN_S</t>
  </si>
  <si>
    <t>+886963572706</t>
  </si>
  <si>
    <t>2016:1:5:7:TAIDONG_1_S</t>
  </si>
  <si>
    <t>+886972576596</t>
  </si>
  <si>
    <t>2016:1:5:7:TAIDONG_2_S</t>
  </si>
  <si>
    <t>+886972576150</t>
  </si>
  <si>
    <t>2016:1:5:7:TAO_3_E</t>
  </si>
  <si>
    <t>+886963731605</t>
  </si>
  <si>
    <t>2016:1:5:7:TAO_4_E</t>
  </si>
  <si>
    <t>+886972576578</t>
  </si>
  <si>
    <t>2016:1:5:7:TOUFEN_E</t>
  </si>
  <si>
    <t>+886972576590</t>
  </si>
  <si>
    <t>2016:1:5:7:WANDA_E</t>
  </si>
  <si>
    <t>+886972576562</t>
  </si>
  <si>
    <t>2016:1:5:7:XINBAN_E</t>
  </si>
  <si>
    <t>+886972576506</t>
  </si>
  <si>
    <t>2016:1:5:7:XINDIAN_E</t>
  </si>
  <si>
    <t>+886972576548</t>
  </si>
  <si>
    <t>2016:1:5:7:XIZHI_A_E</t>
  </si>
  <si>
    <t>+886972576509</t>
  </si>
  <si>
    <t>2016:1:5:7:YILAN_S</t>
  </si>
  <si>
    <t>+886963917157</t>
  </si>
  <si>
    <t>2016:1:5:7:YULI_S</t>
  </si>
  <si>
    <t>+886972576538</t>
  </si>
  <si>
    <t>2016:1:5:7:ZHONGHE_1_E</t>
  </si>
  <si>
    <t>+886972576514</t>
  </si>
  <si>
    <t>2016:1:5:7:ZHONGLI_2_E</t>
  </si>
  <si>
    <t>+886972576584</t>
  </si>
  <si>
    <t>2016:1:5:7:ZHUBEI_2_E</t>
  </si>
  <si>
    <t>+886972576583</t>
  </si>
  <si>
    <t>2016:1:5:7:ZHUBEI_2_S</t>
  </si>
  <si>
    <t>+886972576574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</si>
  <si>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</si>
  <si>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</si>
  <si>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</si>
  <si>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</si>
  <si>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</si>
  <si>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</si>
  <si>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</si>
  <si>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</si>
  <si>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</si>
  <si>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</si>
  <si>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</si>
  <si>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+886965008522</t>
  </si>
  <si>
    <t>+886972576507</t>
  </si>
  <si>
    <t>2016:1:5:7:BADE_A_E</t>
  </si>
  <si>
    <t>2016:1:5:7:BADE_B_E</t>
  </si>
  <si>
    <t>+886972939022</t>
  </si>
  <si>
    <t>2016:1:5:7:BADE_S</t>
  </si>
  <si>
    <t>+886912576049</t>
  </si>
  <si>
    <t>2016:1:5:7:BANQIAO_S</t>
  </si>
  <si>
    <t>2016:1:5:7:DANFENG_E</t>
  </si>
  <si>
    <t>+886972576517</t>
  </si>
  <si>
    <t>2016:1:5:7:DANSHUI_E</t>
  </si>
  <si>
    <t>+886963938175</t>
  </si>
  <si>
    <t>2016:1:5:7:GUISHAN_E</t>
  </si>
  <si>
    <t>+886972576585</t>
  </si>
  <si>
    <t>2016:1:5:7:HUALIAN_1_E</t>
  </si>
  <si>
    <t>2016:1:5:7:HUALIAN_1_S</t>
  </si>
  <si>
    <t>+886972576591</t>
  </si>
  <si>
    <t>2016:1:5:7:HUALIAN_3_A_E</t>
  </si>
  <si>
    <t>+886963832102</t>
  </si>
  <si>
    <t>2016:1:5:7:HUALIAN_3_S</t>
  </si>
  <si>
    <t>+886972576512</t>
  </si>
  <si>
    <t>2016:1:5:7:JIAN_E</t>
  </si>
  <si>
    <t>+886972576592</t>
  </si>
  <si>
    <t>2016:1:5:7:JILONG_B_E</t>
  </si>
  <si>
    <t>+886972987783</t>
  </si>
  <si>
    <t>2016:1:5:7:JINGXIN_E</t>
  </si>
  <si>
    <t>+886972576508</t>
  </si>
  <si>
    <t>2016:1:5:7:JINGXIN_S</t>
  </si>
  <si>
    <t>+886972576573</t>
  </si>
  <si>
    <t>2016:1:5:7:LONGTAN_E</t>
  </si>
  <si>
    <t>+886972576560</t>
  </si>
  <si>
    <t>2016:1:5:7:LUODONG_A_E</t>
  </si>
  <si>
    <t>+886963917870</t>
  </si>
  <si>
    <t>2016:1:5:7:LUODONG_B_E</t>
  </si>
  <si>
    <t>+886963912027</t>
  </si>
  <si>
    <t>2016:1:5:7:LUZHOU_A_E</t>
  </si>
  <si>
    <t>2016:1:5:7:MUZHA_E</t>
  </si>
  <si>
    <t>+886972576510</t>
  </si>
  <si>
    <t>2016:1:5:7:NORTH_JINHUA_E</t>
  </si>
  <si>
    <t>+886972576554</t>
  </si>
  <si>
    <t>2016:1:5:7:SANCHONG_E</t>
  </si>
  <si>
    <t>+886963809216</t>
  </si>
  <si>
    <t>2016:1:5:7:SANCHONG_S</t>
  </si>
  <si>
    <t>+886972576587</t>
  </si>
  <si>
    <t>2016:1:5:7:SANXIA_A</t>
  </si>
  <si>
    <t>+886963917982</t>
  </si>
  <si>
    <t>2016:1:5:7:SANXIA_B</t>
  </si>
  <si>
    <t>+886972576153</t>
  </si>
  <si>
    <t>2016:1:5:7:SHILIN_E</t>
  </si>
  <si>
    <t>+886972576564</t>
  </si>
  <si>
    <t>2016:1:5:7:TAIDONG_3_E</t>
  </si>
  <si>
    <t>+886965005802</t>
  </si>
  <si>
    <t>2016:1:5:7:TAO_1_A</t>
  </si>
  <si>
    <t>+886972576556</t>
  </si>
  <si>
    <t>2016:1:5:7:TAO_1_B</t>
  </si>
  <si>
    <t>+886972576588</t>
  </si>
  <si>
    <t>2016:1:5:7:TAO_2_E</t>
  </si>
  <si>
    <t>+886963539987</t>
  </si>
  <si>
    <t>2016:1:5:7:TAO_2_S</t>
  </si>
  <si>
    <t>+886963719073</t>
  </si>
  <si>
    <t>2016:1:5:7:TAO_3_E_ZL</t>
  </si>
  <si>
    <t>+886972576524</t>
  </si>
  <si>
    <t>2016:1:5:7:TAO_4_S</t>
  </si>
  <si>
    <t>+886972576377</t>
  </si>
  <si>
    <t>2016:1:5:7:TIANMU_E</t>
  </si>
  <si>
    <t>+886972576547</t>
  </si>
  <si>
    <t>2016:1:5:7:TUCHENG_A_S</t>
  </si>
  <si>
    <t>+886963536133</t>
  </si>
  <si>
    <t>2016:1:5:7:WANDA_A_S</t>
  </si>
  <si>
    <t>+886972576559</t>
  </si>
  <si>
    <t>2016:1:5:7:WANDA_B_S</t>
  </si>
  <si>
    <t>+886963932617</t>
  </si>
  <si>
    <t>2016:1:5:7:XIANGSHAN_A</t>
  </si>
  <si>
    <t>+886912576011</t>
  </si>
  <si>
    <t>2016:1:5:7:XIANGSHAN_B</t>
  </si>
  <si>
    <t>+886965073051</t>
  </si>
  <si>
    <t>2016:1:5:7:XINAN_S</t>
  </si>
  <si>
    <t>+886972576561</t>
  </si>
  <si>
    <t>2016:1:5:7:XINDIAN_S</t>
  </si>
  <si>
    <t>+886972576518</t>
  </si>
  <si>
    <t>2016:1:5:7:XINPU_E</t>
  </si>
  <si>
    <t>+886972576504</t>
  </si>
  <si>
    <t>2016:1:5:7:XINPU_S</t>
  </si>
  <si>
    <t>+886965113871</t>
  </si>
  <si>
    <t>2016:1:5:7:XINZHU_1_E</t>
  </si>
  <si>
    <t>2016:1:5:7:XINZHU_1_S</t>
  </si>
  <si>
    <t>+886972576569</t>
  </si>
  <si>
    <t>2016:1:5:7:XINZHU_3_E</t>
  </si>
  <si>
    <t>+886972576563</t>
  </si>
  <si>
    <t>2016:1:5:7:XIZHI_B_E</t>
  </si>
  <si>
    <t>+886972576156</t>
  </si>
  <si>
    <t>2016:1:5:7:XIZHI_S</t>
  </si>
  <si>
    <t>+886963873617</t>
  </si>
  <si>
    <t>2016:1:5:7:YONGHE_S</t>
  </si>
  <si>
    <t>+886972576513</t>
  </si>
  <si>
    <t>2016:1:5:7:YULI_E</t>
  </si>
  <si>
    <t>+886972576594</t>
  </si>
  <si>
    <t>2016:1:5:7:ZHONGHE_2_E</t>
  </si>
  <si>
    <t>+886972576511</t>
  </si>
  <si>
    <t>2016:1:5:7:ZHONGHE_2_S</t>
  </si>
  <si>
    <t>+886963535582</t>
  </si>
  <si>
    <t>2016:1:5:7:ZHONGLI_1_S</t>
  </si>
  <si>
    <t>+886972576581</t>
  </si>
  <si>
    <t>+886972576568</t>
  </si>
  <si>
    <t>2016:1:5:7:ZHUBEI_1_E</t>
  </si>
  <si>
    <t>+886972576582</t>
  </si>
  <si>
    <t>2016:1:5:7:ZHUBEI_1_S</t>
  </si>
  <si>
    <t>+886972576540</t>
  </si>
  <si>
    <t>2016:1:5:7:ZHUDONG_E</t>
  </si>
  <si>
    <t>+886972576528</t>
  </si>
  <si>
    <t>2016:1:5:7:ZHUDONG_S</t>
  </si>
  <si>
    <t>+886912576094</t>
  </si>
  <si>
    <t>2016:1:5:7:ZHUNAN_S</t>
  </si>
  <si>
    <t>+886972576155</t>
  </si>
  <si>
    <t>2016:1:5:7:ZHUWEI_E</t>
  </si>
  <si>
    <t>+886912576043</t>
  </si>
  <si>
    <t>2016:1:5:7:NEIHU_E</t>
  </si>
  <si>
    <t>+886972576570</t>
  </si>
  <si>
    <t>2016:1:5:7:SONGSHAN_E</t>
  </si>
  <si>
    <t>+886963938192</t>
  </si>
  <si>
    <t>2016:1:5:7:TOUR_S</t>
  </si>
  <si>
    <t>+886963771573</t>
  </si>
  <si>
    <t>2016:1:5:7:TUCHENG_E</t>
  </si>
  <si>
    <t>+886972576539</t>
  </si>
  <si>
    <t>2016:1:2:7:ANKANG_E</t>
  </si>
  <si>
    <t>2016:1:2:7:BADE_A_E</t>
  </si>
  <si>
    <t>2016:1:2:7:BADE_B_E</t>
  </si>
  <si>
    <t>2016:1:2:7:BADE_S</t>
  </si>
  <si>
    <t>2016:1:2:7:BANQIAO_S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</si>
  <si>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</si>
  <si>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</si>
  <si>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</si>
  <si>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</si>
  <si>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</si>
  <si>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2016:1:2:7:JIAN_E</t>
  </si>
  <si>
    <t>2016:1:2:7:JINGXIN_E</t>
  </si>
  <si>
    <t>2016:1:2:7:JINGXIN_S</t>
  </si>
  <si>
    <t>2016:1:2:7:LONGTAN_E</t>
  </si>
  <si>
    <t>2016:1:2:7:MIAOLI_A_E</t>
  </si>
  <si>
    <t>2016:1:2:7:MIAOLI_B_E</t>
  </si>
  <si>
    <t>+886963911267</t>
  </si>
  <si>
    <t>2016:1:2:7:MUZHA_E</t>
  </si>
  <si>
    <t>2016:1:2:7:MUZHA_S</t>
  </si>
  <si>
    <t>2016:1:2:7:NANKAN_E</t>
  </si>
  <si>
    <t>2016:1:2:7:NANKAN_S</t>
  </si>
  <si>
    <t>2016:1:2:7:SANCHONG_E</t>
  </si>
  <si>
    <t>2016:1:2:7:SANXIA_B</t>
  </si>
  <si>
    <t>2016:1:2:7:SIYUAN_E</t>
  </si>
  <si>
    <t>+886972576516</t>
  </si>
  <si>
    <t>2016:1:2:7:SONGSHAN_S</t>
  </si>
  <si>
    <t>2016:1:2:7:TAIDONG_1_E</t>
  </si>
  <si>
    <t>2016:1:2:7:TAIDONG_1_S</t>
  </si>
  <si>
    <t>2016:1:2:7:TAIDONG_2_E</t>
  </si>
  <si>
    <t>+886972576593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</si>
  <si>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</si>
  <si>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</si>
  <si>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</si>
  <si>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</si>
  <si>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</si>
  <si>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</si>
  <si>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</si>
  <si>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2016:1:2:7:TOUFEN_E</t>
  </si>
  <si>
    <t>2016:1:2:7:TOUR_S</t>
  </si>
  <si>
    <t>2016:1:2:7:TUCHENG_B_S</t>
  </si>
  <si>
    <t>2016:1:2:7:TUCHENG_E</t>
  </si>
  <si>
    <t>2016:1:2:7:XIANGSHAN_A</t>
  </si>
  <si>
    <t>2016:1:2:7:XIANGSHAN_B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</si>
  <si>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</si>
  <si>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</si>
  <si>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</si>
  <si>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</si>
  <si>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</si>
  <si>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</si>
  <si>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</si>
  <si>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</si>
  <si>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</si>
  <si>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+886963660292</t>
  </si>
  <si>
    <t>2016:1:2:7:XIZHI_S</t>
  </si>
  <si>
    <t>2016:1:2:7:YILAN_E</t>
  </si>
  <si>
    <t>+886972576558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</si>
  <si>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</si>
  <si>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</si>
  <si>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</si>
  <si>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</si>
  <si>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</si>
  <si>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</si>
  <si>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</si>
  <si>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</si>
  <si>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</si>
  <si>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</si>
  <si>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</si>
  <si>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</si>
  <si>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</si>
  <si>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</si>
  <si>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</si>
  <si>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2016:1:2:7:ZHUNAN_E</t>
  </si>
  <si>
    <t>+886963761862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</si>
  <si>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</si>
  <si>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</si>
  <si>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</si>
  <si>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</si>
  <si>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</si>
  <si>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</si>
  <si>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</si>
  <si>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</si>
  <si>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</si>
  <si>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</si>
  <si>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2016:1:4:7:DANSHUI_E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</si>
  <si>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</si>
  <si>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</si>
  <si>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</si>
  <si>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</si>
  <si>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</si>
  <si>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</si>
  <si>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</si>
  <si>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</si>
  <si>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</si>
  <si>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</si>
  <si>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</si>
  <si>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</si>
  <si>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</si>
  <si>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</si>
  <si>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</si>
  <si>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</si>
  <si>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</si>
  <si>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</si>
  <si>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</si>
  <si>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</si>
  <si>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</si>
  <si>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</si>
  <si>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</si>
  <si>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</si>
  <si>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</si>
  <si>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</si>
  <si>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</si>
  <si>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</si>
  <si>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</si>
  <si>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</si>
  <si>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</si>
  <si>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</si>
  <si>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</si>
  <si>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</si>
  <si>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</si>
  <si>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</si>
  <si>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1!!!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</si>
  <si>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</si>
  <si>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</si>
  <si>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</si>
  <si>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</si>
  <si>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</si>
  <si>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</si>
  <si>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</si>
  <si>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</si>
  <si>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</si>
  <si>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</si>
  <si>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</si>
  <si>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</si>
  <si>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</si>
  <si>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</si>
  <si>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</si>
  <si>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</si>
  <si>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</si>
  <si>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</si>
  <si>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</si>
  <si>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</si>
  <si>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</si>
  <si>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</si>
  <si>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</si>
  <si>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</si>
  <si>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</si>
  <si>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</si>
  <si>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</si>
  <si>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</si>
  <si>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</si>
  <si>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</si>
  <si>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</si>
  <si>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</si>
  <si>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</si>
  <si>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</si>
  <si>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</si>
  <si>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</si>
  <si>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</si>
  <si>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</si>
  <si>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</si>
  <si>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</si>
  <si>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</si>
  <si>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</si>
  <si>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</si>
  <si>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</si>
  <si>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</si>
  <si>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</si>
  <si>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</si>
  <si>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</si>
  <si>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2016:1:4:7:ZHUWEI_E</t>
  </si>
  <si>
    <t>2016:1:5:7:ASSISTANTS</t>
  </si>
  <si>
    <t>2016:1:5:7:SIYUAN_E</t>
  </si>
  <si>
    <t>2016:1:5:7:MIAOLI_B_E</t>
  </si>
  <si>
    <t>2016:1:5:7:TAIDONG_1_E</t>
  </si>
  <si>
    <t>2016:1:5:7:XINZHU_3_S</t>
  </si>
  <si>
    <t>2016:1:5:7:TAIDONG_2_E</t>
  </si>
  <si>
    <t>2016:1:5:7:LUZHOU_B_E</t>
  </si>
  <si>
    <t>2016:1:5:7:TUCHENG_B_S</t>
  </si>
  <si>
    <t>2016:1:5:7:YILAN_E</t>
  </si>
  <si>
    <t>2016:1:5:7:ZHUNAN_E</t>
  </si>
  <si>
    <t>2016:1:5:7:ZHONGLI_1_E</t>
  </si>
  <si>
    <t>E. Humphries / Hawkes</t>
  </si>
  <si>
    <t>E. Griffin / Richards</t>
  </si>
  <si>
    <t>E. Ure / Elliott</t>
  </si>
  <si>
    <t>S. Haacke / Wong</t>
  </si>
  <si>
    <t>Jinhua / Tour Sisters</t>
  </si>
  <si>
    <t>Xinban S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</si>
  <si>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</si>
  <si>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</si>
  <si>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</si>
  <si>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</si>
  <si>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</si>
  <si>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</si>
  <si>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</si>
  <si>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</si>
  <si>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</si>
  <si>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Finding
新慕道友</t>
  </si>
  <si>
    <t>New Investigators from Member Referrals
成員回條新慕道友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</si>
</sst>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9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2" xfId="0" applyFont="1" applyBorder="1"/>
    <xf numFmtId="49" fontId="3" fillId="0" borderId="0" xfId="0" applyNumberFormat="1" applyFo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5" xfId="0" applyFill="1" applyBorder="1" applyAlignment="1"/>
    <xf numFmtId="0" fontId="0" fillId="4" borderId="14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4" xfId="0" applyBorder="1"/>
    <xf numFmtId="0" fontId="3" fillId="0" borderId="10" xfId="0" applyFont="1" applyBorder="1"/>
    <xf numFmtId="0" fontId="3" fillId="0" borderId="11" xfId="0" applyFont="1" applyBorder="1"/>
    <xf numFmtId="0" fontId="3" fillId="0" borderId="16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6" xfId="0" applyNumberFormat="1" applyFont="1" applyBorder="1"/>
    <xf numFmtId="49" fontId="6" fillId="4" borderId="0" xfId="0" applyNumberFormat="1" applyFont="1" applyFill="1" applyBorder="1" applyAlignment="1"/>
    <xf numFmtId="49" fontId="6" fillId="4" borderId="0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49" fontId="3" fillId="0" borderId="13" xfId="0" applyNumberFormat="1" applyFont="1" applyBorder="1"/>
    <xf numFmtId="0" fontId="0" fillId="0" borderId="16" xfId="0" applyBorder="1"/>
    <xf numFmtId="0" fontId="0" fillId="0" borderId="9" xfId="0" applyBorder="1"/>
    <xf numFmtId="0" fontId="3" fillId="0" borderId="0" xfId="0" applyFont="1" applyFill="1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4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11" xfId="0" applyFont="1" applyFill="1" applyBorder="1" applyAlignment="1"/>
    <xf numFmtId="0" fontId="3" fillId="0" borderId="0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11" xfId="0" applyFont="1" applyFill="1" applyBorder="1"/>
    <xf numFmtId="0" fontId="4" fillId="0" borderId="11" xfId="0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 vertical="center"/>
    </xf>
    <xf numFmtId="0" fontId="6" fillId="4" borderId="2" xfId="0" applyFont="1" applyFill="1" applyBorder="1" applyAlignment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0" borderId="2" xfId="0" applyFont="1" applyBorder="1" applyAlignment="1">
      <alignment horizontal="center" textRotation="90" wrapText="1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740"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C1" sqref="C1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17" t="s">
        <v>21</v>
      </c>
      <c r="B1" s="2">
        <v>42400</v>
      </c>
      <c r="C1" s="17" t="s">
        <v>0</v>
      </c>
      <c r="D1" s="17">
        <f>YEAR(DATE)</f>
        <v>2016</v>
      </c>
    </row>
    <row r="2" spans="1:4" x14ac:dyDescent="0.25">
      <c r="A2" t="s">
        <v>313</v>
      </c>
      <c r="B2" s="1">
        <v>7</v>
      </c>
      <c r="C2" s="17" t="s">
        <v>1</v>
      </c>
      <c r="D2" s="17">
        <f>MONTH(DATE)</f>
        <v>1</v>
      </c>
    </row>
    <row r="3" spans="1:4" x14ac:dyDescent="0.25">
      <c r="C3" s="17" t="s">
        <v>20</v>
      </c>
      <c r="D3" s="17">
        <f>WEEKNUM(DATE, 2)</f>
        <v>5</v>
      </c>
    </row>
    <row r="4" spans="1:4" x14ac:dyDescent="0.25">
      <c r="C4" s="17" t="s">
        <v>23</v>
      </c>
      <c r="D4" s="17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view="pageBreakPreview" topLeftCell="B6" zoomScaleNormal="100" zoomScaleSheetLayoutView="100" workbookViewId="0">
      <selection activeCell="L16" sqref="L16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42578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153</v>
      </c>
      <c r="C3" s="46"/>
      <c r="D3" s="46"/>
      <c r="E3" s="98"/>
      <c r="F3" s="98"/>
      <c r="G3" s="98"/>
      <c r="H3" s="98"/>
      <c r="I3" s="86"/>
      <c r="J3" s="14" t="s">
        <v>154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5"/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155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167</v>
      </c>
      <c r="B12" s="13" t="s">
        <v>156</v>
      </c>
      <c r="C12" s="7" t="str">
        <f t="shared" ref="C12:C18" si="0">CONCATENATE(YEAR,":",MONTH,":",WEEK,":",DAY,":",$A12)</f>
        <v>2016:1:5:7:JINGXIN_E</v>
      </c>
      <c r="D12" s="7">
        <f>MATCH($C12,REPORT_DATA_BY_COMP!$A:$A,0)</f>
        <v>208</v>
      </c>
      <c r="E12" s="25">
        <f>IFERROR(INDEX(REPORT_DATA_BY_COMP!$A:$AB,$D12,MATCH(E$10,REPORT_DATA_BY_COMP!$A$1:$AB$1,0)), "")</f>
        <v>0</v>
      </c>
      <c r="F12" s="25">
        <f>IFERROR(INDEX(REPORT_DATA_BY_COMP!$A:$AB,$D12,MATCH(F$10,REPORT_DATA_BY_COMP!$A$1:$AB$1,0)), "")</f>
        <v>0</v>
      </c>
      <c r="G12" s="25">
        <f>IFERROR(INDEX(REPORT_DATA_BY_COMP!$A:$AB,$D12,MATCH(G$10,REPORT_DATA_BY_COMP!$A$1:$AB$1,0)), "")</f>
        <v>5</v>
      </c>
      <c r="H12" s="25">
        <f>IFERROR(INDEX(REPORT_DATA_BY_COMP!$A:$AB,$D12,MATCH(H$10,REPORT_DATA_BY_COMP!$A$1:$AB$1,0)), "")</f>
        <v>2</v>
      </c>
      <c r="I12" s="25">
        <f>IFERROR(INDEX(REPORT_DATA_BY_COMP!$A:$AB,$D12,MATCH(I$10,REPORT_DATA_BY_COMP!$A$1:$AB$1,0)), "")</f>
        <v>0</v>
      </c>
      <c r="J12" s="7" t="s">
        <v>380</v>
      </c>
      <c r="K12" s="25">
        <f>IFERROR(INDEX(REPORT_DATA_BY_COMP!$A:$AB,$D12,MATCH(K$10,REPORT_DATA_BY_COMP!$A$1:$AB$1,0)), "")</f>
        <v>0</v>
      </c>
      <c r="L12" s="25">
        <f>IFERROR(INDEX(REPORT_DATA_BY_COMP!$A:$AB,$D12,MATCH(L$10,REPORT_DATA_BY_COMP!$A$1:$AB$1,0)), "")</f>
        <v>0</v>
      </c>
      <c r="M12" s="25">
        <f>IFERROR(INDEX(REPORT_DATA_BY_COMP!$A:$AB,$D12,MATCH(M$10,REPORT_DATA_BY_COMP!$A$1:$AB$1,0)), "")</f>
        <v>10</v>
      </c>
      <c r="N12" s="25">
        <f>IFERROR(INDEX(REPORT_DATA_BY_COMP!$A:$AB,$D12,MATCH(N$10,REPORT_DATA_BY_COMP!$A$1:$AB$1,0)), "")</f>
        <v>6</v>
      </c>
      <c r="O12" s="25">
        <f>IFERROR(INDEX(REPORT_DATA_BY_COMP!$A:$AB,$D12,MATCH(O$10,REPORT_DATA_BY_COMP!$A$1:$AB$1,0)), "")</f>
        <v>8</v>
      </c>
      <c r="P12" s="25">
        <f>IFERROR(INDEX(REPORT_DATA_BY_COMP!$A:$AB,$D12,MATCH(P$10,REPORT_DATA_BY_COMP!$A$1:$AB$1,0)), "")</f>
        <v>13</v>
      </c>
      <c r="Q12" s="25" t="str">
        <f>IFERROR(INDEX(REPORT_DATA_BY_COMP!$A:$AB,$D12,MATCH(Q$10,REPORT_DATA_BY_COMP!$A$1:$AB$1,0)), "")</f>
        <v/>
      </c>
      <c r="R12" s="25">
        <f>IFERROR(INDEX(REPORT_DATA_BY_COMP!$A:$AB,$D12,MATCH(R$10,REPORT_DATA_BY_COMP!$A$1:$AB$1,0)), "")</f>
        <v>4</v>
      </c>
      <c r="S12" s="25">
        <f>IFERROR(INDEX(REPORT_DATA_BY_COMP!$A:$AB,$D12,MATCH(S$10,REPORT_DATA_BY_COMP!$A$1:$AB$1,0)), "")</f>
        <v>5</v>
      </c>
      <c r="T12" s="25">
        <f>IFERROR(INDEX(REPORT_DATA_BY_COMP!$A:$AB,$D12,MATCH(T$10,REPORT_DATA_BY_COMP!$A$1:$AB$1,0)), "")</f>
        <v>0</v>
      </c>
    </row>
    <row r="13" spans="1:20" x14ac:dyDescent="0.25">
      <c r="A13" s="50" t="s">
        <v>168</v>
      </c>
      <c r="B13" s="13" t="s">
        <v>157</v>
      </c>
      <c r="C13" s="7" t="str">
        <f t="shared" si="0"/>
        <v>2016:1:5:7:MUZHA_E</v>
      </c>
      <c r="D13" s="7">
        <f>MATCH($C13,REPORT_DATA_BY_COMP!$A:$A,0)</f>
        <v>217</v>
      </c>
      <c r="E13" s="25">
        <f>IFERROR(INDEX(REPORT_DATA_BY_COMP!$A:$AB,$D13,MATCH(E$10,REPORT_DATA_BY_COMP!$A$1:$AB$1,0)), "")</f>
        <v>0</v>
      </c>
      <c r="F13" s="25">
        <f>IFERROR(INDEX(REPORT_DATA_BY_COMP!$A:$AB,$D13,MATCH(F$10,REPORT_DATA_BY_COMP!$A$1:$AB$1,0)), "")</f>
        <v>0</v>
      </c>
      <c r="G13" s="25">
        <f>IFERROR(INDEX(REPORT_DATA_BY_COMP!$A:$AB,$D13,MATCH(G$10,REPORT_DATA_BY_COMP!$A$1:$AB$1,0)), "")</f>
        <v>3</v>
      </c>
      <c r="H13" s="25">
        <f>IFERROR(INDEX(REPORT_DATA_BY_COMP!$A:$AB,$D13,MATCH(H$10,REPORT_DATA_BY_COMP!$A$1:$AB$1,0)), "")</f>
        <v>4</v>
      </c>
      <c r="I13" s="25">
        <f>IFERROR(INDEX(REPORT_DATA_BY_COMP!$A:$AB,$D13,MATCH(I$10,REPORT_DATA_BY_COMP!$A$1:$AB$1,0)), "")</f>
        <v>0</v>
      </c>
      <c r="J13" s="7" t="s">
        <v>371</v>
      </c>
      <c r="K13" s="25">
        <f>IFERROR(INDEX(REPORT_DATA_BY_COMP!$A:$AB,$D13,MATCH(K$10,REPORT_DATA_BY_COMP!$A$1:$AB$1,0)), "")</f>
        <v>0</v>
      </c>
      <c r="L13" s="25">
        <f>IFERROR(INDEX(REPORT_DATA_BY_COMP!$A:$AB,$D13,MATCH(L$10,REPORT_DATA_BY_COMP!$A$1:$AB$1,0)), "")</f>
        <v>0</v>
      </c>
      <c r="M13" s="25">
        <f>IFERROR(INDEX(REPORT_DATA_BY_COMP!$A:$AB,$D13,MATCH(M$10,REPORT_DATA_BY_COMP!$A$1:$AB$1,0)), "")</f>
        <v>12</v>
      </c>
      <c r="N13" s="25">
        <f>IFERROR(INDEX(REPORT_DATA_BY_COMP!$A:$AB,$D13,MATCH(N$10,REPORT_DATA_BY_COMP!$A$1:$AB$1,0)), "")</f>
        <v>3</v>
      </c>
      <c r="O13" s="25">
        <f>IFERROR(INDEX(REPORT_DATA_BY_COMP!$A:$AB,$D13,MATCH(O$10,REPORT_DATA_BY_COMP!$A$1:$AB$1,0)), "")</f>
        <v>5</v>
      </c>
      <c r="P13" s="25">
        <f>IFERROR(INDEX(REPORT_DATA_BY_COMP!$A:$AB,$D13,MATCH(P$10,REPORT_DATA_BY_COMP!$A$1:$AB$1,0)), "")</f>
        <v>18</v>
      </c>
      <c r="Q13" s="25" t="str">
        <f>IFERROR(INDEX(REPORT_DATA_BY_COMP!$A:$AB,$D13,MATCH(Q$10,REPORT_DATA_BY_COMP!$A$1:$AB$1,0)), "")</f>
        <v/>
      </c>
      <c r="R13" s="25">
        <f>IFERROR(INDEX(REPORT_DATA_BY_COMP!$A:$AB,$D13,MATCH(R$10,REPORT_DATA_BY_COMP!$A$1:$AB$1,0)), "")</f>
        <v>4</v>
      </c>
      <c r="S13" s="25">
        <f>IFERROR(INDEX(REPORT_DATA_BY_COMP!$A:$AB,$D13,MATCH(S$10,REPORT_DATA_BY_COMP!$A$1:$AB$1,0)), "")</f>
        <v>2</v>
      </c>
      <c r="T13" s="25">
        <f>IFERROR(INDEX(REPORT_DATA_BY_COMP!$A:$AB,$D13,MATCH(T$10,REPORT_DATA_BY_COMP!$A$1:$AB$1,0)), "")</f>
        <v>0</v>
      </c>
    </row>
    <row r="14" spans="1:20" x14ac:dyDescent="0.25">
      <c r="A14" s="50" t="s">
        <v>169</v>
      </c>
      <c r="B14" s="13" t="s">
        <v>158</v>
      </c>
      <c r="C14" s="7" t="str">
        <f t="shared" si="0"/>
        <v>2016:1:5:7:JINGXIN_S</v>
      </c>
      <c r="D14" s="7">
        <f>MATCH($C14,REPORT_DATA_BY_COMP!$A:$A,0)</f>
        <v>209</v>
      </c>
      <c r="E14" s="25">
        <f>IFERROR(INDEX(REPORT_DATA_BY_COMP!$A:$AB,$D14,MATCH(E$10,REPORT_DATA_BY_COMP!$A$1:$AB$1,0)), "")</f>
        <v>0</v>
      </c>
      <c r="F14" s="25">
        <f>IFERROR(INDEX(REPORT_DATA_BY_COMP!$A:$AB,$D14,MATCH(F$10,REPORT_DATA_BY_COMP!$A$1:$AB$1,0)), "")</f>
        <v>0</v>
      </c>
      <c r="G14" s="25">
        <f>IFERROR(INDEX(REPORT_DATA_BY_COMP!$A:$AB,$D14,MATCH(G$10,REPORT_DATA_BY_COMP!$A$1:$AB$1,0)), "")</f>
        <v>0</v>
      </c>
      <c r="H14" s="25">
        <f>IFERROR(INDEX(REPORT_DATA_BY_COMP!$A:$AB,$D14,MATCH(H$10,REPORT_DATA_BY_COMP!$A$1:$AB$1,0)), "")</f>
        <v>1</v>
      </c>
      <c r="I14" s="25">
        <f>IFERROR(INDEX(REPORT_DATA_BY_COMP!$A:$AB,$D14,MATCH(I$10,REPORT_DATA_BY_COMP!$A$1:$AB$1,0)), "")</f>
        <v>0</v>
      </c>
      <c r="J14" s="7" t="s">
        <v>370</v>
      </c>
      <c r="K14" s="25">
        <f>IFERROR(INDEX(REPORT_DATA_BY_COMP!$A:$AB,$D14,MATCH(K$10,REPORT_DATA_BY_COMP!$A$1:$AB$1,0)), "")</f>
        <v>0</v>
      </c>
      <c r="L14" s="25">
        <f>IFERROR(INDEX(REPORT_DATA_BY_COMP!$A:$AB,$D14,MATCH(L$10,REPORT_DATA_BY_COMP!$A$1:$AB$1,0)), "")</f>
        <v>0</v>
      </c>
      <c r="M14" s="25">
        <f>IFERROR(INDEX(REPORT_DATA_BY_COMP!$A:$AB,$D14,MATCH(M$10,REPORT_DATA_BY_COMP!$A$1:$AB$1,0)), "")</f>
        <v>1</v>
      </c>
      <c r="N14" s="25">
        <f>IFERROR(INDEX(REPORT_DATA_BY_COMP!$A:$AB,$D14,MATCH(N$10,REPORT_DATA_BY_COMP!$A$1:$AB$1,0)), "")</f>
        <v>2</v>
      </c>
      <c r="O14" s="25">
        <f>IFERROR(INDEX(REPORT_DATA_BY_COMP!$A:$AB,$D14,MATCH(O$10,REPORT_DATA_BY_COMP!$A$1:$AB$1,0)), "")</f>
        <v>3</v>
      </c>
      <c r="P14" s="25">
        <f>IFERROR(INDEX(REPORT_DATA_BY_COMP!$A:$AB,$D14,MATCH(P$10,REPORT_DATA_BY_COMP!$A$1:$AB$1,0)), "")</f>
        <v>9</v>
      </c>
      <c r="Q14" s="25" t="str">
        <f>IFERROR(INDEX(REPORT_DATA_BY_COMP!$A:$AB,$D14,MATCH(Q$10,REPORT_DATA_BY_COMP!$A$1:$AB$1,0)), "")</f>
        <v/>
      </c>
      <c r="R14" s="25">
        <f>IFERROR(INDEX(REPORT_DATA_BY_COMP!$A:$AB,$D14,MATCH(R$10,REPORT_DATA_BY_COMP!$A$1:$AB$1,0)), "")</f>
        <v>2</v>
      </c>
      <c r="S14" s="25">
        <f>IFERROR(INDEX(REPORT_DATA_BY_COMP!$A:$AB,$D14,MATCH(S$10,REPORT_DATA_BY_COMP!$A$1:$AB$1,0)), "")</f>
        <v>0</v>
      </c>
      <c r="T14" s="25">
        <f>IFERROR(INDEX(REPORT_DATA_BY_COMP!$A:$AB,$D14,MATCH(T$10,REPORT_DATA_BY_COMP!$A$1:$AB$1,0)), "")</f>
        <v>0</v>
      </c>
    </row>
    <row r="15" spans="1:20" x14ac:dyDescent="0.25">
      <c r="A15" s="50" t="s">
        <v>170</v>
      </c>
      <c r="B15" s="13" t="s">
        <v>372</v>
      </c>
      <c r="C15" s="7" t="str">
        <f t="shared" si="0"/>
        <v>2016:1:5:7:MUZHA_S</v>
      </c>
      <c r="D15" s="7">
        <f>MATCH($C15,REPORT_DATA_BY_COMP!$A:$A,0)</f>
        <v>218</v>
      </c>
      <c r="E15" s="25">
        <f>IFERROR(INDEX(REPORT_DATA_BY_COMP!$A:$AB,$D15,MATCH(E$10,REPORT_DATA_BY_COMP!$A$1:$AB$1,0)), "")</f>
        <v>0</v>
      </c>
      <c r="F15" s="25">
        <f>IFERROR(INDEX(REPORT_DATA_BY_COMP!$A:$AB,$D15,MATCH(F$10,REPORT_DATA_BY_COMP!$A$1:$AB$1,0)), "")</f>
        <v>0</v>
      </c>
      <c r="G15" s="25">
        <f>IFERROR(INDEX(REPORT_DATA_BY_COMP!$A:$AB,$D15,MATCH(G$10,REPORT_DATA_BY_COMP!$A$1:$AB$1,0)), "")</f>
        <v>1</v>
      </c>
      <c r="H15" s="25">
        <f>IFERROR(INDEX(REPORT_DATA_BY_COMP!$A:$AB,$D15,MATCH(H$10,REPORT_DATA_BY_COMP!$A$1:$AB$1,0)), "")</f>
        <v>2</v>
      </c>
      <c r="I15" s="25">
        <f>IFERROR(INDEX(REPORT_DATA_BY_COMP!$A:$AB,$D15,MATCH(I$10,REPORT_DATA_BY_COMP!$A$1:$AB$1,0)), "")</f>
        <v>0</v>
      </c>
      <c r="J15" s="7" t="s">
        <v>369</v>
      </c>
      <c r="K15" s="25">
        <f>IFERROR(INDEX(REPORT_DATA_BY_COMP!$A:$AB,$D15,MATCH(K$10,REPORT_DATA_BY_COMP!$A$1:$AB$1,0)), "")</f>
        <v>0</v>
      </c>
      <c r="L15" s="25">
        <f>IFERROR(INDEX(REPORT_DATA_BY_COMP!$A:$AB,$D15,MATCH(L$10,REPORT_DATA_BY_COMP!$A$1:$AB$1,0)), "")</f>
        <v>0</v>
      </c>
      <c r="M15" s="25">
        <f>IFERROR(INDEX(REPORT_DATA_BY_COMP!$A:$AB,$D15,MATCH(M$10,REPORT_DATA_BY_COMP!$A$1:$AB$1,0)), "")</f>
        <v>3</v>
      </c>
      <c r="N15" s="25">
        <f>IFERROR(INDEX(REPORT_DATA_BY_COMP!$A:$AB,$D15,MATCH(N$10,REPORT_DATA_BY_COMP!$A$1:$AB$1,0)), "")</f>
        <v>2</v>
      </c>
      <c r="O15" s="25">
        <f>IFERROR(INDEX(REPORT_DATA_BY_COMP!$A:$AB,$D15,MATCH(O$10,REPORT_DATA_BY_COMP!$A$1:$AB$1,0)), "")</f>
        <v>6</v>
      </c>
      <c r="P15" s="25">
        <f>IFERROR(INDEX(REPORT_DATA_BY_COMP!$A:$AB,$D15,MATCH(P$10,REPORT_DATA_BY_COMP!$A$1:$AB$1,0)), "")</f>
        <v>26</v>
      </c>
      <c r="Q15" s="25" t="str">
        <f>IFERROR(INDEX(REPORT_DATA_BY_COMP!$A:$AB,$D15,MATCH(Q$10,REPORT_DATA_BY_COMP!$A$1:$AB$1,0)), "")</f>
        <v/>
      </c>
      <c r="R15" s="25">
        <f>IFERROR(INDEX(REPORT_DATA_BY_COMP!$A:$AB,$D15,MATCH(R$10,REPORT_DATA_BY_COMP!$A$1:$AB$1,0)), "")</f>
        <v>1</v>
      </c>
      <c r="S15" s="25">
        <f>IFERROR(INDEX(REPORT_DATA_BY_COMP!$A:$AB,$D15,MATCH(S$10,REPORT_DATA_BY_COMP!$A$1:$AB$1,0)), "")</f>
        <v>0</v>
      </c>
      <c r="T15" s="25">
        <f>IFERROR(INDEX(REPORT_DATA_BY_COMP!$A:$AB,$D15,MATCH(T$10,REPORT_DATA_BY_COMP!$A$1:$AB$1,0)),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9</v>
      </c>
      <c r="H16" s="26">
        <f>SUM(H12:H15)</f>
        <v>9</v>
      </c>
      <c r="I16" s="26">
        <f>SUM(I12:I15)</f>
        <v>0</v>
      </c>
      <c r="J16" s="24"/>
      <c r="K16" s="26">
        <f t="shared" ref="K16:T16" si="1">SUM(K12:K15)</f>
        <v>0</v>
      </c>
      <c r="L16" s="26">
        <f t="shared" si="1"/>
        <v>0</v>
      </c>
      <c r="M16" s="26">
        <f t="shared" si="1"/>
        <v>26</v>
      </c>
      <c r="N16" s="26">
        <f t="shared" si="1"/>
        <v>13</v>
      </c>
      <c r="O16" s="26">
        <f t="shared" si="1"/>
        <v>22</v>
      </c>
      <c r="P16" s="26">
        <f t="shared" si="1"/>
        <v>66</v>
      </c>
      <c r="Q16" s="26">
        <f t="shared" si="1"/>
        <v>0</v>
      </c>
      <c r="R16" s="26">
        <f t="shared" si="1"/>
        <v>11</v>
      </c>
      <c r="S16" s="26">
        <f t="shared" si="1"/>
        <v>7</v>
      </c>
      <c r="T16" s="26">
        <f t="shared" si="1"/>
        <v>0</v>
      </c>
    </row>
    <row r="17" spans="1:20" x14ac:dyDescent="0.25">
      <c r="A17" s="45"/>
      <c r="B17" s="29" t="s">
        <v>159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171</v>
      </c>
      <c r="B18" s="13" t="s">
        <v>160</v>
      </c>
      <c r="C18" s="7" t="str">
        <f t="shared" si="0"/>
        <v>2016:1:5:7:XINDIAN_E</v>
      </c>
      <c r="D18" s="7">
        <f>MATCH($C18,REPORT_DATA_BY_COMP!$A:$A,0)</f>
        <v>258</v>
      </c>
      <c r="E18" s="25">
        <f>IFERROR(INDEX(REPORT_DATA_BY_COMP!$A:$AB,$D18,MATCH(E$10,REPORT_DATA_BY_COMP!$A$1:$AB$1,0)), "")</f>
        <v>0</v>
      </c>
      <c r="F18" s="25">
        <f>IFERROR(INDEX(REPORT_DATA_BY_COMP!$A:$AB,$D18,MATCH(F$10,REPORT_DATA_BY_COMP!$A$1:$AB$1,0)), "")</f>
        <v>0</v>
      </c>
      <c r="G18" s="25">
        <f>IFERROR(INDEX(REPORT_DATA_BY_COMP!$A:$AB,$D18,MATCH(G$10,REPORT_DATA_BY_COMP!$A$1:$AB$1,0)), "")</f>
        <v>0</v>
      </c>
      <c r="H18" s="25">
        <f>IFERROR(INDEX(REPORT_DATA_BY_COMP!$A:$AB,$D18,MATCH(H$10,REPORT_DATA_BY_COMP!$A$1:$AB$1,0)), "")</f>
        <v>3</v>
      </c>
      <c r="I18" s="25">
        <f>IFERROR(INDEX(REPORT_DATA_BY_COMP!$A:$AB,$D18,MATCH(I$10,REPORT_DATA_BY_COMP!$A$1:$AB$1,0)), "")</f>
        <v>0</v>
      </c>
      <c r="J18" s="7" t="s">
        <v>159</v>
      </c>
      <c r="K18" s="25">
        <f>IFERROR(INDEX(REPORT_DATA_BY_COMP!$A:$AB,$D18,MATCH(K$10,REPORT_DATA_BY_COMP!$A$1:$AB$1,0)), "")</f>
        <v>0</v>
      </c>
      <c r="L18" s="25">
        <f>IFERROR(INDEX(REPORT_DATA_BY_COMP!$A:$AB,$D18,MATCH(L$10,REPORT_DATA_BY_COMP!$A$1:$AB$1,0)), "")</f>
        <v>0</v>
      </c>
      <c r="M18" s="25">
        <f>IFERROR(INDEX(REPORT_DATA_BY_COMP!$A:$AB,$D18,MATCH(M$10,REPORT_DATA_BY_COMP!$A$1:$AB$1,0)), "")</f>
        <v>3</v>
      </c>
      <c r="N18" s="25">
        <f>IFERROR(INDEX(REPORT_DATA_BY_COMP!$A:$AB,$D18,MATCH(N$10,REPORT_DATA_BY_COMP!$A$1:$AB$1,0)), "")</f>
        <v>2</v>
      </c>
      <c r="O18" s="25">
        <f>IFERROR(INDEX(REPORT_DATA_BY_COMP!$A:$AB,$D18,MATCH(O$10,REPORT_DATA_BY_COMP!$A$1:$AB$1,0)), "")</f>
        <v>6</v>
      </c>
      <c r="P18" s="25">
        <f>IFERROR(INDEX(REPORT_DATA_BY_COMP!$A:$AB,$D18,MATCH(P$10,REPORT_DATA_BY_COMP!$A$1:$AB$1,0)), "")</f>
        <v>10</v>
      </c>
      <c r="Q18" s="25" t="str">
        <f>IFERROR(INDEX(REPORT_DATA_BY_COMP!$A:$AB,$D18,MATCH(Q$10,REPORT_DATA_BY_COMP!$A$1:$AB$1,0)), "")</f>
        <v/>
      </c>
      <c r="R18" s="25">
        <f>IFERROR(INDEX(REPORT_DATA_BY_COMP!$A:$AB,$D18,MATCH(R$10,REPORT_DATA_BY_COMP!$A$1:$AB$1,0)), "")</f>
        <v>5</v>
      </c>
      <c r="S18" s="25">
        <f>IFERROR(INDEX(REPORT_DATA_BY_COMP!$A:$AB,$D18,MATCH(S$10,REPORT_DATA_BY_COMP!$A$1:$AB$1,0)), "")</f>
        <v>2</v>
      </c>
      <c r="T18" s="25">
        <f>IFERROR(INDEX(REPORT_DATA_BY_COMP!$A:$AB,$D18,MATCH(T$10,REPORT_DATA_BY_COMP!$A$1:$AB$1,0)), "")</f>
        <v>0</v>
      </c>
    </row>
    <row r="19" spans="1:20" x14ac:dyDescent="0.25">
      <c r="A19" s="50" t="s">
        <v>172</v>
      </c>
      <c r="B19" s="13" t="s">
        <v>161</v>
      </c>
      <c r="C19" s="7" t="str">
        <f>CONCATENATE(YEAR,":",MONTH,":",WEEK,":",DAY,":",$A19)</f>
        <v>2016:1:5:7:ANKANG_E</v>
      </c>
      <c r="D19" s="7">
        <f>MATCH($C19,REPORT_DATA_BY_COMP!$A:$A,0)</f>
        <v>189</v>
      </c>
      <c r="E19" s="25">
        <f>IFERROR(INDEX(REPORT_DATA_BY_COMP!$A:$AB,$D19,MATCH(E$10,REPORT_DATA_BY_COMP!$A$1:$AB$1,0)), "")</f>
        <v>0</v>
      </c>
      <c r="F19" s="25">
        <f>IFERROR(INDEX(REPORT_DATA_BY_COMP!$A:$AB,$D19,MATCH(F$10,REPORT_DATA_BY_COMP!$A$1:$AB$1,0)), "")</f>
        <v>0</v>
      </c>
      <c r="G19" s="25">
        <f>IFERROR(INDEX(REPORT_DATA_BY_COMP!$A:$AB,$D19,MATCH(G$10,REPORT_DATA_BY_COMP!$A$1:$AB$1,0)), "")</f>
        <v>3</v>
      </c>
      <c r="H19" s="25">
        <f>IFERROR(INDEX(REPORT_DATA_BY_COMP!$A:$AB,$D19,MATCH(H$10,REPORT_DATA_BY_COMP!$A$1:$AB$1,0)), "")</f>
        <v>3</v>
      </c>
      <c r="I19" s="25">
        <f>IFERROR(INDEX(REPORT_DATA_BY_COMP!$A:$AB,$D19,MATCH(I$10,REPORT_DATA_BY_COMP!$A$1:$AB$1,0)), "")</f>
        <v>0</v>
      </c>
      <c r="J19" s="7" t="s">
        <v>165</v>
      </c>
      <c r="K19" s="25">
        <f>IFERROR(INDEX(REPORT_DATA_BY_COMP!$A:$AB,$D19,MATCH(K$10,REPORT_DATA_BY_COMP!$A$1:$AB$1,0)), "")</f>
        <v>0</v>
      </c>
      <c r="L19" s="25">
        <f>IFERROR(INDEX(REPORT_DATA_BY_COMP!$A:$AB,$D19,MATCH(L$10,REPORT_DATA_BY_COMP!$A$1:$AB$1,0)), "")</f>
        <v>0</v>
      </c>
      <c r="M19" s="25">
        <f>IFERROR(INDEX(REPORT_DATA_BY_COMP!$A:$AB,$D19,MATCH(M$10,REPORT_DATA_BY_COMP!$A$1:$AB$1,0)), "")</f>
        <v>6</v>
      </c>
      <c r="N19" s="25">
        <f>IFERROR(INDEX(REPORT_DATA_BY_COMP!$A:$AB,$D19,MATCH(N$10,REPORT_DATA_BY_COMP!$A$1:$AB$1,0)), "")</f>
        <v>3</v>
      </c>
      <c r="O19" s="25">
        <f>IFERROR(INDEX(REPORT_DATA_BY_COMP!$A:$AB,$D19,MATCH(O$10,REPORT_DATA_BY_COMP!$A$1:$AB$1,0)), "")</f>
        <v>13</v>
      </c>
      <c r="P19" s="25">
        <f>IFERROR(INDEX(REPORT_DATA_BY_COMP!$A:$AB,$D19,MATCH(P$10,REPORT_DATA_BY_COMP!$A$1:$AB$1,0)), "")</f>
        <v>7</v>
      </c>
      <c r="Q19" s="25" t="str">
        <f>IFERROR(INDEX(REPORT_DATA_BY_COMP!$A:$AB,$D19,MATCH(Q$10,REPORT_DATA_BY_COMP!$A$1:$AB$1,0)), "")</f>
        <v/>
      </c>
      <c r="R19" s="25">
        <f>IFERROR(INDEX(REPORT_DATA_BY_COMP!$A:$AB,$D19,MATCH(R$10,REPORT_DATA_BY_COMP!$A$1:$AB$1,0)), "")</f>
        <v>5</v>
      </c>
      <c r="S19" s="25">
        <f>IFERROR(INDEX(REPORT_DATA_BY_COMP!$A:$AB,$D19,MATCH(S$10,REPORT_DATA_BY_COMP!$A$1:$AB$1,0)), "")</f>
        <v>1</v>
      </c>
      <c r="T19" s="25">
        <f>IFERROR(INDEX(REPORT_DATA_BY_COMP!$A:$AB,$D19,MATCH(T$10,REPORT_DATA_BY_COMP!$A$1:$AB$1,0)), "")</f>
        <v>0</v>
      </c>
    </row>
    <row r="20" spans="1:20" x14ac:dyDescent="0.25">
      <c r="A20" s="50" t="s">
        <v>173</v>
      </c>
      <c r="B20" s="13" t="s">
        <v>373</v>
      </c>
      <c r="C20" s="7" t="str">
        <f>CONCATENATE(YEAR,":",MONTH,":",WEEK,":",DAY,":",$A20)</f>
        <v>2016:1:5:7:XINDIAN_S</v>
      </c>
      <c r="D20" s="7">
        <f>MATCH($C20,REPORT_DATA_BY_COMP!$A:$A,0)</f>
        <v>259</v>
      </c>
      <c r="E20" s="25">
        <f>IFERROR(INDEX(REPORT_DATA_BY_COMP!$A:$AB,$D20,MATCH(E$10,REPORT_DATA_BY_COMP!$A$1:$AB$1,0)), "")</f>
        <v>0</v>
      </c>
      <c r="F20" s="25">
        <f>IFERROR(INDEX(REPORT_DATA_BY_COMP!$A:$AB,$D20,MATCH(F$10,REPORT_DATA_BY_COMP!$A$1:$AB$1,0)), "")</f>
        <v>0</v>
      </c>
      <c r="G20" s="25">
        <f>IFERROR(INDEX(REPORT_DATA_BY_COMP!$A:$AB,$D20,MATCH(G$10,REPORT_DATA_BY_COMP!$A$1:$AB$1,0)), "")</f>
        <v>1</v>
      </c>
      <c r="H20" s="25">
        <f>IFERROR(INDEX(REPORT_DATA_BY_COMP!$A:$AB,$D20,MATCH(H$10,REPORT_DATA_BY_COMP!$A$1:$AB$1,0)), "")</f>
        <v>3</v>
      </c>
      <c r="I20" s="25">
        <f>IFERROR(INDEX(REPORT_DATA_BY_COMP!$A:$AB,$D20,MATCH(I$10,REPORT_DATA_BY_COMP!$A$1:$AB$1,0)), "")</f>
        <v>0</v>
      </c>
      <c r="J20" s="7" t="s">
        <v>166</v>
      </c>
      <c r="K20" s="25">
        <f>IFERROR(INDEX(REPORT_DATA_BY_COMP!$A:$AB,$D20,MATCH(K$10,REPORT_DATA_BY_COMP!$A$1:$AB$1,0)), "")</f>
        <v>0</v>
      </c>
      <c r="L20" s="25">
        <f>IFERROR(INDEX(REPORT_DATA_BY_COMP!$A:$AB,$D20,MATCH(L$10,REPORT_DATA_BY_COMP!$A$1:$AB$1,0)), "")</f>
        <v>0</v>
      </c>
      <c r="M20" s="25">
        <f>IFERROR(INDEX(REPORT_DATA_BY_COMP!$A:$AB,$D20,MATCH(M$10,REPORT_DATA_BY_COMP!$A$1:$AB$1,0)), "")</f>
        <v>4</v>
      </c>
      <c r="N20" s="25">
        <f>IFERROR(INDEX(REPORT_DATA_BY_COMP!$A:$AB,$D20,MATCH(N$10,REPORT_DATA_BY_COMP!$A$1:$AB$1,0)), "")</f>
        <v>2</v>
      </c>
      <c r="O20" s="25">
        <f>IFERROR(INDEX(REPORT_DATA_BY_COMP!$A:$AB,$D20,MATCH(O$10,REPORT_DATA_BY_COMP!$A$1:$AB$1,0)), "")</f>
        <v>10</v>
      </c>
      <c r="P20" s="25">
        <f>IFERROR(INDEX(REPORT_DATA_BY_COMP!$A:$AB,$D20,MATCH(P$10,REPORT_DATA_BY_COMP!$A$1:$AB$1,0)), "")</f>
        <v>15</v>
      </c>
      <c r="Q20" s="25" t="str">
        <f>IFERROR(INDEX(REPORT_DATA_BY_COMP!$A:$AB,$D20,MATCH(Q$10,REPORT_DATA_BY_COMP!$A$1:$AB$1,0)), "")</f>
        <v/>
      </c>
      <c r="R20" s="25">
        <f>IFERROR(INDEX(REPORT_DATA_BY_COMP!$A:$AB,$D20,MATCH(R$10,REPORT_DATA_BY_COMP!$A$1:$AB$1,0)), "")</f>
        <v>6</v>
      </c>
      <c r="S20" s="25">
        <f>IFERROR(INDEX(REPORT_DATA_BY_COMP!$A:$AB,$D20,MATCH(S$10,REPORT_DATA_BY_COMP!$A$1:$AB$1,0)), "")</f>
        <v>1</v>
      </c>
      <c r="T20" s="25">
        <f>IFERROR(INDEX(REPORT_DATA_BY_COMP!$A:$AB,$D20,MATCH(T$10,REPORT_DATA_BY_COMP!$A$1:$AB$1,0)), "")</f>
        <v>0</v>
      </c>
    </row>
    <row r="21" spans="1:20" x14ac:dyDescent="0.25">
      <c r="A21" s="45"/>
      <c r="B21" s="23" t="s">
        <v>42</v>
      </c>
      <c r="C21" s="24"/>
      <c r="D21" s="24"/>
      <c r="E21" s="26">
        <f>SUM(E18:E20)</f>
        <v>0</v>
      </c>
      <c r="F21" s="26">
        <f t="shared" ref="F21:T21" si="2">SUM(F18:F20)</f>
        <v>0</v>
      </c>
      <c r="G21" s="26">
        <f t="shared" si="2"/>
        <v>4</v>
      </c>
      <c r="H21" s="26">
        <f t="shared" si="2"/>
        <v>9</v>
      </c>
      <c r="I21" s="26">
        <f t="shared" si="2"/>
        <v>0</v>
      </c>
      <c r="J21" s="24"/>
      <c r="K21" s="26">
        <f t="shared" si="2"/>
        <v>0</v>
      </c>
      <c r="L21" s="26">
        <f t="shared" si="2"/>
        <v>0</v>
      </c>
      <c r="M21" s="26">
        <f t="shared" si="2"/>
        <v>13</v>
      </c>
      <c r="N21" s="26">
        <f t="shared" si="2"/>
        <v>7</v>
      </c>
      <c r="O21" s="26">
        <f t="shared" si="2"/>
        <v>29</v>
      </c>
      <c r="P21" s="26">
        <f t="shared" si="2"/>
        <v>32</v>
      </c>
      <c r="Q21" s="26">
        <f t="shared" si="2"/>
        <v>0</v>
      </c>
      <c r="R21" s="26">
        <f t="shared" si="2"/>
        <v>16</v>
      </c>
      <c r="S21" s="26">
        <f t="shared" si="2"/>
        <v>4</v>
      </c>
      <c r="T21" s="26">
        <f t="shared" si="2"/>
        <v>0</v>
      </c>
    </row>
    <row r="22" spans="1:20" x14ac:dyDescent="0.25">
      <c r="A22" s="45"/>
      <c r="B22" s="10" t="s">
        <v>162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2"/>
    </row>
    <row r="23" spans="1:20" x14ac:dyDescent="0.25">
      <c r="A23" s="50" t="s">
        <v>176</v>
      </c>
      <c r="B23" s="13" t="s">
        <v>163</v>
      </c>
      <c r="C23" s="7" t="str">
        <f>CONCATENATE(YEAR,":",MONTH,":",WEEK,":",DAY,":",$A23)</f>
        <v>2016:1:5:7:ZHONGHE_1_E</v>
      </c>
      <c r="D23" s="7">
        <f>MATCH($C23,REPORT_DATA_BY_COMP!$A:$A,0)</f>
        <v>274</v>
      </c>
      <c r="E23" s="25">
        <f>IFERROR(INDEX(REPORT_DATA_BY_COMP!$A:$AB,$D23,MATCH(E$10,REPORT_DATA_BY_COMP!$A$1:$AB$1,0)), "")</f>
        <v>0</v>
      </c>
      <c r="F23" s="25">
        <f>IFERROR(INDEX(REPORT_DATA_BY_COMP!$A:$AB,$D23,MATCH(F$10,REPORT_DATA_BY_COMP!$A$1:$AB$1,0)), "")</f>
        <v>0</v>
      </c>
      <c r="G23" s="25">
        <f>IFERROR(INDEX(REPORT_DATA_BY_COMP!$A:$AB,$D23,MATCH(G$10,REPORT_DATA_BY_COMP!$A$1:$AB$1,0)), "")</f>
        <v>1</v>
      </c>
      <c r="H23" s="25">
        <f>IFERROR(INDEX(REPORT_DATA_BY_COMP!$A:$AB,$D23,MATCH(H$10,REPORT_DATA_BY_COMP!$A$1:$AB$1,0)), "")</f>
        <v>1</v>
      </c>
      <c r="I23" s="25">
        <f>IFERROR(INDEX(REPORT_DATA_BY_COMP!$A:$AB,$D23,MATCH(I$10,REPORT_DATA_BY_COMP!$A$1:$AB$1,0)), "")</f>
        <v>0</v>
      </c>
      <c r="J23" s="7" t="s">
        <v>378</v>
      </c>
      <c r="K23" s="25">
        <f>IFERROR(INDEX(REPORT_DATA_BY_COMP!$A:$AB,$D23,MATCH(K$10,REPORT_DATA_BY_COMP!$A$1:$AB$1,0)), "")</f>
        <v>0</v>
      </c>
      <c r="L23" s="25">
        <f>IFERROR(INDEX(REPORT_DATA_BY_COMP!$A:$AB,$D23,MATCH(L$10,REPORT_DATA_BY_COMP!$A$1:$AB$1,0)), "")</f>
        <v>0</v>
      </c>
      <c r="M23" s="25">
        <f>IFERROR(INDEX(REPORT_DATA_BY_COMP!$A:$AB,$D23,MATCH(M$10,REPORT_DATA_BY_COMP!$A$1:$AB$1,0)), "")</f>
        <v>5</v>
      </c>
      <c r="N23" s="25">
        <f>IFERROR(INDEX(REPORT_DATA_BY_COMP!$A:$AB,$D23,MATCH(N$10,REPORT_DATA_BY_COMP!$A$1:$AB$1,0)), "")</f>
        <v>1</v>
      </c>
      <c r="O23" s="25">
        <f>IFERROR(INDEX(REPORT_DATA_BY_COMP!$A:$AB,$D23,MATCH(O$10,REPORT_DATA_BY_COMP!$A$1:$AB$1,0)), "")</f>
        <v>8</v>
      </c>
      <c r="P23" s="25">
        <f>IFERROR(INDEX(REPORT_DATA_BY_COMP!$A:$AB,$D23,MATCH(P$10,REPORT_DATA_BY_COMP!$A$1:$AB$1,0)), "")</f>
        <v>3</v>
      </c>
      <c r="Q23" s="25" t="str">
        <f>IFERROR(INDEX(REPORT_DATA_BY_COMP!$A:$AB,$D23,MATCH(Q$10,REPORT_DATA_BY_COMP!$A$1:$AB$1,0)), "")</f>
        <v/>
      </c>
      <c r="R23" s="25">
        <f>IFERROR(INDEX(REPORT_DATA_BY_COMP!$A:$AB,$D23,MATCH(R$10,REPORT_DATA_BY_COMP!$A$1:$AB$1,0)), "")</f>
        <v>6</v>
      </c>
      <c r="S23" s="25">
        <f>IFERROR(INDEX(REPORT_DATA_BY_COMP!$A:$AB,$D23,MATCH(S$10,REPORT_DATA_BY_COMP!$A$1:$AB$1,0)), "")</f>
        <v>1</v>
      </c>
      <c r="T23" s="25">
        <f>IFERROR(INDEX(REPORT_DATA_BY_COMP!$A:$AB,$D23,MATCH(T$10,REPORT_DATA_BY_COMP!$A$1:$AB$1,0)), "")</f>
        <v>0</v>
      </c>
    </row>
    <row r="24" spans="1:20" x14ac:dyDescent="0.25">
      <c r="A24" s="50" t="s">
        <v>174</v>
      </c>
      <c r="B24" s="13" t="s">
        <v>374</v>
      </c>
      <c r="C24" s="7" t="str">
        <f>CONCATENATE(YEAR,":",MONTH,":",WEEK,":",DAY,":",$A24)</f>
        <v>2016:1:5:7:ZHONGHE_2_E</v>
      </c>
      <c r="D24" s="7">
        <f>MATCH($C24,REPORT_DATA_BY_COMP!$A:$A,0)</f>
        <v>275</v>
      </c>
      <c r="E24" s="25">
        <f>IFERROR(INDEX(REPORT_DATA_BY_COMP!$A:$AB,$D24,MATCH(E$10,REPORT_DATA_BY_COMP!$A$1:$AB$1,0)), "")</f>
        <v>0</v>
      </c>
      <c r="F24" s="25">
        <f>IFERROR(INDEX(REPORT_DATA_BY_COMP!$A:$AB,$D24,MATCH(F$10,REPORT_DATA_BY_COMP!$A$1:$AB$1,0)), "")</f>
        <v>0</v>
      </c>
      <c r="G24" s="25">
        <f>IFERROR(INDEX(REPORT_DATA_BY_COMP!$A:$AB,$D24,MATCH(G$10,REPORT_DATA_BY_COMP!$A$1:$AB$1,0)), "")</f>
        <v>1</v>
      </c>
      <c r="H24" s="25">
        <f>IFERROR(INDEX(REPORT_DATA_BY_COMP!$A:$AB,$D24,MATCH(H$10,REPORT_DATA_BY_COMP!$A$1:$AB$1,0)), "")</f>
        <v>5</v>
      </c>
      <c r="I24" s="25">
        <f>IFERROR(INDEX(REPORT_DATA_BY_COMP!$A:$AB,$D24,MATCH(I$10,REPORT_DATA_BY_COMP!$A$1:$AB$1,0)), "")</f>
        <v>0</v>
      </c>
      <c r="J24" s="7" t="s">
        <v>377</v>
      </c>
      <c r="K24" s="25">
        <f>IFERROR(INDEX(REPORT_DATA_BY_COMP!$A:$AB,$D24,MATCH(K$10,REPORT_DATA_BY_COMP!$A$1:$AB$1,0)), "")</f>
        <v>0</v>
      </c>
      <c r="L24" s="25">
        <f>IFERROR(INDEX(REPORT_DATA_BY_COMP!$A:$AB,$D24,MATCH(L$10,REPORT_DATA_BY_COMP!$A$1:$AB$1,0)), "")</f>
        <v>0</v>
      </c>
      <c r="M24" s="25">
        <f>IFERROR(INDEX(REPORT_DATA_BY_COMP!$A:$AB,$D24,MATCH(M$10,REPORT_DATA_BY_COMP!$A$1:$AB$1,0)), "")</f>
        <v>6</v>
      </c>
      <c r="N24" s="25">
        <f>IFERROR(INDEX(REPORT_DATA_BY_COMP!$A:$AB,$D24,MATCH(N$10,REPORT_DATA_BY_COMP!$A$1:$AB$1,0)), "")</f>
        <v>2</v>
      </c>
      <c r="O24" s="25">
        <f>IFERROR(INDEX(REPORT_DATA_BY_COMP!$A:$AB,$D24,MATCH(O$10,REPORT_DATA_BY_COMP!$A$1:$AB$1,0)), "")</f>
        <v>6</v>
      </c>
      <c r="P24" s="25">
        <f>IFERROR(INDEX(REPORT_DATA_BY_COMP!$A:$AB,$D24,MATCH(P$10,REPORT_DATA_BY_COMP!$A$1:$AB$1,0)), "")</f>
        <v>15</v>
      </c>
      <c r="Q24" s="25" t="str">
        <f>IFERROR(INDEX(REPORT_DATA_BY_COMP!$A:$AB,$D24,MATCH(Q$10,REPORT_DATA_BY_COMP!$A$1:$AB$1,0)), "")</f>
        <v/>
      </c>
      <c r="R24" s="25">
        <f>IFERROR(INDEX(REPORT_DATA_BY_COMP!$A:$AB,$D24,MATCH(R$10,REPORT_DATA_BY_COMP!$A$1:$AB$1,0)), "")</f>
        <v>2</v>
      </c>
      <c r="S24" s="25">
        <f>IFERROR(INDEX(REPORT_DATA_BY_COMP!$A:$AB,$D24,MATCH(S$10,REPORT_DATA_BY_COMP!$A$1:$AB$1,0)), "")</f>
        <v>1</v>
      </c>
      <c r="T24" s="25">
        <f>IFERROR(INDEX(REPORT_DATA_BY_COMP!$A:$AB,$D24,MATCH(T$10,REPORT_DATA_BY_COMP!$A$1:$AB$1,0)), "")</f>
        <v>0</v>
      </c>
    </row>
    <row r="25" spans="1:20" x14ac:dyDescent="0.25">
      <c r="A25" s="50" t="s">
        <v>175</v>
      </c>
      <c r="B25" s="13" t="s">
        <v>375</v>
      </c>
      <c r="C25" s="7" t="str">
        <f>CONCATENATE(YEAR,":",MONTH,":",WEEK,":",DAY,":",$A25)</f>
        <v>2016:1:5:7:ZHONGHE_2_S</v>
      </c>
      <c r="D25" s="7">
        <f>MATCH($C25,REPORT_DATA_BY_COMP!$A:$A,0)</f>
        <v>276</v>
      </c>
      <c r="E25" s="25">
        <f>IFERROR(INDEX(REPORT_DATA_BY_COMP!$A:$AB,$D25,MATCH(E$10,REPORT_DATA_BY_COMP!$A$1:$AB$1,0)), "")</f>
        <v>0</v>
      </c>
      <c r="F25" s="25">
        <f>IFERROR(INDEX(REPORT_DATA_BY_COMP!$A:$AB,$D25,MATCH(F$10,REPORT_DATA_BY_COMP!$A$1:$AB$1,0)), "")</f>
        <v>0</v>
      </c>
      <c r="G25" s="25">
        <f>IFERROR(INDEX(REPORT_DATA_BY_COMP!$A:$AB,$D25,MATCH(G$10,REPORT_DATA_BY_COMP!$A$1:$AB$1,0)), "")</f>
        <v>2</v>
      </c>
      <c r="H25" s="25">
        <f>IFERROR(INDEX(REPORT_DATA_BY_COMP!$A:$AB,$D25,MATCH(H$10,REPORT_DATA_BY_COMP!$A$1:$AB$1,0)), "")</f>
        <v>2</v>
      </c>
      <c r="I25" s="25">
        <f>IFERROR(INDEX(REPORT_DATA_BY_COMP!$A:$AB,$D25,MATCH(I$10,REPORT_DATA_BY_COMP!$A$1:$AB$1,0)), "")</f>
        <v>0</v>
      </c>
      <c r="J25" s="7" t="s">
        <v>376</v>
      </c>
      <c r="K25" s="25">
        <f>IFERROR(INDEX(REPORT_DATA_BY_COMP!$A:$AB,$D25,MATCH(K$10,REPORT_DATA_BY_COMP!$A$1:$AB$1,0)), "")</f>
        <v>1</v>
      </c>
      <c r="L25" s="25">
        <f>IFERROR(INDEX(REPORT_DATA_BY_COMP!$A:$AB,$D25,MATCH(L$10,REPORT_DATA_BY_COMP!$A$1:$AB$1,0)), "")</f>
        <v>1</v>
      </c>
      <c r="M25" s="25">
        <f>IFERROR(INDEX(REPORT_DATA_BY_COMP!$A:$AB,$D25,MATCH(M$10,REPORT_DATA_BY_COMP!$A$1:$AB$1,0)), "")</f>
        <v>7</v>
      </c>
      <c r="N25" s="25">
        <f>IFERROR(INDEX(REPORT_DATA_BY_COMP!$A:$AB,$D25,MATCH(N$10,REPORT_DATA_BY_COMP!$A$1:$AB$1,0)), "")</f>
        <v>2</v>
      </c>
      <c r="O25" s="25">
        <f>IFERROR(INDEX(REPORT_DATA_BY_COMP!$A:$AB,$D25,MATCH(O$10,REPORT_DATA_BY_COMP!$A$1:$AB$1,0)), "")</f>
        <v>9</v>
      </c>
      <c r="P25" s="25">
        <f>IFERROR(INDEX(REPORT_DATA_BY_COMP!$A:$AB,$D25,MATCH(P$10,REPORT_DATA_BY_COMP!$A$1:$AB$1,0)), "")</f>
        <v>9</v>
      </c>
      <c r="Q25" s="25" t="str">
        <f>IFERROR(INDEX(REPORT_DATA_BY_COMP!$A:$AB,$D25,MATCH(Q$10,REPORT_DATA_BY_COMP!$A$1:$AB$1,0)), "")</f>
        <v/>
      </c>
      <c r="R25" s="25">
        <f>IFERROR(INDEX(REPORT_DATA_BY_COMP!$A:$AB,$D25,MATCH(R$10,REPORT_DATA_BY_COMP!$A$1:$AB$1,0)), "")</f>
        <v>2</v>
      </c>
      <c r="S25" s="25">
        <f>IFERROR(INDEX(REPORT_DATA_BY_COMP!$A:$AB,$D25,MATCH(S$10,REPORT_DATA_BY_COMP!$A$1:$AB$1,0)), "")</f>
        <v>1</v>
      </c>
      <c r="T25" s="25">
        <f>IFERROR(INDEX(REPORT_DATA_BY_COMP!$A:$AB,$D25,MATCH(T$10,REPORT_DATA_BY_COMP!$A$1:$AB$1,0)), "")</f>
        <v>0</v>
      </c>
    </row>
    <row r="26" spans="1:20" x14ac:dyDescent="0.25">
      <c r="A26" s="50" t="s">
        <v>177</v>
      </c>
      <c r="B26" s="13" t="s">
        <v>164</v>
      </c>
      <c r="C26" s="7" t="str">
        <f t="shared" ref="C26" si="3">CONCATENATE(YEAR,":",MONTH,":",WEEK,":",DAY,":",$A26)</f>
        <v>2016:1:5:7:YONGHE_S</v>
      </c>
      <c r="D26" s="7">
        <f>MATCH($C26,REPORT_DATA_BY_COMP!$A:$A,0)</f>
        <v>271</v>
      </c>
      <c r="E26" s="25">
        <f>IFERROR(INDEX(REPORT_DATA_BY_COMP!$A:$AB,$D26,MATCH(E$10,REPORT_DATA_BY_COMP!$A$1:$AB$1,0)), "")</f>
        <v>0</v>
      </c>
      <c r="F26" s="25">
        <f>IFERROR(INDEX(REPORT_DATA_BY_COMP!$A:$AB,$D26,MATCH(F$10,REPORT_DATA_BY_COMP!$A$1:$AB$1,0)), "")</f>
        <v>0</v>
      </c>
      <c r="G26" s="25">
        <f>IFERROR(INDEX(REPORT_DATA_BY_COMP!$A:$AB,$D26,MATCH(G$10,REPORT_DATA_BY_COMP!$A$1:$AB$1,0)), "")</f>
        <v>6</v>
      </c>
      <c r="H26" s="25">
        <f>IFERROR(INDEX(REPORT_DATA_BY_COMP!$A:$AB,$D26,MATCH(H$10,REPORT_DATA_BY_COMP!$A$1:$AB$1,0)), "")</f>
        <v>3</v>
      </c>
      <c r="I26" s="25">
        <f>IFERROR(INDEX(REPORT_DATA_BY_COMP!$A:$AB,$D26,MATCH(I$10,REPORT_DATA_BY_COMP!$A$1:$AB$1,0)), "")</f>
        <v>0</v>
      </c>
      <c r="J26" s="7" t="s">
        <v>379</v>
      </c>
      <c r="K26" s="25">
        <f>IFERROR(INDEX(REPORT_DATA_BY_COMP!$A:$AB,$D26,MATCH(K$10,REPORT_DATA_BY_COMP!$A$1:$AB$1,0)), "")</f>
        <v>0</v>
      </c>
      <c r="L26" s="25">
        <f>IFERROR(INDEX(REPORT_DATA_BY_COMP!$A:$AB,$D26,MATCH(L$10,REPORT_DATA_BY_COMP!$A$1:$AB$1,0)), "")</f>
        <v>0</v>
      </c>
      <c r="M26" s="25">
        <f>IFERROR(INDEX(REPORT_DATA_BY_COMP!$A:$AB,$D26,MATCH(M$10,REPORT_DATA_BY_COMP!$A$1:$AB$1,0)), "")</f>
        <v>15</v>
      </c>
      <c r="N26" s="25">
        <f>IFERROR(INDEX(REPORT_DATA_BY_COMP!$A:$AB,$D26,MATCH(N$10,REPORT_DATA_BY_COMP!$A$1:$AB$1,0)), "")</f>
        <v>4</v>
      </c>
      <c r="O26" s="25">
        <f>IFERROR(INDEX(REPORT_DATA_BY_COMP!$A:$AB,$D26,MATCH(O$10,REPORT_DATA_BY_COMP!$A$1:$AB$1,0)), "")</f>
        <v>11</v>
      </c>
      <c r="P26" s="25">
        <f>IFERROR(INDEX(REPORT_DATA_BY_COMP!$A:$AB,$D26,MATCH(P$10,REPORT_DATA_BY_COMP!$A$1:$AB$1,0)), "")</f>
        <v>20</v>
      </c>
      <c r="Q26" s="25" t="str">
        <f>IFERROR(INDEX(REPORT_DATA_BY_COMP!$A:$AB,$D26,MATCH(Q$10,REPORT_DATA_BY_COMP!$A$1:$AB$1,0)), "")</f>
        <v/>
      </c>
      <c r="R26" s="25">
        <f>IFERROR(INDEX(REPORT_DATA_BY_COMP!$A:$AB,$D26,MATCH(R$10,REPORT_DATA_BY_COMP!$A$1:$AB$1,0)), "")</f>
        <v>6</v>
      </c>
      <c r="S26" s="25">
        <f>IFERROR(INDEX(REPORT_DATA_BY_COMP!$A:$AB,$D26,MATCH(S$10,REPORT_DATA_BY_COMP!$A$1:$AB$1,0)), "")</f>
        <v>3</v>
      </c>
      <c r="T26" s="25">
        <f>IFERROR(INDEX(REPORT_DATA_BY_COMP!$A:$AB,$D26,MATCH(T$10,REPORT_DATA_BY_COMP!$A$1:$AB$1,0)), "")</f>
        <v>0</v>
      </c>
    </row>
    <row r="27" spans="1:20" x14ac:dyDescent="0.25">
      <c r="A27" s="54"/>
      <c r="B27" s="23" t="s">
        <v>42</v>
      </c>
      <c r="C27" s="24"/>
      <c r="D27" s="24"/>
      <c r="E27" s="26">
        <f>SUM(E23:E26)</f>
        <v>0</v>
      </c>
      <c r="F27" s="26">
        <f t="shared" ref="F27:T27" si="4">SUM(F23:F26)</f>
        <v>0</v>
      </c>
      <c r="G27" s="26">
        <f t="shared" si="4"/>
        <v>10</v>
      </c>
      <c r="H27" s="26">
        <f t="shared" si="4"/>
        <v>11</v>
      </c>
      <c r="I27" s="26">
        <f t="shared" si="4"/>
        <v>0</v>
      </c>
      <c r="J27" s="26"/>
      <c r="K27" s="26">
        <f t="shared" si="4"/>
        <v>1</v>
      </c>
      <c r="L27" s="26">
        <f t="shared" si="4"/>
        <v>1</v>
      </c>
      <c r="M27" s="26">
        <f t="shared" si="4"/>
        <v>33</v>
      </c>
      <c r="N27" s="26">
        <f t="shared" si="4"/>
        <v>9</v>
      </c>
      <c r="O27" s="26">
        <f t="shared" si="4"/>
        <v>34</v>
      </c>
      <c r="P27" s="26">
        <f t="shared" si="4"/>
        <v>47</v>
      </c>
      <c r="Q27" s="26">
        <f t="shared" si="4"/>
        <v>0</v>
      </c>
      <c r="R27" s="26">
        <f t="shared" si="4"/>
        <v>16</v>
      </c>
      <c r="S27" s="26">
        <f t="shared" si="4"/>
        <v>6</v>
      </c>
      <c r="T27" s="26">
        <f t="shared" si="4"/>
        <v>0</v>
      </c>
    </row>
    <row r="29" spans="1:20" x14ac:dyDescent="0.25">
      <c r="B29" s="29" t="s">
        <v>263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</row>
    <row r="30" spans="1:20" x14ac:dyDescent="0.25">
      <c r="A30" t="s">
        <v>268</v>
      </c>
      <c r="B30" s="30" t="s">
        <v>253</v>
      </c>
      <c r="C30" s="31" t="str">
        <f>CONCATENATE(YEAR,":",MONTH,":1:",WEEKLY_REPORT_DAY,":", $A30)</f>
        <v>2016:1:1:7:SOUTH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268</v>
      </c>
      <c r="B31" s="30" t="s">
        <v>254</v>
      </c>
      <c r="C31" s="31" t="str">
        <f>CONCATENATE(YEAR,":",MONTH,":2:",WEEKLY_REPORT_DAY,":", $A31)</f>
        <v>2016:1:2:7:SOUTH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268</v>
      </c>
      <c r="B32" s="30" t="s">
        <v>255</v>
      </c>
      <c r="C32" s="31" t="str">
        <f>CONCATENATE(YEAR,":",MONTH,":3:",WEEKLY_REPORT_DAY,":", $A32)</f>
        <v>2016:1:3:7:SOUTH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268</v>
      </c>
      <c r="B33" s="30" t="s">
        <v>256</v>
      </c>
      <c r="C33" s="31" t="str">
        <f>CONCATENATE(YEAR,":",MONTH,":4:",WEEKLY_REPORT_DAY,":", $A33)</f>
        <v>2016:1:4:7:SOUTH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1"/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  <c r="T33" s="36" t="str">
        <f>IFERROR(INDEX(REPORT_DATA_BY_ZONE!$A:$Z,$D33,MATCH(T$10,REPORT_DATA_BY_ZONE!$A$1:$Z$1,0)), "")</f>
        <v/>
      </c>
    </row>
    <row r="34" spans="1:20" x14ac:dyDescent="0.25">
      <c r="A34" t="s">
        <v>268</v>
      </c>
      <c r="B34" s="30" t="s">
        <v>257</v>
      </c>
      <c r="C34" s="31" t="str">
        <f>CONCATENATE(YEAR,":",MONTH,":5:",WEEKLY_REPORT_DAY,":", $A34)</f>
        <v>2016:1:5:7:SOUTH</v>
      </c>
      <c r="D34" s="31">
        <f>MATCH($C34,REPORT_DATA_BY_ZONE!$A:$A, 0)</f>
        <v>7</v>
      </c>
      <c r="E34" s="25">
        <f>IFERROR(INDEX(REPORT_DATA_BY_ZONE!$A:$Z,$D34,MATCH(E$10,REPORT_DATA_BY_ZONE!$A$1:$Z$1,0)), "")</f>
        <v>0</v>
      </c>
      <c r="F34" s="25">
        <f>IFERROR(INDEX(REPORT_DATA_BY_ZONE!$A:$Z,$D34,MATCH(F$10,REPORT_DATA_BY_ZONE!$A$1:$Z$1,0)), "")</f>
        <v>0</v>
      </c>
      <c r="G34" s="25">
        <f>IFERROR(INDEX(REPORT_DATA_BY_ZONE!$A:$Z,$D34,MATCH(G$10,REPORT_DATA_BY_ZONE!$A$1:$Z$1,0)), "")</f>
        <v>23</v>
      </c>
      <c r="H34" s="25">
        <f>IFERROR(INDEX(REPORT_DATA_BY_ZONE!$A:$Z,$D34,MATCH(H$10,REPORT_DATA_BY_ZONE!$A$1:$Z$1,0)), "")</f>
        <v>29</v>
      </c>
      <c r="I34" s="25">
        <f>IFERROR(INDEX(REPORT_DATA_BY_ZONE!$A:$Z,$D34,MATCH(I$10,REPORT_DATA_BY_ZONE!$A$1:$Z$1,0)), "")</f>
        <v>0</v>
      </c>
      <c r="J34" s="31"/>
      <c r="K34" s="36">
        <f>IFERROR(INDEX(REPORT_DATA_BY_ZONE!$A:$Z,$D34,MATCH(K$10,REPORT_DATA_BY_ZONE!$A$1:$Z$1,0)), "")</f>
        <v>1</v>
      </c>
      <c r="L34" s="36">
        <f>IFERROR(INDEX(REPORT_DATA_BY_ZONE!$A:$Z,$D34,MATCH(L$10,REPORT_DATA_BY_ZONE!$A$1:$Z$1,0)), "")</f>
        <v>1</v>
      </c>
      <c r="M34" s="36">
        <f>IFERROR(INDEX(REPORT_DATA_BY_ZONE!$A:$Z,$D34,MATCH(M$10,REPORT_DATA_BY_ZONE!$A$1:$Z$1,0)), "")</f>
        <v>72</v>
      </c>
      <c r="N34" s="36">
        <f>IFERROR(INDEX(REPORT_DATA_BY_ZONE!$A:$Z,$D34,MATCH(N$10,REPORT_DATA_BY_ZONE!$A$1:$Z$1,0)), "")</f>
        <v>29</v>
      </c>
      <c r="O34" s="36">
        <f>IFERROR(INDEX(REPORT_DATA_BY_ZONE!$A:$Z,$D34,MATCH(O$10,REPORT_DATA_BY_ZONE!$A$1:$Z$1,0)), "")</f>
        <v>85</v>
      </c>
      <c r="P34" s="36">
        <f>IFERROR(INDEX(REPORT_DATA_BY_ZONE!$A:$Z,$D34,MATCH(P$10,REPORT_DATA_BY_ZONE!$A$1:$Z$1,0)), "")</f>
        <v>145</v>
      </c>
      <c r="Q34" s="36">
        <f>IFERROR(INDEX(REPORT_DATA_BY_ZONE!$A:$Z,$D34,MATCH(Q$10,REPORT_DATA_BY_ZONE!$A$1:$Z$1,0)), "")</f>
        <v>77</v>
      </c>
      <c r="R34" s="36">
        <f>IFERROR(INDEX(REPORT_DATA_BY_ZONE!$A:$Z,$D34,MATCH(R$10,REPORT_DATA_BY_ZONE!$A$1:$Z$1,0)), "")</f>
        <v>43</v>
      </c>
      <c r="S34" s="36">
        <f>IFERROR(INDEX(REPORT_DATA_BY_ZONE!$A:$Z,$D34,MATCH(S$10,REPORT_DATA_BY_ZONE!$A$1:$Z$1,0)), "")</f>
        <v>17</v>
      </c>
      <c r="T34" s="36">
        <f>IFERROR(INDEX(REPORT_DATA_BY_ZONE!$A:$Z,$D34,MATCH(T$10,REPORT_DATA_BY_ZONE!$A$1:$Z$1,0)), "")</f>
        <v>0</v>
      </c>
    </row>
    <row r="35" spans="1:20" x14ac:dyDescent="0.25">
      <c r="B35" s="35" t="s">
        <v>42</v>
      </c>
      <c r="C35" s="32"/>
      <c r="D35" s="32"/>
      <c r="E35" s="37">
        <f>SUM(E30:E34)</f>
        <v>0</v>
      </c>
      <c r="F35" s="37">
        <f t="shared" ref="F35:T35" si="5">SUM(F30:F34)</f>
        <v>0</v>
      </c>
      <c r="G35" s="37">
        <f t="shared" si="5"/>
        <v>23</v>
      </c>
      <c r="H35" s="37">
        <f t="shared" si="5"/>
        <v>29</v>
      </c>
      <c r="I35" s="37">
        <f t="shared" si="5"/>
        <v>0</v>
      </c>
      <c r="J35" s="32"/>
      <c r="K35" s="37">
        <f t="shared" si="5"/>
        <v>1</v>
      </c>
      <c r="L35" s="37">
        <f t="shared" si="5"/>
        <v>1</v>
      </c>
      <c r="M35" s="37">
        <f t="shared" si="5"/>
        <v>72</v>
      </c>
      <c r="N35" s="37">
        <f t="shared" si="5"/>
        <v>29</v>
      </c>
      <c r="O35" s="37">
        <f t="shared" si="5"/>
        <v>85</v>
      </c>
      <c r="P35" s="37">
        <f t="shared" si="5"/>
        <v>145</v>
      </c>
      <c r="Q35" s="37">
        <f t="shared" si="5"/>
        <v>77</v>
      </c>
      <c r="R35" s="37">
        <f t="shared" si="5"/>
        <v>43</v>
      </c>
      <c r="S35" s="37">
        <f t="shared" si="5"/>
        <v>17</v>
      </c>
      <c r="T35" s="37">
        <f t="shared" si="5"/>
        <v>0</v>
      </c>
    </row>
    <row r="37" spans="1:20" x14ac:dyDescent="0.25">
      <c r="E37">
        <f>E27+E21+E16</f>
        <v>0</v>
      </c>
      <c r="F37" s="17">
        <f t="shared" ref="F37:T37" si="6">F27+F21+F16</f>
        <v>0</v>
      </c>
      <c r="G37" s="17">
        <f t="shared" si="6"/>
        <v>23</v>
      </c>
      <c r="H37" s="17">
        <f t="shared" si="6"/>
        <v>29</v>
      </c>
      <c r="I37" s="17">
        <f t="shared" si="6"/>
        <v>0</v>
      </c>
      <c r="J37" s="17"/>
      <c r="K37" s="17">
        <f t="shared" si="6"/>
        <v>1</v>
      </c>
      <c r="L37" s="17">
        <f t="shared" si="6"/>
        <v>1</v>
      </c>
      <c r="M37" s="17">
        <f t="shared" si="6"/>
        <v>72</v>
      </c>
      <c r="N37" s="17">
        <f t="shared" si="6"/>
        <v>29</v>
      </c>
      <c r="O37" s="17">
        <f t="shared" si="6"/>
        <v>85</v>
      </c>
      <c r="P37" s="17">
        <f t="shared" si="6"/>
        <v>145</v>
      </c>
      <c r="Q37" s="17">
        <f t="shared" si="6"/>
        <v>0</v>
      </c>
      <c r="R37" s="17">
        <f t="shared" si="6"/>
        <v>43</v>
      </c>
      <c r="S37" s="17">
        <f t="shared" si="6"/>
        <v>17</v>
      </c>
      <c r="T37" s="17">
        <f t="shared" si="6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 K23:L26">
    <cfRule type="cellIs" dxfId="335" priority="83" operator="lessThan">
      <formula>0.5</formula>
    </cfRule>
    <cfRule type="cellIs" dxfId="334" priority="84" operator="greaterThan">
      <formula>0.5</formula>
    </cfRule>
  </conditionalFormatting>
  <conditionalFormatting sqref="M12:M13 M23:M26">
    <cfRule type="cellIs" dxfId="333" priority="81" operator="lessThan">
      <formula>4.5</formula>
    </cfRule>
    <cfRule type="cellIs" dxfId="332" priority="82" operator="greaterThan">
      <formula>5.5</formula>
    </cfRule>
  </conditionalFormatting>
  <conditionalFormatting sqref="N12:N13 N23:N26">
    <cfRule type="cellIs" dxfId="331" priority="79" operator="lessThan">
      <formula>1.5</formula>
    </cfRule>
    <cfRule type="cellIs" dxfId="330" priority="80" operator="greaterThan">
      <formula>2.5</formula>
    </cfRule>
  </conditionalFormatting>
  <conditionalFormatting sqref="O12:O13 O23:O26">
    <cfRule type="cellIs" dxfId="329" priority="77" operator="lessThan">
      <formula>4.5</formula>
    </cfRule>
    <cfRule type="cellIs" dxfId="328" priority="78" operator="greaterThan">
      <formula>7.5</formula>
    </cfRule>
  </conditionalFormatting>
  <conditionalFormatting sqref="Q12:Q13 Q23:R26">
    <cfRule type="cellIs" dxfId="327" priority="75" operator="lessThan">
      <formula>2.5</formula>
    </cfRule>
    <cfRule type="cellIs" dxfId="326" priority="76" operator="greaterThan">
      <formula>4.5</formula>
    </cfRule>
  </conditionalFormatting>
  <conditionalFormatting sqref="R12:R13">
    <cfRule type="cellIs" dxfId="325" priority="73" operator="lessThan">
      <formula>2.5</formula>
    </cfRule>
    <cfRule type="cellIs" dxfId="324" priority="74" operator="greaterThan">
      <formula>4.5</formula>
    </cfRule>
  </conditionalFormatting>
  <conditionalFormatting sqref="S12:S13 S23:S26">
    <cfRule type="cellIs" dxfId="323" priority="72" operator="greaterThan">
      <formula>1.5</formula>
    </cfRule>
  </conditionalFormatting>
  <conditionalFormatting sqref="K12:T13 K23:T26">
    <cfRule type="expression" dxfId="322" priority="71">
      <formula>K12=""</formula>
    </cfRule>
  </conditionalFormatting>
  <conditionalFormatting sqref="K14:L15">
    <cfRule type="cellIs" dxfId="321" priority="69" operator="lessThan">
      <formula>0.5</formula>
    </cfRule>
    <cfRule type="cellIs" dxfId="320" priority="70" operator="greaterThan">
      <formula>0.5</formula>
    </cfRule>
  </conditionalFormatting>
  <conditionalFormatting sqref="M14:M15">
    <cfRule type="cellIs" dxfId="319" priority="67" operator="lessThan">
      <formula>4.5</formula>
    </cfRule>
    <cfRule type="cellIs" dxfId="318" priority="68" operator="greaterThan">
      <formula>5.5</formula>
    </cfRule>
  </conditionalFormatting>
  <conditionalFormatting sqref="N14:N15">
    <cfRule type="cellIs" dxfId="317" priority="65" operator="lessThan">
      <formula>1.5</formula>
    </cfRule>
    <cfRule type="cellIs" dxfId="316" priority="66" operator="greaterThan">
      <formula>2.5</formula>
    </cfRule>
  </conditionalFormatting>
  <conditionalFormatting sqref="O14:O15">
    <cfRule type="cellIs" dxfId="315" priority="63" operator="lessThan">
      <formula>4.5</formula>
    </cfRule>
    <cfRule type="cellIs" dxfId="314" priority="64" operator="greaterThan">
      <formula>7.5</formula>
    </cfRule>
  </conditionalFormatting>
  <conditionalFormatting sqref="Q14:Q15">
    <cfRule type="cellIs" dxfId="313" priority="61" operator="lessThan">
      <formula>2.5</formula>
    </cfRule>
    <cfRule type="cellIs" dxfId="312" priority="62" operator="greaterThan">
      <formula>4.5</formula>
    </cfRule>
  </conditionalFormatting>
  <conditionalFormatting sqref="R14:R15">
    <cfRule type="cellIs" dxfId="311" priority="59" operator="lessThan">
      <formula>2.5</formula>
    </cfRule>
    <cfRule type="cellIs" dxfId="310" priority="60" operator="greaterThan">
      <formula>4.5</formula>
    </cfRule>
  </conditionalFormatting>
  <conditionalFormatting sqref="S14:S15">
    <cfRule type="cellIs" dxfId="309" priority="58" operator="greaterThan">
      <formula>1.5</formula>
    </cfRule>
  </conditionalFormatting>
  <conditionalFormatting sqref="K14:T15">
    <cfRule type="expression" dxfId="308" priority="57">
      <formula>K14=""</formula>
    </cfRule>
  </conditionalFormatting>
  <conditionalFormatting sqref="K18:L18">
    <cfRule type="cellIs" dxfId="307" priority="55" operator="lessThan">
      <formula>0.5</formula>
    </cfRule>
    <cfRule type="cellIs" dxfId="306" priority="56" operator="greaterThan">
      <formula>0.5</formula>
    </cfRule>
  </conditionalFormatting>
  <conditionalFormatting sqref="M18">
    <cfRule type="cellIs" dxfId="305" priority="53" operator="lessThan">
      <formula>4.5</formula>
    </cfRule>
    <cfRule type="cellIs" dxfId="304" priority="54" operator="greaterThan">
      <formula>5.5</formula>
    </cfRule>
  </conditionalFormatting>
  <conditionalFormatting sqref="N18">
    <cfRule type="cellIs" dxfId="303" priority="51" operator="lessThan">
      <formula>1.5</formula>
    </cfRule>
    <cfRule type="cellIs" dxfId="302" priority="52" operator="greaterThan">
      <formula>2.5</formula>
    </cfRule>
  </conditionalFormatting>
  <conditionalFormatting sqref="O18">
    <cfRule type="cellIs" dxfId="301" priority="49" operator="lessThan">
      <formula>4.5</formula>
    </cfRule>
    <cfRule type="cellIs" dxfId="300" priority="50" operator="greaterThan">
      <formula>7.5</formula>
    </cfRule>
  </conditionalFormatting>
  <conditionalFormatting sqref="Q18">
    <cfRule type="cellIs" dxfId="299" priority="47" operator="lessThan">
      <formula>2.5</formula>
    </cfRule>
    <cfRule type="cellIs" dxfId="298" priority="48" operator="greaterThan">
      <formula>4.5</formula>
    </cfRule>
  </conditionalFormatting>
  <conditionalFormatting sqref="R18">
    <cfRule type="cellIs" dxfId="297" priority="45" operator="lessThan">
      <formula>2.5</formula>
    </cfRule>
    <cfRule type="cellIs" dxfId="296" priority="46" operator="greaterThan">
      <formula>4.5</formula>
    </cfRule>
  </conditionalFormatting>
  <conditionalFormatting sqref="S18">
    <cfRule type="cellIs" dxfId="295" priority="44" operator="greaterThan">
      <formula>1.5</formula>
    </cfRule>
  </conditionalFormatting>
  <conditionalFormatting sqref="K18:T18">
    <cfRule type="expression" dxfId="294" priority="43">
      <formula>K18=""</formula>
    </cfRule>
  </conditionalFormatting>
  <conditionalFormatting sqref="K19:L20">
    <cfRule type="cellIs" dxfId="293" priority="41" operator="lessThan">
      <formula>0.5</formula>
    </cfRule>
    <cfRule type="cellIs" dxfId="292" priority="42" operator="greaterThan">
      <formula>0.5</formula>
    </cfRule>
  </conditionalFormatting>
  <conditionalFormatting sqref="M19:M20">
    <cfRule type="cellIs" dxfId="291" priority="39" operator="lessThan">
      <formula>4.5</formula>
    </cfRule>
    <cfRule type="cellIs" dxfId="290" priority="40" operator="greaterThan">
      <formula>5.5</formula>
    </cfRule>
  </conditionalFormatting>
  <conditionalFormatting sqref="N19:N20">
    <cfRule type="cellIs" dxfId="289" priority="37" operator="lessThan">
      <formula>1.5</formula>
    </cfRule>
    <cfRule type="cellIs" dxfId="288" priority="38" operator="greaterThan">
      <formula>2.5</formula>
    </cfRule>
  </conditionalFormatting>
  <conditionalFormatting sqref="O19:O20">
    <cfRule type="cellIs" dxfId="287" priority="35" operator="lessThan">
      <formula>4.5</formula>
    </cfRule>
    <cfRule type="cellIs" dxfId="286" priority="36" operator="greaterThan">
      <formula>7.5</formula>
    </cfRule>
  </conditionalFormatting>
  <conditionalFormatting sqref="Q19:Q20">
    <cfRule type="cellIs" dxfId="285" priority="33" operator="lessThan">
      <formula>2.5</formula>
    </cfRule>
    <cfRule type="cellIs" dxfId="284" priority="34" operator="greaterThan">
      <formula>4.5</formula>
    </cfRule>
  </conditionalFormatting>
  <conditionalFormatting sqref="R19:R20">
    <cfRule type="cellIs" dxfId="283" priority="31" operator="lessThan">
      <formula>2.5</formula>
    </cfRule>
    <cfRule type="cellIs" dxfId="282" priority="32" operator="greaterThan">
      <formula>4.5</formula>
    </cfRule>
  </conditionalFormatting>
  <conditionalFormatting sqref="S19:S20">
    <cfRule type="cellIs" dxfId="281" priority="30" operator="greaterThan">
      <formula>1.5</formula>
    </cfRule>
  </conditionalFormatting>
  <conditionalFormatting sqref="K19:T20">
    <cfRule type="expression" dxfId="280" priority="29">
      <formula>K19=""</formula>
    </cfRule>
  </conditionalFormatting>
  <pageMargins left="0.7" right="0.7" top="0.75" bottom="0.75" header="0.3" footer="0.3"/>
  <pageSetup paperSize="9" scale="8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view="pageBreakPreview" topLeftCell="B4" zoomScale="85" zoomScaleNormal="100" zoomScaleSheetLayoutView="85" workbookViewId="0">
      <selection activeCell="L38" sqref="L3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28515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186</v>
      </c>
      <c r="C3" s="46"/>
      <c r="D3" s="46"/>
      <c r="E3" s="98"/>
      <c r="F3" s="98"/>
      <c r="G3" s="98"/>
      <c r="H3" s="98"/>
      <c r="I3" s="86"/>
      <c r="J3" s="14" t="s">
        <v>187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5"/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178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188</v>
      </c>
      <c r="B12" s="13" t="s">
        <v>179</v>
      </c>
      <c r="C12" s="7" t="str">
        <f t="shared" ref="C12:C16" si="0">CONCATENATE(YEAR,":",MONTH,":",WEEK,":",DAY,":",$A12)</f>
        <v>2016:1:5:7:TUCHENG_E</v>
      </c>
      <c r="D12" s="7">
        <f>MATCH($C12,REPORT_DATA_BY_COMP!$A:$A,0)</f>
        <v>250</v>
      </c>
      <c r="E12" s="25">
        <f>IFERROR(INDEX(REPORT_DATA_BY_COMP!$A:$AB,$D12,MATCH(E$10,REPORT_DATA_BY_COMP!$A$1:$AB$1,0)), "")</f>
        <v>0</v>
      </c>
      <c r="F12" s="25">
        <f>IFERROR(INDEX(REPORT_DATA_BY_COMP!$A:$AB,$D12,MATCH(F$10,REPORT_DATA_BY_COMP!$A$1:$AB$1,0)), "")</f>
        <v>0</v>
      </c>
      <c r="G12" s="25">
        <f>IFERROR(INDEX(REPORT_DATA_BY_COMP!$A:$AB,$D12,MATCH(G$10,REPORT_DATA_BY_COMP!$A$1:$AB$1,0)), "")</f>
        <v>3</v>
      </c>
      <c r="H12" s="25">
        <f>IFERROR(INDEX(REPORT_DATA_BY_COMP!$A:$AB,$D12,MATCH(H$10,REPORT_DATA_BY_COMP!$A$1:$AB$1,0)), "")</f>
        <v>2</v>
      </c>
      <c r="I12" s="25">
        <f>IFERROR(INDEX(REPORT_DATA_BY_COMP!$A:$AB,$D12,MATCH(I$10,REPORT_DATA_BY_COMP!$A$1:$AB$1,0)), "")</f>
        <v>0</v>
      </c>
      <c r="J12" s="7" t="s">
        <v>383</v>
      </c>
      <c r="K12" s="25">
        <f>IFERROR(INDEX(REPORT_DATA_BY_COMP!$A:$AB,$D12,MATCH(K$10,REPORT_DATA_BY_COMP!$A$1:$AB$1,0)), "")</f>
        <v>0</v>
      </c>
      <c r="L12" s="25">
        <f>IFERROR(INDEX(REPORT_DATA_BY_COMP!$A:$AB,$D12,MATCH(L$10,REPORT_DATA_BY_COMP!$A$1:$AB$1,0)), "")</f>
        <v>0</v>
      </c>
      <c r="M12" s="25">
        <f>IFERROR(INDEX(REPORT_DATA_BY_COMP!$A:$AB,$D12,MATCH(M$10,REPORT_DATA_BY_COMP!$A$1:$AB$1,0)), "")</f>
        <v>6</v>
      </c>
      <c r="N12" s="25">
        <f>IFERROR(INDEX(REPORT_DATA_BY_COMP!$A:$AB,$D12,MATCH(N$10,REPORT_DATA_BY_COMP!$A$1:$AB$1,0)), "")</f>
        <v>2</v>
      </c>
      <c r="O12" s="25">
        <f>IFERROR(INDEX(REPORT_DATA_BY_COMP!$A:$AB,$D12,MATCH(O$10,REPORT_DATA_BY_COMP!$A$1:$AB$1,0)), "")</f>
        <v>8</v>
      </c>
      <c r="P12" s="25">
        <f>IFERROR(INDEX(REPORT_DATA_BY_COMP!$A:$AB,$D12,MATCH(P$10,REPORT_DATA_BY_COMP!$A$1:$AB$1,0)), "")</f>
        <v>8</v>
      </c>
      <c r="Q12" s="25" t="str">
        <f>IFERROR(INDEX(REPORT_DATA_BY_COMP!$A:$AB,$D12,MATCH(Q$10,REPORT_DATA_BY_COMP!$A$1:$AB$1,0)), "")</f>
        <v/>
      </c>
      <c r="R12" s="25">
        <f>IFERROR(INDEX(REPORT_DATA_BY_COMP!$A:$AB,$D12,MATCH(R$10,REPORT_DATA_BY_COMP!$A$1:$AB$1,0)), "")</f>
        <v>7</v>
      </c>
      <c r="S12" s="25">
        <f>IFERROR(INDEX(REPORT_DATA_BY_COMP!$A:$AB,$D12,MATCH(S$10,REPORT_DATA_BY_COMP!$A$1:$AB$1,0)), "")</f>
        <v>2</v>
      </c>
      <c r="T12" s="25">
        <f>IFERROR(INDEX(REPORT_DATA_BY_COMP!$A:$AB,$D12,MATCH(T$10,REPORT_DATA_BY_COMP!$A$1:$AB$1,0)), "")</f>
        <v>0</v>
      </c>
    </row>
    <row r="13" spans="1:20" x14ac:dyDescent="0.25">
      <c r="A13" s="50" t="s">
        <v>189</v>
      </c>
      <c r="B13" t="s">
        <v>804</v>
      </c>
      <c r="C13" s="7" t="str">
        <f t="shared" si="0"/>
        <v>2016:1:5:7:SANXIA_A</v>
      </c>
      <c r="D13" s="7">
        <f>MATCH($C13,REPORT_DATA_BY_COMP!$A:$A,0)</f>
        <v>225</v>
      </c>
      <c r="E13" s="25">
        <f>IFERROR(INDEX(REPORT_DATA_BY_COMP!$A:$AB,$D13,MATCH(E$10,REPORT_DATA_BY_COMP!$A$1:$AB$1,0)), "")</f>
        <v>0</v>
      </c>
      <c r="F13" s="25">
        <f>IFERROR(INDEX(REPORT_DATA_BY_COMP!$A:$AB,$D13,MATCH(F$10,REPORT_DATA_BY_COMP!$A$1:$AB$1,0)), "")</f>
        <v>0</v>
      </c>
      <c r="G13" s="25">
        <f>IFERROR(INDEX(REPORT_DATA_BY_COMP!$A:$AB,$D13,MATCH(G$10,REPORT_DATA_BY_COMP!$A$1:$AB$1,0)), "")</f>
        <v>0</v>
      </c>
      <c r="H13" s="25">
        <f>IFERROR(INDEX(REPORT_DATA_BY_COMP!$A:$AB,$D13,MATCH(H$10,REPORT_DATA_BY_COMP!$A$1:$AB$1,0)), "")</f>
        <v>4</v>
      </c>
      <c r="I13" s="25">
        <f>IFERROR(INDEX(REPORT_DATA_BY_COMP!$A:$AB,$D13,MATCH(I$10,REPORT_DATA_BY_COMP!$A$1:$AB$1,0)), "")</f>
        <v>0</v>
      </c>
      <c r="J13" s="7" t="s">
        <v>384</v>
      </c>
      <c r="K13" s="25">
        <f>IFERROR(INDEX(REPORT_DATA_BY_COMP!$A:$AB,$D13,MATCH(K$10,REPORT_DATA_BY_COMP!$A$1:$AB$1,0)), "")</f>
        <v>0</v>
      </c>
      <c r="L13" s="25">
        <f>IFERROR(INDEX(REPORT_DATA_BY_COMP!$A:$AB,$D13,MATCH(L$10,REPORT_DATA_BY_COMP!$A$1:$AB$1,0)), "")</f>
        <v>0</v>
      </c>
      <c r="M13" s="25">
        <f>IFERROR(INDEX(REPORT_DATA_BY_COMP!$A:$AB,$D13,MATCH(M$10,REPORT_DATA_BY_COMP!$A$1:$AB$1,0)), "")</f>
        <v>6</v>
      </c>
      <c r="N13" s="25">
        <f>IFERROR(INDEX(REPORT_DATA_BY_COMP!$A:$AB,$D13,MATCH(N$10,REPORT_DATA_BY_COMP!$A$1:$AB$1,0)), "")</f>
        <v>0</v>
      </c>
      <c r="O13" s="25">
        <f>IFERROR(INDEX(REPORT_DATA_BY_COMP!$A:$AB,$D13,MATCH(O$10,REPORT_DATA_BY_COMP!$A$1:$AB$1,0)), "")</f>
        <v>6</v>
      </c>
      <c r="P13" s="25">
        <f>IFERROR(INDEX(REPORT_DATA_BY_COMP!$A:$AB,$D13,MATCH(P$10,REPORT_DATA_BY_COMP!$A$1:$AB$1,0)), "")</f>
        <v>20</v>
      </c>
      <c r="Q13" s="25" t="str">
        <f>IFERROR(INDEX(REPORT_DATA_BY_COMP!$A:$AB,$D13,MATCH(Q$10,REPORT_DATA_BY_COMP!$A$1:$AB$1,0)), "")</f>
        <v/>
      </c>
      <c r="R13" s="25">
        <f>IFERROR(INDEX(REPORT_DATA_BY_COMP!$A:$AB,$D13,MATCH(R$10,REPORT_DATA_BY_COMP!$A$1:$AB$1,0)), "")</f>
        <v>2</v>
      </c>
      <c r="S13" s="25">
        <f>IFERROR(INDEX(REPORT_DATA_BY_COMP!$A:$AB,$D13,MATCH(S$10,REPORT_DATA_BY_COMP!$A$1:$AB$1,0)), "")</f>
        <v>1</v>
      </c>
      <c r="T13" s="25">
        <f>IFERROR(INDEX(REPORT_DATA_BY_COMP!$A:$AB,$D13,MATCH(T$10,REPORT_DATA_BY_COMP!$A$1:$AB$1,0)), "")</f>
        <v>0</v>
      </c>
    </row>
    <row r="14" spans="1:20" s="17" customFormat="1" x14ac:dyDescent="0.25">
      <c r="A14" s="50" t="s">
        <v>311</v>
      </c>
      <c r="B14" s="13" t="s">
        <v>312</v>
      </c>
      <c r="C14" s="7" t="str">
        <f t="shared" si="0"/>
        <v>2016:1:5:7:SANXIA_B</v>
      </c>
      <c r="D14" s="7">
        <f>MATCH($C14,REPORT_DATA_BY_COMP!$A:$A,0)</f>
        <v>226</v>
      </c>
      <c r="E14" s="25">
        <f>IFERROR(INDEX(REPORT_DATA_BY_COMP!$A:$AB,$D14,MATCH(E$10,REPORT_DATA_BY_COMP!$A$1:$AB$1,0)), "")</f>
        <v>0</v>
      </c>
      <c r="F14" s="25">
        <f>IFERROR(INDEX(REPORT_DATA_BY_COMP!$A:$AB,$D14,MATCH(F$10,REPORT_DATA_BY_COMP!$A$1:$AB$1,0)), "")</f>
        <v>0</v>
      </c>
      <c r="G14" s="25">
        <f>IFERROR(INDEX(REPORT_DATA_BY_COMP!$A:$AB,$D14,MATCH(G$10,REPORT_DATA_BY_COMP!$A$1:$AB$1,0)), "")</f>
        <v>0</v>
      </c>
      <c r="H14" s="25">
        <f>IFERROR(INDEX(REPORT_DATA_BY_COMP!$A:$AB,$D14,MATCH(H$10,REPORT_DATA_BY_COMP!$A$1:$AB$1,0)), "")</f>
        <v>6</v>
      </c>
      <c r="I14" s="25">
        <f>IFERROR(INDEX(REPORT_DATA_BY_COMP!$A:$AB,$D14,MATCH(I$10,REPORT_DATA_BY_COMP!$A$1:$AB$1,0)), "")</f>
        <v>0</v>
      </c>
      <c r="J14" s="7" t="s">
        <v>385</v>
      </c>
      <c r="K14" s="25">
        <f>IFERROR(INDEX(REPORT_DATA_BY_COMP!$A:$AB,$D14,MATCH(K$10,REPORT_DATA_BY_COMP!$A$1:$AB$1,0)), "")</f>
        <v>0</v>
      </c>
      <c r="L14" s="25">
        <f>IFERROR(INDEX(REPORT_DATA_BY_COMP!$A:$AB,$D14,MATCH(L$10,REPORT_DATA_BY_COMP!$A$1:$AB$1,0)), "")</f>
        <v>0</v>
      </c>
      <c r="M14" s="25">
        <f>IFERROR(INDEX(REPORT_DATA_BY_COMP!$A:$AB,$D14,MATCH(M$10,REPORT_DATA_BY_COMP!$A$1:$AB$1,0)), "")</f>
        <v>6</v>
      </c>
      <c r="N14" s="25">
        <f>IFERROR(INDEX(REPORT_DATA_BY_COMP!$A:$AB,$D14,MATCH(N$10,REPORT_DATA_BY_COMP!$A$1:$AB$1,0)), "")</f>
        <v>4</v>
      </c>
      <c r="O14" s="25">
        <f>IFERROR(INDEX(REPORT_DATA_BY_COMP!$A:$AB,$D14,MATCH(O$10,REPORT_DATA_BY_COMP!$A$1:$AB$1,0)), "")</f>
        <v>7</v>
      </c>
      <c r="P14" s="25">
        <f>IFERROR(INDEX(REPORT_DATA_BY_COMP!$A:$AB,$D14,MATCH(P$10,REPORT_DATA_BY_COMP!$A$1:$AB$1,0)), "")</f>
        <v>12</v>
      </c>
      <c r="Q14" s="25" t="str">
        <f>IFERROR(INDEX(REPORT_DATA_BY_COMP!$A:$AB,$D14,MATCH(Q$10,REPORT_DATA_BY_COMP!$A$1:$AB$1,0)), "")</f>
        <v/>
      </c>
      <c r="R14" s="25">
        <f>IFERROR(INDEX(REPORT_DATA_BY_COMP!$A:$AB,$D14,MATCH(R$10,REPORT_DATA_BY_COMP!$A$1:$AB$1,0)), "")</f>
        <v>1</v>
      </c>
      <c r="S14" s="25">
        <f>IFERROR(INDEX(REPORT_DATA_BY_COMP!$A:$AB,$D14,MATCH(S$10,REPORT_DATA_BY_COMP!$A$1:$AB$1,0)), "")</f>
        <v>1</v>
      </c>
      <c r="T14" s="25">
        <f>IFERROR(INDEX(REPORT_DATA_BY_COMP!$A:$AB,$D14,MATCH(T$10,REPORT_DATA_BY_COMP!$A$1:$AB$1,0)), "")</f>
        <v>0</v>
      </c>
    </row>
    <row r="15" spans="1:20" x14ac:dyDescent="0.25">
      <c r="A15" s="50" t="s">
        <v>381</v>
      </c>
      <c r="B15" s="13" t="s">
        <v>180</v>
      </c>
      <c r="C15" s="7" t="str">
        <f t="shared" si="0"/>
        <v>2016:1:5:7:TUCHENG_A_S</v>
      </c>
      <c r="D15" s="7">
        <f>MATCH($C15,REPORT_DATA_BY_COMP!$A:$A,0)</f>
        <v>248</v>
      </c>
      <c r="E15" s="25">
        <f>IFERROR(INDEX(REPORT_DATA_BY_COMP!$A:$AB,$D15,MATCH(E$10,REPORT_DATA_BY_COMP!$A$1:$AB$1,0)), "")</f>
        <v>0</v>
      </c>
      <c r="F15" s="25">
        <f>IFERROR(INDEX(REPORT_DATA_BY_COMP!$A:$AB,$D15,MATCH(F$10,REPORT_DATA_BY_COMP!$A$1:$AB$1,0)), "")</f>
        <v>1</v>
      </c>
      <c r="G15" s="25">
        <f>IFERROR(INDEX(REPORT_DATA_BY_COMP!$A:$AB,$D15,MATCH(G$10,REPORT_DATA_BY_COMP!$A$1:$AB$1,0)), "")</f>
        <v>0</v>
      </c>
      <c r="H15" s="25">
        <f>IFERROR(INDEX(REPORT_DATA_BY_COMP!$A:$AB,$D15,MATCH(H$10,REPORT_DATA_BY_COMP!$A$1:$AB$1,0)), "")</f>
        <v>4</v>
      </c>
      <c r="I15" s="25">
        <f>IFERROR(INDEX(REPORT_DATA_BY_COMP!$A:$AB,$D15,MATCH(I$10,REPORT_DATA_BY_COMP!$A$1:$AB$1,0)), "")</f>
        <v>0</v>
      </c>
      <c r="J15" s="7" t="s">
        <v>386</v>
      </c>
      <c r="K15" s="25">
        <f>IFERROR(INDEX(REPORT_DATA_BY_COMP!$A:$AB,$D15,MATCH(K$10,REPORT_DATA_BY_COMP!$A$1:$AB$1,0)), "")</f>
        <v>1</v>
      </c>
      <c r="L15" s="25">
        <f>IFERROR(INDEX(REPORT_DATA_BY_COMP!$A:$AB,$D15,MATCH(L$10,REPORT_DATA_BY_COMP!$A$1:$AB$1,0)), "")</f>
        <v>1</v>
      </c>
      <c r="M15" s="25">
        <f>IFERROR(INDEX(REPORT_DATA_BY_COMP!$A:$AB,$D15,MATCH(M$10,REPORT_DATA_BY_COMP!$A$1:$AB$1,0)), "")</f>
        <v>5</v>
      </c>
      <c r="N15" s="25">
        <f>IFERROR(INDEX(REPORT_DATA_BY_COMP!$A:$AB,$D15,MATCH(N$10,REPORT_DATA_BY_COMP!$A$1:$AB$1,0)), "")</f>
        <v>0</v>
      </c>
      <c r="O15" s="25">
        <f>IFERROR(INDEX(REPORT_DATA_BY_COMP!$A:$AB,$D15,MATCH(O$10,REPORT_DATA_BY_COMP!$A$1:$AB$1,0)), "")</f>
        <v>2</v>
      </c>
      <c r="P15" s="25">
        <f>IFERROR(INDEX(REPORT_DATA_BY_COMP!$A:$AB,$D15,MATCH(P$10,REPORT_DATA_BY_COMP!$A$1:$AB$1,0)), "")</f>
        <v>12</v>
      </c>
      <c r="Q15" s="25" t="str">
        <f>IFERROR(INDEX(REPORT_DATA_BY_COMP!$A:$AB,$D15,MATCH(Q$10,REPORT_DATA_BY_COMP!$A$1:$AB$1,0)), "")</f>
        <v/>
      </c>
      <c r="R15" s="25">
        <f>IFERROR(INDEX(REPORT_DATA_BY_COMP!$A:$AB,$D15,MATCH(R$10,REPORT_DATA_BY_COMP!$A$1:$AB$1,0)), "")</f>
        <v>5</v>
      </c>
      <c r="S15" s="25">
        <f>IFERROR(INDEX(REPORT_DATA_BY_COMP!$A:$AB,$D15,MATCH(S$10,REPORT_DATA_BY_COMP!$A$1:$AB$1,0)), "")</f>
        <v>2</v>
      </c>
      <c r="T15" s="25">
        <f>IFERROR(INDEX(REPORT_DATA_BY_COMP!$A:$AB,$D15,MATCH(T$10,REPORT_DATA_BY_COMP!$A$1:$AB$1,0)), "")</f>
        <v>0</v>
      </c>
    </row>
    <row r="16" spans="1:20" s="17" customFormat="1" x14ac:dyDescent="0.25">
      <c r="A16" s="50" t="s">
        <v>190</v>
      </c>
      <c r="B16" s="13" t="s">
        <v>382</v>
      </c>
      <c r="C16" s="7" t="str">
        <f t="shared" si="0"/>
        <v>2016:1:5:7:TUCHENG_B_S</v>
      </c>
      <c r="D16" s="7">
        <f>MATCH($C16,REPORT_DATA_BY_COMP!$A:$A,0)</f>
        <v>249</v>
      </c>
      <c r="E16" s="25">
        <f>IFERROR(INDEX(REPORT_DATA_BY_COMP!$A:$AB,$D16,MATCH(E$10,REPORT_DATA_BY_COMP!$A$1:$AB$1,0)), "")</f>
        <v>0</v>
      </c>
      <c r="F16" s="25">
        <f>IFERROR(INDEX(REPORT_DATA_BY_COMP!$A:$AB,$D16,MATCH(F$10,REPORT_DATA_BY_COMP!$A$1:$AB$1,0)), "")</f>
        <v>0</v>
      </c>
      <c r="G16" s="25">
        <f>IFERROR(INDEX(REPORT_DATA_BY_COMP!$A:$AB,$D16,MATCH(G$10,REPORT_DATA_BY_COMP!$A$1:$AB$1,0)), "")</f>
        <v>0</v>
      </c>
      <c r="H16" s="25">
        <f>IFERROR(INDEX(REPORT_DATA_BY_COMP!$A:$AB,$D16,MATCH(H$10,REPORT_DATA_BY_COMP!$A$1:$AB$1,0)), "")</f>
        <v>0</v>
      </c>
      <c r="I16" s="25">
        <f>IFERROR(INDEX(REPORT_DATA_BY_COMP!$A:$AB,$D16,MATCH(I$10,REPORT_DATA_BY_COMP!$A$1:$AB$1,0)), "")</f>
        <v>0</v>
      </c>
      <c r="J16" s="7" t="s">
        <v>387</v>
      </c>
      <c r="K16" s="25">
        <f>IFERROR(INDEX(REPORT_DATA_BY_COMP!$A:$AB,$D16,MATCH(K$10,REPORT_DATA_BY_COMP!$A$1:$AB$1,0)), "")</f>
        <v>0</v>
      </c>
      <c r="L16" s="25">
        <f>IFERROR(INDEX(REPORT_DATA_BY_COMP!$A:$AB,$D16,MATCH(L$10,REPORT_DATA_BY_COMP!$A$1:$AB$1,0)), "")</f>
        <v>0</v>
      </c>
      <c r="M16" s="25">
        <f>IFERROR(INDEX(REPORT_DATA_BY_COMP!$A:$AB,$D16,MATCH(M$10,REPORT_DATA_BY_COMP!$A$1:$AB$1,0)), "")</f>
        <v>1</v>
      </c>
      <c r="N16" s="25">
        <f>IFERROR(INDEX(REPORT_DATA_BY_COMP!$A:$AB,$D16,MATCH(N$10,REPORT_DATA_BY_COMP!$A$1:$AB$1,0)), "")</f>
        <v>0</v>
      </c>
      <c r="O16" s="25">
        <f>IFERROR(INDEX(REPORT_DATA_BY_COMP!$A:$AB,$D16,MATCH(O$10,REPORT_DATA_BY_COMP!$A$1:$AB$1,0)), "")</f>
        <v>1</v>
      </c>
      <c r="P16" s="25">
        <f>IFERROR(INDEX(REPORT_DATA_BY_COMP!$A:$AB,$D16,MATCH(P$10,REPORT_DATA_BY_COMP!$A$1:$AB$1,0)), "")</f>
        <v>6</v>
      </c>
      <c r="Q16" s="25" t="str">
        <f>IFERROR(INDEX(REPORT_DATA_BY_COMP!$A:$AB,$D16,MATCH(Q$10,REPORT_DATA_BY_COMP!$A$1:$AB$1,0)), "")</f>
        <v/>
      </c>
      <c r="R16" s="25">
        <f>IFERROR(INDEX(REPORT_DATA_BY_COMP!$A:$AB,$D16,MATCH(R$10,REPORT_DATA_BY_COMP!$A$1:$AB$1,0)), "")</f>
        <v>0</v>
      </c>
      <c r="S16" s="25">
        <f>IFERROR(INDEX(REPORT_DATA_BY_COMP!$A:$AB,$D16,MATCH(S$10,REPORT_DATA_BY_COMP!$A$1:$AB$1,0)), "")</f>
        <v>0</v>
      </c>
      <c r="T16" s="25">
        <f>IFERROR(INDEX(REPORT_DATA_BY_COMP!$A:$AB,$D16,MATCH(T$10,REPORT_DATA_BY_COMP!$A$1:$AB$1,0)), "")</f>
        <v>0</v>
      </c>
    </row>
    <row r="17" spans="1:20" x14ac:dyDescent="0.25">
      <c r="A17" s="50"/>
      <c r="B17" s="23" t="s">
        <v>42</v>
      </c>
      <c r="C17" s="24"/>
      <c r="D17" s="24"/>
      <c r="E17" s="26">
        <f>SUM(E12:E16)</f>
        <v>0</v>
      </c>
      <c r="F17" s="26">
        <f t="shared" ref="F17:T17" si="1">SUM(F12:F16)</f>
        <v>1</v>
      </c>
      <c r="G17" s="26">
        <f t="shared" si="1"/>
        <v>3</v>
      </c>
      <c r="H17" s="26">
        <f t="shared" si="1"/>
        <v>16</v>
      </c>
      <c r="I17" s="26">
        <f t="shared" si="1"/>
        <v>0</v>
      </c>
      <c r="J17" s="26"/>
      <c r="K17" s="26">
        <f t="shared" si="1"/>
        <v>1</v>
      </c>
      <c r="L17" s="26">
        <f t="shared" si="1"/>
        <v>1</v>
      </c>
      <c r="M17" s="26">
        <f t="shared" si="1"/>
        <v>24</v>
      </c>
      <c r="N17" s="26">
        <f t="shared" si="1"/>
        <v>6</v>
      </c>
      <c r="O17" s="26">
        <f t="shared" si="1"/>
        <v>24</v>
      </c>
      <c r="P17" s="26">
        <f t="shared" si="1"/>
        <v>58</v>
      </c>
      <c r="Q17" s="26">
        <f t="shared" si="1"/>
        <v>0</v>
      </c>
      <c r="R17" s="26">
        <f t="shared" si="1"/>
        <v>15</v>
      </c>
      <c r="S17" s="26">
        <f t="shared" si="1"/>
        <v>6</v>
      </c>
      <c r="T17" s="26">
        <f t="shared" si="1"/>
        <v>0</v>
      </c>
    </row>
    <row r="18" spans="1:20" x14ac:dyDescent="0.25">
      <c r="A18" s="45"/>
      <c r="B18" s="15" t="s">
        <v>181</v>
      </c>
      <c r="C18" s="51"/>
      <c r="D18" s="51"/>
      <c r="E18" s="51"/>
      <c r="F18" s="51"/>
      <c r="G18" s="51"/>
      <c r="H18" s="51"/>
      <c r="I18" s="51"/>
      <c r="J18" s="51"/>
      <c r="K18" s="52"/>
      <c r="L18" s="52"/>
      <c r="M18" s="52"/>
      <c r="N18" s="52"/>
      <c r="O18" s="52"/>
      <c r="P18" s="52"/>
      <c r="Q18" s="52"/>
      <c r="R18" s="52"/>
      <c r="S18" s="52"/>
      <c r="T18" s="16"/>
    </row>
    <row r="19" spans="1:20" x14ac:dyDescent="0.25">
      <c r="A19" s="50" t="s">
        <v>191</v>
      </c>
      <c r="B19" s="13" t="s">
        <v>182</v>
      </c>
      <c r="C19" s="7" t="str">
        <f>CONCATENATE(YEAR,":",MONTH,":",WEEK,":",DAY,":",$A19)</f>
        <v>2016:1:5:7:DANFENG_E</v>
      </c>
      <c r="D19" s="7">
        <f>MATCH($C19,REPORT_DATA_BY_COMP!$A:$A,0)</f>
        <v>197</v>
      </c>
      <c r="E19" s="25">
        <f>IFERROR(INDEX(REPORT_DATA_BY_COMP!$A:$AB,$D19,MATCH(E$10,REPORT_DATA_BY_COMP!$A$1:$AB$1,0)), "")</f>
        <v>0</v>
      </c>
      <c r="F19" s="25">
        <f>IFERROR(INDEX(REPORT_DATA_BY_COMP!$A:$AB,$D19,MATCH(F$10,REPORT_DATA_BY_COMP!$A$1:$AB$1,0)), "")</f>
        <v>1</v>
      </c>
      <c r="G19" s="25">
        <f>IFERROR(INDEX(REPORT_DATA_BY_COMP!$A:$AB,$D19,MATCH(G$10,REPORT_DATA_BY_COMP!$A$1:$AB$1,0)), "")</f>
        <v>3</v>
      </c>
      <c r="H19" s="25">
        <f>IFERROR(INDEX(REPORT_DATA_BY_COMP!$A:$AB,$D19,MATCH(H$10,REPORT_DATA_BY_COMP!$A$1:$AB$1,0)), "")</f>
        <v>3</v>
      </c>
      <c r="I19" s="25">
        <f>IFERROR(INDEX(REPORT_DATA_BY_COMP!$A:$AB,$D19,MATCH(I$10,REPORT_DATA_BY_COMP!$A$1:$AB$1,0)), "")</f>
        <v>0</v>
      </c>
      <c r="J19" s="7" t="s">
        <v>388</v>
      </c>
      <c r="K19" s="25">
        <f>IFERROR(INDEX(REPORT_DATA_BY_COMP!$A:$AB,$D19,MATCH(K$10,REPORT_DATA_BY_COMP!$A$1:$AB$1,0)), "")</f>
        <v>1</v>
      </c>
      <c r="L19" s="25">
        <f>IFERROR(INDEX(REPORT_DATA_BY_COMP!$A:$AB,$D19,MATCH(L$10,REPORT_DATA_BY_COMP!$A$1:$AB$1,0)), "")</f>
        <v>1</v>
      </c>
      <c r="M19" s="25">
        <f>IFERROR(INDEX(REPORT_DATA_BY_COMP!$A:$AB,$D19,MATCH(M$10,REPORT_DATA_BY_COMP!$A$1:$AB$1,0)), "")</f>
        <v>7</v>
      </c>
      <c r="N19" s="25">
        <f>IFERROR(INDEX(REPORT_DATA_BY_COMP!$A:$AB,$D19,MATCH(N$10,REPORT_DATA_BY_COMP!$A$1:$AB$1,0)), "")</f>
        <v>3</v>
      </c>
      <c r="O19" s="25">
        <f>IFERROR(INDEX(REPORT_DATA_BY_COMP!$A:$AB,$D19,MATCH(O$10,REPORT_DATA_BY_COMP!$A$1:$AB$1,0)), "")</f>
        <v>2</v>
      </c>
      <c r="P19" s="25">
        <f>IFERROR(INDEX(REPORT_DATA_BY_COMP!$A:$AB,$D19,MATCH(P$10,REPORT_DATA_BY_COMP!$A$1:$AB$1,0)), "")</f>
        <v>3</v>
      </c>
      <c r="Q19" s="25" t="str">
        <f>IFERROR(INDEX(REPORT_DATA_BY_COMP!$A:$AB,$D19,MATCH(Q$10,REPORT_DATA_BY_COMP!$A$1:$AB$1,0)), "")</f>
        <v/>
      </c>
      <c r="R19" s="25">
        <f>IFERROR(INDEX(REPORT_DATA_BY_COMP!$A:$AB,$D19,MATCH(R$10,REPORT_DATA_BY_COMP!$A$1:$AB$1,0)), "")</f>
        <v>2</v>
      </c>
      <c r="S19" s="25">
        <f>IFERROR(INDEX(REPORT_DATA_BY_COMP!$A:$AB,$D19,MATCH(S$10,REPORT_DATA_BY_COMP!$A$1:$AB$1,0)), "")</f>
        <v>1</v>
      </c>
      <c r="T19" s="25">
        <f>IFERROR(INDEX(REPORT_DATA_BY_COMP!$A:$AB,$D19,MATCH(T$10,REPORT_DATA_BY_COMP!$A$1:$AB$1,0)), "")</f>
        <v>0</v>
      </c>
    </row>
    <row r="20" spans="1:20" x14ac:dyDescent="0.25">
      <c r="A20" s="50" t="s">
        <v>192</v>
      </c>
      <c r="B20" s="13" t="s">
        <v>390</v>
      </c>
      <c r="C20" s="7" t="str">
        <f>CONCATENATE(YEAR,":",MONTH,":",WEEK,":",DAY,":",$A20)</f>
        <v>2016:1:5:7:SIYUAN_E</v>
      </c>
      <c r="D20" s="7">
        <f>MATCH($C20,REPORT_DATA_BY_COMP!$A:$A,0)</f>
        <v>229</v>
      </c>
      <c r="E20" s="25">
        <f>IFERROR(INDEX(REPORT_DATA_BY_COMP!$A:$AB,$D20,MATCH(E$10,REPORT_DATA_BY_COMP!$A$1:$AB$1,0)), "")</f>
        <v>0</v>
      </c>
      <c r="F20" s="25">
        <f>IFERROR(INDEX(REPORT_DATA_BY_COMP!$A:$AB,$D20,MATCH(F$10,REPORT_DATA_BY_COMP!$A$1:$AB$1,0)), "")</f>
        <v>0</v>
      </c>
      <c r="G20" s="25">
        <f>IFERROR(INDEX(REPORT_DATA_BY_COMP!$A:$AB,$D20,MATCH(G$10,REPORT_DATA_BY_COMP!$A$1:$AB$1,0)), "")</f>
        <v>1</v>
      </c>
      <c r="H20" s="25">
        <f>IFERROR(INDEX(REPORT_DATA_BY_COMP!$A:$AB,$D20,MATCH(H$10,REPORT_DATA_BY_COMP!$A$1:$AB$1,0)), "")</f>
        <v>1</v>
      </c>
      <c r="I20" s="25">
        <f>IFERROR(INDEX(REPORT_DATA_BY_COMP!$A:$AB,$D20,MATCH(I$10,REPORT_DATA_BY_COMP!$A$1:$AB$1,0)), "")</f>
        <v>0</v>
      </c>
      <c r="J20" s="7" t="s">
        <v>389</v>
      </c>
      <c r="K20" s="25">
        <f>IFERROR(INDEX(REPORT_DATA_BY_COMP!$A:$AB,$D20,MATCH(K$10,REPORT_DATA_BY_COMP!$A$1:$AB$1,0)), "")</f>
        <v>0</v>
      </c>
      <c r="L20" s="25">
        <f>IFERROR(INDEX(REPORT_DATA_BY_COMP!$A:$AB,$D20,MATCH(L$10,REPORT_DATA_BY_COMP!$A$1:$AB$1,0)), "")</f>
        <v>0</v>
      </c>
      <c r="M20" s="25">
        <f>IFERROR(INDEX(REPORT_DATA_BY_COMP!$A:$AB,$D20,MATCH(M$10,REPORT_DATA_BY_COMP!$A$1:$AB$1,0)), "")</f>
        <v>5</v>
      </c>
      <c r="N20" s="25">
        <f>IFERROR(INDEX(REPORT_DATA_BY_COMP!$A:$AB,$D20,MATCH(N$10,REPORT_DATA_BY_COMP!$A$1:$AB$1,0)), "")</f>
        <v>1</v>
      </c>
      <c r="O20" s="25">
        <f>IFERROR(INDEX(REPORT_DATA_BY_COMP!$A:$AB,$D20,MATCH(O$10,REPORT_DATA_BY_COMP!$A$1:$AB$1,0)), "")</f>
        <v>4</v>
      </c>
      <c r="P20" s="25">
        <f>IFERROR(INDEX(REPORT_DATA_BY_COMP!$A:$AB,$D20,MATCH(P$10,REPORT_DATA_BY_COMP!$A$1:$AB$1,0)), "")</f>
        <v>17</v>
      </c>
      <c r="Q20" s="25" t="str">
        <f>IFERROR(INDEX(REPORT_DATA_BY_COMP!$A:$AB,$D20,MATCH(Q$10,REPORT_DATA_BY_COMP!$A$1:$AB$1,0)), "")</f>
        <v/>
      </c>
      <c r="R20" s="25">
        <f>IFERROR(INDEX(REPORT_DATA_BY_COMP!$A:$AB,$D20,MATCH(R$10,REPORT_DATA_BY_COMP!$A$1:$AB$1,0)), "")</f>
        <v>7</v>
      </c>
      <c r="S20" s="25">
        <f>IFERROR(INDEX(REPORT_DATA_BY_COMP!$A:$AB,$D20,MATCH(S$10,REPORT_DATA_BY_COMP!$A$1:$AB$1,0)), "")</f>
        <v>1</v>
      </c>
      <c r="T20" s="25">
        <f>IFERROR(INDEX(REPORT_DATA_BY_COMP!$A:$AB,$D20,MATCH(T$10,REPORT_DATA_BY_COMP!$A$1:$AB$1,0)), "")</f>
        <v>0</v>
      </c>
    </row>
    <row r="21" spans="1:20" x14ac:dyDescent="0.25">
      <c r="A21" s="45"/>
      <c r="B21" s="23" t="s">
        <v>42</v>
      </c>
      <c r="C21" s="24"/>
      <c r="D21" s="24"/>
      <c r="E21" s="26">
        <f>SUM(E19:E20)</f>
        <v>0</v>
      </c>
      <c r="F21" s="26">
        <f>SUM(F19:F20)</f>
        <v>1</v>
      </c>
      <c r="G21" s="26">
        <f>SUM(G19:G20)</f>
        <v>4</v>
      </c>
      <c r="H21" s="26">
        <f>SUM(H19:H20)</f>
        <v>4</v>
      </c>
      <c r="I21" s="26">
        <f>SUM(I19:I20)</f>
        <v>0</v>
      </c>
      <c r="J21" s="24"/>
      <c r="K21" s="26">
        <f t="shared" ref="K21:T21" si="2">SUM(K19:K20)</f>
        <v>1</v>
      </c>
      <c r="L21" s="26">
        <f t="shared" si="2"/>
        <v>1</v>
      </c>
      <c r="M21" s="26">
        <f t="shared" si="2"/>
        <v>12</v>
      </c>
      <c r="N21" s="26">
        <f t="shared" si="2"/>
        <v>4</v>
      </c>
      <c r="O21" s="26">
        <f t="shared" si="2"/>
        <v>6</v>
      </c>
      <c r="P21" s="26">
        <f t="shared" si="2"/>
        <v>20</v>
      </c>
      <c r="Q21" s="26">
        <f t="shared" si="2"/>
        <v>0</v>
      </c>
      <c r="R21" s="26">
        <f t="shared" si="2"/>
        <v>9</v>
      </c>
      <c r="S21" s="26">
        <f t="shared" si="2"/>
        <v>2</v>
      </c>
      <c r="T21" s="26">
        <f t="shared" si="2"/>
        <v>0</v>
      </c>
    </row>
    <row r="22" spans="1:20" x14ac:dyDescent="0.25">
      <c r="A22" s="45"/>
      <c r="B22" s="10" t="s">
        <v>183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2"/>
    </row>
    <row r="23" spans="1:20" x14ac:dyDescent="0.25">
      <c r="A23" s="50" t="s">
        <v>310</v>
      </c>
      <c r="B23" s="13" t="s">
        <v>392</v>
      </c>
      <c r="C23" s="7" t="str">
        <f t="shared" ref="C23:C26" si="3">CONCATENATE(YEAR,":",MONTH,":",WEEK,":",DAY,":",$A23)</f>
        <v>2016:1:5:7:XINPU_E</v>
      </c>
      <c r="D23" s="7">
        <f>MATCH($C23,REPORT_DATA_BY_COMP!$A:$A,0)</f>
        <v>260</v>
      </c>
      <c r="E23" s="25">
        <f>IFERROR(INDEX(REPORT_DATA_BY_COMP!$A:$AB,$D23,MATCH(E$10,REPORT_DATA_BY_COMP!$A$1:$AB$1,0)), "")</f>
        <v>0</v>
      </c>
      <c r="F23" s="25">
        <f>IFERROR(INDEX(REPORT_DATA_BY_COMP!$A:$AB,$D23,MATCH(F$10,REPORT_DATA_BY_COMP!$A$1:$AB$1,0)), "")</f>
        <v>0</v>
      </c>
      <c r="G23" s="25">
        <f>IFERROR(INDEX(REPORT_DATA_BY_COMP!$A:$AB,$D23,MATCH(G$10,REPORT_DATA_BY_COMP!$A$1:$AB$1,0)), "")</f>
        <v>1</v>
      </c>
      <c r="H23" s="25">
        <f>IFERROR(INDEX(REPORT_DATA_BY_COMP!$A:$AB,$D23,MATCH(H$10,REPORT_DATA_BY_COMP!$A$1:$AB$1,0)), "")</f>
        <v>3</v>
      </c>
      <c r="I23" s="25">
        <f>IFERROR(INDEX(REPORT_DATA_BY_COMP!$A:$AB,$D23,MATCH(I$10,REPORT_DATA_BY_COMP!$A$1:$AB$1,0)), "")</f>
        <v>0</v>
      </c>
      <c r="J23" s="7" t="s">
        <v>393</v>
      </c>
      <c r="K23" s="25">
        <f>IFERROR(INDEX(REPORT_DATA_BY_COMP!$A:$AB,$D23,MATCH(K$10,REPORT_DATA_BY_COMP!$A$1:$AB$1,0)), "")</f>
        <v>0</v>
      </c>
      <c r="L23" s="25">
        <f>IFERROR(INDEX(REPORT_DATA_BY_COMP!$A:$AB,$D23,MATCH(L$10,REPORT_DATA_BY_COMP!$A$1:$AB$1,0)), "")</f>
        <v>0</v>
      </c>
      <c r="M23" s="25">
        <f>IFERROR(INDEX(REPORT_DATA_BY_COMP!$A:$AB,$D23,MATCH(M$10,REPORT_DATA_BY_COMP!$A$1:$AB$1,0)), "")</f>
        <v>4</v>
      </c>
      <c r="N23" s="25">
        <f>IFERROR(INDEX(REPORT_DATA_BY_COMP!$A:$AB,$D23,MATCH(N$10,REPORT_DATA_BY_COMP!$A$1:$AB$1,0)), "")</f>
        <v>4</v>
      </c>
      <c r="O23" s="25">
        <f>IFERROR(INDEX(REPORT_DATA_BY_COMP!$A:$AB,$D23,MATCH(O$10,REPORT_DATA_BY_COMP!$A$1:$AB$1,0)), "")</f>
        <v>8</v>
      </c>
      <c r="P23" s="25">
        <f>IFERROR(INDEX(REPORT_DATA_BY_COMP!$A:$AB,$D23,MATCH(P$10,REPORT_DATA_BY_COMP!$A$1:$AB$1,0)), "")</f>
        <v>8</v>
      </c>
      <c r="Q23" s="25" t="str">
        <f>IFERROR(INDEX(REPORT_DATA_BY_COMP!$A:$AB,$D23,MATCH(Q$10,REPORT_DATA_BY_COMP!$A$1:$AB$1,0)), "")</f>
        <v/>
      </c>
      <c r="R23" s="25">
        <f>IFERROR(INDEX(REPORT_DATA_BY_COMP!$A:$AB,$D23,MATCH(R$10,REPORT_DATA_BY_COMP!$A$1:$AB$1,0)), "")</f>
        <v>3</v>
      </c>
      <c r="S23" s="25">
        <f>IFERROR(INDEX(REPORT_DATA_BY_COMP!$A:$AB,$D23,MATCH(S$10,REPORT_DATA_BY_COMP!$A$1:$AB$1,0)), "")</f>
        <v>0</v>
      </c>
      <c r="T23" s="25">
        <f>IFERROR(INDEX(REPORT_DATA_BY_COMP!$A:$AB,$D23,MATCH(T$10,REPORT_DATA_BY_COMP!$A$1:$AB$1,0)), "")</f>
        <v>0</v>
      </c>
    </row>
    <row r="24" spans="1:20" x14ac:dyDescent="0.25">
      <c r="A24" s="50" t="s">
        <v>194</v>
      </c>
      <c r="B24" s="13" t="s">
        <v>391</v>
      </c>
      <c r="C24" s="7" t="str">
        <f t="shared" si="3"/>
        <v>2016:1:5:7:XINBAN_E</v>
      </c>
      <c r="D24" s="7">
        <f>MATCH($C24,REPORT_DATA_BY_COMP!$A:$A,0)</f>
        <v>257</v>
      </c>
      <c r="E24" s="25">
        <f>IFERROR(INDEX(REPORT_DATA_BY_COMP!$A:$AB,$D24,MATCH(E$10,REPORT_DATA_BY_COMP!$A$1:$AB$1,0)), "")</f>
        <v>0</v>
      </c>
      <c r="F24" s="25">
        <f>IFERROR(INDEX(REPORT_DATA_BY_COMP!$A:$AB,$D24,MATCH(F$10,REPORT_DATA_BY_COMP!$A$1:$AB$1,0)), "")</f>
        <v>1</v>
      </c>
      <c r="G24" s="25">
        <f>IFERROR(INDEX(REPORT_DATA_BY_COMP!$A:$AB,$D24,MATCH(G$10,REPORT_DATA_BY_COMP!$A$1:$AB$1,0)), "")</f>
        <v>1</v>
      </c>
      <c r="H24" s="25">
        <f>IFERROR(INDEX(REPORT_DATA_BY_COMP!$A:$AB,$D24,MATCH(H$10,REPORT_DATA_BY_COMP!$A$1:$AB$1,0)), "")</f>
        <v>4</v>
      </c>
      <c r="I24" s="25">
        <f>IFERROR(INDEX(REPORT_DATA_BY_COMP!$A:$AB,$D24,MATCH(I$10,REPORT_DATA_BY_COMP!$A$1:$AB$1,0)), "")</f>
        <v>0</v>
      </c>
      <c r="J24" s="7" t="s">
        <v>394</v>
      </c>
      <c r="K24" s="25">
        <f>IFERROR(INDEX(REPORT_DATA_BY_COMP!$A:$AB,$D24,MATCH(K$10,REPORT_DATA_BY_COMP!$A$1:$AB$1,0)), "")</f>
        <v>0</v>
      </c>
      <c r="L24" s="25">
        <f>IFERROR(INDEX(REPORT_DATA_BY_COMP!$A:$AB,$D24,MATCH(L$10,REPORT_DATA_BY_COMP!$A$1:$AB$1,0)), "")</f>
        <v>0</v>
      </c>
      <c r="M24" s="25">
        <f>IFERROR(INDEX(REPORT_DATA_BY_COMP!$A:$AB,$D24,MATCH(M$10,REPORT_DATA_BY_COMP!$A$1:$AB$1,0)), "")</f>
        <v>6</v>
      </c>
      <c r="N24" s="25">
        <f>IFERROR(INDEX(REPORT_DATA_BY_COMP!$A:$AB,$D24,MATCH(N$10,REPORT_DATA_BY_COMP!$A$1:$AB$1,0)), "")</f>
        <v>1</v>
      </c>
      <c r="O24" s="25">
        <f>IFERROR(INDEX(REPORT_DATA_BY_COMP!$A:$AB,$D24,MATCH(O$10,REPORT_DATA_BY_COMP!$A$1:$AB$1,0)), "")</f>
        <v>11</v>
      </c>
      <c r="P24" s="25">
        <f>IFERROR(INDEX(REPORT_DATA_BY_COMP!$A:$AB,$D24,MATCH(P$10,REPORT_DATA_BY_COMP!$A$1:$AB$1,0)), "")</f>
        <v>10</v>
      </c>
      <c r="Q24" s="25" t="str">
        <f>IFERROR(INDEX(REPORT_DATA_BY_COMP!$A:$AB,$D24,MATCH(Q$10,REPORT_DATA_BY_COMP!$A$1:$AB$1,0)), "")</f>
        <v/>
      </c>
      <c r="R24" s="25">
        <f>IFERROR(INDEX(REPORT_DATA_BY_COMP!$A:$AB,$D24,MATCH(R$10,REPORT_DATA_BY_COMP!$A$1:$AB$1,0)), "")</f>
        <v>2</v>
      </c>
      <c r="S24" s="25">
        <f>IFERROR(INDEX(REPORT_DATA_BY_COMP!$A:$AB,$D24,MATCH(S$10,REPORT_DATA_BY_COMP!$A$1:$AB$1,0)), "")</f>
        <v>0</v>
      </c>
      <c r="T24" s="25">
        <f>IFERROR(INDEX(REPORT_DATA_BY_COMP!$A:$AB,$D24,MATCH(T$10,REPORT_DATA_BY_COMP!$A$1:$AB$1,0)), "")</f>
        <v>0</v>
      </c>
    </row>
    <row r="25" spans="1:20" x14ac:dyDescent="0.25">
      <c r="A25" s="50" t="s">
        <v>193</v>
      </c>
      <c r="B25" s="13" t="s">
        <v>184</v>
      </c>
      <c r="C25" s="7" t="str">
        <f t="shared" si="3"/>
        <v>2016:1:5:7:XINPU_S</v>
      </c>
      <c r="D25" s="7">
        <f>MATCH($C25,REPORT_DATA_BY_COMP!$A:$A,0)</f>
        <v>261</v>
      </c>
      <c r="E25" s="25">
        <f>IFERROR(INDEX(REPORT_DATA_BY_COMP!$A:$AB,$D25,MATCH(E$10,REPORT_DATA_BY_COMP!$A$1:$AB$1,0)), "")</f>
        <v>0</v>
      </c>
      <c r="F25" s="25">
        <f>IFERROR(INDEX(REPORT_DATA_BY_COMP!$A:$AB,$D25,MATCH(F$10,REPORT_DATA_BY_COMP!$A$1:$AB$1,0)), "")</f>
        <v>0</v>
      </c>
      <c r="G25" s="25">
        <f>IFERROR(INDEX(REPORT_DATA_BY_COMP!$A:$AB,$D25,MATCH(G$10,REPORT_DATA_BY_COMP!$A$1:$AB$1,0)), "")</f>
        <v>3</v>
      </c>
      <c r="H25" s="25">
        <f>IFERROR(INDEX(REPORT_DATA_BY_COMP!$A:$AB,$D25,MATCH(H$10,REPORT_DATA_BY_COMP!$A$1:$AB$1,0)), "")</f>
        <v>3</v>
      </c>
      <c r="I25" s="25">
        <f>IFERROR(INDEX(REPORT_DATA_BY_COMP!$A:$AB,$D25,MATCH(I$10,REPORT_DATA_BY_COMP!$A$1:$AB$1,0)), "")</f>
        <v>0</v>
      </c>
      <c r="J25" s="7" t="s">
        <v>395</v>
      </c>
      <c r="K25" s="25">
        <f>IFERROR(INDEX(REPORT_DATA_BY_COMP!$A:$AB,$D25,MATCH(K$10,REPORT_DATA_BY_COMP!$A$1:$AB$1,0)), "")</f>
        <v>1</v>
      </c>
      <c r="L25" s="25">
        <f>IFERROR(INDEX(REPORT_DATA_BY_COMP!$A:$AB,$D25,MATCH(L$10,REPORT_DATA_BY_COMP!$A$1:$AB$1,0)), "")</f>
        <v>1</v>
      </c>
      <c r="M25" s="25">
        <f>IFERROR(INDEX(REPORT_DATA_BY_COMP!$A:$AB,$D25,MATCH(M$10,REPORT_DATA_BY_COMP!$A$1:$AB$1,0)), "")</f>
        <v>10</v>
      </c>
      <c r="N25" s="25">
        <f>IFERROR(INDEX(REPORT_DATA_BY_COMP!$A:$AB,$D25,MATCH(N$10,REPORT_DATA_BY_COMP!$A$1:$AB$1,0)), "")</f>
        <v>2</v>
      </c>
      <c r="O25" s="25">
        <f>IFERROR(INDEX(REPORT_DATA_BY_COMP!$A:$AB,$D25,MATCH(O$10,REPORT_DATA_BY_COMP!$A$1:$AB$1,0)), "")</f>
        <v>8</v>
      </c>
      <c r="P25" s="25">
        <f>IFERROR(INDEX(REPORT_DATA_BY_COMP!$A:$AB,$D25,MATCH(P$10,REPORT_DATA_BY_COMP!$A$1:$AB$1,0)), "")</f>
        <v>18</v>
      </c>
      <c r="Q25" s="25" t="str">
        <f>IFERROR(INDEX(REPORT_DATA_BY_COMP!$A:$AB,$D25,MATCH(Q$10,REPORT_DATA_BY_COMP!$A$1:$AB$1,0)), "")</f>
        <v/>
      </c>
      <c r="R25" s="25">
        <f>IFERROR(INDEX(REPORT_DATA_BY_COMP!$A:$AB,$D25,MATCH(R$10,REPORT_DATA_BY_COMP!$A$1:$AB$1,0)), "")</f>
        <v>6</v>
      </c>
      <c r="S25" s="25">
        <f>IFERROR(INDEX(REPORT_DATA_BY_COMP!$A:$AB,$D25,MATCH(S$10,REPORT_DATA_BY_COMP!$A$1:$AB$1,0)), "")</f>
        <v>2</v>
      </c>
      <c r="T25" s="25">
        <f>IFERROR(INDEX(REPORT_DATA_BY_COMP!$A:$AB,$D25,MATCH(T$10,REPORT_DATA_BY_COMP!$A$1:$AB$1,0)), "")</f>
        <v>0</v>
      </c>
    </row>
    <row r="26" spans="1:20" x14ac:dyDescent="0.25">
      <c r="A26" s="50" t="s">
        <v>195</v>
      </c>
      <c r="B26" s="13" t="s">
        <v>185</v>
      </c>
      <c r="C26" s="7" t="str">
        <f t="shared" si="3"/>
        <v>2016:1:5:7:BANQIAO_S</v>
      </c>
      <c r="D26" s="7">
        <f>MATCH($C26,REPORT_DATA_BY_COMP!$A:$A,0)</f>
        <v>194</v>
      </c>
      <c r="E26" s="25">
        <f>IFERROR(INDEX(REPORT_DATA_BY_COMP!$A:$AB,$D26,MATCH(E$10,REPORT_DATA_BY_COMP!$A$1:$AB$1,0)), "")</f>
        <v>0</v>
      </c>
      <c r="F26" s="25">
        <f>IFERROR(INDEX(REPORT_DATA_BY_COMP!$A:$AB,$D26,MATCH(F$10,REPORT_DATA_BY_COMP!$A$1:$AB$1,0)), "")</f>
        <v>0</v>
      </c>
      <c r="G26" s="25">
        <f>IFERROR(INDEX(REPORT_DATA_BY_COMP!$A:$AB,$D26,MATCH(G$10,REPORT_DATA_BY_COMP!$A$1:$AB$1,0)), "")</f>
        <v>1</v>
      </c>
      <c r="H26" s="25">
        <f>IFERROR(INDEX(REPORT_DATA_BY_COMP!$A:$AB,$D26,MATCH(H$10,REPORT_DATA_BY_COMP!$A$1:$AB$1,0)), "")</f>
        <v>1</v>
      </c>
      <c r="I26" s="25">
        <f>IFERROR(INDEX(REPORT_DATA_BY_COMP!$A:$AB,$D26,MATCH(I$10,REPORT_DATA_BY_COMP!$A$1:$AB$1,0)), "")</f>
        <v>0</v>
      </c>
      <c r="J26" s="7" t="s">
        <v>808</v>
      </c>
      <c r="K26" s="25">
        <f>IFERROR(INDEX(REPORT_DATA_BY_COMP!$A:$AB,$D26,MATCH(K$10,REPORT_DATA_BY_COMP!$A$1:$AB$1,0)), "")</f>
        <v>0</v>
      </c>
      <c r="L26" s="25">
        <f>IFERROR(INDEX(REPORT_DATA_BY_COMP!$A:$AB,$D26,MATCH(L$10,REPORT_DATA_BY_COMP!$A$1:$AB$1,0)), "")</f>
        <v>0</v>
      </c>
      <c r="M26" s="25">
        <f>IFERROR(INDEX(REPORT_DATA_BY_COMP!$A:$AB,$D26,MATCH(M$10,REPORT_DATA_BY_COMP!$A$1:$AB$1,0)), "")</f>
        <v>2</v>
      </c>
      <c r="N26" s="25">
        <f>IFERROR(INDEX(REPORT_DATA_BY_COMP!$A:$AB,$D26,MATCH(N$10,REPORT_DATA_BY_COMP!$A$1:$AB$1,0)), "")</f>
        <v>0</v>
      </c>
      <c r="O26" s="25">
        <f>IFERROR(INDEX(REPORT_DATA_BY_COMP!$A:$AB,$D26,MATCH(O$10,REPORT_DATA_BY_COMP!$A$1:$AB$1,0)), "")</f>
        <v>5</v>
      </c>
      <c r="P26" s="25">
        <f>IFERROR(INDEX(REPORT_DATA_BY_COMP!$A:$AB,$D26,MATCH(P$10,REPORT_DATA_BY_COMP!$A$1:$AB$1,0)), "")</f>
        <v>23</v>
      </c>
      <c r="Q26" s="25" t="str">
        <f>IFERROR(INDEX(REPORT_DATA_BY_COMP!$A:$AB,$D26,MATCH(Q$10,REPORT_DATA_BY_COMP!$A$1:$AB$1,0)), "")</f>
        <v/>
      </c>
      <c r="R26" s="25">
        <f>IFERROR(INDEX(REPORT_DATA_BY_COMP!$A:$AB,$D26,MATCH(R$10,REPORT_DATA_BY_COMP!$A$1:$AB$1,0)), "")</f>
        <v>0</v>
      </c>
      <c r="S26" s="25">
        <f>IFERROR(INDEX(REPORT_DATA_BY_COMP!$A:$AB,$D26,MATCH(S$10,REPORT_DATA_BY_COMP!$A$1:$AB$1,0)), "")</f>
        <v>0</v>
      </c>
      <c r="T26" s="25">
        <f>IFERROR(INDEX(REPORT_DATA_BY_COMP!$A:$AB,$D26,MATCH(T$10,REPORT_DATA_BY_COMP!$A$1:$AB$1,0)), "")</f>
        <v>0</v>
      </c>
    </row>
    <row r="27" spans="1:20" x14ac:dyDescent="0.25">
      <c r="A27" s="54"/>
      <c r="B27" s="23" t="s">
        <v>42</v>
      </c>
      <c r="C27" s="24"/>
      <c r="D27" s="24"/>
      <c r="E27" s="26">
        <f>SUM(E23:E26)</f>
        <v>0</v>
      </c>
      <c r="F27" s="26">
        <f>SUM(F23:F26)</f>
        <v>1</v>
      </c>
      <c r="G27" s="26">
        <f>SUM(G23:G26)</f>
        <v>6</v>
      </c>
      <c r="H27" s="26">
        <f>SUM(H23:H26)</f>
        <v>11</v>
      </c>
      <c r="I27" s="26">
        <f>SUM(I23:I26)</f>
        <v>0</v>
      </c>
      <c r="J27" s="24"/>
      <c r="K27" s="26">
        <f t="shared" ref="K27:T27" si="4">SUM(K23:K26)</f>
        <v>1</v>
      </c>
      <c r="L27" s="26">
        <f t="shared" si="4"/>
        <v>1</v>
      </c>
      <c r="M27" s="26">
        <f t="shared" si="4"/>
        <v>22</v>
      </c>
      <c r="N27" s="26">
        <f t="shared" si="4"/>
        <v>7</v>
      </c>
      <c r="O27" s="26">
        <f t="shared" si="4"/>
        <v>32</v>
      </c>
      <c r="P27" s="26">
        <f t="shared" si="4"/>
        <v>59</v>
      </c>
      <c r="Q27" s="26">
        <f t="shared" si="4"/>
        <v>0</v>
      </c>
      <c r="R27" s="26">
        <f t="shared" si="4"/>
        <v>11</v>
      </c>
      <c r="S27" s="26">
        <f t="shared" si="4"/>
        <v>2</v>
      </c>
      <c r="T27" s="26">
        <f t="shared" si="4"/>
        <v>0</v>
      </c>
    </row>
    <row r="29" spans="1:20" x14ac:dyDescent="0.25">
      <c r="B29" s="29" t="s">
        <v>263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</row>
    <row r="30" spans="1:20" x14ac:dyDescent="0.25">
      <c r="A30" t="s">
        <v>267</v>
      </c>
      <c r="B30" s="30" t="s">
        <v>253</v>
      </c>
      <c r="C30" s="31" t="str">
        <f>CONCATENATE(YEAR,":",MONTH,":1:",WEEKLY_REPORT_DAY,":", $A30)</f>
        <v>2016:1:1:7:WEST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267</v>
      </c>
      <c r="B31" s="30" t="s">
        <v>254</v>
      </c>
      <c r="C31" s="31" t="str">
        <f>CONCATENATE(YEAR,":",MONTH,":2:",WEEKLY_REPORT_DAY,":", $A31)</f>
        <v>2016:1:2:7:WEST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267</v>
      </c>
      <c r="B32" s="30" t="s">
        <v>255</v>
      </c>
      <c r="C32" s="31" t="str">
        <f>CONCATENATE(YEAR,":",MONTH,":3:",WEEKLY_REPORT_DAY,":", $A32)</f>
        <v>2016:1:3:7:WEST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267</v>
      </c>
      <c r="B33" s="30" t="s">
        <v>256</v>
      </c>
      <c r="C33" s="31" t="str">
        <f>CONCATENATE(YEAR,":",MONTH,":4:",WEEKLY_REPORT_DAY,":", $A33)</f>
        <v>2016:1:4:7:WEST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1"/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  <c r="T33" s="36" t="str">
        <f>IFERROR(INDEX(REPORT_DATA_BY_ZONE!$A:$Z,$D33,MATCH(T$10,REPORT_DATA_BY_ZONE!$A$1:$Z$1,0)), "")</f>
        <v/>
      </c>
    </row>
    <row r="34" spans="1:20" x14ac:dyDescent="0.25">
      <c r="A34" t="s">
        <v>267</v>
      </c>
      <c r="B34" s="30" t="s">
        <v>257</v>
      </c>
      <c r="C34" s="31" t="str">
        <f>CONCATENATE(YEAR,":",MONTH,":5:",WEEKLY_REPORT_DAY,":", $A34)</f>
        <v>2016:1:5:7:WEST</v>
      </c>
      <c r="D34" s="31">
        <f>MATCH($C34,REPORT_DATA_BY_ZONE!$A:$A, 0)</f>
        <v>10</v>
      </c>
      <c r="E34" s="25">
        <f>IFERROR(INDEX(REPORT_DATA_BY_ZONE!$A:$Z,$D34,MATCH(E$10,REPORT_DATA_BY_ZONE!$A$1:$Z$1,0)), "")</f>
        <v>0</v>
      </c>
      <c r="F34" s="25">
        <f>IFERROR(INDEX(REPORT_DATA_BY_ZONE!$A:$Z,$D34,MATCH(F$10,REPORT_DATA_BY_ZONE!$A$1:$Z$1,0)), "")</f>
        <v>3</v>
      </c>
      <c r="G34" s="25">
        <f>IFERROR(INDEX(REPORT_DATA_BY_ZONE!$A:$Z,$D34,MATCH(G$10,REPORT_DATA_BY_ZONE!$A$1:$Z$1,0)), "")</f>
        <v>13</v>
      </c>
      <c r="H34" s="25">
        <f>IFERROR(INDEX(REPORT_DATA_BY_ZONE!$A:$Z,$D34,MATCH(H$10,REPORT_DATA_BY_ZONE!$A$1:$Z$1,0)), "")</f>
        <v>31</v>
      </c>
      <c r="I34" s="25">
        <f>IFERROR(INDEX(REPORT_DATA_BY_ZONE!$A:$Z,$D34,MATCH(I$10,REPORT_DATA_BY_ZONE!$A$1:$Z$1,0)), "")</f>
        <v>0</v>
      </c>
      <c r="J34" s="31"/>
      <c r="K34" s="36">
        <f>IFERROR(INDEX(REPORT_DATA_BY_ZONE!$A:$Z,$D34,MATCH(K$10,REPORT_DATA_BY_ZONE!$A$1:$Z$1,0)), "")</f>
        <v>3</v>
      </c>
      <c r="L34" s="36">
        <f>IFERROR(INDEX(REPORT_DATA_BY_ZONE!$A:$Z,$D34,MATCH(L$10,REPORT_DATA_BY_ZONE!$A$1:$Z$1,0)), "")</f>
        <v>3</v>
      </c>
      <c r="M34" s="36">
        <f>IFERROR(INDEX(REPORT_DATA_BY_ZONE!$A:$Z,$D34,MATCH(M$10,REPORT_DATA_BY_ZONE!$A$1:$Z$1,0)), "")</f>
        <v>58</v>
      </c>
      <c r="N34" s="36">
        <f>IFERROR(INDEX(REPORT_DATA_BY_ZONE!$A:$Z,$D34,MATCH(N$10,REPORT_DATA_BY_ZONE!$A$1:$Z$1,0)), "")</f>
        <v>17</v>
      </c>
      <c r="O34" s="36">
        <f>IFERROR(INDEX(REPORT_DATA_BY_ZONE!$A:$Z,$D34,MATCH(O$10,REPORT_DATA_BY_ZONE!$A$1:$Z$1,0)), "")</f>
        <v>62</v>
      </c>
      <c r="P34" s="36">
        <f>IFERROR(INDEX(REPORT_DATA_BY_ZONE!$A:$Z,$D34,MATCH(P$10,REPORT_DATA_BY_ZONE!$A$1:$Z$1,0)), "")</f>
        <v>137</v>
      </c>
      <c r="Q34" s="36">
        <f>IFERROR(INDEX(REPORT_DATA_BY_ZONE!$A:$Z,$D34,MATCH(Q$10,REPORT_DATA_BY_ZONE!$A$1:$Z$1,0)), "")</f>
        <v>50</v>
      </c>
      <c r="R34" s="36">
        <f>IFERROR(INDEX(REPORT_DATA_BY_ZONE!$A:$Z,$D34,MATCH(R$10,REPORT_DATA_BY_ZONE!$A$1:$Z$1,0)), "")</f>
        <v>35</v>
      </c>
      <c r="S34" s="36">
        <f>IFERROR(INDEX(REPORT_DATA_BY_ZONE!$A:$Z,$D34,MATCH(S$10,REPORT_DATA_BY_ZONE!$A$1:$Z$1,0)), "")</f>
        <v>10</v>
      </c>
      <c r="T34" s="36">
        <f>IFERROR(INDEX(REPORT_DATA_BY_ZONE!$A:$Z,$D34,MATCH(T$10,REPORT_DATA_BY_ZONE!$A$1:$Z$1,0)), "")</f>
        <v>0</v>
      </c>
    </row>
    <row r="35" spans="1:20" x14ac:dyDescent="0.25">
      <c r="B35" s="35" t="s">
        <v>42</v>
      </c>
      <c r="C35" s="32"/>
      <c r="D35" s="32"/>
      <c r="E35" s="37">
        <f>SUM(E30:E34)</f>
        <v>0</v>
      </c>
      <c r="F35" s="37">
        <f t="shared" ref="F35:T35" si="5">SUM(F30:F34)</f>
        <v>3</v>
      </c>
      <c r="G35" s="37">
        <f t="shared" si="5"/>
        <v>13</v>
      </c>
      <c r="H35" s="37">
        <f t="shared" si="5"/>
        <v>31</v>
      </c>
      <c r="I35" s="37">
        <f t="shared" si="5"/>
        <v>0</v>
      </c>
      <c r="J35" s="32"/>
      <c r="K35" s="37">
        <f t="shared" si="5"/>
        <v>3</v>
      </c>
      <c r="L35" s="37">
        <f t="shared" si="5"/>
        <v>3</v>
      </c>
      <c r="M35" s="37">
        <f t="shared" si="5"/>
        <v>58</v>
      </c>
      <c r="N35" s="37">
        <f t="shared" si="5"/>
        <v>17</v>
      </c>
      <c r="O35" s="37">
        <f t="shared" si="5"/>
        <v>62</v>
      </c>
      <c r="P35" s="37">
        <f t="shared" si="5"/>
        <v>137</v>
      </c>
      <c r="Q35" s="37">
        <f t="shared" si="5"/>
        <v>50</v>
      </c>
      <c r="R35" s="37">
        <f t="shared" si="5"/>
        <v>35</v>
      </c>
      <c r="S35" s="37">
        <f t="shared" si="5"/>
        <v>10</v>
      </c>
      <c r="T35" s="37">
        <f t="shared" si="5"/>
        <v>0</v>
      </c>
    </row>
    <row r="37" spans="1:20" x14ac:dyDescent="0.25">
      <c r="E37">
        <f>E27+E21+E17</f>
        <v>0</v>
      </c>
      <c r="F37" s="17">
        <f t="shared" ref="F37:T37" si="6">F27+F21+F17</f>
        <v>3</v>
      </c>
      <c r="G37" s="17">
        <f t="shared" si="6"/>
        <v>13</v>
      </c>
      <c r="H37" s="17">
        <f t="shared" si="6"/>
        <v>31</v>
      </c>
      <c r="I37" s="17">
        <f t="shared" si="6"/>
        <v>0</v>
      </c>
      <c r="J37" s="17"/>
      <c r="K37" s="17">
        <f t="shared" si="6"/>
        <v>3</v>
      </c>
      <c r="L37" s="17">
        <f t="shared" si="6"/>
        <v>3</v>
      </c>
      <c r="M37" s="17">
        <f>M27+M21+M17</f>
        <v>58</v>
      </c>
      <c r="N37" s="17">
        <f t="shared" si="6"/>
        <v>17</v>
      </c>
      <c r="O37" s="17">
        <f t="shared" si="6"/>
        <v>62</v>
      </c>
      <c r="P37" s="17">
        <f t="shared" si="6"/>
        <v>137</v>
      </c>
      <c r="Q37" s="17">
        <f t="shared" si="6"/>
        <v>0</v>
      </c>
      <c r="R37" s="17">
        <f t="shared" si="6"/>
        <v>35</v>
      </c>
      <c r="S37" s="17">
        <f t="shared" si="6"/>
        <v>10</v>
      </c>
      <c r="T37" s="17">
        <f t="shared" si="6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279" priority="97" operator="lessThan">
      <formula>0.5</formula>
    </cfRule>
    <cfRule type="cellIs" dxfId="278" priority="98" operator="greaterThan">
      <formula>0.5</formula>
    </cfRule>
  </conditionalFormatting>
  <conditionalFormatting sqref="M12">
    <cfRule type="cellIs" dxfId="277" priority="95" operator="lessThan">
      <formula>4.5</formula>
    </cfRule>
    <cfRule type="cellIs" dxfId="276" priority="96" operator="greaterThan">
      <formula>5.5</formula>
    </cfRule>
  </conditionalFormatting>
  <conditionalFormatting sqref="N12">
    <cfRule type="cellIs" dxfId="275" priority="93" operator="lessThan">
      <formula>1.5</formula>
    </cfRule>
    <cfRule type="cellIs" dxfId="274" priority="94" operator="greaterThan">
      <formula>2.5</formula>
    </cfRule>
  </conditionalFormatting>
  <conditionalFormatting sqref="O12">
    <cfRule type="cellIs" dxfId="273" priority="91" operator="lessThan">
      <formula>4.5</formula>
    </cfRule>
    <cfRule type="cellIs" dxfId="272" priority="92" operator="greaterThan">
      <formula>7.5</formula>
    </cfRule>
  </conditionalFormatting>
  <conditionalFormatting sqref="Q12">
    <cfRule type="cellIs" dxfId="271" priority="89" operator="lessThan">
      <formula>2.5</formula>
    </cfRule>
    <cfRule type="cellIs" dxfId="270" priority="90" operator="greaterThan">
      <formula>4.5</formula>
    </cfRule>
  </conditionalFormatting>
  <conditionalFormatting sqref="R12">
    <cfRule type="cellIs" dxfId="269" priority="87" operator="lessThan">
      <formula>2.5</formula>
    </cfRule>
    <cfRule type="cellIs" dxfId="268" priority="88" operator="greaterThan">
      <formula>4.5</formula>
    </cfRule>
  </conditionalFormatting>
  <conditionalFormatting sqref="S12">
    <cfRule type="cellIs" dxfId="267" priority="86" operator="greaterThan">
      <formula>1.5</formula>
    </cfRule>
  </conditionalFormatting>
  <conditionalFormatting sqref="K12:T12">
    <cfRule type="expression" dxfId="266" priority="85">
      <formula>K12=""</formula>
    </cfRule>
  </conditionalFormatting>
  <conditionalFormatting sqref="K13:L13 K15:L15">
    <cfRule type="cellIs" dxfId="265" priority="83" operator="lessThan">
      <formula>0.5</formula>
    </cfRule>
    <cfRule type="cellIs" dxfId="264" priority="84" operator="greaterThan">
      <formula>0.5</formula>
    </cfRule>
  </conditionalFormatting>
  <conditionalFormatting sqref="M13 M15">
    <cfRule type="cellIs" dxfId="263" priority="81" operator="lessThan">
      <formula>4.5</formula>
    </cfRule>
    <cfRule type="cellIs" dxfId="262" priority="82" operator="greaterThan">
      <formula>5.5</formula>
    </cfRule>
  </conditionalFormatting>
  <conditionalFormatting sqref="N13 N15">
    <cfRule type="cellIs" dxfId="261" priority="79" operator="lessThan">
      <formula>1.5</formula>
    </cfRule>
    <cfRule type="cellIs" dxfId="260" priority="80" operator="greaterThan">
      <formula>2.5</formula>
    </cfRule>
  </conditionalFormatting>
  <conditionalFormatting sqref="O13 O15">
    <cfRule type="cellIs" dxfId="259" priority="77" operator="lessThan">
      <formula>4.5</formula>
    </cfRule>
    <cfRule type="cellIs" dxfId="258" priority="78" operator="greaterThan">
      <formula>7.5</formula>
    </cfRule>
  </conditionalFormatting>
  <conditionalFormatting sqref="Q13 Q15">
    <cfRule type="cellIs" dxfId="257" priority="75" operator="lessThan">
      <formula>2.5</formula>
    </cfRule>
    <cfRule type="cellIs" dxfId="256" priority="76" operator="greaterThan">
      <formula>4.5</formula>
    </cfRule>
  </conditionalFormatting>
  <conditionalFormatting sqref="R13 R15">
    <cfRule type="cellIs" dxfId="255" priority="73" operator="lessThan">
      <formula>2.5</formula>
    </cfRule>
    <cfRule type="cellIs" dxfId="254" priority="74" operator="greaterThan">
      <formula>4.5</formula>
    </cfRule>
  </conditionalFormatting>
  <conditionalFormatting sqref="S13 S15">
    <cfRule type="cellIs" dxfId="253" priority="72" operator="greaterThan">
      <formula>1.5</formula>
    </cfRule>
  </conditionalFormatting>
  <conditionalFormatting sqref="K13:T13 K15:T15">
    <cfRule type="expression" dxfId="252" priority="71">
      <formula>K13=""</formula>
    </cfRule>
  </conditionalFormatting>
  <conditionalFormatting sqref="K19:L20">
    <cfRule type="cellIs" dxfId="251" priority="69" operator="lessThan">
      <formula>0.5</formula>
    </cfRule>
    <cfRule type="cellIs" dxfId="250" priority="70" operator="greaterThan">
      <formula>0.5</formula>
    </cfRule>
  </conditionalFormatting>
  <conditionalFormatting sqref="M19:M20">
    <cfRule type="cellIs" dxfId="249" priority="67" operator="lessThan">
      <formula>4.5</formula>
    </cfRule>
    <cfRule type="cellIs" dxfId="248" priority="68" operator="greaterThan">
      <formula>5.5</formula>
    </cfRule>
  </conditionalFormatting>
  <conditionalFormatting sqref="N19:N20">
    <cfRule type="cellIs" dxfId="247" priority="65" operator="lessThan">
      <formula>1.5</formula>
    </cfRule>
    <cfRule type="cellIs" dxfId="246" priority="66" operator="greaterThan">
      <formula>2.5</formula>
    </cfRule>
  </conditionalFormatting>
  <conditionalFormatting sqref="O19:O20">
    <cfRule type="cellIs" dxfId="245" priority="63" operator="lessThan">
      <formula>4.5</formula>
    </cfRule>
    <cfRule type="cellIs" dxfId="244" priority="64" operator="greaterThan">
      <formula>7.5</formula>
    </cfRule>
  </conditionalFormatting>
  <conditionalFormatting sqref="Q19:Q20">
    <cfRule type="cellIs" dxfId="243" priority="61" operator="lessThan">
      <formula>2.5</formula>
    </cfRule>
    <cfRule type="cellIs" dxfId="242" priority="62" operator="greaterThan">
      <formula>4.5</formula>
    </cfRule>
  </conditionalFormatting>
  <conditionalFormatting sqref="R19:R20">
    <cfRule type="cellIs" dxfId="241" priority="59" operator="lessThan">
      <formula>2.5</formula>
    </cfRule>
    <cfRule type="cellIs" dxfId="240" priority="60" operator="greaterThan">
      <formula>4.5</formula>
    </cfRule>
  </conditionalFormatting>
  <conditionalFormatting sqref="S19:S20">
    <cfRule type="cellIs" dxfId="239" priority="58" operator="greaterThan">
      <formula>1.5</formula>
    </cfRule>
  </conditionalFormatting>
  <conditionalFormatting sqref="K19:T20">
    <cfRule type="expression" dxfId="238" priority="57">
      <formula>K19=""</formula>
    </cfRule>
  </conditionalFormatting>
  <conditionalFormatting sqref="K23:L24">
    <cfRule type="cellIs" dxfId="237" priority="55" operator="lessThan">
      <formula>0.5</formula>
    </cfRule>
    <cfRule type="cellIs" dxfId="236" priority="56" operator="greaterThan">
      <formula>0.5</formula>
    </cfRule>
  </conditionalFormatting>
  <conditionalFormatting sqref="M23:M24">
    <cfRule type="cellIs" dxfId="235" priority="53" operator="lessThan">
      <formula>4.5</formula>
    </cfRule>
    <cfRule type="cellIs" dxfId="234" priority="54" operator="greaterThan">
      <formula>5.5</formula>
    </cfRule>
  </conditionalFormatting>
  <conditionalFormatting sqref="N23:N24">
    <cfRule type="cellIs" dxfId="233" priority="51" operator="lessThan">
      <formula>1.5</formula>
    </cfRule>
    <cfRule type="cellIs" dxfId="232" priority="52" operator="greaterThan">
      <formula>2.5</formula>
    </cfRule>
  </conditionalFormatting>
  <conditionalFormatting sqref="O23:O24">
    <cfRule type="cellIs" dxfId="231" priority="49" operator="lessThan">
      <formula>4.5</formula>
    </cfRule>
    <cfRule type="cellIs" dxfId="230" priority="50" operator="greaterThan">
      <formula>7.5</formula>
    </cfRule>
  </conditionalFormatting>
  <conditionalFormatting sqref="Q23:Q24">
    <cfRule type="cellIs" dxfId="229" priority="47" operator="lessThan">
      <formula>2.5</formula>
    </cfRule>
    <cfRule type="cellIs" dxfId="228" priority="48" operator="greaterThan">
      <formula>4.5</formula>
    </cfRule>
  </conditionalFormatting>
  <conditionalFormatting sqref="R23:R24">
    <cfRule type="cellIs" dxfId="227" priority="45" operator="lessThan">
      <formula>2.5</formula>
    </cfRule>
    <cfRule type="cellIs" dxfId="226" priority="46" operator="greaterThan">
      <formula>4.5</formula>
    </cfRule>
  </conditionalFormatting>
  <conditionalFormatting sqref="S23:S24">
    <cfRule type="cellIs" dxfId="225" priority="44" operator="greaterThan">
      <formula>1.5</formula>
    </cfRule>
  </conditionalFormatting>
  <conditionalFormatting sqref="K23:T24">
    <cfRule type="expression" dxfId="224" priority="43">
      <formula>K23=""</formula>
    </cfRule>
  </conditionalFormatting>
  <conditionalFormatting sqref="K25:L26">
    <cfRule type="cellIs" dxfId="223" priority="41" operator="lessThan">
      <formula>0.5</formula>
    </cfRule>
    <cfRule type="cellIs" dxfId="222" priority="42" operator="greaterThan">
      <formula>0.5</formula>
    </cfRule>
  </conditionalFormatting>
  <conditionalFormatting sqref="M25:M26">
    <cfRule type="cellIs" dxfId="221" priority="39" operator="lessThan">
      <formula>4.5</formula>
    </cfRule>
    <cfRule type="cellIs" dxfId="220" priority="40" operator="greaterThan">
      <formula>5.5</formula>
    </cfRule>
  </conditionalFormatting>
  <conditionalFormatting sqref="N25:N26">
    <cfRule type="cellIs" dxfId="219" priority="37" operator="lessThan">
      <formula>1.5</formula>
    </cfRule>
    <cfRule type="cellIs" dxfId="218" priority="38" operator="greaterThan">
      <formula>2.5</formula>
    </cfRule>
  </conditionalFormatting>
  <conditionalFormatting sqref="O25:O26">
    <cfRule type="cellIs" dxfId="217" priority="35" operator="lessThan">
      <formula>4.5</formula>
    </cfRule>
    <cfRule type="cellIs" dxfId="216" priority="36" operator="greaterThan">
      <formula>7.5</formula>
    </cfRule>
  </conditionalFormatting>
  <conditionalFormatting sqref="Q25:Q26">
    <cfRule type="cellIs" dxfId="215" priority="33" operator="lessThan">
      <formula>2.5</formula>
    </cfRule>
    <cfRule type="cellIs" dxfId="214" priority="34" operator="greaterThan">
      <formula>4.5</formula>
    </cfRule>
  </conditionalFormatting>
  <conditionalFormatting sqref="R25:R26">
    <cfRule type="cellIs" dxfId="213" priority="31" operator="lessThan">
      <formula>2.5</formula>
    </cfRule>
    <cfRule type="cellIs" dxfId="212" priority="32" operator="greaterThan">
      <formula>4.5</formula>
    </cfRule>
  </conditionalFormatting>
  <conditionalFormatting sqref="S25:S26">
    <cfRule type="cellIs" dxfId="211" priority="30" operator="greaterThan">
      <formula>1.5</formula>
    </cfRule>
  </conditionalFormatting>
  <conditionalFormatting sqref="K25:T26">
    <cfRule type="expression" dxfId="210" priority="29">
      <formula>K25=""</formula>
    </cfRule>
  </conditionalFormatting>
  <conditionalFormatting sqref="K14:L14">
    <cfRule type="cellIs" dxfId="209" priority="27" operator="lessThan">
      <formula>0.5</formula>
    </cfRule>
    <cfRule type="cellIs" dxfId="208" priority="28" operator="greaterThan">
      <formula>0.5</formula>
    </cfRule>
  </conditionalFormatting>
  <conditionalFormatting sqref="M14">
    <cfRule type="cellIs" dxfId="207" priority="25" operator="lessThan">
      <formula>4.5</formula>
    </cfRule>
    <cfRule type="cellIs" dxfId="206" priority="26" operator="greaterThan">
      <formula>5.5</formula>
    </cfRule>
  </conditionalFormatting>
  <conditionalFormatting sqref="N14">
    <cfRule type="cellIs" dxfId="205" priority="23" operator="lessThan">
      <formula>1.5</formula>
    </cfRule>
    <cfRule type="cellIs" dxfId="204" priority="24" operator="greaterThan">
      <formula>2.5</formula>
    </cfRule>
  </conditionalFormatting>
  <conditionalFormatting sqref="O14">
    <cfRule type="cellIs" dxfId="203" priority="21" operator="lessThan">
      <formula>4.5</formula>
    </cfRule>
    <cfRule type="cellIs" dxfId="202" priority="22" operator="greaterThan">
      <formula>7.5</formula>
    </cfRule>
  </conditionalFormatting>
  <conditionalFormatting sqref="Q14">
    <cfRule type="cellIs" dxfId="201" priority="19" operator="lessThan">
      <formula>2.5</formula>
    </cfRule>
    <cfRule type="cellIs" dxfId="200" priority="20" operator="greaterThan">
      <formula>4.5</formula>
    </cfRule>
  </conditionalFormatting>
  <conditionalFormatting sqref="R14">
    <cfRule type="cellIs" dxfId="199" priority="17" operator="lessThan">
      <formula>2.5</formula>
    </cfRule>
    <cfRule type="cellIs" dxfId="198" priority="18" operator="greaterThan">
      <formula>4.5</formula>
    </cfRule>
  </conditionalFormatting>
  <conditionalFormatting sqref="S14">
    <cfRule type="cellIs" dxfId="197" priority="16" operator="greaterThan">
      <formula>1.5</formula>
    </cfRule>
  </conditionalFormatting>
  <conditionalFormatting sqref="K14:T14">
    <cfRule type="expression" dxfId="196" priority="15">
      <formula>K14=""</formula>
    </cfRule>
  </conditionalFormatting>
  <conditionalFormatting sqref="K16:L16">
    <cfRule type="cellIs" dxfId="195" priority="13" operator="lessThan">
      <formula>0.5</formula>
    </cfRule>
    <cfRule type="cellIs" dxfId="194" priority="14" operator="greaterThan">
      <formula>0.5</formula>
    </cfRule>
  </conditionalFormatting>
  <conditionalFormatting sqref="M16">
    <cfRule type="cellIs" dxfId="193" priority="11" operator="lessThan">
      <formula>4.5</formula>
    </cfRule>
    <cfRule type="cellIs" dxfId="192" priority="12" operator="greaterThan">
      <formula>5.5</formula>
    </cfRule>
  </conditionalFormatting>
  <conditionalFormatting sqref="N16">
    <cfRule type="cellIs" dxfId="191" priority="9" operator="lessThan">
      <formula>1.5</formula>
    </cfRule>
    <cfRule type="cellIs" dxfId="190" priority="10" operator="greaterThan">
      <formula>2.5</formula>
    </cfRule>
  </conditionalFormatting>
  <conditionalFormatting sqref="O16">
    <cfRule type="cellIs" dxfId="189" priority="7" operator="lessThan">
      <formula>4.5</formula>
    </cfRule>
    <cfRule type="cellIs" dxfId="188" priority="8" operator="greaterThan">
      <formula>7.5</formula>
    </cfRule>
  </conditionalFormatting>
  <conditionalFormatting sqref="Q16">
    <cfRule type="cellIs" dxfId="187" priority="5" operator="lessThan">
      <formula>2.5</formula>
    </cfRule>
    <cfRule type="cellIs" dxfId="186" priority="6" operator="greaterThan">
      <formula>4.5</formula>
    </cfRule>
  </conditionalFormatting>
  <conditionalFormatting sqref="R16">
    <cfRule type="cellIs" dxfId="185" priority="3" operator="lessThan">
      <formula>2.5</formula>
    </cfRule>
    <cfRule type="cellIs" dxfId="184" priority="4" operator="greaterThan">
      <formula>4.5</formula>
    </cfRule>
  </conditionalFormatting>
  <conditionalFormatting sqref="S16">
    <cfRule type="cellIs" dxfId="183" priority="2" operator="greaterThan">
      <formula>1.5</formula>
    </cfRule>
  </conditionalFormatting>
  <conditionalFormatting sqref="K16:T16">
    <cfRule type="expression" dxfId="182" priority="1">
      <formula>K16=""</formula>
    </cfRule>
  </conditionalFormatting>
  <pageMargins left="0.7" right="0.7" top="0.75" bottom="0.75" header="0.3" footer="0.3"/>
  <pageSetup paperSize="9" scale="8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view="pageBreakPreview" topLeftCell="B4" zoomScale="85" zoomScaleNormal="100" zoomScaleSheetLayoutView="85" workbookViewId="0">
      <selection activeCell="K1" sqref="K1:K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4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"/>
      <c r="B3" s="14" t="s">
        <v>251</v>
      </c>
      <c r="C3" s="46"/>
      <c r="D3" s="46"/>
      <c r="E3" s="98"/>
      <c r="F3" s="98"/>
      <c r="G3" s="98"/>
      <c r="H3" s="98"/>
      <c r="I3" s="86"/>
      <c r="J3" s="14" t="s">
        <v>252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"/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"/>
      <c r="B10" s="45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"/>
      <c r="B11" s="10" t="s">
        <v>196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8" t="s">
        <v>206</v>
      </c>
      <c r="B12" s="13" t="s">
        <v>197</v>
      </c>
      <c r="C12" s="7" t="str">
        <f t="shared" ref="C12:C18" si="0">CONCATENATE(YEAR,":",MONTH,":",WEEK,":",DAY,":",$A12)</f>
        <v>2016:1:5:7:SONGSHAN_E</v>
      </c>
      <c r="D12" s="7">
        <f>MATCH($C12,REPORT_DATA_BY_COMP!$A:$A,0)</f>
        <v>230</v>
      </c>
      <c r="E12" s="25">
        <f>IFERROR(INDEX(REPORT_DATA_BY_COMP!$A:$AB,$D12,MATCH(E$10,REPORT_DATA_BY_COMP!$A$1:$AB$1,0)), "")</f>
        <v>0</v>
      </c>
      <c r="F12" s="25">
        <f>IFERROR(INDEX(REPORT_DATA_BY_COMP!$A:$AB,$D12,MATCH(F$10,REPORT_DATA_BY_COMP!$A$1:$AB$1,0)), "")</f>
        <v>0</v>
      </c>
      <c r="G12" s="25">
        <f>IFERROR(INDEX(REPORT_DATA_BY_COMP!$A:$AB,$D12,MATCH(G$10,REPORT_DATA_BY_COMP!$A$1:$AB$1,0)), "")</f>
        <v>7</v>
      </c>
      <c r="H12" s="25">
        <f>IFERROR(INDEX(REPORT_DATA_BY_COMP!$A:$AB,$D12,MATCH(H$10,REPORT_DATA_BY_COMP!$A$1:$AB$1,0)), "")</f>
        <v>4</v>
      </c>
      <c r="I12" s="25">
        <f>IFERROR(INDEX(REPORT_DATA_BY_COMP!$A:$AB,$D12,MATCH(I$10,REPORT_DATA_BY_COMP!$A$1:$AB$1,0)), "")</f>
        <v>1</v>
      </c>
      <c r="J12" s="7" t="s">
        <v>396</v>
      </c>
      <c r="K12" s="25">
        <f>IFERROR(INDEX(REPORT_DATA_BY_COMP!$A:$AB,$D12,MATCH(K$10,REPORT_DATA_BY_COMP!$A$1:$AB$1,0)), "")</f>
        <v>0</v>
      </c>
      <c r="L12" s="25">
        <f>IFERROR(INDEX(REPORT_DATA_BY_COMP!$A:$AB,$D12,MATCH(L$10,REPORT_DATA_BY_COMP!$A$1:$AB$1,0)), "")</f>
        <v>0</v>
      </c>
      <c r="M12" s="25">
        <f>IFERROR(INDEX(REPORT_DATA_BY_COMP!$A:$AB,$D12,MATCH(M$10,REPORT_DATA_BY_COMP!$A$1:$AB$1,0)), "")</f>
        <v>12</v>
      </c>
      <c r="N12" s="25">
        <f>IFERROR(INDEX(REPORT_DATA_BY_COMP!$A:$AB,$D12,MATCH(N$10,REPORT_DATA_BY_COMP!$A$1:$AB$1,0)), "")</f>
        <v>2</v>
      </c>
      <c r="O12" s="25">
        <f>IFERROR(INDEX(REPORT_DATA_BY_COMP!$A:$AB,$D12,MATCH(O$10,REPORT_DATA_BY_COMP!$A$1:$AB$1,0)), "")</f>
        <v>16</v>
      </c>
      <c r="P12" s="25">
        <f>IFERROR(INDEX(REPORT_DATA_BY_COMP!$A:$AB,$D12,MATCH(P$10,REPORT_DATA_BY_COMP!$A$1:$AB$1,0)), "")</f>
        <v>8</v>
      </c>
      <c r="Q12" s="25" t="str">
        <f>IFERROR(INDEX(REPORT_DATA_BY_COMP!$A:$AB,$D12,MATCH(Q$10,REPORT_DATA_BY_COMP!$A$1:$AB$1,0)), "")</f>
        <v/>
      </c>
      <c r="R12" s="25">
        <f>IFERROR(INDEX(REPORT_DATA_BY_COMP!$A:$AB,$D12,MATCH(R$10,REPORT_DATA_BY_COMP!$A$1:$AB$1,0)), "")</f>
        <v>6</v>
      </c>
      <c r="S12" s="25">
        <f>IFERROR(INDEX(REPORT_DATA_BY_COMP!$A:$AB,$D12,MATCH(S$10,REPORT_DATA_BY_COMP!$A$1:$AB$1,0)), "")</f>
        <v>4</v>
      </c>
      <c r="T12" s="25">
        <f>IFERROR(INDEX(REPORT_DATA_BY_COMP!$A:$AB,$D12,MATCH(T$10,REPORT_DATA_BY_COMP!$A$1:$AB$1,0)), "")</f>
        <v>0</v>
      </c>
    </row>
    <row r="13" spans="1:20" x14ac:dyDescent="0.25">
      <c r="A13" s="8" t="s">
        <v>207</v>
      </c>
      <c r="B13" s="13" t="s">
        <v>400</v>
      </c>
      <c r="C13" s="7" t="str">
        <f t="shared" si="0"/>
        <v>2016:1:5:7:SONGSHAN_S</v>
      </c>
      <c r="D13" s="7">
        <f>MATCH($C13,REPORT_DATA_BY_COMP!$A:$A,0)</f>
        <v>231</v>
      </c>
      <c r="E13" s="25">
        <f>IFERROR(INDEX(REPORT_DATA_BY_COMP!$A:$AB,$D13,MATCH(E$10,REPORT_DATA_BY_COMP!$A$1:$AB$1,0)), "")</f>
        <v>0</v>
      </c>
      <c r="F13" s="25">
        <f>IFERROR(INDEX(REPORT_DATA_BY_COMP!$A:$AB,$D13,MATCH(F$10,REPORT_DATA_BY_COMP!$A$1:$AB$1,0)), "")</f>
        <v>0</v>
      </c>
      <c r="G13" s="25">
        <f>IFERROR(INDEX(REPORT_DATA_BY_COMP!$A:$AB,$D13,MATCH(G$10,REPORT_DATA_BY_COMP!$A$1:$AB$1,0)), "")</f>
        <v>2</v>
      </c>
      <c r="H13" s="25">
        <f>IFERROR(INDEX(REPORT_DATA_BY_COMP!$A:$AB,$D13,MATCH(H$10,REPORT_DATA_BY_COMP!$A$1:$AB$1,0)), "")</f>
        <v>2</v>
      </c>
      <c r="I13" s="25">
        <f>IFERROR(INDEX(REPORT_DATA_BY_COMP!$A:$AB,$D13,MATCH(I$10,REPORT_DATA_BY_COMP!$A$1:$AB$1,0)), "")</f>
        <v>0</v>
      </c>
      <c r="J13" s="7" t="s">
        <v>397</v>
      </c>
      <c r="K13" s="25">
        <f>IFERROR(INDEX(REPORT_DATA_BY_COMP!$A:$AB,$D13,MATCH(K$10,REPORT_DATA_BY_COMP!$A$1:$AB$1,0)), "")</f>
        <v>0</v>
      </c>
      <c r="L13" s="25">
        <f>IFERROR(INDEX(REPORT_DATA_BY_COMP!$A:$AB,$D13,MATCH(L$10,REPORT_DATA_BY_COMP!$A$1:$AB$1,0)), "")</f>
        <v>0</v>
      </c>
      <c r="M13" s="25">
        <f>IFERROR(INDEX(REPORT_DATA_BY_COMP!$A:$AB,$D13,MATCH(M$10,REPORT_DATA_BY_COMP!$A$1:$AB$1,0)), "")</f>
        <v>4</v>
      </c>
      <c r="N13" s="25">
        <f>IFERROR(INDEX(REPORT_DATA_BY_COMP!$A:$AB,$D13,MATCH(N$10,REPORT_DATA_BY_COMP!$A$1:$AB$1,0)), "")</f>
        <v>0</v>
      </c>
      <c r="O13" s="25">
        <f>IFERROR(INDEX(REPORT_DATA_BY_COMP!$A:$AB,$D13,MATCH(O$10,REPORT_DATA_BY_COMP!$A$1:$AB$1,0)), "")</f>
        <v>9</v>
      </c>
      <c r="P13" s="25">
        <f>IFERROR(INDEX(REPORT_DATA_BY_COMP!$A:$AB,$D13,MATCH(P$10,REPORT_DATA_BY_COMP!$A$1:$AB$1,0)), "")</f>
        <v>7</v>
      </c>
      <c r="Q13" s="25" t="str">
        <f>IFERROR(INDEX(REPORT_DATA_BY_COMP!$A:$AB,$D13,MATCH(Q$10,REPORT_DATA_BY_COMP!$A$1:$AB$1,0)), "")</f>
        <v/>
      </c>
      <c r="R13" s="25">
        <f>IFERROR(INDEX(REPORT_DATA_BY_COMP!$A:$AB,$D13,MATCH(R$10,REPORT_DATA_BY_COMP!$A$1:$AB$1,0)), "")</f>
        <v>4</v>
      </c>
      <c r="S13" s="25">
        <f>IFERROR(INDEX(REPORT_DATA_BY_COMP!$A:$AB,$D13,MATCH(S$10,REPORT_DATA_BY_COMP!$A$1:$AB$1,0)), "")</f>
        <v>3</v>
      </c>
      <c r="T13" s="25">
        <f>IFERROR(INDEX(REPORT_DATA_BY_COMP!$A:$AB,$D13,MATCH(T$10,REPORT_DATA_BY_COMP!$A$1:$AB$1,0)), "")</f>
        <v>0</v>
      </c>
    </row>
    <row r="14" spans="1:20" x14ac:dyDescent="0.25">
      <c r="A14" s="8" t="s">
        <v>208</v>
      </c>
      <c r="B14" s="13" t="s">
        <v>401</v>
      </c>
      <c r="C14" s="7" t="str">
        <f t="shared" si="0"/>
        <v>2016:1:5:7:NEIHU_E</v>
      </c>
      <c r="D14" s="7">
        <f>MATCH($C14,REPORT_DATA_BY_COMP!$A:$A,0)</f>
        <v>219</v>
      </c>
      <c r="E14" s="25">
        <f>IFERROR(INDEX(REPORT_DATA_BY_COMP!$A:$AB,$D14,MATCH(E$10,REPORT_DATA_BY_COMP!$A$1:$AB$1,0)), "")</f>
        <v>0</v>
      </c>
      <c r="F14" s="25">
        <f>IFERROR(INDEX(REPORT_DATA_BY_COMP!$A:$AB,$D14,MATCH(F$10,REPORT_DATA_BY_COMP!$A$1:$AB$1,0)), "")</f>
        <v>0</v>
      </c>
      <c r="G14" s="25">
        <f>IFERROR(INDEX(REPORT_DATA_BY_COMP!$A:$AB,$D14,MATCH(G$10,REPORT_DATA_BY_COMP!$A$1:$AB$1,0)), "")</f>
        <v>1</v>
      </c>
      <c r="H14" s="25">
        <f>IFERROR(INDEX(REPORT_DATA_BY_COMP!$A:$AB,$D14,MATCH(H$10,REPORT_DATA_BY_COMP!$A$1:$AB$1,0)), "")</f>
        <v>1</v>
      </c>
      <c r="I14" s="25">
        <f>IFERROR(INDEX(REPORT_DATA_BY_COMP!$A:$AB,$D14,MATCH(I$10,REPORT_DATA_BY_COMP!$A$1:$AB$1,0)), "")</f>
        <v>0</v>
      </c>
      <c r="J14" s="7" t="s">
        <v>398</v>
      </c>
      <c r="K14" s="25">
        <f>IFERROR(INDEX(REPORT_DATA_BY_COMP!$A:$AB,$D14,MATCH(K$10,REPORT_DATA_BY_COMP!$A$1:$AB$1,0)), "")</f>
        <v>1</v>
      </c>
      <c r="L14" s="25">
        <f>IFERROR(INDEX(REPORT_DATA_BY_COMP!$A:$AB,$D14,MATCH(L$10,REPORT_DATA_BY_COMP!$A$1:$AB$1,0)), "")</f>
        <v>1</v>
      </c>
      <c r="M14" s="25">
        <f>IFERROR(INDEX(REPORT_DATA_BY_COMP!$A:$AB,$D14,MATCH(M$10,REPORT_DATA_BY_COMP!$A$1:$AB$1,0)), "")</f>
        <v>2</v>
      </c>
      <c r="N14" s="25">
        <f>IFERROR(INDEX(REPORT_DATA_BY_COMP!$A:$AB,$D14,MATCH(N$10,REPORT_DATA_BY_COMP!$A$1:$AB$1,0)), "")</f>
        <v>0</v>
      </c>
      <c r="O14" s="25">
        <f>IFERROR(INDEX(REPORT_DATA_BY_COMP!$A:$AB,$D14,MATCH(O$10,REPORT_DATA_BY_COMP!$A$1:$AB$1,0)), "")</f>
        <v>9</v>
      </c>
      <c r="P14" s="25">
        <f>IFERROR(INDEX(REPORT_DATA_BY_COMP!$A:$AB,$D14,MATCH(P$10,REPORT_DATA_BY_COMP!$A$1:$AB$1,0)), "")</f>
        <v>7</v>
      </c>
      <c r="Q14" s="25" t="str">
        <f>IFERROR(INDEX(REPORT_DATA_BY_COMP!$A:$AB,$D14,MATCH(Q$10,REPORT_DATA_BY_COMP!$A$1:$AB$1,0)), "")</f>
        <v/>
      </c>
      <c r="R14" s="25">
        <f>IFERROR(INDEX(REPORT_DATA_BY_COMP!$A:$AB,$D14,MATCH(R$10,REPORT_DATA_BY_COMP!$A$1:$AB$1,0)), "")</f>
        <v>4</v>
      </c>
      <c r="S14" s="25">
        <f>IFERROR(INDEX(REPORT_DATA_BY_COMP!$A:$AB,$D14,MATCH(S$10,REPORT_DATA_BY_COMP!$A$1:$AB$1,0)), "")</f>
        <v>3</v>
      </c>
      <c r="T14" s="25">
        <f>IFERROR(INDEX(REPORT_DATA_BY_COMP!$A:$AB,$D14,MATCH(T$10,REPORT_DATA_BY_COMP!$A$1:$AB$1,0)), "")</f>
        <v>0</v>
      </c>
    </row>
    <row r="15" spans="1:20" x14ac:dyDescent="0.25">
      <c r="A15" s="8" t="s">
        <v>209</v>
      </c>
      <c r="B15" s="13" t="s">
        <v>402</v>
      </c>
      <c r="C15" s="7" t="str">
        <f t="shared" si="0"/>
        <v>2016:1:5:7:NEIHU_S</v>
      </c>
      <c r="D15" s="7">
        <f>MATCH($C15,REPORT_DATA_BY_COMP!$A:$A,0)</f>
        <v>220</v>
      </c>
      <c r="E15" s="25">
        <f>IFERROR(INDEX(REPORT_DATA_BY_COMP!$A:$AB,$D15,MATCH(E$10,REPORT_DATA_BY_COMP!$A$1:$AB$1,0)), "")</f>
        <v>0</v>
      </c>
      <c r="F15" s="25">
        <f>IFERROR(INDEX(REPORT_DATA_BY_COMP!$A:$AB,$D15,MATCH(F$10,REPORT_DATA_BY_COMP!$A$1:$AB$1,0)), "")</f>
        <v>0</v>
      </c>
      <c r="G15" s="25">
        <f>IFERROR(INDEX(REPORT_DATA_BY_COMP!$A:$AB,$D15,MATCH(G$10,REPORT_DATA_BY_COMP!$A$1:$AB$1,0)), "")</f>
        <v>0</v>
      </c>
      <c r="H15" s="25">
        <f>IFERROR(INDEX(REPORT_DATA_BY_COMP!$A:$AB,$D15,MATCH(H$10,REPORT_DATA_BY_COMP!$A$1:$AB$1,0)), "")</f>
        <v>2</v>
      </c>
      <c r="I15" s="25">
        <f>IFERROR(INDEX(REPORT_DATA_BY_COMP!$A:$AB,$D15,MATCH(I$10,REPORT_DATA_BY_COMP!$A$1:$AB$1,0)), "")</f>
        <v>0</v>
      </c>
      <c r="J15" s="7" t="s">
        <v>399</v>
      </c>
      <c r="K15" s="25">
        <f>IFERROR(INDEX(REPORT_DATA_BY_COMP!$A:$AB,$D15,MATCH(K$10,REPORT_DATA_BY_COMP!$A$1:$AB$1,0)), "")</f>
        <v>0</v>
      </c>
      <c r="L15" s="25">
        <f>IFERROR(INDEX(REPORT_DATA_BY_COMP!$A:$AB,$D15,MATCH(L$10,REPORT_DATA_BY_COMP!$A$1:$AB$1,0)), "")</f>
        <v>0</v>
      </c>
      <c r="M15" s="25">
        <f>IFERROR(INDEX(REPORT_DATA_BY_COMP!$A:$AB,$D15,MATCH(M$10,REPORT_DATA_BY_COMP!$A$1:$AB$1,0)), "")</f>
        <v>2</v>
      </c>
      <c r="N15" s="25">
        <f>IFERROR(INDEX(REPORT_DATA_BY_COMP!$A:$AB,$D15,MATCH(N$10,REPORT_DATA_BY_COMP!$A$1:$AB$1,0)), "")</f>
        <v>2</v>
      </c>
      <c r="O15" s="25">
        <f>IFERROR(INDEX(REPORT_DATA_BY_COMP!$A:$AB,$D15,MATCH(O$10,REPORT_DATA_BY_COMP!$A$1:$AB$1,0)), "")</f>
        <v>4</v>
      </c>
      <c r="P15" s="25">
        <f>IFERROR(INDEX(REPORT_DATA_BY_COMP!$A:$AB,$D15,MATCH(P$10,REPORT_DATA_BY_COMP!$A$1:$AB$1,0)), "")</f>
        <v>9</v>
      </c>
      <c r="Q15" s="25" t="str">
        <f>IFERROR(INDEX(REPORT_DATA_BY_COMP!$A:$AB,$D15,MATCH(Q$10,REPORT_DATA_BY_COMP!$A$1:$AB$1,0)), "")</f>
        <v/>
      </c>
      <c r="R15" s="25">
        <f>IFERROR(INDEX(REPORT_DATA_BY_COMP!$A:$AB,$D15,MATCH(R$10,REPORT_DATA_BY_COMP!$A$1:$AB$1,0)), "")</f>
        <v>3</v>
      </c>
      <c r="S15" s="25">
        <f>IFERROR(INDEX(REPORT_DATA_BY_COMP!$A:$AB,$D15,MATCH(S$10,REPORT_DATA_BY_COMP!$A$1:$AB$1,0)), "")</f>
        <v>1</v>
      </c>
      <c r="T15" s="25">
        <f>IFERROR(INDEX(REPORT_DATA_BY_COMP!$A:$AB,$D15,MATCH(T$10,REPORT_DATA_BY_COMP!$A$1:$AB$1,0)), "")</f>
        <v>0</v>
      </c>
    </row>
    <row r="16" spans="1:20" x14ac:dyDescent="0.25">
      <c r="A16" s="8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10</v>
      </c>
      <c r="H16" s="26">
        <f>SUM(H12:H15)</f>
        <v>9</v>
      </c>
      <c r="I16" s="26">
        <f>SUM(I12:I15)</f>
        <v>1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20</v>
      </c>
      <c r="N16" s="26">
        <f t="shared" si="1"/>
        <v>4</v>
      </c>
      <c r="O16" s="26">
        <f t="shared" si="1"/>
        <v>38</v>
      </c>
      <c r="P16" s="26">
        <f t="shared" si="1"/>
        <v>31</v>
      </c>
      <c r="Q16" s="26">
        <f t="shared" si="1"/>
        <v>0</v>
      </c>
      <c r="R16" s="26">
        <f t="shared" si="1"/>
        <v>17</v>
      </c>
      <c r="S16" s="26">
        <f t="shared" si="1"/>
        <v>11</v>
      </c>
      <c r="T16" s="26">
        <f t="shared" si="1"/>
        <v>0</v>
      </c>
    </row>
    <row r="17" spans="1:20" x14ac:dyDescent="0.25">
      <c r="A17" s="4"/>
      <c r="B17" s="15" t="s">
        <v>198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8" t="s">
        <v>210</v>
      </c>
      <c r="B18" s="13" t="s">
        <v>199</v>
      </c>
      <c r="C18" s="7" t="str">
        <f t="shared" si="0"/>
        <v>2016:1:5:7:JILONG_A_E</v>
      </c>
      <c r="D18" s="7">
        <f>MATCH($C18,REPORT_DATA_BY_COMP!$A:$A,0)</f>
        <v>206</v>
      </c>
      <c r="E18" s="25">
        <f>IFERROR(INDEX(REPORT_DATA_BY_COMP!$A:$AB,$D18,MATCH(E$10,REPORT_DATA_BY_COMP!$A$1:$AB$1,0)), "")</f>
        <v>0</v>
      </c>
      <c r="F18" s="25">
        <f>IFERROR(INDEX(REPORT_DATA_BY_COMP!$A:$AB,$D18,MATCH(F$10,REPORT_DATA_BY_COMP!$A$1:$AB$1,0)), "")</f>
        <v>1</v>
      </c>
      <c r="G18" s="25">
        <f>IFERROR(INDEX(REPORT_DATA_BY_COMP!$A:$AB,$D18,MATCH(G$10,REPORT_DATA_BY_COMP!$A$1:$AB$1,0)), "")</f>
        <v>2</v>
      </c>
      <c r="H18" s="25">
        <f>IFERROR(INDEX(REPORT_DATA_BY_COMP!$A:$AB,$D18,MATCH(H$10,REPORT_DATA_BY_COMP!$A$1:$AB$1,0)), "")</f>
        <v>4</v>
      </c>
      <c r="I18" s="25">
        <f>IFERROR(INDEX(REPORT_DATA_BY_COMP!$A:$AB,$D18,MATCH(I$10,REPORT_DATA_BY_COMP!$A$1:$AB$1,0)), "")</f>
        <v>0</v>
      </c>
      <c r="J18" s="7" t="s">
        <v>405</v>
      </c>
      <c r="K18" s="25">
        <f>IFERROR(INDEX(REPORT_DATA_BY_COMP!$A:$AB,$D18,MATCH(K$10,REPORT_DATA_BY_COMP!$A$1:$AB$1,0)), "")</f>
        <v>0</v>
      </c>
      <c r="L18" s="25">
        <f>IFERROR(INDEX(REPORT_DATA_BY_COMP!$A:$AB,$D18,MATCH(L$10,REPORT_DATA_BY_COMP!$A$1:$AB$1,0)), "")</f>
        <v>0</v>
      </c>
      <c r="M18" s="25">
        <f>IFERROR(INDEX(REPORT_DATA_BY_COMP!$A:$AB,$D18,MATCH(M$10,REPORT_DATA_BY_COMP!$A$1:$AB$1,0)), "")</f>
        <v>7</v>
      </c>
      <c r="N18" s="25">
        <f>IFERROR(INDEX(REPORT_DATA_BY_COMP!$A:$AB,$D18,MATCH(N$10,REPORT_DATA_BY_COMP!$A$1:$AB$1,0)), "")</f>
        <v>3</v>
      </c>
      <c r="O18" s="25">
        <f>IFERROR(INDEX(REPORT_DATA_BY_COMP!$A:$AB,$D18,MATCH(O$10,REPORT_DATA_BY_COMP!$A$1:$AB$1,0)), "")</f>
        <v>11</v>
      </c>
      <c r="P18" s="25">
        <f>IFERROR(INDEX(REPORT_DATA_BY_COMP!$A:$AB,$D18,MATCH(P$10,REPORT_DATA_BY_COMP!$A$1:$AB$1,0)), "")</f>
        <v>1</v>
      </c>
      <c r="Q18" s="25" t="str">
        <f>IFERROR(INDEX(REPORT_DATA_BY_COMP!$A:$AB,$D18,MATCH(Q$10,REPORT_DATA_BY_COMP!$A$1:$AB$1,0)), "")</f>
        <v/>
      </c>
      <c r="R18" s="25">
        <f>IFERROR(INDEX(REPORT_DATA_BY_COMP!$A:$AB,$D18,MATCH(R$10,REPORT_DATA_BY_COMP!$A$1:$AB$1,0)), "")</f>
        <v>9</v>
      </c>
      <c r="S18" s="25">
        <f>IFERROR(INDEX(REPORT_DATA_BY_COMP!$A:$AB,$D18,MATCH(S$10,REPORT_DATA_BY_COMP!$A$1:$AB$1,0)), "")</f>
        <v>2</v>
      </c>
      <c r="T18" s="25">
        <f>IFERROR(INDEX(REPORT_DATA_BY_COMP!$A:$AB,$D18,MATCH(T$10,REPORT_DATA_BY_COMP!$A$1:$AB$1,0)), "")</f>
        <v>0</v>
      </c>
    </row>
    <row r="19" spans="1:20" x14ac:dyDescent="0.25">
      <c r="A19" s="8" t="s">
        <v>211</v>
      </c>
      <c r="B19" s="13" t="s">
        <v>403</v>
      </c>
      <c r="C19" s="7" t="str">
        <f>CONCATENATE(YEAR,":",MONTH,":",WEEK,":",DAY,":",$A19)</f>
        <v>2016:1:5:7:JILONG_B_E</v>
      </c>
      <c r="D19" s="7">
        <f>MATCH($C19,REPORT_DATA_BY_COMP!$A:$A,0)</f>
        <v>207</v>
      </c>
      <c r="E19" s="25">
        <f>IFERROR(INDEX(REPORT_DATA_BY_COMP!$A:$AB,$D19,MATCH(E$10,REPORT_DATA_BY_COMP!$A$1:$AB$1,0)), "")</f>
        <v>0</v>
      </c>
      <c r="F19" s="25">
        <f>IFERROR(INDEX(REPORT_DATA_BY_COMP!$A:$AB,$D19,MATCH(F$10,REPORT_DATA_BY_COMP!$A$1:$AB$1,0)), "")</f>
        <v>0</v>
      </c>
      <c r="G19" s="25">
        <f>IFERROR(INDEX(REPORT_DATA_BY_COMP!$A:$AB,$D19,MATCH(G$10,REPORT_DATA_BY_COMP!$A$1:$AB$1,0)), "")</f>
        <v>0</v>
      </c>
      <c r="H19" s="25">
        <f>IFERROR(INDEX(REPORT_DATA_BY_COMP!$A:$AB,$D19,MATCH(H$10,REPORT_DATA_BY_COMP!$A$1:$AB$1,0)), "")</f>
        <v>5</v>
      </c>
      <c r="I19" s="25">
        <f>IFERROR(INDEX(REPORT_DATA_BY_COMP!$A:$AB,$D19,MATCH(I$10,REPORT_DATA_BY_COMP!$A$1:$AB$1,0)), "")</f>
        <v>0</v>
      </c>
      <c r="J19" s="7" t="s">
        <v>406</v>
      </c>
      <c r="K19" s="25">
        <f>IFERROR(INDEX(REPORT_DATA_BY_COMP!$A:$AB,$D19,MATCH(K$10,REPORT_DATA_BY_COMP!$A$1:$AB$1,0)), "")</f>
        <v>0</v>
      </c>
      <c r="L19" s="25">
        <f>IFERROR(INDEX(REPORT_DATA_BY_COMP!$A:$AB,$D19,MATCH(L$10,REPORT_DATA_BY_COMP!$A$1:$AB$1,0)), "")</f>
        <v>0</v>
      </c>
      <c r="M19" s="25">
        <f>IFERROR(INDEX(REPORT_DATA_BY_COMP!$A:$AB,$D19,MATCH(M$10,REPORT_DATA_BY_COMP!$A$1:$AB$1,0)), "")</f>
        <v>5</v>
      </c>
      <c r="N19" s="25">
        <f>IFERROR(INDEX(REPORT_DATA_BY_COMP!$A:$AB,$D19,MATCH(N$10,REPORT_DATA_BY_COMP!$A$1:$AB$1,0)), "")</f>
        <v>1</v>
      </c>
      <c r="O19" s="25">
        <f>IFERROR(INDEX(REPORT_DATA_BY_COMP!$A:$AB,$D19,MATCH(O$10,REPORT_DATA_BY_COMP!$A$1:$AB$1,0)), "")</f>
        <v>9</v>
      </c>
      <c r="P19" s="25">
        <f>IFERROR(INDEX(REPORT_DATA_BY_COMP!$A:$AB,$D19,MATCH(P$10,REPORT_DATA_BY_COMP!$A$1:$AB$1,0)), "")</f>
        <v>3</v>
      </c>
      <c r="Q19" s="25" t="str">
        <f>IFERROR(INDEX(REPORT_DATA_BY_COMP!$A:$AB,$D19,MATCH(Q$10,REPORT_DATA_BY_COMP!$A$1:$AB$1,0)), "")</f>
        <v/>
      </c>
      <c r="R19" s="25">
        <f>IFERROR(INDEX(REPORT_DATA_BY_COMP!$A:$AB,$D19,MATCH(R$10,REPORT_DATA_BY_COMP!$A$1:$AB$1,0)), "")</f>
        <v>7</v>
      </c>
      <c r="S19" s="25">
        <f>IFERROR(INDEX(REPORT_DATA_BY_COMP!$A:$AB,$D19,MATCH(S$10,REPORT_DATA_BY_COMP!$A$1:$AB$1,0)), "")</f>
        <v>3</v>
      </c>
      <c r="T19" s="25">
        <f>IFERROR(INDEX(REPORT_DATA_BY_COMP!$A:$AB,$D19,MATCH(T$10,REPORT_DATA_BY_COMP!$A$1:$AB$1,0)), "")</f>
        <v>1</v>
      </c>
    </row>
    <row r="20" spans="1:20" x14ac:dyDescent="0.25">
      <c r="A20" s="4"/>
      <c r="B20" s="23" t="s">
        <v>42</v>
      </c>
      <c r="C20" s="24"/>
      <c r="D20" s="24"/>
      <c r="E20" s="26">
        <f>SUM(E18:E19)</f>
        <v>0</v>
      </c>
      <c r="F20" s="26">
        <f>SUM(F18:F19)</f>
        <v>1</v>
      </c>
      <c r="G20" s="26">
        <f>SUM(G18:G19)</f>
        <v>2</v>
      </c>
      <c r="H20" s="26">
        <f>SUM(H18:H19)</f>
        <v>9</v>
      </c>
      <c r="I20" s="26">
        <f>SUM(I18:I19)</f>
        <v>0</v>
      </c>
      <c r="J20" s="24"/>
      <c r="K20" s="26">
        <f t="shared" ref="K20:T20" si="2">SUM(K18:K19)</f>
        <v>0</v>
      </c>
      <c r="L20" s="26">
        <f t="shared" si="2"/>
        <v>0</v>
      </c>
      <c r="M20" s="26">
        <f t="shared" si="2"/>
        <v>12</v>
      </c>
      <c r="N20" s="26">
        <f t="shared" si="2"/>
        <v>4</v>
      </c>
      <c r="O20" s="26">
        <f t="shared" si="2"/>
        <v>20</v>
      </c>
      <c r="P20" s="26">
        <f t="shared" si="2"/>
        <v>4</v>
      </c>
      <c r="Q20" s="26">
        <f t="shared" si="2"/>
        <v>0</v>
      </c>
      <c r="R20" s="26">
        <f t="shared" si="2"/>
        <v>16</v>
      </c>
      <c r="S20" s="26">
        <f t="shared" si="2"/>
        <v>5</v>
      </c>
      <c r="T20" s="26">
        <f t="shared" si="2"/>
        <v>1</v>
      </c>
    </row>
    <row r="21" spans="1:20" x14ac:dyDescent="0.25">
      <c r="A21" s="4"/>
      <c r="B21" s="15" t="s">
        <v>200</v>
      </c>
      <c r="C21" s="51"/>
      <c r="D21" s="51"/>
      <c r="E21" s="51"/>
      <c r="F21" s="51"/>
      <c r="G21" s="51"/>
      <c r="H21" s="51"/>
      <c r="I21" s="51"/>
      <c r="J21" s="51"/>
      <c r="K21" s="52"/>
      <c r="L21" s="52"/>
      <c r="M21" s="52"/>
      <c r="N21" s="52"/>
      <c r="O21" s="52"/>
      <c r="P21" s="52"/>
      <c r="Q21" s="52"/>
      <c r="R21" s="52"/>
      <c r="S21" s="52"/>
      <c r="T21" s="16"/>
    </row>
    <row r="22" spans="1:20" x14ac:dyDescent="0.25">
      <c r="A22" s="8" t="s">
        <v>212</v>
      </c>
      <c r="B22" s="13" t="s">
        <v>201</v>
      </c>
      <c r="C22" s="7" t="str">
        <f t="shared" ref="C22" si="3">CONCATENATE(YEAR,":",MONTH,":",WEEK,":",DAY,":",$A22)</f>
        <v>2016:1:5:7:XIZHI_A_E</v>
      </c>
      <c r="D22" s="7">
        <f>MATCH($C22,REPORT_DATA_BY_COMP!$A:$A,0)</f>
        <v>266</v>
      </c>
      <c r="E22" s="25">
        <f>IFERROR(INDEX(REPORT_DATA_BY_COMP!$A:$AB,$D22,MATCH(E$10,REPORT_DATA_BY_COMP!$A$1:$AB$1,0)), "")</f>
        <v>0</v>
      </c>
      <c r="F22" s="25">
        <f>IFERROR(INDEX(REPORT_DATA_BY_COMP!$A:$AB,$D22,MATCH(F$10,REPORT_DATA_BY_COMP!$A$1:$AB$1,0)), "")</f>
        <v>1</v>
      </c>
      <c r="G22" s="25">
        <f>IFERROR(INDEX(REPORT_DATA_BY_COMP!$A:$AB,$D22,MATCH(G$10,REPORT_DATA_BY_COMP!$A$1:$AB$1,0)), "")</f>
        <v>0</v>
      </c>
      <c r="H22" s="25">
        <f>IFERROR(INDEX(REPORT_DATA_BY_COMP!$A:$AB,$D22,MATCH(H$10,REPORT_DATA_BY_COMP!$A$1:$AB$1,0)), "")</f>
        <v>0</v>
      </c>
      <c r="I22" s="25">
        <f>IFERROR(INDEX(REPORT_DATA_BY_COMP!$A:$AB,$D22,MATCH(I$10,REPORT_DATA_BY_COMP!$A$1:$AB$1,0)), "")</f>
        <v>0</v>
      </c>
      <c r="J22" s="7" t="s">
        <v>407</v>
      </c>
      <c r="K22" s="25">
        <f>IFERROR(INDEX(REPORT_DATA_BY_COMP!$A:$AB,$D22,MATCH(K$10,REPORT_DATA_BY_COMP!$A$1:$AB$1,0)), "")</f>
        <v>2</v>
      </c>
      <c r="L22" s="25">
        <f>IFERROR(INDEX(REPORT_DATA_BY_COMP!$A:$AB,$D22,MATCH(L$10,REPORT_DATA_BY_COMP!$A$1:$AB$1,0)), "")</f>
        <v>2</v>
      </c>
      <c r="M22" s="25">
        <f>IFERROR(INDEX(REPORT_DATA_BY_COMP!$A:$AB,$D22,MATCH(M$10,REPORT_DATA_BY_COMP!$A$1:$AB$1,0)), "")</f>
        <v>1</v>
      </c>
      <c r="N22" s="25">
        <f>IFERROR(INDEX(REPORT_DATA_BY_COMP!$A:$AB,$D22,MATCH(N$10,REPORT_DATA_BY_COMP!$A$1:$AB$1,0)), "")</f>
        <v>1</v>
      </c>
      <c r="O22" s="25">
        <f>IFERROR(INDEX(REPORT_DATA_BY_COMP!$A:$AB,$D22,MATCH(O$10,REPORT_DATA_BY_COMP!$A$1:$AB$1,0)), "")</f>
        <v>10</v>
      </c>
      <c r="P22" s="25">
        <f>IFERROR(INDEX(REPORT_DATA_BY_COMP!$A:$AB,$D22,MATCH(P$10,REPORT_DATA_BY_COMP!$A$1:$AB$1,0)), "")</f>
        <v>10</v>
      </c>
      <c r="Q22" s="25" t="str">
        <f>IFERROR(INDEX(REPORT_DATA_BY_COMP!$A:$AB,$D22,MATCH(Q$10,REPORT_DATA_BY_COMP!$A$1:$AB$1,0)), "")</f>
        <v/>
      </c>
      <c r="R22" s="25">
        <f>IFERROR(INDEX(REPORT_DATA_BY_COMP!$A:$AB,$D22,MATCH(R$10,REPORT_DATA_BY_COMP!$A$1:$AB$1,0)), "")</f>
        <v>5</v>
      </c>
      <c r="S22" s="25">
        <f>IFERROR(INDEX(REPORT_DATA_BY_COMP!$A:$AB,$D22,MATCH(S$10,REPORT_DATA_BY_COMP!$A$1:$AB$1,0)), "")</f>
        <v>1</v>
      </c>
      <c r="T22" s="25">
        <f>IFERROR(INDEX(REPORT_DATA_BY_COMP!$A:$AB,$D22,MATCH(T$10,REPORT_DATA_BY_COMP!$A$1:$AB$1,0)), "")</f>
        <v>0</v>
      </c>
    </row>
    <row r="23" spans="1:20" x14ac:dyDescent="0.25">
      <c r="A23" s="8" t="s">
        <v>213</v>
      </c>
      <c r="B23" s="13" t="s">
        <v>202</v>
      </c>
      <c r="C23" s="7" t="str">
        <f>CONCATENATE(YEAR,":",MONTH,":",WEEK,":",DAY,":",$A23)</f>
        <v>2016:1:5:7:XIZHI_B_E</v>
      </c>
      <c r="D23" s="7">
        <f>MATCH($C23,REPORT_DATA_BY_COMP!$A:$A,0)</f>
        <v>267</v>
      </c>
      <c r="E23" s="25">
        <f>IFERROR(INDEX(REPORT_DATA_BY_COMP!$A:$AB,$D23,MATCH(E$10,REPORT_DATA_BY_COMP!$A$1:$AB$1,0)), "")</f>
        <v>0</v>
      </c>
      <c r="F23" s="25">
        <f>IFERROR(INDEX(REPORT_DATA_BY_COMP!$A:$AB,$D23,MATCH(F$10,REPORT_DATA_BY_COMP!$A$1:$AB$1,0)), "")</f>
        <v>0</v>
      </c>
      <c r="G23" s="25">
        <f>IFERROR(INDEX(REPORT_DATA_BY_COMP!$A:$AB,$D23,MATCH(G$10,REPORT_DATA_BY_COMP!$A$1:$AB$1,0)), "")</f>
        <v>0</v>
      </c>
      <c r="H23" s="25">
        <f>IFERROR(INDEX(REPORT_DATA_BY_COMP!$A:$AB,$D23,MATCH(H$10,REPORT_DATA_BY_COMP!$A$1:$AB$1,0)), "")</f>
        <v>3</v>
      </c>
      <c r="I23" s="25">
        <f>IFERROR(INDEX(REPORT_DATA_BY_COMP!$A:$AB,$D23,MATCH(I$10,REPORT_DATA_BY_COMP!$A$1:$AB$1,0)), "")</f>
        <v>0</v>
      </c>
      <c r="J23" s="7" t="s">
        <v>408</v>
      </c>
      <c r="K23" s="25">
        <f>IFERROR(INDEX(REPORT_DATA_BY_COMP!$A:$AB,$D23,MATCH(K$10,REPORT_DATA_BY_COMP!$A$1:$AB$1,0)), "")</f>
        <v>0</v>
      </c>
      <c r="L23" s="25">
        <f>IFERROR(INDEX(REPORT_DATA_BY_COMP!$A:$AB,$D23,MATCH(L$10,REPORT_DATA_BY_COMP!$A$1:$AB$1,0)), "")</f>
        <v>0</v>
      </c>
      <c r="M23" s="25">
        <f>IFERROR(INDEX(REPORT_DATA_BY_COMP!$A:$AB,$D23,MATCH(M$10,REPORT_DATA_BY_COMP!$A$1:$AB$1,0)), "")</f>
        <v>4</v>
      </c>
      <c r="N23" s="25">
        <f>IFERROR(INDEX(REPORT_DATA_BY_COMP!$A:$AB,$D23,MATCH(N$10,REPORT_DATA_BY_COMP!$A$1:$AB$1,0)), "")</f>
        <v>3</v>
      </c>
      <c r="O23" s="25">
        <f>IFERROR(INDEX(REPORT_DATA_BY_COMP!$A:$AB,$D23,MATCH(O$10,REPORT_DATA_BY_COMP!$A$1:$AB$1,0)), "")</f>
        <v>7</v>
      </c>
      <c r="P23" s="25">
        <f>IFERROR(INDEX(REPORT_DATA_BY_COMP!$A:$AB,$D23,MATCH(P$10,REPORT_DATA_BY_COMP!$A$1:$AB$1,0)), "")</f>
        <v>17</v>
      </c>
      <c r="Q23" s="25" t="str">
        <f>IFERROR(INDEX(REPORT_DATA_BY_COMP!$A:$AB,$D23,MATCH(Q$10,REPORT_DATA_BY_COMP!$A$1:$AB$1,0)), "")</f>
        <v/>
      </c>
      <c r="R23" s="25">
        <f>IFERROR(INDEX(REPORT_DATA_BY_COMP!$A:$AB,$D23,MATCH(R$10,REPORT_DATA_BY_COMP!$A$1:$AB$1,0)), "")</f>
        <v>1</v>
      </c>
      <c r="S23" s="25">
        <f>IFERROR(INDEX(REPORT_DATA_BY_COMP!$A:$AB,$D23,MATCH(S$10,REPORT_DATA_BY_COMP!$A$1:$AB$1,0)), "")</f>
        <v>0</v>
      </c>
      <c r="T23" s="25">
        <f>IFERROR(INDEX(REPORT_DATA_BY_COMP!$A:$AB,$D23,MATCH(T$10,REPORT_DATA_BY_COMP!$A$1:$AB$1,0)), "")</f>
        <v>0</v>
      </c>
    </row>
    <row r="24" spans="1:20" x14ac:dyDescent="0.25">
      <c r="A24" s="8" t="s">
        <v>214</v>
      </c>
      <c r="B24" s="13" t="s">
        <v>404</v>
      </c>
      <c r="C24" s="7" t="str">
        <f>CONCATENATE(YEAR,":",MONTH,":",WEEK,":",DAY,":",$A24)</f>
        <v>2016:1:5:7:XIZHI_S</v>
      </c>
      <c r="D24" s="7">
        <f>MATCH($C24,REPORT_DATA_BY_COMP!$A:$A,0)</f>
        <v>268</v>
      </c>
      <c r="E24" s="25">
        <f>IFERROR(INDEX(REPORT_DATA_BY_COMP!$A:$AB,$D24,MATCH(E$10,REPORT_DATA_BY_COMP!$A$1:$AB$1,0)), "")</f>
        <v>0</v>
      </c>
      <c r="F24" s="25">
        <f>IFERROR(INDEX(REPORT_DATA_BY_COMP!$A:$AB,$D24,MATCH(F$10,REPORT_DATA_BY_COMP!$A$1:$AB$1,0)), "")</f>
        <v>0</v>
      </c>
      <c r="G24" s="25">
        <f>IFERROR(INDEX(REPORT_DATA_BY_COMP!$A:$AB,$D24,MATCH(G$10,REPORT_DATA_BY_COMP!$A$1:$AB$1,0)), "")</f>
        <v>1</v>
      </c>
      <c r="H24" s="25">
        <f>IFERROR(INDEX(REPORT_DATA_BY_COMP!$A:$AB,$D24,MATCH(H$10,REPORT_DATA_BY_COMP!$A$1:$AB$1,0)), "")</f>
        <v>2</v>
      </c>
      <c r="I24" s="25">
        <f>IFERROR(INDEX(REPORT_DATA_BY_COMP!$A:$AB,$D24,MATCH(I$10,REPORT_DATA_BY_COMP!$A$1:$AB$1,0)), "")</f>
        <v>0</v>
      </c>
      <c r="J24" s="7" t="s">
        <v>409</v>
      </c>
      <c r="K24" s="25">
        <f>IFERROR(INDEX(REPORT_DATA_BY_COMP!$A:$AB,$D24,MATCH(K$10,REPORT_DATA_BY_COMP!$A$1:$AB$1,0)), "")</f>
        <v>0</v>
      </c>
      <c r="L24" s="25">
        <f>IFERROR(INDEX(REPORT_DATA_BY_COMP!$A:$AB,$D24,MATCH(L$10,REPORT_DATA_BY_COMP!$A$1:$AB$1,0)), "")</f>
        <v>0</v>
      </c>
      <c r="M24" s="25">
        <f>IFERROR(INDEX(REPORT_DATA_BY_COMP!$A:$AB,$D24,MATCH(M$10,REPORT_DATA_BY_COMP!$A$1:$AB$1,0)), "")</f>
        <v>3</v>
      </c>
      <c r="N24" s="25">
        <f>IFERROR(INDEX(REPORT_DATA_BY_COMP!$A:$AB,$D24,MATCH(N$10,REPORT_DATA_BY_COMP!$A$1:$AB$1,0)), "")</f>
        <v>1</v>
      </c>
      <c r="O24" s="25">
        <f>IFERROR(INDEX(REPORT_DATA_BY_COMP!$A:$AB,$D24,MATCH(O$10,REPORT_DATA_BY_COMP!$A$1:$AB$1,0)), "")</f>
        <v>7</v>
      </c>
      <c r="P24" s="25">
        <f>IFERROR(INDEX(REPORT_DATA_BY_COMP!$A:$AB,$D24,MATCH(P$10,REPORT_DATA_BY_COMP!$A$1:$AB$1,0)), "")</f>
        <v>15</v>
      </c>
      <c r="Q24" s="25" t="str">
        <f>IFERROR(INDEX(REPORT_DATA_BY_COMP!$A:$AB,$D24,MATCH(Q$10,REPORT_DATA_BY_COMP!$A$1:$AB$1,0)), "")</f>
        <v/>
      </c>
      <c r="R24" s="25">
        <f>IFERROR(INDEX(REPORT_DATA_BY_COMP!$A:$AB,$D24,MATCH(R$10,REPORT_DATA_BY_COMP!$A$1:$AB$1,0)), "")</f>
        <v>2</v>
      </c>
      <c r="S24" s="25">
        <f>IFERROR(INDEX(REPORT_DATA_BY_COMP!$A:$AB,$D24,MATCH(S$10,REPORT_DATA_BY_COMP!$A$1:$AB$1,0)), "")</f>
        <v>3</v>
      </c>
      <c r="T24" s="25">
        <f>IFERROR(INDEX(REPORT_DATA_BY_COMP!$A:$AB,$D24,MATCH(T$10,REPORT_DATA_BY_COMP!$A$1:$AB$1,0)), "")</f>
        <v>0</v>
      </c>
    </row>
    <row r="25" spans="1:20" x14ac:dyDescent="0.25">
      <c r="A25" s="4"/>
      <c r="B25" s="23" t="s">
        <v>42</v>
      </c>
      <c r="C25" s="24"/>
      <c r="D25" s="24"/>
      <c r="E25" s="26">
        <f>SUM(E22:E24)</f>
        <v>0</v>
      </c>
      <c r="F25" s="26">
        <f t="shared" ref="F25:I25" si="4">SUM(F22:F24)</f>
        <v>1</v>
      </c>
      <c r="G25" s="26">
        <f t="shared" si="4"/>
        <v>1</v>
      </c>
      <c r="H25" s="26">
        <f t="shared" si="4"/>
        <v>5</v>
      </c>
      <c r="I25" s="26">
        <f t="shared" si="4"/>
        <v>0</v>
      </c>
      <c r="J25" s="24"/>
      <c r="K25" s="26">
        <f t="shared" ref="K25:T25" si="5">SUM(K22:K24)</f>
        <v>2</v>
      </c>
      <c r="L25" s="26">
        <f t="shared" si="5"/>
        <v>2</v>
      </c>
      <c r="M25" s="26">
        <f t="shared" si="5"/>
        <v>8</v>
      </c>
      <c r="N25" s="26">
        <f t="shared" si="5"/>
        <v>5</v>
      </c>
      <c r="O25" s="26">
        <f t="shared" si="5"/>
        <v>24</v>
      </c>
      <c r="P25" s="26">
        <f t="shared" si="5"/>
        <v>42</v>
      </c>
      <c r="Q25" s="26">
        <f t="shared" si="5"/>
        <v>0</v>
      </c>
      <c r="R25" s="26">
        <f t="shared" si="5"/>
        <v>8</v>
      </c>
      <c r="S25" s="26">
        <f t="shared" si="5"/>
        <v>4</v>
      </c>
      <c r="T25" s="26">
        <f t="shared" si="5"/>
        <v>0</v>
      </c>
    </row>
    <row r="26" spans="1:20" x14ac:dyDescent="0.25">
      <c r="A26" s="4"/>
      <c r="B26" s="10" t="s">
        <v>203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2"/>
    </row>
    <row r="27" spans="1:20" x14ac:dyDescent="0.25">
      <c r="A27" s="8" t="s">
        <v>217</v>
      </c>
      <c r="B27" s="13" t="s">
        <v>410</v>
      </c>
      <c r="C27" s="7" t="str">
        <f>CONCATENATE(YEAR,":",MONTH,":",WEEK,":",DAY,":",$A27)</f>
        <v>2016:1:5:7:YILAN_E</v>
      </c>
      <c r="D27" s="7">
        <f>MATCH($C27,REPORT_DATA_BY_COMP!$A:$A,0)</f>
        <v>269</v>
      </c>
      <c r="E27" s="25">
        <f>IFERROR(INDEX(REPORT_DATA_BY_COMP!$A:$AB,$D27,MATCH(E$10,REPORT_DATA_BY_COMP!$A$1:$AB$1,0)), "")</f>
        <v>0</v>
      </c>
      <c r="F27" s="25">
        <f>IFERROR(INDEX(REPORT_DATA_BY_COMP!$A:$AB,$D27,MATCH(F$10,REPORT_DATA_BY_COMP!$A$1:$AB$1,0)), "")</f>
        <v>0</v>
      </c>
      <c r="G27" s="25">
        <f>IFERROR(INDEX(REPORT_DATA_BY_COMP!$A:$AB,$D27,MATCH(G$10,REPORT_DATA_BY_COMP!$A$1:$AB$1,0)), "")</f>
        <v>1</v>
      </c>
      <c r="H27" s="25">
        <f>IFERROR(INDEX(REPORT_DATA_BY_COMP!$A:$AB,$D27,MATCH(H$10,REPORT_DATA_BY_COMP!$A$1:$AB$1,0)), "")</f>
        <v>3</v>
      </c>
      <c r="I27" s="25">
        <f>IFERROR(INDEX(REPORT_DATA_BY_COMP!$A:$AB,$D27,MATCH(I$10,REPORT_DATA_BY_COMP!$A$1:$AB$1,0)), "")</f>
        <v>0</v>
      </c>
      <c r="J27" s="7" t="s">
        <v>412</v>
      </c>
      <c r="K27" s="25">
        <f>IFERROR(INDEX(REPORT_DATA_BY_COMP!$A:$AB,$D27,MATCH(K$10,REPORT_DATA_BY_COMP!$A$1:$AB$1,0)), "")</f>
        <v>0</v>
      </c>
      <c r="L27" s="25">
        <f>IFERROR(INDEX(REPORT_DATA_BY_COMP!$A:$AB,$D27,MATCH(L$10,REPORT_DATA_BY_COMP!$A$1:$AB$1,0)), "")</f>
        <v>0</v>
      </c>
      <c r="M27" s="25">
        <f>IFERROR(INDEX(REPORT_DATA_BY_COMP!$A:$AB,$D27,MATCH(M$10,REPORT_DATA_BY_COMP!$A$1:$AB$1,0)), "")</f>
        <v>4</v>
      </c>
      <c r="N27" s="25">
        <f>IFERROR(INDEX(REPORT_DATA_BY_COMP!$A:$AB,$D27,MATCH(N$10,REPORT_DATA_BY_COMP!$A$1:$AB$1,0)), "")</f>
        <v>2</v>
      </c>
      <c r="O27" s="25">
        <f>IFERROR(INDEX(REPORT_DATA_BY_COMP!$A:$AB,$D27,MATCH(O$10,REPORT_DATA_BY_COMP!$A$1:$AB$1,0)), "")</f>
        <v>6</v>
      </c>
      <c r="P27" s="25">
        <f>IFERROR(INDEX(REPORT_DATA_BY_COMP!$A:$AB,$D27,MATCH(P$10,REPORT_DATA_BY_COMP!$A$1:$AB$1,0)), "")</f>
        <v>22</v>
      </c>
      <c r="Q27" s="25" t="str">
        <f>IFERROR(INDEX(REPORT_DATA_BY_COMP!$A:$AB,$D27,MATCH(Q$10,REPORT_DATA_BY_COMP!$A$1:$AB$1,0)), "")</f>
        <v/>
      </c>
      <c r="R27" s="25">
        <f>IFERROR(INDEX(REPORT_DATA_BY_COMP!$A:$AB,$D27,MATCH(R$10,REPORT_DATA_BY_COMP!$A$1:$AB$1,0)), "")</f>
        <v>2</v>
      </c>
      <c r="S27" s="25">
        <f>IFERROR(INDEX(REPORT_DATA_BY_COMP!$A:$AB,$D27,MATCH(S$10,REPORT_DATA_BY_COMP!$A$1:$AB$1,0)), "")</f>
        <v>0</v>
      </c>
      <c r="T27" s="25">
        <f>IFERROR(INDEX(REPORT_DATA_BY_COMP!$A:$AB,$D27,MATCH(T$10,REPORT_DATA_BY_COMP!$A$1:$AB$1,0)), "")</f>
        <v>0</v>
      </c>
    </row>
    <row r="28" spans="1:20" x14ac:dyDescent="0.25">
      <c r="A28" s="8" t="s">
        <v>218</v>
      </c>
      <c r="B28" s="13" t="s">
        <v>205</v>
      </c>
      <c r="C28" s="7" t="str">
        <f>CONCATENATE(YEAR,":",MONTH,":",WEEK,":",DAY,":",$A28)</f>
        <v>2016:1:5:7:YILAN_S</v>
      </c>
      <c r="D28" s="7">
        <f>MATCH($C28,REPORT_DATA_BY_COMP!$A:$A,0)</f>
        <v>270</v>
      </c>
      <c r="E28" s="25">
        <f>IFERROR(INDEX(REPORT_DATA_BY_COMP!$A:$AB,$D28,MATCH(E$10,REPORT_DATA_BY_COMP!$A$1:$AB$1,0)), "")</f>
        <v>0</v>
      </c>
      <c r="F28" s="25">
        <f>IFERROR(INDEX(REPORT_DATA_BY_COMP!$A:$AB,$D28,MATCH(F$10,REPORT_DATA_BY_COMP!$A$1:$AB$1,0)), "")</f>
        <v>0</v>
      </c>
      <c r="G28" s="25">
        <f>IFERROR(INDEX(REPORT_DATA_BY_COMP!$A:$AB,$D28,MATCH(G$10,REPORT_DATA_BY_COMP!$A$1:$AB$1,0)), "")</f>
        <v>0</v>
      </c>
      <c r="H28" s="25">
        <f>IFERROR(INDEX(REPORT_DATA_BY_COMP!$A:$AB,$D28,MATCH(H$10,REPORT_DATA_BY_COMP!$A$1:$AB$1,0)), "")</f>
        <v>1</v>
      </c>
      <c r="I28" s="25">
        <f>IFERROR(INDEX(REPORT_DATA_BY_COMP!$A:$AB,$D28,MATCH(I$10,REPORT_DATA_BY_COMP!$A$1:$AB$1,0)), "")</f>
        <v>0</v>
      </c>
      <c r="J28" s="7" t="s">
        <v>413</v>
      </c>
      <c r="K28" s="25">
        <f>IFERROR(INDEX(REPORT_DATA_BY_COMP!$A:$AB,$D28,MATCH(K$10,REPORT_DATA_BY_COMP!$A$1:$AB$1,0)), "")</f>
        <v>0</v>
      </c>
      <c r="L28" s="25">
        <f>IFERROR(INDEX(REPORT_DATA_BY_COMP!$A:$AB,$D28,MATCH(L$10,REPORT_DATA_BY_COMP!$A$1:$AB$1,0)), "")</f>
        <v>0</v>
      </c>
      <c r="M28" s="25">
        <f>IFERROR(INDEX(REPORT_DATA_BY_COMP!$A:$AB,$D28,MATCH(M$10,REPORT_DATA_BY_COMP!$A$1:$AB$1,0)), "")</f>
        <v>2</v>
      </c>
      <c r="N28" s="25">
        <f>IFERROR(INDEX(REPORT_DATA_BY_COMP!$A:$AB,$D28,MATCH(N$10,REPORT_DATA_BY_COMP!$A$1:$AB$1,0)), "")</f>
        <v>2</v>
      </c>
      <c r="O28" s="25">
        <f>IFERROR(INDEX(REPORT_DATA_BY_COMP!$A:$AB,$D28,MATCH(O$10,REPORT_DATA_BY_COMP!$A$1:$AB$1,0)), "")</f>
        <v>10</v>
      </c>
      <c r="P28" s="25">
        <f>IFERROR(INDEX(REPORT_DATA_BY_COMP!$A:$AB,$D28,MATCH(P$10,REPORT_DATA_BY_COMP!$A$1:$AB$1,0)), "")</f>
        <v>15</v>
      </c>
      <c r="Q28" s="25" t="str">
        <f>IFERROR(INDEX(REPORT_DATA_BY_COMP!$A:$AB,$D28,MATCH(Q$10,REPORT_DATA_BY_COMP!$A$1:$AB$1,0)), "")</f>
        <v/>
      </c>
      <c r="R28" s="25">
        <f>IFERROR(INDEX(REPORT_DATA_BY_COMP!$A:$AB,$D28,MATCH(R$10,REPORT_DATA_BY_COMP!$A$1:$AB$1,0)), "")</f>
        <v>3</v>
      </c>
      <c r="S28" s="25">
        <f>IFERROR(INDEX(REPORT_DATA_BY_COMP!$A:$AB,$D28,MATCH(S$10,REPORT_DATA_BY_COMP!$A$1:$AB$1,0)), "")</f>
        <v>1</v>
      </c>
      <c r="T28" s="25">
        <f>IFERROR(INDEX(REPORT_DATA_BY_COMP!$A:$AB,$D28,MATCH(T$10,REPORT_DATA_BY_COMP!$A$1:$AB$1,0)), "")</f>
        <v>0</v>
      </c>
    </row>
    <row r="29" spans="1:20" x14ac:dyDescent="0.25">
      <c r="A29" s="8" t="s">
        <v>215</v>
      </c>
      <c r="B29" s="13" t="s">
        <v>204</v>
      </c>
      <c r="C29" s="7" t="str">
        <f>CONCATENATE(YEAR,":",MONTH,":",WEEK,":",DAY,":",$A29)</f>
        <v>2016:1:5:7:LUODONG_A_E</v>
      </c>
      <c r="D29" s="7">
        <f>MATCH($C29,REPORT_DATA_BY_COMP!$A:$A,0)</f>
        <v>211</v>
      </c>
      <c r="E29" s="25">
        <f>IFERROR(INDEX(REPORT_DATA_BY_COMP!$A:$AB,$D29,MATCH(E$10,REPORT_DATA_BY_COMP!$A$1:$AB$1,0)), "")</f>
        <v>0</v>
      </c>
      <c r="F29" s="25">
        <f>IFERROR(INDEX(REPORT_DATA_BY_COMP!$A:$AB,$D29,MATCH(F$10,REPORT_DATA_BY_COMP!$A$1:$AB$1,0)), "")</f>
        <v>0</v>
      </c>
      <c r="G29" s="25">
        <f>IFERROR(INDEX(REPORT_DATA_BY_COMP!$A:$AB,$D29,MATCH(G$10,REPORT_DATA_BY_COMP!$A$1:$AB$1,0)), "")</f>
        <v>0</v>
      </c>
      <c r="H29" s="25">
        <f>IFERROR(INDEX(REPORT_DATA_BY_COMP!$A:$AB,$D29,MATCH(H$10,REPORT_DATA_BY_COMP!$A$1:$AB$1,0)), "")</f>
        <v>1</v>
      </c>
      <c r="I29" s="25">
        <f>IFERROR(INDEX(REPORT_DATA_BY_COMP!$A:$AB,$D29,MATCH(I$10,REPORT_DATA_BY_COMP!$A$1:$AB$1,0)), "")</f>
        <v>0</v>
      </c>
      <c r="J29" s="7" t="s">
        <v>414</v>
      </c>
      <c r="K29" s="25">
        <f>IFERROR(INDEX(REPORT_DATA_BY_COMP!$A:$AB,$D29,MATCH(K$10,REPORT_DATA_BY_COMP!$A$1:$AB$1,0)), "")</f>
        <v>0</v>
      </c>
      <c r="L29" s="25">
        <f>IFERROR(INDEX(REPORT_DATA_BY_COMP!$A:$AB,$D29,MATCH(L$10,REPORT_DATA_BY_COMP!$A$1:$AB$1,0)), "")</f>
        <v>0</v>
      </c>
      <c r="M29" s="25">
        <f>IFERROR(INDEX(REPORT_DATA_BY_COMP!$A:$AB,$D29,MATCH(M$10,REPORT_DATA_BY_COMP!$A$1:$AB$1,0)), "")</f>
        <v>7</v>
      </c>
      <c r="N29" s="25">
        <f>IFERROR(INDEX(REPORT_DATA_BY_COMP!$A:$AB,$D29,MATCH(N$10,REPORT_DATA_BY_COMP!$A$1:$AB$1,0)), "")</f>
        <v>4</v>
      </c>
      <c r="O29" s="25">
        <f>IFERROR(INDEX(REPORT_DATA_BY_COMP!$A:$AB,$D29,MATCH(O$10,REPORT_DATA_BY_COMP!$A$1:$AB$1,0)), "")</f>
        <v>11</v>
      </c>
      <c r="P29" s="25">
        <f>IFERROR(INDEX(REPORT_DATA_BY_COMP!$A:$AB,$D29,MATCH(P$10,REPORT_DATA_BY_COMP!$A$1:$AB$1,0)), "")</f>
        <v>1</v>
      </c>
      <c r="Q29" s="25" t="str">
        <f>IFERROR(INDEX(REPORT_DATA_BY_COMP!$A:$AB,$D29,MATCH(Q$10,REPORT_DATA_BY_COMP!$A$1:$AB$1,0)), "")</f>
        <v/>
      </c>
      <c r="R29" s="25">
        <f>IFERROR(INDEX(REPORT_DATA_BY_COMP!$A:$AB,$D29,MATCH(R$10,REPORT_DATA_BY_COMP!$A$1:$AB$1,0)), "")</f>
        <v>5</v>
      </c>
      <c r="S29" s="25">
        <f>IFERROR(INDEX(REPORT_DATA_BY_COMP!$A:$AB,$D29,MATCH(S$10,REPORT_DATA_BY_COMP!$A$1:$AB$1,0)), "")</f>
        <v>0</v>
      </c>
      <c r="T29" s="25">
        <f>IFERROR(INDEX(REPORT_DATA_BY_COMP!$A:$AB,$D29,MATCH(T$10,REPORT_DATA_BY_COMP!$A$1:$AB$1,0)), "")</f>
        <v>0</v>
      </c>
    </row>
    <row r="30" spans="1:20" x14ac:dyDescent="0.25">
      <c r="A30" s="8" t="s">
        <v>216</v>
      </c>
      <c r="B30" s="13" t="s">
        <v>411</v>
      </c>
      <c r="C30" s="7" t="str">
        <f>CONCATENATE(YEAR,":",MONTH,":",WEEK,":",DAY,":",$A30)</f>
        <v>2016:1:5:7:LUODONG_B_E</v>
      </c>
      <c r="D30" s="7">
        <f>MATCH($C30,REPORT_DATA_BY_COMP!$A:$A,0)</f>
        <v>212</v>
      </c>
      <c r="E30" s="25">
        <f>IFERROR(INDEX(REPORT_DATA_BY_COMP!$A:$AB,$D30,MATCH(E$10,REPORT_DATA_BY_COMP!$A$1:$AB$1,0)), "")</f>
        <v>0</v>
      </c>
      <c r="F30" s="25">
        <f>IFERROR(INDEX(REPORT_DATA_BY_COMP!$A:$AB,$D30,MATCH(F$10,REPORT_DATA_BY_COMP!$A$1:$AB$1,0)), "")</f>
        <v>1</v>
      </c>
      <c r="G30" s="25">
        <f>IFERROR(INDEX(REPORT_DATA_BY_COMP!$A:$AB,$D30,MATCH(G$10,REPORT_DATA_BY_COMP!$A$1:$AB$1,0)), "")</f>
        <v>0</v>
      </c>
      <c r="H30" s="25">
        <f>IFERROR(INDEX(REPORT_DATA_BY_COMP!$A:$AB,$D30,MATCH(H$10,REPORT_DATA_BY_COMP!$A$1:$AB$1,0)), "")</f>
        <v>6</v>
      </c>
      <c r="I30" s="25">
        <f>IFERROR(INDEX(REPORT_DATA_BY_COMP!$A:$AB,$D30,MATCH(I$10,REPORT_DATA_BY_COMP!$A$1:$AB$1,0)), "")</f>
        <v>0</v>
      </c>
      <c r="J30" s="7" t="s">
        <v>415</v>
      </c>
      <c r="K30" s="25">
        <f>IFERROR(INDEX(REPORT_DATA_BY_COMP!$A:$AB,$D30,MATCH(K$10,REPORT_DATA_BY_COMP!$A$1:$AB$1,0)), "")</f>
        <v>0</v>
      </c>
      <c r="L30" s="25">
        <f>IFERROR(INDEX(REPORT_DATA_BY_COMP!$A:$AB,$D30,MATCH(L$10,REPORT_DATA_BY_COMP!$A$1:$AB$1,0)), "")</f>
        <v>0</v>
      </c>
      <c r="M30" s="25">
        <f>IFERROR(INDEX(REPORT_DATA_BY_COMP!$A:$AB,$D30,MATCH(M$10,REPORT_DATA_BY_COMP!$A$1:$AB$1,0)), "")</f>
        <v>9</v>
      </c>
      <c r="N30" s="25">
        <f>IFERROR(INDEX(REPORT_DATA_BY_COMP!$A:$AB,$D30,MATCH(N$10,REPORT_DATA_BY_COMP!$A$1:$AB$1,0)), "")</f>
        <v>2</v>
      </c>
      <c r="O30" s="25">
        <f>IFERROR(INDEX(REPORT_DATA_BY_COMP!$A:$AB,$D30,MATCH(O$10,REPORT_DATA_BY_COMP!$A$1:$AB$1,0)), "")</f>
        <v>5</v>
      </c>
      <c r="P30" s="25">
        <f>IFERROR(INDEX(REPORT_DATA_BY_COMP!$A:$AB,$D30,MATCH(P$10,REPORT_DATA_BY_COMP!$A$1:$AB$1,0)), "")</f>
        <v>13</v>
      </c>
      <c r="Q30" s="25" t="str">
        <f>IFERROR(INDEX(REPORT_DATA_BY_COMP!$A:$AB,$D30,MATCH(Q$10,REPORT_DATA_BY_COMP!$A$1:$AB$1,0)), "")</f>
        <v/>
      </c>
      <c r="R30" s="25">
        <f>IFERROR(INDEX(REPORT_DATA_BY_COMP!$A:$AB,$D30,MATCH(R$10,REPORT_DATA_BY_COMP!$A$1:$AB$1,0)), "")</f>
        <v>4</v>
      </c>
      <c r="S30" s="25">
        <f>IFERROR(INDEX(REPORT_DATA_BY_COMP!$A:$AB,$D30,MATCH(S$10,REPORT_DATA_BY_COMP!$A$1:$AB$1,0)), "")</f>
        <v>1</v>
      </c>
      <c r="T30" s="25">
        <f>IFERROR(INDEX(REPORT_DATA_BY_COMP!$A:$AB,$D30,MATCH(T$10,REPORT_DATA_BY_COMP!$A$1:$AB$1,0)), "")</f>
        <v>0</v>
      </c>
    </row>
    <row r="31" spans="1:20" x14ac:dyDescent="0.25">
      <c r="A31" s="8"/>
      <c r="B31" s="23" t="s">
        <v>42</v>
      </c>
      <c r="C31" s="24"/>
      <c r="D31" s="24"/>
      <c r="E31" s="26">
        <f>SUM(E27:E30)</f>
        <v>0</v>
      </c>
      <c r="F31" s="26">
        <f t="shared" ref="F31:T31" si="6">SUM(F27:F30)</f>
        <v>1</v>
      </c>
      <c r="G31" s="26">
        <f t="shared" si="6"/>
        <v>1</v>
      </c>
      <c r="H31" s="26">
        <f t="shared" si="6"/>
        <v>11</v>
      </c>
      <c r="I31" s="26">
        <f t="shared" si="6"/>
        <v>0</v>
      </c>
      <c r="J31" s="26"/>
      <c r="K31" s="26">
        <f t="shared" si="6"/>
        <v>0</v>
      </c>
      <c r="L31" s="26">
        <f t="shared" si="6"/>
        <v>0</v>
      </c>
      <c r="M31" s="26">
        <f t="shared" si="6"/>
        <v>22</v>
      </c>
      <c r="N31" s="26">
        <f t="shared" si="6"/>
        <v>10</v>
      </c>
      <c r="O31" s="26">
        <f t="shared" si="6"/>
        <v>32</v>
      </c>
      <c r="P31" s="26">
        <f t="shared" si="6"/>
        <v>51</v>
      </c>
      <c r="Q31" s="26">
        <f t="shared" si="6"/>
        <v>0</v>
      </c>
      <c r="R31" s="26">
        <f t="shared" si="6"/>
        <v>14</v>
      </c>
      <c r="S31" s="26">
        <f t="shared" si="6"/>
        <v>2</v>
      </c>
      <c r="T31" s="26">
        <f t="shared" si="6"/>
        <v>0</v>
      </c>
    </row>
    <row r="32" spans="1:20" x14ac:dyDescent="0.25">
      <c r="D32" s="3"/>
      <c r="E32" s="3"/>
    </row>
    <row r="33" spans="1:20" x14ac:dyDescent="0.25">
      <c r="B33" s="29" t="s">
        <v>263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4"/>
    </row>
    <row r="34" spans="1:20" x14ac:dyDescent="0.25">
      <c r="A34" t="s">
        <v>266</v>
      </c>
      <c r="B34" s="30" t="s">
        <v>253</v>
      </c>
      <c r="C34" s="31" t="str">
        <f>CONCATENATE(YEAR,":",MONTH,":1:",WEEKLY_REPORT_DAY,":", $A34)</f>
        <v>2016:1:1:7:EAST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1"/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  <c r="T34" s="36" t="str">
        <f>IFERROR(INDEX(REPORT_DATA_BY_ZONE!$A:$Z,$D34,MATCH(T$10,REPORT_DATA_BY_ZONE!$A$1:$Z$1,0)), "")</f>
        <v/>
      </c>
    </row>
    <row r="35" spans="1:20" x14ac:dyDescent="0.25">
      <c r="A35" t="s">
        <v>266</v>
      </c>
      <c r="B35" s="30" t="s">
        <v>254</v>
      </c>
      <c r="C35" s="31" t="str">
        <f>CONCATENATE(YEAR,":",MONTH,":2:",WEEKLY_REPORT_DAY,":", $A35)</f>
        <v>2016:1:2:7:EAST</v>
      </c>
      <c r="D35" s="31" t="e">
        <f>MATCH($C35,REPORT_DATA_BY_ZONE!$A:$A, 0)</f>
        <v>#N/A</v>
      </c>
      <c r="E35" s="25" t="str">
        <f>IFERROR(INDEX(REPORT_DATA_BY_ZONE!$A:$Z,$D35,MATCH(E$10,REPORT_DATA_BY_ZONE!$A$1:$Z$1,0)), "")</f>
        <v/>
      </c>
      <c r="F35" s="25" t="str">
        <f>IFERROR(INDEX(REPORT_DATA_BY_ZONE!$A:$Z,$D35,MATCH(F$10,REPORT_DATA_BY_ZONE!$A$1:$Z$1,0)), "")</f>
        <v/>
      </c>
      <c r="G35" s="25" t="str">
        <f>IFERROR(INDEX(REPORT_DATA_BY_ZONE!$A:$Z,$D35,MATCH(G$10,REPORT_DATA_BY_ZONE!$A$1:$Z$1,0)), "")</f>
        <v/>
      </c>
      <c r="H35" s="25" t="str">
        <f>IFERROR(INDEX(REPORT_DATA_BY_ZONE!$A:$Z,$D35,MATCH(H$10,REPORT_DATA_BY_ZONE!$A$1:$Z$1,0)), "")</f>
        <v/>
      </c>
      <c r="I35" s="25" t="str">
        <f>IFERROR(INDEX(REPORT_DATA_BY_ZONE!$A:$Z,$D35,MATCH(I$10,REPORT_DATA_BY_ZONE!$A$1:$Z$1,0)), "")</f>
        <v/>
      </c>
      <c r="J35" s="31"/>
      <c r="K35" s="36" t="str">
        <f>IFERROR(INDEX(REPORT_DATA_BY_ZONE!$A:$Z,$D35,MATCH(K$10,REPORT_DATA_BY_ZONE!$A$1:$Z$1,0)), "")</f>
        <v/>
      </c>
      <c r="L35" s="36" t="str">
        <f>IFERROR(INDEX(REPORT_DATA_BY_ZONE!$A:$Z,$D35,MATCH(L$10,REPORT_DATA_BY_ZONE!$A$1:$Z$1,0)), "")</f>
        <v/>
      </c>
      <c r="M35" s="36" t="str">
        <f>IFERROR(INDEX(REPORT_DATA_BY_ZONE!$A:$Z,$D35,MATCH(M$10,REPORT_DATA_BY_ZONE!$A$1:$Z$1,0)), "")</f>
        <v/>
      </c>
      <c r="N35" s="36" t="str">
        <f>IFERROR(INDEX(REPORT_DATA_BY_ZONE!$A:$Z,$D35,MATCH(N$10,REPORT_DATA_BY_ZONE!$A$1:$Z$1,0)), "")</f>
        <v/>
      </c>
      <c r="O35" s="36" t="str">
        <f>IFERROR(INDEX(REPORT_DATA_BY_ZONE!$A:$Z,$D35,MATCH(O$10,REPORT_DATA_BY_ZONE!$A$1:$Z$1,0)), "")</f>
        <v/>
      </c>
      <c r="P35" s="36" t="str">
        <f>IFERROR(INDEX(REPORT_DATA_BY_ZONE!$A:$Z,$D35,MATCH(P$10,REPORT_DATA_BY_ZONE!$A$1:$Z$1,0)), "")</f>
        <v/>
      </c>
      <c r="Q35" s="36" t="str">
        <f>IFERROR(INDEX(REPORT_DATA_BY_ZONE!$A:$Z,$D35,MATCH(Q$10,REPORT_DATA_BY_ZONE!$A$1:$Z$1,0)), "")</f>
        <v/>
      </c>
      <c r="R35" s="36" t="str">
        <f>IFERROR(INDEX(REPORT_DATA_BY_ZONE!$A:$Z,$D35,MATCH(R$10,REPORT_DATA_BY_ZONE!$A$1:$Z$1,0)), "")</f>
        <v/>
      </c>
      <c r="S35" s="36" t="str">
        <f>IFERROR(INDEX(REPORT_DATA_BY_ZONE!$A:$Z,$D35,MATCH(S$10,REPORT_DATA_BY_ZONE!$A$1:$Z$1,0)), "")</f>
        <v/>
      </c>
      <c r="T35" s="36" t="str">
        <f>IFERROR(INDEX(REPORT_DATA_BY_ZONE!$A:$Z,$D35,MATCH(T$10,REPORT_DATA_BY_ZONE!$A$1:$Z$1,0)), "")</f>
        <v/>
      </c>
    </row>
    <row r="36" spans="1:20" x14ac:dyDescent="0.25">
      <c r="A36" t="s">
        <v>266</v>
      </c>
      <c r="B36" s="30" t="s">
        <v>255</v>
      </c>
      <c r="C36" s="31" t="str">
        <f>CONCATENATE(YEAR,":",MONTH,":3:",WEEKLY_REPORT_DAY,":", $A36)</f>
        <v>2016:1:3:7:EAST</v>
      </c>
      <c r="D36" s="31" t="e">
        <f>MATCH($C36,REPORT_DATA_BY_ZONE!$A:$A, 0)</f>
        <v>#N/A</v>
      </c>
      <c r="E36" s="25" t="str">
        <f>IFERROR(INDEX(REPORT_DATA_BY_ZONE!$A:$Z,$D36,MATCH(E$10,REPORT_DATA_BY_ZONE!$A$1:$Z$1,0)), "")</f>
        <v/>
      </c>
      <c r="F36" s="25" t="str">
        <f>IFERROR(INDEX(REPORT_DATA_BY_ZONE!$A:$Z,$D36,MATCH(F$10,REPORT_DATA_BY_ZONE!$A$1:$Z$1,0)), "")</f>
        <v/>
      </c>
      <c r="G36" s="25" t="str">
        <f>IFERROR(INDEX(REPORT_DATA_BY_ZONE!$A:$Z,$D36,MATCH(G$10,REPORT_DATA_BY_ZONE!$A$1:$Z$1,0)), "")</f>
        <v/>
      </c>
      <c r="H36" s="25" t="str">
        <f>IFERROR(INDEX(REPORT_DATA_BY_ZONE!$A:$Z,$D36,MATCH(H$10,REPORT_DATA_BY_ZONE!$A$1:$Z$1,0)), "")</f>
        <v/>
      </c>
      <c r="I36" s="25" t="str">
        <f>IFERROR(INDEX(REPORT_DATA_BY_ZONE!$A:$Z,$D36,MATCH(I$10,REPORT_DATA_BY_ZONE!$A$1:$Z$1,0)), "")</f>
        <v/>
      </c>
      <c r="J36" s="31"/>
      <c r="K36" s="36" t="str">
        <f>IFERROR(INDEX(REPORT_DATA_BY_ZONE!$A:$Z,$D36,MATCH(K$10,REPORT_DATA_BY_ZONE!$A$1:$Z$1,0)), "")</f>
        <v/>
      </c>
      <c r="L36" s="36" t="str">
        <f>IFERROR(INDEX(REPORT_DATA_BY_ZONE!$A:$Z,$D36,MATCH(L$10,REPORT_DATA_BY_ZONE!$A$1:$Z$1,0)), "")</f>
        <v/>
      </c>
      <c r="M36" s="36" t="str">
        <f>IFERROR(INDEX(REPORT_DATA_BY_ZONE!$A:$Z,$D36,MATCH(M$10,REPORT_DATA_BY_ZONE!$A$1:$Z$1,0)), "")</f>
        <v/>
      </c>
      <c r="N36" s="36" t="str">
        <f>IFERROR(INDEX(REPORT_DATA_BY_ZONE!$A:$Z,$D36,MATCH(N$10,REPORT_DATA_BY_ZONE!$A$1:$Z$1,0)), "")</f>
        <v/>
      </c>
      <c r="O36" s="36" t="str">
        <f>IFERROR(INDEX(REPORT_DATA_BY_ZONE!$A:$Z,$D36,MATCH(O$10,REPORT_DATA_BY_ZONE!$A$1:$Z$1,0)), "")</f>
        <v/>
      </c>
      <c r="P36" s="36" t="str">
        <f>IFERROR(INDEX(REPORT_DATA_BY_ZONE!$A:$Z,$D36,MATCH(P$10,REPORT_DATA_BY_ZONE!$A$1:$Z$1,0)), "")</f>
        <v/>
      </c>
      <c r="Q36" s="36" t="str">
        <f>IFERROR(INDEX(REPORT_DATA_BY_ZONE!$A:$Z,$D36,MATCH(Q$10,REPORT_DATA_BY_ZONE!$A$1:$Z$1,0)), "")</f>
        <v/>
      </c>
      <c r="R36" s="36" t="str">
        <f>IFERROR(INDEX(REPORT_DATA_BY_ZONE!$A:$Z,$D36,MATCH(R$10,REPORT_DATA_BY_ZONE!$A$1:$Z$1,0)), "")</f>
        <v/>
      </c>
      <c r="S36" s="36" t="str">
        <f>IFERROR(INDEX(REPORT_DATA_BY_ZONE!$A:$Z,$D36,MATCH(S$10,REPORT_DATA_BY_ZONE!$A$1:$Z$1,0)), "")</f>
        <v/>
      </c>
      <c r="T36" s="36" t="str">
        <f>IFERROR(INDEX(REPORT_DATA_BY_ZONE!$A:$Z,$D36,MATCH(T$10,REPORT_DATA_BY_ZONE!$A$1:$Z$1,0)), "")</f>
        <v/>
      </c>
    </row>
    <row r="37" spans="1:20" x14ac:dyDescent="0.25">
      <c r="A37" t="s">
        <v>266</v>
      </c>
      <c r="B37" s="30" t="s">
        <v>256</v>
      </c>
      <c r="C37" s="31" t="str">
        <f>CONCATENATE(YEAR,":",MONTH,":4:",WEEKLY_REPORT_DAY,":", $A37)</f>
        <v>2016:1:4:7:EAST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1"/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  <c r="T37" s="36" t="str">
        <f>IFERROR(INDEX(REPORT_DATA_BY_ZONE!$A:$Z,$D37,MATCH(T$10,REPORT_DATA_BY_ZONE!$A$1:$Z$1,0)), "")</f>
        <v/>
      </c>
    </row>
    <row r="38" spans="1:20" x14ac:dyDescent="0.25">
      <c r="A38" t="s">
        <v>266</v>
      </c>
      <c r="B38" s="30" t="s">
        <v>257</v>
      </c>
      <c r="C38" s="31" t="str">
        <f>CONCATENATE(YEAR,":",MONTH,":5:",WEEKLY_REPORT_DAY,":", $A38)</f>
        <v>2016:1:5:7:EAST</v>
      </c>
      <c r="D38" s="31">
        <f>MATCH($C38,REPORT_DATA_BY_ZONE!$A:$A, 0)</f>
        <v>3</v>
      </c>
      <c r="E38" s="25">
        <f>IFERROR(INDEX(REPORT_DATA_BY_ZONE!$A:$Z,$D38,MATCH(E$10,REPORT_DATA_BY_ZONE!$A$1:$Z$1,0)), "")</f>
        <v>0</v>
      </c>
      <c r="F38" s="25">
        <f>IFERROR(INDEX(REPORT_DATA_BY_ZONE!$A:$Z,$D38,MATCH(F$10,REPORT_DATA_BY_ZONE!$A$1:$Z$1,0)), "")</f>
        <v>3</v>
      </c>
      <c r="G38" s="25">
        <f>IFERROR(INDEX(REPORT_DATA_BY_ZONE!$A:$Z,$D38,MATCH(G$10,REPORT_DATA_BY_ZONE!$A$1:$Z$1,0)), "")</f>
        <v>14</v>
      </c>
      <c r="H38" s="25">
        <f>IFERROR(INDEX(REPORT_DATA_BY_ZONE!$A:$Z,$D38,MATCH(H$10,REPORT_DATA_BY_ZONE!$A$1:$Z$1,0)), "")</f>
        <v>34</v>
      </c>
      <c r="I38" s="25">
        <f>IFERROR(INDEX(REPORT_DATA_BY_ZONE!$A:$Z,$D38,MATCH(I$10,REPORT_DATA_BY_ZONE!$A$1:$Z$1,0)), "")</f>
        <v>1</v>
      </c>
      <c r="J38" s="31"/>
      <c r="K38" s="36">
        <f>IFERROR(INDEX(REPORT_DATA_BY_ZONE!$A:$Z,$D38,MATCH(K$10,REPORT_DATA_BY_ZONE!$A$1:$Z$1,0)), "")</f>
        <v>3</v>
      </c>
      <c r="L38" s="36">
        <f>IFERROR(INDEX(REPORT_DATA_BY_ZONE!$A:$Z,$D38,MATCH(L$10,REPORT_DATA_BY_ZONE!$A$1:$Z$1,0)), "")</f>
        <v>3</v>
      </c>
      <c r="M38" s="36">
        <f>IFERROR(INDEX(REPORT_DATA_BY_ZONE!$A:$Z,$D38,MATCH(M$10,REPORT_DATA_BY_ZONE!$A$1:$Z$1,0)), "")</f>
        <v>62</v>
      </c>
      <c r="N38" s="36">
        <f>IFERROR(INDEX(REPORT_DATA_BY_ZONE!$A:$Z,$D38,MATCH(N$10,REPORT_DATA_BY_ZONE!$A$1:$Z$1,0)), "")</f>
        <v>23</v>
      </c>
      <c r="O38" s="36">
        <f>IFERROR(INDEX(REPORT_DATA_BY_ZONE!$A:$Z,$D38,MATCH(O$10,REPORT_DATA_BY_ZONE!$A$1:$Z$1,0)), "")</f>
        <v>114</v>
      </c>
      <c r="P38" s="36">
        <f>IFERROR(INDEX(REPORT_DATA_BY_ZONE!$A:$Z,$D38,MATCH(P$10,REPORT_DATA_BY_ZONE!$A$1:$Z$1,0)), "")</f>
        <v>128</v>
      </c>
      <c r="Q38" s="36">
        <f>IFERROR(INDEX(REPORT_DATA_BY_ZONE!$A:$Z,$D38,MATCH(Q$10,REPORT_DATA_BY_ZONE!$A$1:$Z$1,0)), "")</f>
        <v>63</v>
      </c>
      <c r="R38" s="36">
        <f>IFERROR(INDEX(REPORT_DATA_BY_ZONE!$A:$Z,$D38,MATCH(R$10,REPORT_DATA_BY_ZONE!$A$1:$Z$1,0)), "")</f>
        <v>55</v>
      </c>
      <c r="S38" s="36">
        <f>IFERROR(INDEX(REPORT_DATA_BY_ZONE!$A:$Z,$D38,MATCH(S$10,REPORT_DATA_BY_ZONE!$A$1:$Z$1,0)), "")</f>
        <v>22</v>
      </c>
      <c r="T38" s="36">
        <f>IFERROR(INDEX(REPORT_DATA_BY_ZONE!$A:$Z,$D38,MATCH(T$10,REPORT_DATA_BY_ZONE!$A$1:$Z$1,0)), "")</f>
        <v>1</v>
      </c>
    </row>
    <row r="39" spans="1:20" x14ac:dyDescent="0.25">
      <c r="B39" s="35" t="s">
        <v>42</v>
      </c>
      <c r="C39" s="32"/>
      <c r="D39" s="32"/>
      <c r="E39" s="37">
        <f>SUM(E34:E38)</f>
        <v>0</v>
      </c>
      <c r="F39" s="37">
        <f t="shared" ref="F39:T39" si="7">SUM(F34:F38)</f>
        <v>3</v>
      </c>
      <c r="G39" s="37">
        <f t="shared" si="7"/>
        <v>14</v>
      </c>
      <c r="H39" s="37">
        <f t="shared" si="7"/>
        <v>34</v>
      </c>
      <c r="I39" s="37">
        <f t="shared" si="7"/>
        <v>1</v>
      </c>
      <c r="J39" s="32"/>
      <c r="K39" s="37">
        <f t="shared" si="7"/>
        <v>3</v>
      </c>
      <c r="L39" s="37">
        <f t="shared" si="7"/>
        <v>3</v>
      </c>
      <c r="M39" s="37">
        <f t="shared" si="7"/>
        <v>62</v>
      </c>
      <c r="N39" s="37">
        <f t="shared" si="7"/>
        <v>23</v>
      </c>
      <c r="O39" s="37">
        <f t="shared" si="7"/>
        <v>114</v>
      </c>
      <c r="P39" s="37">
        <f t="shared" si="7"/>
        <v>128</v>
      </c>
      <c r="Q39" s="37">
        <f t="shared" si="7"/>
        <v>63</v>
      </c>
      <c r="R39" s="37">
        <f t="shared" si="7"/>
        <v>55</v>
      </c>
      <c r="S39" s="37">
        <f t="shared" si="7"/>
        <v>22</v>
      </c>
      <c r="T39" s="37">
        <f t="shared" si="7"/>
        <v>1</v>
      </c>
    </row>
    <row r="41" spans="1:20" x14ac:dyDescent="0.25">
      <c r="E41">
        <f>E31+E25+E20+E16</f>
        <v>0</v>
      </c>
      <c r="F41" s="17">
        <f t="shared" ref="F41:T41" si="8">F31+F25+F20+F16</f>
        <v>3</v>
      </c>
      <c r="G41" s="17">
        <f t="shared" si="8"/>
        <v>14</v>
      </c>
      <c r="H41" s="17">
        <f t="shared" si="8"/>
        <v>34</v>
      </c>
      <c r="I41" s="17">
        <f t="shared" si="8"/>
        <v>1</v>
      </c>
      <c r="J41" s="17"/>
      <c r="K41" s="17">
        <f t="shared" si="8"/>
        <v>3</v>
      </c>
      <c r="L41" s="17">
        <f t="shared" si="8"/>
        <v>3</v>
      </c>
      <c r="M41" s="17">
        <f t="shared" si="8"/>
        <v>62</v>
      </c>
      <c r="N41" s="17">
        <f t="shared" si="8"/>
        <v>23</v>
      </c>
      <c r="O41" s="17">
        <f t="shared" si="8"/>
        <v>114</v>
      </c>
      <c r="P41" s="17">
        <f t="shared" si="8"/>
        <v>128</v>
      </c>
      <c r="Q41" s="17">
        <f t="shared" si="8"/>
        <v>0</v>
      </c>
      <c r="R41" s="17">
        <f t="shared" si="8"/>
        <v>55</v>
      </c>
      <c r="S41" s="17">
        <f t="shared" si="8"/>
        <v>22</v>
      </c>
      <c r="T41" s="17">
        <f t="shared" si="8"/>
        <v>1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181" priority="97" operator="lessThan">
      <formula>0.5</formula>
    </cfRule>
    <cfRule type="cellIs" dxfId="180" priority="98" operator="greaterThan">
      <formula>0.5</formula>
    </cfRule>
  </conditionalFormatting>
  <conditionalFormatting sqref="M12:M13">
    <cfRule type="cellIs" dxfId="179" priority="95" operator="lessThan">
      <formula>4.5</formula>
    </cfRule>
    <cfRule type="cellIs" dxfId="178" priority="96" operator="greaterThan">
      <formula>5.5</formula>
    </cfRule>
  </conditionalFormatting>
  <conditionalFormatting sqref="N12:N13">
    <cfRule type="cellIs" dxfId="177" priority="93" operator="lessThan">
      <formula>1.5</formula>
    </cfRule>
    <cfRule type="cellIs" dxfId="176" priority="94" operator="greaterThan">
      <formula>2.5</formula>
    </cfRule>
  </conditionalFormatting>
  <conditionalFormatting sqref="O12:O13">
    <cfRule type="cellIs" dxfId="175" priority="91" operator="lessThan">
      <formula>4.5</formula>
    </cfRule>
    <cfRule type="cellIs" dxfId="174" priority="92" operator="greaterThan">
      <formula>7.5</formula>
    </cfRule>
  </conditionalFormatting>
  <conditionalFormatting sqref="Q12:Q13">
    <cfRule type="cellIs" dxfId="173" priority="89" operator="lessThan">
      <formula>2.5</formula>
    </cfRule>
    <cfRule type="cellIs" dxfId="172" priority="90" operator="greaterThan">
      <formula>4.5</formula>
    </cfRule>
  </conditionalFormatting>
  <conditionalFormatting sqref="R12:R13">
    <cfRule type="cellIs" dxfId="171" priority="87" operator="lessThan">
      <formula>2.5</formula>
    </cfRule>
    <cfRule type="cellIs" dxfId="170" priority="88" operator="greaterThan">
      <formula>4.5</formula>
    </cfRule>
  </conditionalFormatting>
  <conditionalFormatting sqref="S12:S13">
    <cfRule type="cellIs" dxfId="169" priority="86" operator="greaterThan">
      <formula>1.5</formula>
    </cfRule>
  </conditionalFormatting>
  <conditionalFormatting sqref="K12:T13">
    <cfRule type="expression" dxfId="168" priority="85">
      <formula>K12=""</formula>
    </cfRule>
  </conditionalFormatting>
  <conditionalFormatting sqref="K14:L15">
    <cfRule type="cellIs" dxfId="167" priority="83" operator="lessThan">
      <formula>0.5</formula>
    </cfRule>
    <cfRule type="cellIs" dxfId="166" priority="84" operator="greaterThan">
      <formula>0.5</formula>
    </cfRule>
  </conditionalFormatting>
  <conditionalFormatting sqref="M14:M15">
    <cfRule type="cellIs" dxfId="165" priority="81" operator="lessThan">
      <formula>4.5</formula>
    </cfRule>
    <cfRule type="cellIs" dxfId="164" priority="82" operator="greaterThan">
      <formula>5.5</formula>
    </cfRule>
  </conditionalFormatting>
  <conditionalFormatting sqref="N14:N15">
    <cfRule type="cellIs" dxfId="163" priority="79" operator="lessThan">
      <formula>1.5</formula>
    </cfRule>
    <cfRule type="cellIs" dxfId="162" priority="80" operator="greaterThan">
      <formula>2.5</formula>
    </cfRule>
  </conditionalFormatting>
  <conditionalFormatting sqref="O14:O15">
    <cfRule type="cellIs" dxfId="161" priority="77" operator="lessThan">
      <formula>4.5</formula>
    </cfRule>
    <cfRule type="cellIs" dxfId="160" priority="78" operator="greaterThan">
      <formula>7.5</formula>
    </cfRule>
  </conditionalFormatting>
  <conditionalFormatting sqref="Q14:Q15">
    <cfRule type="cellIs" dxfId="159" priority="75" operator="lessThan">
      <formula>2.5</formula>
    </cfRule>
    <cfRule type="cellIs" dxfId="158" priority="76" operator="greaterThan">
      <formula>4.5</formula>
    </cfRule>
  </conditionalFormatting>
  <conditionalFormatting sqref="R14:R15">
    <cfRule type="cellIs" dxfId="157" priority="73" operator="lessThan">
      <formula>2.5</formula>
    </cfRule>
    <cfRule type="cellIs" dxfId="156" priority="74" operator="greaterThan">
      <formula>4.5</formula>
    </cfRule>
  </conditionalFormatting>
  <conditionalFormatting sqref="S14:S15">
    <cfRule type="cellIs" dxfId="155" priority="72" operator="greaterThan">
      <formula>1.5</formula>
    </cfRule>
  </conditionalFormatting>
  <conditionalFormatting sqref="K14:T15">
    <cfRule type="expression" dxfId="154" priority="71">
      <formula>K14=""</formula>
    </cfRule>
  </conditionalFormatting>
  <conditionalFormatting sqref="K18:L19">
    <cfRule type="cellIs" dxfId="153" priority="69" operator="lessThan">
      <formula>0.5</formula>
    </cfRule>
    <cfRule type="cellIs" dxfId="152" priority="70" operator="greaterThan">
      <formula>0.5</formula>
    </cfRule>
  </conditionalFormatting>
  <conditionalFormatting sqref="M18:M19">
    <cfRule type="cellIs" dxfId="151" priority="67" operator="lessThan">
      <formula>4.5</formula>
    </cfRule>
    <cfRule type="cellIs" dxfId="150" priority="68" operator="greaterThan">
      <formula>5.5</formula>
    </cfRule>
  </conditionalFormatting>
  <conditionalFormatting sqref="N18:N19">
    <cfRule type="cellIs" dxfId="149" priority="65" operator="lessThan">
      <formula>1.5</formula>
    </cfRule>
    <cfRule type="cellIs" dxfId="148" priority="66" operator="greaterThan">
      <formula>2.5</formula>
    </cfRule>
  </conditionalFormatting>
  <conditionalFormatting sqref="O18:O19">
    <cfRule type="cellIs" dxfId="147" priority="63" operator="lessThan">
      <formula>4.5</formula>
    </cfRule>
    <cfRule type="cellIs" dxfId="146" priority="64" operator="greaterThan">
      <formula>7.5</formula>
    </cfRule>
  </conditionalFormatting>
  <conditionalFormatting sqref="Q18:Q19">
    <cfRule type="cellIs" dxfId="145" priority="61" operator="lessThan">
      <formula>2.5</formula>
    </cfRule>
    <cfRule type="cellIs" dxfId="144" priority="62" operator="greaterThan">
      <formula>4.5</formula>
    </cfRule>
  </conditionalFormatting>
  <conditionalFormatting sqref="R18:R19">
    <cfRule type="cellIs" dxfId="143" priority="59" operator="lessThan">
      <formula>2.5</formula>
    </cfRule>
    <cfRule type="cellIs" dxfId="142" priority="60" operator="greaterThan">
      <formula>4.5</formula>
    </cfRule>
  </conditionalFormatting>
  <conditionalFormatting sqref="S18:S19">
    <cfRule type="cellIs" dxfId="141" priority="58" operator="greaterThan">
      <formula>1.5</formula>
    </cfRule>
  </conditionalFormatting>
  <conditionalFormatting sqref="K18:T19">
    <cfRule type="expression" dxfId="140" priority="57">
      <formula>K18=""</formula>
    </cfRule>
  </conditionalFormatting>
  <conditionalFormatting sqref="K22:L22">
    <cfRule type="cellIs" dxfId="139" priority="55" operator="lessThan">
      <formula>0.5</formula>
    </cfRule>
    <cfRule type="cellIs" dxfId="138" priority="56" operator="greaterThan">
      <formula>0.5</formula>
    </cfRule>
  </conditionalFormatting>
  <conditionalFormatting sqref="M22">
    <cfRule type="cellIs" dxfId="137" priority="53" operator="lessThan">
      <formula>4.5</formula>
    </cfRule>
    <cfRule type="cellIs" dxfId="136" priority="54" operator="greaterThan">
      <formula>5.5</formula>
    </cfRule>
  </conditionalFormatting>
  <conditionalFormatting sqref="N22">
    <cfRule type="cellIs" dxfId="135" priority="51" operator="lessThan">
      <formula>1.5</formula>
    </cfRule>
    <cfRule type="cellIs" dxfId="134" priority="52" operator="greaterThan">
      <formula>2.5</formula>
    </cfRule>
  </conditionalFormatting>
  <conditionalFormatting sqref="O22">
    <cfRule type="cellIs" dxfId="133" priority="49" operator="lessThan">
      <formula>4.5</formula>
    </cfRule>
    <cfRule type="cellIs" dxfId="132" priority="50" operator="greaterThan">
      <formula>7.5</formula>
    </cfRule>
  </conditionalFormatting>
  <conditionalFormatting sqref="Q22">
    <cfRule type="cellIs" dxfId="131" priority="47" operator="lessThan">
      <formula>2.5</formula>
    </cfRule>
    <cfRule type="cellIs" dxfId="130" priority="48" operator="greaterThan">
      <formula>4.5</formula>
    </cfRule>
  </conditionalFormatting>
  <conditionalFormatting sqref="R22">
    <cfRule type="cellIs" dxfId="129" priority="45" operator="lessThan">
      <formula>2.5</formula>
    </cfRule>
    <cfRule type="cellIs" dxfId="128" priority="46" operator="greaterThan">
      <formula>4.5</formula>
    </cfRule>
  </conditionalFormatting>
  <conditionalFormatting sqref="S22">
    <cfRule type="cellIs" dxfId="127" priority="44" operator="greaterThan">
      <formula>1.5</formula>
    </cfRule>
  </conditionalFormatting>
  <conditionalFormatting sqref="K22:T22">
    <cfRule type="expression" dxfId="126" priority="43">
      <formula>K22=""</formula>
    </cfRule>
  </conditionalFormatting>
  <conditionalFormatting sqref="K23:L24">
    <cfRule type="cellIs" dxfId="125" priority="41" operator="lessThan">
      <formula>0.5</formula>
    </cfRule>
    <cfRule type="cellIs" dxfId="124" priority="42" operator="greaterThan">
      <formula>0.5</formula>
    </cfRule>
  </conditionalFormatting>
  <conditionalFormatting sqref="M23:M24">
    <cfRule type="cellIs" dxfId="123" priority="39" operator="lessThan">
      <formula>4.5</formula>
    </cfRule>
    <cfRule type="cellIs" dxfId="122" priority="40" operator="greaterThan">
      <formula>5.5</formula>
    </cfRule>
  </conditionalFormatting>
  <conditionalFormatting sqref="N23:N24">
    <cfRule type="cellIs" dxfId="121" priority="37" operator="lessThan">
      <formula>1.5</formula>
    </cfRule>
    <cfRule type="cellIs" dxfId="120" priority="38" operator="greaterThan">
      <formula>2.5</formula>
    </cfRule>
  </conditionalFormatting>
  <conditionalFormatting sqref="O23:O24">
    <cfRule type="cellIs" dxfId="119" priority="35" operator="lessThan">
      <formula>4.5</formula>
    </cfRule>
    <cfRule type="cellIs" dxfId="118" priority="36" operator="greaterThan">
      <formula>7.5</formula>
    </cfRule>
  </conditionalFormatting>
  <conditionalFormatting sqref="Q23:Q24">
    <cfRule type="cellIs" dxfId="117" priority="33" operator="lessThan">
      <formula>2.5</formula>
    </cfRule>
    <cfRule type="cellIs" dxfId="116" priority="34" operator="greaterThan">
      <formula>4.5</formula>
    </cfRule>
  </conditionalFormatting>
  <conditionalFormatting sqref="R23:R24">
    <cfRule type="cellIs" dxfId="115" priority="31" operator="lessThan">
      <formula>2.5</formula>
    </cfRule>
    <cfRule type="cellIs" dxfId="114" priority="32" operator="greaterThan">
      <formula>4.5</formula>
    </cfRule>
  </conditionalFormatting>
  <conditionalFormatting sqref="S23:S24">
    <cfRule type="cellIs" dxfId="113" priority="30" operator="greaterThan">
      <formula>1.5</formula>
    </cfRule>
  </conditionalFormatting>
  <conditionalFormatting sqref="K23:T24">
    <cfRule type="expression" dxfId="112" priority="29">
      <formula>K23=""</formula>
    </cfRule>
  </conditionalFormatting>
  <conditionalFormatting sqref="K29:L30">
    <cfRule type="cellIs" dxfId="111" priority="27" operator="lessThan">
      <formula>0.5</formula>
    </cfRule>
    <cfRule type="cellIs" dxfId="110" priority="28" operator="greaterThan">
      <formula>0.5</formula>
    </cfRule>
  </conditionalFormatting>
  <conditionalFormatting sqref="M29:M30">
    <cfRule type="cellIs" dxfId="109" priority="25" operator="lessThan">
      <formula>4.5</formula>
    </cfRule>
    <cfRule type="cellIs" dxfId="108" priority="26" operator="greaterThan">
      <formula>5.5</formula>
    </cfRule>
  </conditionalFormatting>
  <conditionalFormatting sqref="N29:N30">
    <cfRule type="cellIs" dxfId="107" priority="23" operator="lessThan">
      <formula>1.5</formula>
    </cfRule>
    <cfRule type="cellIs" dxfId="106" priority="24" operator="greaterThan">
      <formula>2.5</formula>
    </cfRule>
  </conditionalFormatting>
  <conditionalFormatting sqref="O29:O30">
    <cfRule type="cellIs" dxfId="105" priority="21" operator="lessThan">
      <formula>4.5</formula>
    </cfRule>
    <cfRule type="cellIs" dxfId="104" priority="22" operator="greaterThan">
      <formula>7.5</formula>
    </cfRule>
  </conditionalFormatting>
  <conditionalFormatting sqref="Q29:Q30">
    <cfRule type="cellIs" dxfId="103" priority="19" operator="lessThan">
      <formula>2.5</formula>
    </cfRule>
    <cfRule type="cellIs" dxfId="102" priority="20" operator="greaterThan">
      <formula>4.5</formula>
    </cfRule>
  </conditionalFormatting>
  <conditionalFormatting sqref="R29:R30">
    <cfRule type="cellIs" dxfId="101" priority="17" operator="lessThan">
      <formula>2.5</formula>
    </cfRule>
    <cfRule type="cellIs" dxfId="100" priority="18" operator="greaterThan">
      <formula>4.5</formula>
    </cfRule>
  </conditionalFormatting>
  <conditionalFormatting sqref="S29:S30">
    <cfRule type="cellIs" dxfId="99" priority="16" operator="greaterThan">
      <formula>1.5</formula>
    </cfRule>
  </conditionalFormatting>
  <conditionalFormatting sqref="K29:T30">
    <cfRule type="expression" dxfId="98" priority="15">
      <formula>K29=""</formula>
    </cfRule>
  </conditionalFormatting>
  <conditionalFormatting sqref="K27:L28">
    <cfRule type="cellIs" dxfId="97" priority="13" operator="lessThan">
      <formula>0.5</formula>
    </cfRule>
    <cfRule type="cellIs" dxfId="96" priority="14" operator="greaterThan">
      <formula>0.5</formula>
    </cfRule>
  </conditionalFormatting>
  <conditionalFormatting sqref="M27:M28">
    <cfRule type="cellIs" dxfId="95" priority="11" operator="lessThan">
      <formula>4.5</formula>
    </cfRule>
    <cfRule type="cellIs" dxfId="94" priority="12" operator="greaterThan">
      <formula>5.5</formula>
    </cfRule>
  </conditionalFormatting>
  <conditionalFormatting sqref="N27:N28">
    <cfRule type="cellIs" dxfId="93" priority="9" operator="lessThan">
      <formula>1.5</formula>
    </cfRule>
    <cfRule type="cellIs" dxfId="92" priority="10" operator="greaterThan">
      <formula>2.5</formula>
    </cfRule>
  </conditionalFormatting>
  <conditionalFormatting sqref="O27:O28">
    <cfRule type="cellIs" dxfId="91" priority="7" operator="lessThan">
      <formula>4.5</formula>
    </cfRule>
    <cfRule type="cellIs" dxfId="90" priority="8" operator="greaterThan">
      <formula>7.5</formula>
    </cfRule>
  </conditionalFormatting>
  <conditionalFormatting sqref="Q27:Q28">
    <cfRule type="cellIs" dxfId="89" priority="5" operator="lessThan">
      <formula>2.5</formula>
    </cfRule>
    <cfRule type="cellIs" dxfId="88" priority="6" operator="greaterThan">
      <formula>4.5</formula>
    </cfRule>
  </conditionalFormatting>
  <conditionalFormatting sqref="R27:R28">
    <cfRule type="cellIs" dxfId="87" priority="3" operator="lessThan">
      <formula>2.5</formula>
    </cfRule>
    <cfRule type="cellIs" dxfId="86" priority="4" operator="greaterThan">
      <formula>4.5</formula>
    </cfRule>
  </conditionalFormatting>
  <conditionalFormatting sqref="S27:S28">
    <cfRule type="cellIs" dxfId="85" priority="2" operator="greaterThan">
      <formula>1.5</formula>
    </cfRule>
  </conditionalFormatting>
  <conditionalFormatting sqref="K27:T28">
    <cfRule type="expression" dxfId="84" priority="1">
      <formula>K27=""</formula>
    </cfRule>
  </conditionalFormatting>
  <pageMargins left="0.7" right="0.7" top="0.75" bottom="0.75" header="0.3" footer="0.3"/>
  <pageSetup paperSize="9" scale="7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view="pageBreakPreview" topLeftCell="B7" zoomScale="85" zoomScaleNormal="100" zoomScaleSheetLayoutView="85" workbookViewId="0">
      <selection activeCell="L37" sqref="L37"/>
    </sheetView>
  </sheetViews>
  <sheetFormatPr defaultRowHeight="15" x14ac:dyDescent="0.25"/>
  <cols>
    <col min="1" max="1" width="19.85546875" hidden="1" customWidth="1"/>
    <col min="2" max="2" width="25.7109375" customWidth="1"/>
    <col min="3" max="3" width="22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249</v>
      </c>
      <c r="C3" s="46"/>
      <c r="D3" s="46"/>
      <c r="E3" s="98"/>
      <c r="F3" s="98"/>
      <c r="G3" s="98"/>
      <c r="H3" s="98"/>
      <c r="I3" s="86"/>
      <c r="J3" s="14" t="s">
        <v>250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5"/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231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235</v>
      </c>
      <c r="B12" s="13" t="s">
        <v>219</v>
      </c>
      <c r="C12" s="7" t="str">
        <f t="shared" ref="C12:C18" si="0">CONCATENATE(YEAR,":",MONTH,":",WEEK,":",DAY,":",$A12)</f>
        <v>2016:1:5:7:TAO_3_E_ZL</v>
      </c>
      <c r="D12" s="7">
        <f>MATCH($C12,REPORT_DATA_BY_COMP!$A:$A,0)</f>
        <v>242</v>
      </c>
      <c r="E12" s="25">
        <f>IFERROR(INDEX(REPORT_DATA_BY_COMP!$A:$AB,$D12,MATCH(E$10,REPORT_DATA_BY_COMP!$A$1:$AB$1,0)), "")</f>
        <v>0</v>
      </c>
      <c r="F12" s="25">
        <f>IFERROR(INDEX(REPORT_DATA_BY_COMP!$A:$AB,$D12,MATCH(F$10,REPORT_DATA_BY_COMP!$A$1:$AB$1,0)), "")</f>
        <v>0</v>
      </c>
      <c r="G12" s="25">
        <f>IFERROR(INDEX(REPORT_DATA_BY_COMP!$A:$AB,$D12,MATCH(G$10,REPORT_DATA_BY_COMP!$A$1:$AB$1,0)), "")</f>
        <v>1</v>
      </c>
      <c r="H12" s="25">
        <f>IFERROR(INDEX(REPORT_DATA_BY_COMP!$A:$AB,$D12,MATCH(H$10,REPORT_DATA_BY_COMP!$A$1:$AB$1,0)), "")</f>
        <v>5</v>
      </c>
      <c r="I12" s="25">
        <f>IFERROR(INDEX(REPORT_DATA_BY_COMP!$A:$AB,$D12,MATCH(I$10,REPORT_DATA_BY_COMP!$A$1:$AB$1,0)), "")</f>
        <v>0</v>
      </c>
      <c r="J12" s="7" t="s">
        <v>416</v>
      </c>
      <c r="K12" s="25">
        <f>IFERROR(INDEX(REPORT_DATA_BY_COMP!$A:$AB,$D12,MATCH(K$10,REPORT_DATA_BY_COMP!$A$1:$AB$1,0)), "")</f>
        <v>0</v>
      </c>
      <c r="L12" s="25">
        <f>IFERROR(INDEX(REPORT_DATA_BY_COMP!$A:$AB,$D12,MATCH(L$10,REPORT_DATA_BY_COMP!$A$1:$AB$1,0)), "")</f>
        <v>0</v>
      </c>
      <c r="M12" s="25">
        <f>IFERROR(INDEX(REPORT_DATA_BY_COMP!$A:$AB,$D12,MATCH(M$10,REPORT_DATA_BY_COMP!$A$1:$AB$1,0)), "")</f>
        <v>9</v>
      </c>
      <c r="N12" s="25">
        <f>IFERROR(INDEX(REPORT_DATA_BY_COMP!$A:$AB,$D12,MATCH(N$10,REPORT_DATA_BY_COMP!$A$1:$AB$1,0)), "")</f>
        <v>2</v>
      </c>
      <c r="O12" s="25">
        <f>IFERROR(INDEX(REPORT_DATA_BY_COMP!$A:$AB,$D12,MATCH(O$10,REPORT_DATA_BY_COMP!$A$1:$AB$1,0)), "")</f>
        <v>8</v>
      </c>
      <c r="P12" s="25">
        <f>IFERROR(INDEX(REPORT_DATA_BY_COMP!$A:$AB,$D12,MATCH(P$10,REPORT_DATA_BY_COMP!$A$1:$AB$1,0)), "")</f>
        <v>12</v>
      </c>
      <c r="Q12" s="25" t="str">
        <f>IFERROR(INDEX(REPORT_DATA_BY_COMP!$A:$AB,$D12,MATCH(Q$10,REPORT_DATA_BY_COMP!$A$1:$AB$1,0)), "")</f>
        <v/>
      </c>
      <c r="R12" s="25">
        <f>IFERROR(INDEX(REPORT_DATA_BY_COMP!$A:$AB,$D12,MATCH(R$10,REPORT_DATA_BY_COMP!$A$1:$AB$1,0)), "")</f>
        <v>3</v>
      </c>
      <c r="S12" s="25">
        <f>IFERROR(INDEX(REPORT_DATA_BY_COMP!$A:$AB,$D12,MATCH(S$10,REPORT_DATA_BY_COMP!$A$1:$AB$1,0)), "")</f>
        <v>0</v>
      </c>
      <c r="T12" s="25">
        <f>IFERROR(INDEX(REPORT_DATA_BY_COMP!$A:$AB,$D12,MATCH(T$10,REPORT_DATA_BY_COMP!$A$1:$AB$1,0)), "")</f>
        <v>0</v>
      </c>
    </row>
    <row r="13" spans="1:20" x14ac:dyDescent="0.25">
      <c r="A13" s="50" t="s">
        <v>236</v>
      </c>
      <c r="B13" s="13" t="s">
        <v>422</v>
      </c>
      <c r="C13" s="7" t="str">
        <f t="shared" si="0"/>
        <v>2016:1:5:7:TAO_3_E</v>
      </c>
      <c r="D13" s="7">
        <f>MATCH($C13,REPORT_DATA_BY_COMP!$A:$A,0)</f>
        <v>241</v>
      </c>
      <c r="E13" s="25">
        <f>IFERROR(INDEX(REPORT_DATA_BY_COMP!$A:$AB,$D13,MATCH(E$10,REPORT_DATA_BY_COMP!$A$1:$AB$1,0)), "")</f>
        <v>0</v>
      </c>
      <c r="F13" s="25">
        <f>IFERROR(INDEX(REPORT_DATA_BY_COMP!$A:$AB,$D13,MATCH(F$10,REPORT_DATA_BY_COMP!$A$1:$AB$1,0)), "")</f>
        <v>0</v>
      </c>
      <c r="G13" s="25">
        <f>IFERROR(INDEX(REPORT_DATA_BY_COMP!$A:$AB,$D13,MATCH(G$10,REPORT_DATA_BY_COMP!$A$1:$AB$1,0)), "")</f>
        <v>0</v>
      </c>
      <c r="H13" s="25">
        <f>IFERROR(INDEX(REPORT_DATA_BY_COMP!$A:$AB,$D13,MATCH(H$10,REPORT_DATA_BY_COMP!$A$1:$AB$1,0)), "")</f>
        <v>2</v>
      </c>
      <c r="I13" s="25">
        <f>IFERROR(INDEX(REPORT_DATA_BY_COMP!$A:$AB,$D13,MATCH(I$10,REPORT_DATA_BY_COMP!$A$1:$AB$1,0)), "")</f>
        <v>0</v>
      </c>
      <c r="J13" s="7" t="s">
        <v>417</v>
      </c>
      <c r="K13" s="25">
        <f>IFERROR(INDEX(REPORT_DATA_BY_COMP!$A:$AB,$D13,MATCH(K$10,REPORT_DATA_BY_COMP!$A$1:$AB$1,0)), "")</f>
        <v>0</v>
      </c>
      <c r="L13" s="25">
        <f>IFERROR(INDEX(REPORT_DATA_BY_COMP!$A:$AB,$D13,MATCH(L$10,REPORT_DATA_BY_COMP!$A$1:$AB$1,0)), "")</f>
        <v>0</v>
      </c>
      <c r="M13" s="25">
        <f>IFERROR(INDEX(REPORT_DATA_BY_COMP!$A:$AB,$D13,MATCH(M$10,REPORT_DATA_BY_COMP!$A$1:$AB$1,0)), "")</f>
        <v>2</v>
      </c>
      <c r="N13" s="25">
        <f>IFERROR(INDEX(REPORT_DATA_BY_COMP!$A:$AB,$D13,MATCH(N$10,REPORT_DATA_BY_COMP!$A$1:$AB$1,0)), "")</f>
        <v>0</v>
      </c>
      <c r="O13" s="25">
        <f>IFERROR(INDEX(REPORT_DATA_BY_COMP!$A:$AB,$D13,MATCH(O$10,REPORT_DATA_BY_COMP!$A$1:$AB$1,0)), "")</f>
        <v>4</v>
      </c>
      <c r="P13" s="25">
        <f>IFERROR(INDEX(REPORT_DATA_BY_COMP!$A:$AB,$D13,MATCH(P$10,REPORT_DATA_BY_COMP!$A$1:$AB$1,0)), "")</f>
        <v>1</v>
      </c>
      <c r="Q13" s="25" t="str">
        <f>IFERROR(INDEX(REPORT_DATA_BY_COMP!$A:$AB,$D13,MATCH(Q$10,REPORT_DATA_BY_COMP!$A$1:$AB$1,0)), "")</f>
        <v/>
      </c>
      <c r="R13" s="25">
        <f>IFERROR(INDEX(REPORT_DATA_BY_COMP!$A:$AB,$D13,MATCH(R$10,REPORT_DATA_BY_COMP!$A$1:$AB$1,0)), "")</f>
        <v>1</v>
      </c>
      <c r="S13" s="25">
        <f>IFERROR(INDEX(REPORT_DATA_BY_COMP!$A:$AB,$D13,MATCH(S$10,REPORT_DATA_BY_COMP!$A$1:$AB$1,0)), "")</f>
        <v>0</v>
      </c>
      <c r="T13" s="25">
        <f>IFERROR(INDEX(REPORT_DATA_BY_COMP!$A:$AB,$D13,MATCH(T$10,REPORT_DATA_BY_COMP!$A$1:$AB$1,0)), "")</f>
        <v>0</v>
      </c>
    </row>
    <row r="14" spans="1:20" x14ac:dyDescent="0.25">
      <c r="A14" s="50" t="s">
        <v>418</v>
      </c>
      <c r="B14" s="13" t="s">
        <v>220</v>
      </c>
      <c r="C14" s="7" t="str">
        <f t="shared" si="0"/>
        <v>2016:1:5:7:TAO_4_E</v>
      </c>
      <c r="D14" s="7">
        <f>MATCH($C14,REPORT_DATA_BY_COMP!$A:$A,0)</f>
        <v>243</v>
      </c>
      <c r="E14" s="25">
        <f>IFERROR(INDEX(REPORT_DATA_BY_COMP!$A:$AB,$D14,MATCH(E$10,REPORT_DATA_BY_COMP!$A$1:$AB$1,0)), "")</f>
        <v>0</v>
      </c>
      <c r="F14" s="25">
        <f>IFERROR(INDEX(REPORT_DATA_BY_COMP!$A:$AB,$D14,MATCH(F$10,REPORT_DATA_BY_COMP!$A$1:$AB$1,0)), "")</f>
        <v>0</v>
      </c>
      <c r="G14" s="25">
        <f>IFERROR(INDEX(REPORT_DATA_BY_COMP!$A:$AB,$D14,MATCH(G$10,REPORT_DATA_BY_COMP!$A$1:$AB$1,0)), "")</f>
        <v>2</v>
      </c>
      <c r="H14" s="25">
        <f>IFERROR(INDEX(REPORT_DATA_BY_COMP!$A:$AB,$D14,MATCH(H$10,REPORT_DATA_BY_COMP!$A$1:$AB$1,0)), "")</f>
        <v>4</v>
      </c>
      <c r="I14" s="25">
        <f>IFERROR(INDEX(REPORT_DATA_BY_COMP!$A:$AB,$D14,MATCH(I$10,REPORT_DATA_BY_COMP!$A$1:$AB$1,0)), "")</f>
        <v>0</v>
      </c>
      <c r="J14" s="7" t="s">
        <v>420</v>
      </c>
      <c r="K14" s="25">
        <f>IFERROR(INDEX(REPORT_DATA_BY_COMP!$A:$AB,$D14,MATCH(K$10,REPORT_DATA_BY_COMP!$A$1:$AB$1,0)), "")</f>
        <v>0</v>
      </c>
      <c r="L14" s="25">
        <f>IFERROR(INDEX(REPORT_DATA_BY_COMP!$A:$AB,$D14,MATCH(L$10,REPORT_DATA_BY_COMP!$A$1:$AB$1,0)), "")</f>
        <v>0</v>
      </c>
      <c r="M14" s="25">
        <f>IFERROR(INDEX(REPORT_DATA_BY_COMP!$A:$AB,$D14,MATCH(M$10,REPORT_DATA_BY_COMP!$A$1:$AB$1,0)), "")</f>
        <v>7</v>
      </c>
      <c r="N14" s="25">
        <f>IFERROR(INDEX(REPORT_DATA_BY_COMP!$A:$AB,$D14,MATCH(N$10,REPORT_DATA_BY_COMP!$A$1:$AB$1,0)), "")</f>
        <v>0</v>
      </c>
      <c r="O14" s="25">
        <f>IFERROR(INDEX(REPORT_DATA_BY_COMP!$A:$AB,$D14,MATCH(O$10,REPORT_DATA_BY_COMP!$A$1:$AB$1,0)), "")</f>
        <v>4</v>
      </c>
      <c r="P14" s="25">
        <f>IFERROR(INDEX(REPORT_DATA_BY_COMP!$A:$AB,$D14,MATCH(P$10,REPORT_DATA_BY_COMP!$A$1:$AB$1,0)), "")</f>
        <v>13</v>
      </c>
      <c r="Q14" s="25" t="str">
        <f>IFERROR(INDEX(REPORT_DATA_BY_COMP!$A:$AB,$D14,MATCH(Q$10,REPORT_DATA_BY_COMP!$A$1:$AB$1,0)), "")</f>
        <v/>
      </c>
      <c r="R14" s="25">
        <f>IFERROR(INDEX(REPORT_DATA_BY_COMP!$A:$AB,$D14,MATCH(R$10,REPORT_DATA_BY_COMP!$A$1:$AB$1,0)), "")</f>
        <v>2</v>
      </c>
      <c r="S14" s="25">
        <f>IFERROR(INDEX(REPORT_DATA_BY_COMP!$A:$AB,$D14,MATCH(S$10,REPORT_DATA_BY_COMP!$A$1:$AB$1,0)), "")</f>
        <v>1</v>
      </c>
      <c r="T14" s="25">
        <f>IFERROR(INDEX(REPORT_DATA_BY_COMP!$A:$AB,$D14,MATCH(T$10,REPORT_DATA_BY_COMP!$A$1:$AB$1,0)), "")</f>
        <v>0</v>
      </c>
    </row>
    <row r="15" spans="1:20" x14ac:dyDescent="0.25">
      <c r="A15" s="50" t="s">
        <v>419</v>
      </c>
      <c r="B15" s="13" t="s">
        <v>423</v>
      </c>
      <c r="C15" s="7" t="str">
        <f t="shared" si="0"/>
        <v>2016:1:5:7:TAO_4_S</v>
      </c>
      <c r="D15" s="7">
        <f>MATCH($C15,REPORT_DATA_BY_COMP!$A:$A,0)</f>
        <v>244</v>
      </c>
      <c r="E15" s="25">
        <f>IFERROR(INDEX(REPORT_DATA_BY_COMP!$A:$AB,$D15,MATCH(E$10,REPORT_DATA_BY_COMP!$A$1:$AB$1,0)), "")</f>
        <v>0</v>
      </c>
      <c r="F15" s="25">
        <f>IFERROR(INDEX(REPORT_DATA_BY_COMP!$A:$AB,$D15,MATCH(F$10,REPORT_DATA_BY_COMP!$A$1:$AB$1,0)), "")</f>
        <v>0</v>
      </c>
      <c r="G15" s="25">
        <f>IFERROR(INDEX(REPORT_DATA_BY_COMP!$A:$AB,$D15,MATCH(G$10,REPORT_DATA_BY_COMP!$A$1:$AB$1,0)), "")</f>
        <v>2</v>
      </c>
      <c r="H15" s="25">
        <f>IFERROR(INDEX(REPORT_DATA_BY_COMP!$A:$AB,$D15,MATCH(H$10,REPORT_DATA_BY_COMP!$A$1:$AB$1,0)), "")</f>
        <v>2</v>
      </c>
      <c r="I15" s="25">
        <f>IFERROR(INDEX(REPORT_DATA_BY_COMP!$A:$AB,$D15,MATCH(I$10,REPORT_DATA_BY_COMP!$A$1:$AB$1,0)), "")</f>
        <v>0</v>
      </c>
      <c r="J15" s="7" t="s">
        <v>421</v>
      </c>
      <c r="K15" s="25">
        <f>IFERROR(INDEX(REPORT_DATA_BY_COMP!$A:$AB,$D15,MATCH(K$10,REPORT_DATA_BY_COMP!$A$1:$AB$1,0)), "")</f>
        <v>1</v>
      </c>
      <c r="L15" s="25">
        <f>IFERROR(INDEX(REPORT_DATA_BY_COMP!$A:$AB,$D15,MATCH(L$10,REPORT_DATA_BY_COMP!$A$1:$AB$1,0)), "")</f>
        <v>1</v>
      </c>
      <c r="M15" s="25">
        <f>IFERROR(INDEX(REPORT_DATA_BY_COMP!$A:$AB,$D15,MATCH(M$10,REPORT_DATA_BY_COMP!$A$1:$AB$1,0)), "")</f>
        <v>5</v>
      </c>
      <c r="N15" s="25">
        <f>IFERROR(INDEX(REPORT_DATA_BY_COMP!$A:$AB,$D15,MATCH(N$10,REPORT_DATA_BY_COMP!$A$1:$AB$1,0)), "")</f>
        <v>0</v>
      </c>
      <c r="O15" s="25">
        <f>IFERROR(INDEX(REPORT_DATA_BY_COMP!$A:$AB,$D15,MATCH(O$10,REPORT_DATA_BY_COMP!$A$1:$AB$1,0)), "")</f>
        <v>10</v>
      </c>
      <c r="P15" s="25">
        <f>IFERROR(INDEX(REPORT_DATA_BY_COMP!$A:$AB,$D15,MATCH(P$10,REPORT_DATA_BY_COMP!$A$1:$AB$1,0)), "")</f>
        <v>18</v>
      </c>
      <c r="Q15" s="25" t="str">
        <f>IFERROR(INDEX(REPORT_DATA_BY_COMP!$A:$AB,$D15,MATCH(Q$10,REPORT_DATA_BY_COMP!$A$1:$AB$1,0)), "")</f>
        <v/>
      </c>
      <c r="R15" s="25">
        <f>IFERROR(INDEX(REPORT_DATA_BY_COMP!$A:$AB,$D15,MATCH(R$10,REPORT_DATA_BY_COMP!$A$1:$AB$1,0)), "")</f>
        <v>5</v>
      </c>
      <c r="S15" s="25">
        <f>IFERROR(INDEX(REPORT_DATA_BY_COMP!$A:$AB,$D15,MATCH(S$10,REPORT_DATA_BY_COMP!$A$1:$AB$1,0)), "")</f>
        <v>1</v>
      </c>
      <c r="T15" s="25">
        <f>IFERROR(INDEX(REPORT_DATA_BY_COMP!$A:$AB,$D15,MATCH(T$10,REPORT_DATA_BY_COMP!$A$1:$AB$1,0)),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5</v>
      </c>
      <c r="H16" s="26">
        <f>SUM(H12:H15)</f>
        <v>13</v>
      </c>
      <c r="I16" s="26">
        <f>SUM(I12:I15)</f>
        <v>0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23</v>
      </c>
      <c r="N16" s="26">
        <f t="shared" si="1"/>
        <v>2</v>
      </c>
      <c r="O16" s="26">
        <f t="shared" si="1"/>
        <v>26</v>
      </c>
      <c r="P16" s="26">
        <f t="shared" si="1"/>
        <v>44</v>
      </c>
      <c r="Q16" s="26">
        <f t="shared" si="1"/>
        <v>0</v>
      </c>
      <c r="R16" s="26">
        <f t="shared" si="1"/>
        <v>11</v>
      </c>
      <c r="S16" s="26">
        <f t="shared" si="1"/>
        <v>2</v>
      </c>
      <c r="T16" s="26">
        <f t="shared" si="1"/>
        <v>0</v>
      </c>
    </row>
    <row r="17" spans="1:20" x14ac:dyDescent="0.25">
      <c r="A17" s="45"/>
      <c r="B17" s="29" t="s">
        <v>232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237</v>
      </c>
      <c r="B18" s="13" t="s">
        <v>221</v>
      </c>
      <c r="C18" s="7" t="str">
        <f t="shared" si="0"/>
        <v>2016:1:5:7:TAO_2_E</v>
      </c>
      <c r="D18" s="7">
        <f>MATCH($C18,REPORT_DATA_BY_COMP!$A:$A,0)</f>
        <v>239</v>
      </c>
      <c r="E18" s="25">
        <f>IFERROR(INDEX(REPORT_DATA_BY_COMP!$A:$AB,$D18,MATCH(E$10,REPORT_DATA_BY_COMP!$A$1:$AB$1,0)), "")</f>
        <v>1</v>
      </c>
      <c r="F18" s="25">
        <f>IFERROR(INDEX(REPORT_DATA_BY_COMP!$A:$AB,$D18,MATCH(F$10,REPORT_DATA_BY_COMP!$A$1:$AB$1,0)), "")</f>
        <v>0</v>
      </c>
      <c r="G18" s="25">
        <f>IFERROR(INDEX(REPORT_DATA_BY_COMP!$A:$AB,$D18,MATCH(G$10,REPORT_DATA_BY_COMP!$A$1:$AB$1,0)), "")</f>
        <v>2</v>
      </c>
      <c r="H18" s="25">
        <f>IFERROR(INDEX(REPORT_DATA_BY_COMP!$A:$AB,$D18,MATCH(H$10,REPORT_DATA_BY_COMP!$A$1:$AB$1,0)), "")</f>
        <v>3</v>
      </c>
      <c r="I18" s="25">
        <f>IFERROR(INDEX(REPORT_DATA_BY_COMP!$A:$AB,$D18,MATCH(I$10,REPORT_DATA_BY_COMP!$A$1:$AB$1,0)), "")</f>
        <v>1</v>
      </c>
      <c r="J18" s="7" t="s">
        <v>424</v>
      </c>
      <c r="K18" s="25">
        <f>IFERROR(INDEX(REPORT_DATA_BY_COMP!$A:$AB,$D18,MATCH(K$10,REPORT_DATA_BY_COMP!$A$1:$AB$1,0)), "")</f>
        <v>0</v>
      </c>
      <c r="L18" s="25">
        <f>IFERROR(INDEX(REPORT_DATA_BY_COMP!$A:$AB,$D18,MATCH(L$10,REPORT_DATA_BY_COMP!$A$1:$AB$1,0)), "")</f>
        <v>0</v>
      </c>
      <c r="M18" s="25">
        <f>IFERROR(INDEX(REPORT_DATA_BY_COMP!$A:$AB,$D18,MATCH(M$10,REPORT_DATA_BY_COMP!$A$1:$AB$1,0)), "")</f>
        <v>6</v>
      </c>
      <c r="N18" s="25">
        <f>IFERROR(INDEX(REPORT_DATA_BY_COMP!$A:$AB,$D18,MATCH(N$10,REPORT_DATA_BY_COMP!$A$1:$AB$1,0)), "")</f>
        <v>0</v>
      </c>
      <c r="O18" s="25">
        <f>IFERROR(INDEX(REPORT_DATA_BY_COMP!$A:$AB,$D18,MATCH(O$10,REPORT_DATA_BY_COMP!$A$1:$AB$1,0)), "")</f>
        <v>4</v>
      </c>
      <c r="P18" s="25">
        <f>IFERROR(INDEX(REPORT_DATA_BY_COMP!$A:$AB,$D18,MATCH(P$10,REPORT_DATA_BY_COMP!$A$1:$AB$1,0)), "")</f>
        <v>6</v>
      </c>
      <c r="Q18" s="25" t="str">
        <f>IFERROR(INDEX(REPORT_DATA_BY_COMP!$A:$AB,$D18,MATCH(Q$10,REPORT_DATA_BY_COMP!$A$1:$AB$1,0)), "")</f>
        <v/>
      </c>
      <c r="R18" s="25">
        <f>IFERROR(INDEX(REPORT_DATA_BY_COMP!$A:$AB,$D18,MATCH(R$10,REPORT_DATA_BY_COMP!$A$1:$AB$1,0)), "")</f>
        <v>3</v>
      </c>
      <c r="S18" s="25">
        <f>IFERROR(INDEX(REPORT_DATA_BY_COMP!$A:$AB,$D18,MATCH(S$10,REPORT_DATA_BY_COMP!$A$1:$AB$1,0)), "")</f>
        <v>0</v>
      </c>
      <c r="T18" s="25">
        <f>IFERROR(INDEX(REPORT_DATA_BY_COMP!$A:$AB,$D18,MATCH(T$10,REPORT_DATA_BY_COMP!$A$1:$AB$1,0)), "")</f>
        <v>0</v>
      </c>
    </row>
    <row r="19" spans="1:20" x14ac:dyDescent="0.25">
      <c r="A19" s="50" t="s">
        <v>238</v>
      </c>
      <c r="B19" s="13" t="s">
        <v>222</v>
      </c>
      <c r="C19" s="7" t="str">
        <f>CONCATENATE(YEAR,":",MONTH,":",WEEK,":",DAY,":",$A19)</f>
        <v>2016:1:5:7:TAO_1_A</v>
      </c>
      <c r="D19" s="7">
        <f>MATCH($C19,REPORT_DATA_BY_COMP!$A:$A,0)</f>
        <v>237</v>
      </c>
      <c r="E19" s="25">
        <f>IFERROR(INDEX(REPORT_DATA_BY_COMP!$A:$AB,$D19,MATCH(E$10,REPORT_DATA_BY_COMP!$A$1:$AB$1,0)), "")</f>
        <v>0</v>
      </c>
      <c r="F19" s="25">
        <f>IFERROR(INDEX(REPORT_DATA_BY_COMP!$A:$AB,$D19,MATCH(F$10,REPORT_DATA_BY_COMP!$A$1:$AB$1,0)), "")</f>
        <v>0</v>
      </c>
      <c r="G19" s="25">
        <f>IFERROR(INDEX(REPORT_DATA_BY_COMP!$A:$AB,$D19,MATCH(G$10,REPORT_DATA_BY_COMP!$A$1:$AB$1,0)), "")</f>
        <v>1</v>
      </c>
      <c r="H19" s="25">
        <f>IFERROR(INDEX(REPORT_DATA_BY_COMP!$A:$AB,$D19,MATCH(H$10,REPORT_DATA_BY_COMP!$A$1:$AB$1,0)), "")</f>
        <v>0</v>
      </c>
      <c r="I19" s="25">
        <f>IFERROR(INDEX(REPORT_DATA_BY_COMP!$A:$AB,$D19,MATCH(I$10,REPORT_DATA_BY_COMP!$A$1:$AB$1,0)), "")</f>
        <v>0</v>
      </c>
      <c r="J19" s="7" t="s">
        <v>425</v>
      </c>
      <c r="K19" s="25">
        <f>IFERROR(INDEX(REPORT_DATA_BY_COMP!$A:$AB,$D19,MATCH(K$10,REPORT_DATA_BY_COMP!$A$1:$AB$1,0)), "")</f>
        <v>0</v>
      </c>
      <c r="L19" s="25">
        <f>IFERROR(INDEX(REPORT_DATA_BY_COMP!$A:$AB,$D19,MATCH(L$10,REPORT_DATA_BY_COMP!$A$1:$AB$1,0)), "")</f>
        <v>0</v>
      </c>
      <c r="M19" s="25">
        <f>IFERROR(INDEX(REPORT_DATA_BY_COMP!$A:$AB,$D19,MATCH(M$10,REPORT_DATA_BY_COMP!$A$1:$AB$1,0)), "")</f>
        <v>1</v>
      </c>
      <c r="N19" s="25">
        <f>IFERROR(INDEX(REPORT_DATA_BY_COMP!$A:$AB,$D19,MATCH(N$10,REPORT_DATA_BY_COMP!$A$1:$AB$1,0)), "")</f>
        <v>3</v>
      </c>
      <c r="O19" s="25">
        <f>IFERROR(INDEX(REPORT_DATA_BY_COMP!$A:$AB,$D19,MATCH(O$10,REPORT_DATA_BY_COMP!$A$1:$AB$1,0)), "")</f>
        <v>1</v>
      </c>
      <c r="P19" s="25">
        <f>IFERROR(INDEX(REPORT_DATA_BY_COMP!$A:$AB,$D19,MATCH(P$10,REPORT_DATA_BY_COMP!$A$1:$AB$1,0)), "")</f>
        <v>17</v>
      </c>
      <c r="Q19" s="25" t="str">
        <f>IFERROR(INDEX(REPORT_DATA_BY_COMP!$A:$AB,$D19,MATCH(Q$10,REPORT_DATA_BY_COMP!$A$1:$AB$1,0)), "")</f>
        <v/>
      </c>
      <c r="R19" s="25">
        <f>IFERROR(INDEX(REPORT_DATA_BY_COMP!$A:$AB,$D19,MATCH(R$10,REPORT_DATA_BY_COMP!$A$1:$AB$1,0)), "")</f>
        <v>2</v>
      </c>
      <c r="S19" s="25">
        <f>IFERROR(INDEX(REPORT_DATA_BY_COMP!$A:$AB,$D19,MATCH(S$10,REPORT_DATA_BY_COMP!$A$1:$AB$1,0)), "")</f>
        <v>1</v>
      </c>
      <c r="T19" s="25">
        <f>IFERROR(INDEX(REPORT_DATA_BY_COMP!$A:$AB,$D19,MATCH(T$10,REPORT_DATA_BY_COMP!$A$1:$AB$1,0)), "")</f>
        <v>0</v>
      </c>
    </row>
    <row r="20" spans="1:20" x14ac:dyDescent="0.25">
      <c r="A20" s="50" t="s">
        <v>239</v>
      </c>
      <c r="B20" s="13" t="s">
        <v>223</v>
      </c>
      <c r="C20" s="7" t="str">
        <f>CONCATENATE(YEAR,":",MONTH,":",WEEK,":",DAY,":",$A20)</f>
        <v>2016:1:5:7:TAO_1_B</v>
      </c>
      <c r="D20" s="7">
        <f>MATCH($C20,REPORT_DATA_BY_COMP!$A:$A,0)</f>
        <v>238</v>
      </c>
      <c r="E20" s="25">
        <f>IFERROR(INDEX(REPORT_DATA_BY_COMP!$A:$AB,$D20,MATCH(E$10,REPORT_DATA_BY_COMP!$A$1:$AB$1,0)), "")</f>
        <v>0</v>
      </c>
      <c r="F20" s="25">
        <f>IFERROR(INDEX(REPORT_DATA_BY_COMP!$A:$AB,$D20,MATCH(F$10,REPORT_DATA_BY_COMP!$A$1:$AB$1,0)), "")</f>
        <v>0</v>
      </c>
      <c r="G20" s="25">
        <f>IFERROR(INDEX(REPORT_DATA_BY_COMP!$A:$AB,$D20,MATCH(G$10,REPORT_DATA_BY_COMP!$A$1:$AB$1,0)), "")</f>
        <v>0</v>
      </c>
      <c r="H20" s="25">
        <f>IFERROR(INDEX(REPORT_DATA_BY_COMP!$A:$AB,$D20,MATCH(H$10,REPORT_DATA_BY_COMP!$A$1:$AB$1,0)), "")</f>
        <v>0</v>
      </c>
      <c r="I20" s="25">
        <f>IFERROR(INDEX(REPORT_DATA_BY_COMP!$A:$AB,$D20,MATCH(I$10,REPORT_DATA_BY_COMP!$A$1:$AB$1,0)), "")</f>
        <v>0</v>
      </c>
      <c r="J20" s="7" t="s">
        <v>426</v>
      </c>
      <c r="K20" s="25">
        <f>IFERROR(INDEX(REPORT_DATA_BY_COMP!$A:$AB,$D20,MATCH(K$10,REPORT_DATA_BY_COMP!$A$1:$AB$1,0)), "")</f>
        <v>0</v>
      </c>
      <c r="L20" s="25">
        <f>IFERROR(INDEX(REPORT_DATA_BY_COMP!$A:$AB,$D20,MATCH(L$10,REPORT_DATA_BY_COMP!$A$1:$AB$1,0)), "")</f>
        <v>0</v>
      </c>
      <c r="M20" s="25">
        <f>IFERROR(INDEX(REPORT_DATA_BY_COMP!$A:$AB,$D20,MATCH(M$10,REPORT_DATA_BY_COMP!$A$1:$AB$1,0)), "")</f>
        <v>1</v>
      </c>
      <c r="N20" s="25">
        <f>IFERROR(INDEX(REPORT_DATA_BY_COMP!$A:$AB,$D20,MATCH(N$10,REPORT_DATA_BY_COMP!$A$1:$AB$1,0)), "")</f>
        <v>0</v>
      </c>
      <c r="O20" s="25">
        <f>IFERROR(INDEX(REPORT_DATA_BY_COMP!$A:$AB,$D20,MATCH(O$10,REPORT_DATA_BY_COMP!$A$1:$AB$1,0)), "")</f>
        <v>5</v>
      </c>
      <c r="P20" s="25">
        <f>IFERROR(INDEX(REPORT_DATA_BY_COMP!$A:$AB,$D20,MATCH(P$10,REPORT_DATA_BY_COMP!$A$1:$AB$1,0)), "")</f>
        <v>4</v>
      </c>
      <c r="Q20" s="25" t="str">
        <f>IFERROR(INDEX(REPORT_DATA_BY_COMP!$A:$AB,$D20,MATCH(Q$10,REPORT_DATA_BY_COMP!$A$1:$AB$1,0)), "")</f>
        <v/>
      </c>
      <c r="R20" s="25">
        <f>IFERROR(INDEX(REPORT_DATA_BY_COMP!$A:$AB,$D20,MATCH(R$10,REPORT_DATA_BY_COMP!$A$1:$AB$1,0)), "")</f>
        <v>4</v>
      </c>
      <c r="S20" s="25">
        <f>IFERROR(INDEX(REPORT_DATA_BY_COMP!$A:$AB,$D20,MATCH(S$10,REPORT_DATA_BY_COMP!$A$1:$AB$1,0)), "")</f>
        <v>0</v>
      </c>
      <c r="T20" s="25">
        <f>IFERROR(INDEX(REPORT_DATA_BY_COMP!$A:$AB,$D20,MATCH(T$10,REPORT_DATA_BY_COMP!$A$1:$AB$1,0)), "")</f>
        <v>0</v>
      </c>
    </row>
    <row r="21" spans="1:20" x14ac:dyDescent="0.25">
      <c r="A21" s="50" t="s">
        <v>240</v>
      </c>
      <c r="B21" s="13" t="s">
        <v>224</v>
      </c>
      <c r="C21" s="7" t="str">
        <f>CONCATENATE(YEAR,":",MONTH,":",WEEK,":",DAY,":",$A21)</f>
        <v>2016:1:5:7:TAO_2_S</v>
      </c>
      <c r="D21" s="7">
        <f>MATCH($C21,REPORT_DATA_BY_COMP!$A:$A,0)</f>
        <v>240</v>
      </c>
      <c r="E21" s="25">
        <f>IFERROR(INDEX(REPORT_DATA_BY_COMP!$A:$AB,$D21,MATCH(E$10,REPORT_DATA_BY_COMP!$A$1:$AB$1,0)), "")</f>
        <v>0</v>
      </c>
      <c r="F21" s="25">
        <f>IFERROR(INDEX(REPORT_DATA_BY_COMP!$A:$AB,$D21,MATCH(F$10,REPORT_DATA_BY_COMP!$A$1:$AB$1,0)), "")</f>
        <v>0</v>
      </c>
      <c r="G21" s="25">
        <f>IFERROR(INDEX(REPORT_DATA_BY_COMP!$A:$AB,$D21,MATCH(G$10,REPORT_DATA_BY_COMP!$A$1:$AB$1,0)), "")</f>
        <v>1</v>
      </c>
      <c r="H21" s="25">
        <f>IFERROR(INDEX(REPORT_DATA_BY_COMP!$A:$AB,$D21,MATCH(H$10,REPORT_DATA_BY_COMP!$A$1:$AB$1,0)), "")</f>
        <v>0</v>
      </c>
      <c r="I21" s="25">
        <f>IFERROR(INDEX(REPORT_DATA_BY_COMP!$A:$AB,$D21,MATCH(I$10,REPORT_DATA_BY_COMP!$A$1:$AB$1,0)), "")</f>
        <v>0</v>
      </c>
      <c r="J21" s="7" t="s">
        <v>427</v>
      </c>
      <c r="K21" s="25">
        <f>IFERROR(INDEX(REPORT_DATA_BY_COMP!$A:$AB,$D21,MATCH(K$10,REPORT_DATA_BY_COMP!$A$1:$AB$1,0)), "")</f>
        <v>0</v>
      </c>
      <c r="L21" s="25">
        <f>IFERROR(INDEX(REPORT_DATA_BY_COMP!$A:$AB,$D21,MATCH(L$10,REPORT_DATA_BY_COMP!$A$1:$AB$1,0)), "")</f>
        <v>0</v>
      </c>
      <c r="M21" s="25">
        <f>IFERROR(INDEX(REPORT_DATA_BY_COMP!$A:$AB,$D21,MATCH(M$10,REPORT_DATA_BY_COMP!$A$1:$AB$1,0)), "")</f>
        <v>2</v>
      </c>
      <c r="N21" s="25">
        <f>IFERROR(INDEX(REPORT_DATA_BY_COMP!$A:$AB,$D21,MATCH(N$10,REPORT_DATA_BY_COMP!$A$1:$AB$1,0)), "")</f>
        <v>2</v>
      </c>
      <c r="O21" s="25">
        <f>IFERROR(INDEX(REPORT_DATA_BY_COMP!$A:$AB,$D21,MATCH(O$10,REPORT_DATA_BY_COMP!$A$1:$AB$1,0)), "")</f>
        <v>2</v>
      </c>
      <c r="P21" s="25">
        <f>IFERROR(INDEX(REPORT_DATA_BY_COMP!$A:$AB,$D21,MATCH(P$10,REPORT_DATA_BY_COMP!$A$1:$AB$1,0)), "")</f>
        <v>11</v>
      </c>
      <c r="Q21" s="25" t="str">
        <f>IFERROR(INDEX(REPORT_DATA_BY_COMP!$A:$AB,$D21,MATCH(Q$10,REPORT_DATA_BY_COMP!$A$1:$AB$1,0)), "")</f>
        <v/>
      </c>
      <c r="R21" s="25">
        <f>IFERROR(INDEX(REPORT_DATA_BY_COMP!$A:$AB,$D21,MATCH(R$10,REPORT_DATA_BY_COMP!$A$1:$AB$1,0)), "")</f>
        <v>4</v>
      </c>
      <c r="S21" s="25">
        <f>IFERROR(INDEX(REPORT_DATA_BY_COMP!$A:$AB,$D21,MATCH(S$10,REPORT_DATA_BY_COMP!$A$1:$AB$1,0)), "")</f>
        <v>2</v>
      </c>
      <c r="T21" s="25">
        <f>IFERROR(INDEX(REPORT_DATA_BY_COMP!$A:$AB,$D21,MATCH(T$10,REPORT_DATA_BY_COMP!$A$1:$AB$1,0)), "")</f>
        <v>0</v>
      </c>
    </row>
    <row r="22" spans="1:20" x14ac:dyDescent="0.25">
      <c r="A22" s="50" t="s">
        <v>241</v>
      </c>
      <c r="B22" s="13" t="s">
        <v>225</v>
      </c>
      <c r="C22" s="7" t="str">
        <f>CONCATENATE(YEAR,":",MONTH,":",WEEK,":",DAY,":",$A22)</f>
        <v>2016:1:5:7:GUISHAN_E</v>
      </c>
      <c r="D22" s="7">
        <f>MATCH($C22,REPORT_DATA_BY_COMP!$A:$A,0)</f>
        <v>199</v>
      </c>
      <c r="E22" s="25">
        <f>IFERROR(INDEX(REPORT_DATA_BY_COMP!$A:$AB,$D22,MATCH(E$10,REPORT_DATA_BY_COMP!$A$1:$AB$1,0)), "")</f>
        <v>0</v>
      </c>
      <c r="F22" s="25">
        <f>IFERROR(INDEX(REPORT_DATA_BY_COMP!$A:$AB,$D22,MATCH(F$10,REPORT_DATA_BY_COMP!$A$1:$AB$1,0)), "")</f>
        <v>0</v>
      </c>
      <c r="G22" s="25">
        <f>IFERROR(INDEX(REPORT_DATA_BY_COMP!$A:$AB,$D22,MATCH(G$10,REPORT_DATA_BY_COMP!$A$1:$AB$1,0)), "")</f>
        <v>4</v>
      </c>
      <c r="H22" s="25">
        <f>IFERROR(INDEX(REPORT_DATA_BY_COMP!$A:$AB,$D22,MATCH(H$10,REPORT_DATA_BY_COMP!$A$1:$AB$1,0)), "")</f>
        <v>0</v>
      </c>
      <c r="I22" s="25">
        <f>IFERROR(INDEX(REPORT_DATA_BY_COMP!$A:$AB,$D22,MATCH(I$10,REPORT_DATA_BY_COMP!$A$1:$AB$1,0)), "")</f>
        <v>0</v>
      </c>
      <c r="J22" s="7" t="s">
        <v>428</v>
      </c>
      <c r="K22" s="25">
        <f>IFERROR(INDEX(REPORT_DATA_BY_COMP!$A:$AB,$D22,MATCH(K$10,REPORT_DATA_BY_COMP!$A$1:$AB$1,0)), "")</f>
        <v>0</v>
      </c>
      <c r="L22" s="25">
        <f>IFERROR(INDEX(REPORT_DATA_BY_COMP!$A:$AB,$D22,MATCH(L$10,REPORT_DATA_BY_COMP!$A$1:$AB$1,0)), "")</f>
        <v>0</v>
      </c>
      <c r="M22" s="25">
        <f>IFERROR(INDEX(REPORT_DATA_BY_COMP!$A:$AB,$D22,MATCH(M$10,REPORT_DATA_BY_COMP!$A$1:$AB$1,0)), "")</f>
        <v>5</v>
      </c>
      <c r="N22" s="25">
        <f>IFERROR(INDEX(REPORT_DATA_BY_COMP!$A:$AB,$D22,MATCH(N$10,REPORT_DATA_BY_COMP!$A$1:$AB$1,0)), "")</f>
        <v>0</v>
      </c>
      <c r="O22" s="25">
        <f>IFERROR(INDEX(REPORT_DATA_BY_COMP!$A:$AB,$D22,MATCH(O$10,REPORT_DATA_BY_COMP!$A$1:$AB$1,0)), "")</f>
        <v>6</v>
      </c>
      <c r="P22" s="25">
        <f>IFERROR(INDEX(REPORT_DATA_BY_COMP!$A:$AB,$D22,MATCH(P$10,REPORT_DATA_BY_COMP!$A$1:$AB$1,0)), "")</f>
        <v>7</v>
      </c>
      <c r="Q22" s="25" t="str">
        <f>IFERROR(INDEX(REPORT_DATA_BY_COMP!$A:$AB,$D22,MATCH(Q$10,REPORT_DATA_BY_COMP!$A$1:$AB$1,0)), "")</f>
        <v/>
      </c>
      <c r="R22" s="25">
        <f>IFERROR(INDEX(REPORT_DATA_BY_COMP!$A:$AB,$D22,MATCH(R$10,REPORT_DATA_BY_COMP!$A$1:$AB$1,0)), "")</f>
        <v>4</v>
      </c>
      <c r="S22" s="25">
        <f>IFERROR(INDEX(REPORT_DATA_BY_COMP!$A:$AB,$D22,MATCH(S$10,REPORT_DATA_BY_COMP!$A$1:$AB$1,0)), "")</f>
        <v>0</v>
      </c>
      <c r="T22" s="25">
        <f>IFERROR(INDEX(REPORT_DATA_BY_COMP!$A:$AB,$D22,MATCH(T$10,REPORT_DATA_BY_COMP!$A$1:$AB$1,0)), "")</f>
        <v>0</v>
      </c>
    </row>
    <row r="23" spans="1:20" x14ac:dyDescent="0.25">
      <c r="A23" s="45"/>
      <c r="B23" s="23" t="s">
        <v>42</v>
      </c>
      <c r="C23" s="24"/>
      <c r="D23" s="24"/>
      <c r="E23" s="26">
        <f>SUM(E18:E22)</f>
        <v>1</v>
      </c>
      <c r="F23" s="26">
        <f t="shared" ref="F23:T23" si="2">SUM(F18:F22)</f>
        <v>0</v>
      </c>
      <c r="G23" s="26">
        <f t="shared" si="2"/>
        <v>8</v>
      </c>
      <c r="H23" s="26">
        <f t="shared" si="2"/>
        <v>3</v>
      </c>
      <c r="I23" s="26">
        <f t="shared" si="2"/>
        <v>1</v>
      </c>
      <c r="J23" s="24"/>
      <c r="K23" s="26">
        <f t="shared" si="2"/>
        <v>0</v>
      </c>
      <c r="L23" s="26">
        <f t="shared" si="2"/>
        <v>0</v>
      </c>
      <c r="M23" s="26">
        <f t="shared" si="2"/>
        <v>15</v>
      </c>
      <c r="N23" s="26">
        <f t="shared" si="2"/>
        <v>5</v>
      </c>
      <c r="O23" s="26">
        <f t="shared" si="2"/>
        <v>18</v>
      </c>
      <c r="P23" s="26">
        <f t="shared" si="2"/>
        <v>45</v>
      </c>
      <c r="Q23" s="26">
        <f t="shared" si="2"/>
        <v>0</v>
      </c>
      <c r="R23" s="26">
        <f t="shared" si="2"/>
        <v>17</v>
      </c>
      <c r="S23" s="26">
        <f t="shared" si="2"/>
        <v>3</v>
      </c>
      <c r="T23" s="26">
        <f t="shared" si="2"/>
        <v>0</v>
      </c>
    </row>
    <row r="24" spans="1:20" x14ac:dyDescent="0.25">
      <c r="A24" s="45"/>
      <c r="B24" s="29" t="s">
        <v>233</v>
      </c>
      <c r="C24" s="51"/>
      <c r="D24" s="51"/>
      <c r="E24" s="51"/>
      <c r="F24" s="51"/>
      <c r="G24" s="51"/>
      <c r="H24" s="51"/>
      <c r="I24" s="51"/>
      <c r="J24" s="51"/>
      <c r="K24" s="52"/>
      <c r="L24" s="52"/>
      <c r="M24" s="52"/>
      <c r="N24" s="52"/>
      <c r="O24" s="52"/>
      <c r="P24" s="52"/>
      <c r="Q24" s="52"/>
      <c r="R24" s="52"/>
      <c r="S24" s="52"/>
      <c r="T24" s="16"/>
    </row>
    <row r="25" spans="1:20" x14ac:dyDescent="0.25">
      <c r="A25" s="50" t="s">
        <v>242</v>
      </c>
      <c r="B25" s="13" t="s">
        <v>226</v>
      </c>
      <c r="C25" s="7" t="str">
        <f t="shared" ref="C25" si="3">CONCATENATE(YEAR,":",MONTH,":",WEEK,":",DAY,":",$A25)</f>
        <v>2016:1:5:7:BADE_A_E</v>
      </c>
      <c r="D25" s="7">
        <f>MATCH($C25,REPORT_DATA_BY_COMP!$A:$A,0)</f>
        <v>191</v>
      </c>
      <c r="E25" s="25">
        <f>IFERROR(INDEX(REPORT_DATA_BY_COMP!$A:$AB,$D25,MATCH(E$10,REPORT_DATA_BY_COMP!$A$1:$AB$1,0)), "")</f>
        <v>0</v>
      </c>
      <c r="F25" s="25">
        <f>IFERROR(INDEX(REPORT_DATA_BY_COMP!$A:$AB,$D25,MATCH(F$10,REPORT_DATA_BY_COMP!$A$1:$AB$1,0)), "")</f>
        <v>0</v>
      </c>
      <c r="G25" s="25">
        <f>IFERROR(INDEX(REPORT_DATA_BY_COMP!$A:$AB,$D25,MATCH(G$10,REPORT_DATA_BY_COMP!$A$1:$AB$1,0)), "")</f>
        <v>0</v>
      </c>
      <c r="H25" s="25">
        <f>IFERROR(INDEX(REPORT_DATA_BY_COMP!$A:$AB,$D25,MATCH(H$10,REPORT_DATA_BY_COMP!$A$1:$AB$1,0)), "")</f>
        <v>3</v>
      </c>
      <c r="I25" s="25">
        <f>IFERROR(INDEX(REPORT_DATA_BY_COMP!$A:$AB,$D25,MATCH(I$10,REPORT_DATA_BY_COMP!$A$1:$AB$1,0)), "")</f>
        <v>0</v>
      </c>
      <c r="J25" s="7" t="s">
        <v>429</v>
      </c>
      <c r="K25" s="25">
        <f>IFERROR(INDEX(REPORT_DATA_BY_COMP!$A:$AB,$D25,MATCH(K$10,REPORT_DATA_BY_COMP!$A$1:$AB$1,0)), "")</f>
        <v>0</v>
      </c>
      <c r="L25" s="25">
        <f>IFERROR(INDEX(REPORT_DATA_BY_COMP!$A:$AB,$D25,MATCH(L$10,REPORT_DATA_BY_COMP!$A$1:$AB$1,0)), "")</f>
        <v>0</v>
      </c>
      <c r="M25" s="25">
        <f>IFERROR(INDEX(REPORT_DATA_BY_COMP!$A:$AB,$D25,MATCH(M$10,REPORT_DATA_BY_COMP!$A$1:$AB$1,0)), "")</f>
        <v>4</v>
      </c>
      <c r="N25" s="25">
        <f>IFERROR(INDEX(REPORT_DATA_BY_COMP!$A:$AB,$D25,MATCH(N$10,REPORT_DATA_BY_COMP!$A$1:$AB$1,0)), "")</f>
        <v>0</v>
      </c>
      <c r="O25" s="25">
        <f>IFERROR(INDEX(REPORT_DATA_BY_COMP!$A:$AB,$D25,MATCH(O$10,REPORT_DATA_BY_COMP!$A$1:$AB$1,0)), "")</f>
        <v>5</v>
      </c>
      <c r="P25" s="25">
        <f>IFERROR(INDEX(REPORT_DATA_BY_COMP!$A:$AB,$D25,MATCH(P$10,REPORT_DATA_BY_COMP!$A$1:$AB$1,0)), "")</f>
        <v>8</v>
      </c>
      <c r="Q25" s="25" t="str">
        <f>IFERROR(INDEX(REPORT_DATA_BY_COMP!$A:$AB,$D25,MATCH(Q$10,REPORT_DATA_BY_COMP!$A$1:$AB$1,0)), "")</f>
        <v/>
      </c>
      <c r="R25" s="25">
        <f>IFERROR(INDEX(REPORT_DATA_BY_COMP!$A:$AB,$D25,MATCH(R$10,REPORT_DATA_BY_COMP!$A$1:$AB$1,0)), "")</f>
        <v>9</v>
      </c>
      <c r="S25" s="25">
        <f>IFERROR(INDEX(REPORT_DATA_BY_COMP!$A:$AB,$D25,MATCH(S$10,REPORT_DATA_BY_COMP!$A$1:$AB$1,0)), "")</f>
        <v>0</v>
      </c>
      <c r="T25" s="25">
        <f>IFERROR(INDEX(REPORT_DATA_BY_COMP!$A:$AB,$D25,MATCH(T$10,REPORT_DATA_BY_COMP!$A$1:$AB$1,0)), "")</f>
        <v>0</v>
      </c>
    </row>
    <row r="26" spans="1:20" x14ac:dyDescent="0.25">
      <c r="A26" s="50" t="s">
        <v>244</v>
      </c>
      <c r="B26" s="13" t="s">
        <v>431</v>
      </c>
      <c r="C26" s="7" t="str">
        <f>CONCATENATE(YEAR,":",MONTH,":",WEEK,":",DAY,":",$A26)</f>
        <v>2016:1:5:7:BADE_B_E</v>
      </c>
      <c r="D26" s="7">
        <f>MATCH($C26,REPORT_DATA_BY_COMP!$A:$A,0)</f>
        <v>192</v>
      </c>
      <c r="E26" s="25">
        <f>IFERROR(INDEX(REPORT_DATA_BY_COMP!$A:$AB,$D26,MATCH(E$10,REPORT_DATA_BY_COMP!$A$1:$AB$1,0)), "")</f>
        <v>0</v>
      </c>
      <c r="F26" s="25">
        <f>IFERROR(INDEX(REPORT_DATA_BY_COMP!$A:$AB,$D26,MATCH(F$10,REPORT_DATA_BY_COMP!$A$1:$AB$1,0)), "")</f>
        <v>1</v>
      </c>
      <c r="G26" s="25">
        <f>IFERROR(INDEX(REPORT_DATA_BY_COMP!$A:$AB,$D26,MATCH(G$10,REPORT_DATA_BY_COMP!$A$1:$AB$1,0)), "")</f>
        <v>3</v>
      </c>
      <c r="H26" s="25">
        <f>IFERROR(INDEX(REPORT_DATA_BY_COMP!$A:$AB,$D26,MATCH(H$10,REPORT_DATA_BY_COMP!$A$1:$AB$1,0)), "")</f>
        <v>1</v>
      </c>
      <c r="I26" s="25">
        <f>IFERROR(INDEX(REPORT_DATA_BY_COMP!$A:$AB,$D26,MATCH(I$10,REPORT_DATA_BY_COMP!$A$1:$AB$1,0)), "")</f>
        <v>0</v>
      </c>
      <c r="J26" s="7" t="s">
        <v>430</v>
      </c>
      <c r="K26" s="25">
        <f>IFERROR(INDEX(REPORT_DATA_BY_COMP!$A:$AB,$D26,MATCH(K$10,REPORT_DATA_BY_COMP!$A$1:$AB$1,0)), "")</f>
        <v>1</v>
      </c>
      <c r="L26" s="25">
        <f>IFERROR(INDEX(REPORT_DATA_BY_COMP!$A:$AB,$D26,MATCH(L$10,REPORT_DATA_BY_COMP!$A$1:$AB$1,0)), "")</f>
        <v>1</v>
      </c>
      <c r="M26" s="25">
        <f>IFERROR(INDEX(REPORT_DATA_BY_COMP!$A:$AB,$D26,MATCH(M$10,REPORT_DATA_BY_COMP!$A$1:$AB$1,0)), "")</f>
        <v>10</v>
      </c>
      <c r="N26" s="25">
        <f>IFERROR(INDEX(REPORT_DATA_BY_COMP!$A:$AB,$D26,MATCH(N$10,REPORT_DATA_BY_COMP!$A$1:$AB$1,0)), "")</f>
        <v>2</v>
      </c>
      <c r="O26" s="25">
        <f>IFERROR(INDEX(REPORT_DATA_BY_COMP!$A:$AB,$D26,MATCH(O$10,REPORT_DATA_BY_COMP!$A$1:$AB$1,0)), "")</f>
        <v>7</v>
      </c>
      <c r="P26" s="25">
        <f>IFERROR(INDEX(REPORT_DATA_BY_COMP!$A:$AB,$D26,MATCH(P$10,REPORT_DATA_BY_COMP!$A$1:$AB$1,0)), "")</f>
        <v>7</v>
      </c>
      <c r="Q26" s="25" t="str">
        <f>IFERROR(INDEX(REPORT_DATA_BY_COMP!$A:$AB,$D26,MATCH(Q$10,REPORT_DATA_BY_COMP!$A$1:$AB$1,0)), "")</f>
        <v/>
      </c>
      <c r="R26" s="25">
        <f>IFERROR(INDEX(REPORT_DATA_BY_COMP!$A:$AB,$D26,MATCH(R$10,REPORT_DATA_BY_COMP!$A$1:$AB$1,0)), "")</f>
        <v>5</v>
      </c>
      <c r="S26" s="25">
        <f>IFERROR(INDEX(REPORT_DATA_BY_COMP!$A:$AB,$D26,MATCH(S$10,REPORT_DATA_BY_COMP!$A$1:$AB$1,0)), "")</f>
        <v>2</v>
      </c>
      <c r="T26" s="25">
        <f>IFERROR(INDEX(REPORT_DATA_BY_COMP!$A:$AB,$D26,MATCH(T$10,REPORT_DATA_BY_COMP!$A$1:$AB$1,0)), "")</f>
        <v>0</v>
      </c>
    </row>
    <row r="27" spans="1:20" x14ac:dyDescent="0.25">
      <c r="A27" s="50" t="s">
        <v>245</v>
      </c>
      <c r="B27" s="13" t="s">
        <v>432</v>
      </c>
      <c r="C27" s="7" t="str">
        <f>CONCATENATE(YEAR,":",MONTH,":",WEEK,":",DAY,":",$A27)</f>
        <v>2016:1:5:7:BADE_S</v>
      </c>
      <c r="D27" s="7">
        <f>MATCH($C27,REPORT_DATA_BY_COMP!$A:$A,0)</f>
        <v>193</v>
      </c>
      <c r="E27" s="25">
        <f>IFERROR(INDEX(REPORT_DATA_BY_COMP!$A:$AB,$D27,MATCH(E$10,REPORT_DATA_BY_COMP!$A$1:$AB$1,0)), "")</f>
        <v>1</v>
      </c>
      <c r="F27" s="25">
        <f>IFERROR(INDEX(REPORT_DATA_BY_COMP!$A:$AB,$D27,MATCH(F$10,REPORT_DATA_BY_COMP!$A$1:$AB$1,0)), "")</f>
        <v>0</v>
      </c>
      <c r="G27" s="25">
        <f>IFERROR(INDEX(REPORT_DATA_BY_COMP!$A:$AB,$D27,MATCH(G$10,REPORT_DATA_BY_COMP!$A$1:$AB$1,0)), "")</f>
        <v>0</v>
      </c>
      <c r="H27" s="25">
        <f>IFERROR(INDEX(REPORT_DATA_BY_COMP!$A:$AB,$D27,MATCH(H$10,REPORT_DATA_BY_COMP!$A$1:$AB$1,0)), "")</f>
        <v>3</v>
      </c>
      <c r="I27" s="25">
        <f>IFERROR(INDEX(REPORT_DATA_BY_COMP!$A:$AB,$D27,MATCH(I$10,REPORT_DATA_BY_COMP!$A$1:$AB$1,0)), "")</f>
        <v>1</v>
      </c>
      <c r="J27" s="7" t="s">
        <v>433</v>
      </c>
      <c r="K27" s="25">
        <f>IFERROR(INDEX(REPORT_DATA_BY_COMP!$A:$AB,$D27,MATCH(K$10,REPORT_DATA_BY_COMP!$A$1:$AB$1,0)), "")</f>
        <v>0</v>
      </c>
      <c r="L27" s="25">
        <f>IFERROR(INDEX(REPORT_DATA_BY_COMP!$A:$AB,$D27,MATCH(L$10,REPORT_DATA_BY_COMP!$A$1:$AB$1,0)), "")</f>
        <v>0</v>
      </c>
      <c r="M27" s="25">
        <f>IFERROR(INDEX(REPORT_DATA_BY_COMP!$A:$AB,$D27,MATCH(M$10,REPORT_DATA_BY_COMP!$A$1:$AB$1,0)), "")</f>
        <v>4</v>
      </c>
      <c r="N27" s="25">
        <f>IFERROR(INDEX(REPORT_DATA_BY_COMP!$A:$AB,$D27,MATCH(N$10,REPORT_DATA_BY_COMP!$A$1:$AB$1,0)), "")</f>
        <v>0</v>
      </c>
      <c r="O27" s="25">
        <f>IFERROR(INDEX(REPORT_DATA_BY_COMP!$A:$AB,$D27,MATCH(O$10,REPORT_DATA_BY_COMP!$A$1:$AB$1,0)), "")</f>
        <v>9</v>
      </c>
      <c r="P27" s="25">
        <f>IFERROR(INDEX(REPORT_DATA_BY_COMP!$A:$AB,$D27,MATCH(P$10,REPORT_DATA_BY_COMP!$A$1:$AB$1,0)), "")</f>
        <v>4</v>
      </c>
      <c r="Q27" s="25" t="str">
        <f>IFERROR(INDEX(REPORT_DATA_BY_COMP!$A:$AB,$D27,MATCH(Q$10,REPORT_DATA_BY_COMP!$A$1:$AB$1,0)), "")</f>
        <v/>
      </c>
      <c r="R27" s="25">
        <f>IFERROR(INDEX(REPORT_DATA_BY_COMP!$A:$AB,$D27,MATCH(R$10,REPORT_DATA_BY_COMP!$A$1:$AB$1,0)), "")</f>
        <v>6</v>
      </c>
      <c r="S27" s="25">
        <f>IFERROR(INDEX(REPORT_DATA_BY_COMP!$A:$AB,$D27,MATCH(S$10,REPORT_DATA_BY_COMP!$A$1:$AB$1,0)), "")</f>
        <v>0</v>
      </c>
      <c r="T27" s="25">
        <f>IFERROR(INDEX(REPORT_DATA_BY_COMP!$A:$AB,$D27,MATCH(T$10,REPORT_DATA_BY_COMP!$A$1:$AB$1,0)), "")</f>
        <v>1</v>
      </c>
    </row>
    <row r="28" spans="1:20" x14ac:dyDescent="0.25">
      <c r="A28" s="50" t="s">
        <v>243</v>
      </c>
      <c r="B28" s="13" t="s">
        <v>227</v>
      </c>
      <c r="C28" s="7" t="str">
        <f>CONCATENATE(YEAR,":",MONTH,":",WEEK,":",DAY,":",$A28)</f>
        <v>2016:1:5:7:LONGTAN_E</v>
      </c>
      <c r="D28" s="7">
        <f>MATCH($C28,REPORT_DATA_BY_COMP!$A:$A,0)</f>
        <v>210</v>
      </c>
      <c r="E28" s="25">
        <f>IFERROR(INDEX(REPORT_DATA_BY_COMP!$A:$AB,$D28,MATCH(E$10,REPORT_DATA_BY_COMP!$A$1:$AB$1,0)), "")</f>
        <v>1</v>
      </c>
      <c r="F28" s="25">
        <f>IFERROR(INDEX(REPORT_DATA_BY_COMP!$A:$AB,$D28,MATCH(F$10,REPORT_DATA_BY_COMP!$A$1:$AB$1,0)), "")</f>
        <v>0</v>
      </c>
      <c r="G28" s="25">
        <f>IFERROR(INDEX(REPORT_DATA_BY_COMP!$A:$AB,$D28,MATCH(G$10,REPORT_DATA_BY_COMP!$A$1:$AB$1,0)), "")</f>
        <v>0</v>
      </c>
      <c r="H28" s="25">
        <f>IFERROR(INDEX(REPORT_DATA_BY_COMP!$A:$AB,$D28,MATCH(H$10,REPORT_DATA_BY_COMP!$A$1:$AB$1,0)), "")</f>
        <v>1</v>
      </c>
      <c r="I28" s="25">
        <f>IFERROR(INDEX(REPORT_DATA_BY_COMP!$A:$AB,$D28,MATCH(I$10,REPORT_DATA_BY_COMP!$A$1:$AB$1,0)), "")</f>
        <v>0</v>
      </c>
      <c r="J28" s="7" t="s">
        <v>434</v>
      </c>
      <c r="K28" s="25">
        <f>IFERROR(INDEX(REPORT_DATA_BY_COMP!$A:$AB,$D28,MATCH(K$10,REPORT_DATA_BY_COMP!$A$1:$AB$1,0)), "")</f>
        <v>0</v>
      </c>
      <c r="L28" s="25">
        <f>IFERROR(INDEX(REPORT_DATA_BY_COMP!$A:$AB,$D28,MATCH(L$10,REPORT_DATA_BY_COMP!$A$1:$AB$1,0)), "")</f>
        <v>0</v>
      </c>
      <c r="M28" s="25">
        <f>IFERROR(INDEX(REPORT_DATA_BY_COMP!$A:$AB,$D28,MATCH(M$10,REPORT_DATA_BY_COMP!$A$1:$AB$1,0)), "")</f>
        <v>3</v>
      </c>
      <c r="N28" s="25">
        <f>IFERROR(INDEX(REPORT_DATA_BY_COMP!$A:$AB,$D28,MATCH(N$10,REPORT_DATA_BY_COMP!$A$1:$AB$1,0)), "")</f>
        <v>4</v>
      </c>
      <c r="O28" s="25">
        <f>IFERROR(INDEX(REPORT_DATA_BY_COMP!$A:$AB,$D28,MATCH(O$10,REPORT_DATA_BY_COMP!$A$1:$AB$1,0)), "")</f>
        <v>6</v>
      </c>
      <c r="P28" s="25">
        <f>IFERROR(INDEX(REPORT_DATA_BY_COMP!$A:$AB,$D28,MATCH(P$10,REPORT_DATA_BY_COMP!$A$1:$AB$1,0)), "")</f>
        <v>13</v>
      </c>
      <c r="Q28" s="25" t="str">
        <f>IFERROR(INDEX(REPORT_DATA_BY_COMP!$A:$AB,$D28,MATCH(Q$10,REPORT_DATA_BY_COMP!$A$1:$AB$1,0)), "")</f>
        <v/>
      </c>
      <c r="R28" s="25">
        <f>IFERROR(INDEX(REPORT_DATA_BY_COMP!$A:$AB,$D28,MATCH(R$10,REPORT_DATA_BY_COMP!$A$1:$AB$1,0)), "")</f>
        <v>4</v>
      </c>
      <c r="S28" s="25">
        <f>IFERROR(INDEX(REPORT_DATA_BY_COMP!$A:$AB,$D28,MATCH(S$10,REPORT_DATA_BY_COMP!$A$1:$AB$1,0)), "")</f>
        <v>1</v>
      </c>
      <c r="T28" s="25">
        <f>IFERROR(INDEX(REPORT_DATA_BY_COMP!$A:$AB,$D28,MATCH(T$10,REPORT_DATA_BY_COMP!$A$1:$AB$1,0)), "")</f>
        <v>0</v>
      </c>
    </row>
    <row r="29" spans="1:20" x14ac:dyDescent="0.25">
      <c r="A29" s="45"/>
      <c r="B29" s="23" t="s">
        <v>42</v>
      </c>
      <c r="C29" s="24"/>
      <c r="D29" s="24"/>
      <c r="E29" s="26">
        <f>SUM(E25:E28)</f>
        <v>2</v>
      </c>
      <c r="F29" s="26">
        <f t="shared" ref="F29:T29" si="4">SUM(F25:F28)</f>
        <v>1</v>
      </c>
      <c r="G29" s="26">
        <f t="shared" si="4"/>
        <v>3</v>
      </c>
      <c r="H29" s="26">
        <f t="shared" si="4"/>
        <v>8</v>
      </c>
      <c r="I29" s="26">
        <f t="shared" si="4"/>
        <v>1</v>
      </c>
      <c r="J29" s="26"/>
      <c r="K29" s="26">
        <f t="shared" si="4"/>
        <v>1</v>
      </c>
      <c r="L29" s="26">
        <f t="shared" si="4"/>
        <v>1</v>
      </c>
      <c r="M29" s="26">
        <f t="shared" si="4"/>
        <v>21</v>
      </c>
      <c r="N29" s="26">
        <f t="shared" si="4"/>
        <v>6</v>
      </c>
      <c r="O29" s="26">
        <f t="shared" si="4"/>
        <v>27</v>
      </c>
      <c r="P29" s="26">
        <f t="shared" si="4"/>
        <v>32</v>
      </c>
      <c r="Q29" s="26">
        <f t="shared" si="4"/>
        <v>0</v>
      </c>
      <c r="R29" s="26">
        <f t="shared" si="4"/>
        <v>24</v>
      </c>
      <c r="S29" s="26">
        <f t="shared" si="4"/>
        <v>3</v>
      </c>
      <c r="T29" s="26">
        <f t="shared" si="4"/>
        <v>1</v>
      </c>
    </row>
    <row r="30" spans="1:20" x14ac:dyDescent="0.25">
      <c r="A30" s="45"/>
      <c r="B30" s="29" t="s">
        <v>234</v>
      </c>
      <c r="C30" s="51"/>
      <c r="D30" s="51"/>
      <c r="E30" s="51"/>
      <c r="F30" s="51"/>
      <c r="G30" s="51"/>
      <c r="H30" s="51"/>
      <c r="I30" s="51"/>
      <c r="J30" s="51"/>
      <c r="K30" s="52"/>
      <c r="L30" s="52"/>
      <c r="M30" s="52"/>
      <c r="N30" s="52"/>
      <c r="O30" s="52"/>
      <c r="P30" s="52"/>
      <c r="Q30" s="52"/>
      <c r="R30" s="52"/>
      <c r="S30" s="52"/>
      <c r="T30" s="16"/>
    </row>
    <row r="31" spans="1:20" x14ac:dyDescent="0.25">
      <c r="A31" s="50" t="s">
        <v>247</v>
      </c>
      <c r="B31" s="13" t="s">
        <v>435</v>
      </c>
      <c r="C31" s="7" t="str">
        <f>CONCATENATE(YEAR,":",MONTH,":",WEEK,":",DAY,":",$A31)</f>
        <v>2016:1:5:7:ZHONGLI_1_E</v>
      </c>
      <c r="D31" s="7">
        <f>MATCH($C31,REPORT_DATA_BY_COMP!$A:$A,0)</f>
        <v>277</v>
      </c>
      <c r="E31" s="25">
        <f>IFERROR(INDEX(REPORT_DATA_BY_COMP!$A:$AB,$D31,MATCH(E$10,REPORT_DATA_BY_COMP!$A$1:$AB$1,0)), "")</f>
        <v>0</v>
      </c>
      <c r="F31" s="25">
        <f>IFERROR(INDEX(REPORT_DATA_BY_COMP!$A:$AB,$D31,MATCH(F$10,REPORT_DATA_BY_COMP!$A$1:$AB$1,0)), "")</f>
        <v>0</v>
      </c>
      <c r="G31" s="25">
        <f>IFERROR(INDEX(REPORT_DATA_BY_COMP!$A:$AB,$D31,MATCH(G$10,REPORT_DATA_BY_COMP!$A$1:$AB$1,0)), "")</f>
        <v>2</v>
      </c>
      <c r="H31" s="25">
        <f>IFERROR(INDEX(REPORT_DATA_BY_COMP!$A:$AB,$D31,MATCH(H$10,REPORT_DATA_BY_COMP!$A$1:$AB$1,0)), "")</f>
        <v>3</v>
      </c>
      <c r="I31" s="25">
        <f>IFERROR(INDEX(REPORT_DATA_BY_COMP!$A:$AB,$D31,MATCH(I$10,REPORT_DATA_BY_COMP!$A$1:$AB$1,0)), "")</f>
        <v>0</v>
      </c>
      <c r="J31" s="7" t="s">
        <v>229</v>
      </c>
      <c r="K31" s="25">
        <f>IFERROR(INDEX(REPORT_DATA_BY_COMP!$A:$AB,$D31,MATCH(K$10,REPORT_DATA_BY_COMP!$A$1:$AB$1,0)), "")</f>
        <v>0</v>
      </c>
      <c r="L31" s="25">
        <f>IFERROR(INDEX(REPORT_DATA_BY_COMP!$A:$AB,$D31,MATCH(L$10,REPORT_DATA_BY_COMP!$A$1:$AB$1,0)), "")</f>
        <v>0</v>
      </c>
      <c r="M31" s="25">
        <f>IFERROR(INDEX(REPORT_DATA_BY_COMP!$A:$AB,$D31,MATCH(M$10,REPORT_DATA_BY_COMP!$A$1:$AB$1,0)), "")</f>
        <v>11</v>
      </c>
      <c r="N31" s="25">
        <f>IFERROR(INDEX(REPORT_DATA_BY_COMP!$A:$AB,$D31,MATCH(N$10,REPORT_DATA_BY_COMP!$A$1:$AB$1,0)), "")</f>
        <v>2</v>
      </c>
      <c r="O31" s="25">
        <f>IFERROR(INDEX(REPORT_DATA_BY_COMP!$A:$AB,$D31,MATCH(O$10,REPORT_DATA_BY_COMP!$A$1:$AB$1,0)), "")</f>
        <v>5</v>
      </c>
      <c r="P31" s="25">
        <f>IFERROR(INDEX(REPORT_DATA_BY_COMP!$A:$AB,$D31,MATCH(P$10,REPORT_DATA_BY_COMP!$A$1:$AB$1,0)), "")</f>
        <v>7</v>
      </c>
      <c r="Q31" s="25" t="str">
        <f>IFERROR(INDEX(REPORT_DATA_BY_COMP!$A:$AB,$D31,MATCH(Q$10,REPORT_DATA_BY_COMP!$A$1:$AB$1,0)), "")</f>
        <v/>
      </c>
      <c r="R31" s="25">
        <f>IFERROR(INDEX(REPORT_DATA_BY_COMP!$A:$AB,$D31,MATCH(R$10,REPORT_DATA_BY_COMP!$A$1:$AB$1,0)), "")</f>
        <v>6</v>
      </c>
      <c r="S31" s="25">
        <f>IFERROR(INDEX(REPORT_DATA_BY_COMP!$A:$AB,$D31,MATCH(S$10,REPORT_DATA_BY_COMP!$A$1:$AB$1,0)), "")</f>
        <v>1</v>
      </c>
      <c r="T31" s="25">
        <f>IFERROR(INDEX(REPORT_DATA_BY_COMP!$A:$AB,$D31,MATCH(T$10,REPORT_DATA_BY_COMP!$A$1:$AB$1,0)), "")</f>
        <v>0</v>
      </c>
    </row>
    <row r="32" spans="1:20" x14ac:dyDescent="0.25">
      <c r="A32" s="50" t="s">
        <v>248</v>
      </c>
      <c r="B32" s="13" t="s">
        <v>436</v>
      </c>
      <c r="C32" s="7" t="str">
        <f>CONCATENATE(YEAR,":",MONTH,":",WEEK,":",DAY,":",$A32)</f>
        <v>2016:1:5:7:ZHONGLI_1_S</v>
      </c>
      <c r="D32" s="7">
        <f>MATCH($C32,REPORT_DATA_BY_COMP!$A:$A,0)</f>
        <v>278</v>
      </c>
      <c r="E32" s="25">
        <f>IFERROR(INDEX(REPORT_DATA_BY_COMP!$A:$AB,$D32,MATCH(E$10,REPORT_DATA_BY_COMP!$A$1:$AB$1,0)), "")</f>
        <v>0</v>
      </c>
      <c r="F32" s="25">
        <f>IFERROR(INDEX(REPORT_DATA_BY_COMP!$A:$AB,$D32,MATCH(F$10,REPORT_DATA_BY_COMP!$A$1:$AB$1,0)), "")</f>
        <v>0</v>
      </c>
      <c r="G32" s="25">
        <f>IFERROR(INDEX(REPORT_DATA_BY_COMP!$A:$AB,$D32,MATCH(G$10,REPORT_DATA_BY_COMP!$A$1:$AB$1,0)), "")</f>
        <v>1</v>
      </c>
      <c r="H32" s="25">
        <f>IFERROR(INDEX(REPORT_DATA_BY_COMP!$A:$AB,$D32,MATCH(H$10,REPORT_DATA_BY_COMP!$A$1:$AB$1,0)), "")</f>
        <v>1</v>
      </c>
      <c r="I32" s="25">
        <f>IFERROR(INDEX(REPORT_DATA_BY_COMP!$A:$AB,$D32,MATCH(I$10,REPORT_DATA_BY_COMP!$A$1:$AB$1,0)), "")</f>
        <v>0</v>
      </c>
      <c r="J32" s="7" t="s">
        <v>230</v>
      </c>
      <c r="K32" s="25">
        <f>IFERROR(INDEX(REPORT_DATA_BY_COMP!$A:$AB,$D32,MATCH(K$10,REPORT_DATA_BY_COMP!$A$1:$AB$1,0)), "")</f>
        <v>0</v>
      </c>
      <c r="L32" s="25">
        <f>IFERROR(INDEX(REPORT_DATA_BY_COMP!$A:$AB,$D32,MATCH(L$10,REPORT_DATA_BY_COMP!$A$1:$AB$1,0)), "")</f>
        <v>0</v>
      </c>
      <c r="M32" s="25">
        <f>IFERROR(INDEX(REPORT_DATA_BY_COMP!$A:$AB,$D32,MATCH(M$10,REPORT_DATA_BY_COMP!$A$1:$AB$1,0)), "")</f>
        <v>7</v>
      </c>
      <c r="N32" s="25">
        <f>IFERROR(INDEX(REPORT_DATA_BY_COMP!$A:$AB,$D32,MATCH(N$10,REPORT_DATA_BY_COMP!$A$1:$AB$1,0)), "")</f>
        <v>3</v>
      </c>
      <c r="O32" s="25">
        <f>IFERROR(INDEX(REPORT_DATA_BY_COMP!$A:$AB,$D32,MATCH(O$10,REPORT_DATA_BY_COMP!$A$1:$AB$1,0)), "")</f>
        <v>4</v>
      </c>
      <c r="P32" s="25">
        <f>IFERROR(INDEX(REPORT_DATA_BY_COMP!$A:$AB,$D32,MATCH(P$10,REPORT_DATA_BY_COMP!$A$1:$AB$1,0)), "")</f>
        <v>11</v>
      </c>
      <c r="Q32" s="25" t="str">
        <f>IFERROR(INDEX(REPORT_DATA_BY_COMP!$A:$AB,$D32,MATCH(Q$10,REPORT_DATA_BY_COMP!$A$1:$AB$1,0)), "")</f>
        <v/>
      </c>
      <c r="R32" s="25">
        <f>IFERROR(INDEX(REPORT_DATA_BY_COMP!$A:$AB,$D32,MATCH(R$10,REPORT_DATA_BY_COMP!$A$1:$AB$1,0)), "")</f>
        <v>5</v>
      </c>
      <c r="S32" s="25">
        <f>IFERROR(INDEX(REPORT_DATA_BY_COMP!$A:$AB,$D32,MATCH(S$10,REPORT_DATA_BY_COMP!$A$1:$AB$1,0)), "")</f>
        <v>2</v>
      </c>
      <c r="T32" s="25">
        <f>IFERROR(INDEX(REPORT_DATA_BY_COMP!$A:$AB,$D32,MATCH(T$10,REPORT_DATA_BY_COMP!$A$1:$AB$1,0)), "")</f>
        <v>0</v>
      </c>
    </row>
    <row r="33" spans="1:20" x14ac:dyDescent="0.25">
      <c r="A33" s="50" t="s">
        <v>246</v>
      </c>
      <c r="B33" s="13" t="s">
        <v>437</v>
      </c>
      <c r="C33" s="7" t="str">
        <f>CONCATENATE(YEAR,":",MONTH,":",WEEK,":",DAY,":",$A33)</f>
        <v>2016:1:5:7:ZHONGLI_2_E</v>
      </c>
      <c r="D33" s="7">
        <f>MATCH($C33,REPORT_DATA_BY_COMP!$A:$A,0)</f>
        <v>279</v>
      </c>
      <c r="E33" s="25">
        <f>IFERROR(INDEX(REPORT_DATA_BY_COMP!$A:$AB,$D33,MATCH(E$10,REPORT_DATA_BY_COMP!$A$1:$AB$1,0)), "")</f>
        <v>0</v>
      </c>
      <c r="F33" s="25">
        <f>IFERROR(INDEX(REPORT_DATA_BY_COMP!$A:$AB,$D33,MATCH(F$10,REPORT_DATA_BY_COMP!$A$1:$AB$1,0)), "")</f>
        <v>0</v>
      </c>
      <c r="G33" s="25">
        <f>IFERROR(INDEX(REPORT_DATA_BY_COMP!$A:$AB,$D33,MATCH(G$10,REPORT_DATA_BY_COMP!$A$1:$AB$1,0)), "")</f>
        <v>0</v>
      </c>
      <c r="H33" s="25">
        <f>IFERROR(INDEX(REPORT_DATA_BY_COMP!$A:$AB,$D33,MATCH(H$10,REPORT_DATA_BY_COMP!$A$1:$AB$1,0)), "")</f>
        <v>2</v>
      </c>
      <c r="I33" s="25">
        <f>IFERROR(INDEX(REPORT_DATA_BY_COMP!$A:$AB,$D33,MATCH(I$10,REPORT_DATA_BY_COMP!$A$1:$AB$1,0)), "")</f>
        <v>0</v>
      </c>
      <c r="J33" s="7" t="s">
        <v>228</v>
      </c>
      <c r="K33" s="25">
        <f>IFERROR(INDEX(REPORT_DATA_BY_COMP!$A:$AB,$D33,MATCH(K$10,REPORT_DATA_BY_COMP!$A$1:$AB$1,0)), "")</f>
        <v>0</v>
      </c>
      <c r="L33" s="25">
        <f>IFERROR(INDEX(REPORT_DATA_BY_COMP!$A:$AB,$D33,MATCH(L$10,REPORT_DATA_BY_COMP!$A$1:$AB$1,0)), "")</f>
        <v>0</v>
      </c>
      <c r="M33" s="25">
        <f>IFERROR(INDEX(REPORT_DATA_BY_COMP!$A:$AB,$D33,MATCH(M$10,REPORT_DATA_BY_COMP!$A$1:$AB$1,0)), "")</f>
        <v>4</v>
      </c>
      <c r="N33" s="25">
        <f>IFERROR(INDEX(REPORT_DATA_BY_COMP!$A:$AB,$D33,MATCH(N$10,REPORT_DATA_BY_COMP!$A$1:$AB$1,0)), "")</f>
        <v>0</v>
      </c>
      <c r="O33" s="25">
        <f>IFERROR(INDEX(REPORT_DATA_BY_COMP!$A:$AB,$D33,MATCH(O$10,REPORT_DATA_BY_COMP!$A$1:$AB$1,0)), "")</f>
        <v>4</v>
      </c>
      <c r="P33" s="25">
        <f>IFERROR(INDEX(REPORT_DATA_BY_COMP!$A:$AB,$D33,MATCH(P$10,REPORT_DATA_BY_COMP!$A$1:$AB$1,0)), "")</f>
        <v>8</v>
      </c>
      <c r="Q33" s="25" t="str">
        <f>IFERROR(INDEX(REPORT_DATA_BY_COMP!$A:$AB,$D33,MATCH(Q$10,REPORT_DATA_BY_COMP!$A$1:$AB$1,0)), "")</f>
        <v/>
      </c>
      <c r="R33" s="25">
        <f>IFERROR(INDEX(REPORT_DATA_BY_COMP!$A:$AB,$D33,MATCH(R$10,REPORT_DATA_BY_COMP!$A$1:$AB$1,0)), "")</f>
        <v>1</v>
      </c>
      <c r="S33" s="25">
        <f>IFERROR(INDEX(REPORT_DATA_BY_COMP!$A:$AB,$D33,MATCH(S$10,REPORT_DATA_BY_COMP!$A$1:$AB$1,0)), "")</f>
        <v>0</v>
      </c>
      <c r="T33" s="25">
        <f>IFERROR(INDEX(REPORT_DATA_BY_COMP!$A:$AB,$D33,MATCH(T$10,REPORT_DATA_BY_COMP!$A$1:$AB$1,0)), "")</f>
        <v>0</v>
      </c>
    </row>
    <row r="34" spans="1:20" x14ac:dyDescent="0.25">
      <c r="A34" s="53"/>
      <c r="B34" s="23" t="s">
        <v>42</v>
      </c>
      <c r="C34" s="24"/>
      <c r="D34" s="24"/>
      <c r="E34" s="26">
        <f>SUM(E31:E33)</f>
        <v>0</v>
      </c>
      <c r="F34" s="26">
        <f t="shared" ref="F34:T34" si="5">SUM(F31:F33)</f>
        <v>0</v>
      </c>
      <c r="G34" s="26">
        <f t="shared" si="5"/>
        <v>3</v>
      </c>
      <c r="H34" s="26">
        <f t="shared" si="5"/>
        <v>6</v>
      </c>
      <c r="I34" s="26">
        <f t="shared" si="5"/>
        <v>0</v>
      </c>
      <c r="J34" s="26"/>
      <c r="K34" s="26">
        <f t="shared" si="5"/>
        <v>0</v>
      </c>
      <c r="L34" s="26">
        <f t="shared" si="5"/>
        <v>0</v>
      </c>
      <c r="M34" s="26">
        <f t="shared" si="5"/>
        <v>22</v>
      </c>
      <c r="N34" s="26">
        <f t="shared" si="5"/>
        <v>5</v>
      </c>
      <c r="O34" s="26">
        <f t="shared" si="5"/>
        <v>13</v>
      </c>
      <c r="P34" s="26">
        <f t="shared" si="5"/>
        <v>26</v>
      </c>
      <c r="Q34" s="26">
        <f t="shared" si="5"/>
        <v>0</v>
      </c>
      <c r="R34" s="26">
        <f t="shared" si="5"/>
        <v>12</v>
      </c>
      <c r="S34" s="26">
        <f t="shared" si="5"/>
        <v>3</v>
      </c>
      <c r="T34" s="26">
        <f t="shared" si="5"/>
        <v>0</v>
      </c>
    </row>
    <row r="35" spans="1:20" x14ac:dyDescent="0.25">
      <c r="D35" s="3"/>
      <c r="E35" s="3"/>
    </row>
    <row r="36" spans="1:20" x14ac:dyDescent="0.25">
      <c r="B36" s="29" t="s">
        <v>263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4"/>
    </row>
    <row r="37" spans="1:20" x14ac:dyDescent="0.25">
      <c r="A37" t="s">
        <v>259</v>
      </c>
      <c r="B37" s="30" t="s">
        <v>253</v>
      </c>
      <c r="C37" s="31" t="str">
        <f>CONCATENATE(YEAR,":",MONTH,":1:",WEEKLY_REPORT_DAY,":", $A37)</f>
        <v>2016:1:1:7:TAOYUAN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1"/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  <c r="T37" s="36" t="str">
        <f>IFERROR(INDEX(REPORT_DATA_BY_ZONE!$A:$Z,$D37,MATCH(T$10,REPORT_DATA_BY_ZONE!$A$1:$Z$1,0)), "")</f>
        <v/>
      </c>
    </row>
    <row r="38" spans="1:20" x14ac:dyDescent="0.25">
      <c r="A38" t="s">
        <v>259</v>
      </c>
      <c r="B38" s="30" t="s">
        <v>254</v>
      </c>
      <c r="C38" s="31" t="str">
        <f>CONCATENATE(YEAR,":",MONTH,":2:",WEEKLY_REPORT_DAY,":", $A38)</f>
        <v>2016:1:2:7:TAOYUAN</v>
      </c>
      <c r="D38" s="31" t="e">
        <f>MATCH($C38,REPORT_DATA_BY_ZONE!$A:$A, 0)</f>
        <v>#N/A</v>
      </c>
      <c r="E38" s="25" t="str">
        <f>IFERROR(INDEX(REPORT_DATA_BY_ZONE!$A:$Z,$D38,MATCH(E$10,REPORT_DATA_BY_ZONE!$A$1:$Z$1,0)), "")</f>
        <v/>
      </c>
      <c r="F38" s="25" t="str">
        <f>IFERROR(INDEX(REPORT_DATA_BY_ZONE!$A:$Z,$D38,MATCH(F$10,REPORT_DATA_BY_ZONE!$A$1:$Z$1,0)), "")</f>
        <v/>
      </c>
      <c r="G38" s="25" t="str">
        <f>IFERROR(INDEX(REPORT_DATA_BY_ZONE!$A:$Z,$D38,MATCH(G$10,REPORT_DATA_BY_ZONE!$A$1:$Z$1,0)), "")</f>
        <v/>
      </c>
      <c r="H38" s="25" t="str">
        <f>IFERROR(INDEX(REPORT_DATA_BY_ZONE!$A:$Z,$D38,MATCH(H$10,REPORT_DATA_BY_ZONE!$A$1:$Z$1,0)), "")</f>
        <v/>
      </c>
      <c r="I38" s="25" t="str">
        <f>IFERROR(INDEX(REPORT_DATA_BY_ZONE!$A:$Z,$D38,MATCH(I$10,REPORT_DATA_BY_ZONE!$A$1:$Z$1,0)), "")</f>
        <v/>
      </c>
      <c r="J38" s="31"/>
      <c r="K38" s="36" t="str">
        <f>IFERROR(INDEX(REPORT_DATA_BY_ZONE!$A:$Z,$D38,MATCH(K$10,REPORT_DATA_BY_ZONE!$A$1:$Z$1,0)), "")</f>
        <v/>
      </c>
      <c r="L38" s="36" t="str">
        <f>IFERROR(INDEX(REPORT_DATA_BY_ZONE!$A:$Z,$D38,MATCH(L$10,REPORT_DATA_BY_ZONE!$A$1:$Z$1,0)), "")</f>
        <v/>
      </c>
      <c r="M38" s="36" t="str">
        <f>IFERROR(INDEX(REPORT_DATA_BY_ZONE!$A:$Z,$D38,MATCH(M$10,REPORT_DATA_BY_ZONE!$A$1:$Z$1,0)), "")</f>
        <v/>
      </c>
      <c r="N38" s="36" t="str">
        <f>IFERROR(INDEX(REPORT_DATA_BY_ZONE!$A:$Z,$D38,MATCH(N$10,REPORT_DATA_BY_ZONE!$A$1:$Z$1,0)), "")</f>
        <v/>
      </c>
      <c r="O38" s="36" t="str">
        <f>IFERROR(INDEX(REPORT_DATA_BY_ZONE!$A:$Z,$D38,MATCH(O$10,REPORT_DATA_BY_ZONE!$A$1:$Z$1,0)), "")</f>
        <v/>
      </c>
      <c r="P38" s="36" t="str">
        <f>IFERROR(INDEX(REPORT_DATA_BY_ZONE!$A:$Z,$D38,MATCH(P$10,REPORT_DATA_BY_ZONE!$A$1:$Z$1,0)), "")</f>
        <v/>
      </c>
      <c r="Q38" s="36" t="str">
        <f>IFERROR(INDEX(REPORT_DATA_BY_ZONE!$A:$Z,$D38,MATCH(Q$10,REPORT_DATA_BY_ZONE!$A$1:$Z$1,0)), "")</f>
        <v/>
      </c>
      <c r="R38" s="36" t="str">
        <f>IFERROR(INDEX(REPORT_DATA_BY_ZONE!$A:$Z,$D38,MATCH(R$10,REPORT_DATA_BY_ZONE!$A$1:$Z$1,0)), "")</f>
        <v/>
      </c>
      <c r="S38" s="36" t="str">
        <f>IFERROR(INDEX(REPORT_DATA_BY_ZONE!$A:$Z,$D38,MATCH(S$10,REPORT_DATA_BY_ZONE!$A$1:$Z$1,0)), "")</f>
        <v/>
      </c>
      <c r="T38" s="36" t="str">
        <f>IFERROR(INDEX(REPORT_DATA_BY_ZONE!$A:$Z,$D38,MATCH(T$10,REPORT_DATA_BY_ZONE!$A$1:$Z$1,0)), "")</f>
        <v/>
      </c>
    </row>
    <row r="39" spans="1:20" x14ac:dyDescent="0.25">
      <c r="A39" t="s">
        <v>259</v>
      </c>
      <c r="B39" s="30" t="s">
        <v>255</v>
      </c>
      <c r="C39" s="31" t="str">
        <f>CONCATENATE(YEAR,":",MONTH,":3:",WEEKLY_REPORT_DAY,":", $A39)</f>
        <v>2016:1:3:7:TAOYUAN</v>
      </c>
      <c r="D39" s="31" t="e">
        <f>MATCH($C39,REPORT_DATA_BY_ZONE!$A:$A, 0)</f>
        <v>#N/A</v>
      </c>
      <c r="E39" s="25" t="str">
        <f>IFERROR(INDEX(REPORT_DATA_BY_ZONE!$A:$Z,$D39,MATCH(E$10,REPORT_DATA_BY_ZONE!$A$1:$Z$1,0)), "")</f>
        <v/>
      </c>
      <c r="F39" s="25" t="str">
        <f>IFERROR(INDEX(REPORT_DATA_BY_ZONE!$A:$Z,$D39,MATCH(F$10,REPORT_DATA_BY_ZONE!$A$1:$Z$1,0)), "")</f>
        <v/>
      </c>
      <c r="G39" s="25" t="str">
        <f>IFERROR(INDEX(REPORT_DATA_BY_ZONE!$A:$Z,$D39,MATCH(G$10,REPORT_DATA_BY_ZONE!$A$1:$Z$1,0)), "")</f>
        <v/>
      </c>
      <c r="H39" s="25" t="str">
        <f>IFERROR(INDEX(REPORT_DATA_BY_ZONE!$A:$Z,$D39,MATCH(H$10,REPORT_DATA_BY_ZONE!$A$1:$Z$1,0)), "")</f>
        <v/>
      </c>
      <c r="I39" s="25" t="str">
        <f>IFERROR(INDEX(REPORT_DATA_BY_ZONE!$A:$Z,$D39,MATCH(I$10,REPORT_DATA_BY_ZONE!$A$1:$Z$1,0)), "")</f>
        <v/>
      </c>
      <c r="J39" s="31"/>
      <c r="K39" s="36" t="str">
        <f>IFERROR(INDEX(REPORT_DATA_BY_ZONE!$A:$Z,$D39,MATCH(K$10,REPORT_DATA_BY_ZONE!$A$1:$Z$1,0)), "")</f>
        <v/>
      </c>
      <c r="L39" s="36" t="str">
        <f>IFERROR(INDEX(REPORT_DATA_BY_ZONE!$A:$Z,$D39,MATCH(L$10,REPORT_DATA_BY_ZONE!$A$1:$Z$1,0)), "")</f>
        <v/>
      </c>
      <c r="M39" s="36" t="str">
        <f>IFERROR(INDEX(REPORT_DATA_BY_ZONE!$A:$Z,$D39,MATCH(M$10,REPORT_DATA_BY_ZONE!$A$1:$Z$1,0)), "")</f>
        <v/>
      </c>
      <c r="N39" s="36" t="str">
        <f>IFERROR(INDEX(REPORT_DATA_BY_ZONE!$A:$Z,$D39,MATCH(N$10,REPORT_DATA_BY_ZONE!$A$1:$Z$1,0)), "")</f>
        <v/>
      </c>
      <c r="O39" s="36" t="str">
        <f>IFERROR(INDEX(REPORT_DATA_BY_ZONE!$A:$Z,$D39,MATCH(O$10,REPORT_DATA_BY_ZONE!$A$1:$Z$1,0)), "")</f>
        <v/>
      </c>
      <c r="P39" s="36" t="str">
        <f>IFERROR(INDEX(REPORT_DATA_BY_ZONE!$A:$Z,$D39,MATCH(P$10,REPORT_DATA_BY_ZONE!$A$1:$Z$1,0)), "")</f>
        <v/>
      </c>
      <c r="Q39" s="36" t="str">
        <f>IFERROR(INDEX(REPORT_DATA_BY_ZONE!$A:$Z,$D39,MATCH(Q$10,REPORT_DATA_BY_ZONE!$A$1:$Z$1,0)), "")</f>
        <v/>
      </c>
      <c r="R39" s="36" t="str">
        <f>IFERROR(INDEX(REPORT_DATA_BY_ZONE!$A:$Z,$D39,MATCH(R$10,REPORT_DATA_BY_ZONE!$A$1:$Z$1,0)), "")</f>
        <v/>
      </c>
      <c r="S39" s="36" t="str">
        <f>IFERROR(INDEX(REPORT_DATA_BY_ZONE!$A:$Z,$D39,MATCH(S$10,REPORT_DATA_BY_ZONE!$A$1:$Z$1,0)), "")</f>
        <v/>
      </c>
      <c r="T39" s="36" t="str">
        <f>IFERROR(INDEX(REPORT_DATA_BY_ZONE!$A:$Z,$D39,MATCH(T$10,REPORT_DATA_BY_ZONE!$A$1:$Z$1,0)), "")</f>
        <v/>
      </c>
    </row>
    <row r="40" spans="1:20" x14ac:dyDescent="0.25">
      <c r="A40" t="s">
        <v>259</v>
      </c>
      <c r="B40" s="30" t="s">
        <v>256</v>
      </c>
      <c r="C40" s="31" t="str">
        <f>CONCATENATE(YEAR,":",MONTH,":4:",WEEKLY_REPORT_DAY,":", $A40)</f>
        <v>2016:1:4:7:TAOYUAN</v>
      </c>
      <c r="D40" s="31" t="e">
        <f>MATCH($C40,REPORT_DATA_BY_ZONE!$A:$A, 0)</f>
        <v>#N/A</v>
      </c>
      <c r="E40" s="25" t="str">
        <f>IFERROR(INDEX(REPORT_DATA_BY_ZONE!$A:$Z,$D40,MATCH(E$10,REPORT_DATA_BY_ZONE!$A$1:$Z$1,0)), "")</f>
        <v/>
      </c>
      <c r="F40" s="25" t="str">
        <f>IFERROR(INDEX(REPORT_DATA_BY_ZONE!$A:$Z,$D40,MATCH(F$10,REPORT_DATA_BY_ZONE!$A$1:$Z$1,0)), "")</f>
        <v/>
      </c>
      <c r="G40" s="25" t="str">
        <f>IFERROR(INDEX(REPORT_DATA_BY_ZONE!$A:$Z,$D40,MATCH(G$10,REPORT_DATA_BY_ZONE!$A$1:$Z$1,0)), "")</f>
        <v/>
      </c>
      <c r="H40" s="25" t="str">
        <f>IFERROR(INDEX(REPORT_DATA_BY_ZONE!$A:$Z,$D40,MATCH(H$10,REPORT_DATA_BY_ZONE!$A$1:$Z$1,0)), "")</f>
        <v/>
      </c>
      <c r="I40" s="25" t="str">
        <f>IFERROR(INDEX(REPORT_DATA_BY_ZONE!$A:$Z,$D40,MATCH(I$10,REPORT_DATA_BY_ZONE!$A$1:$Z$1,0)), "")</f>
        <v/>
      </c>
      <c r="J40" s="31"/>
      <c r="K40" s="36" t="str">
        <f>IFERROR(INDEX(REPORT_DATA_BY_ZONE!$A:$Z,$D40,MATCH(K$10,REPORT_DATA_BY_ZONE!$A$1:$Z$1,0)), "")</f>
        <v/>
      </c>
      <c r="L40" s="36" t="str">
        <f>IFERROR(INDEX(REPORT_DATA_BY_ZONE!$A:$Z,$D40,MATCH(L$10,REPORT_DATA_BY_ZONE!$A$1:$Z$1,0)), "")</f>
        <v/>
      </c>
      <c r="M40" s="36" t="str">
        <f>IFERROR(INDEX(REPORT_DATA_BY_ZONE!$A:$Z,$D40,MATCH(M$10,REPORT_DATA_BY_ZONE!$A$1:$Z$1,0)), "")</f>
        <v/>
      </c>
      <c r="N40" s="36" t="str">
        <f>IFERROR(INDEX(REPORT_DATA_BY_ZONE!$A:$Z,$D40,MATCH(N$10,REPORT_DATA_BY_ZONE!$A$1:$Z$1,0)), "")</f>
        <v/>
      </c>
      <c r="O40" s="36" t="str">
        <f>IFERROR(INDEX(REPORT_DATA_BY_ZONE!$A:$Z,$D40,MATCH(O$10,REPORT_DATA_BY_ZONE!$A$1:$Z$1,0)), "")</f>
        <v/>
      </c>
      <c r="P40" s="36" t="str">
        <f>IFERROR(INDEX(REPORT_DATA_BY_ZONE!$A:$Z,$D40,MATCH(P$10,REPORT_DATA_BY_ZONE!$A$1:$Z$1,0)), "")</f>
        <v/>
      </c>
      <c r="Q40" s="36" t="str">
        <f>IFERROR(INDEX(REPORT_DATA_BY_ZONE!$A:$Z,$D40,MATCH(Q$10,REPORT_DATA_BY_ZONE!$A$1:$Z$1,0)), "")</f>
        <v/>
      </c>
      <c r="R40" s="36" t="str">
        <f>IFERROR(INDEX(REPORT_DATA_BY_ZONE!$A:$Z,$D40,MATCH(R$10,REPORT_DATA_BY_ZONE!$A$1:$Z$1,0)), "")</f>
        <v/>
      </c>
      <c r="S40" s="36" t="str">
        <f>IFERROR(INDEX(REPORT_DATA_BY_ZONE!$A:$Z,$D40,MATCH(S$10,REPORT_DATA_BY_ZONE!$A$1:$Z$1,0)), "")</f>
        <v/>
      </c>
      <c r="T40" s="36" t="str">
        <f>IFERROR(INDEX(REPORT_DATA_BY_ZONE!$A:$Z,$D40,MATCH(T$10,REPORT_DATA_BY_ZONE!$A$1:$Z$1,0)), "")</f>
        <v/>
      </c>
    </row>
    <row r="41" spans="1:20" x14ac:dyDescent="0.25">
      <c r="A41" t="s">
        <v>259</v>
      </c>
      <c r="B41" s="30" t="s">
        <v>257</v>
      </c>
      <c r="C41" s="31" t="str">
        <f>CONCATENATE(YEAR,":",MONTH,":5:",WEEKLY_REPORT_DAY,":", $A41)</f>
        <v>2016:1:5:7:TAOYUAN</v>
      </c>
      <c r="D41" s="31">
        <f>MATCH($C41,REPORT_DATA_BY_ZONE!$A:$A, 0)</f>
        <v>9</v>
      </c>
      <c r="E41" s="25">
        <f>IFERROR(INDEX(REPORT_DATA_BY_ZONE!$A:$Z,$D41,MATCH(E$10,REPORT_DATA_BY_ZONE!$A$1:$Z$1,0)), "")</f>
        <v>3</v>
      </c>
      <c r="F41" s="25">
        <f>IFERROR(INDEX(REPORT_DATA_BY_ZONE!$A:$Z,$D41,MATCH(F$10,REPORT_DATA_BY_ZONE!$A$1:$Z$1,0)), "")</f>
        <v>1</v>
      </c>
      <c r="G41" s="25">
        <f>IFERROR(INDEX(REPORT_DATA_BY_ZONE!$A:$Z,$D41,MATCH(G$10,REPORT_DATA_BY_ZONE!$A$1:$Z$1,0)), "")</f>
        <v>19</v>
      </c>
      <c r="H41" s="25">
        <f>IFERROR(INDEX(REPORT_DATA_BY_ZONE!$A:$Z,$D41,MATCH(H$10,REPORT_DATA_BY_ZONE!$A$1:$Z$1,0)), "")</f>
        <v>30</v>
      </c>
      <c r="I41" s="25">
        <f>IFERROR(INDEX(REPORT_DATA_BY_ZONE!$A:$Z,$D41,MATCH(I$10,REPORT_DATA_BY_ZONE!$A$1:$Z$1,0)), "")</f>
        <v>2</v>
      </c>
      <c r="J41" s="31"/>
      <c r="K41" s="36">
        <f>IFERROR(INDEX(REPORT_DATA_BY_ZONE!$A:$Z,$D41,MATCH(K$10,REPORT_DATA_BY_ZONE!$A$1:$Z$1,0)), "")</f>
        <v>2</v>
      </c>
      <c r="L41" s="36">
        <f>IFERROR(INDEX(REPORT_DATA_BY_ZONE!$A:$Z,$D41,MATCH(L$10,REPORT_DATA_BY_ZONE!$A$1:$Z$1,0)), "")</f>
        <v>2</v>
      </c>
      <c r="M41" s="36">
        <f>IFERROR(INDEX(REPORT_DATA_BY_ZONE!$A:$Z,$D41,MATCH(M$10,REPORT_DATA_BY_ZONE!$A$1:$Z$1,0)), "")</f>
        <v>81</v>
      </c>
      <c r="N41" s="36">
        <f>IFERROR(INDEX(REPORT_DATA_BY_ZONE!$A:$Z,$D41,MATCH(N$10,REPORT_DATA_BY_ZONE!$A$1:$Z$1,0)), "")</f>
        <v>18</v>
      </c>
      <c r="O41" s="36">
        <f>IFERROR(INDEX(REPORT_DATA_BY_ZONE!$A:$Z,$D41,MATCH(O$10,REPORT_DATA_BY_ZONE!$A$1:$Z$1,0)), "")</f>
        <v>84</v>
      </c>
      <c r="P41" s="36">
        <f>IFERROR(INDEX(REPORT_DATA_BY_ZONE!$A:$Z,$D41,MATCH(P$10,REPORT_DATA_BY_ZONE!$A$1:$Z$1,0)), "")</f>
        <v>147</v>
      </c>
      <c r="Q41" s="36">
        <f>IFERROR(INDEX(REPORT_DATA_BY_ZONE!$A:$Z,$D41,MATCH(Q$10,REPORT_DATA_BY_ZONE!$A$1:$Z$1,0)), "")</f>
        <v>53</v>
      </c>
      <c r="R41" s="36">
        <f>IFERROR(INDEX(REPORT_DATA_BY_ZONE!$A:$Z,$D41,MATCH(R$10,REPORT_DATA_BY_ZONE!$A$1:$Z$1,0)), "")</f>
        <v>64</v>
      </c>
      <c r="S41" s="36">
        <f>IFERROR(INDEX(REPORT_DATA_BY_ZONE!$A:$Z,$D41,MATCH(S$10,REPORT_DATA_BY_ZONE!$A$1:$Z$1,0)), "")</f>
        <v>11</v>
      </c>
      <c r="T41" s="36">
        <f>IFERROR(INDEX(REPORT_DATA_BY_ZONE!$A:$Z,$D41,MATCH(T$10,REPORT_DATA_BY_ZONE!$A$1:$Z$1,0)), "")</f>
        <v>1</v>
      </c>
    </row>
    <row r="42" spans="1:20" x14ac:dyDescent="0.25">
      <c r="B42" s="35" t="s">
        <v>42</v>
      </c>
      <c r="C42" s="32"/>
      <c r="D42" s="32"/>
      <c r="E42" s="37">
        <f>SUM(E37:E41)</f>
        <v>3</v>
      </c>
      <c r="F42" s="37">
        <f t="shared" ref="F42:T42" si="6">SUM(F37:F41)</f>
        <v>1</v>
      </c>
      <c r="G42" s="37">
        <f t="shared" si="6"/>
        <v>19</v>
      </c>
      <c r="H42" s="37">
        <f t="shared" si="6"/>
        <v>30</v>
      </c>
      <c r="I42" s="37">
        <f t="shared" si="6"/>
        <v>2</v>
      </c>
      <c r="J42" s="32"/>
      <c r="K42" s="37">
        <f t="shared" si="6"/>
        <v>2</v>
      </c>
      <c r="L42" s="37">
        <f t="shared" si="6"/>
        <v>2</v>
      </c>
      <c r="M42" s="37">
        <f t="shared" si="6"/>
        <v>81</v>
      </c>
      <c r="N42" s="37">
        <f t="shared" si="6"/>
        <v>18</v>
      </c>
      <c r="O42" s="37">
        <f t="shared" si="6"/>
        <v>84</v>
      </c>
      <c r="P42" s="37">
        <f t="shared" si="6"/>
        <v>147</v>
      </c>
      <c r="Q42" s="37">
        <f t="shared" si="6"/>
        <v>53</v>
      </c>
      <c r="R42" s="37">
        <f t="shared" si="6"/>
        <v>64</v>
      </c>
      <c r="S42" s="37">
        <f t="shared" si="6"/>
        <v>11</v>
      </c>
      <c r="T42" s="37">
        <f t="shared" si="6"/>
        <v>1</v>
      </c>
    </row>
    <row r="45" spans="1:20" x14ac:dyDescent="0.25">
      <c r="E45" s="17">
        <f t="shared" ref="E45:I45" si="7">E34+E29+E23+E16</f>
        <v>3</v>
      </c>
      <c r="F45" s="17">
        <f t="shared" si="7"/>
        <v>1</v>
      </c>
      <c r="G45" s="17">
        <f t="shared" si="7"/>
        <v>19</v>
      </c>
      <c r="H45" s="17">
        <f t="shared" si="7"/>
        <v>30</v>
      </c>
      <c r="I45" s="17">
        <f t="shared" si="7"/>
        <v>2</v>
      </c>
      <c r="J45" s="17"/>
      <c r="K45">
        <f>K34+K29+K23+K16</f>
        <v>2</v>
      </c>
      <c r="L45" s="17">
        <f t="shared" ref="L45:T45" si="8">L34+L29+L23+L16</f>
        <v>2</v>
      </c>
      <c r="M45" s="17">
        <f t="shared" si="8"/>
        <v>81</v>
      </c>
      <c r="N45" s="17">
        <f t="shared" si="8"/>
        <v>18</v>
      </c>
      <c r="O45" s="17">
        <f t="shared" si="8"/>
        <v>84</v>
      </c>
      <c r="P45" s="17">
        <f t="shared" si="8"/>
        <v>147</v>
      </c>
      <c r="Q45" s="17">
        <f t="shared" si="8"/>
        <v>0</v>
      </c>
      <c r="R45" s="17">
        <f t="shared" si="8"/>
        <v>64</v>
      </c>
      <c r="S45" s="17">
        <f t="shared" si="8"/>
        <v>11</v>
      </c>
      <c r="T45" s="17">
        <f t="shared" si="8"/>
        <v>1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 K25:L28 K31:L32">
    <cfRule type="cellIs" dxfId="83" priority="125" operator="lessThan">
      <formula>0.5</formula>
    </cfRule>
    <cfRule type="cellIs" dxfId="82" priority="126" operator="greaterThan">
      <formula>0.5</formula>
    </cfRule>
  </conditionalFormatting>
  <conditionalFormatting sqref="M12:M13 M25:M28 M31:M32">
    <cfRule type="cellIs" dxfId="81" priority="123" operator="lessThan">
      <formula>4.5</formula>
    </cfRule>
    <cfRule type="cellIs" dxfId="80" priority="124" operator="greaterThan">
      <formula>5.5</formula>
    </cfRule>
  </conditionalFormatting>
  <conditionalFormatting sqref="N12:N13 N25:N28 N31:N32">
    <cfRule type="cellIs" dxfId="79" priority="121" operator="lessThan">
      <formula>1.5</formula>
    </cfRule>
    <cfRule type="cellIs" dxfId="78" priority="122" operator="greaterThan">
      <formula>2.5</formula>
    </cfRule>
  </conditionalFormatting>
  <conditionalFormatting sqref="O12:O13 O25:O28 O31:O32">
    <cfRule type="cellIs" dxfId="77" priority="119" operator="lessThan">
      <formula>4.5</formula>
    </cfRule>
    <cfRule type="cellIs" dxfId="76" priority="120" operator="greaterThan">
      <formula>7.5</formula>
    </cfRule>
  </conditionalFormatting>
  <conditionalFormatting sqref="Q12:Q13 Q25:R28 Q31:R32">
    <cfRule type="cellIs" dxfId="75" priority="117" operator="lessThan">
      <formula>2.5</formula>
    </cfRule>
    <cfRule type="cellIs" dxfId="74" priority="118" operator="greaterThan">
      <formula>4.5</formula>
    </cfRule>
  </conditionalFormatting>
  <conditionalFormatting sqref="R12:R13">
    <cfRule type="cellIs" dxfId="73" priority="115" operator="lessThan">
      <formula>2.5</formula>
    </cfRule>
    <cfRule type="cellIs" dxfId="72" priority="116" operator="greaterThan">
      <formula>4.5</formula>
    </cfRule>
  </conditionalFormatting>
  <conditionalFormatting sqref="S12:S13 S25:S28 S31:S32">
    <cfRule type="cellIs" dxfId="71" priority="114" operator="greaterThan">
      <formula>1.5</formula>
    </cfRule>
  </conditionalFormatting>
  <conditionalFormatting sqref="K12:T13 K25:T28 K31:T32">
    <cfRule type="expression" dxfId="70" priority="113">
      <formula>K12=""</formula>
    </cfRule>
  </conditionalFormatting>
  <conditionalFormatting sqref="K14:L15">
    <cfRule type="cellIs" dxfId="69" priority="111" operator="lessThan">
      <formula>0.5</formula>
    </cfRule>
    <cfRule type="cellIs" dxfId="68" priority="112" operator="greaterThan">
      <formula>0.5</formula>
    </cfRule>
  </conditionalFormatting>
  <conditionalFormatting sqref="M14:M15">
    <cfRule type="cellIs" dxfId="67" priority="109" operator="lessThan">
      <formula>4.5</formula>
    </cfRule>
    <cfRule type="cellIs" dxfId="66" priority="110" operator="greaterThan">
      <formula>5.5</formula>
    </cfRule>
  </conditionalFormatting>
  <conditionalFormatting sqref="N14:N15">
    <cfRule type="cellIs" dxfId="65" priority="107" operator="lessThan">
      <formula>1.5</formula>
    </cfRule>
    <cfRule type="cellIs" dxfId="64" priority="108" operator="greaterThan">
      <formula>2.5</formula>
    </cfRule>
  </conditionalFormatting>
  <conditionalFormatting sqref="O14:O15">
    <cfRule type="cellIs" dxfId="63" priority="105" operator="lessThan">
      <formula>4.5</formula>
    </cfRule>
    <cfRule type="cellIs" dxfId="62" priority="106" operator="greaterThan">
      <formula>7.5</formula>
    </cfRule>
  </conditionalFormatting>
  <conditionalFormatting sqref="Q14:Q15">
    <cfRule type="cellIs" dxfId="61" priority="103" operator="lessThan">
      <formula>2.5</formula>
    </cfRule>
    <cfRule type="cellIs" dxfId="60" priority="104" operator="greaterThan">
      <formula>4.5</formula>
    </cfRule>
  </conditionalFormatting>
  <conditionalFormatting sqref="R14:R15">
    <cfRule type="cellIs" dxfId="59" priority="101" operator="lessThan">
      <formula>2.5</formula>
    </cfRule>
    <cfRule type="cellIs" dxfId="58" priority="102" operator="greaterThan">
      <formula>4.5</formula>
    </cfRule>
  </conditionalFormatting>
  <conditionalFormatting sqref="S14:S15">
    <cfRule type="cellIs" dxfId="57" priority="100" operator="greaterThan">
      <formula>1.5</formula>
    </cfRule>
  </conditionalFormatting>
  <conditionalFormatting sqref="K14:T15">
    <cfRule type="expression" dxfId="56" priority="99">
      <formula>K14=""</formula>
    </cfRule>
  </conditionalFormatting>
  <conditionalFormatting sqref="K18:L19">
    <cfRule type="cellIs" dxfId="55" priority="97" operator="lessThan">
      <formula>0.5</formula>
    </cfRule>
    <cfRule type="cellIs" dxfId="54" priority="98" operator="greaterThan">
      <formula>0.5</formula>
    </cfRule>
  </conditionalFormatting>
  <conditionalFormatting sqref="M18:M19">
    <cfRule type="cellIs" dxfId="53" priority="95" operator="lessThan">
      <formula>4.5</formula>
    </cfRule>
    <cfRule type="cellIs" dxfId="52" priority="96" operator="greaterThan">
      <formula>5.5</formula>
    </cfRule>
  </conditionalFormatting>
  <conditionalFormatting sqref="N18:N19">
    <cfRule type="cellIs" dxfId="51" priority="93" operator="lessThan">
      <formula>1.5</formula>
    </cfRule>
    <cfRule type="cellIs" dxfId="50" priority="94" operator="greaterThan">
      <formula>2.5</formula>
    </cfRule>
  </conditionalFormatting>
  <conditionalFormatting sqref="O18:O19">
    <cfRule type="cellIs" dxfId="49" priority="91" operator="lessThan">
      <formula>4.5</formula>
    </cfRule>
    <cfRule type="cellIs" dxfId="48" priority="92" operator="greaterThan">
      <formula>7.5</formula>
    </cfRule>
  </conditionalFormatting>
  <conditionalFormatting sqref="Q18:Q19">
    <cfRule type="cellIs" dxfId="47" priority="89" operator="lessThan">
      <formula>2.5</formula>
    </cfRule>
    <cfRule type="cellIs" dxfId="46" priority="90" operator="greaterThan">
      <formula>4.5</formula>
    </cfRule>
  </conditionalFormatting>
  <conditionalFormatting sqref="R18:R19">
    <cfRule type="cellIs" dxfId="45" priority="87" operator="lessThan">
      <formula>2.5</formula>
    </cfRule>
    <cfRule type="cellIs" dxfId="44" priority="88" operator="greaterThan">
      <formula>4.5</formula>
    </cfRule>
  </conditionalFormatting>
  <conditionalFormatting sqref="S18:S19">
    <cfRule type="cellIs" dxfId="43" priority="86" operator="greaterThan">
      <formula>1.5</formula>
    </cfRule>
  </conditionalFormatting>
  <conditionalFormatting sqref="K18:T19">
    <cfRule type="expression" dxfId="42" priority="85">
      <formula>K18=""</formula>
    </cfRule>
  </conditionalFormatting>
  <conditionalFormatting sqref="K20:L20">
    <cfRule type="cellIs" dxfId="41" priority="83" operator="lessThan">
      <formula>0.5</formula>
    </cfRule>
    <cfRule type="cellIs" dxfId="40" priority="84" operator="greaterThan">
      <formula>0.5</formula>
    </cfRule>
  </conditionalFormatting>
  <conditionalFormatting sqref="M20">
    <cfRule type="cellIs" dxfId="39" priority="81" operator="lessThan">
      <formula>4.5</formula>
    </cfRule>
    <cfRule type="cellIs" dxfId="38" priority="82" operator="greaterThan">
      <formula>5.5</formula>
    </cfRule>
  </conditionalFormatting>
  <conditionalFormatting sqref="N20">
    <cfRule type="cellIs" dxfId="37" priority="79" operator="lessThan">
      <formula>1.5</formula>
    </cfRule>
    <cfRule type="cellIs" dxfId="36" priority="80" operator="greaterThan">
      <formula>2.5</formula>
    </cfRule>
  </conditionalFormatting>
  <conditionalFormatting sqref="O20">
    <cfRule type="cellIs" dxfId="35" priority="77" operator="lessThan">
      <formula>4.5</formula>
    </cfRule>
    <cfRule type="cellIs" dxfId="34" priority="78" operator="greaterThan">
      <formula>7.5</formula>
    </cfRule>
  </conditionalFormatting>
  <conditionalFormatting sqref="Q20">
    <cfRule type="cellIs" dxfId="33" priority="75" operator="lessThan">
      <formula>2.5</formula>
    </cfRule>
    <cfRule type="cellIs" dxfId="32" priority="76" operator="greaterThan">
      <formula>4.5</formula>
    </cfRule>
  </conditionalFormatting>
  <conditionalFormatting sqref="R20">
    <cfRule type="cellIs" dxfId="31" priority="73" operator="lessThan">
      <formula>2.5</formula>
    </cfRule>
    <cfRule type="cellIs" dxfId="30" priority="74" operator="greaterThan">
      <formula>4.5</formula>
    </cfRule>
  </conditionalFormatting>
  <conditionalFormatting sqref="S20">
    <cfRule type="cellIs" dxfId="29" priority="72" operator="greaterThan">
      <formula>1.5</formula>
    </cfRule>
  </conditionalFormatting>
  <conditionalFormatting sqref="K20:T20">
    <cfRule type="expression" dxfId="28" priority="71">
      <formula>K20=""</formula>
    </cfRule>
  </conditionalFormatting>
  <conditionalFormatting sqref="K21:L22">
    <cfRule type="cellIs" dxfId="27" priority="69" operator="lessThan">
      <formula>0.5</formula>
    </cfRule>
    <cfRule type="cellIs" dxfId="26" priority="70" operator="greaterThan">
      <formula>0.5</formula>
    </cfRule>
  </conditionalFormatting>
  <conditionalFormatting sqref="M21:M22">
    <cfRule type="cellIs" dxfId="25" priority="67" operator="lessThan">
      <formula>4.5</formula>
    </cfRule>
    <cfRule type="cellIs" dxfId="24" priority="68" operator="greaterThan">
      <formula>5.5</formula>
    </cfRule>
  </conditionalFormatting>
  <conditionalFormatting sqref="N21:N22">
    <cfRule type="cellIs" dxfId="23" priority="65" operator="lessThan">
      <formula>1.5</formula>
    </cfRule>
    <cfRule type="cellIs" dxfId="22" priority="66" operator="greaterThan">
      <formula>2.5</formula>
    </cfRule>
  </conditionalFormatting>
  <conditionalFormatting sqref="O21:O22">
    <cfRule type="cellIs" dxfId="21" priority="63" operator="lessThan">
      <formula>4.5</formula>
    </cfRule>
    <cfRule type="cellIs" dxfId="20" priority="64" operator="greaterThan">
      <formula>7.5</formula>
    </cfRule>
  </conditionalFormatting>
  <conditionalFormatting sqref="Q21:Q22">
    <cfRule type="cellIs" dxfId="19" priority="61" operator="lessThan">
      <formula>2.5</formula>
    </cfRule>
    <cfRule type="cellIs" dxfId="18" priority="62" operator="greaterThan">
      <formula>4.5</formula>
    </cfRule>
  </conditionalFormatting>
  <conditionalFormatting sqref="R21:R22">
    <cfRule type="cellIs" dxfId="17" priority="59" operator="lessThan">
      <formula>2.5</formula>
    </cfRule>
    <cfRule type="cellIs" dxfId="16" priority="60" operator="greaterThan">
      <formula>4.5</formula>
    </cfRule>
  </conditionalFormatting>
  <conditionalFormatting sqref="S21:S22">
    <cfRule type="cellIs" dxfId="15" priority="58" operator="greaterThan">
      <formula>1.5</formula>
    </cfRule>
  </conditionalFormatting>
  <conditionalFormatting sqref="K21:T22">
    <cfRule type="expression" dxfId="14" priority="57">
      <formula>K21=""</formula>
    </cfRule>
  </conditionalFormatting>
  <conditionalFormatting sqref="K33:L33">
    <cfRule type="cellIs" dxfId="13" priority="27" operator="lessThan">
      <formula>0.5</formula>
    </cfRule>
    <cfRule type="cellIs" dxfId="12" priority="28" operator="greaterThan">
      <formula>0.5</formula>
    </cfRule>
  </conditionalFormatting>
  <conditionalFormatting sqref="M33">
    <cfRule type="cellIs" dxfId="11" priority="25" operator="lessThan">
      <formula>4.5</formula>
    </cfRule>
    <cfRule type="cellIs" dxfId="10" priority="26" operator="greaterThan">
      <formula>5.5</formula>
    </cfRule>
  </conditionalFormatting>
  <conditionalFormatting sqref="N33">
    <cfRule type="cellIs" dxfId="9" priority="23" operator="lessThan">
      <formula>1.5</formula>
    </cfRule>
    <cfRule type="cellIs" dxfId="8" priority="24" operator="greaterThan">
      <formula>2.5</formula>
    </cfRule>
  </conditionalFormatting>
  <conditionalFormatting sqref="O33">
    <cfRule type="cellIs" dxfId="7" priority="21" operator="lessThan">
      <formula>4.5</formula>
    </cfRule>
    <cfRule type="cellIs" dxfId="6" priority="22" operator="greaterThan">
      <formula>7.5</formula>
    </cfRule>
  </conditionalFormatting>
  <conditionalFormatting sqref="Q33">
    <cfRule type="cellIs" dxfId="5" priority="19" operator="lessThan">
      <formula>2.5</formula>
    </cfRule>
    <cfRule type="cellIs" dxfId="4" priority="20" operator="greaterThan">
      <formula>4.5</formula>
    </cfRule>
  </conditionalFormatting>
  <conditionalFormatting sqref="R33">
    <cfRule type="cellIs" dxfId="3" priority="17" operator="lessThan">
      <formula>2.5</formula>
    </cfRule>
    <cfRule type="cellIs" dxfId="2" priority="18" operator="greaterThan">
      <formula>4.5</formula>
    </cfRule>
  </conditionalFormatting>
  <conditionalFormatting sqref="S33">
    <cfRule type="cellIs" dxfId="1" priority="16" operator="greaterThan">
      <formula>1.5</formula>
    </cfRule>
  </conditionalFormatting>
  <conditionalFormatting sqref="K33:T33">
    <cfRule type="expression" dxfId="0" priority="15">
      <formula>K33=""</formula>
    </cfRule>
  </conditionalFormatting>
  <pageMargins left="0.7" right="0.7" top="0.75" bottom="0.75" header="0.3" footer="0.3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topLeftCell="A195" workbookViewId="0">
      <selection activeCell="G213" sqref="G213"/>
    </sheetView>
  </sheetViews>
  <sheetFormatPr defaultRowHeight="15" x14ac:dyDescent="0.25"/>
  <cols>
    <col min="1" max="1" width="26.7109375" customWidth="1"/>
    <col min="2" max="2" width="14.140625" customWidth="1"/>
    <col min="3" max="3" width="2.28515625" customWidth="1"/>
    <col min="4" max="5" width="2.140625" customWidth="1"/>
    <col min="6" max="6" width="2.28515625" customWidth="1"/>
    <col min="7" max="7" width="7.85546875" customWidth="1"/>
    <col min="8" max="8" width="4.5703125" customWidth="1"/>
    <col min="9" max="9" width="5" customWidth="1"/>
    <col min="10" max="10" width="3.42578125" customWidth="1"/>
    <col min="11" max="11" width="4.42578125" customWidth="1"/>
    <col min="12" max="13" width="3.28515625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style="17" customWidth="1"/>
    <col min="19" max="19" width="4.28515625" customWidth="1"/>
  </cols>
  <sheetData>
    <row r="1" spans="1:18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816</v>
      </c>
      <c r="O1" t="s">
        <v>815</v>
      </c>
      <c r="P1" t="s">
        <v>15</v>
      </c>
      <c r="Q1" s="17" t="s">
        <v>16</v>
      </c>
      <c r="R1" s="17" t="s">
        <v>17</v>
      </c>
    </row>
    <row r="2" spans="1:18" x14ac:dyDescent="0.25">
      <c r="A2" s="17" t="s">
        <v>622</v>
      </c>
      <c r="B2" s="3" t="s">
        <v>273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/>
      <c r="P2" s="17">
        <v>0</v>
      </c>
      <c r="Q2" s="17">
        <v>0</v>
      </c>
      <c r="R2" s="17">
        <v>0</v>
      </c>
    </row>
    <row r="3" spans="1:18" x14ac:dyDescent="0.25">
      <c r="A3" s="17" t="s">
        <v>623</v>
      </c>
      <c r="B3" s="3" t="s">
        <v>274</v>
      </c>
      <c r="C3" s="17">
        <v>0</v>
      </c>
      <c r="D3" s="17">
        <v>2</v>
      </c>
      <c r="E3" s="17">
        <v>0</v>
      </c>
      <c r="F3" s="17">
        <v>3</v>
      </c>
      <c r="G3" s="17">
        <v>2</v>
      </c>
      <c r="H3" s="17">
        <v>0</v>
      </c>
      <c r="I3" s="17">
        <v>0</v>
      </c>
      <c r="J3" s="17">
        <v>8</v>
      </c>
      <c r="K3" s="17">
        <v>0</v>
      </c>
      <c r="L3" s="17">
        <v>6</v>
      </c>
      <c r="M3" s="17">
        <v>2</v>
      </c>
      <c r="N3" s="17">
        <v>4</v>
      </c>
      <c r="O3" s="17"/>
      <c r="P3" s="17">
        <v>4</v>
      </c>
      <c r="Q3" s="17">
        <v>0</v>
      </c>
      <c r="R3" s="17">
        <v>0</v>
      </c>
    </row>
    <row r="4" spans="1:18" x14ac:dyDescent="0.25">
      <c r="A4" s="17" t="s">
        <v>624</v>
      </c>
      <c r="B4" s="3" t="s">
        <v>502</v>
      </c>
      <c r="C4" s="17">
        <v>0</v>
      </c>
      <c r="D4" s="17">
        <v>1</v>
      </c>
      <c r="E4" s="17">
        <v>3</v>
      </c>
      <c r="F4" s="17">
        <v>4</v>
      </c>
      <c r="G4" s="17">
        <v>1</v>
      </c>
      <c r="H4" s="17">
        <v>0</v>
      </c>
      <c r="I4" s="17">
        <v>0</v>
      </c>
      <c r="J4" s="17">
        <v>12</v>
      </c>
      <c r="K4" s="17">
        <v>0</v>
      </c>
      <c r="L4" s="17">
        <v>3</v>
      </c>
      <c r="M4" s="17">
        <v>1</v>
      </c>
      <c r="N4" s="17">
        <v>1</v>
      </c>
      <c r="O4" s="17"/>
      <c r="P4" s="17">
        <v>1</v>
      </c>
      <c r="Q4" s="17">
        <v>0</v>
      </c>
      <c r="R4" s="17">
        <v>0</v>
      </c>
    </row>
    <row r="5" spans="1:18" x14ac:dyDescent="0.25">
      <c r="A5" s="17" t="s">
        <v>625</v>
      </c>
      <c r="B5" s="3" t="s">
        <v>504</v>
      </c>
      <c r="C5" s="17">
        <v>1</v>
      </c>
      <c r="D5" s="17">
        <v>0</v>
      </c>
      <c r="E5" s="17">
        <v>0</v>
      </c>
      <c r="F5" s="17">
        <v>2</v>
      </c>
      <c r="G5" s="17">
        <v>1</v>
      </c>
      <c r="H5" s="17">
        <v>0</v>
      </c>
      <c r="I5" s="17">
        <v>0</v>
      </c>
      <c r="J5" s="17">
        <v>3</v>
      </c>
      <c r="K5" s="17">
        <v>0</v>
      </c>
      <c r="L5" s="17">
        <v>2</v>
      </c>
      <c r="M5" s="17">
        <v>4</v>
      </c>
      <c r="N5" s="17">
        <v>3</v>
      </c>
      <c r="O5" s="17"/>
      <c r="P5" s="17">
        <v>1</v>
      </c>
      <c r="Q5" s="17">
        <v>0</v>
      </c>
      <c r="R5" s="17">
        <v>0</v>
      </c>
    </row>
    <row r="6" spans="1:18" x14ac:dyDescent="0.25">
      <c r="A6" s="17" t="s">
        <v>626</v>
      </c>
      <c r="B6" s="3" t="s">
        <v>275</v>
      </c>
      <c r="C6" s="17">
        <v>0</v>
      </c>
      <c r="D6" s="17">
        <v>0</v>
      </c>
      <c r="E6" s="17">
        <v>0</v>
      </c>
      <c r="F6" s="17">
        <v>1</v>
      </c>
      <c r="G6" s="17">
        <v>0</v>
      </c>
      <c r="H6" s="17">
        <v>0</v>
      </c>
      <c r="I6" s="17">
        <v>0</v>
      </c>
      <c r="J6" s="17">
        <v>1</v>
      </c>
      <c r="K6" s="17">
        <v>0</v>
      </c>
      <c r="L6" s="17">
        <v>2</v>
      </c>
      <c r="M6" s="17">
        <v>17</v>
      </c>
      <c r="N6" s="17">
        <v>2</v>
      </c>
      <c r="O6" s="17"/>
      <c r="P6" s="17">
        <v>1</v>
      </c>
      <c r="Q6" s="17">
        <v>0</v>
      </c>
      <c r="R6" s="17">
        <v>0</v>
      </c>
    </row>
    <row r="7" spans="1:18" x14ac:dyDescent="0.25">
      <c r="A7" s="17" t="s">
        <v>276</v>
      </c>
      <c r="B7" s="3" t="s">
        <v>277</v>
      </c>
      <c r="C7" s="17">
        <v>0</v>
      </c>
      <c r="D7" s="17">
        <v>0</v>
      </c>
      <c r="E7" s="17">
        <v>0</v>
      </c>
      <c r="F7" s="17">
        <v>1</v>
      </c>
      <c r="G7" s="17">
        <v>0</v>
      </c>
      <c r="H7" s="17">
        <v>0</v>
      </c>
      <c r="I7" s="17">
        <v>0</v>
      </c>
      <c r="J7" s="17">
        <v>1</v>
      </c>
      <c r="K7" s="17">
        <v>0</v>
      </c>
      <c r="L7" s="17">
        <v>3</v>
      </c>
      <c r="M7" s="17">
        <v>2</v>
      </c>
      <c r="N7" s="17">
        <v>2</v>
      </c>
      <c r="O7" s="17"/>
      <c r="P7" s="17">
        <v>4</v>
      </c>
      <c r="Q7" s="17">
        <v>0</v>
      </c>
      <c r="R7" s="17">
        <v>0</v>
      </c>
    </row>
    <row r="8" spans="1:18" x14ac:dyDescent="0.25">
      <c r="A8" s="17" t="s">
        <v>278</v>
      </c>
      <c r="B8" s="3" t="s">
        <v>442</v>
      </c>
      <c r="C8" s="17">
        <v>0</v>
      </c>
      <c r="D8" s="17">
        <v>0</v>
      </c>
      <c r="E8" s="17">
        <v>3</v>
      </c>
      <c r="F8" s="17">
        <v>3</v>
      </c>
      <c r="G8" s="17">
        <v>0</v>
      </c>
      <c r="H8" s="17">
        <v>0</v>
      </c>
      <c r="I8" s="17">
        <v>0</v>
      </c>
      <c r="J8" s="17">
        <v>10</v>
      </c>
      <c r="K8" s="17">
        <v>0</v>
      </c>
      <c r="L8" s="17">
        <v>9</v>
      </c>
      <c r="M8" s="17">
        <v>6</v>
      </c>
      <c r="N8" s="17">
        <v>4</v>
      </c>
      <c r="O8" s="17"/>
      <c r="P8" s="17">
        <v>4</v>
      </c>
      <c r="Q8" s="17">
        <v>0</v>
      </c>
      <c r="R8" s="17">
        <v>0</v>
      </c>
    </row>
    <row r="9" spans="1:18" x14ac:dyDescent="0.25">
      <c r="A9" s="17" t="s">
        <v>627</v>
      </c>
      <c r="B9" s="3" t="s">
        <v>507</v>
      </c>
      <c r="C9" s="17">
        <v>0</v>
      </c>
      <c r="D9" s="17">
        <v>3</v>
      </c>
      <c r="E9" s="17">
        <v>3</v>
      </c>
      <c r="F9" s="17">
        <v>3</v>
      </c>
      <c r="G9" s="17">
        <v>0</v>
      </c>
      <c r="H9" s="17">
        <v>0</v>
      </c>
      <c r="I9" s="17">
        <v>0</v>
      </c>
      <c r="J9" s="17">
        <v>9</v>
      </c>
      <c r="K9" s="17">
        <v>0</v>
      </c>
      <c r="L9" s="17">
        <v>3</v>
      </c>
      <c r="M9" s="17">
        <v>0</v>
      </c>
      <c r="N9" s="17">
        <v>0</v>
      </c>
      <c r="O9" s="17"/>
      <c r="P9" s="17">
        <v>3</v>
      </c>
      <c r="Q9" s="17">
        <v>0</v>
      </c>
      <c r="R9" s="17">
        <v>0</v>
      </c>
    </row>
    <row r="10" spans="1:18" x14ac:dyDescent="0.25">
      <c r="A10" s="17" t="s">
        <v>279</v>
      </c>
      <c r="B10" s="3" t="s">
        <v>509</v>
      </c>
      <c r="C10" s="17">
        <v>1</v>
      </c>
      <c r="D10" s="17">
        <v>1</v>
      </c>
      <c r="E10" s="17">
        <v>1</v>
      </c>
      <c r="F10" s="17">
        <v>3</v>
      </c>
      <c r="G10" s="17">
        <v>1</v>
      </c>
      <c r="H10" s="17">
        <v>0</v>
      </c>
      <c r="I10" s="17">
        <v>0</v>
      </c>
      <c r="J10" s="17">
        <v>6</v>
      </c>
      <c r="K10" s="17">
        <v>0</v>
      </c>
      <c r="L10" s="17">
        <v>4</v>
      </c>
      <c r="M10" s="17">
        <v>4</v>
      </c>
      <c r="N10" s="17">
        <v>2</v>
      </c>
      <c r="O10" s="17"/>
      <c r="P10" s="17">
        <v>0</v>
      </c>
      <c r="Q10" s="17">
        <v>0</v>
      </c>
      <c r="R10" s="17">
        <v>0</v>
      </c>
    </row>
    <row r="11" spans="1:18" x14ac:dyDescent="0.25">
      <c r="A11" s="17" t="s">
        <v>628</v>
      </c>
      <c r="B11" s="3" t="s">
        <v>511</v>
      </c>
      <c r="C11" s="17">
        <v>0</v>
      </c>
      <c r="D11" s="17">
        <v>0</v>
      </c>
      <c r="E11" s="17">
        <v>3</v>
      </c>
      <c r="F11" s="17">
        <v>1</v>
      </c>
      <c r="G11" s="17">
        <v>0</v>
      </c>
      <c r="H11" s="17">
        <v>1</v>
      </c>
      <c r="I11" s="17">
        <v>0</v>
      </c>
      <c r="J11" s="17">
        <v>13</v>
      </c>
      <c r="K11" s="17">
        <v>0</v>
      </c>
      <c r="L11" s="17">
        <v>3</v>
      </c>
      <c r="M11" s="17">
        <v>5</v>
      </c>
      <c r="N11" s="17">
        <v>1</v>
      </c>
      <c r="O11" s="17"/>
      <c r="P11" s="17">
        <v>0</v>
      </c>
      <c r="Q11" s="17">
        <v>0</v>
      </c>
      <c r="R11" s="17">
        <v>0</v>
      </c>
    </row>
    <row r="12" spans="1:18" x14ac:dyDescent="0.25">
      <c r="A12" s="17" t="s">
        <v>629</v>
      </c>
      <c r="B12" s="3" t="s">
        <v>280</v>
      </c>
      <c r="C12" s="17">
        <v>0</v>
      </c>
      <c r="D12" s="17">
        <v>0</v>
      </c>
      <c r="E12" s="17">
        <v>2</v>
      </c>
      <c r="F12" s="17">
        <v>4</v>
      </c>
      <c r="G12" s="17">
        <v>1</v>
      </c>
      <c r="H12" s="17">
        <v>0</v>
      </c>
      <c r="I12" s="17">
        <v>0</v>
      </c>
      <c r="J12" s="17">
        <v>7</v>
      </c>
      <c r="K12" s="17">
        <v>0</v>
      </c>
      <c r="L12" s="17">
        <v>6</v>
      </c>
      <c r="M12" s="17">
        <v>5</v>
      </c>
      <c r="N12" s="17">
        <v>3</v>
      </c>
      <c r="O12" s="17"/>
      <c r="P12" s="17">
        <v>3</v>
      </c>
      <c r="Q12" s="17">
        <v>0</v>
      </c>
      <c r="R12" s="17">
        <v>0</v>
      </c>
    </row>
    <row r="13" spans="1:18" x14ac:dyDescent="0.25">
      <c r="A13" s="17" t="s">
        <v>630</v>
      </c>
      <c r="B13" s="3" t="s">
        <v>516</v>
      </c>
      <c r="C13" s="17">
        <v>0</v>
      </c>
      <c r="D13" s="17">
        <v>0</v>
      </c>
      <c r="E13" s="17">
        <v>2</v>
      </c>
      <c r="F13" s="17">
        <v>1</v>
      </c>
      <c r="G13" s="17">
        <v>1</v>
      </c>
      <c r="H13" s="17">
        <v>0</v>
      </c>
      <c r="I13" s="17">
        <v>0</v>
      </c>
      <c r="J13" s="17">
        <v>4</v>
      </c>
      <c r="K13" s="17">
        <v>0</v>
      </c>
      <c r="L13" s="17">
        <v>3</v>
      </c>
      <c r="M13" s="17">
        <v>4</v>
      </c>
      <c r="N13" s="17">
        <v>4</v>
      </c>
      <c r="O13" s="17"/>
      <c r="P13" s="17">
        <v>0</v>
      </c>
      <c r="Q13" s="17">
        <v>0</v>
      </c>
      <c r="R13" s="17">
        <v>0</v>
      </c>
    </row>
    <row r="14" spans="1:18" x14ac:dyDescent="0.25">
      <c r="A14" s="17" t="s">
        <v>631</v>
      </c>
      <c r="B14" s="3" t="s">
        <v>444</v>
      </c>
      <c r="C14" s="17">
        <v>0</v>
      </c>
      <c r="D14" s="17">
        <v>0</v>
      </c>
      <c r="E14" s="17">
        <v>4</v>
      </c>
      <c r="F14" s="17">
        <v>4</v>
      </c>
      <c r="G14" s="17">
        <v>1</v>
      </c>
      <c r="H14" s="17">
        <v>0</v>
      </c>
      <c r="I14" s="17">
        <v>0</v>
      </c>
      <c r="J14" s="17">
        <v>8</v>
      </c>
      <c r="K14" s="17">
        <v>0</v>
      </c>
      <c r="L14" s="17">
        <v>4</v>
      </c>
      <c r="M14" s="17">
        <v>3</v>
      </c>
      <c r="N14" s="17">
        <v>3</v>
      </c>
      <c r="O14" s="17"/>
      <c r="P14" s="17">
        <v>4</v>
      </c>
      <c r="Q14" s="17">
        <v>0</v>
      </c>
      <c r="R14" s="17">
        <v>0</v>
      </c>
    </row>
    <row r="15" spans="1:18" x14ac:dyDescent="0.25">
      <c r="A15" s="17" t="s">
        <v>632</v>
      </c>
      <c r="B15" s="3" t="s">
        <v>520</v>
      </c>
      <c r="C15" s="17">
        <v>0</v>
      </c>
      <c r="D15" s="17">
        <v>1</v>
      </c>
      <c r="E15" s="17">
        <v>1</v>
      </c>
      <c r="F15" s="17">
        <v>2</v>
      </c>
      <c r="G15" s="17">
        <v>2</v>
      </c>
      <c r="H15" s="17">
        <v>0</v>
      </c>
      <c r="I15" s="17">
        <v>0</v>
      </c>
      <c r="J15" s="17">
        <v>6</v>
      </c>
      <c r="K15" s="17">
        <v>0</v>
      </c>
      <c r="L15" s="17">
        <v>5</v>
      </c>
      <c r="M15" s="17">
        <v>4</v>
      </c>
      <c r="N15" s="17">
        <v>4</v>
      </c>
      <c r="O15" s="17"/>
      <c r="P15" s="17">
        <v>5</v>
      </c>
      <c r="Q15" s="17">
        <v>0</v>
      </c>
      <c r="R15" s="17">
        <v>0</v>
      </c>
    </row>
    <row r="16" spans="1:18" x14ac:dyDescent="0.25">
      <c r="A16" s="17" t="s">
        <v>281</v>
      </c>
      <c r="B16" s="3" t="s">
        <v>282</v>
      </c>
      <c r="C16" s="17">
        <v>0</v>
      </c>
      <c r="D16" s="17">
        <v>0</v>
      </c>
      <c r="E16" s="17">
        <v>2</v>
      </c>
      <c r="F16" s="17">
        <v>4</v>
      </c>
      <c r="G16" s="17">
        <v>3</v>
      </c>
      <c r="H16" s="17">
        <v>0</v>
      </c>
      <c r="I16" s="17">
        <v>0</v>
      </c>
      <c r="J16" s="17">
        <v>6</v>
      </c>
      <c r="K16" s="17">
        <v>0</v>
      </c>
      <c r="L16" s="17">
        <v>6</v>
      </c>
      <c r="M16" s="17">
        <v>5</v>
      </c>
      <c r="N16" s="17">
        <v>3</v>
      </c>
      <c r="O16" s="17"/>
      <c r="P16" s="17">
        <v>3</v>
      </c>
      <c r="Q16" s="17">
        <v>0</v>
      </c>
      <c r="R16" s="17">
        <v>0</v>
      </c>
    </row>
    <row r="17" spans="1:18" x14ac:dyDescent="0.25">
      <c r="A17" s="17" t="s">
        <v>283</v>
      </c>
      <c r="B17" s="3" t="s">
        <v>522</v>
      </c>
      <c r="C17" s="17">
        <v>0</v>
      </c>
      <c r="D17" s="17">
        <v>0</v>
      </c>
      <c r="E17" s="17">
        <v>0</v>
      </c>
      <c r="F17" s="17">
        <v>3</v>
      </c>
      <c r="G17" s="17">
        <v>0</v>
      </c>
      <c r="H17" s="17">
        <v>0</v>
      </c>
      <c r="I17" s="17">
        <v>0</v>
      </c>
      <c r="J17" s="17">
        <v>3</v>
      </c>
      <c r="K17" s="17">
        <v>0</v>
      </c>
      <c r="L17" s="17">
        <v>2</v>
      </c>
      <c r="M17" s="17">
        <v>3</v>
      </c>
      <c r="N17" s="17">
        <v>0</v>
      </c>
      <c r="O17" s="17"/>
      <c r="P17" s="17">
        <v>14</v>
      </c>
      <c r="Q17" s="17">
        <v>0</v>
      </c>
      <c r="R17" s="17">
        <v>0</v>
      </c>
    </row>
    <row r="18" spans="1:18" x14ac:dyDescent="0.25">
      <c r="A18" s="17" t="s">
        <v>633</v>
      </c>
      <c r="B18" s="3" t="s">
        <v>524</v>
      </c>
      <c r="C18" s="17">
        <v>0</v>
      </c>
      <c r="D18" s="17">
        <v>0</v>
      </c>
      <c r="E18" s="17">
        <v>1</v>
      </c>
      <c r="F18" s="17">
        <v>3</v>
      </c>
      <c r="G18" s="17">
        <v>6</v>
      </c>
      <c r="H18" s="17">
        <v>8</v>
      </c>
      <c r="I18" s="17">
        <v>0</v>
      </c>
      <c r="J18" s="17">
        <v>0</v>
      </c>
      <c r="K18" s="17">
        <v>0</v>
      </c>
      <c r="L18" s="17">
        <v>6</v>
      </c>
      <c r="M18" s="17">
        <v>10</v>
      </c>
      <c r="N18" s="17">
        <v>6</v>
      </c>
      <c r="O18" s="17"/>
      <c r="P18" s="17">
        <v>1</v>
      </c>
      <c r="Q18" s="17">
        <v>0</v>
      </c>
      <c r="R18" s="17">
        <v>0</v>
      </c>
    </row>
    <row r="19" spans="1:18" x14ac:dyDescent="0.25">
      <c r="A19" s="17" t="s">
        <v>634</v>
      </c>
      <c r="B19" s="3" t="s">
        <v>526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3</v>
      </c>
      <c r="M19" s="17">
        <v>5</v>
      </c>
      <c r="N19" s="17">
        <v>1</v>
      </c>
      <c r="O19" s="17"/>
      <c r="P19" s="17">
        <v>0</v>
      </c>
      <c r="Q19" s="17">
        <v>0</v>
      </c>
      <c r="R19" s="17">
        <v>0</v>
      </c>
    </row>
    <row r="20" spans="1:18" x14ac:dyDescent="0.25">
      <c r="A20" s="17" t="s">
        <v>635</v>
      </c>
      <c r="B20" s="3" t="s">
        <v>528</v>
      </c>
      <c r="C20" s="17">
        <v>0</v>
      </c>
      <c r="D20" s="17">
        <v>0</v>
      </c>
      <c r="E20" s="17">
        <v>0</v>
      </c>
      <c r="F20" s="17">
        <v>2</v>
      </c>
      <c r="G20" s="17">
        <v>0</v>
      </c>
      <c r="H20" s="17">
        <v>0</v>
      </c>
      <c r="I20" s="17">
        <v>0</v>
      </c>
      <c r="J20" s="17">
        <v>4</v>
      </c>
      <c r="K20" s="17">
        <v>0</v>
      </c>
      <c r="L20" s="17">
        <v>4</v>
      </c>
      <c r="M20" s="17">
        <v>3</v>
      </c>
      <c r="N20" s="17">
        <v>0</v>
      </c>
      <c r="O20" s="17"/>
      <c r="P20" s="17">
        <v>2</v>
      </c>
      <c r="Q20" s="17">
        <v>0</v>
      </c>
      <c r="R20" s="17">
        <v>0</v>
      </c>
    </row>
    <row r="21" spans="1:18" x14ac:dyDescent="0.25">
      <c r="A21" s="17" t="s">
        <v>304</v>
      </c>
      <c r="B21" s="3" t="s">
        <v>530</v>
      </c>
      <c r="C21" s="17">
        <v>0</v>
      </c>
      <c r="D21" s="17">
        <v>0</v>
      </c>
      <c r="E21" s="17">
        <v>0</v>
      </c>
      <c r="F21" s="17">
        <v>0</v>
      </c>
      <c r="G21" s="17">
        <v>2</v>
      </c>
      <c r="H21" s="17">
        <v>0</v>
      </c>
      <c r="I21" s="17">
        <v>0</v>
      </c>
      <c r="J21" s="17">
        <v>4</v>
      </c>
      <c r="K21" s="17">
        <v>0</v>
      </c>
      <c r="L21" s="17">
        <v>6</v>
      </c>
      <c r="M21" s="17">
        <v>3</v>
      </c>
      <c r="N21" s="17">
        <v>3</v>
      </c>
      <c r="O21" s="17"/>
      <c r="P21" s="17">
        <v>0</v>
      </c>
      <c r="Q21" s="17">
        <v>0</v>
      </c>
      <c r="R21" s="17">
        <v>0</v>
      </c>
    </row>
    <row r="22" spans="1:18" x14ac:dyDescent="0.25">
      <c r="A22" s="17" t="s">
        <v>284</v>
      </c>
      <c r="B22" s="3" t="s">
        <v>532</v>
      </c>
      <c r="C22" s="17">
        <v>0</v>
      </c>
      <c r="D22" s="17">
        <v>0</v>
      </c>
      <c r="E22" s="17">
        <v>0</v>
      </c>
      <c r="F22" s="17">
        <v>5</v>
      </c>
      <c r="G22" s="17">
        <v>1</v>
      </c>
      <c r="H22" s="17">
        <v>0</v>
      </c>
      <c r="I22" s="17">
        <v>0</v>
      </c>
      <c r="J22" s="17">
        <v>7</v>
      </c>
      <c r="K22" s="17">
        <v>0</v>
      </c>
      <c r="L22" s="17">
        <v>3</v>
      </c>
      <c r="M22" s="17">
        <v>6</v>
      </c>
      <c r="N22" s="17">
        <v>2</v>
      </c>
      <c r="O22" s="17"/>
      <c r="P22" s="17">
        <v>3</v>
      </c>
      <c r="Q22" s="17">
        <v>0</v>
      </c>
      <c r="R22" s="17">
        <v>0</v>
      </c>
    </row>
    <row r="23" spans="1:18" x14ac:dyDescent="0.25">
      <c r="A23" s="17" t="s">
        <v>285</v>
      </c>
      <c r="B23" s="3" t="s">
        <v>286</v>
      </c>
      <c r="C23" s="17">
        <v>1</v>
      </c>
      <c r="D23" s="17">
        <v>0</v>
      </c>
      <c r="E23" s="17">
        <v>3</v>
      </c>
      <c r="F23" s="17">
        <v>1</v>
      </c>
      <c r="G23" s="17">
        <v>0</v>
      </c>
      <c r="H23" s="17">
        <v>0</v>
      </c>
      <c r="I23" s="17">
        <v>0</v>
      </c>
      <c r="J23" s="17">
        <v>5</v>
      </c>
      <c r="K23" s="17">
        <v>0</v>
      </c>
      <c r="L23" s="17">
        <v>5</v>
      </c>
      <c r="M23" s="17">
        <v>1</v>
      </c>
      <c r="N23" s="17">
        <v>0</v>
      </c>
      <c r="O23" s="17"/>
      <c r="P23" s="17">
        <v>4</v>
      </c>
      <c r="Q23" s="17">
        <v>0</v>
      </c>
      <c r="R23" s="17">
        <v>1</v>
      </c>
    </row>
    <row r="24" spans="1:18" x14ac:dyDescent="0.25">
      <c r="A24" s="17" t="s">
        <v>636</v>
      </c>
      <c r="B24" s="3" t="s">
        <v>287</v>
      </c>
      <c r="C24" s="17">
        <v>0</v>
      </c>
      <c r="D24" s="17">
        <v>0</v>
      </c>
      <c r="E24" s="17">
        <v>1</v>
      </c>
      <c r="F24" s="17">
        <v>2</v>
      </c>
      <c r="G24" s="17">
        <v>1</v>
      </c>
      <c r="H24" s="17">
        <v>0</v>
      </c>
      <c r="I24" s="17">
        <v>0</v>
      </c>
      <c r="J24" s="17">
        <v>3</v>
      </c>
      <c r="K24" s="17">
        <v>0</v>
      </c>
      <c r="L24" s="17">
        <v>6</v>
      </c>
      <c r="M24" s="17">
        <v>2</v>
      </c>
      <c r="N24" s="17">
        <v>1</v>
      </c>
      <c r="O24" s="17"/>
      <c r="P24" s="17">
        <v>2</v>
      </c>
      <c r="Q24" s="17">
        <v>0</v>
      </c>
      <c r="R24" s="17">
        <v>0</v>
      </c>
    </row>
    <row r="25" spans="1:18" x14ac:dyDescent="0.25">
      <c r="A25" s="17" t="s">
        <v>637</v>
      </c>
      <c r="B25" s="3" t="s">
        <v>638</v>
      </c>
      <c r="C25" s="17">
        <v>0</v>
      </c>
      <c r="D25" s="17">
        <v>0</v>
      </c>
      <c r="E25" s="17">
        <v>2</v>
      </c>
      <c r="F25" s="17">
        <v>2</v>
      </c>
      <c r="G25" s="17">
        <v>0</v>
      </c>
      <c r="H25" s="17">
        <v>0</v>
      </c>
      <c r="I25" s="17">
        <v>0</v>
      </c>
      <c r="J25" s="17">
        <v>4</v>
      </c>
      <c r="K25" s="17">
        <v>0</v>
      </c>
      <c r="L25" s="17">
        <v>3</v>
      </c>
      <c r="M25" s="17">
        <v>0</v>
      </c>
      <c r="N25" s="17">
        <v>1</v>
      </c>
      <c r="O25" s="17"/>
      <c r="P25" s="17">
        <v>2</v>
      </c>
      <c r="Q25" s="17">
        <v>0</v>
      </c>
      <c r="R25" s="17">
        <v>0</v>
      </c>
    </row>
    <row r="26" spans="1:18" x14ac:dyDescent="0.25">
      <c r="A26" s="17" t="s">
        <v>639</v>
      </c>
      <c r="B26" s="3" t="s">
        <v>535</v>
      </c>
      <c r="C26" s="17">
        <v>0</v>
      </c>
      <c r="D26" s="17">
        <v>0</v>
      </c>
      <c r="E26" s="17">
        <v>1</v>
      </c>
      <c r="F26" s="17">
        <v>4</v>
      </c>
      <c r="G26" s="17">
        <v>0</v>
      </c>
      <c r="H26" s="17">
        <v>0</v>
      </c>
      <c r="I26" s="17">
        <v>0</v>
      </c>
      <c r="J26" s="17">
        <v>7</v>
      </c>
      <c r="K26" s="17">
        <v>0</v>
      </c>
      <c r="L26" s="17">
        <v>6</v>
      </c>
      <c r="M26" s="17">
        <v>7</v>
      </c>
      <c r="N26" s="17">
        <v>3</v>
      </c>
      <c r="O26" s="17"/>
      <c r="P26" s="17">
        <v>2</v>
      </c>
      <c r="Q26" s="17">
        <v>0</v>
      </c>
      <c r="R26" s="17">
        <v>0</v>
      </c>
    </row>
    <row r="27" spans="1:18" x14ac:dyDescent="0.25">
      <c r="A27" s="17" t="s">
        <v>640</v>
      </c>
      <c r="B27" s="3" t="s">
        <v>448</v>
      </c>
      <c r="C27" s="17">
        <v>0</v>
      </c>
      <c r="D27" s="17">
        <v>0</v>
      </c>
      <c r="E27" s="17">
        <v>1</v>
      </c>
      <c r="F27" s="17">
        <v>5</v>
      </c>
      <c r="G27" s="17">
        <v>0</v>
      </c>
      <c r="H27" s="17">
        <v>0</v>
      </c>
      <c r="I27" s="17">
        <v>0</v>
      </c>
      <c r="J27" s="17">
        <v>6</v>
      </c>
      <c r="K27" s="17">
        <v>0</v>
      </c>
      <c r="L27" s="17">
        <v>4</v>
      </c>
      <c r="M27" s="17">
        <v>3</v>
      </c>
      <c r="N27" s="17">
        <v>1</v>
      </c>
      <c r="O27" s="17"/>
      <c r="P27" s="17">
        <v>0</v>
      </c>
      <c r="Q27" s="17">
        <v>0</v>
      </c>
      <c r="R27" s="17">
        <v>0</v>
      </c>
    </row>
    <row r="28" spans="1:18" x14ac:dyDescent="0.25">
      <c r="A28" s="17" t="s">
        <v>641</v>
      </c>
      <c r="B28" s="3" t="s">
        <v>462</v>
      </c>
      <c r="C28" s="17">
        <v>0</v>
      </c>
      <c r="D28" s="17">
        <v>0</v>
      </c>
      <c r="E28" s="17">
        <v>0</v>
      </c>
      <c r="F28" s="17">
        <v>1</v>
      </c>
      <c r="G28" s="17">
        <v>0</v>
      </c>
      <c r="H28" s="17">
        <v>0</v>
      </c>
      <c r="I28" s="17">
        <v>0</v>
      </c>
      <c r="J28" s="17">
        <v>1</v>
      </c>
      <c r="K28" s="17">
        <v>0</v>
      </c>
      <c r="L28" s="17">
        <v>1</v>
      </c>
      <c r="M28" s="17">
        <v>4</v>
      </c>
      <c r="N28" s="17">
        <v>1</v>
      </c>
      <c r="O28" s="17"/>
      <c r="P28" s="17">
        <v>0</v>
      </c>
      <c r="Q28" s="17">
        <v>0</v>
      </c>
      <c r="R28" s="17">
        <v>0</v>
      </c>
    </row>
    <row r="29" spans="1:18" x14ac:dyDescent="0.25">
      <c r="A29" s="17" t="s">
        <v>642</v>
      </c>
      <c r="B29" s="3" t="s">
        <v>561</v>
      </c>
      <c r="C29" s="17">
        <v>0</v>
      </c>
      <c r="D29" s="17">
        <v>0</v>
      </c>
      <c r="E29" s="17">
        <v>3</v>
      </c>
      <c r="F29" s="17">
        <v>2</v>
      </c>
      <c r="G29" s="17">
        <v>1</v>
      </c>
      <c r="H29" s="17">
        <v>0</v>
      </c>
      <c r="I29" s="17">
        <v>0</v>
      </c>
      <c r="J29" s="17">
        <v>5</v>
      </c>
      <c r="K29" s="17">
        <v>0</v>
      </c>
      <c r="L29" s="17">
        <v>6</v>
      </c>
      <c r="M29" s="17">
        <v>6</v>
      </c>
      <c r="N29" s="17">
        <v>4</v>
      </c>
      <c r="O29" s="17"/>
      <c r="P29" s="17">
        <v>2</v>
      </c>
      <c r="Q29" s="17">
        <v>0</v>
      </c>
      <c r="R29" s="17">
        <v>0</v>
      </c>
    </row>
    <row r="30" spans="1:18" x14ac:dyDescent="0.25">
      <c r="A30" s="17" t="s">
        <v>288</v>
      </c>
      <c r="B30" s="3" t="s">
        <v>450</v>
      </c>
      <c r="C30" s="17">
        <v>0</v>
      </c>
      <c r="D30" s="17">
        <v>0</v>
      </c>
      <c r="E30" s="17">
        <v>1</v>
      </c>
      <c r="F30" s="17">
        <v>2</v>
      </c>
      <c r="G30" s="17">
        <v>0</v>
      </c>
      <c r="H30" s="17">
        <v>0</v>
      </c>
      <c r="I30" s="17">
        <v>0</v>
      </c>
      <c r="J30" s="17">
        <v>3</v>
      </c>
      <c r="K30" s="17">
        <v>0</v>
      </c>
      <c r="L30" s="17">
        <v>2</v>
      </c>
      <c r="M30" s="17">
        <v>3</v>
      </c>
      <c r="N30" s="17">
        <v>1</v>
      </c>
      <c r="O30" s="17"/>
      <c r="P30" s="17">
        <v>0</v>
      </c>
      <c r="Q30" s="17">
        <v>0</v>
      </c>
      <c r="R30" s="17">
        <v>0</v>
      </c>
    </row>
    <row r="31" spans="1:18" x14ac:dyDescent="0.25">
      <c r="A31" s="17" t="s">
        <v>289</v>
      </c>
      <c r="B31" s="3" t="s">
        <v>537</v>
      </c>
      <c r="C31" s="17">
        <v>0</v>
      </c>
      <c r="D31" s="17">
        <v>0</v>
      </c>
      <c r="E31" s="17">
        <v>2</v>
      </c>
      <c r="F31" s="17">
        <v>4</v>
      </c>
      <c r="G31" s="17">
        <v>0</v>
      </c>
      <c r="H31" s="17">
        <v>0</v>
      </c>
      <c r="I31" s="17">
        <v>0</v>
      </c>
      <c r="J31" s="17">
        <v>8</v>
      </c>
      <c r="K31" s="17">
        <v>0</v>
      </c>
      <c r="L31" s="17">
        <v>2</v>
      </c>
      <c r="M31" s="17">
        <v>9</v>
      </c>
      <c r="N31" s="17">
        <v>3</v>
      </c>
      <c r="O31" s="17"/>
      <c r="P31" s="17">
        <v>3</v>
      </c>
      <c r="Q31" s="17">
        <v>0</v>
      </c>
      <c r="R31" s="17">
        <v>0</v>
      </c>
    </row>
    <row r="32" spans="1:18" x14ac:dyDescent="0.25">
      <c r="A32" s="17" t="s">
        <v>272</v>
      </c>
      <c r="B32" s="3" t="s">
        <v>452</v>
      </c>
      <c r="C32" s="17">
        <v>0</v>
      </c>
      <c r="D32" s="17">
        <v>0</v>
      </c>
      <c r="E32" s="17">
        <v>0</v>
      </c>
      <c r="F32" s="17">
        <v>1</v>
      </c>
      <c r="G32" s="17">
        <v>0</v>
      </c>
      <c r="H32" s="17">
        <v>0</v>
      </c>
      <c r="I32" s="17">
        <v>0</v>
      </c>
      <c r="J32" s="17">
        <v>1</v>
      </c>
      <c r="K32" s="17">
        <v>0</v>
      </c>
      <c r="L32" s="17">
        <v>2</v>
      </c>
      <c r="M32" s="17">
        <v>5</v>
      </c>
      <c r="N32" s="17">
        <v>0</v>
      </c>
      <c r="O32" s="17"/>
      <c r="P32" s="17">
        <v>0</v>
      </c>
      <c r="Q32" s="17">
        <v>0</v>
      </c>
      <c r="R32" s="17">
        <v>0</v>
      </c>
    </row>
    <row r="33" spans="1:18" x14ac:dyDescent="0.25">
      <c r="A33" s="17" t="s">
        <v>643</v>
      </c>
      <c r="B33" s="3" t="s">
        <v>539</v>
      </c>
      <c r="C33" s="17">
        <v>0</v>
      </c>
      <c r="D33" s="17">
        <v>0</v>
      </c>
      <c r="E33" s="17">
        <v>2</v>
      </c>
      <c r="F33" s="17">
        <v>2</v>
      </c>
      <c r="G33" s="17">
        <v>0</v>
      </c>
      <c r="H33" s="17">
        <v>0</v>
      </c>
      <c r="I33" s="17">
        <v>0</v>
      </c>
      <c r="J33" s="17">
        <v>4</v>
      </c>
      <c r="K33" s="17">
        <v>0</v>
      </c>
      <c r="L33" s="17">
        <v>8</v>
      </c>
      <c r="M33" s="17">
        <v>2</v>
      </c>
      <c r="N33" s="17">
        <v>2</v>
      </c>
      <c r="O33" s="17"/>
      <c r="P33" s="17">
        <v>1</v>
      </c>
      <c r="Q33" s="17">
        <v>0</v>
      </c>
      <c r="R33" s="17">
        <v>0</v>
      </c>
    </row>
    <row r="34" spans="1:18" x14ac:dyDescent="0.25">
      <c r="A34" s="17" t="s">
        <v>290</v>
      </c>
      <c r="B34" s="3" t="s">
        <v>541</v>
      </c>
      <c r="C34" s="17">
        <v>0</v>
      </c>
      <c r="D34" s="17">
        <v>1</v>
      </c>
      <c r="E34" s="17">
        <v>2</v>
      </c>
      <c r="F34" s="17">
        <v>0</v>
      </c>
      <c r="G34" s="17">
        <v>0</v>
      </c>
      <c r="H34" s="17">
        <v>0</v>
      </c>
      <c r="I34" s="17">
        <v>0</v>
      </c>
      <c r="J34" s="17">
        <v>3</v>
      </c>
      <c r="K34" s="17">
        <v>0</v>
      </c>
      <c r="L34" s="17">
        <v>3</v>
      </c>
      <c r="M34" s="17">
        <v>8</v>
      </c>
      <c r="N34" s="17">
        <v>1</v>
      </c>
      <c r="O34" s="17"/>
      <c r="P34" s="17">
        <v>1</v>
      </c>
      <c r="Q34" s="17">
        <v>0</v>
      </c>
      <c r="R34" s="17">
        <v>0</v>
      </c>
    </row>
    <row r="35" spans="1:18" x14ac:dyDescent="0.25">
      <c r="A35" s="17" t="s">
        <v>644</v>
      </c>
      <c r="B35" s="3" t="s">
        <v>545</v>
      </c>
      <c r="C35" s="17">
        <v>0</v>
      </c>
      <c r="D35" s="17">
        <v>0</v>
      </c>
      <c r="E35" s="17">
        <v>0</v>
      </c>
      <c r="F35" s="17">
        <v>1</v>
      </c>
      <c r="G35" s="17">
        <v>0</v>
      </c>
      <c r="H35" s="17">
        <v>0</v>
      </c>
      <c r="I35" s="17">
        <v>0</v>
      </c>
      <c r="J35" s="17">
        <v>1</v>
      </c>
      <c r="K35" s="17">
        <v>0</v>
      </c>
      <c r="L35" s="17">
        <v>1</v>
      </c>
      <c r="M35" s="17">
        <v>7</v>
      </c>
      <c r="N35" s="17">
        <v>2</v>
      </c>
      <c r="O35" s="17"/>
      <c r="P35" s="17">
        <v>1</v>
      </c>
      <c r="Q35" s="17">
        <v>0</v>
      </c>
      <c r="R35" s="17">
        <v>0</v>
      </c>
    </row>
    <row r="36" spans="1:18" x14ac:dyDescent="0.25">
      <c r="A36" s="17" t="s">
        <v>291</v>
      </c>
      <c r="B36" s="3" t="s">
        <v>547</v>
      </c>
      <c r="C36" s="17">
        <v>0</v>
      </c>
      <c r="D36" s="17">
        <v>1</v>
      </c>
      <c r="E36" s="17">
        <v>1</v>
      </c>
      <c r="F36" s="17">
        <v>1</v>
      </c>
      <c r="G36" s="17">
        <v>1</v>
      </c>
      <c r="H36" s="17">
        <v>0</v>
      </c>
      <c r="I36" s="17">
        <v>0</v>
      </c>
      <c r="J36" s="17">
        <v>3</v>
      </c>
      <c r="K36" s="17">
        <v>0</v>
      </c>
      <c r="L36" s="17">
        <v>3</v>
      </c>
      <c r="M36" s="17">
        <v>8</v>
      </c>
      <c r="N36" s="17">
        <v>0</v>
      </c>
      <c r="O36" s="17"/>
      <c r="P36" s="17">
        <v>2</v>
      </c>
      <c r="Q36" s="17">
        <v>0</v>
      </c>
      <c r="R36" s="17">
        <v>0</v>
      </c>
    </row>
    <row r="37" spans="1:18" x14ac:dyDescent="0.25">
      <c r="A37" s="17" t="s">
        <v>292</v>
      </c>
      <c r="B37" s="3" t="s">
        <v>454</v>
      </c>
      <c r="C37" s="17">
        <v>0</v>
      </c>
      <c r="D37" s="17">
        <v>0</v>
      </c>
      <c r="E37" s="17">
        <v>0</v>
      </c>
      <c r="F37" s="17">
        <v>6</v>
      </c>
      <c r="G37" s="17">
        <v>0</v>
      </c>
      <c r="H37" s="17">
        <v>0</v>
      </c>
      <c r="I37" s="17">
        <v>0</v>
      </c>
      <c r="J37" s="17">
        <v>6</v>
      </c>
      <c r="K37" s="17">
        <v>0</v>
      </c>
      <c r="L37" s="17">
        <v>0</v>
      </c>
      <c r="M37" s="17">
        <v>10</v>
      </c>
      <c r="N37" s="17">
        <v>6</v>
      </c>
      <c r="O37" s="17"/>
      <c r="P37" s="17">
        <v>1</v>
      </c>
      <c r="Q37" s="17">
        <v>0</v>
      </c>
      <c r="R37" s="17">
        <v>0</v>
      </c>
    </row>
    <row r="38" spans="1:18" x14ac:dyDescent="0.25">
      <c r="A38" s="17" t="s">
        <v>645</v>
      </c>
      <c r="B38" s="3" t="s">
        <v>646</v>
      </c>
      <c r="C38" s="17">
        <v>0</v>
      </c>
      <c r="D38" s="17">
        <v>0</v>
      </c>
      <c r="E38" s="17">
        <v>1</v>
      </c>
      <c r="F38" s="17">
        <v>2</v>
      </c>
      <c r="G38" s="17">
        <v>0</v>
      </c>
      <c r="H38" s="17">
        <v>0</v>
      </c>
      <c r="I38" s="17">
        <v>0</v>
      </c>
      <c r="J38" s="17">
        <v>4</v>
      </c>
      <c r="K38" s="17">
        <v>0</v>
      </c>
      <c r="L38" s="17">
        <v>5</v>
      </c>
      <c r="M38" s="17">
        <v>2</v>
      </c>
      <c r="N38" s="17">
        <v>0</v>
      </c>
      <c r="O38" s="17"/>
      <c r="P38" s="17">
        <v>3</v>
      </c>
      <c r="Q38" s="17">
        <v>0</v>
      </c>
      <c r="R38" s="17">
        <v>0</v>
      </c>
    </row>
    <row r="39" spans="1:18" x14ac:dyDescent="0.25">
      <c r="A39" s="17" t="s">
        <v>305</v>
      </c>
      <c r="B39" s="3" t="s">
        <v>617</v>
      </c>
      <c r="C39" s="17">
        <v>0</v>
      </c>
      <c r="D39" s="17">
        <v>0</v>
      </c>
      <c r="E39" s="17">
        <v>4</v>
      </c>
      <c r="F39" s="17">
        <v>5</v>
      </c>
      <c r="G39" s="17">
        <v>0</v>
      </c>
      <c r="H39" s="17">
        <v>1</v>
      </c>
      <c r="I39" s="17">
        <v>0</v>
      </c>
      <c r="J39" s="17">
        <v>13</v>
      </c>
      <c r="K39" s="17">
        <v>0</v>
      </c>
      <c r="L39" s="17">
        <v>6</v>
      </c>
      <c r="M39" s="17">
        <v>1</v>
      </c>
      <c r="N39" s="17">
        <v>1</v>
      </c>
      <c r="O39" s="17"/>
      <c r="P39" s="17">
        <v>3</v>
      </c>
      <c r="Q39" s="17">
        <v>0</v>
      </c>
      <c r="R39" s="17">
        <v>0</v>
      </c>
    </row>
    <row r="40" spans="1:18" x14ac:dyDescent="0.25">
      <c r="A40" s="17" t="s">
        <v>647</v>
      </c>
      <c r="B40" s="3" t="s">
        <v>456</v>
      </c>
      <c r="C40" s="17">
        <v>0</v>
      </c>
      <c r="D40" s="17">
        <v>0</v>
      </c>
      <c r="E40" s="17">
        <v>1</v>
      </c>
      <c r="F40" s="17">
        <v>3</v>
      </c>
      <c r="G40" s="17">
        <v>0</v>
      </c>
      <c r="H40" s="17">
        <v>0</v>
      </c>
      <c r="I40" s="17">
        <v>0</v>
      </c>
      <c r="J40" s="17">
        <v>5</v>
      </c>
      <c r="K40" s="17">
        <v>0</v>
      </c>
      <c r="L40" s="17">
        <v>4</v>
      </c>
      <c r="M40" s="17">
        <v>3</v>
      </c>
      <c r="N40" s="17">
        <v>1</v>
      </c>
      <c r="O40" s="17"/>
      <c r="P40" s="17">
        <v>1</v>
      </c>
      <c r="Q40" s="17">
        <v>0</v>
      </c>
      <c r="R40" s="17">
        <v>0</v>
      </c>
    </row>
    <row r="41" spans="1:18" x14ac:dyDescent="0.25">
      <c r="A41" s="17" t="s">
        <v>648</v>
      </c>
      <c r="B41" s="3" t="s">
        <v>293</v>
      </c>
      <c r="C41" s="17">
        <v>0</v>
      </c>
      <c r="D41" s="17">
        <v>0</v>
      </c>
      <c r="E41" s="17">
        <v>2</v>
      </c>
      <c r="F41" s="17">
        <v>3</v>
      </c>
      <c r="G41" s="17">
        <v>0</v>
      </c>
      <c r="H41" s="17">
        <v>0</v>
      </c>
      <c r="I41" s="17">
        <v>0</v>
      </c>
      <c r="J41" s="17">
        <v>7</v>
      </c>
      <c r="K41" s="17">
        <v>0</v>
      </c>
      <c r="L41" s="17">
        <v>4</v>
      </c>
      <c r="M41" s="17">
        <v>5</v>
      </c>
      <c r="N41" s="17">
        <v>1</v>
      </c>
      <c r="O41" s="17"/>
      <c r="P41" s="17">
        <v>5</v>
      </c>
      <c r="Q41" s="17">
        <v>0</v>
      </c>
      <c r="R41" s="17">
        <v>0</v>
      </c>
    </row>
    <row r="42" spans="1:18" x14ac:dyDescent="0.25">
      <c r="A42" s="17" t="s">
        <v>649</v>
      </c>
      <c r="B42" s="3" t="s">
        <v>458</v>
      </c>
      <c r="C42" s="17">
        <v>0</v>
      </c>
      <c r="D42" s="17">
        <v>0</v>
      </c>
      <c r="E42" s="17">
        <v>0</v>
      </c>
      <c r="F42" s="17">
        <v>4</v>
      </c>
      <c r="G42" s="17">
        <v>0</v>
      </c>
      <c r="H42" s="17">
        <v>0</v>
      </c>
      <c r="I42" s="17">
        <v>0</v>
      </c>
      <c r="J42" s="17">
        <v>6</v>
      </c>
      <c r="K42" s="17">
        <v>0</v>
      </c>
      <c r="L42" s="17">
        <v>1</v>
      </c>
      <c r="M42" s="17">
        <v>5</v>
      </c>
      <c r="N42" s="17">
        <v>1</v>
      </c>
      <c r="O42" s="17"/>
      <c r="P42" s="17">
        <v>2</v>
      </c>
      <c r="Q42" s="17">
        <v>0</v>
      </c>
      <c r="R42" s="17">
        <v>0</v>
      </c>
    </row>
    <row r="43" spans="1:18" x14ac:dyDescent="0.25">
      <c r="A43" s="17" t="s">
        <v>650</v>
      </c>
      <c r="B43" s="3" t="s">
        <v>651</v>
      </c>
      <c r="C43" s="17">
        <v>1</v>
      </c>
      <c r="D43" s="17">
        <v>0</v>
      </c>
      <c r="E43" s="17">
        <v>5</v>
      </c>
      <c r="F43" s="17">
        <v>4</v>
      </c>
      <c r="G43" s="17">
        <v>0</v>
      </c>
      <c r="H43" s="17">
        <v>0</v>
      </c>
      <c r="I43" s="17">
        <v>0</v>
      </c>
      <c r="J43" s="17">
        <v>10</v>
      </c>
      <c r="K43" s="17">
        <v>0</v>
      </c>
      <c r="L43" s="17">
        <v>8</v>
      </c>
      <c r="M43" s="17">
        <v>9</v>
      </c>
      <c r="N43" s="17">
        <v>4</v>
      </c>
      <c r="O43" s="17"/>
      <c r="P43" s="17">
        <v>0</v>
      </c>
      <c r="Q43" s="17">
        <v>0</v>
      </c>
      <c r="R43" s="17">
        <v>0</v>
      </c>
    </row>
    <row r="44" spans="1:18" x14ac:dyDescent="0.25">
      <c r="A44" s="17" t="s">
        <v>652</v>
      </c>
      <c r="B44" s="3" t="s">
        <v>460</v>
      </c>
      <c r="C44" s="17">
        <v>0</v>
      </c>
      <c r="D44" s="17">
        <v>0</v>
      </c>
      <c r="E44" s="17">
        <v>1</v>
      </c>
      <c r="F44" s="17">
        <v>4</v>
      </c>
      <c r="G44" s="17">
        <v>0</v>
      </c>
      <c r="H44" s="17">
        <v>0</v>
      </c>
      <c r="I44" s="17">
        <v>0</v>
      </c>
      <c r="J44" s="17">
        <v>5</v>
      </c>
      <c r="K44" s="17">
        <v>0</v>
      </c>
      <c r="L44" s="17">
        <v>5</v>
      </c>
      <c r="M44" s="17">
        <v>6</v>
      </c>
      <c r="N44" s="17">
        <v>2</v>
      </c>
      <c r="O44" s="17"/>
      <c r="P44" s="17">
        <v>0</v>
      </c>
      <c r="Q44" s="17">
        <v>0</v>
      </c>
      <c r="R44" s="17">
        <v>0</v>
      </c>
    </row>
    <row r="45" spans="1:18" x14ac:dyDescent="0.25">
      <c r="A45" s="17" t="s">
        <v>653</v>
      </c>
      <c r="B45" s="3" t="s">
        <v>549</v>
      </c>
      <c r="C45" s="17">
        <v>0</v>
      </c>
      <c r="D45" s="17">
        <v>0</v>
      </c>
      <c r="E45" s="17">
        <v>4</v>
      </c>
      <c r="F45" s="17">
        <v>1</v>
      </c>
      <c r="G45" s="17">
        <v>0</v>
      </c>
      <c r="H45" s="17">
        <v>0</v>
      </c>
      <c r="I45" s="17">
        <v>0</v>
      </c>
      <c r="J45" s="17">
        <v>8</v>
      </c>
      <c r="K45" s="17">
        <v>0</v>
      </c>
      <c r="L45" s="17">
        <v>2</v>
      </c>
      <c r="M45" s="17">
        <v>3</v>
      </c>
      <c r="N45" s="17">
        <v>1</v>
      </c>
      <c r="O45" s="17"/>
      <c r="P45" s="17">
        <v>0</v>
      </c>
      <c r="Q45" s="17">
        <v>0</v>
      </c>
      <c r="R45" s="17">
        <v>0</v>
      </c>
    </row>
    <row r="46" spans="1:18" x14ac:dyDescent="0.25">
      <c r="A46" s="17" t="s">
        <v>654</v>
      </c>
      <c r="B46" s="3" t="s">
        <v>551</v>
      </c>
      <c r="C46" s="17">
        <v>0</v>
      </c>
      <c r="D46" s="17">
        <v>0</v>
      </c>
      <c r="E46" s="17">
        <v>0</v>
      </c>
      <c r="F46" s="17">
        <v>1</v>
      </c>
      <c r="G46" s="17">
        <v>0</v>
      </c>
      <c r="H46" s="17">
        <v>0</v>
      </c>
      <c r="I46" s="17">
        <v>0</v>
      </c>
      <c r="J46" s="17">
        <v>1</v>
      </c>
      <c r="K46" s="17">
        <v>0</v>
      </c>
      <c r="L46" s="17">
        <v>0</v>
      </c>
      <c r="M46" s="17">
        <v>7</v>
      </c>
      <c r="N46" s="17">
        <v>0</v>
      </c>
      <c r="O46" s="17"/>
      <c r="P46" s="17">
        <v>1</v>
      </c>
      <c r="Q46" s="17">
        <v>0</v>
      </c>
      <c r="R46" s="17">
        <v>0</v>
      </c>
    </row>
    <row r="47" spans="1:18" x14ac:dyDescent="0.25">
      <c r="A47" s="17" t="s">
        <v>655</v>
      </c>
      <c r="B47" s="3" t="s">
        <v>555</v>
      </c>
      <c r="C47" s="17">
        <v>1</v>
      </c>
      <c r="D47" s="17">
        <v>0</v>
      </c>
      <c r="E47" s="17">
        <v>2</v>
      </c>
      <c r="F47" s="17">
        <v>3</v>
      </c>
      <c r="G47" s="17">
        <v>1</v>
      </c>
      <c r="H47" s="17">
        <v>0</v>
      </c>
      <c r="I47" s="17">
        <v>0</v>
      </c>
      <c r="J47" s="17">
        <v>6</v>
      </c>
      <c r="K47" s="17">
        <v>0</v>
      </c>
      <c r="L47" s="17">
        <v>2</v>
      </c>
      <c r="M47" s="17">
        <v>4</v>
      </c>
      <c r="N47" s="17">
        <v>2</v>
      </c>
      <c r="O47" s="17"/>
      <c r="P47" s="17">
        <v>3</v>
      </c>
      <c r="Q47" s="17">
        <v>0</v>
      </c>
      <c r="R47" s="17">
        <v>0</v>
      </c>
    </row>
    <row r="48" spans="1:18" x14ac:dyDescent="0.25">
      <c r="A48" s="17" t="s">
        <v>656</v>
      </c>
      <c r="B48" s="3" t="s">
        <v>557</v>
      </c>
      <c r="C48" s="17">
        <v>0</v>
      </c>
      <c r="D48" s="17">
        <v>0</v>
      </c>
      <c r="E48" s="17">
        <v>1</v>
      </c>
      <c r="F48" s="17">
        <v>0</v>
      </c>
      <c r="G48" s="17">
        <v>0</v>
      </c>
      <c r="H48" s="17">
        <v>0</v>
      </c>
      <c r="I48" s="17">
        <v>0</v>
      </c>
      <c r="J48" s="17">
        <v>2</v>
      </c>
      <c r="K48" s="17">
        <v>0</v>
      </c>
      <c r="L48" s="17">
        <v>3</v>
      </c>
      <c r="M48" s="17">
        <v>1</v>
      </c>
      <c r="N48" s="17">
        <v>3</v>
      </c>
      <c r="O48" s="17"/>
      <c r="P48" s="17">
        <v>1</v>
      </c>
      <c r="Q48" s="17">
        <v>0</v>
      </c>
      <c r="R48" s="17">
        <v>0</v>
      </c>
    </row>
    <row r="49" spans="1:18" x14ac:dyDescent="0.25">
      <c r="A49" s="17" t="s">
        <v>657</v>
      </c>
      <c r="B49" s="3" t="s">
        <v>464</v>
      </c>
      <c r="C49" s="17">
        <v>0</v>
      </c>
      <c r="D49" s="17">
        <v>0</v>
      </c>
      <c r="E49" s="17">
        <v>2</v>
      </c>
      <c r="F49" s="17">
        <v>3</v>
      </c>
      <c r="G49" s="17">
        <v>0</v>
      </c>
      <c r="H49" s="17">
        <v>0</v>
      </c>
      <c r="I49" s="17">
        <v>0</v>
      </c>
      <c r="J49" s="17">
        <v>5</v>
      </c>
      <c r="K49" s="17">
        <v>0</v>
      </c>
      <c r="L49" s="17">
        <v>3</v>
      </c>
      <c r="M49" s="17">
        <v>7</v>
      </c>
      <c r="N49" s="17">
        <v>2</v>
      </c>
      <c r="O49" s="17"/>
      <c r="P49" s="17">
        <v>1</v>
      </c>
      <c r="Q49" s="17">
        <v>0</v>
      </c>
      <c r="R49" s="17">
        <v>0</v>
      </c>
    </row>
    <row r="50" spans="1:18" x14ac:dyDescent="0.25">
      <c r="A50" s="17" t="s">
        <v>658</v>
      </c>
      <c r="B50" s="3" t="s">
        <v>559</v>
      </c>
      <c r="C50" s="17">
        <v>0</v>
      </c>
      <c r="D50" s="17">
        <v>0</v>
      </c>
      <c r="E50" s="17">
        <v>0</v>
      </c>
      <c r="F50" s="17">
        <v>4</v>
      </c>
      <c r="G50" s="17">
        <v>0</v>
      </c>
      <c r="H50" s="17">
        <v>0</v>
      </c>
      <c r="I50" s="17">
        <v>0</v>
      </c>
      <c r="J50" s="17">
        <v>7</v>
      </c>
      <c r="K50" s="17">
        <v>0</v>
      </c>
      <c r="L50" s="17">
        <v>6</v>
      </c>
      <c r="M50" s="17">
        <v>10</v>
      </c>
      <c r="N50" s="17">
        <v>8</v>
      </c>
      <c r="O50" s="17"/>
      <c r="P50" s="17">
        <v>0</v>
      </c>
      <c r="Q50" s="17">
        <v>0</v>
      </c>
      <c r="R50" s="17">
        <v>0</v>
      </c>
    </row>
    <row r="51" spans="1:18" x14ac:dyDescent="0.25">
      <c r="A51" s="17" t="s">
        <v>294</v>
      </c>
      <c r="B51" s="3" t="s">
        <v>563</v>
      </c>
      <c r="C51" s="17">
        <v>0</v>
      </c>
      <c r="D51" s="17">
        <v>0</v>
      </c>
      <c r="E51" s="17">
        <v>0</v>
      </c>
      <c r="F51" s="17">
        <v>2</v>
      </c>
      <c r="G51" s="17">
        <v>0</v>
      </c>
      <c r="H51" s="17">
        <v>0</v>
      </c>
      <c r="I51" s="17">
        <v>0</v>
      </c>
      <c r="J51" s="17">
        <v>2</v>
      </c>
      <c r="K51" s="17">
        <v>0</v>
      </c>
      <c r="L51" s="17">
        <v>4</v>
      </c>
      <c r="M51" s="17">
        <v>6</v>
      </c>
      <c r="N51" s="17">
        <v>2</v>
      </c>
      <c r="O51" s="17"/>
      <c r="P51" s="17">
        <v>1</v>
      </c>
      <c r="Q51" s="17">
        <v>0</v>
      </c>
      <c r="R51" s="17">
        <v>0</v>
      </c>
    </row>
    <row r="52" spans="1:18" x14ac:dyDescent="0.25">
      <c r="A52" s="17" t="s">
        <v>659</v>
      </c>
      <c r="B52" s="3" t="s">
        <v>466</v>
      </c>
      <c r="C52" s="17">
        <v>0</v>
      </c>
      <c r="D52" s="17">
        <v>1</v>
      </c>
      <c r="E52" s="17">
        <v>1</v>
      </c>
      <c r="F52" s="17">
        <v>1</v>
      </c>
      <c r="G52" s="17">
        <v>0</v>
      </c>
      <c r="H52" s="17">
        <v>0</v>
      </c>
      <c r="I52" s="17">
        <v>0</v>
      </c>
      <c r="J52" s="17">
        <v>3</v>
      </c>
      <c r="K52" s="17">
        <v>0</v>
      </c>
      <c r="L52" s="17">
        <v>5</v>
      </c>
      <c r="M52" s="17">
        <v>4</v>
      </c>
      <c r="N52" s="17">
        <v>4</v>
      </c>
      <c r="O52" s="17"/>
      <c r="P52" s="17">
        <v>4</v>
      </c>
      <c r="Q52" s="17">
        <v>0</v>
      </c>
      <c r="R52" s="17">
        <v>0</v>
      </c>
    </row>
    <row r="53" spans="1:18" x14ac:dyDescent="0.25">
      <c r="A53" s="17" t="s">
        <v>660</v>
      </c>
      <c r="B53" s="3" t="s">
        <v>619</v>
      </c>
      <c r="C53" s="17">
        <v>2</v>
      </c>
      <c r="D53" s="17">
        <v>2</v>
      </c>
      <c r="E53" s="17">
        <v>1</v>
      </c>
      <c r="F53" s="17">
        <v>4</v>
      </c>
      <c r="G53" s="17">
        <v>0</v>
      </c>
      <c r="H53" s="17">
        <v>0</v>
      </c>
      <c r="I53" s="17">
        <v>0</v>
      </c>
      <c r="J53" s="17">
        <v>11</v>
      </c>
      <c r="K53" s="17">
        <v>0</v>
      </c>
      <c r="L53" s="17">
        <v>7</v>
      </c>
      <c r="M53" s="17">
        <v>36</v>
      </c>
      <c r="N53" s="17">
        <v>7</v>
      </c>
      <c r="O53" s="17"/>
      <c r="P53" s="17">
        <v>0</v>
      </c>
      <c r="Q53" s="17">
        <v>0</v>
      </c>
      <c r="R53" s="17">
        <v>0</v>
      </c>
    </row>
    <row r="54" spans="1:18" x14ac:dyDescent="0.25">
      <c r="A54" s="17" t="s">
        <v>661</v>
      </c>
      <c r="B54" s="3" t="s">
        <v>565</v>
      </c>
      <c r="C54" s="17">
        <v>0</v>
      </c>
      <c r="D54" s="17">
        <v>1</v>
      </c>
      <c r="E54" s="17">
        <v>1</v>
      </c>
      <c r="F54" s="17">
        <v>3</v>
      </c>
      <c r="G54" s="17">
        <v>0</v>
      </c>
      <c r="H54" s="17">
        <v>0</v>
      </c>
      <c r="I54" s="17">
        <v>0</v>
      </c>
      <c r="J54" s="17">
        <v>5</v>
      </c>
      <c r="K54" s="17">
        <v>0</v>
      </c>
      <c r="L54" s="17">
        <v>3</v>
      </c>
      <c r="M54" s="17">
        <v>15</v>
      </c>
      <c r="N54" s="17">
        <v>5</v>
      </c>
      <c r="O54" s="17"/>
      <c r="P54" s="17">
        <v>3</v>
      </c>
      <c r="Q54" s="17">
        <v>0</v>
      </c>
      <c r="R54" s="17">
        <v>0</v>
      </c>
    </row>
    <row r="55" spans="1:18" x14ac:dyDescent="0.25">
      <c r="A55" s="17" t="s">
        <v>662</v>
      </c>
      <c r="B55" s="3" t="s">
        <v>621</v>
      </c>
      <c r="C55" s="17">
        <v>0</v>
      </c>
      <c r="D55" s="17">
        <v>1</v>
      </c>
      <c r="E55" s="17">
        <v>1</v>
      </c>
      <c r="F55" s="17">
        <v>2</v>
      </c>
      <c r="G55" s="17">
        <v>1</v>
      </c>
      <c r="H55" s="17">
        <v>0</v>
      </c>
      <c r="I55" s="17">
        <v>0</v>
      </c>
      <c r="J55" s="17">
        <v>5</v>
      </c>
      <c r="K55" s="17">
        <v>0</v>
      </c>
      <c r="L55" s="17">
        <v>5</v>
      </c>
      <c r="M55" s="17">
        <v>15</v>
      </c>
      <c r="N55" s="17">
        <v>5</v>
      </c>
      <c r="O55" s="17"/>
      <c r="P55" s="17">
        <v>6</v>
      </c>
      <c r="Q55" s="17">
        <v>0</v>
      </c>
      <c r="R55" s="17">
        <v>0</v>
      </c>
    </row>
    <row r="56" spans="1:18" x14ac:dyDescent="0.25">
      <c r="A56" s="17" t="s">
        <v>295</v>
      </c>
      <c r="B56" s="3" t="s">
        <v>567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2</v>
      </c>
      <c r="K56" s="17">
        <v>0</v>
      </c>
      <c r="L56" s="17">
        <v>2</v>
      </c>
      <c r="M56" s="17">
        <v>3</v>
      </c>
      <c r="N56" s="17">
        <v>1</v>
      </c>
      <c r="O56" s="17"/>
      <c r="P56" s="17">
        <v>0</v>
      </c>
      <c r="Q56" s="17">
        <v>0</v>
      </c>
      <c r="R56" s="17">
        <v>0</v>
      </c>
    </row>
    <row r="57" spans="1:18" x14ac:dyDescent="0.25">
      <c r="A57" s="17" t="s">
        <v>296</v>
      </c>
      <c r="B57" s="3" t="s">
        <v>569</v>
      </c>
      <c r="C57" s="17">
        <v>0</v>
      </c>
      <c r="D57" s="17">
        <v>0</v>
      </c>
      <c r="E57" s="17">
        <v>1</v>
      </c>
      <c r="F57" s="17">
        <v>0</v>
      </c>
      <c r="G57" s="17">
        <v>0</v>
      </c>
      <c r="H57" s="17">
        <v>0</v>
      </c>
      <c r="I57" s="17">
        <v>0</v>
      </c>
      <c r="J57" s="17">
        <v>4</v>
      </c>
      <c r="K57" s="17">
        <v>0</v>
      </c>
      <c r="L57" s="17">
        <v>1</v>
      </c>
      <c r="M57" s="17">
        <v>6</v>
      </c>
      <c r="N57" s="17">
        <v>2</v>
      </c>
      <c r="O57" s="17"/>
      <c r="P57" s="17">
        <v>0</v>
      </c>
      <c r="Q57" s="17">
        <v>0</v>
      </c>
      <c r="R57" s="17">
        <v>0</v>
      </c>
    </row>
    <row r="58" spans="1:18" x14ac:dyDescent="0.25">
      <c r="A58" s="17" t="s">
        <v>297</v>
      </c>
      <c r="B58" s="3" t="s">
        <v>468</v>
      </c>
      <c r="C58" s="17">
        <v>0</v>
      </c>
      <c r="D58" s="17">
        <v>1</v>
      </c>
      <c r="E58" s="17">
        <v>0</v>
      </c>
      <c r="F58" s="17">
        <v>4</v>
      </c>
      <c r="G58" s="17">
        <v>1</v>
      </c>
      <c r="H58" s="17">
        <v>0</v>
      </c>
      <c r="I58" s="17">
        <v>0</v>
      </c>
      <c r="J58" s="17">
        <v>5</v>
      </c>
      <c r="K58" s="17">
        <v>0</v>
      </c>
      <c r="L58" s="17">
        <v>5</v>
      </c>
      <c r="M58" s="17">
        <v>3</v>
      </c>
      <c r="N58" s="17">
        <v>0</v>
      </c>
      <c r="O58" s="17"/>
      <c r="P58" s="17">
        <v>2</v>
      </c>
      <c r="Q58" s="17">
        <v>0</v>
      </c>
      <c r="R58" s="17">
        <v>0</v>
      </c>
    </row>
    <row r="59" spans="1:18" x14ac:dyDescent="0.25">
      <c r="A59" s="17" t="s">
        <v>663</v>
      </c>
      <c r="B59" s="3" t="s">
        <v>571</v>
      </c>
      <c r="C59" s="17">
        <v>0</v>
      </c>
      <c r="D59" s="17">
        <v>0</v>
      </c>
      <c r="E59" s="17">
        <v>1</v>
      </c>
      <c r="F59" s="17">
        <v>1</v>
      </c>
      <c r="G59" s="17">
        <v>2</v>
      </c>
      <c r="H59" s="17">
        <v>0</v>
      </c>
      <c r="I59" s="17">
        <v>0</v>
      </c>
      <c r="J59" s="17">
        <v>6</v>
      </c>
      <c r="K59" s="17">
        <v>0</v>
      </c>
      <c r="L59" s="17">
        <v>2</v>
      </c>
      <c r="M59" s="17">
        <v>3</v>
      </c>
      <c r="N59" s="17">
        <v>3</v>
      </c>
      <c r="O59" s="17"/>
      <c r="P59" s="17">
        <v>0</v>
      </c>
      <c r="Q59" s="17">
        <v>0</v>
      </c>
      <c r="R59" s="17">
        <v>0</v>
      </c>
    </row>
    <row r="60" spans="1:18" x14ac:dyDescent="0.25">
      <c r="A60" s="17" t="s">
        <v>664</v>
      </c>
      <c r="B60" s="3" t="s">
        <v>573</v>
      </c>
      <c r="C60" s="17">
        <v>0</v>
      </c>
      <c r="D60" s="17">
        <v>0</v>
      </c>
      <c r="E60" s="17">
        <v>0</v>
      </c>
      <c r="F60" s="17">
        <v>4</v>
      </c>
      <c r="G60" s="17">
        <v>1</v>
      </c>
      <c r="H60" s="17">
        <v>0</v>
      </c>
      <c r="I60" s="17">
        <v>0</v>
      </c>
      <c r="J60" s="17">
        <v>5</v>
      </c>
      <c r="K60" s="17">
        <v>0</v>
      </c>
      <c r="L60" s="17">
        <v>4</v>
      </c>
      <c r="M60" s="17">
        <v>11</v>
      </c>
      <c r="N60" s="17">
        <v>3</v>
      </c>
      <c r="O60" s="17"/>
      <c r="P60" s="17">
        <v>1</v>
      </c>
      <c r="Q60" s="17">
        <v>0</v>
      </c>
      <c r="R60" s="17">
        <v>0</v>
      </c>
    </row>
    <row r="61" spans="1:18" x14ac:dyDescent="0.25">
      <c r="A61" s="17" t="s">
        <v>298</v>
      </c>
      <c r="B61" s="3" t="s">
        <v>575</v>
      </c>
      <c r="C61" s="17">
        <v>0</v>
      </c>
      <c r="D61" s="17">
        <v>0</v>
      </c>
      <c r="E61" s="17">
        <v>0</v>
      </c>
      <c r="F61" s="17">
        <v>3</v>
      </c>
      <c r="G61" s="17">
        <v>0</v>
      </c>
      <c r="H61" s="17">
        <v>0</v>
      </c>
      <c r="I61" s="17">
        <v>0</v>
      </c>
      <c r="J61" s="17">
        <v>8</v>
      </c>
      <c r="K61" s="17">
        <v>0</v>
      </c>
      <c r="L61" s="17">
        <v>2</v>
      </c>
      <c r="M61" s="17">
        <v>17</v>
      </c>
      <c r="N61" s="17">
        <v>5</v>
      </c>
      <c r="O61" s="17"/>
      <c r="P61" s="17">
        <v>2</v>
      </c>
      <c r="Q61" s="17">
        <v>0</v>
      </c>
      <c r="R61" s="17">
        <v>0</v>
      </c>
    </row>
    <row r="62" spans="1:18" x14ac:dyDescent="0.25">
      <c r="A62" s="17" t="s">
        <v>665</v>
      </c>
      <c r="B62" s="3" t="s">
        <v>470</v>
      </c>
      <c r="C62" s="17">
        <v>0</v>
      </c>
      <c r="D62" s="17">
        <v>0</v>
      </c>
      <c r="E62" s="17">
        <v>2</v>
      </c>
      <c r="F62" s="17">
        <v>3</v>
      </c>
      <c r="G62" s="17">
        <v>0</v>
      </c>
      <c r="H62" s="17">
        <v>0</v>
      </c>
      <c r="I62" s="17">
        <v>0</v>
      </c>
      <c r="J62" s="17">
        <v>7</v>
      </c>
      <c r="K62" s="17">
        <v>0</v>
      </c>
      <c r="L62" s="17">
        <v>13</v>
      </c>
      <c r="M62" s="17">
        <v>4</v>
      </c>
      <c r="N62" s="17">
        <v>3</v>
      </c>
      <c r="O62" s="17"/>
      <c r="P62" s="17">
        <v>1</v>
      </c>
      <c r="Q62" s="17">
        <v>0</v>
      </c>
      <c r="R62" s="17">
        <v>0</v>
      </c>
    </row>
    <row r="63" spans="1:18" x14ac:dyDescent="0.25">
      <c r="A63" s="17" t="s">
        <v>666</v>
      </c>
      <c r="B63" s="3" t="s">
        <v>472</v>
      </c>
      <c r="C63" s="17">
        <v>0</v>
      </c>
      <c r="D63" s="17">
        <v>0</v>
      </c>
      <c r="E63" s="17">
        <v>0</v>
      </c>
      <c r="F63" s="17">
        <v>2</v>
      </c>
      <c r="G63" s="17">
        <v>0</v>
      </c>
      <c r="H63" s="17">
        <v>0</v>
      </c>
      <c r="I63" s="17">
        <v>0</v>
      </c>
      <c r="J63" s="17">
        <v>2</v>
      </c>
      <c r="K63" s="17">
        <v>0</v>
      </c>
      <c r="L63" s="17">
        <v>5</v>
      </c>
      <c r="M63" s="17">
        <v>4</v>
      </c>
      <c r="N63" s="17">
        <v>1</v>
      </c>
      <c r="O63" s="17"/>
      <c r="P63" s="17">
        <v>0</v>
      </c>
      <c r="Q63" s="17">
        <v>0</v>
      </c>
      <c r="R63" s="17">
        <v>0</v>
      </c>
    </row>
    <row r="64" spans="1:18" x14ac:dyDescent="0.25">
      <c r="A64" s="17" t="s">
        <v>667</v>
      </c>
      <c r="B64" s="3" t="s">
        <v>577</v>
      </c>
      <c r="C64" s="17">
        <v>0</v>
      </c>
      <c r="D64" s="17">
        <v>0</v>
      </c>
      <c r="E64" s="17">
        <v>1</v>
      </c>
      <c r="F64" s="17">
        <v>6</v>
      </c>
      <c r="G64" s="17">
        <v>1</v>
      </c>
      <c r="H64" s="17">
        <v>0</v>
      </c>
      <c r="I64" s="17">
        <v>0</v>
      </c>
      <c r="J64" s="17">
        <v>7</v>
      </c>
      <c r="K64" s="17">
        <v>0</v>
      </c>
      <c r="L64" s="17">
        <v>6</v>
      </c>
      <c r="M64" s="17">
        <v>3</v>
      </c>
      <c r="N64" s="17">
        <v>2</v>
      </c>
      <c r="O64" s="17"/>
      <c r="P64" s="17">
        <v>2</v>
      </c>
      <c r="Q64" s="17">
        <v>0</v>
      </c>
      <c r="R64" s="17">
        <v>0</v>
      </c>
    </row>
    <row r="65" spans="1:18" x14ac:dyDescent="0.25">
      <c r="A65" s="17" t="s">
        <v>668</v>
      </c>
      <c r="B65" s="3" t="s">
        <v>579</v>
      </c>
      <c r="C65" s="17">
        <v>1</v>
      </c>
      <c r="D65" s="17">
        <v>0</v>
      </c>
      <c r="E65" s="17">
        <v>0</v>
      </c>
      <c r="F65" s="17">
        <v>1</v>
      </c>
      <c r="G65" s="17">
        <v>1</v>
      </c>
      <c r="H65" s="17">
        <v>0</v>
      </c>
      <c r="I65" s="17">
        <v>0</v>
      </c>
      <c r="J65" s="17">
        <v>4</v>
      </c>
      <c r="K65" s="17">
        <v>0</v>
      </c>
      <c r="L65" s="17">
        <v>5</v>
      </c>
      <c r="M65" s="17">
        <v>3</v>
      </c>
      <c r="N65" s="17">
        <v>1</v>
      </c>
      <c r="O65" s="17"/>
      <c r="P65" s="17">
        <v>0</v>
      </c>
      <c r="Q65" s="17">
        <v>0</v>
      </c>
      <c r="R65" s="17">
        <v>0</v>
      </c>
    </row>
    <row r="66" spans="1:18" x14ac:dyDescent="0.25">
      <c r="A66" s="17" t="s">
        <v>669</v>
      </c>
      <c r="B66" s="3" t="s">
        <v>581</v>
      </c>
      <c r="C66" s="17">
        <v>0</v>
      </c>
      <c r="D66" s="17">
        <v>0</v>
      </c>
      <c r="E66" s="17">
        <v>1</v>
      </c>
      <c r="F66" s="17">
        <v>3</v>
      </c>
      <c r="G66" s="17">
        <v>2</v>
      </c>
      <c r="H66" s="17">
        <v>0</v>
      </c>
      <c r="I66" s="17">
        <v>0</v>
      </c>
      <c r="J66" s="17">
        <v>4</v>
      </c>
      <c r="K66" s="17">
        <v>0</v>
      </c>
      <c r="L66" s="17">
        <v>10</v>
      </c>
      <c r="M66" s="17">
        <v>5</v>
      </c>
      <c r="N66" s="17">
        <v>0</v>
      </c>
      <c r="O66" s="17"/>
      <c r="P66" s="17">
        <v>3</v>
      </c>
      <c r="Q66" s="17">
        <v>0</v>
      </c>
      <c r="R66" s="17">
        <v>0</v>
      </c>
    </row>
    <row r="67" spans="1:18" x14ac:dyDescent="0.25">
      <c r="A67" s="17" t="s">
        <v>670</v>
      </c>
      <c r="B67" s="3" t="s">
        <v>299</v>
      </c>
      <c r="C67" s="17">
        <v>1</v>
      </c>
      <c r="D67" s="17">
        <v>0</v>
      </c>
      <c r="E67" s="17">
        <v>2</v>
      </c>
      <c r="F67" s="17">
        <v>2</v>
      </c>
      <c r="G67" s="17">
        <v>0</v>
      </c>
      <c r="H67" s="17">
        <v>0</v>
      </c>
      <c r="I67" s="17">
        <v>0</v>
      </c>
      <c r="J67" s="17">
        <v>6</v>
      </c>
      <c r="K67" s="17">
        <v>0</v>
      </c>
      <c r="L67" s="17">
        <v>3</v>
      </c>
      <c r="M67" s="17">
        <v>7</v>
      </c>
      <c r="N67" s="17">
        <v>4</v>
      </c>
      <c r="O67" s="17"/>
      <c r="P67" s="17">
        <v>1</v>
      </c>
      <c r="Q67" s="17">
        <v>0</v>
      </c>
      <c r="R67" s="17">
        <v>0</v>
      </c>
    </row>
    <row r="68" spans="1:18" x14ac:dyDescent="0.25">
      <c r="A68" s="17" t="s">
        <v>671</v>
      </c>
      <c r="B68" s="3" t="s">
        <v>584</v>
      </c>
      <c r="C68" s="17">
        <v>0</v>
      </c>
      <c r="D68" s="17">
        <v>0</v>
      </c>
      <c r="E68" s="17">
        <v>3</v>
      </c>
      <c r="F68" s="17">
        <v>3</v>
      </c>
      <c r="G68" s="17">
        <v>0</v>
      </c>
      <c r="H68" s="17">
        <v>0</v>
      </c>
      <c r="I68" s="17">
        <v>0</v>
      </c>
      <c r="J68" s="17">
        <v>10</v>
      </c>
      <c r="K68" s="17">
        <v>0</v>
      </c>
      <c r="L68" s="17">
        <v>6</v>
      </c>
      <c r="M68" s="17">
        <v>5</v>
      </c>
      <c r="N68" s="17">
        <v>4</v>
      </c>
      <c r="O68" s="17"/>
      <c r="P68" s="17">
        <v>3</v>
      </c>
      <c r="Q68" s="17">
        <v>0</v>
      </c>
      <c r="R68" s="17">
        <v>0</v>
      </c>
    </row>
    <row r="69" spans="1:18" x14ac:dyDescent="0.25">
      <c r="A69" s="17" t="s">
        <v>672</v>
      </c>
      <c r="B69" s="3" t="s">
        <v>586</v>
      </c>
      <c r="C69" s="17">
        <v>0</v>
      </c>
      <c r="D69" s="17">
        <v>1</v>
      </c>
      <c r="E69" s="17">
        <v>2</v>
      </c>
      <c r="F69" s="17">
        <v>2</v>
      </c>
      <c r="G69" s="17">
        <v>0</v>
      </c>
      <c r="H69" s="17">
        <v>0</v>
      </c>
      <c r="I69" s="17">
        <v>0</v>
      </c>
      <c r="J69" s="17">
        <v>6</v>
      </c>
      <c r="K69" s="17">
        <v>0</v>
      </c>
      <c r="L69" s="17">
        <v>5</v>
      </c>
      <c r="M69" s="17">
        <v>5</v>
      </c>
      <c r="N69" s="17">
        <v>3</v>
      </c>
      <c r="O69" s="17"/>
      <c r="P69" s="17">
        <v>2</v>
      </c>
      <c r="Q69" s="17">
        <v>0</v>
      </c>
      <c r="R69" s="17">
        <v>0</v>
      </c>
    </row>
    <row r="70" spans="1:18" x14ac:dyDescent="0.25">
      <c r="A70" s="17" t="s">
        <v>673</v>
      </c>
      <c r="B70" s="3" t="s">
        <v>674</v>
      </c>
      <c r="C70" s="17">
        <v>1</v>
      </c>
      <c r="D70" s="17">
        <v>0</v>
      </c>
      <c r="E70" s="17">
        <v>1</v>
      </c>
      <c r="F70" s="17">
        <v>0</v>
      </c>
      <c r="G70" s="17">
        <v>0</v>
      </c>
      <c r="H70" s="17">
        <v>0</v>
      </c>
      <c r="I70" s="17">
        <v>0</v>
      </c>
      <c r="J70" s="17">
        <v>5</v>
      </c>
      <c r="K70" s="17">
        <v>0</v>
      </c>
      <c r="L70" s="17">
        <v>5</v>
      </c>
      <c r="M70" s="17">
        <v>6</v>
      </c>
      <c r="N70" s="17">
        <v>1</v>
      </c>
      <c r="O70" s="17"/>
      <c r="P70" s="17">
        <v>0</v>
      </c>
      <c r="Q70" s="17">
        <v>0</v>
      </c>
      <c r="R70" s="17">
        <v>0</v>
      </c>
    </row>
    <row r="71" spans="1:18" x14ac:dyDescent="0.25">
      <c r="A71" s="17" t="s">
        <v>300</v>
      </c>
      <c r="B71" s="3" t="s">
        <v>474</v>
      </c>
      <c r="C71" s="17">
        <v>0</v>
      </c>
      <c r="D71" s="17">
        <v>2</v>
      </c>
      <c r="E71" s="17">
        <v>1</v>
      </c>
      <c r="F71" s="17">
        <v>1</v>
      </c>
      <c r="G71" s="17">
        <v>0</v>
      </c>
      <c r="H71" s="17">
        <v>0</v>
      </c>
      <c r="I71" s="17">
        <v>0</v>
      </c>
      <c r="J71" s="17">
        <v>4</v>
      </c>
      <c r="K71" s="17">
        <v>0</v>
      </c>
      <c r="L71" s="17">
        <v>6</v>
      </c>
      <c r="M71" s="17">
        <v>1</v>
      </c>
      <c r="N71" s="17">
        <v>0</v>
      </c>
      <c r="O71" s="17"/>
      <c r="P71" s="17">
        <v>2</v>
      </c>
      <c r="Q71" s="17">
        <v>0</v>
      </c>
      <c r="R71" s="17">
        <v>0</v>
      </c>
    </row>
    <row r="72" spans="1:18" x14ac:dyDescent="0.25">
      <c r="A72" s="17" t="s">
        <v>301</v>
      </c>
      <c r="B72" s="3" t="s">
        <v>588</v>
      </c>
      <c r="C72" s="17">
        <v>0</v>
      </c>
      <c r="D72" s="17">
        <v>0</v>
      </c>
      <c r="E72" s="17">
        <v>0</v>
      </c>
      <c r="F72" s="17">
        <v>2</v>
      </c>
      <c r="G72" s="17">
        <v>1</v>
      </c>
      <c r="H72" s="17">
        <v>0</v>
      </c>
      <c r="I72" s="17">
        <v>0</v>
      </c>
      <c r="J72" s="17">
        <v>5</v>
      </c>
      <c r="K72" s="17">
        <v>0</v>
      </c>
      <c r="L72" s="17">
        <v>5</v>
      </c>
      <c r="M72" s="17">
        <v>8</v>
      </c>
      <c r="N72" s="17">
        <v>1</v>
      </c>
      <c r="O72" s="17"/>
      <c r="P72" s="17">
        <v>0</v>
      </c>
      <c r="Q72" s="17">
        <v>0</v>
      </c>
      <c r="R72" s="17">
        <v>0</v>
      </c>
    </row>
    <row r="73" spans="1:18" x14ac:dyDescent="0.25">
      <c r="A73" s="17" t="s">
        <v>675</v>
      </c>
      <c r="B73" s="3" t="s">
        <v>590</v>
      </c>
      <c r="C73" s="17">
        <v>0</v>
      </c>
      <c r="D73" s="17">
        <v>0</v>
      </c>
      <c r="E73" s="17">
        <v>2</v>
      </c>
      <c r="F73" s="17">
        <v>1</v>
      </c>
      <c r="G73" s="17">
        <v>0</v>
      </c>
      <c r="H73" s="17">
        <v>0</v>
      </c>
      <c r="I73" s="17">
        <v>0</v>
      </c>
      <c r="J73" s="17">
        <v>3</v>
      </c>
      <c r="K73" s="17">
        <v>0</v>
      </c>
      <c r="L73" s="17">
        <v>7</v>
      </c>
      <c r="M73" s="17">
        <v>6</v>
      </c>
      <c r="N73" s="17">
        <v>2</v>
      </c>
      <c r="O73" s="17"/>
      <c r="P73" s="17">
        <v>2</v>
      </c>
      <c r="Q73" s="17">
        <v>0</v>
      </c>
      <c r="R73" s="17">
        <v>0</v>
      </c>
    </row>
    <row r="74" spans="1:18" x14ac:dyDescent="0.25">
      <c r="A74" s="17" t="s">
        <v>676</v>
      </c>
      <c r="B74" s="3" t="s">
        <v>677</v>
      </c>
      <c r="C74" s="17">
        <v>0</v>
      </c>
      <c r="D74" s="17">
        <v>0</v>
      </c>
      <c r="E74" s="17">
        <v>2</v>
      </c>
      <c r="F74" s="17">
        <v>2</v>
      </c>
      <c r="G74" s="17">
        <v>1</v>
      </c>
      <c r="H74" s="17">
        <v>0</v>
      </c>
      <c r="I74" s="17">
        <v>0</v>
      </c>
      <c r="J74" s="17">
        <v>6</v>
      </c>
      <c r="K74" s="17">
        <v>0</v>
      </c>
      <c r="L74" s="17">
        <v>4</v>
      </c>
      <c r="M74" s="17">
        <v>3</v>
      </c>
      <c r="N74" s="17">
        <v>0</v>
      </c>
      <c r="O74" s="17"/>
      <c r="P74" s="17">
        <v>0</v>
      </c>
      <c r="Q74" s="17">
        <v>0</v>
      </c>
      <c r="R74" s="17">
        <v>0</v>
      </c>
    </row>
    <row r="75" spans="1:18" x14ac:dyDescent="0.25">
      <c r="A75" s="17" t="s">
        <v>302</v>
      </c>
      <c r="B75" s="3" t="s">
        <v>476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2</v>
      </c>
      <c r="M75" s="17">
        <v>6</v>
      </c>
      <c r="N75" s="17">
        <v>4</v>
      </c>
      <c r="O75" s="17"/>
      <c r="P75" s="17">
        <v>0</v>
      </c>
      <c r="Q75" s="17">
        <v>0</v>
      </c>
      <c r="R75" s="17">
        <v>0</v>
      </c>
    </row>
    <row r="76" spans="1:18" x14ac:dyDescent="0.25">
      <c r="A76" s="17" t="s">
        <v>678</v>
      </c>
      <c r="B76" s="3" t="s">
        <v>592</v>
      </c>
      <c r="C76" s="17">
        <v>1</v>
      </c>
      <c r="D76" s="17">
        <v>0</v>
      </c>
      <c r="E76" s="17">
        <v>5</v>
      </c>
      <c r="F76" s="17">
        <v>3</v>
      </c>
      <c r="G76" s="17">
        <v>1</v>
      </c>
      <c r="H76" s="17">
        <v>0</v>
      </c>
      <c r="I76" s="17">
        <v>0</v>
      </c>
      <c r="J76" s="17">
        <v>15</v>
      </c>
      <c r="K76" s="17">
        <v>0</v>
      </c>
      <c r="L76" s="17">
        <v>6</v>
      </c>
      <c r="M76" s="17">
        <v>17</v>
      </c>
      <c r="N76" s="17">
        <v>7</v>
      </c>
      <c r="O76" s="17"/>
      <c r="P76" s="17">
        <v>4</v>
      </c>
      <c r="Q76" s="17">
        <v>0</v>
      </c>
      <c r="R76" s="17">
        <v>0</v>
      </c>
    </row>
    <row r="77" spans="1:18" x14ac:dyDescent="0.25">
      <c r="A77" s="17" t="s">
        <v>679</v>
      </c>
      <c r="B77" s="3" t="s">
        <v>594</v>
      </c>
      <c r="C77" s="17">
        <v>0</v>
      </c>
      <c r="D77" s="17">
        <v>0</v>
      </c>
      <c r="E77" s="17">
        <v>1</v>
      </c>
      <c r="F77" s="17">
        <v>9</v>
      </c>
      <c r="G77" s="17">
        <v>0</v>
      </c>
      <c r="H77" s="17">
        <v>0</v>
      </c>
      <c r="I77" s="17">
        <v>0</v>
      </c>
      <c r="J77" s="17">
        <v>10</v>
      </c>
      <c r="K77" s="17">
        <v>0</v>
      </c>
      <c r="L77" s="17">
        <v>4</v>
      </c>
      <c r="M77" s="17">
        <v>7</v>
      </c>
      <c r="N77" s="17">
        <v>2</v>
      </c>
      <c r="O77" s="17"/>
      <c r="P77" s="17">
        <v>0</v>
      </c>
      <c r="Q77" s="17">
        <v>0</v>
      </c>
      <c r="R77" s="17">
        <v>0</v>
      </c>
    </row>
    <row r="78" spans="1:18" x14ac:dyDescent="0.25">
      <c r="A78" s="17" t="s">
        <v>680</v>
      </c>
      <c r="B78" s="3" t="s">
        <v>478</v>
      </c>
      <c r="C78" s="17">
        <v>0</v>
      </c>
      <c r="D78" s="17">
        <v>0</v>
      </c>
      <c r="E78" s="17">
        <v>0</v>
      </c>
      <c r="F78" s="17">
        <v>2</v>
      </c>
      <c r="G78" s="17">
        <v>1</v>
      </c>
      <c r="H78" s="17">
        <v>0</v>
      </c>
      <c r="I78" s="17">
        <v>0</v>
      </c>
      <c r="J78" s="17">
        <v>2</v>
      </c>
      <c r="K78" s="17">
        <v>0</v>
      </c>
      <c r="L78" s="17">
        <v>1</v>
      </c>
      <c r="M78" s="17">
        <v>7</v>
      </c>
      <c r="N78" s="17">
        <v>2</v>
      </c>
      <c r="O78" s="17"/>
      <c r="P78" s="17">
        <v>1</v>
      </c>
      <c r="Q78" s="17">
        <v>0</v>
      </c>
      <c r="R78" s="17">
        <v>0</v>
      </c>
    </row>
    <row r="79" spans="1:18" x14ac:dyDescent="0.25">
      <c r="A79" s="17" t="s">
        <v>681</v>
      </c>
      <c r="B79" s="3" t="s">
        <v>480</v>
      </c>
      <c r="C79" s="17">
        <v>0</v>
      </c>
      <c r="D79" s="17">
        <v>0</v>
      </c>
      <c r="E79" s="17">
        <v>0</v>
      </c>
      <c r="F79" s="17">
        <v>1</v>
      </c>
      <c r="G79" s="17">
        <v>0</v>
      </c>
      <c r="H79" s="17">
        <v>0</v>
      </c>
      <c r="I79" s="17">
        <v>0</v>
      </c>
      <c r="J79" s="17">
        <v>6</v>
      </c>
      <c r="K79" s="17">
        <v>0</v>
      </c>
      <c r="L79" s="17">
        <v>4</v>
      </c>
      <c r="M79" s="17">
        <v>3</v>
      </c>
      <c r="N79" s="17">
        <v>3</v>
      </c>
      <c r="O79" s="17"/>
      <c r="P79" s="17">
        <v>1</v>
      </c>
      <c r="Q79" s="17">
        <v>0</v>
      </c>
      <c r="R79" s="17">
        <v>0</v>
      </c>
    </row>
    <row r="80" spans="1:18" x14ac:dyDescent="0.25">
      <c r="A80" s="17" t="s">
        <v>682</v>
      </c>
      <c r="B80" s="3" t="s">
        <v>596</v>
      </c>
      <c r="C80" s="17">
        <v>0</v>
      </c>
      <c r="D80" s="17">
        <v>0</v>
      </c>
      <c r="E80" s="17">
        <v>0</v>
      </c>
      <c r="F80" s="17">
        <v>7</v>
      </c>
      <c r="G80" s="17">
        <v>0</v>
      </c>
      <c r="H80" s="17">
        <v>0</v>
      </c>
      <c r="I80" s="17">
        <v>0</v>
      </c>
      <c r="J80" s="17">
        <v>7</v>
      </c>
      <c r="K80" s="17">
        <v>0</v>
      </c>
      <c r="L80" s="17">
        <v>3</v>
      </c>
      <c r="M80" s="17">
        <v>5</v>
      </c>
      <c r="N80" s="17">
        <v>2</v>
      </c>
      <c r="O80" s="17"/>
      <c r="P80" s="17">
        <v>0</v>
      </c>
      <c r="Q80" s="17">
        <v>0</v>
      </c>
      <c r="R80" s="17">
        <v>0</v>
      </c>
    </row>
    <row r="81" spans="1:18" x14ac:dyDescent="0.25">
      <c r="A81" s="17" t="s">
        <v>683</v>
      </c>
      <c r="B81" s="3" t="s">
        <v>598</v>
      </c>
      <c r="C81" s="17">
        <v>0</v>
      </c>
      <c r="D81" s="17">
        <v>1</v>
      </c>
      <c r="E81" s="17">
        <v>2</v>
      </c>
      <c r="F81" s="17">
        <v>2</v>
      </c>
      <c r="G81" s="17">
        <v>0</v>
      </c>
      <c r="H81" s="17">
        <v>0</v>
      </c>
      <c r="I81" s="17">
        <v>0</v>
      </c>
      <c r="J81" s="17">
        <v>5</v>
      </c>
      <c r="K81" s="17">
        <v>0</v>
      </c>
      <c r="L81" s="17">
        <v>2</v>
      </c>
      <c r="M81" s="17">
        <v>4</v>
      </c>
      <c r="N81" s="17">
        <v>2</v>
      </c>
      <c r="O81" s="17"/>
      <c r="P81" s="17">
        <v>3</v>
      </c>
      <c r="Q81" s="17">
        <v>0</v>
      </c>
      <c r="R81" s="17">
        <v>0</v>
      </c>
    </row>
    <row r="82" spans="1:18" x14ac:dyDescent="0.25">
      <c r="A82" s="17" t="s">
        <v>684</v>
      </c>
      <c r="B82" s="3" t="s">
        <v>600</v>
      </c>
      <c r="C82" s="17">
        <v>0</v>
      </c>
      <c r="D82" s="17">
        <v>0</v>
      </c>
      <c r="E82" s="17">
        <v>1</v>
      </c>
      <c r="F82" s="17">
        <v>2</v>
      </c>
      <c r="G82" s="17">
        <v>0</v>
      </c>
      <c r="H82" s="17">
        <v>0</v>
      </c>
      <c r="I82" s="17">
        <v>0</v>
      </c>
      <c r="J82" s="17">
        <v>4</v>
      </c>
      <c r="K82" s="17">
        <v>0</v>
      </c>
      <c r="L82" s="17">
        <v>4</v>
      </c>
      <c r="M82" s="17">
        <v>2</v>
      </c>
      <c r="N82" s="17">
        <v>2</v>
      </c>
      <c r="O82" s="17"/>
      <c r="P82" s="17">
        <v>1</v>
      </c>
      <c r="Q82" s="17">
        <v>0</v>
      </c>
      <c r="R82" s="17">
        <v>0</v>
      </c>
    </row>
    <row r="83" spans="1:18" x14ac:dyDescent="0.25">
      <c r="A83" s="17" t="s">
        <v>685</v>
      </c>
      <c r="B83" s="3" t="s">
        <v>482</v>
      </c>
      <c r="C83" s="17">
        <v>0</v>
      </c>
      <c r="D83" s="17">
        <v>0</v>
      </c>
      <c r="E83" s="17">
        <v>0</v>
      </c>
      <c r="F83" s="17">
        <v>4</v>
      </c>
      <c r="G83" s="17">
        <v>0</v>
      </c>
      <c r="H83" s="17">
        <v>0</v>
      </c>
      <c r="I83" s="17">
        <v>0</v>
      </c>
      <c r="J83" s="17">
        <v>6</v>
      </c>
      <c r="K83" s="17">
        <v>0</v>
      </c>
      <c r="L83" s="17">
        <v>5</v>
      </c>
      <c r="M83" s="17">
        <v>7</v>
      </c>
      <c r="N83" s="17">
        <v>2</v>
      </c>
      <c r="O83" s="17"/>
      <c r="P83" s="17">
        <v>2</v>
      </c>
      <c r="Q83" s="17">
        <v>0</v>
      </c>
      <c r="R83" s="17">
        <v>0</v>
      </c>
    </row>
    <row r="84" spans="1:18" x14ac:dyDescent="0.25">
      <c r="A84" s="17" t="s">
        <v>686</v>
      </c>
      <c r="B84" s="3" t="s">
        <v>601</v>
      </c>
      <c r="C84" s="17">
        <v>0</v>
      </c>
      <c r="D84" s="17">
        <v>0</v>
      </c>
      <c r="E84" s="17">
        <v>0</v>
      </c>
      <c r="F84" s="17">
        <v>3</v>
      </c>
      <c r="G84" s="17">
        <v>0</v>
      </c>
      <c r="H84" s="17">
        <v>0</v>
      </c>
      <c r="I84" s="17">
        <v>0</v>
      </c>
      <c r="J84" s="17">
        <v>7</v>
      </c>
      <c r="K84" s="17">
        <v>0</v>
      </c>
      <c r="L84" s="17">
        <v>4</v>
      </c>
      <c r="M84" s="17">
        <v>5</v>
      </c>
      <c r="N84" s="17">
        <v>2</v>
      </c>
      <c r="O84" s="17"/>
      <c r="P84" s="17">
        <v>6</v>
      </c>
      <c r="Q84" s="17">
        <v>0</v>
      </c>
      <c r="R84" s="17">
        <v>0</v>
      </c>
    </row>
    <row r="85" spans="1:18" x14ac:dyDescent="0.25">
      <c r="A85" s="17" t="s">
        <v>687</v>
      </c>
      <c r="B85" s="3" t="s">
        <v>603</v>
      </c>
      <c r="C85" s="17">
        <v>1</v>
      </c>
      <c r="D85" s="17">
        <v>0</v>
      </c>
      <c r="E85" s="17">
        <v>2</v>
      </c>
      <c r="F85" s="17">
        <v>5</v>
      </c>
      <c r="G85" s="17">
        <v>0</v>
      </c>
      <c r="H85" s="17">
        <v>0</v>
      </c>
      <c r="I85" s="17">
        <v>0</v>
      </c>
      <c r="J85" s="17">
        <v>8</v>
      </c>
      <c r="K85" s="17">
        <v>0</v>
      </c>
      <c r="L85" s="17">
        <v>5</v>
      </c>
      <c r="M85" s="17">
        <v>6</v>
      </c>
      <c r="N85" s="17">
        <v>3</v>
      </c>
      <c r="O85" s="17"/>
      <c r="P85" s="17">
        <v>2</v>
      </c>
      <c r="Q85" s="17">
        <v>0</v>
      </c>
      <c r="R85" s="17">
        <v>0</v>
      </c>
    </row>
    <row r="86" spans="1:18" x14ac:dyDescent="0.25">
      <c r="A86" s="17" t="s">
        <v>688</v>
      </c>
      <c r="B86" s="3" t="s">
        <v>605</v>
      </c>
      <c r="C86" s="17">
        <v>2</v>
      </c>
      <c r="D86" s="17">
        <v>1</v>
      </c>
      <c r="E86" s="17">
        <v>0</v>
      </c>
      <c r="F86" s="17">
        <v>1</v>
      </c>
      <c r="G86" s="17">
        <v>2</v>
      </c>
      <c r="H86" s="17">
        <v>0</v>
      </c>
      <c r="I86" s="17">
        <v>0</v>
      </c>
      <c r="J86" s="17">
        <v>4</v>
      </c>
      <c r="K86" s="17">
        <v>0</v>
      </c>
      <c r="L86" s="17">
        <v>6</v>
      </c>
      <c r="M86" s="17">
        <v>8</v>
      </c>
      <c r="N86" s="17">
        <v>10</v>
      </c>
      <c r="O86" s="17"/>
      <c r="P86" s="17">
        <v>4</v>
      </c>
      <c r="Q86" s="17">
        <v>0</v>
      </c>
      <c r="R86" s="17">
        <v>0</v>
      </c>
    </row>
    <row r="87" spans="1:18" x14ac:dyDescent="0.25">
      <c r="A87" s="17" t="s">
        <v>689</v>
      </c>
      <c r="B87" s="3" t="s">
        <v>484</v>
      </c>
      <c r="C87" s="17">
        <v>1</v>
      </c>
      <c r="D87" s="17">
        <v>0</v>
      </c>
      <c r="E87" s="17">
        <v>1</v>
      </c>
      <c r="F87" s="17">
        <v>0</v>
      </c>
      <c r="G87" s="17">
        <v>0</v>
      </c>
      <c r="H87" s="17">
        <v>0</v>
      </c>
      <c r="I87" s="17">
        <v>0</v>
      </c>
      <c r="J87" s="17">
        <v>2</v>
      </c>
      <c r="K87" s="17">
        <v>0</v>
      </c>
      <c r="L87" s="17">
        <v>5</v>
      </c>
      <c r="M87" s="17">
        <v>6</v>
      </c>
      <c r="N87" s="17">
        <v>0</v>
      </c>
      <c r="O87" s="17"/>
      <c r="P87" s="17">
        <v>3</v>
      </c>
      <c r="Q87" s="17">
        <v>0</v>
      </c>
      <c r="R87" s="17">
        <v>0</v>
      </c>
    </row>
    <row r="88" spans="1:18" x14ac:dyDescent="0.25">
      <c r="A88" s="17" t="s">
        <v>690</v>
      </c>
      <c r="B88" s="3" t="s">
        <v>486</v>
      </c>
      <c r="C88" s="17">
        <v>0</v>
      </c>
      <c r="D88" s="17">
        <v>0</v>
      </c>
      <c r="E88" s="17">
        <v>1</v>
      </c>
      <c r="F88" s="17">
        <v>3</v>
      </c>
      <c r="G88" s="17">
        <v>0</v>
      </c>
      <c r="H88" s="17">
        <v>0</v>
      </c>
      <c r="I88" s="17">
        <v>0</v>
      </c>
      <c r="J88" s="17">
        <v>4</v>
      </c>
      <c r="K88" s="17">
        <v>0</v>
      </c>
      <c r="L88" s="17">
        <v>4</v>
      </c>
      <c r="M88" s="17">
        <v>7</v>
      </c>
      <c r="N88" s="17">
        <v>2</v>
      </c>
      <c r="O88" s="17"/>
      <c r="P88" s="17">
        <v>1</v>
      </c>
      <c r="Q88" s="17">
        <v>0</v>
      </c>
      <c r="R88" s="17">
        <v>0</v>
      </c>
    </row>
    <row r="89" spans="1:18" x14ac:dyDescent="0.25">
      <c r="A89" s="17" t="s">
        <v>691</v>
      </c>
      <c r="B89" s="3" t="s">
        <v>607</v>
      </c>
      <c r="C89" s="17">
        <v>0</v>
      </c>
      <c r="D89" s="17">
        <v>0</v>
      </c>
      <c r="E89" s="17">
        <v>0</v>
      </c>
      <c r="F89" s="17">
        <v>2</v>
      </c>
      <c r="G89" s="17">
        <v>1</v>
      </c>
      <c r="H89" s="17">
        <v>0</v>
      </c>
      <c r="I89" s="17">
        <v>0</v>
      </c>
      <c r="J89" s="17">
        <v>2</v>
      </c>
      <c r="K89" s="17">
        <v>0</v>
      </c>
      <c r="L89" s="17">
        <v>0</v>
      </c>
      <c r="M89" s="17">
        <v>3</v>
      </c>
      <c r="N89" s="17">
        <v>2</v>
      </c>
      <c r="O89" s="17"/>
      <c r="P89" s="17">
        <v>5</v>
      </c>
      <c r="Q89" s="17">
        <v>0</v>
      </c>
      <c r="R89" s="17">
        <v>0</v>
      </c>
    </row>
    <row r="90" spans="1:18" x14ac:dyDescent="0.25">
      <c r="A90" s="17" t="s">
        <v>692</v>
      </c>
      <c r="B90" s="3" t="s">
        <v>609</v>
      </c>
      <c r="C90" s="17">
        <v>2</v>
      </c>
      <c r="D90" s="17">
        <v>0</v>
      </c>
      <c r="E90" s="17">
        <v>2</v>
      </c>
      <c r="F90" s="17">
        <v>2</v>
      </c>
      <c r="G90" s="17">
        <v>0</v>
      </c>
      <c r="H90" s="17">
        <v>0</v>
      </c>
      <c r="I90" s="17">
        <v>0</v>
      </c>
      <c r="J90" s="17">
        <v>6</v>
      </c>
      <c r="K90" s="17">
        <v>0</v>
      </c>
      <c r="L90" s="17">
        <v>6</v>
      </c>
      <c r="M90" s="17">
        <v>4</v>
      </c>
      <c r="N90" s="17">
        <v>0</v>
      </c>
      <c r="O90" s="17"/>
      <c r="P90" s="17">
        <v>1</v>
      </c>
      <c r="Q90" s="17">
        <v>0</v>
      </c>
      <c r="R90" s="17">
        <v>0</v>
      </c>
    </row>
    <row r="91" spans="1:18" x14ac:dyDescent="0.25">
      <c r="A91" s="17" t="s">
        <v>693</v>
      </c>
      <c r="B91" s="3" t="s">
        <v>694</v>
      </c>
      <c r="C91" s="17">
        <v>1</v>
      </c>
      <c r="D91" s="17">
        <v>0</v>
      </c>
      <c r="E91" s="17">
        <v>0</v>
      </c>
      <c r="F91" s="17">
        <v>1</v>
      </c>
      <c r="G91" s="17">
        <v>0</v>
      </c>
      <c r="H91" s="17">
        <v>0</v>
      </c>
      <c r="I91" s="17">
        <v>0</v>
      </c>
      <c r="J91" s="17">
        <v>4</v>
      </c>
      <c r="K91" s="17">
        <v>0</v>
      </c>
      <c r="L91" s="17">
        <v>3</v>
      </c>
      <c r="M91" s="17">
        <v>12</v>
      </c>
      <c r="N91" s="17">
        <v>2</v>
      </c>
      <c r="O91" s="17"/>
      <c r="P91" s="17">
        <v>1</v>
      </c>
      <c r="Q91" s="17">
        <v>0</v>
      </c>
      <c r="R91" s="17">
        <v>0</v>
      </c>
    </row>
    <row r="92" spans="1:18" x14ac:dyDescent="0.25">
      <c r="A92" s="17" t="s">
        <v>695</v>
      </c>
      <c r="B92" s="3" t="s">
        <v>611</v>
      </c>
      <c r="C92" s="17">
        <v>0</v>
      </c>
      <c r="D92" s="17">
        <v>1</v>
      </c>
      <c r="E92" s="17">
        <v>1</v>
      </c>
      <c r="F92" s="17">
        <v>4</v>
      </c>
      <c r="G92" s="17">
        <v>0</v>
      </c>
      <c r="H92" s="17">
        <v>0</v>
      </c>
      <c r="I92" s="17">
        <v>0</v>
      </c>
      <c r="J92" s="17">
        <v>7</v>
      </c>
      <c r="K92" s="17">
        <v>0</v>
      </c>
      <c r="L92" s="17">
        <v>5</v>
      </c>
      <c r="M92" s="17">
        <v>5</v>
      </c>
      <c r="N92" s="17">
        <v>6</v>
      </c>
      <c r="O92" s="17"/>
      <c r="P92" s="17">
        <v>3</v>
      </c>
      <c r="Q92" s="17">
        <v>0</v>
      </c>
      <c r="R92" s="17">
        <v>0</v>
      </c>
    </row>
    <row r="93" spans="1:18" x14ac:dyDescent="0.25">
      <c r="A93" s="17" t="s">
        <v>303</v>
      </c>
      <c r="B93" s="3" t="s">
        <v>613</v>
      </c>
      <c r="C93" s="17">
        <v>1</v>
      </c>
      <c r="D93" s="17">
        <v>0</v>
      </c>
      <c r="E93" s="17">
        <v>1</v>
      </c>
      <c r="F93" s="17">
        <v>2</v>
      </c>
      <c r="G93" s="17">
        <v>0</v>
      </c>
      <c r="H93" s="17">
        <v>0</v>
      </c>
      <c r="I93" s="17">
        <v>0</v>
      </c>
      <c r="J93" s="17">
        <v>4</v>
      </c>
      <c r="K93" s="17">
        <v>0</v>
      </c>
      <c r="L93" s="17">
        <v>0</v>
      </c>
      <c r="M93" s="17">
        <v>6</v>
      </c>
      <c r="N93" s="17">
        <v>2</v>
      </c>
      <c r="O93" s="17"/>
      <c r="P93" s="17">
        <v>1</v>
      </c>
      <c r="Q93" s="17">
        <v>0</v>
      </c>
      <c r="R93" s="17">
        <v>0</v>
      </c>
    </row>
    <row r="94" spans="1:18" x14ac:dyDescent="0.25">
      <c r="A94" s="17" t="s">
        <v>696</v>
      </c>
      <c r="B94" s="3" t="s">
        <v>273</v>
      </c>
      <c r="C94" s="17">
        <v>0</v>
      </c>
      <c r="D94" s="17">
        <v>0</v>
      </c>
      <c r="E94" s="17">
        <v>1</v>
      </c>
      <c r="F94" s="17">
        <v>2</v>
      </c>
      <c r="G94" s="17">
        <v>1</v>
      </c>
      <c r="H94" s="17">
        <v>0</v>
      </c>
      <c r="I94" s="17">
        <v>0</v>
      </c>
      <c r="J94" s="17">
        <v>3</v>
      </c>
      <c r="K94" s="17">
        <v>4</v>
      </c>
      <c r="L94" s="17">
        <v>9</v>
      </c>
      <c r="M94" s="17">
        <v>8</v>
      </c>
      <c r="N94" s="17">
        <v>2</v>
      </c>
      <c r="O94" s="17"/>
      <c r="P94" s="17">
        <v>4</v>
      </c>
      <c r="Q94" s="17">
        <v>1</v>
      </c>
      <c r="R94" s="17">
        <v>0</v>
      </c>
    </row>
    <row r="95" spans="1:18" x14ac:dyDescent="0.25">
      <c r="A95" s="17" t="s">
        <v>697</v>
      </c>
      <c r="B95" s="3" t="s">
        <v>307</v>
      </c>
      <c r="C95" s="17">
        <v>0</v>
      </c>
      <c r="D95" s="17">
        <v>0</v>
      </c>
      <c r="E95" s="17">
        <v>7</v>
      </c>
      <c r="F95" s="17">
        <v>3</v>
      </c>
      <c r="G95" s="17">
        <v>0</v>
      </c>
      <c r="H95" s="17">
        <v>0</v>
      </c>
      <c r="I95" s="17">
        <v>0</v>
      </c>
      <c r="J95" s="17">
        <v>18</v>
      </c>
      <c r="K95" s="17">
        <v>5</v>
      </c>
      <c r="L95" s="17">
        <v>15</v>
      </c>
      <c r="M95" s="17">
        <v>13</v>
      </c>
      <c r="N95" s="17">
        <v>9</v>
      </c>
      <c r="O95" s="17"/>
      <c r="P95" s="17">
        <v>2</v>
      </c>
      <c r="Q95" s="17">
        <v>1</v>
      </c>
      <c r="R95" s="17">
        <v>0</v>
      </c>
    </row>
    <row r="96" spans="1:18" x14ac:dyDescent="0.25">
      <c r="A96" s="17" t="s">
        <v>698</v>
      </c>
      <c r="B96" s="3" t="s">
        <v>274</v>
      </c>
      <c r="C96" s="17">
        <v>0</v>
      </c>
      <c r="D96" s="17">
        <v>0</v>
      </c>
      <c r="E96" s="17">
        <v>2</v>
      </c>
      <c r="F96" s="17">
        <v>4</v>
      </c>
      <c r="G96" s="17">
        <v>0</v>
      </c>
      <c r="H96" s="17">
        <v>0</v>
      </c>
      <c r="I96" s="17">
        <v>0</v>
      </c>
      <c r="J96" s="17">
        <v>7</v>
      </c>
      <c r="K96" s="17">
        <v>0</v>
      </c>
      <c r="L96" s="17">
        <v>7</v>
      </c>
      <c r="M96" s="17">
        <v>8</v>
      </c>
      <c r="N96" s="17">
        <v>6</v>
      </c>
      <c r="O96" s="17"/>
      <c r="P96" s="17">
        <v>8</v>
      </c>
      <c r="Q96" s="17">
        <v>0</v>
      </c>
      <c r="R96" s="17">
        <v>0</v>
      </c>
    </row>
    <row r="97" spans="1:18" x14ac:dyDescent="0.25">
      <c r="A97" s="17" t="s">
        <v>699</v>
      </c>
      <c r="B97" s="3" t="s">
        <v>502</v>
      </c>
      <c r="C97" s="17">
        <v>0</v>
      </c>
      <c r="D97" s="17">
        <v>1</v>
      </c>
      <c r="E97" s="17">
        <v>4</v>
      </c>
      <c r="F97" s="17">
        <v>0</v>
      </c>
      <c r="G97" s="17">
        <v>1</v>
      </c>
      <c r="H97" s="17">
        <v>0</v>
      </c>
      <c r="I97" s="17">
        <v>0</v>
      </c>
      <c r="J97" s="17">
        <v>10</v>
      </c>
      <c r="K97" s="17">
        <v>2</v>
      </c>
      <c r="L97" s="17">
        <v>8</v>
      </c>
      <c r="M97" s="17">
        <v>9</v>
      </c>
      <c r="N97" s="17">
        <v>5</v>
      </c>
      <c r="O97" s="17"/>
      <c r="P97" s="17">
        <v>2</v>
      </c>
      <c r="Q97" s="17">
        <v>2</v>
      </c>
      <c r="R97" s="17">
        <v>0</v>
      </c>
    </row>
    <row r="98" spans="1:18" x14ac:dyDescent="0.25">
      <c r="A98" s="17" t="s">
        <v>700</v>
      </c>
      <c r="B98" s="3" t="s">
        <v>504</v>
      </c>
      <c r="C98" s="17">
        <v>1</v>
      </c>
      <c r="D98" s="17">
        <v>0</v>
      </c>
      <c r="E98" s="17">
        <v>0</v>
      </c>
      <c r="F98" s="17">
        <v>2</v>
      </c>
      <c r="G98" s="17">
        <v>1</v>
      </c>
      <c r="H98" s="17">
        <v>0</v>
      </c>
      <c r="I98" s="17">
        <v>0</v>
      </c>
      <c r="J98" s="17">
        <v>3</v>
      </c>
      <c r="K98" s="17">
        <v>1</v>
      </c>
      <c r="L98" s="17">
        <v>4</v>
      </c>
      <c r="M98" s="17">
        <v>9</v>
      </c>
      <c r="N98" s="17">
        <v>4</v>
      </c>
      <c r="O98" s="17"/>
      <c r="P98" s="17">
        <v>3</v>
      </c>
      <c r="Q98" s="17">
        <v>0</v>
      </c>
      <c r="R98" s="17">
        <v>0</v>
      </c>
    </row>
    <row r="99" spans="1:18" x14ac:dyDescent="0.25">
      <c r="A99" s="17" t="s">
        <v>701</v>
      </c>
      <c r="B99" s="3" t="s">
        <v>275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2</v>
      </c>
      <c r="K99" s="17">
        <v>0</v>
      </c>
      <c r="L99" s="17">
        <v>5</v>
      </c>
      <c r="M99" s="17">
        <v>24</v>
      </c>
      <c r="N99" s="17">
        <v>3</v>
      </c>
      <c r="O99" s="17"/>
      <c r="P99" s="17">
        <v>1</v>
      </c>
      <c r="Q99" s="17">
        <v>1</v>
      </c>
      <c r="R99" s="17">
        <v>0</v>
      </c>
    </row>
    <row r="100" spans="1:18" x14ac:dyDescent="0.25">
      <c r="A100" s="17" t="s">
        <v>702</v>
      </c>
      <c r="B100" s="3" t="s">
        <v>277</v>
      </c>
      <c r="C100" s="17">
        <v>0</v>
      </c>
      <c r="D100" s="17">
        <v>0</v>
      </c>
      <c r="E100" s="17">
        <v>0</v>
      </c>
      <c r="F100" s="17">
        <v>1</v>
      </c>
      <c r="G100" s="17">
        <v>0</v>
      </c>
      <c r="H100" s="17">
        <v>0</v>
      </c>
      <c r="I100" s="17">
        <v>0</v>
      </c>
      <c r="J100" s="17">
        <v>1</v>
      </c>
      <c r="K100" s="17">
        <v>2</v>
      </c>
      <c r="L100" s="17">
        <v>4</v>
      </c>
      <c r="M100" s="17">
        <v>3</v>
      </c>
      <c r="N100" s="17">
        <v>3</v>
      </c>
      <c r="O100" s="17"/>
      <c r="P100" s="17">
        <v>8</v>
      </c>
      <c r="Q100" s="17">
        <v>1</v>
      </c>
      <c r="R100" s="17">
        <v>0</v>
      </c>
    </row>
    <row r="101" spans="1:18" x14ac:dyDescent="0.25">
      <c r="A101" s="17" t="s">
        <v>703</v>
      </c>
      <c r="B101" s="3" t="s">
        <v>442</v>
      </c>
      <c r="C101" s="17">
        <v>0</v>
      </c>
      <c r="D101" s="17">
        <v>0</v>
      </c>
      <c r="E101" s="17">
        <v>3</v>
      </c>
      <c r="F101" s="17">
        <v>4</v>
      </c>
      <c r="G101" s="17">
        <v>0</v>
      </c>
      <c r="H101" s="17">
        <v>0</v>
      </c>
      <c r="I101" s="17">
        <v>0</v>
      </c>
      <c r="J101" s="17">
        <v>9</v>
      </c>
      <c r="K101" s="17">
        <v>3</v>
      </c>
      <c r="L101" s="17">
        <v>13</v>
      </c>
      <c r="M101" s="17">
        <v>18</v>
      </c>
      <c r="N101" s="17">
        <v>9</v>
      </c>
      <c r="O101" s="17"/>
      <c r="P101" s="17">
        <v>7</v>
      </c>
      <c r="Q101" s="17">
        <v>5</v>
      </c>
      <c r="R101" s="17">
        <v>0</v>
      </c>
    </row>
    <row r="102" spans="1:18" x14ac:dyDescent="0.25">
      <c r="A102" s="17" t="s">
        <v>704</v>
      </c>
      <c r="B102" s="3" t="s">
        <v>507</v>
      </c>
      <c r="C102" s="17">
        <v>0</v>
      </c>
      <c r="D102" s="17">
        <v>2</v>
      </c>
      <c r="E102" s="17">
        <v>3</v>
      </c>
      <c r="F102" s="17">
        <v>3</v>
      </c>
      <c r="G102" s="17">
        <v>0</v>
      </c>
      <c r="H102" s="17">
        <v>1</v>
      </c>
      <c r="I102" s="17">
        <v>1</v>
      </c>
      <c r="J102" s="17">
        <v>8</v>
      </c>
      <c r="K102" s="17">
        <v>2</v>
      </c>
      <c r="L102" s="17">
        <v>7</v>
      </c>
      <c r="M102" s="17">
        <v>3</v>
      </c>
      <c r="N102" s="17">
        <v>1</v>
      </c>
      <c r="O102" s="17"/>
      <c r="P102" s="17">
        <v>6</v>
      </c>
      <c r="Q102" s="17">
        <v>3</v>
      </c>
      <c r="R102" s="17">
        <v>0</v>
      </c>
    </row>
    <row r="103" spans="1:18" x14ac:dyDescent="0.25">
      <c r="A103" s="17" t="s">
        <v>705</v>
      </c>
      <c r="B103" s="3" t="s">
        <v>509</v>
      </c>
      <c r="C103" s="17">
        <v>1</v>
      </c>
      <c r="D103" s="17">
        <v>1</v>
      </c>
      <c r="E103" s="17">
        <v>1</v>
      </c>
      <c r="F103" s="17">
        <v>3</v>
      </c>
      <c r="G103" s="17">
        <v>1</v>
      </c>
      <c r="H103" s="17">
        <v>0</v>
      </c>
      <c r="I103" s="17">
        <v>0</v>
      </c>
      <c r="J103" s="17">
        <v>6</v>
      </c>
      <c r="K103" s="17">
        <v>1</v>
      </c>
      <c r="L103" s="17">
        <v>9</v>
      </c>
      <c r="M103" s="17">
        <v>8</v>
      </c>
      <c r="N103" s="17">
        <v>3</v>
      </c>
      <c r="O103" s="17"/>
      <c r="P103" s="17">
        <v>2</v>
      </c>
      <c r="Q103" s="17">
        <v>2</v>
      </c>
      <c r="R103" s="17">
        <v>0</v>
      </c>
    </row>
    <row r="104" spans="1:18" x14ac:dyDescent="0.25">
      <c r="A104" s="17" t="s">
        <v>706</v>
      </c>
      <c r="B104" s="3" t="s">
        <v>511</v>
      </c>
      <c r="C104" s="17">
        <v>0</v>
      </c>
      <c r="D104" s="17">
        <v>0</v>
      </c>
      <c r="E104" s="17">
        <v>4</v>
      </c>
      <c r="F104" s="17">
        <v>2</v>
      </c>
      <c r="G104" s="17">
        <v>0</v>
      </c>
      <c r="H104" s="17">
        <v>1</v>
      </c>
      <c r="I104" s="17">
        <v>1</v>
      </c>
      <c r="J104" s="17">
        <v>12</v>
      </c>
      <c r="K104" s="17">
        <v>1</v>
      </c>
      <c r="L104" s="17">
        <v>8</v>
      </c>
      <c r="M104" s="17">
        <v>9</v>
      </c>
      <c r="N104" s="17">
        <v>4</v>
      </c>
      <c r="O104" s="17"/>
      <c r="P104" s="17">
        <v>2</v>
      </c>
      <c r="Q104" s="17">
        <v>0</v>
      </c>
      <c r="R104" s="17">
        <v>0</v>
      </c>
    </row>
    <row r="105" spans="1:18" x14ac:dyDescent="0.25">
      <c r="A105" s="17" t="s">
        <v>707</v>
      </c>
      <c r="B105" s="3" t="s">
        <v>280</v>
      </c>
      <c r="C105" s="17">
        <v>0</v>
      </c>
      <c r="D105" s="17">
        <v>0</v>
      </c>
      <c r="E105" s="17">
        <v>2</v>
      </c>
      <c r="F105" s="17">
        <v>3</v>
      </c>
      <c r="G105" s="17">
        <v>1</v>
      </c>
      <c r="H105" s="17">
        <v>0</v>
      </c>
      <c r="I105" s="17">
        <v>0</v>
      </c>
      <c r="J105" s="17">
        <v>6</v>
      </c>
      <c r="K105" s="17">
        <v>0</v>
      </c>
      <c r="L105" s="17">
        <v>9</v>
      </c>
      <c r="M105" s="17">
        <v>16</v>
      </c>
      <c r="N105" s="17">
        <v>6</v>
      </c>
      <c r="O105" s="17"/>
      <c r="P105" s="17">
        <v>5</v>
      </c>
      <c r="Q105" s="17">
        <v>0</v>
      </c>
      <c r="R105" s="17">
        <v>0</v>
      </c>
    </row>
    <row r="106" spans="1:18" x14ac:dyDescent="0.25">
      <c r="A106" s="17" t="s">
        <v>708</v>
      </c>
      <c r="B106" s="3" t="s">
        <v>514</v>
      </c>
      <c r="C106" s="17">
        <v>0</v>
      </c>
      <c r="D106" s="17">
        <v>0</v>
      </c>
      <c r="E106" s="17">
        <v>0</v>
      </c>
      <c r="F106" s="17">
        <v>3</v>
      </c>
      <c r="G106" s="17">
        <v>0</v>
      </c>
      <c r="H106" s="17">
        <v>1</v>
      </c>
      <c r="I106" s="17">
        <v>1</v>
      </c>
      <c r="J106" s="17">
        <v>5</v>
      </c>
      <c r="K106" s="17">
        <v>1</v>
      </c>
      <c r="L106" s="17">
        <v>8</v>
      </c>
      <c r="M106" s="17">
        <v>11</v>
      </c>
      <c r="N106" s="17">
        <v>7</v>
      </c>
      <c r="O106" s="17"/>
      <c r="P106" s="17">
        <v>6</v>
      </c>
      <c r="Q106" s="17">
        <v>2</v>
      </c>
      <c r="R106" s="17">
        <v>0</v>
      </c>
    </row>
    <row r="107" spans="1:18" x14ac:dyDescent="0.25">
      <c r="A107" s="17" t="s">
        <v>709</v>
      </c>
      <c r="B107" s="3" t="s">
        <v>516</v>
      </c>
      <c r="C107" s="17">
        <v>0</v>
      </c>
      <c r="D107" s="17">
        <v>0</v>
      </c>
      <c r="E107" s="17">
        <v>3</v>
      </c>
      <c r="F107" s="17">
        <v>0</v>
      </c>
      <c r="G107" s="17">
        <v>1</v>
      </c>
      <c r="H107" s="17">
        <v>0</v>
      </c>
      <c r="I107" s="17">
        <v>0</v>
      </c>
      <c r="J107" s="17">
        <v>4</v>
      </c>
      <c r="K107" s="17">
        <v>1</v>
      </c>
      <c r="L107" s="17">
        <v>4</v>
      </c>
      <c r="M107" s="17">
        <v>6</v>
      </c>
      <c r="N107" s="17">
        <v>5</v>
      </c>
      <c r="O107" s="17"/>
      <c r="P107" s="17">
        <v>2</v>
      </c>
      <c r="Q107" s="17">
        <v>1</v>
      </c>
      <c r="R107" s="17">
        <v>0</v>
      </c>
    </row>
    <row r="108" spans="1:18" x14ac:dyDescent="0.25">
      <c r="A108" s="17" t="s">
        <v>710</v>
      </c>
      <c r="B108" s="3" t="s">
        <v>444</v>
      </c>
      <c r="C108" s="17">
        <v>0</v>
      </c>
      <c r="D108" s="17">
        <v>0</v>
      </c>
      <c r="E108" s="17">
        <v>3</v>
      </c>
      <c r="F108" s="17">
        <v>6</v>
      </c>
      <c r="G108" s="17">
        <v>0</v>
      </c>
      <c r="H108" s="17">
        <v>0</v>
      </c>
      <c r="I108" s="17">
        <v>0</v>
      </c>
      <c r="J108" s="17">
        <v>9</v>
      </c>
      <c r="K108" s="17">
        <v>1</v>
      </c>
      <c r="L108" s="17">
        <v>9</v>
      </c>
      <c r="M108" s="17">
        <v>3</v>
      </c>
      <c r="N108" s="17">
        <v>3</v>
      </c>
      <c r="O108" s="17"/>
      <c r="P108" s="17">
        <v>5</v>
      </c>
      <c r="Q108" s="17">
        <v>1</v>
      </c>
      <c r="R108" s="17">
        <v>0</v>
      </c>
    </row>
    <row r="109" spans="1:18" x14ac:dyDescent="0.25">
      <c r="A109" s="17" t="s">
        <v>711</v>
      </c>
      <c r="B109" s="3" t="s">
        <v>518</v>
      </c>
      <c r="C109" s="17">
        <v>0</v>
      </c>
      <c r="D109" s="17">
        <v>0</v>
      </c>
      <c r="E109" s="17">
        <v>3</v>
      </c>
      <c r="F109" s="17">
        <v>0</v>
      </c>
      <c r="G109" s="17">
        <v>0</v>
      </c>
      <c r="H109" s="17">
        <v>0</v>
      </c>
      <c r="I109" s="17">
        <v>0</v>
      </c>
      <c r="J109" s="17">
        <v>5</v>
      </c>
      <c r="K109" s="17">
        <v>3</v>
      </c>
      <c r="L109" s="17">
        <v>11</v>
      </c>
      <c r="M109" s="17">
        <v>26</v>
      </c>
      <c r="N109" s="17">
        <v>9</v>
      </c>
      <c r="O109" s="17"/>
      <c r="P109" s="17">
        <v>4</v>
      </c>
      <c r="Q109" s="17">
        <v>3</v>
      </c>
      <c r="R109" s="17">
        <v>0</v>
      </c>
    </row>
    <row r="110" spans="1:18" x14ac:dyDescent="0.25">
      <c r="A110" s="17" t="s">
        <v>712</v>
      </c>
      <c r="B110" s="3" t="s">
        <v>520</v>
      </c>
      <c r="C110" s="17">
        <v>0</v>
      </c>
      <c r="D110" s="17">
        <v>1</v>
      </c>
      <c r="E110" s="17">
        <v>1</v>
      </c>
      <c r="F110" s="17">
        <v>2</v>
      </c>
      <c r="G110" s="17">
        <v>1</v>
      </c>
      <c r="H110" s="17">
        <v>0</v>
      </c>
      <c r="I110" s="17">
        <v>0</v>
      </c>
      <c r="J110" s="17">
        <v>7</v>
      </c>
      <c r="K110" s="17">
        <v>1</v>
      </c>
      <c r="L110" s="17">
        <v>7</v>
      </c>
      <c r="M110" s="17">
        <v>8</v>
      </c>
      <c r="N110" s="17">
        <v>6</v>
      </c>
      <c r="O110" s="17"/>
      <c r="P110" s="17">
        <v>8</v>
      </c>
      <c r="Q110" s="17">
        <v>0</v>
      </c>
      <c r="R110" s="17">
        <v>0</v>
      </c>
    </row>
    <row r="111" spans="1:18" x14ac:dyDescent="0.25">
      <c r="A111" s="17" t="s">
        <v>713</v>
      </c>
      <c r="B111" s="3" t="s">
        <v>282</v>
      </c>
      <c r="C111" s="17">
        <v>0</v>
      </c>
      <c r="D111" s="17">
        <v>0</v>
      </c>
      <c r="E111" s="17">
        <v>2</v>
      </c>
      <c r="F111" s="17">
        <v>5</v>
      </c>
      <c r="G111" s="17">
        <v>4</v>
      </c>
      <c r="H111" s="17">
        <v>0</v>
      </c>
      <c r="I111" s="17">
        <v>0</v>
      </c>
      <c r="J111" s="17">
        <v>7</v>
      </c>
      <c r="K111" s="17">
        <v>3</v>
      </c>
      <c r="L111" s="17">
        <v>9</v>
      </c>
      <c r="M111" s="17">
        <v>5</v>
      </c>
      <c r="N111" s="17">
        <v>4</v>
      </c>
      <c r="O111" s="17"/>
      <c r="P111" s="17">
        <v>8</v>
      </c>
      <c r="Q111" s="17">
        <v>0</v>
      </c>
      <c r="R111" s="17">
        <v>0</v>
      </c>
    </row>
    <row r="112" spans="1:18" x14ac:dyDescent="0.25">
      <c r="A112" s="17" t="s">
        <v>714</v>
      </c>
      <c r="B112" s="3" t="s">
        <v>522</v>
      </c>
      <c r="C112" s="17">
        <v>0</v>
      </c>
      <c r="D112" s="17">
        <v>0</v>
      </c>
      <c r="E112" s="17">
        <v>0</v>
      </c>
      <c r="F112" s="17">
        <v>3</v>
      </c>
      <c r="G112" s="17">
        <v>0</v>
      </c>
      <c r="H112" s="17">
        <v>0</v>
      </c>
      <c r="I112" s="17">
        <v>0</v>
      </c>
      <c r="J112" s="17">
        <v>3</v>
      </c>
      <c r="K112" s="17">
        <v>5</v>
      </c>
      <c r="L112" s="17">
        <v>5</v>
      </c>
      <c r="M112" s="17">
        <v>3</v>
      </c>
      <c r="N112" s="17">
        <v>3</v>
      </c>
      <c r="O112" s="17"/>
      <c r="P112" s="17">
        <v>16</v>
      </c>
      <c r="Q112" s="17">
        <v>5</v>
      </c>
      <c r="R112" s="17">
        <v>0</v>
      </c>
    </row>
    <row r="113" spans="1:18" x14ac:dyDescent="0.25">
      <c r="A113" s="17" t="s">
        <v>715</v>
      </c>
      <c r="B113" s="3" t="s">
        <v>524</v>
      </c>
      <c r="C113" s="17">
        <v>0</v>
      </c>
      <c r="D113" s="17">
        <v>0</v>
      </c>
      <c r="E113" s="17">
        <v>2</v>
      </c>
      <c r="F113" s="17">
        <v>6</v>
      </c>
      <c r="G113" s="17">
        <v>10</v>
      </c>
      <c r="H113" s="17">
        <v>0</v>
      </c>
      <c r="I113" s="17">
        <v>0</v>
      </c>
      <c r="J113" s="17">
        <v>13</v>
      </c>
      <c r="K113" s="17">
        <v>3</v>
      </c>
      <c r="L113" s="17">
        <v>10</v>
      </c>
      <c r="M113" s="17">
        <v>19</v>
      </c>
      <c r="N113" s="17">
        <v>14</v>
      </c>
      <c r="O113" s="17"/>
      <c r="P113" s="17">
        <v>4</v>
      </c>
      <c r="Q113" s="17">
        <v>0</v>
      </c>
      <c r="R113" s="17">
        <v>0</v>
      </c>
    </row>
    <row r="114" spans="1:18" x14ac:dyDescent="0.25">
      <c r="A114" s="17" t="s">
        <v>716</v>
      </c>
      <c r="B114" s="3" t="s">
        <v>526</v>
      </c>
      <c r="C114" s="17">
        <v>0</v>
      </c>
      <c r="D114" s="17">
        <v>0</v>
      </c>
      <c r="E114" s="17">
        <v>0</v>
      </c>
      <c r="F114" s="17">
        <v>1</v>
      </c>
      <c r="G114" s="17">
        <v>0</v>
      </c>
      <c r="H114" s="17">
        <v>0</v>
      </c>
      <c r="I114" s="17">
        <v>0</v>
      </c>
      <c r="J114" s="17">
        <v>1</v>
      </c>
      <c r="K114" s="17">
        <v>0</v>
      </c>
      <c r="L114" s="17">
        <v>3</v>
      </c>
      <c r="M114" s="17">
        <v>9</v>
      </c>
      <c r="N114" s="17">
        <v>2</v>
      </c>
      <c r="O114" s="17"/>
      <c r="P114" s="17">
        <v>2</v>
      </c>
      <c r="Q114" s="17">
        <v>0</v>
      </c>
      <c r="R114" s="17">
        <v>0</v>
      </c>
    </row>
    <row r="115" spans="1:18" x14ac:dyDescent="0.25">
      <c r="A115" s="17" t="s">
        <v>717</v>
      </c>
      <c r="B115" s="3" t="s">
        <v>528</v>
      </c>
      <c r="C115" s="17">
        <v>0</v>
      </c>
      <c r="D115" s="17">
        <v>0</v>
      </c>
      <c r="E115" s="17">
        <v>1</v>
      </c>
      <c r="F115" s="17">
        <v>1</v>
      </c>
      <c r="G115" s="17">
        <v>0</v>
      </c>
      <c r="H115" s="17">
        <v>0</v>
      </c>
      <c r="I115" s="17">
        <v>0</v>
      </c>
      <c r="J115" s="17">
        <v>4</v>
      </c>
      <c r="K115" s="17">
        <v>2</v>
      </c>
      <c r="L115" s="17">
        <v>5</v>
      </c>
      <c r="M115" s="17">
        <v>7</v>
      </c>
      <c r="N115" s="17">
        <v>1</v>
      </c>
      <c r="O115" s="17"/>
      <c r="P115" s="17">
        <v>3</v>
      </c>
      <c r="Q115" s="17">
        <v>2</v>
      </c>
      <c r="R115" s="17">
        <v>0</v>
      </c>
    </row>
    <row r="116" spans="1:18" x14ac:dyDescent="0.25">
      <c r="A116" s="17" t="s">
        <v>718</v>
      </c>
      <c r="B116" s="3" t="s">
        <v>530</v>
      </c>
      <c r="C116" s="17">
        <v>0</v>
      </c>
      <c r="D116" s="17">
        <v>0</v>
      </c>
      <c r="E116" s="17">
        <v>0</v>
      </c>
      <c r="F116" s="17">
        <v>1</v>
      </c>
      <c r="G116" s="17">
        <v>3</v>
      </c>
      <c r="H116" s="17">
        <v>0</v>
      </c>
      <c r="I116" s="17">
        <v>0</v>
      </c>
      <c r="J116" s="17">
        <v>7</v>
      </c>
      <c r="K116" s="17">
        <v>2</v>
      </c>
      <c r="L116" s="17">
        <v>8</v>
      </c>
      <c r="M116" s="17">
        <v>9</v>
      </c>
      <c r="N116" s="17">
        <v>5</v>
      </c>
      <c r="O116" s="17"/>
      <c r="P116" s="17">
        <v>3</v>
      </c>
      <c r="Q116" s="17">
        <v>0</v>
      </c>
      <c r="R116" s="17">
        <v>0</v>
      </c>
    </row>
    <row r="117" spans="1:18" x14ac:dyDescent="0.25">
      <c r="A117" s="17" t="s">
        <v>719</v>
      </c>
      <c r="B117" s="3" t="s">
        <v>532</v>
      </c>
      <c r="C117" s="17">
        <v>0</v>
      </c>
      <c r="D117" s="17">
        <v>0</v>
      </c>
      <c r="E117" s="17">
        <v>1</v>
      </c>
      <c r="F117" s="17">
        <v>6</v>
      </c>
      <c r="G117" s="17">
        <v>3</v>
      </c>
      <c r="H117" s="17">
        <v>0</v>
      </c>
      <c r="I117" s="17">
        <v>0</v>
      </c>
      <c r="J117" s="17">
        <v>10</v>
      </c>
      <c r="K117" s="17">
        <v>3</v>
      </c>
      <c r="L117" s="17">
        <v>7</v>
      </c>
      <c r="M117" s="17">
        <v>15</v>
      </c>
      <c r="N117" s="17">
        <v>4</v>
      </c>
      <c r="O117" s="17"/>
      <c r="P117" s="17">
        <v>4</v>
      </c>
      <c r="Q117" s="17">
        <v>0</v>
      </c>
      <c r="R117" s="17">
        <v>0</v>
      </c>
    </row>
    <row r="118" spans="1:18" x14ac:dyDescent="0.25">
      <c r="A118" s="17" t="s">
        <v>720</v>
      </c>
      <c r="B118" s="3" t="s">
        <v>286</v>
      </c>
      <c r="C118" s="17">
        <v>1</v>
      </c>
      <c r="D118" s="17">
        <v>0</v>
      </c>
      <c r="E118" s="17">
        <v>3</v>
      </c>
      <c r="F118" s="17">
        <v>1</v>
      </c>
      <c r="G118" s="17">
        <v>0</v>
      </c>
      <c r="H118" s="17">
        <v>0</v>
      </c>
      <c r="I118" s="17">
        <v>0</v>
      </c>
      <c r="J118" s="17">
        <v>5</v>
      </c>
      <c r="K118" s="17">
        <v>1</v>
      </c>
      <c r="L118" s="17">
        <v>6</v>
      </c>
      <c r="M118" s="17">
        <v>7</v>
      </c>
      <c r="N118" s="17">
        <v>4</v>
      </c>
      <c r="O118" s="17"/>
      <c r="P118" s="17">
        <v>5</v>
      </c>
      <c r="Q118" s="17">
        <v>1</v>
      </c>
      <c r="R118" s="17">
        <v>1</v>
      </c>
    </row>
    <row r="119" spans="1:18" x14ac:dyDescent="0.25">
      <c r="A119" s="17" t="s">
        <v>721</v>
      </c>
      <c r="B119" s="3" t="s">
        <v>287</v>
      </c>
      <c r="C119" s="17">
        <v>0</v>
      </c>
      <c r="D119" s="17">
        <v>0</v>
      </c>
      <c r="E119" s="17">
        <v>1</v>
      </c>
      <c r="F119" s="17">
        <v>2</v>
      </c>
      <c r="G119" s="17">
        <v>1</v>
      </c>
      <c r="H119" s="17">
        <v>0</v>
      </c>
      <c r="I119" s="17">
        <v>0</v>
      </c>
      <c r="J119" s="17">
        <v>3</v>
      </c>
      <c r="K119" s="17">
        <v>0</v>
      </c>
      <c r="L119" s="17">
        <v>7</v>
      </c>
      <c r="M119" s="17">
        <v>10</v>
      </c>
      <c r="N119" s="17">
        <v>5</v>
      </c>
      <c r="O119" s="17"/>
      <c r="P119" s="17">
        <v>2</v>
      </c>
      <c r="Q119" s="17">
        <v>1</v>
      </c>
      <c r="R119" s="17">
        <v>0</v>
      </c>
    </row>
    <row r="120" spans="1:18" x14ac:dyDescent="0.25">
      <c r="A120" s="17" t="s">
        <v>722</v>
      </c>
      <c r="B120" s="3" t="s">
        <v>638</v>
      </c>
      <c r="C120" s="17">
        <v>0</v>
      </c>
      <c r="D120" s="17">
        <v>0</v>
      </c>
      <c r="E120" s="17">
        <v>1</v>
      </c>
      <c r="F120" s="17">
        <v>1</v>
      </c>
      <c r="G120" s="17">
        <v>0</v>
      </c>
      <c r="H120" s="17">
        <v>3</v>
      </c>
      <c r="I120" s="17">
        <v>0</v>
      </c>
      <c r="J120" s="17">
        <v>6</v>
      </c>
      <c r="K120" s="17">
        <v>3</v>
      </c>
      <c r="L120" s="17">
        <v>5</v>
      </c>
      <c r="M120" s="17">
        <v>0</v>
      </c>
      <c r="N120" s="17">
        <v>1</v>
      </c>
      <c r="O120" s="17"/>
      <c r="P120" s="17">
        <v>3</v>
      </c>
      <c r="Q120" s="17">
        <v>0</v>
      </c>
      <c r="R120" s="17">
        <v>0</v>
      </c>
    </row>
    <row r="121" spans="1:18" x14ac:dyDescent="0.25">
      <c r="A121" s="17" t="s">
        <v>723</v>
      </c>
      <c r="B121" s="3" t="s">
        <v>535</v>
      </c>
      <c r="C121" s="17">
        <v>0</v>
      </c>
      <c r="D121" s="17">
        <v>0</v>
      </c>
      <c r="E121" s="17">
        <v>1</v>
      </c>
      <c r="F121" s="17">
        <v>7</v>
      </c>
      <c r="G121" s="17">
        <v>1</v>
      </c>
      <c r="H121" s="17">
        <v>0</v>
      </c>
      <c r="I121" s="17">
        <v>0</v>
      </c>
      <c r="J121" s="17">
        <v>11</v>
      </c>
      <c r="K121" s="17">
        <v>3</v>
      </c>
      <c r="L121" s="17">
        <v>8</v>
      </c>
      <c r="M121" s="17">
        <v>17</v>
      </c>
      <c r="N121" s="17">
        <v>10</v>
      </c>
      <c r="O121" s="17"/>
      <c r="P121" s="17">
        <v>2</v>
      </c>
      <c r="Q121" s="17">
        <v>0</v>
      </c>
      <c r="R121" s="17">
        <v>0</v>
      </c>
    </row>
    <row r="122" spans="1:18" x14ac:dyDescent="0.25">
      <c r="A122" s="17" t="s">
        <v>724</v>
      </c>
      <c r="B122" s="3" t="s">
        <v>448</v>
      </c>
      <c r="C122" s="17">
        <v>0</v>
      </c>
      <c r="D122" s="17">
        <v>0</v>
      </c>
      <c r="E122" s="17">
        <v>2</v>
      </c>
      <c r="F122" s="17">
        <v>5</v>
      </c>
      <c r="G122" s="17">
        <v>0</v>
      </c>
      <c r="H122" s="17">
        <v>0</v>
      </c>
      <c r="I122" s="17">
        <v>0</v>
      </c>
      <c r="J122" s="17">
        <v>7</v>
      </c>
      <c r="K122" s="17">
        <v>2</v>
      </c>
      <c r="L122" s="17">
        <v>8</v>
      </c>
      <c r="M122" s="17">
        <v>11</v>
      </c>
      <c r="N122" s="17">
        <v>5</v>
      </c>
      <c r="O122" s="17"/>
      <c r="P122" s="17">
        <v>3</v>
      </c>
      <c r="Q122" s="17">
        <v>0</v>
      </c>
      <c r="R122" s="17">
        <v>0</v>
      </c>
    </row>
    <row r="123" spans="1:18" x14ac:dyDescent="0.25">
      <c r="A123" s="17" t="s">
        <v>725</v>
      </c>
      <c r="B123" s="3" t="s">
        <v>462</v>
      </c>
      <c r="C123" s="17">
        <v>0</v>
      </c>
      <c r="D123" s="17">
        <v>0</v>
      </c>
      <c r="E123" s="17">
        <v>0</v>
      </c>
      <c r="F123" s="17">
        <v>2</v>
      </c>
      <c r="G123" s="17">
        <v>0</v>
      </c>
      <c r="H123" s="17">
        <v>0</v>
      </c>
      <c r="I123" s="17">
        <v>0</v>
      </c>
      <c r="J123" s="17">
        <v>2</v>
      </c>
      <c r="K123" s="17">
        <v>0</v>
      </c>
      <c r="L123" s="17">
        <v>2</v>
      </c>
      <c r="M123" s="17">
        <v>8</v>
      </c>
      <c r="N123" s="17">
        <v>1</v>
      </c>
      <c r="O123" s="17"/>
      <c r="P123" s="17">
        <v>0</v>
      </c>
      <c r="Q123" s="17">
        <v>0</v>
      </c>
      <c r="R123" s="17">
        <v>0</v>
      </c>
    </row>
    <row r="124" spans="1:18" x14ac:dyDescent="0.25">
      <c r="A124" s="17" t="s">
        <v>726</v>
      </c>
      <c r="B124" s="3" t="s">
        <v>561</v>
      </c>
      <c r="C124" s="17">
        <v>0</v>
      </c>
      <c r="D124" s="17">
        <v>1</v>
      </c>
      <c r="E124" s="17">
        <v>2</v>
      </c>
      <c r="F124" s="17">
        <v>2</v>
      </c>
      <c r="G124" s="17">
        <v>1</v>
      </c>
      <c r="H124" s="17">
        <v>0</v>
      </c>
      <c r="I124" s="17">
        <v>0</v>
      </c>
      <c r="J124" s="17">
        <v>6</v>
      </c>
      <c r="K124" s="17">
        <v>3</v>
      </c>
      <c r="L124" s="17">
        <v>9</v>
      </c>
      <c r="M124" s="17">
        <v>17</v>
      </c>
      <c r="N124" s="17">
        <v>7</v>
      </c>
      <c r="O124" s="17"/>
      <c r="P124" s="17">
        <v>5</v>
      </c>
      <c r="Q124" s="17">
        <v>3</v>
      </c>
      <c r="R124" s="17">
        <v>0</v>
      </c>
    </row>
    <row r="125" spans="1:18" x14ac:dyDescent="0.25">
      <c r="A125" s="17" t="s">
        <v>727</v>
      </c>
      <c r="B125" s="3" t="s">
        <v>450</v>
      </c>
      <c r="C125" s="17">
        <v>0</v>
      </c>
      <c r="D125" s="17">
        <v>0</v>
      </c>
      <c r="E125" s="17">
        <v>1</v>
      </c>
      <c r="F125" s="17">
        <v>0</v>
      </c>
      <c r="G125" s="17">
        <v>1</v>
      </c>
      <c r="H125" s="17">
        <v>0</v>
      </c>
      <c r="I125" s="17">
        <v>0</v>
      </c>
      <c r="J125" s="17">
        <v>1</v>
      </c>
      <c r="K125" s="17">
        <v>2</v>
      </c>
      <c r="L125" s="17">
        <v>3</v>
      </c>
      <c r="M125" s="17">
        <v>9</v>
      </c>
      <c r="N125" s="17">
        <v>4</v>
      </c>
      <c r="O125" s="17"/>
      <c r="P125" s="17">
        <v>2</v>
      </c>
      <c r="Q125" s="17">
        <v>1</v>
      </c>
      <c r="R125" s="17">
        <v>0</v>
      </c>
    </row>
    <row r="126" spans="1:18" x14ac:dyDescent="0.25">
      <c r="A126" s="17" t="s">
        <v>728</v>
      </c>
      <c r="B126" s="3" t="s">
        <v>537</v>
      </c>
      <c r="C126" s="17">
        <v>0</v>
      </c>
      <c r="D126" s="17">
        <v>0</v>
      </c>
      <c r="E126" s="17">
        <v>1</v>
      </c>
      <c r="F126" s="17">
        <v>1</v>
      </c>
      <c r="G126" s="17">
        <v>0</v>
      </c>
      <c r="H126" s="17">
        <v>0</v>
      </c>
      <c r="I126" s="17">
        <v>0</v>
      </c>
      <c r="J126" s="17">
        <v>8</v>
      </c>
      <c r="K126" s="17">
        <v>1</v>
      </c>
      <c r="L126" s="17">
        <v>3</v>
      </c>
      <c r="M126" s="17">
        <v>21</v>
      </c>
      <c r="N126" s="17">
        <v>8</v>
      </c>
      <c r="O126" s="17"/>
      <c r="P126" s="17">
        <v>5</v>
      </c>
      <c r="Q126" s="17">
        <v>0</v>
      </c>
      <c r="R126" s="17">
        <v>0</v>
      </c>
    </row>
    <row r="127" spans="1:18" x14ac:dyDescent="0.25">
      <c r="A127" s="17" t="s">
        <v>729</v>
      </c>
      <c r="B127" s="3" t="s">
        <v>539</v>
      </c>
      <c r="C127" s="17">
        <v>0</v>
      </c>
      <c r="D127" s="17">
        <v>0</v>
      </c>
      <c r="E127" s="17">
        <v>2</v>
      </c>
      <c r="F127" s="17">
        <v>3</v>
      </c>
      <c r="G127" s="17">
        <v>1</v>
      </c>
      <c r="H127" s="17">
        <v>0</v>
      </c>
      <c r="I127" s="17">
        <v>0</v>
      </c>
      <c r="J127" s="17">
        <v>5</v>
      </c>
      <c r="K127" s="17">
        <v>1</v>
      </c>
      <c r="L127" s="17">
        <v>13</v>
      </c>
      <c r="M127" s="17">
        <v>4</v>
      </c>
      <c r="N127" s="17">
        <v>3</v>
      </c>
      <c r="O127" s="17"/>
      <c r="P127" s="17">
        <v>4</v>
      </c>
      <c r="Q127" s="17">
        <v>1</v>
      </c>
      <c r="R127" s="17">
        <v>0</v>
      </c>
    </row>
    <row r="128" spans="1:18" x14ac:dyDescent="0.25">
      <c r="A128" s="17" t="s">
        <v>730</v>
      </c>
      <c r="B128" s="3" t="s">
        <v>541</v>
      </c>
      <c r="C128" s="17">
        <v>1</v>
      </c>
      <c r="D128" s="17">
        <v>0</v>
      </c>
      <c r="E128" s="17">
        <v>2</v>
      </c>
      <c r="F128" s="17">
        <v>0</v>
      </c>
      <c r="G128" s="17">
        <v>1</v>
      </c>
      <c r="H128" s="17">
        <v>0</v>
      </c>
      <c r="I128" s="17">
        <v>0</v>
      </c>
      <c r="J128" s="17">
        <v>3</v>
      </c>
      <c r="K128" s="17">
        <v>2</v>
      </c>
      <c r="L128" s="17">
        <v>4</v>
      </c>
      <c r="M128" s="17">
        <v>8</v>
      </c>
      <c r="N128" s="17">
        <v>3</v>
      </c>
      <c r="O128" s="17"/>
      <c r="P128" s="17">
        <v>5</v>
      </c>
      <c r="Q128" s="17">
        <v>1</v>
      </c>
      <c r="R128" s="17">
        <v>0</v>
      </c>
    </row>
    <row r="129" spans="1:18" x14ac:dyDescent="0.25">
      <c r="A129" s="17" t="s">
        <v>731</v>
      </c>
      <c r="B129" s="3" t="s">
        <v>543</v>
      </c>
      <c r="C129" s="17">
        <v>0</v>
      </c>
      <c r="D129" s="17">
        <v>0</v>
      </c>
      <c r="E129" s="17">
        <v>0</v>
      </c>
      <c r="F129" s="17">
        <v>3</v>
      </c>
      <c r="G129" s="17">
        <v>0</v>
      </c>
      <c r="H129" s="17">
        <v>0</v>
      </c>
      <c r="I129" s="17">
        <v>0</v>
      </c>
      <c r="J129" s="17">
        <v>7</v>
      </c>
      <c r="K129" s="17">
        <v>1</v>
      </c>
      <c r="L129" s="17">
        <v>6</v>
      </c>
      <c r="M129" s="17">
        <v>12</v>
      </c>
      <c r="N129" s="17">
        <v>9</v>
      </c>
      <c r="O129" s="17"/>
      <c r="P129" s="17">
        <v>5</v>
      </c>
      <c r="Q129" s="17">
        <v>1</v>
      </c>
      <c r="R129" s="17">
        <v>0</v>
      </c>
    </row>
    <row r="130" spans="1:18" x14ac:dyDescent="0.25">
      <c r="A130" s="17" t="s">
        <v>732</v>
      </c>
      <c r="B130" s="3" t="s">
        <v>545</v>
      </c>
      <c r="C130" s="17">
        <v>0</v>
      </c>
      <c r="D130" s="17">
        <v>0</v>
      </c>
      <c r="E130" s="17">
        <v>1</v>
      </c>
      <c r="F130" s="17">
        <v>3</v>
      </c>
      <c r="G130" s="17">
        <v>0</v>
      </c>
      <c r="H130" s="17">
        <v>0</v>
      </c>
      <c r="I130" s="17">
        <v>0</v>
      </c>
      <c r="J130" s="17">
        <v>4</v>
      </c>
      <c r="K130" s="17">
        <v>0</v>
      </c>
      <c r="L130" s="17">
        <v>1</v>
      </c>
      <c r="M130" s="17">
        <v>13</v>
      </c>
      <c r="N130" s="17">
        <v>4</v>
      </c>
      <c r="O130" s="17"/>
      <c r="P130" s="17">
        <v>1</v>
      </c>
      <c r="Q130" s="17">
        <v>2</v>
      </c>
      <c r="R130" s="17">
        <v>0</v>
      </c>
    </row>
    <row r="131" spans="1:18" x14ac:dyDescent="0.25">
      <c r="A131" s="17" t="s">
        <v>733</v>
      </c>
      <c r="B131" s="3" t="s">
        <v>547</v>
      </c>
      <c r="C131" s="17">
        <v>0</v>
      </c>
      <c r="D131" s="17">
        <v>0</v>
      </c>
      <c r="E131" s="17">
        <v>1</v>
      </c>
      <c r="F131" s="17">
        <v>0</v>
      </c>
      <c r="G131" s="17">
        <v>0</v>
      </c>
      <c r="H131" s="17">
        <v>1</v>
      </c>
      <c r="I131" s="17">
        <v>1</v>
      </c>
      <c r="J131" s="17">
        <v>2</v>
      </c>
      <c r="K131" s="17">
        <v>2</v>
      </c>
      <c r="L131" s="17">
        <v>5</v>
      </c>
      <c r="M131" s="17">
        <v>18</v>
      </c>
      <c r="N131" s="17">
        <v>4</v>
      </c>
      <c r="O131" s="17"/>
      <c r="P131" s="17">
        <v>5</v>
      </c>
      <c r="Q131" s="17">
        <v>2</v>
      </c>
      <c r="R131" s="17">
        <v>0</v>
      </c>
    </row>
    <row r="132" spans="1:18" x14ac:dyDescent="0.25">
      <c r="A132" s="17" t="s">
        <v>734</v>
      </c>
      <c r="B132" s="3" t="s">
        <v>454</v>
      </c>
      <c r="C132" s="17">
        <v>0</v>
      </c>
      <c r="D132" s="17">
        <v>0</v>
      </c>
      <c r="E132" s="17">
        <v>0</v>
      </c>
      <c r="F132" s="17">
        <v>7</v>
      </c>
      <c r="G132" s="17">
        <v>0</v>
      </c>
      <c r="H132" s="17">
        <v>0</v>
      </c>
      <c r="I132" s="17">
        <v>0</v>
      </c>
      <c r="J132" s="17">
        <v>8</v>
      </c>
      <c r="K132" s="17">
        <v>0</v>
      </c>
      <c r="L132" s="17">
        <v>2</v>
      </c>
      <c r="M132" s="17">
        <v>13</v>
      </c>
      <c r="N132" s="17">
        <v>8</v>
      </c>
      <c r="O132" s="17"/>
      <c r="P132" s="17">
        <v>1</v>
      </c>
      <c r="Q132" s="17">
        <v>0</v>
      </c>
      <c r="R132" s="17">
        <v>0</v>
      </c>
    </row>
    <row r="133" spans="1:18" x14ac:dyDescent="0.25">
      <c r="A133" s="17" t="s">
        <v>735</v>
      </c>
      <c r="B133" s="3" t="s">
        <v>646</v>
      </c>
      <c r="C133" s="17">
        <v>0</v>
      </c>
      <c r="D133" s="17">
        <v>0</v>
      </c>
      <c r="E133" s="17">
        <v>1</v>
      </c>
      <c r="F133" s="17">
        <v>2</v>
      </c>
      <c r="G133" s="17">
        <v>0</v>
      </c>
      <c r="H133" s="17">
        <v>0</v>
      </c>
      <c r="I133" s="17">
        <v>0</v>
      </c>
      <c r="J133" s="17">
        <v>4</v>
      </c>
      <c r="K133" s="17">
        <v>1</v>
      </c>
      <c r="L133" s="17">
        <v>6</v>
      </c>
      <c r="M133" s="17">
        <v>4</v>
      </c>
      <c r="N133" s="17">
        <v>4</v>
      </c>
      <c r="O133" s="17"/>
      <c r="P133" s="17">
        <v>4</v>
      </c>
      <c r="Q133" s="17">
        <v>1</v>
      </c>
      <c r="R133" s="17">
        <v>0</v>
      </c>
    </row>
    <row r="134" spans="1:18" x14ac:dyDescent="0.25">
      <c r="A134" s="17" t="s">
        <v>736</v>
      </c>
      <c r="B134" s="3" t="s">
        <v>617</v>
      </c>
      <c r="C134" s="17">
        <v>0</v>
      </c>
      <c r="D134" s="17">
        <v>0</v>
      </c>
      <c r="E134" s="17">
        <v>6</v>
      </c>
      <c r="F134" s="17">
        <v>5</v>
      </c>
      <c r="G134" s="17">
        <v>0</v>
      </c>
      <c r="H134" s="17">
        <v>1</v>
      </c>
      <c r="I134" s="17">
        <v>1</v>
      </c>
      <c r="J134" s="17">
        <v>14</v>
      </c>
      <c r="K134" s="17">
        <v>3</v>
      </c>
      <c r="L134" s="17">
        <v>18</v>
      </c>
      <c r="M134" s="17">
        <v>6</v>
      </c>
      <c r="N134" s="17">
        <v>5</v>
      </c>
      <c r="O134" s="17"/>
      <c r="P134" s="17">
        <v>4</v>
      </c>
      <c r="Q134" s="17">
        <v>1</v>
      </c>
      <c r="R134" s="17">
        <v>0</v>
      </c>
    </row>
    <row r="135" spans="1:18" x14ac:dyDescent="0.25">
      <c r="A135" s="17" t="s">
        <v>737</v>
      </c>
      <c r="B135" s="3" t="s">
        <v>456</v>
      </c>
      <c r="C135" s="17">
        <v>0</v>
      </c>
      <c r="D135" s="17">
        <v>0</v>
      </c>
      <c r="E135" s="17">
        <v>3</v>
      </c>
      <c r="F135" s="17">
        <v>2</v>
      </c>
      <c r="G135" s="17">
        <v>0</v>
      </c>
      <c r="H135" s="17">
        <v>0</v>
      </c>
      <c r="I135" s="17">
        <v>0</v>
      </c>
      <c r="J135" s="17">
        <v>5</v>
      </c>
      <c r="K135" s="17">
        <v>2</v>
      </c>
      <c r="L135" s="17">
        <v>10</v>
      </c>
      <c r="M135" s="17">
        <v>4</v>
      </c>
      <c r="N135" s="17">
        <v>3</v>
      </c>
      <c r="O135" s="17"/>
      <c r="P135" s="17">
        <v>4</v>
      </c>
      <c r="Q135" s="17">
        <v>0</v>
      </c>
      <c r="R135" s="17">
        <v>0</v>
      </c>
    </row>
    <row r="136" spans="1:18" x14ac:dyDescent="0.25">
      <c r="A136" s="17" t="s">
        <v>738</v>
      </c>
      <c r="B136" s="3" t="s">
        <v>293</v>
      </c>
      <c r="C136" s="17">
        <v>0</v>
      </c>
      <c r="D136" s="17">
        <v>0</v>
      </c>
      <c r="E136" s="17">
        <v>1</v>
      </c>
      <c r="F136" s="17">
        <v>3</v>
      </c>
      <c r="G136" s="17">
        <v>0</v>
      </c>
      <c r="H136" s="17">
        <v>0</v>
      </c>
      <c r="I136" s="17">
        <v>0</v>
      </c>
      <c r="J136" s="17">
        <v>7</v>
      </c>
      <c r="K136" s="17">
        <v>2</v>
      </c>
      <c r="L136" s="17">
        <v>7</v>
      </c>
      <c r="M136" s="17">
        <v>9</v>
      </c>
      <c r="N136" s="17">
        <v>4</v>
      </c>
      <c r="O136" s="17"/>
      <c r="P136" s="17">
        <v>7</v>
      </c>
      <c r="Q136" s="17">
        <v>3</v>
      </c>
      <c r="R136" s="17">
        <v>0</v>
      </c>
    </row>
    <row r="137" spans="1:18" x14ac:dyDescent="0.25">
      <c r="A137" s="17" t="s">
        <v>739</v>
      </c>
      <c r="B137" s="3" t="s">
        <v>458</v>
      </c>
      <c r="C137" s="17">
        <v>0</v>
      </c>
      <c r="D137" s="17">
        <v>0</v>
      </c>
      <c r="E137" s="17">
        <v>0</v>
      </c>
      <c r="F137" s="17">
        <v>4</v>
      </c>
      <c r="G137" s="17">
        <v>0</v>
      </c>
      <c r="H137" s="17">
        <v>0</v>
      </c>
      <c r="I137" s="17">
        <v>0</v>
      </c>
      <c r="J137" s="17">
        <v>6</v>
      </c>
      <c r="K137" s="17">
        <v>1</v>
      </c>
      <c r="L137" s="17">
        <v>3</v>
      </c>
      <c r="M137" s="17">
        <v>7</v>
      </c>
      <c r="N137" s="17">
        <v>1</v>
      </c>
      <c r="O137" s="17"/>
      <c r="P137" s="17">
        <v>6</v>
      </c>
      <c r="Q137" s="17">
        <v>0</v>
      </c>
      <c r="R137" s="17">
        <v>1</v>
      </c>
    </row>
    <row r="138" spans="1:18" x14ac:dyDescent="0.25">
      <c r="A138" s="17" t="s">
        <v>740</v>
      </c>
      <c r="B138" s="3" t="s">
        <v>651</v>
      </c>
      <c r="C138" s="17">
        <v>0</v>
      </c>
      <c r="D138" s="17">
        <v>0</v>
      </c>
      <c r="E138" s="17">
        <v>5</v>
      </c>
      <c r="F138" s="17">
        <v>3</v>
      </c>
      <c r="G138" s="17">
        <v>1</v>
      </c>
      <c r="H138" s="17">
        <v>0</v>
      </c>
      <c r="I138" s="17">
        <v>0</v>
      </c>
      <c r="J138" s="17">
        <v>9</v>
      </c>
      <c r="K138" s="17">
        <v>4</v>
      </c>
      <c r="L138" s="17">
        <v>12</v>
      </c>
      <c r="M138" s="17">
        <v>11</v>
      </c>
      <c r="N138" s="17">
        <v>4</v>
      </c>
      <c r="O138" s="17"/>
      <c r="P138" s="17">
        <v>2</v>
      </c>
      <c r="Q138" s="17">
        <v>1</v>
      </c>
      <c r="R138" s="17">
        <v>2</v>
      </c>
    </row>
    <row r="139" spans="1:18" x14ac:dyDescent="0.25">
      <c r="A139" s="17" t="s">
        <v>741</v>
      </c>
      <c r="B139" s="3" t="s">
        <v>460</v>
      </c>
      <c r="C139" s="17">
        <v>0</v>
      </c>
      <c r="D139" s="17">
        <v>0</v>
      </c>
      <c r="E139" s="17">
        <v>2</v>
      </c>
      <c r="F139" s="17">
        <v>4</v>
      </c>
      <c r="G139" s="17">
        <v>0</v>
      </c>
      <c r="H139" s="17">
        <v>0</v>
      </c>
      <c r="I139" s="17">
        <v>0</v>
      </c>
      <c r="J139" s="17">
        <v>6</v>
      </c>
      <c r="K139" s="17">
        <v>1</v>
      </c>
      <c r="L139" s="17">
        <v>6</v>
      </c>
      <c r="M139" s="17">
        <v>10</v>
      </c>
      <c r="N139" s="17">
        <v>5</v>
      </c>
      <c r="O139" s="17"/>
      <c r="P139" s="17">
        <v>5</v>
      </c>
      <c r="Q139" s="17">
        <v>1</v>
      </c>
      <c r="R139" s="17" t="s">
        <v>742</v>
      </c>
    </row>
    <row r="140" spans="1:18" x14ac:dyDescent="0.25">
      <c r="A140" s="17" t="s">
        <v>743</v>
      </c>
      <c r="B140" s="3" t="s">
        <v>549</v>
      </c>
      <c r="C140" s="17">
        <v>0</v>
      </c>
      <c r="D140" s="17">
        <v>2</v>
      </c>
      <c r="E140" s="17">
        <v>2</v>
      </c>
      <c r="F140" s="17">
        <v>1</v>
      </c>
      <c r="G140" s="17">
        <v>2</v>
      </c>
      <c r="H140" s="17">
        <v>0</v>
      </c>
      <c r="I140" s="17">
        <v>0</v>
      </c>
      <c r="J140" s="17">
        <v>7</v>
      </c>
      <c r="K140" s="17">
        <v>6</v>
      </c>
      <c r="L140" s="17">
        <v>5</v>
      </c>
      <c r="M140" s="17">
        <v>12</v>
      </c>
      <c r="N140" s="17">
        <v>3</v>
      </c>
      <c r="O140" s="17"/>
      <c r="P140" s="17">
        <v>1</v>
      </c>
      <c r="Q140" s="17">
        <v>1</v>
      </c>
      <c r="R140" s="17">
        <v>0</v>
      </c>
    </row>
    <row r="141" spans="1:18" x14ac:dyDescent="0.25">
      <c r="A141" s="17" t="s">
        <v>744</v>
      </c>
      <c r="B141" s="3" t="s">
        <v>551</v>
      </c>
      <c r="C141" s="17">
        <v>0</v>
      </c>
      <c r="D141" s="17">
        <v>0</v>
      </c>
      <c r="E141" s="17">
        <v>0</v>
      </c>
      <c r="F141" s="17">
        <v>1</v>
      </c>
      <c r="G141" s="17">
        <v>0</v>
      </c>
      <c r="H141" s="17">
        <v>0</v>
      </c>
      <c r="I141" s="17">
        <v>0</v>
      </c>
      <c r="J141" s="17">
        <v>1</v>
      </c>
      <c r="K141" s="17">
        <v>1</v>
      </c>
      <c r="L141" s="17">
        <v>4</v>
      </c>
      <c r="M141" s="17">
        <v>13</v>
      </c>
      <c r="N141" s="17">
        <v>0</v>
      </c>
      <c r="O141" s="17"/>
      <c r="P141" s="17">
        <v>1</v>
      </c>
      <c r="Q141" s="17">
        <v>0</v>
      </c>
      <c r="R141" s="17">
        <v>0</v>
      </c>
    </row>
    <row r="142" spans="1:18" x14ac:dyDescent="0.25">
      <c r="A142" s="17" t="s">
        <v>745</v>
      </c>
      <c r="B142" s="3" t="s">
        <v>553</v>
      </c>
      <c r="C142" s="17">
        <v>0</v>
      </c>
      <c r="D142" s="17">
        <v>0</v>
      </c>
      <c r="E142" s="17">
        <v>0</v>
      </c>
      <c r="F142" s="17">
        <v>1</v>
      </c>
      <c r="G142" s="17">
        <v>0</v>
      </c>
      <c r="H142" s="17">
        <v>0</v>
      </c>
      <c r="I142" s="17">
        <v>0</v>
      </c>
      <c r="J142" s="17">
        <v>2</v>
      </c>
      <c r="K142" s="17">
        <v>0</v>
      </c>
      <c r="L142" s="17">
        <v>4</v>
      </c>
      <c r="M142" s="17">
        <v>5</v>
      </c>
      <c r="N142" s="17">
        <v>3</v>
      </c>
      <c r="O142" s="17"/>
      <c r="P142" s="17">
        <v>0</v>
      </c>
      <c r="Q142" s="17">
        <v>0</v>
      </c>
      <c r="R142" s="17">
        <v>0</v>
      </c>
    </row>
    <row r="143" spans="1:18" x14ac:dyDescent="0.25">
      <c r="A143" s="17" t="s">
        <v>746</v>
      </c>
      <c r="B143" s="3" t="s">
        <v>555</v>
      </c>
      <c r="C143" s="17">
        <v>1</v>
      </c>
      <c r="D143" s="17">
        <v>0</v>
      </c>
      <c r="E143" s="17">
        <v>2</v>
      </c>
      <c r="F143" s="17">
        <v>3</v>
      </c>
      <c r="G143" s="17">
        <v>1</v>
      </c>
      <c r="H143" s="17">
        <v>0</v>
      </c>
      <c r="I143" s="17">
        <v>0</v>
      </c>
      <c r="J143" s="17">
        <v>6</v>
      </c>
      <c r="K143" s="17">
        <v>0</v>
      </c>
      <c r="L143" s="17">
        <v>4</v>
      </c>
      <c r="M143" s="17">
        <v>8</v>
      </c>
      <c r="N143" s="17">
        <v>4</v>
      </c>
      <c r="O143" s="17"/>
      <c r="P143" s="17">
        <v>5</v>
      </c>
      <c r="Q143" s="17">
        <v>1</v>
      </c>
      <c r="R143" s="17">
        <v>0</v>
      </c>
    </row>
    <row r="144" spans="1:18" x14ac:dyDescent="0.25">
      <c r="A144" s="17" t="s">
        <v>747</v>
      </c>
      <c r="B144" s="3" t="s">
        <v>557</v>
      </c>
      <c r="C144" s="17">
        <v>0</v>
      </c>
      <c r="D144" s="17">
        <v>0</v>
      </c>
      <c r="E144" s="17">
        <v>1</v>
      </c>
      <c r="F144" s="17">
        <v>0</v>
      </c>
      <c r="G144" s="17">
        <v>0</v>
      </c>
      <c r="H144" s="17">
        <v>0</v>
      </c>
      <c r="I144" s="17">
        <v>0</v>
      </c>
      <c r="J144" s="17">
        <v>1</v>
      </c>
      <c r="K144" s="17">
        <v>2</v>
      </c>
      <c r="L144" s="17">
        <v>3</v>
      </c>
      <c r="M144" s="17">
        <v>2</v>
      </c>
      <c r="N144" s="17">
        <v>3</v>
      </c>
      <c r="O144" s="17"/>
      <c r="P144" s="17">
        <v>4</v>
      </c>
      <c r="Q144" s="17">
        <v>1</v>
      </c>
      <c r="R144" s="17">
        <v>0</v>
      </c>
    </row>
    <row r="145" spans="1:18" x14ac:dyDescent="0.25">
      <c r="A145" s="17" t="s">
        <v>748</v>
      </c>
      <c r="B145" s="3" t="s">
        <v>464</v>
      </c>
      <c r="C145" s="17">
        <v>0</v>
      </c>
      <c r="D145" s="17">
        <v>0</v>
      </c>
      <c r="E145" s="17">
        <v>2</v>
      </c>
      <c r="F145" s="17">
        <v>3</v>
      </c>
      <c r="G145" s="17">
        <v>0</v>
      </c>
      <c r="H145" s="17">
        <v>0</v>
      </c>
      <c r="I145" s="17">
        <v>0</v>
      </c>
      <c r="J145" s="17">
        <v>5</v>
      </c>
      <c r="K145" s="17">
        <v>1</v>
      </c>
      <c r="L145" s="17">
        <v>3</v>
      </c>
      <c r="M145" s="17">
        <v>12</v>
      </c>
      <c r="N145" s="17">
        <v>3</v>
      </c>
      <c r="O145" s="17"/>
      <c r="P145" s="17">
        <v>1</v>
      </c>
      <c r="Q145" s="17">
        <v>0</v>
      </c>
      <c r="R145" s="17">
        <v>0</v>
      </c>
    </row>
    <row r="146" spans="1:18" x14ac:dyDescent="0.25">
      <c r="A146" s="17" t="s">
        <v>749</v>
      </c>
      <c r="B146" s="3" t="s">
        <v>559</v>
      </c>
      <c r="C146" s="17">
        <v>0</v>
      </c>
      <c r="D146" s="17">
        <v>0</v>
      </c>
      <c r="E146" s="17">
        <v>0</v>
      </c>
      <c r="F146" s="17">
        <v>5</v>
      </c>
      <c r="G146" s="17">
        <v>0</v>
      </c>
      <c r="H146" s="17">
        <v>0</v>
      </c>
      <c r="I146" s="17">
        <v>0</v>
      </c>
      <c r="J146" s="17">
        <v>8</v>
      </c>
      <c r="K146" s="17">
        <v>1</v>
      </c>
      <c r="L146" s="17">
        <v>10</v>
      </c>
      <c r="M146" s="17">
        <v>21</v>
      </c>
      <c r="N146" s="17">
        <v>16</v>
      </c>
      <c r="O146" s="17"/>
      <c r="P146" s="17">
        <v>0</v>
      </c>
      <c r="Q146" s="17">
        <v>0</v>
      </c>
      <c r="R146" s="17">
        <v>0</v>
      </c>
    </row>
    <row r="147" spans="1:18" x14ac:dyDescent="0.25">
      <c r="A147" s="17" t="s">
        <v>750</v>
      </c>
      <c r="B147" s="3" t="s">
        <v>563</v>
      </c>
      <c r="C147" s="17">
        <v>0</v>
      </c>
      <c r="D147" s="17">
        <v>0</v>
      </c>
      <c r="E147" s="17">
        <v>0</v>
      </c>
      <c r="F147" s="17">
        <v>1</v>
      </c>
      <c r="G147" s="17">
        <v>0</v>
      </c>
      <c r="H147" s="17">
        <v>0</v>
      </c>
      <c r="I147" s="17">
        <v>0</v>
      </c>
      <c r="J147" s="17">
        <v>1</v>
      </c>
      <c r="K147" s="17">
        <v>0</v>
      </c>
      <c r="L147" s="17">
        <v>4</v>
      </c>
      <c r="M147" s="17">
        <v>12</v>
      </c>
      <c r="N147" s="17">
        <v>3</v>
      </c>
      <c r="O147" s="17"/>
      <c r="P147" s="17">
        <v>1</v>
      </c>
      <c r="Q147" s="17">
        <v>0</v>
      </c>
      <c r="R147" s="17">
        <v>0</v>
      </c>
    </row>
    <row r="148" spans="1:18" x14ac:dyDescent="0.25">
      <c r="A148" s="17" t="s">
        <v>751</v>
      </c>
      <c r="B148" s="3" t="s">
        <v>466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/>
      <c r="P148" s="17">
        <v>0</v>
      </c>
      <c r="Q148" s="17">
        <v>0</v>
      </c>
      <c r="R148" s="17">
        <v>0</v>
      </c>
    </row>
    <row r="149" spans="1:18" x14ac:dyDescent="0.25">
      <c r="A149" s="17" t="s">
        <v>752</v>
      </c>
      <c r="B149" s="3" t="s">
        <v>619</v>
      </c>
      <c r="C149" s="17">
        <v>2</v>
      </c>
      <c r="D149" s="17">
        <v>1</v>
      </c>
      <c r="E149" s="17">
        <v>2</v>
      </c>
      <c r="F149" s="17">
        <v>4</v>
      </c>
      <c r="G149" s="17">
        <v>3</v>
      </c>
      <c r="H149" s="17">
        <v>0</v>
      </c>
      <c r="I149" s="17">
        <v>0</v>
      </c>
      <c r="J149" s="17">
        <v>9</v>
      </c>
      <c r="K149" s="17">
        <v>2</v>
      </c>
      <c r="L149" s="17">
        <v>11</v>
      </c>
      <c r="M149" s="17">
        <v>42</v>
      </c>
      <c r="N149" s="17">
        <v>7</v>
      </c>
      <c r="O149" s="17"/>
      <c r="P149" s="17">
        <v>0</v>
      </c>
      <c r="Q149" s="17">
        <v>0</v>
      </c>
      <c r="R149" s="17">
        <v>0</v>
      </c>
    </row>
    <row r="150" spans="1:18" x14ac:dyDescent="0.25">
      <c r="A150" s="17" t="s">
        <v>753</v>
      </c>
      <c r="B150" s="3" t="s">
        <v>565</v>
      </c>
      <c r="C150" s="17">
        <v>0</v>
      </c>
      <c r="D150" s="17">
        <v>2</v>
      </c>
      <c r="E150" s="17">
        <v>0</v>
      </c>
      <c r="F150" s="17">
        <v>3</v>
      </c>
      <c r="G150" s="17">
        <v>2</v>
      </c>
      <c r="H150" s="17">
        <v>0</v>
      </c>
      <c r="I150" s="17">
        <v>0</v>
      </c>
      <c r="J150" s="17">
        <v>5</v>
      </c>
      <c r="K150" s="17">
        <v>2</v>
      </c>
      <c r="L150" s="17">
        <v>6</v>
      </c>
      <c r="M150" s="17">
        <v>19</v>
      </c>
      <c r="N150" s="17">
        <v>8</v>
      </c>
      <c r="O150" s="17"/>
      <c r="P150" s="17">
        <v>6</v>
      </c>
      <c r="Q150" s="17">
        <v>2</v>
      </c>
      <c r="R150" s="17">
        <v>0</v>
      </c>
    </row>
    <row r="151" spans="1:18" x14ac:dyDescent="0.25">
      <c r="A151" s="17" t="s">
        <v>754</v>
      </c>
      <c r="B151" s="3" t="s">
        <v>621</v>
      </c>
      <c r="C151" s="17">
        <v>0</v>
      </c>
      <c r="D151" s="17">
        <v>0</v>
      </c>
      <c r="E151" s="17">
        <v>3</v>
      </c>
      <c r="F151" s="17">
        <v>2</v>
      </c>
      <c r="G151" s="17">
        <v>0</v>
      </c>
      <c r="H151" s="17">
        <v>0</v>
      </c>
      <c r="I151" s="17">
        <v>0</v>
      </c>
      <c r="J151" s="17">
        <v>6</v>
      </c>
      <c r="K151" s="17">
        <v>5</v>
      </c>
      <c r="L151" s="17">
        <v>11</v>
      </c>
      <c r="M151" s="17">
        <v>25</v>
      </c>
      <c r="N151" s="17">
        <v>8</v>
      </c>
      <c r="O151" s="17"/>
      <c r="P151" s="17">
        <v>9</v>
      </c>
      <c r="Q151" s="17">
        <v>6</v>
      </c>
      <c r="R151" s="17">
        <v>0</v>
      </c>
    </row>
    <row r="152" spans="1:18" x14ac:dyDescent="0.25">
      <c r="A152" s="17" t="s">
        <v>755</v>
      </c>
      <c r="B152" s="3" t="s">
        <v>567</v>
      </c>
      <c r="C152" s="17">
        <v>0</v>
      </c>
      <c r="D152" s="17">
        <v>0</v>
      </c>
      <c r="E152" s="17">
        <v>0</v>
      </c>
      <c r="F152" s="17">
        <v>2</v>
      </c>
      <c r="G152" s="17">
        <v>0</v>
      </c>
      <c r="H152" s="17">
        <v>0</v>
      </c>
      <c r="I152" s="17">
        <v>0</v>
      </c>
      <c r="J152" s="17">
        <v>3</v>
      </c>
      <c r="K152" s="17">
        <v>0</v>
      </c>
      <c r="L152" s="17">
        <v>5</v>
      </c>
      <c r="M152" s="17">
        <v>4</v>
      </c>
      <c r="N152" s="17">
        <v>2</v>
      </c>
      <c r="O152" s="17"/>
      <c r="P152" s="17">
        <v>0</v>
      </c>
      <c r="Q152" s="17">
        <v>1</v>
      </c>
      <c r="R152" s="17">
        <v>0</v>
      </c>
    </row>
    <row r="153" spans="1:18" x14ac:dyDescent="0.25">
      <c r="A153" s="17" t="s">
        <v>756</v>
      </c>
      <c r="B153" s="3" t="s">
        <v>569</v>
      </c>
      <c r="C153" s="17">
        <v>0</v>
      </c>
      <c r="D153" s="17">
        <v>0</v>
      </c>
      <c r="E153" s="17">
        <v>1</v>
      </c>
      <c r="F153" s="17">
        <v>1</v>
      </c>
      <c r="G153" s="17">
        <v>0</v>
      </c>
      <c r="H153" s="17">
        <v>0</v>
      </c>
      <c r="I153" s="17">
        <v>0</v>
      </c>
      <c r="J153" s="17">
        <v>5</v>
      </c>
      <c r="K153" s="17">
        <v>0</v>
      </c>
      <c r="L153" s="17">
        <v>6</v>
      </c>
      <c r="M153" s="17">
        <v>18</v>
      </c>
      <c r="N153" s="17">
        <v>3</v>
      </c>
      <c r="O153" s="17"/>
      <c r="P153" s="17">
        <v>0</v>
      </c>
      <c r="Q153" s="17">
        <v>1</v>
      </c>
      <c r="R153" s="17">
        <v>0</v>
      </c>
    </row>
    <row r="154" spans="1:18" x14ac:dyDescent="0.25">
      <c r="A154" s="17" t="s">
        <v>757</v>
      </c>
      <c r="B154" s="3" t="s">
        <v>468</v>
      </c>
      <c r="C154" s="17">
        <v>0</v>
      </c>
      <c r="D154" s="17">
        <v>1</v>
      </c>
      <c r="E154" s="17">
        <v>0</v>
      </c>
      <c r="F154" s="17">
        <v>3</v>
      </c>
      <c r="G154" s="17">
        <v>1</v>
      </c>
      <c r="H154" s="17">
        <v>0</v>
      </c>
      <c r="I154" s="17">
        <v>0</v>
      </c>
      <c r="J154" s="17">
        <v>4</v>
      </c>
      <c r="K154" s="17">
        <v>1</v>
      </c>
      <c r="L154" s="17">
        <v>8</v>
      </c>
      <c r="M154" s="17">
        <v>10</v>
      </c>
      <c r="N154" s="17">
        <v>2</v>
      </c>
      <c r="O154" s="17"/>
      <c r="P154" s="17">
        <v>3</v>
      </c>
      <c r="Q154" s="17">
        <v>0</v>
      </c>
      <c r="R154" s="17">
        <v>0</v>
      </c>
    </row>
    <row r="155" spans="1:18" x14ac:dyDescent="0.25">
      <c r="A155" s="17" t="s">
        <v>758</v>
      </c>
      <c r="B155" s="3" t="s">
        <v>571</v>
      </c>
      <c r="C155" s="17">
        <v>0</v>
      </c>
      <c r="D155" s="17">
        <v>0</v>
      </c>
      <c r="E155" s="17">
        <v>2</v>
      </c>
      <c r="F155" s="17">
        <v>1</v>
      </c>
      <c r="G155" s="17">
        <v>2</v>
      </c>
      <c r="H155" s="17">
        <v>0</v>
      </c>
      <c r="I155" s="17">
        <v>0</v>
      </c>
      <c r="J155" s="17">
        <v>3</v>
      </c>
      <c r="K155" s="17">
        <v>1</v>
      </c>
      <c r="L155" s="17">
        <v>4</v>
      </c>
      <c r="M155" s="17">
        <v>4</v>
      </c>
      <c r="N155" s="17">
        <v>3</v>
      </c>
      <c r="O155" s="17"/>
      <c r="P155" s="17">
        <v>0</v>
      </c>
      <c r="Q155" s="17">
        <v>0</v>
      </c>
      <c r="R155" s="17">
        <v>0</v>
      </c>
    </row>
    <row r="156" spans="1:18" x14ac:dyDescent="0.25">
      <c r="A156" s="17" t="s">
        <v>759</v>
      </c>
      <c r="B156" s="3" t="s">
        <v>573</v>
      </c>
      <c r="C156" s="17">
        <v>0</v>
      </c>
      <c r="D156" s="17">
        <v>0</v>
      </c>
      <c r="E156" s="17">
        <v>0</v>
      </c>
      <c r="F156" s="17">
        <v>3</v>
      </c>
      <c r="G156" s="17">
        <v>2</v>
      </c>
      <c r="H156" s="17">
        <v>0</v>
      </c>
      <c r="I156" s="17">
        <v>0</v>
      </c>
      <c r="J156" s="17">
        <v>4</v>
      </c>
      <c r="K156" s="17">
        <v>0</v>
      </c>
      <c r="L156" s="17">
        <v>11</v>
      </c>
      <c r="M156" s="17">
        <v>21</v>
      </c>
      <c r="N156" s="17">
        <v>11</v>
      </c>
      <c r="O156" s="17"/>
      <c r="P156" s="17">
        <v>2</v>
      </c>
      <c r="Q156" s="17">
        <v>0</v>
      </c>
      <c r="R156" s="17">
        <v>0</v>
      </c>
    </row>
    <row r="157" spans="1:18" x14ac:dyDescent="0.25">
      <c r="A157" s="17" t="s">
        <v>760</v>
      </c>
      <c r="B157" s="3" t="s">
        <v>575</v>
      </c>
      <c r="C157" s="17">
        <v>0</v>
      </c>
      <c r="D157" s="17">
        <v>0</v>
      </c>
      <c r="E157" s="17">
        <v>0</v>
      </c>
      <c r="F157" s="17">
        <v>5</v>
      </c>
      <c r="G157" s="17">
        <v>0</v>
      </c>
      <c r="H157" s="17">
        <v>0</v>
      </c>
      <c r="I157" s="17">
        <v>0</v>
      </c>
      <c r="J157" s="17">
        <v>5</v>
      </c>
      <c r="K157" s="17">
        <v>0</v>
      </c>
      <c r="L157" s="17">
        <v>10</v>
      </c>
      <c r="M157" s="17">
        <v>32</v>
      </c>
      <c r="N157" s="17">
        <v>8</v>
      </c>
      <c r="O157" s="17"/>
      <c r="P157" s="17">
        <v>7</v>
      </c>
      <c r="Q157" s="17">
        <v>0</v>
      </c>
      <c r="R157" s="17">
        <v>0</v>
      </c>
    </row>
    <row r="158" spans="1:18" x14ac:dyDescent="0.25">
      <c r="A158" s="17" t="s">
        <v>761</v>
      </c>
      <c r="B158" s="3" t="s">
        <v>470</v>
      </c>
      <c r="C158" s="17">
        <v>0</v>
      </c>
      <c r="D158" s="17">
        <v>0</v>
      </c>
      <c r="E158" s="17">
        <v>3</v>
      </c>
      <c r="F158" s="17">
        <v>4</v>
      </c>
      <c r="G158" s="17">
        <v>0</v>
      </c>
      <c r="H158" s="17">
        <v>0</v>
      </c>
      <c r="I158" s="17">
        <v>0</v>
      </c>
      <c r="J158" s="17">
        <v>9</v>
      </c>
      <c r="K158" s="17">
        <v>3</v>
      </c>
      <c r="L158" s="17">
        <v>14</v>
      </c>
      <c r="M158" s="17">
        <v>5</v>
      </c>
      <c r="N158" s="17">
        <v>5</v>
      </c>
      <c r="O158" s="17"/>
      <c r="P158" s="17">
        <v>3</v>
      </c>
      <c r="Q158" s="17">
        <v>1</v>
      </c>
      <c r="R158" s="17">
        <v>0</v>
      </c>
    </row>
    <row r="159" spans="1:18" x14ac:dyDescent="0.25">
      <c r="A159" s="17" t="s">
        <v>762</v>
      </c>
      <c r="B159" s="3" t="s">
        <v>472</v>
      </c>
      <c r="C159" s="17">
        <v>0</v>
      </c>
      <c r="D159" s="17">
        <v>0</v>
      </c>
      <c r="E159" s="17">
        <v>0</v>
      </c>
      <c r="F159" s="17">
        <v>3</v>
      </c>
      <c r="G159" s="17">
        <v>0</v>
      </c>
      <c r="H159" s="17">
        <v>0</v>
      </c>
      <c r="I159" s="17">
        <v>0</v>
      </c>
      <c r="J159" s="17">
        <v>3</v>
      </c>
      <c r="K159" s="17">
        <v>1</v>
      </c>
      <c r="L159" s="17">
        <v>8</v>
      </c>
      <c r="M159" s="17">
        <v>8</v>
      </c>
      <c r="N159" s="17">
        <v>5</v>
      </c>
      <c r="O159" s="17"/>
      <c r="P159" s="17">
        <v>3</v>
      </c>
      <c r="Q159" s="17">
        <v>0</v>
      </c>
      <c r="R159" s="17">
        <v>0</v>
      </c>
    </row>
    <row r="160" spans="1:18" x14ac:dyDescent="0.25">
      <c r="A160" s="17" t="s">
        <v>763</v>
      </c>
      <c r="B160" s="3" t="s">
        <v>577</v>
      </c>
      <c r="C160" s="17">
        <v>0</v>
      </c>
      <c r="D160" s="17">
        <v>0</v>
      </c>
      <c r="E160" s="17">
        <v>0</v>
      </c>
      <c r="F160" s="17">
        <v>4</v>
      </c>
      <c r="G160" s="17">
        <v>1</v>
      </c>
      <c r="H160" s="17">
        <v>0</v>
      </c>
      <c r="I160" s="17">
        <v>0</v>
      </c>
      <c r="J160" s="17">
        <v>4</v>
      </c>
      <c r="K160" s="17">
        <v>1</v>
      </c>
      <c r="L160" s="17">
        <v>10</v>
      </c>
      <c r="M160" s="17">
        <v>6</v>
      </c>
      <c r="N160" s="17">
        <v>3</v>
      </c>
      <c r="O160" s="17"/>
      <c r="P160" s="17">
        <v>5</v>
      </c>
      <c r="Q160" s="17">
        <v>1</v>
      </c>
      <c r="R160" s="17">
        <v>0</v>
      </c>
    </row>
    <row r="161" spans="1:18" x14ac:dyDescent="0.25">
      <c r="A161" s="17" t="s">
        <v>764</v>
      </c>
      <c r="B161" s="3" t="s">
        <v>579</v>
      </c>
      <c r="C161" s="17">
        <v>0</v>
      </c>
      <c r="D161" s="17">
        <v>0</v>
      </c>
      <c r="E161" s="17">
        <v>0</v>
      </c>
      <c r="F161" s="17">
        <v>2</v>
      </c>
      <c r="G161" s="17">
        <v>1</v>
      </c>
      <c r="H161" s="17">
        <v>1</v>
      </c>
      <c r="I161" s="17">
        <v>1</v>
      </c>
      <c r="J161" s="17">
        <v>3</v>
      </c>
      <c r="K161" s="17">
        <v>1</v>
      </c>
      <c r="L161" s="17">
        <v>8</v>
      </c>
      <c r="M161" s="17">
        <v>6</v>
      </c>
      <c r="N161" s="17">
        <v>3</v>
      </c>
      <c r="O161" s="17"/>
      <c r="P161" s="17">
        <v>5</v>
      </c>
      <c r="Q161" s="17">
        <v>0</v>
      </c>
      <c r="R161" s="17">
        <v>0</v>
      </c>
    </row>
    <row r="162" spans="1:18" x14ac:dyDescent="0.25">
      <c r="A162" s="17" t="s">
        <v>765</v>
      </c>
      <c r="B162" s="3" t="s">
        <v>581</v>
      </c>
      <c r="C162" s="17">
        <v>0</v>
      </c>
      <c r="D162" s="17">
        <v>1</v>
      </c>
      <c r="E162" s="17">
        <v>1</v>
      </c>
      <c r="F162" s="17">
        <v>2</v>
      </c>
      <c r="G162" s="17">
        <v>1</v>
      </c>
      <c r="H162" s="17">
        <v>0</v>
      </c>
      <c r="I162" s="17">
        <v>0</v>
      </c>
      <c r="J162" s="17">
        <v>4</v>
      </c>
      <c r="K162" s="17">
        <v>1</v>
      </c>
      <c r="L162" s="17">
        <v>11</v>
      </c>
      <c r="M162" s="17">
        <v>10</v>
      </c>
      <c r="N162" s="17">
        <v>1</v>
      </c>
      <c r="O162" s="17"/>
      <c r="P162" s="17">
        <v>6</v>
      </c>
      <c r="Q162" s="17">
        <v>3</v>
      </c>
      <c r="R162" s="17">
        <v>0</v>
      </c>
    </row>
    <row r="163" spans="1:18" x14ac:dyDescent="0.25">
      <c r="A163" s="17" t="s">
        <v>766</v>
      </c>
      <c r="B163" s="3" t="s">
        <v>299</v>
      </c>
      <c r="C163" s="17">
        <v>1</v>
      </c>
      <c r="D163" s="17">
        <v>0</v>
      </c>
      <c r="E163" s="17">
        <v>2</v>
      </c>
      <c r="F163" s="17">
        <v>3</v>
      </c>
      <c r="G163" s="17">
        <v>1</v>
      </c>
      <c r="H163" s="17">
        <v>0</v>
      </c>
      <c r="I163" s="17">
        <v>0</v>
      </c>
      <c r="J163" s="17">
        <v>6</v>
      </c>
      <c r="K163" s="17">
        <v>2</v>
      </c>
      <c r="L163" s="17">
        <v>6</v>
      </c>
      <c r="M163" s="17">
        <v>8</v>
      </c>
      <c r="N163" s="17">
        <v>5</v>
      </c>
      <c r="O163" s="17"/>
      <c r="P163" s="17">
        <v>3</v>
      </c>
      <c r="Q163" s="17">
        <v>2</v>
      </c>
      <c r="R163" s="17">
        <v>0</v>
      </c>
    </row>
    <row r="164" spans="1:18" x14ac:dyDescent="0.25">
      <c r="A164" s="17" t="s">
        <v>767</v>
      </c>
      <c r="B164" s="3" t="s">
        <v>584</v>
      </c>
      <c r="C164" s="17">
        <v>0</v>
      </c>
      <c r="D164" s="17">
        <v>0</v>
      </c>
      <c r="E164" s="17">
        <v>3</v>
      </c>
      <c r="F164" s="17">
        <v>3</v>
      </c>
      <c r="G164" s="17">
        <v>0</v>
      </c>
      <c r="H164" s="17">
        <v>0</v>
      </c>
      <c r="I164" s="17">
        <v>0</v>
      </c>
      <c r="J164" s="17">
        <v>10</v>
      </c>
      <c r="K164" s="17">
        <v>0</v>
      </c>
      <c r="L164" s="17">
        <v>10</v>
      </c>
      <c r="M164" s="17">
        <v>9</v>
      </c>
      <c r="N164" s="17">
        <v>7</v>
      </c>
      <c r="O164" s="17"/>
      <c r="P164" s="17">
        <v>8</v>
      </c>
      <c r="Q164" s="17">
        <v>4</v>
      </c>
      <c r="R164" s="17">
        <v>0</v>
      </c>
    </row>
    <row r="165" spans="1:18" x14ac:dyDescent="0.25">
      <c r="A165" s="17" t="s">
        <v>768</v>
      </c>
      <c r="B165" s="3" t="s">
        <v>586</v>
      </c>
      <c r="C165" s="17">
        <v>0</v>
      </c>
      <c r="D165" s="17">
        <v>1</v>
      </c>
      <c r="E165" s="17">
        <v>2</v>
      </c>
      <c r="F165" s="17">
        <v>2</v>
      </c>
      <c r="G165" s="17">
        <v>0</v>
      </c>
      <c r="H165" s="17">
        <v>0</v>
      </c>
      <c r="I165" s="17">
        <v>0</v>
      </c>
      <c r="J165" s="17">
        <v>6</v>
      </c>
      <c r="K165" s="17">
        <v>2</v>
      </c>
      <c r="L165" s="17">
        <v>7</v>
      </c>
      <c r="M165" s="17">
        <v>11</v>
      </c>
      <c r="N165" s="17">
        <v>3</v>
      </c>
      <c r="O165" s="17"/>
      <c r="P165" s="17">
        <v>7</v>
      </c>
      <c r="Q165" s="17">
        <v>1</v>
      </c>
      <c r="R165" s="17">
        <v>0</v>
      </c>
    </row>
    <row r="166" spans="1:18" x14ac:dyDescent="0.25">
      <c r="A166" s="17" t="s">
        <v>769</v>
      </c>
      <c r="B166" s="3" t="s">
        <v>674</v>
      </c>
      <c r="C166" s="17">
        <v>1</v>
      </c>
      <c r="D166" s="17">
        <v>0</v>
      </c>
      <c r="E166" s="17">
        <v>1</v>
      </c>
      <c r="F166" s="17">
        <v>0</v>
      </c>
      <c r="G166" s="17">
        <v>0</v>
      </c>
      <c r="H166" s="17">
        <v>0</v>
      </c>
      <c r="I166" s="17">
        <v>0</v>
      </c>
      <c r="J166" s="17">
        <v>6</v>
      </c>
      <c r="K166" s="17">
        <v>2</v>
      </c>
      <c r="L166" s="17">
        <v>7</v>
      </c>
      <c r="M166" s="17">
        <v>14</v>
      </c>
      <c r="N166" s="17">
        <v>2</v>
      </c>
      <c r="O166" s="17"/>
      <c r="P166" s="17">
        <v>0</v>
      </c>
      <c r="Q166" s="17">
        <v>3</v>
      </c>
      <c r="R166" s="17">
        <v>0</v>
      </c>
    </row>
    <row r="167" spans="1:18" x14ac:dyDescent="0.25">
      <c r="A167" s="17" t="s">
        <v>770</v>
      </c>
      <c r="B167" s="3" t="s">
        <v>474</v>
      </c>
      <c r="C167" s="17">
        <v>0</v>
      </c>
      <c r="D167" s="17">
        <v>2</v>
      </c>
      <c r="E167" s="17">
        <v>1</v>
      </c>
      <c r="F167" s="17">
        <v>1</v>
      </c>
      <c r="G167" s="17">
        <v>2</v>
      </c>
      <c r="H167" s="17">
        <v>0</v>
      </c>
      <c r="I167" s="17">
        <v>0</v>
      </c>
      <c r="J167" s="17">
        <v>4</v>
      </c>
      <c r="K167" s="17">
        <v>2</v>
      </c>
      <c r="L167" s="17">
        <v>8</v>
      </c>
      <c r="M167" s="17">
        <v>9</v>
      </c>
      <c r="N167" s="17">
        <v>4</v>
      </c>
      <c r="O167" s="17"/>
      <c r="P167" s="17">
        <v>7</v>
      </c>
      <c r="Q167" s="17">
        <v>0</v>
      </c>
      <c r="R167" s="17">
        <v>0</v>
      </c>
    </row>
    <row r="168" spans="1:18" x14ac:dyDescent="0.25">
      <c r="A168" s="17" t="s">
        <v>771</v>
      </c>
      <c r="B168" s="3" t="s">
        <v>588</v>
      </c>
      <c r="C168" s="17">
        <v>0</v>
      </c>
      <c r="D168" s="17">
        <v>0</v>
      </c>
      <c r="E168" s="17">
        <v>0</v>
      </c>
      <c r="F168" s="17">
        <v>3</v>
      </c>
      <c r="G168" s="17">
        <v>2</v>
      </c>
      <c r="H168" s="17">
        <v>0</v>
      </c>
      <c r="I168" s="17">
        <v>0</v>
      </c>
      <c r="J168" s="17">
        <v>4</v>
      </c>
      <c r="K168" s="17">
        <v>2</v>
      </c>
      <c r="L168" s="17">
        <v>10</v>
      </c>
      <c r="M168" s="17">
        <v>12</v>
      </c>
      <c r="N168" s="17">
        <v>5</v>
      </c>
      <c r="O168" s="17"/>
      <c r="P168" s="17">
        <v>1</v>
      </c>
      <c r="Q168" s="17">
        <v>0</v>
      </c>
      <c r="R168" s="17">
        <v>0</v>
      </c>
    </row>
    <row r="169" spans="1:18" x14ac:dyDescent="0.25">
      <c r="A169" s="17" t="s">
        <v>772</v>
      </c>
      <c r="B169" s="3" t="s">
        <v>590</v>
      </c>
      <c r="C169" s="17">
        <v>0</v>
      </c>
      <c r="D169" s="17">
        <v>0</v>
      </c>
      <c r="E169" s="17">
        <v>1</v>
      </c>
      <c r="F169" s="17">
        <v>2</v>
      </c>
      <c r="G169" s="17">
        <v>2</v>
      </c>
      <c r="H169" s="17">
        <v>0</v>
      </c>
      <c r="I169" s="17">
        <v>0</v>
      </c>
      <c r="J169" s="17">
        <v>4</v>
      </c>
      <c r="K169" s="17">
        <v>3</v>
      </c>
      <c r="L169" s="17">
        <v>10</v>
      </c>
      <c r="M169" s="17">
        <v>15</v>
      </c>
      <c r="N169" s="17">
        <v>8</v>
      </c>
      <c r="O169" s="17"/>
      <c r="P169" s="17">
        <v>5</v>
      </c>
      <c r="Q169" s="17">
        <v>0</v>
      </c>
      <c r="R169" s="17">
        <v>0</v>
      </c>
    </row>
    <row r="170" spans="1:18" x14ac:dyDescent="0.25">
      <c r="A170" s="17" t="s">
        <v>773</v>
      </c>
      <c r="B170" s="3" t="s">
        <v>677</v>
      </c>
      <c r="C170" s="17">
        <v>0</v>
      </c>
      <c r="D170" s="17">
        <v>0</v>
      </c>
      <c r="E170" s="17">
        <v>1</v>
      </c>
      <c r="F170" s="17">
        <v>5</v>
      </c>
      <c r="G170" s="17">
        <v>0</v>
      </c>
      <c r="H170" s="17">
        <v>0</v>
      </c>
      <c r="I170" s="17">
        <v>0</v>
      </c>
      <c r="J170" s="17">
        <v>6</v>
      </c>
      <c r="K170" s="17">
        <v>0</v>
      </c>
      <c r="L170" s="17">
        <v>7</v>
      </c>
      <c r="M170" s="17">
        <v>12</v>
      </c>
      <c r="N170" s="17">
        <v>5</v>
      </c>
      <c r="O170" s="17"/>
      <c r="P170" s="17">
        <v>1</v>
      </c>
      <c r="Q170" s="17">
        <v>0</v>
      </c>
      <c r="R170" s="17">
        <v>0</v>
      </c>
    </row>
    <row r="171" spans="1:18" x14ac:dyDescent="0.25">
      <c r="A171" s="17" t="s">
        <v>774</v>
      </c>
      <c r="B171" s="3" t="s">
        <v>476</v>
      </c>
      <c r="C171" s="17">
        <v>0</v>
      </c>
      <c r="D171" s="17">
        <v>0</v>
      </c>
      <c r="E171" s="17">
        <v>0</v>
      </c>
      <c r="F171" s="17">
        <v>0</v>
      </c>
      <c r="G171" s="17">
        <v>1</v>
      </c>
      <c r="H171" s="17">
        <v>0</v>
      </c>
      <c r="I171" s="17">
        <v>0</v>
      </c>
      <c r="J171" s="17">
        <v>1</v>
      </c>
      <c r="K171" s="17">
        <v>0</v>
      </c>
      <c r="L171" s="17">
        <v>2</v>
      </c>
      <c r="M171" s="17">
        <v>19</v>
      </c>
      <c r="N171" s="17">
        <v>7</v>
      </c>
      <c r="O171" s="17"/>
      <c r="P171" s="17">
        <v>1</v>
      </c>
      <c r="Q171" s="17">
        <v>0</v>
      </c>
      <c r="R171" s="17">
        <v>0</v>
      </c>
    </row>
    <row r="172" spans="1:18" x14ac:dyDescent="0.25">
      <c r="A172" s="17" t="s">
        <v>775</v>
      </c>
      <c r="B172" s="3" t="s">
        <v>592</v>
      </c>
      <c r="C172" s="17">
        <v>0</v>
      </c>
      <c r="D172" s="17">
        <v>1</v>
      </c>
      <c r="E172" s="17">
        <v>5</v>
      </c>
      <c r="F172" s="17">
        <v>1</v>
      </c>
      <c r="G172" s="17">
        <v>0</v>
      </c>
      <c r="H172" s="17">
        <v>1</v>
      </c>
      <c r="I172" s="17">
        <v>1</v>
      </c>
      <c r="J172" s="17">
        <v>16</v>
      </c>
      <c r="K172" s="17">
        <v>3</v>
      </c>
      <c r="L172" s="17">
        <v>10</v>
      </c>
      <c r="M172" s="17">
        <v>28</v>
      </c>
      <c r="N172" s="17">
        <v>11</v>
      </c>
      <c r="O172" s="17"/>
      <c r="P172" s="17">
        <v>7</v>
      </c>
      <c r="Q172" s="17">
        <v>1</v>
      </c>
      <c r="R172" s="17">
        <v>0</v>
      </c>
    </row>
    <row r="173" spans="1:18" x14ac:dyDescent="0.25">
      <c r="A173" s="17" t="s">
        <v>776</v>
      </c>
      <c r="B173" s="3" t="s">
        <v>594</v>
      </c>
      <c r="C173" s="17">
        <v>0</v>
      </c>
      <c r="D173" s="17">
        <v>0</v>
      </c>
      <c r="E173" s="17">
        <v>2</v>
      </c>
      <c r="F173" s="17">
        <v>9</v>
      </c>
      <c r="G173" s="17">
        <v>0</v>
      </c>
      <c r="H173" s="17">
        <v>0</v>
      </c>
      <c r="I173" s="17">
        <v>0</v>
      </c>
      <c r="J173" s="17">
        <v>11</v>
      </c>
      <c r="K173" s="17">
        <v>1</v>
      </c>
      <c r="L173" s="17">
        <v>8</v>
      </c>
      <c r="M173" s="17">
        <v>14</v>
      </c>
      <c r="N173" s="17">
        <v>5</v>
      </c>
      <c r="O173" s="17"/>
      <c r="P173" s="17">
        <v>1</v>
      </c>
      <c r="Q173" s="17">
        <v>1</v>
      </c>
      <c r="R173" s="17">
        <v>0</v>
      </c>
    </row>
    <row r="174" spans="1:18" x14ac:dyDescent="0.25">
      <c r="A174" s="17" t="s">
        <v>777</v>
      </c>
      <c r="B174" s="3" t="s">
        <v>478</v>
      </c>
      <c r="C174" s="17">
        <v>0</v>
      </c>
      <c r="D174" s="17">
        <v>0</v>
      </c>
      <c r="E174" s="17">
        <v>2</v>
      </c>
      <c r="F174" s="17">
        <v>3</v>
      </c>
      <c r="G174" s="17">
        <v>0</v>
      </c>
      <c r="H174" s="17">
        <v>0</v>
      </c>
      <c r="I174" s="17">
        <v>0</v>
      </c>
      <c r="J174" s="17">
        <v>5</v>
      </c>
      <c r="K174" s="17">
        <v>2</v>
      </c>
      <c r="L174" s="17">
        <v>2</v>
      </c>
      <c r="M174" s="17">
        <v>13</v>
      </c>
      <c r="N174" s="17">
        <v>6</v>
      </c>
      <c r="O174" s="17"/>
      <c r="P174" s="17">
        <v>1</v>
      </c>
      <c r="Q174" s="17">
        <v>3</v>
      </c>
      <c r="R174" s="17">
        <v>0</v>
      </c>
    </row>
    <row r="175" spans="1:18" x14ac:dyDescent="0.25">
      <c r="A175" s="17" t="s">
        <v>778</v>
      </c>
      <c r="B175" s="3" t="s">
        <v>480</v>
      </c>
      <c r="C175" s="17">
        <v>0</v>
      </c>
      <c r="D175" s="17">
        <v>0</v>
      </c>
      <c r="E175" s="17">
        <v>0</v>
      </c>
      <c r="F175" s="17">
        <v>2</v>
      </c>
      <c r="G175" s="17">
        <v>0</v>
      </c>
      <c r="H175" s="17">
        <v>0</v>
      </c>
      <c r="I175" s="17">
        <v>0</v>
      </c>
      <c r="J175" s="17">
        <v>7</v>
      </c>
      <c r="K175" s="17">
        <v>2</v>
      </c>
      <c r="L175" s="17">
        <v>7</v>
      </c>
      <c r="M175" s="17">
        <v>7</v>
      </c>
      <c r="N175" s="17">
        <v>5</v>
      </c>
      <c r="O175" s="17"/>
      <c r="P175" s="17">
        <v>0</v>
      </c>
      <c r="Q175" s="17">
        <v>3</v>
      </c>
      <c r="R175" s="17">
        <v>0</v>
      </c>
    </row>
    <row r="176" spans="1:18" x14ac:dyDescent="0.25">
      <c r="A176" s="17" t="s">
        <v>779</v>
      </c>
      <c r="B176" s="3" t="s">
        <v>596</v>
      </c>
      <c r="C176" s="17">
        <v>0</v>
      </c>
      <c r="D176" s="17">
        <v>0</v>
      </c>
      <c r="E176" s="17">
        <v>1</v>
      </c>
      <c r="F176" s="17">
        <v>6</v>
      </c>
      <c r="G176" s="17">
        <v>0</v>
      </c>
      <c r="H176" s="17">
        <v>0</v>
      </c>
      <c r="I176" s="17">
        <v>0</v>
      </c>
      <c r="J176" s="17">
        <v>7</v>
      </c>
      <c r="K176" s="17">
        <v>2</v>
      </c>
      <c r="L176" s="17">
        <v>8</v>
      </c>
      <c r="M176" s="17">
        <v>11</v>
      </c>
      <c r="N176" s="17">
        <v>2</v>
      </c>
      <c r="O176" s="17"/>
      <c r="P176" s="17">
        <v>2</v>
      </c>
      <c r="Q176" s="17">
        <v>2</v>
      </c>
      <c r="R176" s="17">
        <v>0</v>
      </c>
    </row>
    <row r="177" spans="1:18" x14ac:dyDescent="0.25">
      <c r="A177" s="17" t="s">
        <v>780</v>
      </c>
      <c r="B177" s="3" t="s">
        <v>598</v>
      </c>
      <c r="C177" s="17">
        <v>0</v>
      </c>
      <c r="D177" s="17">
        <v>1</v>
      </c>
      <c r="E177" s="17">
        <v>2</v>
      </c>
      <c r="F177" s="17">
        <v>2</v>
      </c>
      <c r="G177" s="17">
        <v>0</v>
      </c>
      <c r="H177" s="17">
        <v>0</v>
      </c>
      <c r="I177" s="17">
        <v>0</v>
      </c>
      <c r="J177" s="17">
        <v>5</v>
      </c>
      <c r="K177" s="17">
        <v>1</v>
      </c>
      <c r="L177" s="17">
        <v>10</v>
      </c>
      <c r="M177" s="17">
        <v>7</v>
      </c>
      <c r="N177" s="17">
        <v>6</v>
      </c>
      <c r="O177" s="17"/>
      <c r="P177" s="17">
        <v>4</v>
      </c>
      <c r="Q177" s="17">
        <v>1</v>
      </c>
      <c r="R177" s="17">
        <v>0</v>
      </c>
    </row>
    <row r="178" spans="1:18" x14ac:dyDescent="0.25">
      <c r="A178" s="17" t="s">
        <v>781</v>
      </c>
      <c r="B178" s="3" t="s">
        <v>600</v>
      </c>
      <c r="C178" s="17">
        <v>0</v>
      </c>
      <c r="D178" s="17">
        <v>0</v>
      </c>
      <c r="E178" s="17">
        <v>1</v>
      </c>
      <c r="F178" s="17">
        <v>2</v>
      </c>
      <c r="G178" s="17">
        <v>0</v>
      </c>
      <c r="H178" s="17">
        <v>0</v>
      </c>
      <c r="I178" s="17">
        <v>0</v>
      </c>
      <c r="J178" s="17">
        <v>4</v>
      </c>
      <c r="K178" s="17">
        <v>4</v>
      </c>
      <c r="L178" s="17">
        <v>8</v>
      </c>
      <c r="M178" s="17">
        <v>5</v>
      </c>
      <c r="N178" s="17">
        <v>4</v>
      </c>
      <c r="O178" s="17"/>
      <c r="P178" s="17">
        <v>2</v>
      </c>
      <c r="Q178" s="17">
        <v>1</v>
      </c>
      <c r="R178" s="17">
        <v>0</v>
      </c>
    </row>
    <row r="179" spans="1:18" x14ac:dyDescent="0.25">
      <c r="A179" s="17" t="s">
        <v>782</v>
      </c>
      <c r="B179" s="3" t="s">
        <v>482</v>
      </c>
      <c r="C179" s="17">
        <v>0</v>
      </c>
      <c r="D179" s="17">
        <v>0</v>
      </c>
      <c r="E179" s="17">
        <v>0</v>
      </c>
      <c r="F179" s="17">
        <v>3</v>
      </c>
      <c r="G179" s="17">
        <v>0</v>
      </c>
      <c r="H179" s="17">
        <v>0</v>
      </c>
      <c r="I179" s="17">
        <v>0</v>
      </c>
      <c r="J179" s="17">
        <v>4</v>
      </c>
      <c r="K179" s="17">
        <v>0</v>
      </c>
      <c r="L179" s="17">
        <v>6</v>
      </c>
      <c r="M179" s="17">
        <v>11</v>
      </c>
      <c r="N179" s="17">
        <v>3</v>
      </c>
      <c r="O179" s="17"/>
      <c r="P179" s="17">
        <v>4</v>
      </c>
      <c r="Q179" s="17">
        <v>0</v>
      </c>
      <c r="R179" s="17">
        <v>0</v>
      </c>
    </row>
    <row r="180" spans="1:18" x14ac:dyDescent="0.25">
      <c r="A180" s="17" t="s">
        <v>783</v>
      </c>
      <c r="B180" s="3" t="s">
        <v>601</v>
      </c>
      <c r="C180" s="17">
        <v>0</v>
      </c>
      <c r="D180" s="17">
        <v>0</v>
      </c>
      <c r="E180" s="17">
        <v>0</v>
      </c>
      <c r="F180" s="17">
        <v>3</v>
      </c>
      <c r="G180" s="17">
        <v>0</v>
      </c>
      <c r="H180" s="17">
        <v>0</v>
      </c>
      <c r="I180" s="17">
        <v>0</v>
      </c>
      <c r="J180" s="17">
        <v>9</v>
      </c>
      <c r="K180" s="17">
        <v>0</v>
      </c>
      <c r="L180" s="17">
        <v>4</v>
      </c>
      <c r="M180" s="17">
        <v>10</v>
      </c>
      <c r="N180" s="17">
        <v>3</v>
      </c>
      <c r="O180" s="17"/>
      <c r="P180" s="17">
        <v>13</v>
      </c>
      <c r="Q180" s="17">
        <v>0</v>
      </c>
      <c r="R180" s="17">
        <v>0</v>
      </c>
    </row>
    <row r="181" spans="1:18" x14ac:dyDescent="0.25">
      <c r="A181" s="17" t="s">
        <v>784</v>
      </c>
      <c r="B181" s="3" t="s">
        <v>603</v>
      </c>
      <c r="C181" s="17">
        <v>1</v>
      </c>
      <c r="D181" s="17">
        <v>0</v>
      </c>
      <c r="E181" s="17">
        <v>3</v>
      </c>
      <c r="F181" s="17">
        <v>4</v>
      </c>
      <c r="G181" s="17">
        <v>0</v>
      </c>
      <c r="H181" s="17">
        <v>0</v>
      </c>
      <c r="I181" s="17">
        <v>0</v>
      </c>
      <c r="J181" s="17">
        <v>8</v>
      </c>
      <c r="K181" s="17">
        <v>2</v>
      </c>
      <c r="L181" s="17">
        <v>9</v>
      </c>
      <c r="M181" s="17">
        <v>12</v>
      </c>
      <c r="N181" s="17">
        <v>5</v>
      </c>
      <c r="O181" s="17"/>
      <c r="P181" s="17">
        <v>3</v>
      </c>
      <c r="Q181" s="17">
        <v>1</v>
      </c>
      <c r="R181" s="17">
        <v>0</v>
      </c>
    </row>
    <row r="182" spans="1:18" x14ac:dyDescent="0.25">
      <c r="A182" s="17" t="s">
        <v>785</v>
      </c>
      <c r="B182" s="3" t="s">
        <v>605</v>
      </c>
      <c r="C182" s="17">
        <v>0</v>
      </c>
      <c r="D182" s="17">
        <v>1</v>
      </c>
      <c r="E182" s="17">
        <v>0</v>
      </c>
      <c r="F182" s="17">
        <v>1</v>
      </c>
      <c r="G182" s="17">
        <v>0</v>
      </c>
      <c r="H182" s="17">
        <v>2</v>
      </c>
      <c r="I182" s="17">
        <v>2</v>
      </c>
      <c r="J182" s="17">
        <v>2</v>
      </c>
      <c r="K182" s="17">
        <v>0</v>
      </c>
      <c r="L182" s="17">
        <v>9</v>
      </c>
      <c r="M182" s="17">
        <v>10</v>
      </c>
      <c r="N182" s="17">
        <v>11</v>
      </c>
      <c r="O182" s="17"/>
      <c r="P182" s="17">
        <v>7</v>
      </c>
      <c r="Q182" s="17">
        <v>1</v>
      </c>
      <c r="R182" s="17">
        <v>0</v>
      </c>
    </row>
    <row r="183" spans="1:18" x14ac:dyDescent="0.25">
      <c r="A183" s="17" t="s">
        <v>786</v>
      </c>
      <c r="B183" s="3" t="s">
        <v>484</v>
      </c>
      <c r="C183" s="17">
        <v>1</v>
      </c>
      <c r="D183" s="17">
        <v>0</v>
      </c>
      <c r="E183" s="17">
        <v>1</v>
      </c>
      <c r="F183" s="17">
        <v>0</v>
      </c>
      <c r="G183" s="17">
        <v>0</v>
      </c>
      <c r="H183" s="17">
        <v>0</v>
      </c>
      <c r="I183" s="17">
        <v>0</v>
      </c>
      <c r="J183" s="17">
        <v>2</v>
      </c>
      <c r="K183" s="17">
        <v>2</v>
      </c>
      <c r="L183" s="17">
        <v>6</v>
      </c>
      <c r="M183" s="17">
        <v>11</v>
      </c>
      <c r="N183" s="17">
        <v>0</v>
      </c>
      <c r="O183" s="17"/>
      <c r="P183" s="17">
        <v>7</v>
      </c>
      <c r="Q183" s="17">
        <v>0</v>
      </c>
      <c r="R183" s="17">
        <v>0</v>
      </c>
    </row>
    <row r="184" spans="1:18" x14ac:dyDescent="0.25">
      <c r="A184" s="17" t="s">
        <v>787</v>
      </c>
      <c r="B184" s="3" t="s">
        <v>607</v>
      </c>
      <c r="C184" s="17">
        <v>0</v>
      </c>
      <c r="D184" s="17">
        <v>0</v>
      </c>
      <c r="E184" s="17">
        <v>0</v>
      </c>
      <c r="F184" s="17">
        <v>4</v>
      </c>
      <c r="G184" s="17">
        <v>3</v>
      </c>
      <c r="H184" s="17">
        <v>0</v>
      </c>
      <c r="I184" s="17">
        <v>0</v>
      </c>
      <c r="J184" s="17">
        <v>4</v>
      </c>
      <c r="K184" s="17">
        <v>0</v>
      </c>
      <c r="L184" s="17">
        <v>2</v>
      </c>
      <c r="M184" s="17">
        <v>5</v>
      </c>
      <c r="N184" s="17">
        <v>3</v>
      </c>
      <c r="O184" s="17"/>
      <c r="P184" s="17">
        <v>6</v>
      </c>
      <c r="Q184" s="17">
        <v>3</v>
      </c>
      <c r="R184" s="17">
        <v>0</v>
      </c>
    </row>
    <row r="185" spans="1:18" x14ac:dyDescent="0.25">
      <c r="A185" s="17" t="s">
        <v>788</v>
      </c>
      <c r="B185" s="3" t="s">
        <v>609</v>
      </c>
      <c r="C185" s="17">
        <v>1</v>
      </c>
      <c r="D185" s="17">
        <v>0</v>
      </c>
      <c r="E185" s="17">
        <v>2</v>
      </c>
      <c r="F185" s="17">
        <v>2</v>
      </c>
      <c r="G185" s="17">
        <v>0</v>
      </c>
      <c r="H185" s="17">
        <v>1</v>
      </c>
      <c r="I185" s="17">
        <v>1</v>
      </c>
      <c r="J185" s="17">
        <v>5</v>
      </c>
      <c r="K185" s="17">
        <v>2</v>
      </c>
      <c r="L185" s="17">
        <v>10</v>
      </c>
      <c r="M185" s="17">
        <v>4</v>
      </c>
      <c r="N185" s="17">
        <v>0</v>
      </c>
      <c r="O185" s="17"/>
      <c r="P185" s="17">
        <v>6</v>
      </c>
      <c r="Q185" s="17">
        <v>2</v>
      </c>
      <c r="R185" s="17">
        <v>0</v>
      </c>
    </row>
    <row r="186" spans="1:18" x14ac:dyDescent="0.25">
      <c r="A186" s="17" t="s">
        <v>789</v>
      </c>
      <c r="B186" s="3" t="s">
        <v>694</v>
      </c>
      <c r="C186" s="17">
        <v>1</v>
      </c>
      <c r="D186" s="17">
        <v>0</v>
      </c>
      <c r="E186" s="17">
        <v>0</v>
      </c>
      <c r="F186" s="17">
        <v>1</v>
      </c>
      <c r="G186" s="17">
        <v>0</v>
      </c>
      <c r="H186" s="17">
        <v>0</v>
      </c>
      <c r="I186" s="17">
        <v>0</v>
      </c>
      <c r="J186" s="17">
        <v>4</v>
      </c>
      <c r="K186" s="17">
        <v>1</v>
      </c>
      <c r="L186" s="17">
        <v>5</v>
      </c>
      <c r="M186" s="17">
        <v>14</v>
      </c>
      <c r="N186" s="17">
        <v>2</v>
      </c>
      <c r="O186" s="17"/>
      <c r="P186" s="17">
        <v>4</v>
      </c>
      <c r="Q186" s="17">
        <v>0</v>
      </c>
      <c r="R186" s="17">
        <v>0</v>
      </c>
    </row>
    <row r="187" spans="1:18" x14ac:dyDescent="0.25">
      <c r="A187" s="17" t="s">
        <v>790</v>
      </c>
      <c r="B187" s="3" t="s">
        <v>611</v>
      </c>
      <c r="C187" s="17">
        <v>0</v>
      </c>
      <c r="D187" s="17">
        <v>0</v>
      </c>
      <c r="E187" s="17">
        <v>1</v>
      </c>
      <c r="F187" s="17">
        <v>4</v>
      </c>
      <c r="G187" s="17">
        <v>1</v>
      </c>
      <c r="H187" s="17">
        <v>0</v>
      </c>
      <c r="I187" s="17">
        <v>0</v>
      </c>
      <c r="J187" s="17">
        <v>7</v>
      </c>
      <c r="K187" s="17">
        <v>4</v>
      </c>
      <c r="L187" s="17">
        <v>9</v>
      </c>
      <c r="M187" s="17">
        <v>10</v>
      </c>
      <c r="N187" s="17">
        <v>7</v>
      </c>
      <c r="O187" s="17"/>
      <c r="P187" s="17">
        <v>7</v>
      </c>
      <c r="Q187" s="17">
        <v>1</v>
      </c>
      <c r="R187" s="17">
        <v>0</v>
      </c>
    </row>
    <row r="188" spans="1:18" x14ac:dyDescent="0.25">
      <c r="A188" s="17" t="s">
        <v>791</v>
      </c>
      <c r="B188" s="3" t="s">
        <v>613</v>
      </c>
      <c r="C188" s="17">
        <v>1</v>
      </c>
      <c r="D188" s="17">
        <v>0</v>
      </c>
      <c r="E188" s="17">
        <v>1</v>
      </c>
      <c r="F188" s="17">
        <v>2</v>
      </c>
      <c r="G188" s="17">
        <v>1</v>
      </c>
      <c r="H188" s="17">
        <v>0</v>
      </c>
      <c r="I188" s="17">
        <v>0</v>
      </c>
      <c r="J188" s="17">
        <v>4</v>
      </c>
      <c r="K188" s="17">
        <v>1</v>
      </c>
      <c r="L188" s="17">
        <v>0</v>
      </c>
      <c r="M188" s="17">
        <v>12</v>
      </c>
      <c r="N188" s="17">
        <v>4</v>
      </c>
      <c r="O188" s="17"/>
      <c r="P188" s="17">
        <v>3</v>
      </c>
      <c r="Q188" s="17">
        <v>1</v>
      </c>
      <c r="R188" s="17">
        <v>0</v>
      </c>
    </row>
    <row r="189" spans="1:18" x14ac:dyDescent="0.25">
      <c r="A189" s="17" t="s">
        <v>439</v>
      </c>
      <c r="B189" s="3" t="s">
        <v>273</v>
      </c>
      <c r="C189" s="17">
        <v>0</v>
      </c>
      <c r="D189" s="17">
        <v>0</v>
      </c>
      <c r="E189" s="17">
        <v>3</v>
      </c>
      <c r="F189" s="17">
        <v>3</v>
      </c>
      <c r="G189" s="17">
        <v>0</v>
      </c>
      <c r="H189" s="17">
        <v>0</v>
      </c>
      <c r="I189" s="17">
        <v>0</v>
      </c>
      <c r="J189" s="17">
        <v>6</v>
      </c>
      <c r="K189" s="17">
        <v>3</v>
      </c>
      <c r="L189" s="17">
        <v>13</v>
      </c>
      <c r="M189" s="17">
        <v>7</v>
      </c>
      <c r="N189" s="17">
        <v>5</v>
      </c>
      <c r="O189" s="17"/>
      <c r="P189" s="17">
        <v>5</v>
      </c>
      <c r="Q189" s="17">
        <v>1</v>
      </c>
      <c r="R189" s="17">
        <v>0</v>
      </c>
    </row>
    <row r="190" spans="1:18" x14ac:dyDescent="0.25">
      <c r="A190" s="17" t="s">
        <v>792</v>
      </c>
      <c r="B190" s="3" t="s">
        <v>307</v>
      </c>
      <c r="C190" s="17">
        <v>0</v>
      </c>
      <c r="D190" s="17">
        <v>0</v>
      </c>
      <c r="E190" s="17">
        <v>7</v>
      </c>
      <c r="F190" s="17">
        <v>5</v>
      </c>
      <c r="G190" s="17">
        <v>0</v>
      </c>
      <c r="H190" s="17">
        <v>0</v>
      </c>
      <c r="I190" s="17">
        <v>0</v>
      </c>
      <c r="J190" s="17">
        <v>14</v>
      </c>
      <c r="K190" s="17">
        <v>3</v>
      </c>
      <c r="L190" s="17">
        <v>8</v>
      </c>
      <c r="M190" s="17">
        <v>12</v>
      </c>
      <c r="N190" s="17">
        <v>7</v>
      </c>
      <c r="O190" s="17"/>
      <c r="P190" s="17">
        <v>7</v>
      </c>
      <c r="Q190" s="17">
        <v>1</v>
      </c>
      <c r="R190" s="17">
        <v>0</v>
      </c>
    </row>
    <row r="191" spans="1:18" x14ac:dyDescent="0.25">
      <c r="A191" s="17" t="s">
        <v>500</v>
      </c>
      <c r="B191" s="3" t="s">
        <v>274</v>
      </c>
      <c r="C191" s="17">
        <v>0</v>
      </c>
      <c r="D191" s="17">
        <v>0</v>
      </c>
      <c r="E191" s="17">
        <v>0</v>
      </c>
      <c r="F191" s="17">
        <v>3</v>
      </c>
      <c r="G191" s="17">
        <v>0</v>
      </c>
      <c r="H191" s="17">
        <v>0</v>
      </c>
      <c r="I191" s="17">
        <v>0</v>
      </c>
      <c r="J191" s="17">
        <v>4</v>
      </c>
      <c r="K191" s="17">
        <v>0</v>
      </c>
      <c r="L191" s="17">
        <v>5</v>
      </c>
      <c r="M191" s="17">
        <v>8</v>
      </c>
      <c r="N191" s="17">
        <v>3</v>
      </c>
      <c r="O191" s="17"/>
      <c r="P191" s="17">
        <v>9</v>
      </c>
      <c r="Q191" s="17">
        <v>0</v>
      </c>
      <c r="R191" s="17">
        <v>0</v>
      </c>
    </row>
    <row r="192" spans="1:18" x14ac:dyDescent="0.25">
      <c r="A192" s="17" t="s">
        <v>501</v>
      </c>
      <c r="B192" s="3" t="s">
        <v>502</v>
      </c>
      <c r="C192" s="17">
        <v>0</v>
      </c>
      <c r="D192" s="17">
        <v>1</v>
      </c>
      <c r="E192" s="17">
        <v>3</v>
      </c>
      <c r="F192" s="17">
        <v>1</v>
      </c>
      <c r="G192" s="17">
        <v>0</v>
      </c>
      <c r="H192" s="17">
        <v>1</v>
      </c>
      <c r="I192" s="17">
        <v>1</v>
      </c>
      <c r="J192" s="17">
        <v>10</v>
      </c>
      <c r="K192" s="17">
        <v>2</v>
      </c>
      <c r="L192" s="17">
        <v>7</v>
      </c>
      <c r="M192" s="17">
        <v>7</v>
      </c>
      <c r="N192" s="17">
        <v>5</v>
      </c>
      <c r="O192" s="17"/>
      <c r="P192" s="17">
        <v>5</v>
      </c>
      <c r="Q192" s="17">
        <v>2</v>
      </c>
      <c r="R192" s="17">
        <v>0</v>
      </c>
    </row>
    <row r="193" spans="1:18" x14ac:dyDescent="0.25">
      <c r="A193" s="17" t="s">
        <v>503</v>
      </c>
      <c r="B193" s="3" t="s">
        <v>504</v>
      </c>
      <c r="C193" s="17">
        <v>1</v>
      </c>
      <c r="D193" s="17">
        <v>0</v>
      </c>
      <c r="E193" s="17">
        <v>0</v>
      </c>
      <c r="F193" s="17">
        <v>3</v>
      </c>
      <c r="G193" s="17">
        <v>1</v>
      </c>
      <c r="H193" s="17">
        <v>0</v>
      </c>
      <c r="I193" s="17">
        <v>0</v>
      </c>
      <c r="J193" s="17">
        <v>4</v>
      </c>
      <c r="K193" s="17">
        <v>0</v>
      </c>
      <c r="L193" s="17">
        <v>9</v>
      </c>
      <c r="M193" s="17">
        <v>4</v>
      </c>
      <c r="N193" s="17">
        <v>6</v>
      </c>
      <c r="O193" s="17"/>
      <c r="P193" s="17">
        <v>6</v>
      </c>
      <c r="Q193" s="17">
        <v>0</v>
      </c>
      <c r="R193" s="17">
        <v>1</v>
      </c>
    </row>
    <row r="194" spans="1:18" x14ac:dyDescent="0.25">
      <c r="A194" s="17" t="s">
        <v>505</v>
      </c>
      <c r="B194" s="3" t="s">
        <v>275</v>
      </c>
      <c r="C194" s="17">
        <v>0</v>
      </c>
      <c r="D194" s="17">
        <v>0</v>
      </c>
      <c r="E194" s="17">
        <v>1</v>
      </c>
      <c r="F194" s="17">
        <v>1</v>
      </c>
      <c r="G194" s="17">
        <v>0</v>
      </c>
      <c r="H194" s="17">
        <v>0</v>
      </c>
      <c r="I194" s="17">
        <v>0</v>
      </c>
      <c r="J194" s="17">
        <v>2</v>
      </c>
      <c r="K194" s="17">
        <v>0</v>
      </c>
      <c r="L194" s="17">
        <v>5</v>
      </c>
      <c r="M194" s="17">
        <v>23</v>
      </c>
      <c r="N194" s="17">
        <v>1</v>
      </c>
      <c r="O194" s="17"/>
      <c r="P194" s="17">
        <v>0</v>
      </c>
      <c r="Q194" s="17">
        <v>0</v>
      </c>
      <c r="R194" s="17">
        <v>0</v>
      </c>
    </row>
    <row r="195" spans="1:18" x14ac:dyDescent="0.25">
      <c r="A195" s="17" t="s">
        <v>440</v>
      </c>
      <c r="B195" s="3" t="s">
        <v>277</v>
      </c>
      <c r="C195" s="17">
        <v>0</v>
      </c>
      <c r="D195" s="17">
        <v>0</v>
      </c>
      <c r="E195" s="17">
        <v>0</v>
      </c>
      <c r="F195" s="17">
        <v>1</v>
      </c>
      <c r="G195" s="17">
        <v>0</v>
      </c>
      <c r="H195" s="17">
        <v>0</v>
      </c>
      <c r="I195" s="17">
        <v>0</v>
      </c>
      <c r="J195" s="17">
        <v>2</v>
      </c>
      <c r="K195" s="17">
        <v>1</v>
      </c>
      <c r="L195" s="17">
        <v>6</v>
      </c>
      <c r="M195" s="17">
        <v>10</v>
      </c>
      <c r="N195" s="17">
        <v>5</v>
      </c>
      <c r="O195" s="17"/>
      <c r="P195" s="17">
        <v>5</v>
      </c>
      <c r="Q195" s="17">
        <v>0</v>
      </c>
      <c r="R195" s="17">
        <v>0</v>
      </c>
    </row>
    <row r="196" spans="1:18" x14ac:dyDescent="0.25">
      <c r="A196" s="17" t="s">
        <v>441</v>
      </c>
      <c r="B196" s="3" t="s">
        <v>442</v>
      </c>
      <c r="C196" s="17">
        <v>0</v>
      </c>
      <c r="D196" s="17">
        <v>1</v>
      </c>
      <c r="E196" s="17">
        <v>0</v>
      </c>
      <c r="F196" s="17">
        <v>4</v>
      </c>
      <c r="G196" s="17">
        <v>0</v>
      </c>
      <c r="H196" s="17">
        <v>0</v>
      </c>
      <c r="I196" s="17">
        <v>0</v>
      </c>
      <c r="J196" s="17">
        <v>9</v>
      </c>
      <c r="K196" s="17">
        <v>1</v>
      </c>
      <c r="L196" s="17">
        <v>9</v>
      </c>
      <c r="M196" s="17">
        <v>16</v>
      </c>
      <c r="N196" s="17">
        <v>5</v>
      </c>
      <c r="O196" s="17"/>
      <c r="P196" s="17">
        <v>5</v>
      </c>
      <c r="Q196" s="17">
        <v>1</v>
      </c>
      <c r="R196" s="17">
        <v>0</v>
      </c>
    </row>
    <row r="197" spans="1:18" x14ac:dyDescent="0.25">
      <c r="A197" s="17" t="s">
        <v>506</v>
      </c>
      <c r="B197" s="3" t="s">
        <v>507</v>
      </c>
      <c r="C197" s="17">
        <v>0</v>
      </c>
      <c r="D197" s="17">
        <v>1</v>
      </c>
      <c r="E197" s="17">
        <v>3</v>
      </c>
      <c r="F197" s="17">
        <v>3</v>
      </c>
      <c r="G197" s="17">
        <v>0</v>
      </c>
      <c r="H197" s="17">
        <v>1</v>
      </c>
      <c r="I197" s="17">
        <v>1</v>
      </c>
      <c r="J197" s="17">
        <v>7</v>
      </c>
      <c r="K197" s="17">
        <v>3</v>
      </c>
      <c r="L197" s="17">
        <v>2</v>
      </c>
      <c r="M197" s="17">
        <v>3</v>
      </c>
      <c r="N197" s="17">
        <v>0</v>
      </c>
      <c r="O197" s="17"/>
      <c r="P197" s="17">
        <v>2</v>
      </c>
      <c r="Q197" s="17">
        <v>1</v>
      </c>
      <c r="R197" s="17">
        <v>0</v>
      </c>
    </row>
    <row r="198" spans="1:18" x14ac:dyDescent="0.25">
      <c r="A198" s="17" t="s">
        <v>508</v>
      </c>
      <c r="B198" s="3" t="s">
        <v>509</v>
      </c>
      <c r="C198" s="17">
        <v>1</v>
      </c>
      <c r="D198" s="17">
        <v>1</v>
      </c>
      <c r="E198" s="17">
        <v>2</v>
      </c>
      <c r="F198" s="17">
        <v>2</v>
      </c>
      <c r="G198" s="17">
        <v>1</v>
      </c>
      <c r="H198" s="17">
        <v>0</v>
      </c>
      <c r="I198" s="17">
        <v>0</v>
      </c>
      <c r="J198" s="17">
        <v>7</v>
      </c>
      <c r="K198" s="17">
        <v>0</v>
      </c>
      <c r="L198" s="17">
        <v>9</v>
      </c>
      <c r="M198" s="17">
        <v>10</v>
      </c>
      <c r="N198" s="17">
        <v>8</v>
      </c>
      <c r="O198" s="17"/>
      <c r="P198" s="17">
        <v>4</v>
      </c>
      <c r="Q198" s="17">
        <v>2</v>
      </c>
      <c r="R198" s="17">
        <v>0</v>
      </c>
    </row>
    <row r="199" spans="1:18" x14ac:dyDescent="0.25">
      <c r="A199" s="17" t="s">
        <v>510</v>
      </c>
      <c r="B199" s="3" t="s">
        <v>511</v>
      </c>
      <c r="C199" s="17">
        <v>0</v>
      </c>
      <c r="D199" s="17">
        <v>0</v>
      </c>
      <c r="E199" s="17">
        <v>4</v>
      </c>
      <c r="F199" s="17">
        <v>0</v>
      </c>
      <c r="G199" s="17">
        <v>0</v>
      </c>
      <c r="H199" s="17">
        <v>0</v>
      </c>
      <c r="I199" s="17">
        <v>0</v>
      </c>
      <c r="J199" s="17">
        <v>5</v>
      </c>
      <c r="K199" s="17">
        <v>0</v>
      </c>
      <c r="L199" s="17">
        <v>6</v>
      </c>
      <c r="M199" s="17">
        <v>7</v>
      </c>
      <c r="N199" s="17">
        <v>1</v>
      </c>
      <c r="O199" s="17"/>
      <c r="P199" s="17">
        <v>4</v>
      </c>
      <c r="Q199" s="17">
        <v>0</v>
      </c>
      <c r="R199" s="17">
        <v>0</v>
      </c>
    </row>
    <row r="200" spans="1:18" x14ac:dyDescent="0.25">
      <c r="A200" s="17" t="s">
        <v>512</v>
      </c>
      <c r="B200" s="3" t="s">
        <v>280</v>
      </c>
      <c r="C200" s="17">
        <v>0</v>
      </c>
      <c r="D200" s="17">
        <v>0</v>
      </c>
      <c r="E200" s="17">
        <v>1</v>
      </c>
      <c r="F200" s="17">
        <v>4</v>
      </c>
      <c r="G200" s="17">
        <v>0</v>
      </c>
      <c r="H200" s="17">
        <v>0</v>
      </c>
      <c r="I200" s="17">
        <v>0</v>
      </c>
      <c r="J200" s="17">
        <v>9</v>
      </c>
      <c r="K200" s="17">
        <v>0</v>
      </c>
      <c r="L200" s="17">
        <v>7</v>
      </c>
      <c r="M200" s="17">
        <v>11</v>
      </c>
      <c r="N200" s="17">
        <v>5</v>
      </c>
      <c r="O200" s="17"/>
      <c r="P200" s="17">
        <v>5</v>
      </c>
      <c r="Q200" s="17">
        <v>1</v>
      </c>
      <c r="R200" s="17">
        <v>0</v>
      </c>
    </row>
    <row r="201" spans="1:18" x14ac:dyDescent="0.25">
      <c r="A201" s="17" t="s">
        <v>513</v>
      </c>
      <c r="B201" s="3" t="s">
        <v>514</v>
      </c>
      <c r="C201" s="17">
        <v>0</v>
      </c>
      <c r="D201" s="17">
        <v>0</v>
      </c>
      <c r="E201" s="17">
        <v>0</v>
      </c>
      <c r="F201" s="17">
        <v>3</v>
      </c>
      <c r="G201" s="17">
        <v>0</v>
      </c>
      <c r="H201" s="17">
        <v>0</v>
      </c>
      <c r="I201" s="17">
        <v>0</v>
      </c>
      <c r="J201" s="17">
        <v>8</v>
      </c>
      <c r="K201" s="17">
        <v>1</v>
      </c>
      <c r="L201" s="17">
        <v>4</v>
      </c>
      <c r="M201" s="17">
        <v>13</v>
      </c>
      <c r="N201" s="17">
        <v>6</v>
      </c>
      <c r="O201" s="17"/>
      <c r="P201" s="17">
        <v>2</v>
      </c>
      <c r="Q201" s="17">
        <v>2</v>
      </c>
      <c r="R201" s="17">
        <v>0</v>
      </c>
    </row>
    <row r="202" spans="1:18" x14ac:dyDescent="0.25">
      <c r="A202" s="17" t="s">
        <v>515</v>
      </c>
      <c r="B202" s="3" t="s">
        <v>516</v>
      </c>
      <c r="C202" s="17">
        <v>0</v>
      </c>
      <c r="D202" s="17">
        <v>0</v>
      </c>
      <c r="E202" s="17">
        <v>3</v>
      </c>
      <c r="F202" s="17">
        <v>0</v>
      </c>
      <c r="G202" s="17">
        <v>0</v>
      </c>
      <c r="H202" s="17">
        <v>0</v>
      </c>
      <c r="I202" s="17">
        <v>0</v>
      </c>
      <c r="J202" s="17">
        <v>6</v>
      </c>
      <c r="K202" s="17">
        <v>2</v>
      </c>
      <c r="L202" s="17">
        <v>5</v>
      </c>
      <c r="M202" s="17">
        <v>6</v>
      </c>
      <c r="N202" s="17">
        <v>4</v>
      </c>
      <c r="O202" s="17"/>
      <c r="P202" s="17">
        <v>5</v>
      </c>
      <c r="Q202" s="17">
        <v>0</v>
      </c>
      <c r="R202" s="17">
        <v>0</v>
      </c>
    </row>
    <row r="203" spans="1:18" x14ac:dyDescent="0.25">
      <c r="A203" s="17" t="s">
        <v>443</v>
      </c>
      <c r="B203" s="3" t="s">
        <v>444</v>
      </c>
      <c r="C203" s="17">
        <v>0</v>
      </c>
      <c r="D203" s="17">
        <v>0</v>
      </c>
      <c r="E203" s="17">
        <v>3</v>
      </c>
      <c r="F203" s="17">
        <v>4</v>
      </c>
      <c r="G203" s="17">
        <v>0</v>
      </c>
      <c r="H203" s="17">
        <v>0</v>
      </c>
      <c r="I203" s="17">
        <v>0</v>
      </c>
      <c r="J203" s="17">
        <v>7</v>
      </c>
      <c r="K203" s="17">
        <v>1</v>
      </c>
      <c r="L203" s="17">
        <v>6</v>
      </c>
      <c r="M203" s="17">
        <v>19</v>
      </c>
      <c r="N203" s="17">
        <v>5</v>
      </c>
      <c r="O203" s="17"/>
      <c r="P203" s="17">
        <v>5</v>
      </c>
      <c r="Q203" s="17">
        <v>0</v>
      </c>
      <c r="R203" s="17">
        <v>3</v>
      </c>
    </row>
    <row r="204" spans="1:18" x14ac:dyDescent="0.25">
      <c r="A204" s="17" t="s">
        <v>517</v>
      </c>
      <c r="B204" s="3" t="s">
        <v>518</v>
      </c>
      <c r="C204" s="17">
        <v>0</v>
      </c>
      <c r="D204" s="17">
        <v>0</v>
      </c>
      <c r="E204" s="17">
        <v>3</v>
      </c>
      <c r="F204" s="17">
        <v>0</v>
      </c>
      <c r="G204" s="17">
        <v>0</v>
      </c>
      <c r="H204" s="17">
        <v>0</v>
      </c>
      <c r="I204" s="17">
        <v>0</v>
      </c>
      <c r="J204" s="17">
        <v>7</v>
      </c>
      <c r="K204" s="17">
        <v>3</v>
      </c>
      <c r="L204" s="17">
        <v>8</v>
      </c>
      <c r="M204" s="17">
        <v>11</v>
      </c>
      <c r="N204" s="17">
        <v>5</v>
      </c>
      <c r="O204" s="17"/>
      <c r="P204" s="17">
        <v>3</v>
      </c>
      <c r="Q204" s="17">
        <v>0</v>
      </c>
      <c r="R204" s="17">
        <v>0</v>
      </c>
    </row>
    <row r="205" spans="1:18" x14ac:dyDescent="0.25">
      <c r="A205" s="17" t="s">
        <v>519</v>
      </c>
      <c r="B205" s="3" t="s">
        <v>520</v>
      </c>
      <c r="C205" s="17">
        <v>0</v>
      </c>
      <c r="D205" s="17">
        <v>0</v>
      </c>
      <c r="E205" s="17">
        <v>1</v>
      </c>
      <c r="F205" s="17">
        <v>1</v>
      </c>
      <c r="G205" s="17">
        <v>0</v>
      </c>
      <c r="H205" s="17">
        <v>0</v>
      </c>
      <c r="I205" s="17">
        <v>0</v>
      </c>
      <c r="J205" s="17">
        <v>2</v>
      </c>
      <c r="K205" s="17">
        <v>4</v>
      </c>
      <c r="L205" s="17">
        <v>11</v>
      </c>
      <c r="M205" s="17">
        <v>7</v>
      </c>
      <c r="N205" s="17">
        <v>4</v>
      </c>
      <c r="O205" s="17"/>
      <c r="P205" s="17">
        <v>5</v>
      </c>
      <c r="Q205" s="17">
        <v>1</v>
      </c>
      <c r="R205" s="17">
        <v>0</v>
      </c>
    </row>
    <row r="206" spans="1:18" x14ac:dyDescent="0.25">
      <c r="A206" s="17" t="s">
        <v>445</v>
      </c>
      <c r="B206" s="3" t="s">
        <v>282</v>
      </c>
      <c r="C206" s="17">
        <v>0</v>
      </c>
      <c r="D206" s="17">
        <v>1</v>
      </c>
      <c r="E206" s="17">
        <v>2</v>
      </c>
      <c r="F206" s="17">
        <v>4</v>
      </c>
      <c r="G206" s="17">
        <v>0</v>
      </c>
      <c r="H206" s="17">
        <v>0</v>
      </c>
      <c r="I206" s="17">
        <v>0</v>
      </c>
      <c r="J206" s="17">
        <v>7</v>
      </c>
      <c r="K206" s="17">
        <v>3</v>
      </c>
      <c r="L206" s="17">
        <v>11</v>
      </c>
      <c r="M206" s="17">
        <v>1</v>
      </c>
      <c r="N206" s="17">
        <v>5</v>
      </c>
      <c r="O206" s="17"/>
      <c r="P206" s="17">
        <v>9</v>
      </c>
      <c r="Q206" s="17">
        <v>2</v>
      </c>
      <c r="R206" s="17">
        <v>0</v>
      </c>
    </row>
    <row r="207" spans="1:18" x14ac:dyDescent="0.25">
      <c r="A207" s="17" t="s">
        <v>521</v>
      </c>
      <c r="B207" s="3" t="s">
        <v>522</v>
      </c>
      <c r="C207" s="17">
        <v>0</v>
      </c>
      <c r="D207" s="17">
        <v>0</v>
      </c>
      <c r="E207" s="17">
        <v>0</v>
      </c>
      <c r="F207" s="17">
        <v>5</v>
      </c>
      <c r="G207" s="17">
        <v>0</v>
      </c>
      <c r="H207" s="17">
        <v>0</v>
      </c>
      <c r="I207" s="17">
        <v>0</v>
      </c>
      <c r="J207" s="17">
        <v>5</v>
      </c>
      <c r="K207" s="17">
        <v>1</v>
      </c>
      <c r="L207" s="17">
        <v>9</v>
      </c>
      <c r="M207" s="17">
        <v>3</v>
      </c>
      <c r="N207" s="17">
        <v>2</v>
      </c>
      <c r="O207" s="17"/>
      <c r="P207" s="17">
        <v>7</v>
      </c>
      <c r="Q207" s="17">
        <v>3</v>
      </c>
      <c r="R207" s="17">
        <v>1</v>
      </c>
    </row>
    <row r="208" spans="1:18" x14ac:dyDescent="0.25">
      <c r="A208" s="17" t="s">
        <v>523</v>
      </c>
      <c r="B208" s="3" t="s">
        <v>524</v>
      </c>
      <c r="C208" s="17">
        <v>0</v>
      </c>
      <c r="D208" s="17">
        <v>0</v>
      </c>
      <c r="E208" s="17">
        <v>5</v>
      </c>
      <c r="F208" s="17">
        <v>2</v>
      </c>
      <c r="G208" s="17">
        <v>0</v>
      </c>
      <c r="H208" s="17">
        <v>0</v>
      </c>
      <c r="I208" s="17">
        <v>0</v>
      </c>
      <c r="J208" s="17">
        <v>10</v>
      </c>
      <c r="K208" s="17">
        <v>6</v>
      </c>
      <c r="L208" s="17">
        <v>8</v>
      </c>
      <c r="M208" s="17">
        <v>13</v>
      </c>
      <c r="N208" s="17">
        <v>14</v>
      </c>
      <c r="O208" s="17"/>
      <c r="P208" s="17">
        <v>4</v>
      </c>
      <c r="Q208" s="17">
        <v>5</v>
      </c>
      <c r="R208" s="17">
        <v>0</v>
      </c>
    </row>
    <row r="209" spans="1:18" x14ac:dyDescent="0.25">
      <c r="A209" s="17" t="s">
        <v>525</v>
      </c>
      <c r="B209" s="3" t="s">
        <v>526</v>
      </c>
      <c r="C209" s="17">
        <v>0</v>
      </c>
      <c r="D209" s="17">
        <v>0</v>
      </c>
      <c r="E209" s="17">
        <v>0</v>
      </c>
      <c r="F209" s="17">
        <v>1</v>
      </c>
      <c r="G209" s="17">
        <v>0</v>
      </c>
      <c r="H209" s="17">
        <v>0</v>
      </c>
      <c r="I209" s="17">
        <v>0</v>
      </c>
      <c r="J209" s="17">
        <v>1</v>
      </c>
      <c r="K209" s="17">
        <v>2</v>
      </c>
      <c r="L209" s="17">
        <v>3</v>
      </c>
      <c r="M209" s="17">
        <v>9</v>
      </c>
      <c r="N209" s="17">
        <v>1</v>
      </c>
      <c r="O209" s="17"/>
      <c r="P209" s="17">
        <v>2</v>
      </c>
      <c r="Q209" s="17">
        <v>0</v>
      </c>
      <c r="R209" s="17">
        <v>0</v>
      </c>
    </row>
    <row r="210" spans="1:18" x14ac:dyDescent="0.25">
      <c r="A210" s="17" t="s">
        <v>527</v>
      </c>
      <c r="B210" s="3" t="s">
        <v>528</v>
      </c>
      <c r="C210" s="17">
        <v>1</v>
      </c>
      <c r="D210" s="17">
        <v>0</v>
      </c>
      <c r="E210" s="17">
        <v>0</v>
      </c>
      <c r="F210" s="17">
        <v>1</v>
      </c>
      <c r="G210" s="17">
        <v>0</v>
      </c>
      <c r="H210" s="17">
        <v>0</v>
      </c>
      <c r="I210" s="17">
        <v>0</v>
      </c>
      <c r="J210" s="17">
        <v>3</v>
      </c>
      <c r="K210" s="17">
        <v>4</v>
      </c>
      <c r="L210" s="17">
        <v>6</v>
      </c>
      <c r="M210" s="17">
        <v>13</v>
      </c>
      <c r="N210" s="17">
        <v>3</v>
      </c>
      <c r="O210" s="17"/>
      <c r="P210" s="17">
        <v>4</v>
      </c>
      <c r="Q210" s="17">
        <v>1</v>
      </c>
      <c r="R210" s="17">
        <v>0</v>
      </c>
    </row>
    <row r="211" spans="1:18" x14ac:dyDescent="0.25">
      <c r="A211" s="17" t="s">
        <v>529</v>
      </c>
      <c r="B211" s="3" t="s">
        <v>530</v>
      </c>
      <c r="C211" s="17">
        <v>0</v>
      </c>
      <c r="D211" s="17">
        <v>0</v>
      </c>
      <c r="E211" s="17">
        <v>0</v>
      </c>
      <c r="F211" s="17">
        <v>1</v>
      </c>
      <c r="G211" s="17">
        <v>0</v>
      </c>
      <c r="H211" s="17">
        <v>0</v>
      </c>
      <c r="I211" s="17">
        <v>0</v>
      </c>
      <c r="J211" s="17">
        <v>7</v>
      </c>
      <c r="K211" s="17">
        <v>4</v>
      </c>
      <c r="L211" s="17">
        <v>11</v>
      </c>
      <c r="M211" s="17">
        <v>1</v>
      </c>
      <c r="N211" s="17">
        <v>6</v>
      </c>
      <c r="O211" s="17"/>
      <c r="P211" s="17">
        <v>5</v>
      </c>
      <c r="Q211" s="17">
        <v>0</v>
      </c>
      <c r="R211" s="17">
        <v>0</v>
      </c>
    </row>
    <row r="212" spans="1:18" x14ac:dyDescent="0.25">
      <c r="A212" s="17" t="s">
        <v>531</v>
      </c>
      <c r="B212" s="3" t="s">
        <v>532</v>
      </c>
      <c r="C212" s="17">
        <v>0</v>
      </c>
      <c r="D212" s="17">
        <v>1</v>
      </c>
      <c r="E212" s="17">
        <v>0</v>
      </c>
      <c r="F212" s="17">
        <v>6</v>
      </c>
      <c r="G212" s="17">
        <v>0</v>
      </c>
      <c r="H212" s="17">
        <v>0</v>
      </c>
      <c r="I212" s="17">
        <v>0</v>
      </c>
      <c r="J212" s="17">
        <v>9</v>
      </c>
      <c r="K212" s="17">
        <v>2</v>
      </c>
      <c r="L212" s="17">
        <v>5</v>
      </c>
      <c r="M212" s="17">
        <v>13</v>
      </c>
      <c r="N212" s="17">
        <v>4</v>
      </c>
      <c r="O212" s="17"/>
      <c r="P212" s="17">
        <v>4</v>
      </c>
      <c r="Q212" s="17">
        <v>1</v>
      </c>
      <c r="R212" s="17">
        <v>0</v>
      </c>
    </row>
    <row r="213" spans="1:18" x14ac:dyDescent="0.25">
      <c r="A213" s="17" t="s">
        <v>533</v>
      </c>
      <c r="B213" s="3" t="s">
        <v>286</v>
      </c>
      <c r="C213" s="17">
        <v>0</v>
      </c>
      <c r="D213" s="17">
        <v>0</v>
      </c>
      <c r="E213" s="17">
        <v>2</v>
      </c>
      <c r="F213" s="17">
        <v>2</v>
      </c>
      <c r="G213" s="17">
        <v>0</v>
      </c>
      <c r="H213" s="17">
        <v>1</v>
      </c>
      <c r="I213" s="17">
        <v>1</v>
      </c>
      <c r="J213" s="17">
        <v>4</v>
      </c>
      <c r="K213" s="17">
        <v>1</v>
      </c>
      <c r="L213" s="17">
        <v>8</v>
      </c>
      <c r="M213" s="17">
        <v>4</v>
      </c>
      <c r="N213" s="17">
        <v>1</v>
      </c>
      <c r="O213" s="17"/>
      <c r="P213" s="17">
        <v>4</v>
      </c>
      <c r="Q213" s="17">
        <v>2</v>
      </c>
      <c r="R213" s="17">
        <v>1</v>
      </c>
    </row>
    <row r="214" spans="1:18" x14ac:dyDescent="0.25">
      <c r="A214" s="17" t="s">
        <v>798</v>
      </c>
      <c r="B214" s="3" t="s">
        <v>498</v>
      </c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3</v>
      </c>
      <c r="K214" s="17">
        <v>0</v>
      </c>
      <c r="L214" s="17">
        <v>1</v>
      </c>
      <c r="M214" s="17">
        <v>12</v>
      </c>
      <c r="N214" s="17">
        <v>4</v>
      </c>
      <c r="O214" s="17"/>
      <c r="P214" s="17">
        <v>2</v>
      </c>
      <c r="Q214" s="17">
        <v>0</v>
      </c>
      <c r="R214" s="17">
        <v>0</v>
      </c>
    </row>
    <row r="215" spans="1:18" x14ac:dyDescent="0.25">
      <c r="A215" s="17" t="s">
        <v>446</v>
      </c>
      <c r="B215" s="3" t="s">
        <v>287</v>
      </c>
      <c r="C215" s="17">
        <v>0</v>
      </c>
      <c r="D215" s="17">
        <v>0</v>
      </c>
      <c r="E215" s="17">
        <v>1</v>
      </c>
      <c r="F215" s="17">
        <v>2</v>
      </c>
      <c r="G215" s="17">
        <v>0</v>
      </c>
      <c r="H215" s="17">
        <v>0</v>
      </c>
      <c r="I215" s="17">
        <v>0</v>
      </c>
      <c r="J215" s="17">
        <v>3</v>
      </c>
      <c r="K215" s="17">
        <v>3</v>
      </c>
      <c r="L215" s="17">
        <v>7</v>
      </c>
      <c r="M215" s="17">
        <v>5</v>
      </c>
      <c r="N215" s="17">
        <v>7</v>
      </c>
      <c r="O215" s="17"/>
      <c r="P215" s="17">
        <v>4</v>
      </c>
      <c r="Q215" s="17">
        <v>3</v>
      </c>
      <c r="R215" s="17">
        <v>0</v>
      </c>
    </row>
    <row r="216" spans="1:18" x14ac:dyDescent="0.25">
      <c r="A216" s="17" t="s">
        <v>794</v>
      </c>
      <c r="B216" s="3" t="s">
        <v>638</v>
      </c>
      <c r="C216" s="17">
        <v>0</v>
      </c>
      <c r="D216" s="17">
        <v>0</v>
      </c>
      <c r="E216" s="17">
        <v>1</v>
      </c>
      <c r="F216" s="17">
        <v>2</v>
      </c>
      <c r="G216" s="17">
        <v>0</v>
      </c>
      <c r="H216" s="17">
        <v>0</v>
      </c>
      <c r="I216" s="17">
        <v>0</v>
      </c>
      <c r="J216" s="17">
        <v>5</v>
      </c>
      <c r="K216" s="17">
        <v>3</v>
      </c>
      <c r="L216" s="17">
        <v>5</v>
      </c>
      <c r="M216" s="17">
        <v>11</v>
      </c>
      <c r="N216" s="17">
        <v>0</v>
      </c>
      <c r="O216" s="17"/>
      <c r="P216" s="17">
        <v>2</v>
      </c>
      <c r="Q216" s="17">
        <v>0</v>
      </c>
      <c r="R216" s="17">
        <v>0</v>
      </c>
    </row>
    <row r="217" spans="1:18" x14ac:dyDescent="0.25">
      <c r="A217" s="17" t="s">
        <v>534</v>
      </c>
      <c r="B217" s="3" t="s">
        <v>535</v>
      </c>
      <c r="C217" s="17">
        <v>0</v>
      </c>
      <c r="D217" s="17">
        <v>0</v>
      </c>
      <c r="E217" s="17">
        <v>3</v>
      </c>
      <c r="F217" s="17">
        <v>4</v>
      </c>
      <c r="G217" s="17">
        <v>0</v>
      </c>
      <c r="H217" s="17">
        <v>0</v>
      </c>
      <c r="I217" s="17">
        <v>0</v>
      </c>
      <c r="J217" s="17">
        <v>12</v>
      </c>
      <c r="K217" s="17">
        <v>3</v>
      </c>
      <c r="L217" s="17">
        <v>5</v>
      </c>
      <c r="M217" s="17">
        <v>18</v>
      </c>
      <c r="N217" s="17">
        <v>14</v>
      </c>
      <c r="O217" s="17"/>
      <c r="P217" s="17">
        <v>4</v>
      </c>
      <c r="Q217" s="17">
        <v>2</v>
      </c>
      <c r="R217" s="17">
        <v>0</v>
      </c>
    </row>
    <row r="218" spans="1:18" x14ac:dyDescent="0.25">
      <c r="A218" s="17" t="s">
        <v>447</v>
      </c>
      <c r="B218" s="3" t="s">
        <v>448</v>
      </c>
      <c r="C218" s="17">
        <v>0</v>
      </c>
      <c r="D218" s="17">
        <v>0</v>
      </c>
      <c r="E218" s="17">
        <v>1</v>
      </c>
      <c r="F218" s="17">
        <v>2</v>
      </c>
      <c r="G218" s="17">
        <v>0</v>
      </c>
      <c r="H218" s="17">
        <v>0</v>
      </c>
      <c r="I218" s="17">
        <v>0</v>
      </c>
      <c r="J218" s="17">
        <v>3</v>
      </c>
      <c r="K218" s="17">
        <v>2</v>
      </c>
      <c r="L218" s="17">
        <v>6</v>
      </c>
      <c r="M218" s="17">
        <v>26</v>
      </c>
      <c r="N218" s="17">
        <v>8</v>
      </c>
      <c r="O218" s="17"/>
      <c r="P218" s="17">
        <v>1</v>
      </c>
      <c r="Q218" s="17">
        <v>0</v>
      </c>
      <c r="R218" s="17">
        <v>0</v>
      </c>
    </row>
    <row r="219" spans="1:18" x14ac:dyDescent="0.25">
      <c r="A219" s="17" t="s">
        <v>614</v>
      </c>
      <c r="B219" s="3" t="s">
        <v>615</v>
      </c>
      <c r="C219" s="17">
        <v>0</v>
      </c>
      <c r="D219" s="17">
        <v>0</v>
      </c>
      <c r="E219" s="17">
        <v>1</v>
      </c>
      <c r="F219" s="17">
        <v>1</v>
      </c>
      <c r="G219" s="17">
        <v>0</v>
      </c>
      <c r="H219" s="17">
        <v>1</v>
      </c>
      <c r="I219" s="17">
        <v>1</v>
      </c>
      <c r="J219" s="17">
        <v>2</v>
      </c>
      <c r="K219" s="17">
        <v>0</v>
      </c>
      <c r="L219" s="17">
        <v>9</v>
      </c>
      <c r="M219" s="17">
        <v>7</v>
      </c>
      <c r="N219" s="17">
        <v>4</v>
      </c>
      <c r="O219" s="17"/>
      <c r="P219" s="17">
        <v>4</v>
      </c>
      <c r="Q219" s="17">
        <v>3</v>
      </c>
      <c r="R219" s="17">
        <v>0</v>
      </c>
    </row>
    <row r="220" spans="1:18" x14ac:dyDescent="0.25">
      <c r="A220" s="17" t="s">
        <v>449</v>
      </c>
      <c r="B220" s="3" t="s">
        <v>450</v>
      </c>
      <c r="C220" s="17">
        <v>0</v>
      </c>
      <c r="D220" s="17">
        <v>0</v>
      </c>
      <c r="E220" s="17">
        <v>0</v>
      </c>
      <c r="F220" s="17">
        <v>2</v>
      </c>
      <c r="G220" s="17">
        <v>0</v>
      </c>
      <c r="H220" s="17">
        <v>0</v>
      </c>
      <c r="I220" s="17">
        <v>0</v>
      </c>
      <c r="J220" s="17">
        <v>2</v>
      </c>
      <c r="K220" s="17">
        <v>2</v>
      </c>
      <c r="L220" s="17">
        <v>4</v>
      </c>
      <c r="M220" s="17">
        <v>9</v>
      </c>
      <c r="N220" s="17">
        <v>1</v>
      </c>
      <c r="O220" s="17"/>
      <c r="P220" s="17">
        <v>3</v>
      </c>
      <c r="Q220" s="17">
        <v>1</v>
      </c>
      <c r="R220" s="17">
        <v>0</v>
      </c>
    </row>
    <row r="221" spans="1:18" x14ac:dyDescent="0.25">
      <c r="A221" s="17" t="s">
        <v>536</v>
      </c>
      <c r="B221" s="3" t="s">
        <v>537</v>
      </c>
      <c r="C221" s="17">
        <v>0</v>
      </c>
      <c r="D221" s="17">
        <v>0</v>
      </c>
      <c r="E221" s="17">
        <v>3</v>
      </c>
      <c r="F221" s="17">
        <v>6</v>
      </c>
      <c r="G221" s="17">
        <v>0</v>
      </c>
      <c r="H221" s="17">
        <v>0</v>
      </c>
      <c r="I221" s="17">
        <v>0</v>
      </c>
      <c r="J221" s="17">
        <v>12</v>
      </c>
      <c r="K221" s="17">
        <v>1</v>
      </c>
      <c r="L221" s="17">
        <v>9</v>
      </c>
      <c r="M221" s="17">
        <v>20</v>
      </c>
      <c r="N221" s="17">
        <v>7</v>
      </c>
      <c r="O221" s="17"/>
      <c r="P221" s="17">
        <v>5</v>
      </c>
      <c r="Q221" s="17">
        <v>1</v>
      </c>
      <c r="R221" s="17">
        <v>0</v>
      </c>
    </row>
    <row r="222" spans="1:18" x14ac:dyDescent="0.25">
      <c r="A222" s="17" t="s">
        <v>451</v>
      </c>
      <c r="B222" s="3" t="s">
        <v>452</v>
      </c>
      <c r="C222" s="17">
        <v>0</v>
      </c>
      <c r="D222" s="17">
        <v>0</v>
      </c>
      <c r="E222" s="17">
        <v>0</v>
      </c>
      <c r="F222" s="17">
        <v>1</v>
      </c>
      <c r="G222" s="17">
        <v>0</v>
      </c>
      <c r="H222" s="17">
        <v>0</v>
      </c>
      <c r="I222" s="17">
        <v>0</v>
      </c>
      <c r="J222" s="17">
        <v>1</v>
      </c>
      <c r="K222" s="17">
        <v>0</v>
      </c>
      <c r="L222" s="17">
        <v>2</v>
      </c>
      <c r="M222" s="17">
        <v>3</v>
      </c>
      <c r="N222" s="17">
        <v>0</v>
      </c>
      <c r="O222" s="17"/>
      <c r="P222" s="17">
        <v>2</v>
      </c>
      <c r="Q222" s="17">
        <v>0</v>
      </c>
      <c r="R222" s="17">
        <v>0</v>
      </c>
    </row>
    <row r="223" spans="1:18" x14ac:dyDescent="0.25">
      <c r="A223" s="17" t="s">
        <v>538</v>
      </c>
      <c r="B223" s="3" t="s">
        <v>539</v>
      </c>
      <c r="C223" s="17">
        <v>0</v>
      </c>
      <c r="D223" s="17">
        <v>0</v>
      </c>
      <c r="E223" s="17">
        <v>2</v>
      </c>
      <c r="F223" s="17">
        <v>0</v>
      </c>
      <c r="G223" s="17">
        <v>0</v>
      </c>
      <c r="H223" s="17">
        <v>1</v>
      </c>
      <c r="I223" s="17">
        <v>1</v>
      </c>
      <c r="J223" s="17">
        <v>4</v>
      </c>
      <c r="K223" s="17">
        <v>3</v>
      </c>
      <c r="L223" s="17">
        <v>12</v>
      </c>
      <c r="M223" s="17">
        <v>5</v>
      </c>
      <c r="N223" s="17">
        <v>3</v>
      </c>
      <c r="O223" s="17"/>
      <c r="P223" s="17">
        <v>5</v>
      </c>
      <c r="Q223" s="17">
        <v>1</v>
      </c>
      <c r="R223" s="17">
        <v>0</v>
      </c>
    </row>
    <row r="224" spans="1:18" x14ac:dyDescent="0.25">
      <c r="A224" s="17" t="s">
        <v>540</v>
      </c>
      <c r="B224" s="3" t="s">
        <v>541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1</v>
      </c>
      <c r="L224" s="17">
        <v>2</v>
      </c>
      <c r="M224" s="17">
        <v>14</v>
      </c>
      <c r="N224" s="17">
        <v>6</v>
      </c>
      <c r="O224" s="17"/>
      <c r="P224" s="17">
        <v>2</v>
      </c>
      <c r="Q224" s="17">
        <v>0</v>
      </c>
      <c r="R224" s="17">
        <v>0</v>
      </c>
    </row>
    <row r="225" spans="1:18" x14ac:dyDescent="0.25">
      <c r="A225" s="17" t="s">
        <v>542</v>
      </c>
      <c r="B225" s="3" t="s">
        <v>543</v>
      </c>
      <c r="C225" s="17">
        <v>0</v>
      </c>
      <c r="D225" s="17">
        <v>0</v>
      </c>
      <c r="E225" s="17">
        <v>0</v>
      </c>
      <c r="F225" s="17">
        <v>4</v>
      </c>
      <c r="G225" s="17">
        <v>0</v>
      </c>
      <c r="H225" s="17">
        <v>0</v>
      </c>
      <c r="I225" s="17">
        <v>0</v>
      </c>
      <c r="J225" s="17">
        <v>6</v>
      </c>
      <c r="K225" s="17">
        <v>0</v>
      </c>
      <c r="L225" s="17">
        <v>6</v>
      </c>
      <c r="M225" s="17">
        <v>20</v>
      </c>
      <c r="N225" s="17">
        <v>10</v>
      </c>
      <c r="O225" s="17"/>
      <c r="P225" s="17">
        <v>2</v>
      </c>
      <c r="Q225" s="17">
        <v>1</v>
      </c>
      <c r="R225" s="17">
        <v>0</v>
      </c>
    </row>
    <row r="226" spans="1:18" x14ac:dyDescent="0.25">
      <c r="A226" s="17" t="s">
        <v>544</v>
      </c>
      <c r="B226" s="3" t="s">
        <v>545</v>
      </c>
      <c r="C226" s="17">
        <v>0</v>
      </c>
      <c r="D226" s="17">
        <v>0</v>
      </c>
      <c r="E226" s="17">
        <v>0</v>
      </c>
      <c r="F226" s="17">
        <v>6</v>
      </c>
      <c r="G226" s="17">
        <v>0</v>
      </c>
      <c r="H226" s="17">
        <v>0</v>
      </c>
      <c r="I226" s="17">
        <v>0</v>
      </c>
      <c r="J226" s="17">
        <v>6</v>
      </c>
      <c r="K226" s="17">
        <v>4</v>
      </c>
      <c r="L226" s="17">
        <v>7</v>
      </c>
      <c r="M226" s="17">
        <v>12</v>
      </c>
      <c r="N226" s="17">
        <v>6</v>
      </c>
      <c r="O226" s="17"/>
      <c r="P226" s="17">
        <v>1</v>
      </c>
      <c r="Q226" s="17">
        <v>1</v>
      </c>
      <c r="R226" s="17">
        <v>0</v>
      </c>
    </row>
    <row r="227" spans="1:18" x14ac:dyDescent="0.25">
      <c r="A227" s="17" t="s">
        <v>546</v>
      </c>
      <c r="B227" s="3" t="s">
        <v>547</v>
      </c>
      <c r="C227" s="17">
        <v>0</v>
      </c>
      <c r="D227" s="17">
        <v>0</v>
      </c>
      <c r="E227" s="17">
        <v>0</v>
      </c>
      <c r="F227" s="17">
        <v>1</v>
      </c>
      <c r="G227" s="17">
        <v>0</v>
      </c>
      <c r="H227" s="17">
        <v>0</v>
      </c>
      <c r="I227" s="17">
        <v>0</v>
      </c>
      <c r="J227" s="17">
        <v>1</v>
      </c>
      <c r="K227" s="17">
        <v>1</v>
      </c>
      <c r="L227" s="17">
        <v>5</v>
      </c>
      <c r="M227" s="17">
        <v>14</v>
      </c>
      <c r="N227" s="17">
        <v>2</v>
      </c>
      <c r="O227" s="17"/>
      <c r="P227" s="17">
        <v>5</v>
      </c>
      <c r="Q227" s="17">
        <v>0</v>
      </c>
      <c r="R227" s="17">
        <v>0</v>
      </c>
    </row>
    <row r="228" spans="1:18" x14ac:dyDescent="0.25">
      <c r="A228" s="17" t="s">
        <v>453</v>
      </c>
      <c r="B228" s="3" t="s">
        <v>454</v>
      </c>
      <c r="C228" s="17">
        <v>0</v>
      </c>
      <c r="D228" s="17">
        <v>0</v>
      </c>
      <c r="E228" s="17">
        <v>0</v>
      </c>
      <c r="F228" s="17">
        <v>2</v>
      </c>
      <c r="G228" s="17">
        <v>0</v>
      </c>
      <c r="H228" s="17">
        <v>0</v>
      </c>
      <c r="I228" s="17">
        <v>0</v>
      </c>
      <c r="J228" s="17">
        <v>2</v>
      </c>
      <c r="K228" s="17">
        <v>0</v>
      </c>
      <c r="L228" s="17">
        <v>4</v>
      </c>
      <c r="M228" s="17">
        <v>7</v>
      </c>
      <c r="N228" s="17">
        <v>4</v>
      </c>
      <c r="O228" s="17"/>
      <c r="P228" s="17">
        <v>2</v>
      </c>
      <c r="Q228" s="17">
        <v>1</v>
      </c>
      <c r="R228" s="17">
        <v>0</v>
      </c>
    </row>
    <row r="229" spans="1:18" x14ac:dyDescent="0.25">
      <c r="A229" s="17" t="s">
        <v>793</v>
      </c>
      <c r="B229" s="3" t="s">
        <v>646</v>
      </c>
      <c r="C229" s="17">
        <v>0</v>
      </c>
      <c r="D229" s="17">
        <v>0</v>
      </c>
      <c r="E229" s="17">
        <v>1</v>
      </c>
      <c r="F229" s="17">
        <v>1</v>
      </c>
      <c r="G229" s="17">
        <v>0</v>
      </c>
      <c r="H229" s="17">
        <v>0</v>
      </c>
      <c r="I229" s="17">
        <v>0</v>
      </c>
      <c r="J229" s="17">
        <v>5</v>
      </c>
      <c r="K229" s="17">
        <v>1</v>
      </c>
      <c r="L229" s="17">
        <v>4</v>
      </c>
      <c r="M229" s="17">
        <v>17</v>
      </c>
      <c r="N229" s="17">
        <v>8</v>
      </c>
      <c r="O229" s="17"/>
      <c r="P229" s="17">
        <v>7</v>
      </c>
      <c r="Q229" s="17">
        <v>1</v>
      </c>
      <c r="R229" s="17">
        <v>0</v>
      </c>
    </row>
    <row r="230" spans="1:18" x14ac:dyDescent="0.25">
      <c r="A230" s="17" t="s">
        <v>616</v>
      </c>
      <c r="B230" s="3" t="s">
        <v>617</v>
      </c>
      <c r="C230" s="17">
        <v>0</v>
      </c>
      <c r="D230" s="17">
        <v>0</v>
      </c>
      <c r="E230" s="17">
        <v>7</v>
      </c>
      <c r="F230" s="17">
        <v>4</v>
      </c>
      <c r="G230" s="17">
        <v>1</v>
      </c>
      <c r="H230" s="17">
        <v>0</v>
      </c>
      <c r="I230" s="17">
        <v>0</v>
      </c>
      <c r="J230" s="17">
        <v>12</v>
      </c>
      <c r="K230" s="17">
        <v>2</v>
      </c>
      <c r="L230" s="17">
        <v>16</v>
      </c>
      <c r="M230" s="17">
        <v>8</v>
      </c>
      <c r="N230" s="17">
        <v>4</v>
      </c>
      <c r="O230" s="17"/>
      <c r="P230" s="17">
        <v>6</v>
      </c>
      <c r="Q230" s="17">
        <v>4</v>
      </c>
      <c r="R230" s="17">
        <v>0</v>
      </c>
    </row>
    <row r="231" spans="1:18" x14ac:dyDescent="0.25">
      <c r="A231" s="17" t="s">
        <v>455</v>
      </c>
      <c r="B231" s="3" t="s">
        <v>456</v>
      </c>
      <c r="C231" s="17">
        <v>0</v>
      </c>
      <c r="D231" s="17">
        <v>0</v>
      </c>
      <c r="E231" s="17">
        <v>2</v>
      </c>
      <c r="F231" s="17">
        <v>2</v>
      </c>
      <c r="G231" s="17">
        <v>0</v>
      </c>
      <c r="H231" s="17">
        <v>0</v>
      </c>
      <c r="I231" s="17">
        <v>0</v>
      </c>
      <c r="J231" s="17">
        <v>4</v>
      </c>
      <c r="K231" s="17">
        <v>0</v>
      </c>
      <c r="L231" s="17">
        <v>9</v>
      </c>
      <c r="M231" s="17">
        <v>7</v>
      </c>
      <c r="N231" s="17">
        <v>5</v>
      </c>
      <c r="O231" s="17"/>
      <c r="P231" s="17">
        <v>4</v>
      </c>
      <c r="Q231" s="17">
        <v>3</v>
      </c>
      <c r="R231" s="17">
        <v>0</v>
      </c>
    </row>
    <row r="232" spans="1:18" x14ac:dyDescent="0.25">
      <c r="A232" s="17" t="s">
        <v>795</v>
      </c>
      <c r="B232" s="3" t="s">
        <v>293</v>
      </c>
      <c r="C232" s="17">
        <v>0</v>
      </c>
      <c r="D232" s="17">
        <v>0</v>
      </c>
      <c r="E232" s="17">
        <v>2</v>
      </c>
      <c r="F232" s="17">
        <v>3</v>
      </c>
      <c r="G232" s="17">
        <v>0</v>
      </c>
      <c r="H232" s="17">
        <v>0</v>
      </c>
      <c r="I232" s="17">
        <v>0</v>
      </c>
      <c r="J232" s="17">
        <v>9</v>
      </c>
      <c r="K232" s="17">
        <v>2</v>
      </c>
      <c r="L232" s="17">
        <v>7</v>
      </c>
      <c r="M232" s="17">
        <v>9</v>
      </c>
      <c r="N232" s="17">
        <v>4</v>
      </c>
      <c r="O232" s="17"/>
      <c r="P232" s="17">
        <v>3</v>
      </c>
      <c r="Q232" s="17">
        <v>1</v>
      </c>
      <c r="R232" s="17">
        <v>1</v>
      </c>
    </row>
    <row r="233" spans="1:18" x14ac:dyDescent="0.25">
      <c r="A233" s="17" t="s">
        <v>457</v>
      </c>
      <c r="B233" s="3" t="s">
        <v>458</v>
      </c>
      <c r="C233" s="17">
        <v>0</v>
      </c>
      <c r="D233" s="17">
        <v>0</v>
      </c>
      <c r="E233" s="17">
        <v>0</v>
      </c>
      <c r="F233" s="17">
        <v>2</v>
      </c>
      <c r="G233" s="17">
        <v>0</v>
      </c>
      <c r="H233" s="17">
        <v>0</v>
      </c>
      <c r="I233" s="17">
        <v>0</v>
      </c>
      <c r="J233" s="17">
        <v>3</v>
      </c>
      <c r="K233" s="17">
        <v>0</v>
      </c>
      <c r="L233" s="17">
        <v>4</v>
      </c>
      <c r="M233" s="17">
        <v>16</v>
      </c>
      <c r="N233" s="17">
        <v>4</v>
      </c>
      <c r="O233" s="17"/>
      <c r="P233" s="17">
        <v>3</v>
      </c>
      <c r="Q233" s="17">
        <v>1</v>
      </c>
      <c r="R233" s="17">
        <v>0</v>
      </c>
    </row>
    <row r="234" spans="1:18" x14ac:dyDescent="0.25">
      <c r="A234" s="17" t="s">
        <v>797</v>
      </c>
      <c r="B234" s="3" t="s">
        <v>651</v>
      </c>
      <c r="C234" s="17">
        <v>1</v>
      </c>
      <c r="D234" s="17">
        <v>0</v>
      </c>
      <c r="E234" s="17">
        <v>5</v>
      </c>
      <c r="F234" s="17">
        <v>4</v>
      </c>
      <c r="G234" s="17">
        <v>1</v>
      </c>
      <c r="H234" s="17">
        <v>0</v>
      </c>
      <c r="I234" s="17">
        <v>0</v>
      </c>
      <c r="J234" s="17">
        <v>9</v>
      </c>
      <c r="K234" s="17">
        <v>6</v>
      </c>
      <c r="L234" s="17">
        <v>15</v>
      </c>
      <c r="M234" s="17">
        <v>4</v>
      </c>
      <c r="N234" s="17">
        <v>5</v>
      </c>
      <c r="O234" s="17"/>
      <c r="P234" s="17">
        <v>1</v>
      </c>
      <c r="Q234" s="17">
        <v>2</v>
      </c>
      <c r="R234" s="17">
        <v>0</v>
      </c>
    </row>
    <row r="235" spans="1:18" x14ac:dyDescent="0.25">
      <c r="A235" s="17" t="s">
        <v>459</v>
      </c>
      <c r="B235" s="3" t="s">
        <v>460</v>
      </c>
      <c r="C235" s="17">
        <v>0</v>
      </c>
      <c r="D235" s="17">
        <v>0</v>
      </c>
      <c r="E235" s="17">
        <v>2</v>
      </c>
      <c r="F235" s="17">
        <v>2</v>
      </c>
      <c r="G235" s="17">
        <v>0</v>
      </c>
      <c r="H235" s="17">
        <v>0</v>
      </c>
      <c r="I235" s="17">
        <v>0</v>
      </c>
      <c r="J235" s="17">
        <v>4</v>
      </c>
      <c r="K235" s="17">
        <v>4</v>
      </c>
      <c r="L235" s="17">
        <v>7</v>
      </c>
      <c r="M235" s="17">
        <v>7</v>
      </c>
      <c r="N235" s="17">
        <v>2</v>
      </c>
      <c r="O235" s="17"/>
      <c r="P235" s="17">
        <v>4</v>
      </c>
      <c r="Q235" s="17">
        <v>1</v>
      </c>
      <c r="R235" s="17">
        <v>0</v>
      </c>
    </row>
    <row r="236" spans="1:18" x14ac:dyDescent="0.25">
      <c r="A236" s="17" t="s">
        <v>548</v>
      </c>
      <c r="B236" s="3" t="s">
        <v>549</v>
      </c>
      <c r="C236" s="17">
        <v>0</v>
      </c>
      <c r="D236" s="17">
        <v>2</v>
      </c>
      <c r="E236" s="17">
        <v>4</v>
      </c>
      <c r="F236" s="17">
        <v>2</v>
      </c>
      <c r="G236" s="17">
        <v>2</v>
      </c>
      <c r="H236" s="17">
        <v>0</v>
      </c>
      <c r="I236" s="17">
        <v>0</v>
      </c>
      <c r="J236" s="17">
        <v>9</v>
      </c>
      <c r="K236" s="17">
        <v>3</v>
      </c>
      <c r="L236" s="17">
        <v>6</v>
      </c>
      <c r="M236" s="17">
        <v>14</v>
      </c>
      <c r="N236" s="17">
        <v>3</v>
      </c>
      <c r="O236" s="17"/>
      <c r="P236" s="17">
        <v>1</v>
      </c>
      <c r="Q236" s="17">
        <v>2</v>
      </c>
      <c r="R236" s="17">
        <v>0</v>
      </c>
    </row>
    <row r="237" spans="1:18" x14ac:dyDescent="0.25">
      <c r="A237" s="17" t="s">
        <v>550</v>
      </c>
      <c r="B237" s="3" t="s">
        <v>551</v>
      </c>
      <c r="C237" s="17">
        <v>0</v>
      </c>
      <c r="D237" s="17">
        <v>0</v>
      </c>
      <c r="E237" s="17">
        <v>1</v>
      </c>
      <c r="F237" s="17">
        <v>0</v>
      </c>
      <c r="G237" s="17">
        <v>0</v>
      </c>
      <c r="H237" s="17">
        <v>0</v>
      </c>
      <c r="I237" s="17">
        <v>0</v>
      </c>
      <c r="J237" s="17">
        <v>1</v>
      </c>
      <c r="K237" s="17">
        <v>3</v>
      </c>
      <c r="L237" s="17">
        <v>1</v>
      </c>
      <c r="M237" s="17">
        <v>17</v>
      </c>
      <c r="N237" s="17">
        <v>1</v>
      </c>
      <c r="O237" s="17"/>
      <c r="P237" s="17">
        <v>2</v>
      </c>
      <c r="Q237" s="17">
        <v>1</v>
      </c>
      <c r="R237" s="17">
        <v>0</v>
      </c>
    </row>
    <row r="238" spans="1:18" x14ac:dyDescent="0.25">
      <c r="A238" s="17" t="s">
        <v>552</v>
      </c>
      <c r="B238" s="3" t="s">
        <v>553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1</v>
      </c>
      <c r="K238" s="17">
        <v>0</v>
      </c>
      <c r="L238" s="17">
        <v>5</v>
      </c>
      <c r="M238" s="17">
        <v>4</v>
      </c>
      <c r="N238" s="17">
        <v>0</v>
      </c>
      <c r="O238" s="17"/>
      <c r="P238" s="17">
        <v>4</v>
      </c>
      <c r="Q238" s="17">
        <v>0</v>
      </c>
      <c r="R238" s="17">
        <v>0</v>
      </c>
    </row>
    <row r="239" spans="1:18" x14ac:dyDescent="0.25">
      <c r="A239" s="17" t="s">
        <v>554</v>
      </c>
      <c r="B239" s="3" t="s">
        <v>555</v>
      </c>
      <c r="C239" s="17">
        <v>1</v>
      </c>
      <c r="D239" s="17">
        <v>0</v>
      </c>
      <c r="E239" s="17">
        <v>2</v>
      </c>
      <c r="F239" s="17">
        <v>3</v>
      </c>
      <c r="G239" s="17">
        <v>1</v>
      </c>
      <c r="H239" s="17">
        <v>0</v>
      </c>
      <c r="I239" s="17">
        <v>0</v>
      </c>
      <c r="J239" s="17">
        <v>6</v>
      </c>
      <c r="K239" s="17">
        <v>0</v>
      </c>
      <c r="L239" s="17">
        <v>4</v>
      </c>
      <c r="M239" s="17">
        <v>6</v>
      </c>
      <c r="N239" s="17">
        <v>4</v>
      </c>
      <c r="O239" s="17"/>
      <c r="P239" s="17">
        <v>3</v>
      </c>
      <c r="Q239" s="17">
        <v>0</v>
      </c>
      <c r="R239" s="17">
        <v>0</v>
      </c>
    </row>
    <row r="240" spans="1:18" x14ac:dyDescent="0.25">
      <c r="A240" s="17" t="s">
        <v>556</v>
      </c>
      <c r="B240" s="3" t="s">
        <v>557</v>
      </c>
      <c r="C240" s="17">
        <v>0</v>
      </c>
      <c r="D240" s="17">
        <v>0</v>
      </c>
      <c r="E240" s="17">
        <v>1</v>
      </c>
      <c r="F240" s="17">
        <v>0</v>
      </c>
      <c r="G240" s="17">
        <v>0</v>
      </c>
      <c r="H240" s="17">
        <v>0</v>
      </c>
      <c r="I240" s="17">
        <v>0</v>
      </c>
      <c r="J240" s="17">
        <v>2</v>
      </c>
      <c r="K240" s="17">
        <v>2</v>
      </c>
      <c r="L240" s="17">
        <v>2</v>
      </c>
      <c r="M240" s="17">
        <v>11</v>
      </c>
      <c r="N240" s="17">
        <v>2</v>
      </c>
      <c r="O240" s="17"/>
      <c r="P240" s="17">
        <v>4</v>
      </c>
      <c r="Q240" s="17">
        <v>2</v>
      </c>
      <c r="R240" s="17">
        <v>0</v>
      </c>
    </row>
    <row r="241" spans="1:18" x14ac:dyDescent="0.25">
      <c r="A241" s="17" t="s">
        <v>461</v>
      </c>
      <c r="B241" s="3" t="s">
        <v>462</v>
      </c>
      <c r="C241" s="17">
        <v>0</v>
      </c>
      <c r="D241" s="17">
        <v>0</v>
      </c>
      <c r="E241" s="17">
        <v>0</v>
      </c>
      <c r="F241" s="17">
        <v>2</v>
      </c>
      <c r="G241" s="17">
        <v>0</v>
      </c>
      <c r="H241" s="17">
        <v>0</v>
      </c>
      <c r="I241" s="17">
        <v>0</v>
      </c>
      <c r="J241" s="17">
        <v>2</v>
      </c>
      <c r="K241" s="17">
        <v>0</v>
      </c>
      <c r="L241" s="17">
        <v>4</v>
      </c>
      <c r="M241" s="17">
        <v>1</v>
      </c>
      <c r="N241" s="17">
        <v>4</v>
      </c>
      <c r="O241" s="17"/>
      <c r="P241" s="17">
        <v>1</v>
      </c>
      <c r="Q241" s="17">
        <v>0</v>
      </c>
      <c r="R241" s="17">
        <v>0</v>
      </c>
    </row>
    <row r="242" spans="1:18" x14ac:dyDescent="0.25">
      <c r="A242" s="17" t="s">
        <v>558</v>
      </c>
      <c r="B242" s="3" t="s">
        <v>559</v>
      </c>
      <c r="C242" s="17">
        <v>0</v>
      </c>
      <c r="D242" s="17">
        <v>0</v>
      </c>
      <c r="E242" s="17">
        <v>1</v>
      </c>
      <c r="F242" s="17">
        <v>5</v>
      </c>
      <c r="G242" s="17">
        <v>0</v>
      </c>
      <c r="H242" s="17">
        <v>0</v>
      </c>
      <c r="I242" s="17">
        <v>0</v>
      </c>
      <c r="J242" s="17">
        <v>9</v>
      </c>
      <c r="K242" s="17">
        <v>2</v>
      </c>
      <c r="L242" s="17">
        <v>8</v>
      </c>
      <c r="M242" s="17">
        <v>12</v>
      </c>
      <c r="N242" s="17">
        <v>5</v>
      </c>
      <c r="O242" s="17"/>
      <c r="P242" s="17">
        <v>3</v>
      </c>
      <c r="Q242" s="17">
        <v>0</v>
      </c>
      <c r="R242" s="17">
        <v>0</v>
      </c>
    </row>
    <row r="243" spans="1:18" x14ac:dyDescent="0.25">
      <c r="A243" s="17" t="s">
        <v>463</v>
      </c>
      <c r="B243" s="3" t="s">
        <v>464</v>
      </c>
      <c r="C243" s="17">
        <v>0</v>
      </c>
      <c r="D243" s="17">
        <v>0</v>
      </c>
      <c r="E243" s="17">
        <v>2</v>
      </c>
      <c r="F243" s="17">
        <v>4</v>
      </c>
      <c r="G243" s="17">
        <v>0</v>
      </c>
      <c r="H243" s="17">
        <v>0</v>
      </c>
      <c r="I243" s="17">
        <v>0</v>
      </c>
      <c r="J243" s="17">
        <v>7</v>
      </c>
      <c r="K243" s="17">
        <v>0</v>
      </c>
      <c r="L243" s="17">
        <v>4</v>
      </c>
      <c r="M243" s="17">
        <v>13</v>
      </c>
      <c r="N243" s="17">
        <v>3</v>
      </c>
      <c r="O243" s="17"/>
      <c r="P243" s="17">
        <v>2</v>
      </c>
      <c r="Q243" s="17">
        <v>1</v>
      </c>
      <c r="R243" s="17">
        <v>0</v>
      </c>
    </row>
    <row r="244" spans="1:18" x14ac:dyDescent="0.25">
      <c r="A244" s="17" t="s">
        <v>560</v>
      </c>
      <c r="B244" s="3" t="s">
        <v>561</v>
      </c>
      <c r="C244" s="17">
        <v>0</v>
      </c>
      <c r="D244" s="17">
        <v>0</v>
      </c>
      <c r="E244" s="17">
        <v>2</v>
      </c>
      <c r="F244" s="17">
        <v>2</v>
      </c>
      <c r="G244" s="17">
        <v>0</v>
      </c>
      <c r="H244" s="17">
        <v>1</v>
      </c>
      <c r="I244" s="17">
        <v>1</v>
      </c>
      <c r="J244" s="17">
        <v>5</v>
      </c>
      <c r="K244" s="17">
        <v>0</v>
      </c>
      <c r="L244" s="17">
        <v>10</v>
      </c>
      <c r="M244" s="17">
        <v>18</v>
      </c>
      <c r="N244" s="17">
        <v>7</v>
      </c>
      <c r="O244" s="17"/>
      <c r="P244" s="17">
        <v>5</v>
      </c>
      <c r="Q244" s="17">
        <v>1</v>
      </c>
      <c r="R244" s="17">
        <v>0</v>
      </c>
    </row>
    <row r="245" spans="1:18" x14ac:dyDescent="0.25">
      <c r="A245" s="17" t="s">
        <v>562</v>
      </c>
      <c r="B245" s="3" t="s">
        <v>563</v>
      </c>
      <c r="C245" s="17">
        <v>0</v>
      </c>
      <c r="D245" s="17">
        <v>0</v>
      </c>
      <c r="E245" s="17">
        <v>0</v>
      </c>
      <c r="F245" s="17">
        <v>1</v>
      </c>
      <c r="G245" s="17">
        <v>0</v>
      </c>
      <c r="H245" s="17">
        <v>0</v>
      </c>
      <c r="I245" s="17">
        <v>0</v>
      </c>
      <c r="J245" s="17">
        <v>1</v>
      </c>
      <c r="K245" s="17">
        <v>0</v>
      </c>
      <c r="L245" s="17">
        <v>2</v>
      </c>
      <c r="M245" s="17">
        <v>10</v>
      </c>
      <c r="N245" s="17">
        <v>1</v>
      </c>
      <c r="O245" s="17"/>
      <c r="P245" s="17">
        <v>1</v>
      </c>
      <c r="Q245" s="17">
        <v>1</v>
      </c>
      <c r="R245" s="17">
        <v>0</v>
      </c>
    </row>
    <row r="246" spans="1:18" x14ac:dyDescent="0.25">
      <c r="A246" s="17" t="s">
        <v>465</v>
      </c>
      <c r="B246" s="3" t="s">
        <v>466</v>
      </c>
      <c r="C246" s="17">
        <v>1</v>
      </c>
      <c r="D246" s="17">
        <v>0</v>
      </c>
      <c r="E246" s="17">
        <v>1</v>
      </c>
      <c r="F246" s="17">
        <v>3</v>
      </c>
      <c r="G246" s="17">
        <v>1</v>
      </c>
      <c r="H246" s="17">
        <v>1</v>
      </c>
      <c r="I246" s="17">
        <v>1</v>
      </c>
      <c r="J246" s="17">
        <v>5</v>
      </c>
      <c r="K246" s="17">
        <v>3</v>
      </c>
      <c r="L246" s="17">
        <v>8</v>
      </c>
      <c r="M246" s="17">
        <v>6</v>
      </c>
      <c r="N246" s="17">
        <v>1</v>
      </c>
      <c r="O246" s="17"/>
      <c r="P246" s="17">
        <v>6</v>
      </c>
      <c r="Q246" s="17">
        <v>2</v>
      </c>
      <c r="R246" s="17">
        <v>0</v>
      </c>
    </row>
    <row r="247" spans="1:18" x14ac:dyDescent="0.25">
      <c r="A247" s="17" t="s">
        <v>618</v>
      </c>
      <c r="B247" s="3" t="s">
        <v>619</v>
      </c>
      <c r="C247" s="17">
        <v>0</v>
      </c>
      <c r="D247" s="17">
        <v>0</v>
      </c>
      <c r="E247" s="17">
        <v>3</v>
      </c>
      <c r="F247" s="17">
        <v>2</v>
      </c>
      <c r="G247" s="17">
        <v>0</v>
      </c>
      <c r="H247" s="17">
        <v>1</v>
      </c>
      <c r="I247" s="17">
        <v>1</v>
      </c>
      <c r="J247" s="17">
        <v>5</v>
      </c>
      <c r="K247" s="17">
        <v>1</v>
      </c>
      <c r="L247" s="17">
        <v>9</v>
      </c>
      <c r="M247" s="17">
        <v>29</v>
      </c>
      <c r="N247" s="17">
        <v>3</v>
      </c>
      <c r="O247" s="17"/>
      <c r="P247" s="17">
        <v>4</v>
      </c>
      <c r="Q247" s="17">
        <v>0</v>
      </c>
      <c r="R247" s="17">
        <v>0</v>
      </c>
    </row>
    <row r="248" spans="1:18" x14ac:dyDescent="0.25">
      <c r="A248" s="17" t="s">
        <v>564</v>
      </c>
      <c r="B248" s="3" t="s">
        <v>565</v>
      </c>
      <c r="C248" s="17">
        <v>0</v>
      </c>
      <c r="D248" s="17">
        <v>1</v>
      </c>
      <c r="E248" s="17">
        <v>0</v>
      </c>
      <c r="F248" s="17">
        <v>4</v>
      </c>
      <c r="G248" s="17">
        <v>0</v>
      </c>
      <c r="H248" s="17">
        <v>1</v>
      </c>
      <c r="I248" s="17">
        <v>1</v>
      </c>
      <c r="J248" s="17">
        <v>5</v>
      </c>
      <c r="K248" s="17">
        <v>0</v>
      </c>
      <c r="L248" s="17">
        <v>2</v>
      </c>
      <c r="M248" s="17">
        <v>12</v>
      </c>
      <c r="N248" s="17">
        <v>4</v>
      </c>
      <c r="O248" s="17"/>
      <c r="P248" s="17">
        <v>5</v>
      </c>
      <c r="Q248" s="17">
        <v>2</v>
      </c>
      <c r="R248" s="17">
        <v>0</v>
      </c>
    </row>
    <row r="249" spans="1:18" x14ac:dyDescent="0.25">
      <c r="A249" s="17" t="s">
        <v>799</v>
      </c>
      <c r="B249" s="3" t="s">
        <v>499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1</v>
      </c>
      <c r="K249" s="17">
        <v>0</v>
      </c>
      <c r="L249" s="17">
        <v>1</v>
      </c>
      <c r="M249" s="17">
        <v>6</v>
      </c>
      <c r="N249" s="17">
        <v>3</v>
      </c>
      <c r="O249" s="17"/>
      <c r="P249" s="17">
        <v>0</v>
      </c>
      <c r="Q249" s="17">
        <v>0</v>
      </c>
      <c r="R249" s="17">
        <v>0</v>
      </c>
    </row>
    <row r="250" spans="1:18" x14ac:dyDescent="0.25">
      <c r="A250" s="17" t="s">
        <v>620</v>
      </c>
      <c r="B250" s="3" t="s">
        <v>621</v>
      </c>
      <c r="C250" s="17">
        <v>0</v>
      </c>
      <c r="D250" s="17">
        <v>0</v>
      </c>
      <c r="E250" s="17">
        <v>3</v>
      </c>
      <c r="F250" s="17">
        <v>2</v>
      </c>
      <c r="G250" s="17">
        <v>0</v>
      </c>
      <c r="H250" s="17">
        <v>0</v>
      </c>
      <c r="I250" s="17">
        <v>0</v>
      </c>
      <c r="J250" s="17">
        <v>6</v>
      </c>
      <c r="K250" s="17">
        <v>2</v>
      </c>
      <c r="L250" s="17">
        <v>8</v>
      </c>
      <c r="M250" s="17">
        <v>8</v>
      </c>
      <c r="N250" s="17">
        <v>9</v>
      </c>
      <c r="O250" s="17"/>
      <c r="P250" s="17">
        <v>7</v>
      </c>
      <c r="Q250" s="17">
        <v>2</v>
      </c>
      <c r="R250" s="17">
        <v>0</v>
      </c>
    </row>
    <row r="251" spans="1:18" x14ac:dyDescent="0.25">
      <c r="A251" s="17" t="s">
        <v>566</v>
      </c>
      <c r="B251" s="3" t="s">
        <v>567</v>
      </c>
      <c r="C251" s="17">
        <v>0</v>
      </c>
      <c r="D251" s="17">
        <v>0</v>
      </c>
      <c r="E251" s="17">
        <v>0</v>
      </c>
      <c r="F251" s="17">
        <v>2</v>
      </c>
      <c r="G251" s="17">
        <v>0</v>
      </c>
      <c r="H251" s="17">
        <v>0</v>
      </c>
      <c r="I251" s="17">
        <v>0</v>
      </c>
      <c r="J251" s="17">
        <v>3</v>
      </c>
      <c r="K251" s="17">
        <v>0</v>
      </c>
      <c r="L251" s="17">
        <v>2</v>
      </c>
      <c r="M251" s="17">
        <v>21</v>
      </c>
      <c r="N251" s="17">
        <v>2</v>
      </c>
      <c r="O251" s="17"/>
      <c r="P251" s="17">
        <v>1</v>
      </c>
      <c r="Q251" s="17">
        <v>0</v>
      </c>
      <c r="R251" s="17">
        <v>0</v>
      </c>
    </row>
    <row r="252" spans="1:18" x14ac:dyDescent="0.25">
      <c r="A252" s="17" t="s">
        <v>568</v>
      </c>
      <c r="B252" s="3" t="s">
        <v>569</v>
      </c>
      <c r="C252" s="17">
        <v>0</v>
      </c>
      <c r="D252" s="17">
        <v>0</v>
      </c>
      <c r="E252" s="17">
        <v>1</v>
      </c>
      <c r="F252" s="17">
        <v>0</v>
      </c>
      <c r="G252" s="17">
        <v>0</v>
      </c>
      <c r="H252" s="17">
        <v>0</v>
      </c>
      <c r="I252" s="17">
        <v>0</v>
      </c>
      <c r="J252" s="17">
        <v>3</v>
      </c>
      <c r="K252" s="17">
        <v>0</v>
      </c>
      <c r="L252" s="17">
        <v>6</v>
      </c>
      <c r="M252" s="17">
        <v>16</v>
      </c>
      <c r="N252" s="17">
        <v>2</v>
      </c>
      <c r="O252" s="17"/>
      <c r="P252" s="17">
        <v>0</v>
      </c>
      <c r="Q252" s="17">
        <v>0</v>
      </c>
      <c r="R252" s="17">
        <v>0</v>
      </c>
    </row>
    <row r="253" spans="1:18" x14ac:dyDescent="0.25">
      <c r="A253" s="17" t="s">
        <v>467</v>
      </c>
      <c r="B253" s="3" t="s">
        <v>468</v>
      </c>
      <c r="C253" s="17">
        <v>0</v>
      </c>
      <c r="D253" s="17">
        <v>0</v>
      </c>
      <c r="E253" s="17">
        <v>1</v>
      </c>
      <c r="F253" s="17">
        <v>2</v>
      </c>
      <c r="G253" s="17">
        <v>0</v>
      </c>
      <c r="H253" s="17">
        <v>1</v>
      </c>
      <c r="I253" s="17">
        <v>1</v>
      </c>
      <c r="J253" s="17">
        <v>5</v>
      </c>
      <c r="K253" s="17">
        <v>0</v>
      </c>
      <c r="L253" s="17">
        <v>4</v>
      </c>
      <c r="M253" s="17">
        <v>20</v>
      </c>
      <c r="N253" s="17">
        <v>4</v>
      </c>
      <c r="O253" s="17"/>
      <c r="P253" s="17">
        <v>5</v>
      </c>
      <c r="Q253" s="17">
        <v>0</v>
      </c>
      <c r="R253" s="17">
        <v>0</v>
      </c>
    </row>
    <row r="254" spans="1:18" x14ac:dyDescent="0.25">
      <c r="A254" s="17" t="s">
        <v>570</v>
      </c>
      <c r="B254" s="3" t="s">
        <v>571</v>
      </c>
      <c r="C254" s="17">
        <v>0</v>
      </c>
      <c r="D254" s="17">
        <v>0</v>
      </c>
      <c r="E254" s="17">
        <v>1</v>
      </c>
      <c r="F254" s="17">
        <v>0</v>
      </c>
      <c r="G254" s="17">
        <v>0</v>
      </c>
      <c r="H254" s="17">
        <v>0</v>
      </c>
      <c r="I254" s="17">
        <v>0</v>
      </c>
      <c r="J254" s="17">
        <v>1</v>
      </c>
      <c r="K254" s="17">
        <v>1</v>
      </c>
      <c r="L254" s="17">
        <v>3</v>
      </c>
      <c r="M254" s="17">
        <v>8</v>
      </c>
      <c r="N254" s="17">
        <v>5</v>
      </c>
      <c r="O254" s="17"/>
      <c r="P254" s="17">
        <v>1</v>
      </c>
      <c r="Q254" s="17">
        <v>0</v>
      </c>
      <c r="R254" s="17">
        <v>0</v>
      </c>
    </row>
    <row r="255" spans="1:18" x14ac:dyDescent="0.25">
      <c r="A255" s="17" t="s">
        <v>572</v>
      </c>
      <c r="B255" s="3" t="s">
        <v>573</v>
      </c>
      <c r="C255" s="17">
        <v>0</v>
      </c>
      <c r="D255" s="17">
        <v>0</v>
      </c>
      <c r="E255" s="17">
        <v>0</v>
      </c>
      <c r="F255" s="17">
        <v>4</v>
      </c>
      <c r="G255" s="17">
        <v>0</v>
      </c>
      <c r="H255" s="17">
        <v>0</v>
      </c>
      <c r="I255" s="17">
        <v>0</v>
      </c>
      <c r="J255" s="17">
        <v>4</v>
      </c>
      <c r="K255" s="17">
        <v>2</v>
      </c>
      <c r="L255" s="17">
        <v>9</v>
      </c>
      <c r="M255" s="17">
        <v>8</v>
      </c>
      <c r="N255" s="17">
        <v>5</v>
      </c>
      <c r="O255" s="17"/>
      <c r="P255" s="17">
        <v>1</v>
      </c>
      <c r="Q255" s="17">
        <v>0</v>
      </c>
      <c r="R255" s="17">
        <v>0</v>
      </c>
    </row>
    <row r="256" spans="1:18" x14ac:dyDescent="0.25">
      <c r="A256" s="17" t="s">
        <v>574</v>
      </c>
      <c r="B256" s="3" t="s">
        <v>575</v>
      </c>
      <c r="C256" s="17">
        <v>0</v>
      </c>
      <c r="D256" s="17">
        <v>0</v>
      </c>
      <c r="E256" s="17">
        <v>1</v>
      </c>
      <c r="F256" s="17">
        <v>2</v>
      </c>
      <c r="G256" s="17">
        <v>0</v>
      </c>
      <c r="H256" s="17">
        <v>0</v>
      </c>
      <c r="I256" s="17">
        <v>0</v>
      </c>
      <c r="J256" s="17">
        <v>3</v>
      </c>
      <c r="K256" s="17">
        <v>2</v>
      </c>
      <c r="L256" s="17">
        <v>3</v>
      </c>
      <c r="M256" s="17">
        <v>23</v>
      </c>
      <c r="N256" s="17">
        <v>6</v>
      </c>
      <c r="O256" s="17"/>
      <c r="P256" s="17">
        <v>5</v>
      </c>
      <c r="Q256" s="17">
        <v>2</v>
      </c>
      <c r="R256" s="17">
        <v>0</v>
      </c>
    </row>
    <row r="257" spans="1:18" x14ac:dyDescent="0.25">
      <c r="A257" s="17" t="s">
        <v>469</v>
      </c>
      <c r="B257" s="3" t="s">
        <v>470</v>
      </c>
      <c r="C257" s="17">
        <v>0</v>
      </c>
      <c r="D257" s="17">
        <v>1</v>
      </c>
      <c r="E257" s="17">
        <v>1</v>
      </c>
      <c r="F257" s="17">
        <v>4</v>
      </c>
      <c r="G257" s="17">
        <v>0</v>
      </c>
      <c r="H257" s="17">
        <v>0</v>
      </c>
      <c r="I257" s="17">
        <v>0</v>
      </c>
      <c r="J257" s="17">
        <v>6</v>
      </c>
      <c r="K257" s="17">
        <v>1</v>
      </c>
      <c r="L257" s="17">
        <v>11</v>
      </c>
      <c r="M257" s="17">
        <v>10</v>
      </c>
      <c r="N257" s="17">
        <v>1</v>
      </c>
      <c r="O257" s="17"/>
      <c r="P257" s="17">
        <v>2</v>
      </c>
      <c r="Q257" s="17">
        <v>0</v>
      </c>
      <c r="R257" s="17">
        <v>0</v>
      </c>
    </row>
    <row r="258" spans="1:18" x14ac:dyDescent="0.25">
      <c r="A258" s="17" t="s">
        <v>471</v>
      </c>
      <c r="B258" s="3" t="s">
        <v>472</v>
      </c>
      <c r="C258" s="17">
        <v>0</v>
      </c>
      <c r="D258" s="17">
        <v>0</v>
      </c>
      <c r="E258" s="17">
        <v>0</v>
      </c>
      <c r="F258" s="17">
        <v>3</v>
      </c>
      <c r="G258" s="17">
        <v>0</v>
      </c>
      <c r="H258" s="17">
        <v>0</v>
      </c>
      <c r="I258" s="17">
        <v>0</v>
      </c>
      <c r="J258" s="17">
        <v>3</v>
      </c>
      <c r="K258" s="17">
        <v>2</v>
      </c>
      <c r="L258" s="17">
        <v>6</v>
      </c>
      <c r="M258" s="17">
        <v>10</v>
      </c>
      <c r="N258" s="17">
        <v>5</v>
      </c>
      <c r="O258" s="17"/>
      <c r="P258" s="17">
        <v>5</v>
      </c>
      <c r="Q258" s="17">
        <v>2</v>
      </c>
      <c r="R258" s="17">
        <v>0</v>
      </c>
    </row>
    <row r="259" spans="1:18" x14ac:dyDescent="0.25">
      <c r="A259" s="17" t="s">
        <v>576</v>
      </c>
      <c r="B259" s="3" t="s">
        <v>577</v>
      </c>
      <c r="C259" s="17">
        <v>0</v>
      </c>
      <c r="D259" s="17">
        <v>0</v>
      </c>
      <c r="E259" s="17">
        <v>1</v>
      </c>
      <c r="F259" s="17">
        <v>3</v>
      </c>
      <c r="G259" s="17">
        <v>0</v>
      </c>
      <c r="H259" s="17">
        <v>0</v>
      </c>
      <c r="I259" s="17">
        <v>0</v>
      </c>
      <c r="J259" s="17">
        <v>4</v>
      </c>
      <c r="K259" s="17">
        <v>2</v>
      </c>
      <c r="L259" s="17">
        <v>10</v>
      </c>
      <c r="M259" s="17">
        <v>15</v>
      </c>
      <c r="N259" s="17">
        <v>9</v>
      </c>
      <c r="O259" s="17"/>
      <c r="P259" s="17">
        <v>6</v>
      </c>
      <c r="Q259" s="17">
        <v>1</v>
      </c>
      <c r="R259" s="17">
        <v>0</v>
      </c>
    </row>
    <row r="260" spans="1:18" x14ac:dyDescent="0.25">
      <c r="A260" s="17" t="s">
        <v>578</v>
      </c>
      <c r="B260" s="3" t="s">
        <v>579</v>
      </c>
      <c r="C260" s="17">
        <v>0</v>
      </c>
      <c r="D260" s="17">
        <v>0</v>
      </c>
      <c r="E260" s="17">
        <v>1</v>
      </c>
      <c r="F260" s="17">
        <v>3</v>
      </c>
      <c r="G260" s="17">
        <v>0</v>
      </c>
      <c r="H260" s="17">
        <v>0</v>
      </c>
      <c r="I260" s="17">
        <v>0</v>
      </c>
      <c r="J260" s="17">
        <v>4</v>
      </c>
      <c r="K260" s="17">
        <v>4</v>
      </c>
      <c r="L260" s="17">
        <v>8</v>
      </c>
      <c r="M260" s="17">
        <v>8</v>
      </c>
      <c r="N260" s="17">
        <v>2</v>
      </c>
      <c r="O260" s="17"/>
      <c r="P260" s="17">
        <v>3</v>
      </c>
      <c r="Q260" s="17">
        <v>0</v>
      </c>
      <c r="R260" s="17">
        <v>0</v>
      </c>
    </row>
    <row r="261" spans="1:18" x14ac:dyDescent="0.25">
      <c r="A261" s="17" t="s">
        <v>580</v>
      </c>
      <c r="B261" s="3" t="s">
        <v>581</v>
      </c>
      <c r="C261" s="17">
        <v>0</v>
      </c>
      <c r="D261" s="17">
        <v>0</v>
      </c>
      <c r="E261" s="17">
        <v>3</v>
      </c>
      <c r="F261" s="17">
        <v>3</v>
      </c>
      <c r="G261" s="17">
        <v>0</v>
      </c>
      <c r="H261" s="17">
        <v>1</v>
      </c>
      <c r="I261" s="17">
        <v>1</v>
      </c>
      <c r="J261" s="17">
        <v>10</v>
      </c>
      <c r="K261" s="17">
        <v>2</v>
      </c>
      <c r="L261" s="17">
        <v>8</v>
      </c>
      <c r="M261" s="17">
        <v>18</v>
      </c>
      <c r="N261" s="17">
        <v>6</v>
      </c>
      <c r="O261" s="17"/>
      <c r="P261" s="17">
        <v>6</v>
      </c>
      <c r="Q261" s="17">
        <v>2</v>
      </c>
      <c r="R261" s="17">
        <v>0</v>
      </c>
    </row>
    <row r="262" spans="1:18" x14ac:dyDescent="0.25">
      <c r="A262" s="17" t="s">
        <v>582</v>
      </c>
      <c r="B262" s="3" t="s">
        <v>299</v>
      </c>
      <c r="C262" s="17">
        <v>0</v>
      </c>
      <c r="D262" s="17">
        <v>0</v>
      </c>
      <c r="E262" s="17">
        <v>2</v>
      </c>
      <c r="F262" s="17">
        <v>3</v>
      </c>
      <c r="G262" s="17">
        <v>0</v>
      </c>
      <c r="H262" s="17">
        <v>1</v>
      </c>
      <c r="I262" s="17">
        <v>1</v>
      </c>
      <c r="J262" s="17">
        <v>6</v>
      </c>
      <c r="K262" s="17">
        <v>2</v>
      </c>
      <c r="L262" s="17">
        <v>8</v>
      </c>
      <c r="M262" s="17">
        <v>11</v>
      </c>
      <c r="N262" s="17">
        <v>3</v>
      </c>
      <c r="O262" s="17"/>
      <c r="P262" s="17">
        <v>2</v>
      </c>
      <c r="Q262" s="17">
        <v>0</v>
      </c>
      <c r="R262" s="17">
        <v>0</v>
      </c>
    </row>
    <row r="263" spans="1:18" x14ac:dyDescent="0.25">
      <c r="A263" s="17" t="s">
        <v>583</v>
      </c>
      <c r="B263" s="3" t="s">
        <v>584</v>
      </c>
      <c r="C263" s="17">
        <v>0</v>
      </c>
      <c r="D263" s="17">
        <v>0</v>
      </c>
      <c r="E263" s="17">
        <v>3</v>
      </c>
      <c r="F263" s="17">
        <v>1</v>
      </c>
      <c r="G263" s="17">
        <v>0</v>
      </c>
      <c r="H263" s="17">
        <v>0</v>
      </c>
      <c r="I263" s="17">
        <v>0</v>
      </c>
      <c r="J263" s="17">
        <v>7</v>
      </c>
      <c r="K263" s="17">
        <v>4</v>
      </c>
      <c r="L263" s="17">
        <v>8</v>
      </c>
      <c r="M263" s="17">
        <v>13</v>
      </c>
      <c r="N263" s="17">
        <v>6</v>
      </c>
      <c r="O263" s="17"/>
      <c r="P263" s="17">
        <v>6</v>
      </c>
      <c r="Q263" s="17">
        <v>2</v>
      </c>
      <c r="R263" s="17">
        <v>0</v>
      </c>
    </row>
    <row r="264" spans="1:18" x14ac:dyDescent="0.25">
      <c r="A264" s="17" t="s">
        <v>585</v>
      </c>
      <c r="B264" s="3" t="s">
        <v>586</v>
      </c>
      <c r="C264" s="17">
        <v>0</v>
      </c>
      <c r="D264" s="17">
        <v>1</v>
      </c>
      <c r="E264" s="17">
        <v>4</v>
      </c>
      <c r="F264" s="17">
        <v>2</v>
      </c>
      <c r="G264" s="17">
        <v>0</v>
      </c>
      <c r="H264" s="17">
        <v>0</v>
      </c>
      <c r="I264" s="17">
        <v>0</v>
      </c>
      <c r="J264" s="17">
        <v>9</v>
      </c>
      <c r="K264" s="17">
        <v>5</v>
      </c>
      <c r="L264" s="17">
        <v>9</v>
      </c>
      <c r="M264" s="17">
        <v>16</v>
      </c>
      <c r="N264" s="17">
        <v>5</v>
      </c>
      <c r="O264" s="17"/>
      <c r="P264" s="17">
        <v>5</v>
      </c>
      <c r="Q264" s="17">
        <v>2</v>
      </c>
      <c r="R264" s="17">
        <v>0</v>
      </c>
    </row>
    <row r="265" spans="1:18" x14ac:dyDescent="0.25">
      <c r="A265" s="17" t="s">
        <v>796</v>
      </c>
      <c r="B265" s="3" t="s">
        <v>674</v>
      </c>
      <c r="C265" s="17">
        <v>0</v>
      </c>
      <c r="D265" s="17">
        <v>0</v>
      </c>
      <c r="E265" s="17">
        <v>1</v>
      </c>
      <c r="F265" s="17">
        <v>4</v>
      </c>
      <c r="G265" s="17">
        <v>0</v>
      </c>
      <c r="H265" s="17">
        <v>0</v>
      </c>
      <c r="I265" s="17">
        <v>0</v>
      </c>
      <c r="J265" s="17">
        <v>7</v>
      </c>
      <c r="K265" s="17">
        <v>1</v>
      </c>
      <c r="L265" s="17">
        <v>10</v>
      </c>
      <c r="M265" s="17">
        <v>21</v>
      </c>
      <c r="N265" s="17">
        <v>7</v>
      </c>
      <c r="O265" s="17"/>
      <c r="P265" s="17">
        <v>1</v>
      </c>
      <c r="Q265" s="17">
        <v>3</v>
      </c>
      <c r="R265" s="17">
        <v>0</v>
      </c>
    </row>
    <row r="266" spans="1:18" x14ac:dyDescent="0.25">
      <c r="A266" s="17" t="s">
        <v>473</v>
      </c>
      <c r="B266" s="3" t="s">
        <v>474</v>
      </c>
      <c r="C266" s="17">
        <v>0</v>
      </c>
      <c r="D266" s="17">
        <v>1</v>
      </c>
      <c r="E266" s="17">
        <v>0</v>
      </c>
      <c r="F266" s="17">
        <v>0</v>
      </c>
      <c r="G266" s="17">
        <v>0</v>
      </c>
      <c r="H266" s="17">
        <v>2</v>
      </c>
      <c r="I266" s="17">
        <v>2</v>
      </c>
      <c r="J266" s="17">
        <v>1</v>
      </c>
      <c r="K266" s="17">
        <v>1</v>
      </c>
      <c r="L266" s="17">
        <v>10</v>
      </c>
      <c r="M266" s="17">
        <v>10</v>
      </c>
      <c r="N266" s="17">
        <v>5</v>
      </c>
      <c r="O266" s="17"/>
      <c r="P266" s="17">
        <v>5</v>
      </c>
      <c r="Q266" s="17">
        <v>1</v>
      </c>
      <c r="R266" s="17">
        <v>0</v>
      </c>
    </row>
    <row r="267" spans="1:18" x14ac:dyDescent="0.25">
      <c r="A267" s="17" t="s">
        <v>587</v>
      </c>
      <c r="B267" s="3" t="s">
        <v>588</v>
      </c>
      <c r="C267" s="17">
        <v>0</v>
      </c>
      <c r="D267" s="17">
        <v>0</v>
      </c>
      <c r="E267" s="17">
        <v>0</v>
      </c>
      <c r="F267" s="17">
        <v>3</v>
      </c>
      <c r="G267" s="17">
        <v>0</v>
      </c>
      <c r="H267" s="17">
        <v>0</v>
      </c>
      <c r="I267" s="17">
        <v>0</v>
      </c>
      <c r="J267" s="17">
        <v>4</v>
      </c>
      <c r="K267" s="17">
        <v>3</v>
      </c>
      <c r="L267" s="17">
        <v>7</v>
      </c>
      <c r="M267" s="17">
        <v>17</v>
      </c>
      <c r="N267" s="17">
        <v>5</v>
      </c>
      <c r="O267" s="17"/>
      <c r="P267" s="17">
        <v>1</v>
      </c>
      <c r="Q267" s="17">
        <v>0</v>
      </c>
      <c r="R267" s="17">
        <v>0</v>
      </c>
    </row>
    <row r="268" spans="1:18" x14ac:dyDescent="0.25">
      <c r="A268" s="17" t="s">
        <v>589</v>
      </c>
      <c r="B268" s="3" t="s">
        <v>590</v>
      </c>
      <c r="C268" s="17">
        <v>0</v>
      </c>
      <c r="D268" s="17">
        <v>0</v>
      </c>
      <c r="E268" s="17">
        <v>1</v>
      </c>
      <c r="F268" s="17">
        <v>2</v>
      </c>
      <c r="G268" s="17">
        <v>0</v>
      </c>
      <c r="H268" s="17">
        <v>0</v>
      </c>
      <c r="I268" s="17">
        <v>0</v>
      </c>
      <c r="J268" s="17">
        <v>3</v>
      </c>
      <c r="K268" s="17">
        <v>1</v>
      </c>
      <c r="L268" s="17">
        <v>7</v>
      </c>
      <c r="M268" s="17">
        <v>15</v>
      </c>
      <c r="N268" s="17">
        <v>6</v>
      </c>
      <c r="O268" s="17"/>
      <c r="P268" s="17">
        <v>2</v>
      </c>
      <c r="Q268" s="17">
        <v>3</v>
      </c>
      <c r="R268" s="17">
        <v>0</v>
      </c>
    </row>
    <row r="269" spans="1:18" x14ac:dyDescent="0.25">
      <c r="A269" s="17" t="s">
        <v>800</v>
      </c>
      <c r="B269" s="3" t="s">
        <v>677</v>
      </c>
      <c r="C269" s="17">
        <v>0</v>
      </c>
      <c r="D269" s="17">
        <v>0</v>
      </c>
      <c r="E269" s="17">
        <v>1</v>
      </c>
      <c r="F269" s="17">
        <v>3</v>
      </c>
      <c r="G269" s="17">
        <v>0</v>
      </c>
      <c r="H269" s="17">
        <v>0</v>
      </c>
      <c r="I269" s="17">
        <v>0</v>
      </c>
      <c r="J269" s="17">
        <v>4</v>
      </c>
      <c r="K269" s="17">
        <v>2</v>
      </c>
      <c r="L269" s="17">
        <v>6</v>
      </c>
      <c r="M269" s="17">
        <v>22</v>
      </c>
      <c r="N269" s="17">
        <v>4</v>
      </c>
      <c r="O269" s="17"/>
      <c r="P269" s="17">
        <v>2</v>
      </c>
      <c r="Q269" s="17">
        <v>0</v>
      </c>
      <c r="R269" s="17">
        <v>0</v>
      </c>
    </row>
    <row r="270" spans="1:18" x14ac:dyDescent="0.25">
      <c r="A270" s="17" t="s">
        <v>475</v>
      </c>
      <c r="B270" s="3" t="s">
        <v>476</v>
      </c>
      <c r="C270" s="17">
        <v>0</v>
      </c>
      <c r="D270" s="17">
        <v>0</v>
      </c>
      <c r="E270" s="17">
        <v>0</v>
      </c>
      <c r="F270" s="17">
        <v>1</v>
      </c>
      <c r="G270" s="17">
        <v>0</v>
      </c>
      <c r="H270" s="17">
        <v>0</v>
      </c>
      <c r="I270" s="17">
        <v>0</v>
      </c>
      <c r="J270" s="17">
        <v>2</v>
      </c>
      <c r="K270" s="17">
        <v>2</v>
      </c>
      <c r="L270" s="17">
        <v>10</v>
      </c>
      <c r="M270" s="17">
        <v>15</v>
      </c>
      <c r="N270" s="17">
        <v>12</v>
      </c>
      <c r="O270" s="17"/>
      <c r="P270" s="17">
        <v>3</v>
      </c>
      <c r="Q270" s="17">
        <v>1</v>
      </c>
      <c r="R270" s="17">
        <v>0</v>
      </c>
    </row>
    <row r="271" spans="1:18" x14ac:dyDescent="0.25">
      <c r="A271" s="17" t="s">
        <v>591</v>
      </c>
      <c r="B271" s="3" t="s">
        <v>592</v>
      </c>
      <c r="C271" s="17">
        <v>0</v>
      </c>
      <c r="D271" s="17">
        <v>0</v>
      </c>
      <c r="E271" s="17">
        <v>6</v>
      </c>
      <c r="F271" s="17">
        <v>3</v>
      </c>
      <c r="G271" s="17">
        <v>0</v>
      </c>
      <c r="H271" s="17">
        <v>0</v>
      </c>
      <c r="I271" s="17">
        <v>0</v>
      </c>
      <c r="J271" s="17">
        <v>15</v>
      </c>
      <c r="K271" s="17">
        <v>4</v>
      </c>
      <c r="L271" s="17">
        <v>11</v>
      </c>
      <c r="M271" s="17">
        <v>20</v>
      </c>
      <c r="N271" s="17">
        <v>6</v>
      </c>
      <c r="O271" s="17"/>
      <c r="P271" s="17">
        <v>6</v>
      </c>
      <c r="Q271" s="17">
        <v>3</v>
      </c>
      <c r="R271" s="17">
        <v>0</v>
      </c>
    </row>
    <row r="272" spans="1:18" x14ac:dyDescent="0.25">
      <c r="A272" s="17" t="s">
        <v>593</v>
      </c>
      <c r="B272" s="3" t="s">
        <v>594</v>
      </c>
      <c r="C272" s="17">
        <v>0</v>
      </c>
      <c r="D272" s="17">
        <v>0</v>
      </c>
      <c r="E272" s="17">
        <v>3</v>
      </c>
      <c r="F272" s="17">
        <v>3</v>
      </c>
      <c r="G272" s="17">
        <v>0</v>
      </c>
      <c r="H272" s="17">
        <v>0</v>
      </c>
      <c r="I272" s="17">
        <v>0</v>
      </c>
      <c r="J272" s="17">
        <v>6</v>
      </c>
      <c r="K272" s="17">
        <v>1</v>
      </c>
      <c r="L272" s="17">
        <v>6</v>
      </c>
      <c r="M272" s="17">
        <v>19</v>
      </c>
      <c r="N272" s="17">
        <v>3</v>
      </c>
      <c r="O272" s="17"/>
      <c r="P272" s="17">
        <v>3</v>
      </c>
      <c r="Q272" s="17">
        <v>0</v>
      </c>
      <c r="R272" s="17">
        <v>0</v>
      </c>
    </row>
    <row r="273" spans="1:18" x14ac:dyDescent="0.25">
      <c r="A273" s="17" t="s">
        <v>477</v>
      </c>
      <c r="B273" s="3" t="s">
        <v>478</v>
      </c>
      <c r="C273" s="17">
        <v>0</v>
      </c>
      <c r="D273" s="17">
        <v>0</v>
      </c>
      <c r="E273" s="17">
        <v>1</v>
      </c>
      <c r="F273" s="17">
        <v>2</v>
      </c>
      <c r="G273" s="17">
        <v>0</v>
      </c>
      <c r="H273" s="17">
        <v>0</v>
      </c>
      <c r="I273" s="17">
        <v>0</v>
      </c>
      <c r="J273" s="17">
        <v>3</v>
      </c>
      <c r="K273" s="17">
        <v>0</v>
      </c>
      <c r="L273" s="17">
        <v>1</v>
      </c>
      <c r="M273" s="17">
        <v>17</v>
      </c>
      <c r="N273" s="17">
        <v>3</v>
      </c>
      <c r="O273" s="17"/>
      <c r="P273" s="17">
        <v>6</v>
      </c>
      <c r="Q273" s="17">
        <v>1</v>
      </c>
      <c r="R273" s="17">
        <v>0</v>
      </c>
    </row>
    <row r="274" spans="1:18" x14ac:dyDescent="0.25">
      <c r="A274" s="17" t="s">
        <v>479</v>
      </c>
      <c r="B274" s="3" t="s">
        <v>480</v>
      </c>
      <c r="C274" s="17">
        <v>0</v>
      </c>
      <c r="D274" s="17">
        <v>0</v>
      </c>
      <c r="E274" s="17">
        <v>1</v>
      </c>
      <c r="F274" s="17">
        <v>1</v>
      </c>
      <c r="G274" s="17">
        <v>0</v>
      </c>
      <c r="H274" s="17">
        <v>0</v>
      </c>
      <c r="I274" s="17">
        <v>0</v>
      </c>
      <c r="J274" s="17">
        <v>5</v>
      </c>
      <c r="K274" s="17">
        <v>1</v>
      </c>
      <c r="L274" s="17">
        <v>8</v>
      </c>
      <c r="M274" s="17">
        <v>3</v>
      </c>
      <c r="N274" s="17">
        <v>6</v>
      </c>
      <c r="O274" s="17"/>
      <c r="P274" s="17">
        <v>6</v>
      </c>
      <c r="Q274" s="17">
        <v>1</v>
      </c>
      <c r="R274" s="17">
        <v>0</v>
      </c>
    </row>
    <row r="275" spans="1:18" x14ac:dyDescent="0.25">
      <c r="A275" s="17" t="s">
        <v>595</v>
      </c>
      <c r="B275" s="3" t="s">
        <v>596</v>
      </c>
      <c r="C275" s="17">
        <v>0</v>
      </c>
      <c r="D275" s="17">
        <v>0</v>
      </c>
      <c r="E275" s="17">
        <v>1</v>
      </c>
      <c r="F275" s="17">
        <v>5</v>
      </c>
      <c r="G275" s="17">
        <v>0</v>
      </c>
      <c r="H275" s="17">
        <v>0</v>
      </c>
      <c r="I275" s="17">
        <v>0</v>
      </c>
      <c r="J275" s="17">
        <v>6</v>
      </c>
      <c r="K275" s="17">
        <v>2</v>
      </c>
      <c r="L275" s="17">
        <v>6</v>
      </c>
      <c r="M275" s="17">
        <v>15</v>
      </c>
      <c r="N275" s="17">
        <v>4</v>
      </c>
      <c r="O275" s="17"/>
      <c r="P275" s="17">
        <v>2</v>
      </c>
      <c r="Q275" s="17">
        <v>1</v>
      </c>
      <c r="R275" s="17">
        <v>0</v>
      </c>
    </row>
    <row r="276" spans="1:18" x14ac:dyDescent="0.25">
      <c r="A276" s="17" t="s">
        <v>597</v>
      </c>
      <c r="B276" s="3" t="s">
        <v>598</v>
      </c>
      <c r="C276" s="17">
        <v>0</v>
      </c>
      <c r="D276" s="17">
        <v>0</v>
      </c>
      <c r="E276" s="17">
        <v>2</v>
      </c>
      <c r="F276" s="17">
        <v>2</v>
      </c>
      <c r="G276" s="17">
        <v>0</v>
      </c>
      <c r="H276" s="17">
        <v>1</v>
      </c>
      <c r="I276" s="17">
        <v>1</v>
      </c>
      <c r="J276" s="17">
        <v>7</v>
      </c>
      <c r="K276" s="17">
        <v>2</v>
      </c>
      <c r="L276" s="17">
        <v>9</v>
      </c>
      <c r="M276" s="17">
        <v>9</v>
      </c>
      <c r="N276" s="17">
        <v>5</v>
      </c>
      <c r="O276" s="17"/>
      <c r="P276" s="17">
        <v>2</v>
      </c>
      <c r="Q276" s="17">
        <v>1</v>
      </c>
      <c r="R276" s="17">
        <v>0</v>
      </c>
    </row>
    <row r="277" spans="1:18" x14ac:dyDescent="0.25">
      <c r="A277" s="17" t="s">
        <v>802</v>
      </c>
      <c r="B277" s="3" t="s">
        <v>601</v>
      </c>
      <c r="C277" s="17">
        <v>0</v>
      </c>
      <c r="D277" s="17">
        <v>0</v>
      </c>
      <c r="E277" s="17">
        <v>2</v>
      </c>
      <c r="F277" s="17">
        <v>3</v>
      </c>
      <c r="G277" s="17">
        <v>0</v>
      </c>
      <c r="H277" s="17">
        <v>0</v>
      </c>
      <c r="I277" s="17">
        <v>0</v>
      </c>
      <c r="J277" s="17">
        <v>11</v>
      </c>
      <c r="K277" s="17">
        <v>2</v>
      </c>
      <c r="L277" s="17">
        <v>5</v>
      </c>
      <c r="M277" s="17">
        <v>7</v>
      </c>
      <c r="N277" s="17">
        <v>1</v>
      </c>
      <c r="O277" s="17"/>
      <c r="P277" s="17">
        <v>6</v>
      </c>
      <c r="Q277" s="17">
        <v>1</v>
      </c>
      <c r="R277" s="17">
        <v>0</v>
      </c>
    </row>
    <row r="278" spans="1:18" x14ac:dyDescent="0.25">
      <c r="A278" s="17" t="s">
        <v>599</v>
      </c>
      <c r="B278" s="3" t="s">
        <v>600</v>
      </c>
      <c r="C278" s="17">
        <v>0</v>
      </c>
      <c r="D278" s="17">
        <v>0</v>
      </c>
      <c r="E278" s="17">
        <v>1</v>
      </c>
      <c r="F278" s="17">
        <v>1</v>
      </c>
      <c r="G278" s="17">
        <v>0</v>
      </c>
      <c r="H278" s="17">
        <v>0</v>
      </c>
      <c r="I278" s="17">
        <v>0</v>
      </c>
      <c r="J278" s="17">
        <v>7</v>
      </c>
      <c r="K278" s="17">
        <v>3</v>
      </c>
      <c r="L278" s="17">
        <v>4</v>
      </c>
      <c r="M278" s="17">
        <v>11</v>
      </c>
      <c r="N278" s="17">
        <v>7</v>
      </c>
      <c r="O278" s="17"/>
      <c r="P278" s="17">
        <v>5</v>
      </c>
      <c r="Q278" s="17">
        <v>2</v>
      </c>
      <c r="R278" s="17">
        <v>0</v>
      </c>
    </row>
    <row r="279" spans="1:18" x14ac:dyDescent="0.25">
      <c r="A279" s="17" t="s">
        <v>481</v>
      </c>
      <c r="B279" s="3" t="s">
        <v>482</v>
      </c>
      <c r="C279" s="17">
        <v>0</v>
      </c>
      <c r="D279" s="17">
        <v>0</v>
      </c>
      <c r="E279" s="17">
        <v>0</v>
      </c>
      <c r="F279" s="17">
        <v>2</v>
      </c>
      <c r="G279" s="17">
        <v>0</v>
      </c>
      <c r="H279" s="17">
        <v>0</v>
      </c>
      <c r="I279" s="17">
        <v>0</v>
      </c>
      <c r="J279" s="17">
        <v>4</v>
      </c>
      <c r="K279" s="17">
        <v>0</v>
      </c>
      <c r="L279" s="17">
        <v>4</v>
      </c>
      <c r="M279" s="17">
        <v>8</v>
      </c>
      <c r="N279" s="17">
        <v>1</v>
      </c>
      <c r="O279" s="17"/>
      <c r="P279" s="17">
        <v>1</v>
      </c>
      <c r="Q279" s="17">
        <v>0</v>
      </c>
      <c r="R279" s="17">
        <v>0</v>
      </c>
    </row>
    <row r="280" spans="1:18" x14ac:dyDescent="0.25">
      <c r="A280" s="17" t="s">
        <v>602</v>
      </c>
      <c r="B280" s="3" t="s">
        <v>603</v>
      </c>
      <c r="C280" s="17">
        <v>0</v>
      </c>
      <c r="D280" s="17">
        <v>0</v>
      </c>
      <c r="E280" s="17">
        <v>4</v>
      </c>
      <c r="F280" s="17">
        <v>3</v>
      </c>
      <c r="G280" s="17">
        <v>0</v>
      </c>
      <c r="H280" s="17">
        <v>0</v>
      </c>
      <c r="I280" s="17">
        <v>0</v>
      </c>
      <c r="J280" s="17">
        <v>7</v>
      </c>
      <c r="K280" s="17">
        <v>2</v>
      </c>
      <c r="L280" s="17">
        <v>7</v>
      </c>
      <c r="M280" s="17">
        <v>21</v>
      </c>
      <c r="N280" s="17">
        <v>7</v>
      </c>
      <c r="O280" s="17"/>
      <c r="P280" s="17">
        <v>1</v>
      </c>
      <c r="Q280" s="17">
        <v>0</v>
      </c>
      <c r="R280" s="17">
        <v>0</v>
      </c>
    </row>
    <row r="281" spans="1:18" x14ac:dyDescent="0.25">
      <c r="A281" s="17" t="s">
        <v>604</v>
      </c>
      <c r="B281" s="3" t="s">
        <v>605</v>
      </c>
      <c r="C281" s="17">
        <v>0</v>
      </c>
      <c r="D281" s="17">
        <v>1</v>
      </c>
      <c r="E281" s="17">
        <v>0</v>
      </c>
      <c r="F281" s="17">
        <v>2</v>
      </c>
      <c r="G281" s="17">
        <v>0</v>
      </c>
      <c r="H281" s="17">
        <v>0</v>
      </c>
      <c r="I281" s="17">
        <v>0</v>
      </c>
      <c r="J281" s="17">
        <v>3</v>
      </c>
      <c r="K281" s="17">
        <v>0</v>
      </c>
      <c r="L281" s="17">
        <v>6</v>
      </c>
      <c r="M281" s="17">
        <v>9</v>
      </c>
      <c r="N281" s="17">
        <v>2</v>
      </c>
      <c r="O281" s="17"/>
      <c r="P281" s="17">
        <v>8</v>
      </c>
      <c r="Q281" s="17">
        <v>0</v>
      </c>
      <c r="R281" s="17">
        <v>0</v>
      </c>
    </row>
    <row r="282" spans="1:18" x14ac:dyDescent="0.25">
      <c r="A282" s="17" t="s">
        <v>483</v>
      </c>
      <c r="B282" s="3" t="s">
        <v>484</v>
      </c>
      <c r="C282" s="17">
        <v>0</v>
      </c>
      <c r="D282" s="17">
        <v>0</v>
      </c>
      <c r="E282" s="17">
        <v>1</v>
      </c>
      <c r="F282" s="17">
        <v>0</v>
      </c>
      <c r="G282" s="17">
        <v>1</v>
      </c>
      <c r="H282" s="17">
        <v>1</v>
      </c>
      <c r="I282" s="17">
        <v>1</v>
      </c>
      <c r="J282" s="17">
        <v>1</v>
      </c>
      <c r="K282" s="17">
        <v>1</v>
      </c>
      <c r="L282" s="17">
        <v>3</v>
      </c>
      <c r="M282" s="17">
        <v>5</v>
      </c>
      <c r="N282" s="17">
        <v>1</v>
      </c>
      <c r="O282" s="17"/>
      <c r="P282" s="17">
        <v>5</v>
      </c>
      <c r="Q282" s="17">
        <v>1</v>
      </c>
      <c r="R282" s="17">
        <v>0</v>
      </c>
    </row>
    <row r="283" spans="1:18" x14ac:dyDescent="0.25">
      <c r="A283" s="17" t="s">
        <v>485</v>
      </c>
      <c r="B283" s="3" t="s">
        <v>486</v>
      </c>
      <c r="C283" s="17">
        <v>0</v>
      </c>
      <c r="D283" s="17">
        <v>0</v>
      </c>
      <c r="E283" s="17">
        <v>2</v>
      </c>
      <c r="F283" s="17">
        <v>2</v>
      </c>
      <c r="G283" s="17">
        <v>1</v>
      </c>
      <c r="H283" s="17">
        <v>0</v>
      </c>
      <c r="I283" s="17">
        <v>0</v>
      </c>
      <c r="J283" s="17">
        <v>4</v>
      </c>
      <c r="K283" s="17">
        <v>2</v>
      </c>
      <c r="L283" s="17">
        <v>5</v>
      </c>
      <c r="M283" s="17">
        <v>3</v>
      </c>
      <c r="N283" s="17">
        <v>1</v>
      </c>
      <c r="O283" s="17"/>
      <c r="P283" s="17">
        <v>2</v>
      </c>
      <c r="Q283" s="17">
        <v>0</v>
      </c>
      <c r="R283" s="17">
        <v>0</v>
      </c>
    </row>
    <row r="284" spans="1:18" x14ac:dyDescent="0.25">
      <c r="A284" s="17" t="s">
        <v>606</v>
      </c>
      <c r="B284" s="3" t="s">
        <v>607</v>
      </c>
      <c r="C284" s="17">
        <v>0</v>
      </c>
      <c r="D284" s="17">
        <v>0</v>
      </c>
      <c r="E284" s="17">
        <v>0</v>
      </c>
      <c r="F284" s="17">
        <v>4</v>
      </c>
      <c r="G284" s="17">
        <v>0</v>
      </c>
      <c r="H284" s="17">
        <v>0</v>
      </c>
      <c r="I284" s="17">
        <v>0</v>
      </c>
      <c r="J284" s="17">
        <v>4</v>
      </c>
      <c r="K284" s="17">
        <v>1</v>
      </c>
      <c r="L284" s="17">
        <v>2</v>
      </c>
      <c r="M284" s="17">
        <v>3</v>
      </c>
      <c r="N284" s="17">
        <v>2</v>
      </c>
      <c r="O284" s="17"/>
      <c r="P284" s="17">
        <v>2</v>
      </c>
      <c r="Q284" s="17">
        <v>2</v>
      </c>
      <c r="R284" s="17">
        <v>0</v>
      </c>
    </row>
    <row r="285" spans="1:18" x14ac:dyDescent="0.25">
      <c r="A285" s="17" t="s">
        <v>608</v>
      </c>
      <c r="B285" s="3" t="s">
        <v>609</v>
      </c>
      <c r="C285" s="17">
        <v>1</v>
      </c>
      <c r="D285" s="17">
        <v>0</v>
      </c>
      <c r="E285" s="17">
        <v>2</v>
      </c>
      <c r="F285" s="17">
        <v>2</v>
      </c>
      <c r="G285" s="17">
        <v>0</v>
      </c>
      <c r="H285" s="17">
        <v>0</v>
      </c>
      <c r="I285" s="17">
        <v>0</v>
      </c>
      <c r="J285" s="17">
        <v>5</v>
      </c>
      <c r="K285" s="17">
        <v>2</v>
      </c>
      <c r="L285" s="17">
        <v>10</v>
      </c>
      <c r="M285" s="17">
        <v>3</v>
      </c>
      <c r="N285" s="17">
        <v>1</v>
      </c>
      <c r="O285" s="17"/>
      <c r="P285" s="17">
        <v>8</v>
      </c>
      <c r="Q285" s="17">
        <v>6</v>
      </c>
      <c r="R285" s="17">
        <v>1</v>
      </c>
    </row>
    <row r="286" spans="1:18" x14ac:dyDescent="0.25">
      <c r="A286" s="17" t="s">
        <v>801</v>
      </c>
      <c r="B286" s="3" t="s">
        <v>694</v>
      </c>
      <c r="C286" s="17">
        <v>0</v>
      </c>
      <c r="D286" s="17">
        <v>0</v>
      </c>
      <c r="E286" s="17">
        <v>0</v>
      </c>
      <c r="F286" s="17">
        <v>1</v>
      </c>
      <c r="G286" s="17">
        <v>0</v>
      </c>
      <c r="H286" s="17">
        <v>1</v>
      </c>
      <c r="I286" s="17">
        <v>1</v>
      </c>
      <c r="J286" s="17">
        <v>3</v>
      </c>
      <c r="K286" s="17">
        <v>1</v>
      </c>
      <c r="L286" s="17">
        <v>3</v>
      </c>
      <c r="M286" s="17">
        <v>16</v>
      </c>
      <c r="N286" s="17">
        <v>5</v>
      </c>
      <c r="O286" s="17"/>
      <c r="P286" s="17">
        <v>4</v>
      </c>
      <c r="Q286" s="17">
        <v>1</v>
      </c>
      <c r="R286" s="17">
        <v>0</v>
      </c>
    </row>
    <row r="287" spans="1:18" x14ac:dyDescent="0.25">
      <c r="A287" s="17" t="s">
        <v>610</v>
      </c>
      <c r="B287" s="3" t="s">
        <v>611</v>
      </c>
      <c r="C287" s="17">
        <v>0</v>
      </c>
      <c r="D287" s="17">
        <v>0</v>
      </c>
      <c r="E287" s="17">
        <v>1</v>
      </c>
      <c r="F287" s="17">
        <v>5</v>
      </c>
      <c r="G287" s="17">
        <v>0</v>
      </c>
      <c r="H287" s="17">
        <v>0</v>
      </c>
      <c r="I287" s="17">
        <v>0</v>
      </c>
      <c r="J287" s="17">
        <v>7</v>
      </c>
      <c r="K287" s="17">
        <v>3</v>
      </c>
      <c r="L287" s="17">
        <v>7</v>
      </c>
      <c r="M287" s="17">
        <v>9</v>
      </c>
      <c r="N287" s="17">
        <v>1</v>
      </c>
      <c r="O287" s="17"/>
      <c r="P287" s="17">
        <v>4</v>
      </c>
      <c r="Q287" s="17">
        <v>0</v>
      </c>
      <c r="R287" s="17">
        <v>0</v>
      </c>
    </row>
    <row r="288" spans="1:18" x14ac:dyDescent="0.25">
      <c r="A288" s="17" t="s">
        <v>612</v>
      </c>
      <c r="B288" s="3" t="s">
        <v>613</v>
      </c>
      <c r="C288" s="17">
        <v>0</v>
      </c>
      <c r="D288" s="17">
        <v>1</v>
      </c>
      <c r="E288" s="17">
        <v>0</v>
      </c>
      <c r="F288" s="17">
        <v>2</v>
      </c>
      <c r="G288" s="17">
        <v>0</v>
      </c>
      <c r="H288" s="17">
        <v>0</v>
      </c>
      <c r="I288" s="17">
        <v>0</v>
      </c>
      <c r="J288" s="17">
        <v>3</v>
      </c>
      <c r="K288" s="17">
        <v>2</v>
      </c>
      <c r="L288" s="17">
        <v>2</v>
      </c>
      <c r="M288" s="17">
        <v>6</v>
      </c>
      <c r="N288" s="17">
        <v>2</v>
      </c>
      <c r="O288" s="17"/>
      <c r="P288" s="17">
        <v>6</v>
      </c>
      <c r="Q288" s="17">
        <v>1</v>
      </c>
      <c r="R288" s="17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N15" sqref="N15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customWidth="1"/>
    <col min="7" max="7" width="7.8554687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4" customWidth="1"/>
    <col min="14" max="14" width="3" bestFit="1" customWidth="1"/>
    <col min="15" max="15" width="5.42578125" bestFit="1" customWidth="1"/>
    <col min="16" max="17" width="4.28515625" bestFit="1" customWidth="1"/>
  </cols>
  <sheetData>
    <row r="1" spans="1:17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17" t="s">
        <v>487</v>
      </c>
      <c r="B2" s="3" t="s">
        <v>286</v>
      </c>
      <c r="C2" s="17">
        <v>0</v>
      </c>
      <c r="D2" s="17">
        <v>0</v>
      </c>
      <c r="E2" s="17">
        <v>13</v>
      </c>
      <c r="F2" s="17">
        <v>16</v>
      </c>
      <c r="G2" s="17">
        <v>0</v>
      </c>
      <c r="H2" s="17">
        <v>4</v>
      </c>
      <c r="I2" s="17">
        <v>4</v>
      </c>
      <c r="J2" s="17">
        <v>42</v>
      </c>
      <c r="K2" s="17">
        <v>9</v>
      </c>
      <c r="L2" s="17">
        <v>56</v>
      </c>
      <c r="M2" s="17">
        <v>164</v>
      </c>
      <c r="N2" s="17">
        <v>38</v>
      </c>
      <c r="O2" s="17">
        <v>33</v>
      </c>
      <c r="P2" s="17">
        <v>6</v>
      </c>
      <c r="Q2" s="17">
        <v>1</v>
      </c>
    </row>
    <row r="3" spans="1:17" x14ac:dyDescent="0.25">
      <c r="A3" s="17" t="s">
        <v>488</v>
      </c>
      <c r="B3" s="3" t="s">
        <v>282</v>
      </c>
      <c r="C3" s="17">
        <v>0</v>
      </c>
      <c r="D3" s="17">
        <v>3</v>
      </c>
      <c r="E3" s="17">
        <v>14</v>
      </c>
      <c r="F3" s="17">
        <v>34</v>
      </c>
      <c r="G3" s="17">
        <v>1</v>
      </c>
      <c r="H3" s="17">
        <v>3</v>
      </c>
      <c r="I3" s="17">
        <v>3</v>
      </c>
      <c r="J3" s="17">
        <v>62</v>
      </c>
      <c r="K3" s="17">
        <v>23</v>
      </c>
      <c r="L3" s="17">
        <v>114</v>
      </c>
      <c r="M3" s="17">
        <v>128</v>
      </c>
      <c r="N3" s="17">
        <v>63</v>
      </c>
      <c r="O3" s="17">
        <v>55</v>
      </c>
      <c r="P3" s="17">
        <v>22</v>
      </c>
      <c r="Q3" s="17">
        <v>1</v>
      </c>
    </row>
    <row r="4" spans="1:17" x14ac:dyDescent="0.25">
      <c r="A4" s="17" t="s">
        <v>489</v>
      </c>
      <c r="B4" s="3" t="s">
        <v>280</v>
      </c>
      <c r="C4" s="17">
        <v>0</v>
      </c>
      <c r="D4" s="17">
        <v>0</v>
      </c>
      <c r="E4" s="17">
        <v>11</v>
      </c>
      <c r="F4" s="17">
        <v>12</v>
      </c>
      <c r="G4" s="17">
        <v>0</v>
      </c>
      <c r="H4" s="17">
        <v>0</v>
      </c>
      <c r="I4" s="17">
        <v>0</v>
      </c>
      <c r="J4" s="17">
        <v>39</v>
      </c>
      <c r="K4" s="17">
        <v>11</v>
      </c>
      <c r="L4" s="17">
        <v>41</v>
      </c>
      <c r="M4" s="17">
        <v>67</v>
      </c>
      <c r="N4" s="17">
        <v>29</v>
      </c>
      <c r="O4" s="17">
        <v>25</v>
      </c>
      <c r="P4" s="17">
        <v>4</v>
      </c>
      <c r="Q4" s="17">
        <v>3</v>
      </c>
    </row>
    <row r="5" spans="1:17" x14ac:dyDescent="0.25">
      <c r="A5" s="17" t="s">
        <v>490</v>
      </c>
      <c r="B5" s="3" t="s">
        <v>277</v>
      </c>
      <c r="C5" s="17">
        <v>1</v>
      </c>
      <c r="D5" s="17">
        <v>3</v>
      </c>
      <c r="E5" s="17">
        <v>2</v>
      </c>
      <c r="F5" s="17">
        <v>13</v>
      </c>
      <c r="G5" s="17">
        <v>1</v>
      </c>
      <c r="H5" s="17">
        <v>0</v>
      </c>
      <c r="I5" s="17">
        <v>0</v>
      </c>
      <c r="J5" s="17">
        <v>25</v>
      </c>
      <c r="K5" s="17">
        <v>5</v>
      </c>
      <c r="L5" s="17">
        <v>37</v>
      </c>
      <c r="M5" s="17">
        <v>73</v>
      </c>
      <c r="N5" s="17">
        <v>27</v>
      </c>
      <c r="O5" s="17">
        <v>28</v>
      </c>
      <c r="P5" s="17">
        <v>6</v>
      </c>
      <c r="Q5" s="17">
        <v>0</v>
      </c>
    </row>
    <row r="6" spans="1:17" x14ac:dyDescent="0.25">
      <c r="A6" s="17" t="s">
        <v>491</v>
      </c>
      <c r="B6" s="3" t="s">
        <v>307</v>
      </c>
      <c r="C6" s="17">
        <v>0</v>
      </c>
      <c r="D6" s="17">
        <v>0</v>
      </c>
      <c r="E6" s="17">
        <v>7</v>
      </c>
      <c r="F6" s="17">
        <v>6</v>
      </c>
      <c r="G6" s="17">
        <v>0</v>
      </c>
      <c r="H6" s="17">
        <v>0</v>
      </c>
      <c r="I6" s="17">
        <v>0</v>
      </c>
      <c r="J6" s="17">
        <v>15</v>
      </c>
      <c r="K6" s="17">
        <v>3</v>
      </c>
      <c r="L6" s="17">
        <v>10</v>
      </c>
      <c r="M6" s="17">
        <v>15</v>
      </c>
      <c r="N6" s="17">
        <v>7</v>
      </c>
      <c r="O6" s="17">
        <v>9</v>
      </c>
      <c r="P6" s="17">
        <v>1</v>
      </c>
      <c r="Q6" s="17">
        <v>0</v>
      </c>
    </row>
    <row r="7" spans="1:17" x14ac:dyDescent="0.25">
      <c r="A7" s="17" t="s">
        <v>492</v>
      </c>
      <c r="B7" s="3" t="s">
        <v>273</v>
      </c>
      <c r="C7" s="17">
        <v>0</v>
      </c>
      <c r="D7" s="17">
        <v>0</v>
      </c>
      <c r="E7" s="17">
        <v>23</v>
      </c>
      <c r="F7" s="17">
        <v>29</v>
      </c>
      <c r="G7" s="17">
        <v>0</v>
      </c>
      <c r="H7" s="17">
        <v>1</v>
      </c>
      <c r="I7" s="17">
        <v>1</v>
      </c>
      <c r="J7" s="17">
        <v>72</v>
      </c>
      <c r="K7" s="17">
        <v>29</v>
      </c>
      <c r="L7" s="17">
        <v>85</v>
      </c>
      <c r="M7" s="17">
        <v>145</v>
      </c>
      <c r="N7" s="17">
        <v>77</v>
      </c>
      <c r="O7" s="17">
        <v>43</v>
      </c>
      <c r="P7" s="17">
        <v>17</v>
      </c>
      <c r="Q7" s="17">
        <v>0</v>
      </c>
    </row>
    <row r="8" spans="1:17" x14ac:dyDescent="0.25">
      <c r="A8" s="17" t="s">
        <v>493</v>
      </c>
      <c r="B8" s="3" t="s">
        <v>293</v>
      </c>
      <c r="C8" s="17">
        <v>1</v>
      </c>
      <c r="D8" s="17">
        <v>2</v>
      </c>
      <c r="E8" s="17">
        <v>17</v>
      </c>
      <c r="F8" s="17">
        <v>18</v>
      </c>
      <c r="G8" s="17">
        <v>3</v>
      </c>
      <c r="H8" s="17">
        <v>0</v>
      </c>
      <c r="I8" s="17">
        <v>0</v>
      </c>
      <c r="J8" s="17">
        <v>43</v>
      </c>
      <c r="K8" s="17">
        <v>16</v>
      </c>
      <c r="L8" s="17">
        <v>46</v>
      </c>
      <c r="M8" s="17">
        <v>86</v>
      </c>
      <c r="N8" s="17">
        <v>24</v>
      </c>
      <c r="O8" s="17">
        <v>21</v>
      </c>
      <c r="P8" s="17">
        <v>8</v>
      </c>
      <c r="Q8" s="17">
        <v>1</v>
      </c>
    </row>
    <row r="9" spans="1:17" x14ac:dyDescent="0.25">
      <c r="A9" s="17" t="s">
        <v>494</v>
      </c>
      <c r="B9" s="3" t="s">
        <v>274</v>
      </c>
      <c r="C9" s="17">
        <v>3</v>
      </c>
      <c r="D9" s="17">
        <v>1</v>
      </c>
      <c r="E9" s="17">
        <v>19</v>
      </c>
      <c r="F9" s="17">
        <v>30</v>
      </c>
      <c r="G9" s="17">
        <v>2</v>
      </c>
      <c r="H9" s="17">
        <v>2</v>
      </c>
      <c r="I9" s="17">
        <v>2</v>
      </c>
      <c r="J9" s="17">
        <v>81</v>
      </c>
      <c r="K9" s="17">
        <v>18</v>
      </c>
      <c r="L9" s="17">
        <v>84</v>
      </c>
      <c r="M9" s="17">
        <v>147</v>
      </c>
      <c r="N9" s="17">
        <v>53</v>
      </c>
      <c r="O9" s="17">
        <v>64</v>
      </c>
      <c r="P9" s="17">
        <v>11</v>
      </c>
      <c r="Q9" s="17">
        <v>1</v>
      </c>
    </row>
    <row r="10" spans="1:17" x14ac:dyDescent="0.25">
      <c r="A10" s="17" t="s">
        <v>495</v>
      </c>
      <c r="B10" s="3" t="s">
        <v>275</v>
      </c>
      <c r="C10" s="17">
        <v>0</v>
      </c>
      <c r="D10" s="17">
        <v>3</v>
      </c>
      <c r="E10" s="17">
        <v>13</v>
      </c>
      <c r="F10" s="17">
        <v>31</v>
      </c>
      <c r="G10" s="17">
        <v>0</v>
      </c>
      <c r="H10" s="17">
        <v>3</v>
      </c>
      <c r="I10" s="17">
        <v>3</v>
      </c>
      <c r="J10" s="17">
        <v>58</v>
      </c>
      <c r="K10" s="17">
        <v>17</v>
      </c>
      <c r="L10" s="17">
        <v>62</v>
      </c>
      <c r="M10" s="17">
        <v>137</v>
      </c>
      <c r="N10" s="17">
        <v>50</v>
      </c>
      <c r="O10" s="17">
        <v>35</v>
      </c>
      <c r="P10" s="17">
        <v>10</v>
      </c>
      <c r="Q10" s="17">
        <v>0</v>
      </c>
    </row>
    <row r="11" spans="1:17" x14ac:dyDescent="0.25">
      <c r="A11" s="17" t="s">
        <v>496</v>
      </c>
      <c r="B11" s="3" t="s">
        <v>299</v>
      </c>
      <c r="C11" s="17">
        <v>1</v>
      </c>
      <c r="D11" s="17">
        <v>2</v>
      </c>
      <c r="E11" s="17">
        <v>19</v>
      </c>
      <c r="F11" s="17">
        <v>23</v>
      </c>
      <c r="G11" s="17">
        <v>2</v>
      </c>
      <c r="H11" s="17">
        <v>2</v>
      </c>
      <c r="I11" s="17">
        <v>2</v>
      </c>
      <c r="J11" s="17">
        <v>53</v>
      </c>
      <c r="K11" s="17">
        <v>20</v>
      </c>
      <c r="L11" s="17">
        <v>68</v>
      </c>
      <c r="M11" s="17">
        <v>105</v>
      </c>
      <c r="N11" s="17">
        <v>35</v>
      </c>
      <c r="O11" s="17">
        <v>40</v>
      </c>
      <c r="P11" s="17">
        <v>16</v>
      </c>
      <c r="Q11" s="17">
        <v>1</v>
      </c>
    </row>
    <row r="12" spans="1:17" x14ac:dyDescent="0.25">
      <c r="A12" s="17" t="s">
        <v>497</v>
      </c>
      <c r="B12" s="3" t="s">
        <v>287</v>
      </c>
      <c r="C12" s="17">
        <v>1</v>
      </c>
      <c r="D12" s="17">
        <v>0</v>
      </c>
      <c r="E12" s="17">
        <v>5</v>
      </c>
      <c r="F12" s="17">
        <v>17</v>
      </c>
      <c r="G12" s="17">
        <v>1</v>
      </c>
      <c r="H12" s="17">
        <v>2</v>
      </c>
      <c r="I12" s="17">
        <v>2</v>
      </c>
      <c r="J12" s="17">
        <v>28</v>
      </c>
      <c r="K12" s="17">
        <v>16</v>
      </c>
      <c r="L12" s="17">
        <v>42</v>
      </c>
      <c r="M12" s="17">
        <v>63</v>
      </c>
      <c r="N12" s="17">
        <v>24</v>
      </c>
      <c r="O12" s="17">
        <v>22</v>
      </c>
      <c r="P12" s="17">
        <v>6</v>
      </c>
      <c r="Q12" s="1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topLeftCell="B1" zoomScaleNormal="100" zoomScaleSheetLayoutView="115" workbookViewId="0">
      <selection activeCell="L75" sqref="L75"/>
    </sheetView>
  </sheetViews>
  <sheetFormatPr defaultRowHeight="15" x14ac:dyDescent="0.25"/>
  <cols>
    <col min="1" max="1" width="19.85546875" style="17" hidden="1" customWidth="1"/>
    <col min="2" max="2" width="25.7109375" style="17" customWidth="1"/>
    <col min="3" max="3" width="21.85546875" style="17" hidden="1" customWidth="1"/>
    <col min="4" max="4" width="11" style="17" hidden="1" customWidth="1"/>
    <col min="5" max="8" width="3.85546875" style="17" customWidth="1"/>
    <col min="9" max="9" width="10.85546875" style="17" bestFit="1" customWidth="1"/>
    <col min="10" max="19" width="7.7109375" style="17" customWidth="1"/>
    <col min="20" max="16384" width="9.140625" style="17"/>
  </cols>
  <sheetData>
    <row r="1" spans="1:19" ht="18.75" customHeight="1" x14ac:dyDescent="0.25">
      <c r="A1" s="18"/>
      <c r="B1" s="19" t="s">
        <v>39</v>
      </c>
      <c r="C1" s="18"/>
      <c r="D1" s="18"/>
      <c r="E1" s="85" t="s">
        <v>22</v>
      </c>
      <c r="F1" s="85"/>
      <c r="G1" s="85"/>
      <c r="H1" s="85"/>
      <c r="I1" s="86"/>
      <c r="J1" s="79" t="s">
        <v>51</v>
      </c>
      <c r="K1" s="79" t="s">
        <v>52</v>
      </c>
      <c r="L1" s="79" t="s">
        <v>53</v>
      </c>
      <c r="M1" s="79" t="s">
        <v>54</v>
      </c>
      <c r="N1" s="79" t="s">
        <v>55</v>
      </c>
      <c r="O1" s="79" t="s">
        <v>56</v>
      </c>
      <c r="P1" s="79" t="s">
        <v>57</v>
      </c>
      <c r="Q1" s="79" t="s">
        <v>58</v>
      </c>
      <c r="R1" s="79" t="s">
        <v>59</v>
      </c>
      <c r="S1" s="79" t="s">
        <v>60</v>
      </c>
    </row>
    <row r="2" spans="1:19" ht="18.75" customHeight="1" x14ac:dyDescent="0.25">
      <c r="A2" s="18"/>
      <c r="B2" s="20">
        <f>DATE</f>
        <v>42400</v>
      </c>
      <c r="C2" s="18"/>
      <c r="D2" s="18"/>
      <c r="E2" s="85"/>
      <c r="F2" s="85"/>
      <c r="G2" s="85"/>
      <c r="H2" s="85"/>
      <c r="I2" s="86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28.5" customHeight="1" x14ac:dyDescent="0.25">
      <c r="A3" s="18"/>
      <c r="B3" s="82" t="s">
        <v>270</v>
      </c>
      <c r="C3" s="18"/>
      <c r="D3" s="18"/>
      <c r="E3" s="85"/>
      <c r="F3" s="85"/>
      <c r="G3" s="85"/>
      <c r="H3" s="85"/>
      <c r="I3" s="86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.75" customHeight="1" x14ac:dyDescent="0.25">
      <c r="A4" s="18"/>
      <c r="B4" s="83"/>
      <c r="C4" s="18"/>
      <c r="D4" s="18"/>
      <c r="E4" s="85"/>
      <c r="F4" s="85"/>
      <c r="G4" s="85"/>
      <c r="H4" s="85"/>
      <c r="I4" s="86"/>
      <c r="J4" s="80"/>
      <c r="K4" s="80"/>
      <c r="L4" s="80"/>
      <c r="M4" s="80"/>
      <c r="N4" s="80"/>
      <c r="O4" s="80"/>
      <c r="P4" s="80"/>
      <c r="Q4" s="80"/>
      <c r="R4" s="80"/>
      <c r="S4" s="80"/>
    </row>
    <row r="5" spans="1:19" ht="15" customHeight="1" x14ac:dyDescent="0.25">
      <c r="A5" s="18"/>
      <c r="B5" s="84"/>
      <c r="C5" s="18"/>
      <c r="D5" s="18"/>
      <c r="E5" s="85"/>
      <c r="F5" s="85"/>
      <c r="G5" s="85"/>
      <c r="H5" s="85"/>
      <c r="I5" s="86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x14ac:dyDescent="0.25">
      <c r="A6" s="18"/>
      <c r="B6" s="19" t="s">
        <v>41</v>
      </c>
      <c r="C6" s="18"/>
      <c r="D6" s="18"/>
      <c r="E6" s="85"/>
      <c r="F6" s="85"/>
      <c r="G6" s="85"/>
      <c r="H6" s="85"/>
      <c r="I6" s="86"/>
      <c r="J6" s="80"/>
      <c r="K6" s="80"/>
      <c r="L6" s="80"/>
      <c r="M6" s="80"/>
      <c r="N6" s="80"/>
      <c r="O6" s="80"/>
      <c r="P6" s="80"/>
      <c r="Q6" s="80"/>
      <c r="R6" s="80"/>
      <c r="S6" s="80"/>
    </row>
    <row r="7" spans="1:19" ht="15" customHeight="1" x14ac:dyDescent="0.25">
      <c r="A7" s="18"/>
      <c r="B7" s="21"/>
      <c r="C7" s="18"/>
      <c r="D7" s="18"/>
      <c r="E7" s="85"/>
      <c r="F7" s="85"/>
      <c r="G7" s="85"/>
      <c r="H7" s="85"/>
      <c r="I7" s="86"/>
      <c r="J7" s="80"/>
      <c r="K7" s="80"/>
      <c r="L7" s="80"/>
      <c r="M7" s="80"/>
      <c r="N7" s="80"/>
      <c r="O7" s="80"/>
      <c r="P7" s="80"/>
      <c r="Q7" s="80"/>
      <c r="R7" s="80"/>
      <c r="S7" s="80"/>
    </row>
    <row r="8" spans="1:19" ht="86.25" customHeight="1" x14ac:dyDescent="0.25">
      <c r="A8" s="18"/>
      <c r="B8" s="22"/>
      <c r="C8" s="18"/>
      <c r="D8" s="18"/>
      <c r="E8" s="87"/>
      <c r="F8" s="87"/>
      <c r="G8" s="87"/>
      <c r="H8" s="87"/>
      <c r="I8" s="88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x14ac:dyDescent="0.25">
      <c r="A9" s="18" t="s">
        <v>2</v>
      </c>
      <c r="B9" s="21"/>
      <c r="C9" s="18" t="s">
        <v>18</v>
      </c>
      <c r="D9" s="1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7" t="s">
        <v>44</v>
      </c>
      <c r="K9" s="27" t="s">
        <v>44</v>
      </c>
      <c r="L9" s="27" t="s">
        <v>45</v>
      </c>
      <c r="M9" s="27" t="s">
        <v>46</v>
      </c>
      <c r="N9" s="27" t="s">
        <v>47</v>
      </c>
      <c r="O9" s="27"/>
      <c r="P9" s="27" t="s">
        <v>48</v>
      </c>
      <c r="Q9" s="27" t="s">
        <v>48</v>
      </c>
      <c r="R9" s="27" t="s">
        <v>49</v>
      </c>
      <c r="S9" s="27"/>
    </row>
    <row r="10" spans="1:19" hidden="1" x14ac:dyDescent="0.25">
      <c r="A10" s="18"/>
      <c r="B10" s="18"/>
      <c r="C10" s="18"/>
      <c r="D10" s="18"/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15</v>
      </c>
      <c r="R10" s="18" t="s">
        <v>16</v>
      </c>
      <c r="S10" s="18" t="s">
        <v>17</v>
      </c>
    </row>
    <row r="11" spans="1:19" x14ac:dyDescent="0.25">
      <c r="B11" s="29" t="s">
        <v>263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4"/>
    </row>
    <row r="12" spans="1:19" hidden="1" x14ac:dyDescent="0.25">
      <c r="A12" s="17" t="s">
        <v>258</v>
      </c>
      <c r="B12" s="30" t="s">
        <v>253</v>
      </c>
      <c r="C12" s="31" t="str">
        <f t="shared" ref="C12:C22" si="0">CONCATENATE(YEAR,":",MONTH,":1:7:", $A12)</f>
        <v>2016:1:1:7:OFFICE</v>
      </c>
      <c r="D12" s="31" t="e">
        <f>MATCH($C12,REPORT_DATA_BY_ZONE!$A:$A, 0)</f>
        <v>#N/A</v>
      </c>
      <c r="E12" s="25" t="str">
        <f>IFERROR(INDEX(REPORT_DATA_BY_ZONE!$A:$Z,$D12,MATCH(E$10,REPORT_DATA_BY_ZONE!$A$1:$Z$1,0)), "")</f>
        <v/>
      </c>
      <c r="F12" s="25" t="str">
        <f>IFERROR(INDEX(REPORT_DATA_BY_ZONE!$A:$Z,$D12,MATCH(F$10,REPORT_DATA_BY_ZONE!$A$1:$Z$1,0)), "")</f>
        <v/>
      </c>
      <c r="G12" s="25" t="str">
        <f>IFERROR(INDEX(REPORT_DATA_BY_ZONE!$A:$Z,$D12,MATCH(G$10,REPORT_DATA_BY_ZONE!$A$1:$Z$1,0)), "")</f>
        <v/>
      </c>
      <c r="H12" s="25" t="str">
        <f>IFERROR(INDEX(REPORT_DATA_BY_ZONE!$A:$Z,$D12,MATCH(H$10,REPORT_DATA_BY_ZONE!$A$1:$Z$1,0)), "")</f>
        <v/>
      </c>
      <c r="I12" s="25" t="str">
        <f>IFERROR(INDEX(REPORT_DATA_BY_ZONE!$A:$Z,$D12,MATCH(I$10,REPORT_DATA_BY_ZONE!$A$1:$Z$1,0)), "")</f>
        <v/>
      </c>
      <c r="J12" s="36" t="str">
        <f>IFERROR(INDEX(REPORT_DATA_BY_ZONE!$A:$Z,$D12,MATCH(J$10,REPORT_DATA_BY_ZONE!$A$1:$Z$1,0)), "")</f>
        <v/>
      </c>
      <c r="K12" s="36" t="str">
        <f>IFERROR(INDEX(REPORT_DATA_BY_ZONE!$A:$Z,$D12,MATCH(K$10,REPORT_DATA_BY_ZONE!$A$1:$Z$1,0)), "")</f>
        <v/>
      </c>
      <c r="L12" s="36" t="str">
        <f>IFERROR(INDEX(REPORT_DATA_BY_ZONE!$A:$Z,$D12,MATCH(L$10,REPORT_DATA_BY_ZONE!$A$1:$Z$1,0)), "")</f>
        <v/>
      </c>
      <c r="M12" s="36" t="str">
        <f>IFERROR(INDEX(REPORT_DATA_BY_ZONE!$A:$Z,$D12,MATCH(M$10,REPORT_DATA_BY_ZONE!$A$1:$Z$1,0)), "")</f>
        <v/>
      </c>
      <c r="N12" s="36" t="str">
        <f>IFERROR(INDEX(REPORT_DATA_BY_ZONE!$A:$Z,$D12,MATCH(N$10,REPORT_DATA_BY_ZONE!$A$1:$Z$1,0)), "")</f>
        <v/>
      </c>
      <c r="O12" s="36" t="str">
        <f>IFERROR(INDEX(REPORT_DATA_BY_ZONE!$A:$Z,$D12,MATCH(O$10,REPORT_DATA_BY_ZONE!$A$1:$Z$1,0)), "")</f>
        <v/>
      </c>
      <c r="P12" s="36" t="str">
        <f>IFERROR(INDEX(REPORT_DATA_BY_ZONE!$A:$Z,$D12,MATCH(P$10,REPORT_DATA_BY_ZONE!$A$1:$Z$1,0)), "")</f>
        <v/>
      </c>
      <c r="Q12" s="36" t="str">
        <f>IFERROR(INDEX(REPORT_DATA_BY_ZONE!$A:$Z,$D12,MATCH(Q$10,REPORT_DATA_BY_ZONE!$A$1:$Z$1,0)), "")</f>
        <v/>
      </c>
      <c r="R12" s="36" t="str">
        <f>IFERROR(INDEX(REPORT_DATA_BY_ZONE!$A:$Z,$D12,MATCH(R$10,REPORT_DATA_BY_ZONE!$A$1:$Z$1,0)), "")</f>
        <v/>
      </c>
      <c r="S12" s="36" t="str">
        <f>IFERROR(INDEX(REPORT_DATA_BY_ZONE!$A:$Z,$D12,MATCH(S$10,REPORT_DATA_BY_ZONE!$A$1:$Z$1,0)), "")</f>
        <v/>
      </c>
    </row>
    <row r="13" spans="1:19" hidden="1" x14ac:dyDescent="0.25">
      <c r="A13" s="17" t="s">
        <v>264</v>
      </c>
      <c r="B13" s="30" t="s">
        <v>253</v>
      </c>
      <c r="C13" s="31" t="str">
        <f t="shared" si="0"/>
        <v>2016:1:1:7:HUALIAN</v>
      </c>
      <c r="D13" s="31" t="e">
        <f>MATCH($C13,REPORT_DATA_BY_ZONE!$A:$A, 0)</f>
        <v>#N/A</v>
      </c>
      <c r="E13" s="25" t="str">
        <f>IFERROR(INDEX(REPORT_DATA_BY_ZONE!$A:$Z,$D13,MATCH(E$10,REPORT_DATA_BY_ZONE!$A$1:$Z$1,0)), "")</f>
        <v/>
      </c>
      <c r="F13" s="25" t="str">
        <f>IFERROR(INDEX(REPORT_DATA_BY_ZONE!$A:$Z,$D13,MATCH(F$10,REPORT_DATA_BY_ZONE!$A$1:$Z$1,0)), "")</f>
        <v/>
      </c>
      <c r="G13" s="25" t="str">
        <f>IFERROR(INDEX(REPORT_DATA_BY_ZONE!$A:$Z,$D13,MATCH(G$10,REPORT_DATA_BY_ZONE!$A$1:$Z$1,0)), "")</f>
        <v/>
      </c>
      <c r="H13" s="25" t="str">
        <f>IFERROR(INDEX(REPORT_DATA_BY_ZONE!$A:$Z,$D13,MATCH(H$10,REPORT_DATA_BY_ZONE!$A$1:$Z$1,0)), "")</f>
        <v/>
      </c>
      <c r="I13" s="25" t="str">
        <f>IFERROR(INDEX(REPORT_DATA_BY_ZONE!$A:$Z,$D13,MATCH(I$10,REPORT_DATA_BY_ZONE!$A$1:$Z$1,0)), "")</f>
        <v/>
      </c>
      <c r="J13" s="36" t="str">
        <f>IFERROR(INDEX(REPORT_DATA_BY_ZONE!$A:$Z,$D13,MATCH(J$10,REPORT_DATA_BY_ZONE!$A$1:$Z$1,0)), "")</f>
        <v/>
      </c>
      <c r="K13" s="36" t="str">
        <f>IFERROR(INDEX(REPORT_DATA_BY_ZONE!$A:$Z,$D13,MATCH(K$10,REPORT_DATA_BY_ZONE!$A$1:$Z$1,0)), "")</f>
        <v/>
      </c>
      <c r="L13" s="36" t="str">
        <f>IFERROR(INDEX(REPORT_DATA_BY_ZONE!$A:$Z,$D13,MATCH(L$10,REPORT_DATA_BY_ZONE!$A$1:$Z$1,0)), "")</f>
        <v/>
      </c>
      <c r="M13" s="36" t="str">
        <f>IFERROR(INDEX(REPORT_DATA_BY_ZONE!$A:$Z,$D13,MATCH(M$10,REPORT_DATA_BY_ZONE!$A$1:$Z$1,0)), "")</f>
        <v/>
      </c>
      <c r="N13" s="36" t="str">
        <f>IFERROR(INDEX(REPORT_DATA_BY_ZONE!$A:$Z,$D13,MATCH(N$10,REPORT_DATA_BY_ZONE!$A$1:$Z$1,0)), "")</f>
        <v/>
      </c>
      <c r="O13" s="36" t="str">
        <f>IFERROR(INDEX(REPORT_DATA_BY_ZONE!$A:$Z,$D13,MATCH(O$10,REPORT_DATA_BY_ZONE!$A$1:$Z$1,0)), "")</f>
        <v/>
      </c>
      <c r="P13" s="36" t="str">
        <f>IFERROR(INDEX(REPORT_DATA_BY_ZONE!$A:$Z,$D13,MATCH(P$10,REPORT_DATA_BY_ZONE!$A$1:$Z$1,0)), "")</f>
        <v/>
      </c>
      <c r="Q13" s="36" t="str">
        <f>IFERROR(INDEX(REPORT_DATA_BY_ZONE!$A:$Z,$D13,MATCH(Q$10,REPORT_DATA_BY_ZONE!$A$1:$Z$1,0)), "")</f>
        <v/>
      </c>
      <c r="R13" s="36" t="str">
        <f>IFERROR(INDEX(REPORT_DATA_BY_ZONE!$A:$Z,$D13,MATCH(R$10,REPORT_DATA_BY_ZONE!$A$1:$Z$1,0)), "")</f>
        <v/>
      </c>
      <c r="S13" s="36" t="str">
        <f>IFERROR(INDEX(REPORT_DATA_BY_ZONE!$A:$Z,$D13,MATCH(S$10,REPORT_DATA_BY_ZONE!$A$1:$Z$1,0)), "")</f>
        <v/>
      </c>
    </row>
    <row r="14" spans="1:19" hidden="1" x14ac:dyDescent="0.25">
      <c r="A14" s="17" t="s">
        <v>262</v>
      </c>
      <c r="B14" s="30" t="s">
        <v>253</v>
      </c>
      <c r="C14" s="31" t="str">
        <f t="shared" si="0"/>
        <v>2016:1:1:7:TAIDONG</v>
      </c>
      <c r="D14" s="31" t="e">
        <f>MATCH($C14,REPORT_DATA_BY_ZONE!$A:$A, 0)</f>
        <v>#N/A</v>
      </c>
      <c r="E14" s="25" t="str">
        <f>IFERROR(INDEX(REPORT_DATA_BY_ZONE!$A:$Z,$D14,MATCH(E$10,REPORT_DATA_BY_ZONE!$A$1:$Z$1,0)), "")</f>
        <v/>
      </c>
      <c r="F14" s="25" t="str">
        <f>IFERROR(INDEX(REPORT_DATA_BY_ZONE!$A:$Z,$D14,MATCH(F$10,REPORT_DATA_BY_ZONE!$A$1:$Z$1,0)), "")</f>
        <v/>
      </c>
      <c r="G14" s="25" t="str">
        <f>IFERROR(INDEX(REPORT_DATA_BY_ZONE!$A:$Z,$D14,MATCH(G$10,REPORT_DATA_BY_ZONE!$A$1:$Z$1,0)), "")</f>
        <v/>
      </c>
      <c r="H14" s="25" t="str">
        <f>IFERROR(INDEX(REPORT_DATA_BY_ZONE!$A:$Z,$D14,MATCH(H$10,REPORT_DATA_BY_ZONE!$A$1:$Z$1,0)), "")</f>
        <v/>
      </c>
      <c r="I14" s="25" t="str">
        <f>IFERROR(INDEX(REPORT_DATA_BY_ZONE!$A:$Z,$D14,MATCH(I$10,REPORT_DATA_BY_ZONE!$A$1:$Z$1,0)), "")</f>
        <v/>
      </c>
      <c r="J14" s="36" t="str">
        <f>IFERROR(INDEX(REPORT_DATA_BY_ZONE!$A:$Z,$D14,MATCH(J$10,REPORT_DATA_BY_ZONE!$A$1:$Z$1,0)), "")</f>
        <v/>
      </c>
      <c r="K14" s="36" t="str">
        <f>IFERROR(INDEX(REPORT_DATA_BY_ZONE!$A:$Z,$D14,MATCH(K$10,REPORT_DATA_BY_ZONE!$A$1:$Z$1,0)), "")</f>
        <v/>
      </c>
      <c r="L14" s="36" t="str">
        <f>IFERROR(INDEX(REPORT_DATA_BY_ZONE!$A:$Z,$D14,MATCH(L$10,REPORT_DATA_BY_ZONE!$A$1:$Z$1,0)), "")</f>
        <v/>
      </c>
      <c r="M14" s="36" t="str">
        <f>IFERROR(INDEX(REPORT_DATA_BY_ZONE!$A:$Z,$D14,MATCH(M$10,REPORT_DATA_BY_ZONE!$A$1:$Z$1,0)), "")</f>
        <v/>
      </c>
      <c r="N14" s="36" t="str">
        <f>IFERROR(INDEX(REPORT_DATA_BY_ZONE!$A:$Z,$D14,MATCH(N$10,REPORT_DATA_BY_ZONE!$A$1:$Z$1,0)), "")</f>
        <v/>
      </c>
      <c r="O14" s="36" t="str">
        <f>IFERROR(INDEX(REPORT_DATA_BY_ZONE!$A:$Z,$D14,MATCH(O$10,REPORT_DATA_BY_ZONE!$A$1:$Z$1,0)), "")</f>
        <v/>
      </c>
      <c r="P14" s="36" t="str">
        <f>IFERROR(INDEX(REPORT_DATA_BY_ZONE!$A:$Z,$D14,MATCH(P$10,REPORT_DATA_BY_ZONE!$A$1:$Z$1,0)), "")</f>
        <v/>
      </c>
      <c r="Q14" s="36" t="str">
        <f>IFERROR(INDEX(REPORT_DATA_BY_ZONE!$A:$Z,$D14,MATCH(Q$10,REPORT_DATA_BY_ZONE!$A$1:$Z$1,0)), "")</f>
        <v/>
      </c>
      <c r="R14" s="36" t="str">
        <f>IFERROR(INDEX(REPORT_DATA_BY_ZONE!$A:$Z,$D14,MATCH(R$10,REPORT_DATA_BY_ZONE!$A$1:$Z$1,0)), "")</f>
        <v/>
      </c>
      <c r="S14" s="36" t="str">
        <f>IFERROR(INDEX(REPORT_DATA_BY_ZONE!$A:$Z,$D14,MATCH(S$10,REPORT_DATA_BY_ZONE!$A$1:$Z$1,0)), "")</f>
        <v/>
      </c>
    </row>
    <row r="15" spans="1:19" hidden="1" x14ac:dyDescent="0.25">
      <c r="A15" s="17" t="s">
        <v>261</v>
      </c>
      <c r="B15" s="30" t="s">
        <v>253</v>
      </c>
      <c r="C15" s="31" t="str">
        <f t="shared" si="0"/>
        <v>2016:1:1:7:ZHUNAN</v>
      </c>
      <c r="D15" s="31" t="e">
        <f>MATCH($C15,REPORT_DATA_BY_ZONE!$A:$A, 0)</f>
        <v>#N/A</v>
      </c>
      <c r="E15" s="25" t="str">
        <f>IFERROR(INDEX(REPORT_DATA_BY_ZONE!$A:$Z,$D15,MATCH(E$10,REPORT_DATA_BY_ZONE!$A$1:$Z$1,0)), "")</f>
        <v/>
      </c>
      <c r="F15" s="25" t="str">
        <f>IFERROR(INDEX(REPORT_DATA_BY_ZONE!$A:$Z,$D15,MATCH(F$10,REPORT_DATA_BY_ZONE!$A$1:$Z$1,0)), "")</f>
        <v/>
      </c>
      <c r="G15" s="25" t="str">
        <f>IFERROR(INDEX(REPORT_DATA_BY_ZONE!$A:$Z,$D15,MATCH(G$10,REPORT_DATA_BY_ZONE!$A$1:$Z$1,0)), "")</f>
        <v/>
      </c>
      <c r="H15" s="25" t="str">
        <f>IFERROR(INDEX(REPORT_DATA_BY_ZONE!$A:$Z,$D15,MATCH(H$10,REPORT_DATA_BY_ZONE!$A$1:$Z$1,0)), "")</f>
        <v/>
      </c>
      <c r="I15" s="25" t="str">
        <f>IFERROR(INDEX(REPORT_DATA_BY_ZONE!$A:$Z,$D15,MATCH(I$10,REPORT_DATA_BY_ZONE!$A$1:$Z$1,0)), "")</f>
        <v/>
      </c>
      <c r="J15" s="36" t="str">
        <f>IFERROR(INDEX(REPORT_DATA_BY_ZONE!$A:$Z,$D15,MATCH(J$10,REPORT_DATA_BY_ZONE!$A$1:$Z$1,0)), "")</f>
        <v/>
      </c>
      <c r="K15" s="36" t="str">
        <f>IFERROR(INDEX(REPORT_DATA_BY_ZONE!$A:$Z,$D15,MATCH(K$10,REPORT_DATA_BY_ZONE!$A$1:$Z$1,0)), "")</f>
        <v/>
      </c>
      <c r="L15" s="36" t="str">
        <f>IFERROR(INDEX(REPORT_DATA_BY_ZONE!$A:$Z,$D15,MATCH(L$10,REPORT_DATA_BY_ZONE!$A$1:$Z$1,0)), "")</f>
        <v/>
      </c>
      <c r="M15" s="36" t="str">
        <f>IFERROR(INDEX(REPORT_DATA_BY_ZONE!$A:$Z,$D15,MATCH(M$10,REPORT_DATA_BY_ZONE!$A$1:$Z$1,0)), "")</f>
        <v/>
      </c>
      <c r="N15" s="36" t="str">
        <f>IFERROR(INDEX(REPORT_DATA_BY_ZONE!$A:$Z,$D15,MATCH(N$10,REPORT_DATA_BY_ZONE!$A$1:$Z$1,0)), "")</f>
        <v/>
      </c>
      <c r="O15" s="36" t="str">
        <f>IFERROR(INDEX(REPORT_DATA_BY_ZONE!$A:$Z,$D15,MATCH(O$10,REPORT_DATA_BY_ZONE!$A$1:$Z$1,0)), "")</f>
        <v/>
      </c>
      <c r="P15" s="36" t="str">
        <f>IFERROR(INDEX(REPORT_DATA_BY_ZONE!$A:$Z,$D15,MATCH(P$10,REPORT_DATA_BY_ZONE!$A$1:$Z$1,0)), "")</f>
        <v/>
      </c>
      <c r="Q15" s="36" t="str">
        <f>IFERROR(INDEX(REPORT_DATA_BY_ZONE!$A:$Z,$D15,MATCH(Q$10,REPORT_DATA_BY_ZONE!$A$1:$Z$1,0)), "")</f>
        <v/>
      </c>
      <c r="R15" s="36" t="str">
        <f>IFERROR(INDEX(REPORT_DATA_BY_ZONE!$A:$Z,$D15,MATCH(R$10,REPORT_DATA_BY_ZONE!$A$1:$Z$1,0)), "")</f>
        <v/>
      </c>
      <c r="S15" s="36" t="str">
        <f>IFERROR(INDEX(REPORT_DATA_BY_ZONE!$A:$Z,$D15,MATCH(S$10,REPORT_DATA_BY_ZONE!$A$1:$Z$1,0)), "")</f>
        <v/>
      </c>
    </row>
    <row r="16" spans="1:19" hidden="1" x14ac:dyDescent="0.25">
      <c r="A16" s="17" t="s">
        <v>260</v>
      </c>
      <c r="B16" s="30" t="s">
        <v>253</v>
      </c>
      <c r="C16" s="31" t="str">
        <f t="shared" si="0"/>
        <v>2016:1:1:7:XINZHU</v>
      </c>
      <c r="D16" s="31" t="e">
        <f>MATCH($C16,REPORT_DATA_BY_ZONE!$A:$A, 0)</f>
        <v>#N/A</v>
      </c>
      <c r="E16" s="25" t="str">
        <f>IFERROR(INDEX(REPORT_DATA_BY_ZONE!$A:$Z,$D16,MATCH(E$10,REPORT_DATA_BY_ZONE!$A$1:$Z$1,0)), "")</f>
        <v/>
      </c>
      <c r="F16" s="25" t="str">
        <f>IFERROR(INDEX(REPORT_DATA_BY_ZONE!$A:$Z,$D16,MATCH(F$10,REPORT_DATA_BY_ZONE!$A$1:$Z$1,0)), "")</f>
        <v/>
      </c>
      <c r="G16" s="25" t="str">
        <f>IFERROR(INDEX(REPORT_DATA_BY_ZONE!$A:$Z,$D16,MATCH(G$10,REPORT_DATA_BY_ZONE!$A$1:$Z$1,0)), "")</f>
        <v/>
      </c>
      <c r="H16" s="25" t="str">
        <f>IFERROR(INDEX(REPORT_DATA_BY_ZONE!$A:$Z,$D16,MATCH(H$10,REPORT_DATA_BY_ZONE!$A$1:$Z$1,0)), "")</f>
        <v/>
      </c>
      <c r="I16" s="25" t="str">
        <f>IFERROR(INDEX(REPORT_DATA_BY_ZONE!$A:$Z,$D16,MATCH(I$10,REPORT_DATA_BY_ZONE!$A$1:$Z$1,0)), "")</f>
        <v/>
      </c>
      <c r="J16" s="36" t="str">
        <f>IFERROR(INDEX(REPORT_DATA_BY_ZONE!$A:$Z,$D16,MATCH(J$10,REPORT_DATA_BY_ZONE!$A$1:$Z$1,0)), "")</f>
        <v/>
      </c>
      <c r="K16" s="36" t="str">
        <f>IFERROR(INDEX(REPORT_DATA_BY_ZONE!$A:$Z,$D16,MATCH(K$10,REPORT_DATA_BY_ZONE!$A$1:$Z$1,0)), "")</f>
        <v/>
      </c>
      <c r="L16" s="36" t="str">
        <f>IFERROR(INDEX(REPORT_DATA_BY_ZONE!$A:$Z,$D16,MATCH(L$10,REPORT_DATA_BY_ZONE!$A$1:$Z$1,0)), "")</f>
        <v/>
      </c>
      <c r="M16" s="36" t="str">
        <f>IFERROR(INDEX(REPORT_DATA_BY_ZONE!$A:$Z,$D16,MATCH(M$10,REPORT_DATA_BY_ZONE!$A$1:$Z$1,0)), "")</f>
        <v/>
      </c>
      <c r="N16" s="36" t="str">
        <f>IFERROR(INDEX(REPORT_DATA_BY_ZONE!$A:$Z,$D16,MATCH(N$10,REPORT_DATA_BY_ZONE!$A$1:$Z$1,0)), "")</f>
        <v/>
      </c>
      <c r="O16" s="36" t="str">
        <f>IFERROR(INDEX(REPORT_DATA_BY_ZONE!$A:$Z,$D16,MATCH(O$10,REPORT_DATA_BY_ZONE!$A$1:$Z$1,0)), "")</f>
        <v/>
      </c>
      <c r="P16" s="36" t="str">
        <f>IFERROR(INDEX(REPORT_DATA_BY_ZONE!$A:$Z,$D16,MATCH(P$10,REPORT_DATA_BY_ZONE!$A$1:$Z$1,0)), "")</f>
        <v/>
      </c>
      <c r="Q16" s="36" t="str">
        <f>IFERROR(INDEX(REPORT_DATA_BY_ZONE!$A:$Z,$D16,MATCH(Q$10,REPORT_DATA_BY_ZONE!$A$1:$Z$1,0)), "")</f>
        <v/>
      </c>
      <c r="R16" s="36" t="str">
        <f>IFERROR(INDEX(REPORT_DATA_BY_ZONE!$A:$Z,$D16,MATCH(R$10,REPORT_DATA_BY_ZONE!$A$1:$Z$1,0)), "")</f>
        <v/>
      </c>
      <c r="S16" s="36" t="str">
        <f>IFERROR(INDEX(REPORT_DATA_BY_ZONE!$A:$Z,$D16,MATCH(S$10,REPORT_DATA_BY_ZONE!$A$1:$Z$1,0)), "")</f>
        <v/>
      </c>
    </row>
    <row r="17" spans="1:19" hidden="1" x14ac:dyDescent="0.25">
      <c r="A17" s="17" t="s">
        <v>269</v>
      </c>
      <c r="B17" s="30" t="s">
        <v>253</v>
      </c>
      <c r="C17" s="31" t="str">
        <f t="shared" si="0"/>
        <v>2016:1:1:7:CENTRAL</v>
      </c>
      <c r="D17" s="31" t="e">
        <f>MATCH($C17,REPORT_DATA_BY_ZONE!$A:$A, 0)</f>
        <v>#N/A</v>
      </c>
      <c r="E17" s="25" t="str">
        <f>IFERROR(INDEX(REPORT_DATA_BY_ZONE!$A:$Z,$D17,MATCH(E$10,REPORT_DATA_BY_ZONE!$A$1:$Z$1,0)), "")</f>
        <v/>
      </c>
      <c r="F17" s="25" t="str">
        <f>IFERROR(INDEX(REPORT_DATA_BY_ZONE!$A:$Z,$D17,MATCH(F$10,REPORT_DATA_BY_ZONE!$A$1:$Z$1,0)), "")</f>
        <v/>
      </c>
      <c r="G17" s="25" t="str">
        <f>IFERROR(INDEX(REPORT_DATA_BY_ZONE!$A:$Z,$D17,MATCH(G$10,REPORT_DATA_BY_ZONE!$A$1:$Z$1,0)), "")</f>
        <v/>
      </c>
      <c r="H17" s="25" t="str">
        <f>IFERROR(INDEX(REPORT_DATA_BY_ZONE!$A:$Z,$D17,MATCH(H$10,REPORT_DATA_BY_ZONE!$A$1:$Z$1,0)), "")</f>
        <v/>
      </c>
      <c r="I17" s="25" t="str">
        <f>IFERROR(INDEX(REPORT_DATA_BY_ZONE!$A:$Z,$D17,MATCH(I$10,REPORT_DATA_BY_ZONE!$A$1:$Z$1,0)), "")</f>
        <v/>
      </c>
      <c r="J17" s="36" t="str">
        <f>IFERROR(INDEX(REPORT_DATA_BY_ZONE!$A:$Z,$D17,MATCH(J$10,REPORT_DATA_BY_ZONE!$A$1:$Z$1,0)), "")</f>
        <v/>
      </c>
      <c r="K17" s="36" t="str">
        <f>IFERROR(INDEX(REPORT_DATA_BY_ZONE!$A:$Z,$D17,MATCH(K$10,REPORT_DATA_BY_ZONE!$A$1:$Z$1,0)), "")</f>
        <v/>
      </c>
      <c r="L17" s="36" t="str">
        <f>IFERROR(INDEX(REPORT_DATA_BY_ZONE!$A:$Z,$D17,MATCH(L$10,REPORT_DATA_BY_ZONE!$A$1:$Z$1,0)), "")</f>
        <v/>
      </c>
      <c r="M17" s="36" t="str">
        <f>IFERROR(INDEX(REPORT_DATA_BY_ZONE!$A:$Z,$D17,MATCH(M$10,REPORT_DATA_BY_ZONE!$A$1:$Z$1,0)), "")</f>
        <v/>
      </c>
      <c r="N17" s="36" t="str">
        <f>IFERROR(INDEX(REPORT_DATA_BY_ZONE!$A:$Z,$D17,MATCH(N$10,REPORT_DATA_BY_ZONE!$A$1:$Z$1,0)), "")</f>
        <v/>
      </c>
      <c r="O17" s="36" t="str">
        <f>IFERROR(INDEX(REPORT_DATA_BY_ZONE!$A:$Z,$D17,MATCH(O$10,REPORT_DATA_BY_ZONE!$A$1:$Z$1,0)), "")</f>
        <v/>
      </c>
      <c r="P17" s="36" t="str">
        <f>IFERROR(INDEX(REPORT_DATA_BY_ZONE!$A:$Z,$D17,MATCH(P$10,REPORT_DATA_BY_ZONE!$A$1:$Z$1,0)), "")</f>
        <v/>
      </c>
      <c r="Q17" s="36" t="str">
        <f>IFERROR(INDEX(REPORT_DATA_BY_ZONE!$A:$Z,$D17,MATCH(Q$10,REPORT_DATA_BY_ZONE!$A$1:$Z$1,0)), "")</f>
        <v/>
      </c>
      <c r="R17" s="36" t="str">
        <f>IFERROR(INDEX(REPORT_DATA_BY_ZONE!$A:$Z,$D17,MATCH(R$10,REPORT_DATA_BY_ZONE!$A$1:$Z$1,0)), "")</f>
        <v/>
      </c>
      <c r="S17" s="36" t="str">
        <f>IFERROR(INDEX(REPORT_DATA_BY_ZONE!$A:$Z,$D17,MATCH(S$10,REPORT_DATA_BY_ZONE!$A$1:$Z$1,0)), "")</f>
        <v/>
      </c>
    </row>
    <row r="18" spans="1:19" hidden="1" x14ac:dyDescent="0.25">
      <c r="A18" s="17" t="s">
        <v>265</v>
      </c>
      <c r="B18" s="30" t="s">
        <v>253</v>
      </c>
      <c r="C18" s="31" t="str">
        <f t="shared" si="0"/>
        <v>2016:1:1:7:NORTH</v>
      </c>
      <c r="D18" s="31" t="e">
        <f>MATCH($C18,REPORT_DATA_BY_ZONE!$A:$A, 0)</f>
        <v>#N/A</v>
      </c>
      <c r="E18" s="25" t="str">
        <f>IFERROR(INDEX(REPORT_DATA_BY_ZONE!$A:$Z,$D18,MATCH(E$10,REPORT_DATA_BY_ZONE!$A$1:$Z$1,0)), "")</f>
        <v/>
      </c>
      <c r="F18" s="25" t="str">
        <f>IFERROR(INDEX(REPORT_DATA_BY_ZONE!$A:$Z,$D18,MATCH(F$10,REPORT_DATA_BY_ZONE!$A$1:$Z$1,0)), "")</f>
        <v/>
      </c>
      <c r="G18" s="25" t="str">
        <f>IFERROR(INDEX(REPORT_DATA_BY_ZONE!$A:$Z,$D18,MATCH(G$10,REPORT_DATA_BY_ZONE!$A$1:$Z$1,0)), "")</f>
        <v/>
      </c>
      <c r="H18" s="25" t="str">
        <f>IFERROR(INDEX(REPORT_DATA_BY_ZONE!$A:$Z,$D18,MATCH(H$10,REPORT_DATA_BY_ZONE!$A$1:$Z$1,0)), "")</f>
        <v/>
      </c>
      <c r="I18" s="25" t="str">
        <f>IFERROR(INDEX(REPORT_DATA_BY_ZONE!$A:$Z,$D18,MATCH(I$10,REPORT_DATA_BY_ZONE!$A$1:$Z$1,0)), "")</f>
        <v/>
      </c>
      <c r="J18" s="36" t="str">
        <f>IFERROR(INDEX(REPORT_DATA_BY_ZONE!$A:$Z,$D18,MATCH(J$10,REPORT_DATA_BY_ZONE!$A$1:$Z$1,0)), "")</f>
        <v/>
      </c>
      <c r="K18" s="36" t="str">
        <f>IFERROR(INDEX(REPORT_DATA_BY_ZONE!$A:$Z,$D18,MATCH(K$10,REPORT_DATA_BY_ZONE!$A$1:$Z$1,0)), "")</f>
        <v/>
      </c>
      <c r="L18" s="36" t="str">
        <f>IFERROR(INDEX(REPORT_DATA_BY_ZONE!$A:$Z,$D18,MATCH(L$10,REPORT_DATA_BY_ZONE!$A$1:$Z$1,0)), "")</f>
        <v/>
      </c>
      <c r="M18" s="36" t="str">
        <f>IFERROR(INDEX(REPORT_DATA_BY_ZONE!$A:$Z,$D18,MATCH(M$10,REPORT_DATA_BY_ZONE!$A$1:$Z$1,0)), "")</f>
        <v/>
      </c>
      <c r="N18" s="36" t="str">
        <f>IFERROR(INDEX(REPORT_DATA_BY_ZONE!$A:$Z,$D18,MATCH(N$10,REPORT_DATA_BY_ZONE!$A$1:$Z$1,0)), "")</f>
        <v/>
      </c>
      <c r="O18" s="36" t="str">
        <f>IFERROR(INDEX(REPORT_DATA_BY_ZONE!$A:$Z,$D18,MATCH(O$10,REPORT_DATA_BY_ZONE!$A$1:$Z$1,0)), "")</f>
        <v/>
      </c>
      <c r="P18" s="36" t="str">
        <f>IFERROR(INDEX(REPORT_DATA_BY_ZONE!$A:$Z,$D18,MATCH(P$10,REPORT_DATA_BY_ZONE!$A$1:$Z$1,0)), "")</f>
        <v/>
      </c>
      <c r="Q18" s="36" t="str">
        <f>IFERROR(INDEX(REPORT_DATA_BY_ZONE!$A:$Z,$D18,MATCH(Q$10,REPORT_DATA_BY_ZONE!$A$1:$Z$1,0)), "")</f>
        <v/>
      </c>
      <c r="R18" s="36" t="str">
        <f>IFERROR(INDEX(REPORT_DATA_BY_ZONE!$A:$Z,$D18,MATCH(R$10,REPORT_DATA_BY_ZONE!$A$1:$Z$1,0)), "")</f>
        <v/>
      </c>
      <c r="S18" s="36" t="str">
        <f>IFERROR(INDEX(REPORT_DATA_BY_ZONE!$A:$Z,$D18,MATCH(S$10,REPORT_DATA_BY_ZONE!$A$1:$Z$1,0)), "")</f>
        <v/>
      </c>
    </row>
    <row r="19" spans="1:19" hidden="1" x14ac:dyDescent="0.25">
      <c r="A19" s="17" t="s">
        <v>268</v>
      </c>
      <c r="B19" s="30" t="s">
        <v>253</v>
      </c>
      <c r="C19" s="31" t="str">
        <f t="shared" si="0"/>
        <v>2016:1:1:7:SOUTH</v>
      </c>
      <c r="D19" s="31" t="e">
        <f>MATCH($C19,REPORT_DATA_BY_ZONE!$A:$A, 0)</f>
        <v>#N/A</v>
      </c>
      <c r="E19" s="25" t="str">
        <f>IFERROR(INDEX(REPORT_DATA_BY_ZONE!$A:$Z,$D19,MATCH(E$10,REPORT_DATA_BY_ZONE!$A$1:$Z$1,0)), "")</f>
        <v/>
      </c>
      <c r="F19" s="25" t="str">
        <f>IFERROR(INDEX(REPORT_DATA_BY_ZONE!$A:$Z,$D19,MATCH(F$10,REPORT_DATA_BY_ZONE!$A$1:$Z$1,0)), "")</f>
        <v/>
      </c>
      <c r="G19" s="25" t="str">
        <f>IFERROR(INDEX(REPORT_DATA_BY_ZONE!$A:$Z,$D19,MATCH(G$10,REPORT_DATA_BY_ZONE!$A$1:$Z$1,0)), "")</f>
        <v/>
      </c>
      <c r="H19" s="25" t="str">
        <f>IFERROR(INDEX(REPORT_DATA_BY_ZONE!$A:$Z,$D19,MATCH(H$10,REPORT_DATA_BY_ZONE!$A$1:$Z$1,0)), "")</f>
        <v/>
      </c>
      <c r="I19" s="25" t="str">
        <f>IFERROR(INDEX(REPORT_DATA_BY_ZONE!$A:$Z,$D19,MATCH(I$10,REPORT_DATA_BY_ZONE!$A$1:$Z$1,0)), "")</f>
        <v/>
      </c>
      <c r="J19" s="36" t="str">
        <f>IFERROR(INDEX(REPORT_DATA_BY_ZONE!$A:$Z,$D19,MATCH(J$10,REPORT_DATA_BY_ZONE!$A$1:$Z$1,0)), "")</f>
        <v/>
      </c>
      <c r="K19" s="36" t="str">
        <f>IFERROR(INDEX(REPORT_DATA_BY_ZONE!$A:$Z,$D19,MATCH(K$10,REPORT_DATA_BY_ZONE!$A$1:$Z$1,0)), "")</f>
        <v/>
      </c>
      <c r="L19" s="36" t="str">
        <f>IFERROR(INDEX(REPORT_DATA_BY_ZONE!$A:$Z,$D19,MATCH(L$10,REPORT_DATA_BY_ZONE!$A$1:$Z$1,0)), "")</f>
        <v/>
      </c>
      <c r="M19" s="36" t="str">
        <f>IFERROR(INDEX(REPORT_DATA_BY_ZONE!$A:$Z,$D19,MATCH(M$10,REPORT_DATA_BY_ZONE!$A$1:$Z$1,0)), "")</f>
        <v/>
      </c>
      <c r="N19" s="36" t="str">
        <f>IFERROR(INDEX(REPORT_DATA_BY_ZONE!$A:$Z,$D19,MATCH(N$10,REPORT_DATA_BY_ZONE!$A$1:$Z$1,0)), "")</f>
        <v/>
      </c>
      <c r="O19" s="36" t="str">
        <f>IFERROR(INDEX(REPORT_DATA_BY_ZONE!$A:$Z,$D19,MATCH(O$10,REPORT_DATA_BY_ZONE!$A$1:$Z$1,0)), "")</f>
        <v/>
      </c>
      <c r="P19" s="36" t="str">
        <f>IFERROR(INDEX(REPORT_DATA_BY_ZONE!$A:$Z,$D19,MATCH(P$10,REPORT_DATA_BY_ZONE!$A$1:$Z$1,0)), "")</f>
        <v/>
      </c>
      <c r="Q19" s="36" t="str">
        <f>IFERROR(INDEX(REPORT_DATA_BY_ZONE!$A:$Z,$D19,MATCH(Q$10,REPORT_DATA_BY_ZONE!$A$1:$Z$1,0)), "")</f>
        <v/>
      </c>
      <c r="R19" s="36" t="str">
        <f>IFERROR(INDEX(REPORT_DATA_BY_ZONE!$A:$Z,$D19,MATCH(R$10,REPORT_DATA_BY_ZONE!$A$1:$Z$1,0)), "")</f>
        <v/>
      </c>
      <c r="S19" s="36" t="str">
        <f>IFERROR(INDEX(REPORT_DATA_BY_ZONE!$A:$Z,$D19,MATCH(S$10,REPORT_DATA_BY_ZONE!$A$1:$Z$1,0)), "")</f>
        <v/>
      </c>
    </row>
    <row r="20" spans="1:19" hidden="1" x14ac:dyDescent="0.25">
      <c r="A20" s="17" t="s">
        <v>267</v>
      </c>
      <c r="B20" s="30" t="s">
        <v>253</v>
      </c>
      <c r="C20" s="31" t="str">
        <f t="shared" si="0"/>
        <v>2016:1:1:7:WEST</v>
      </c>
      <c r="D20" s="31" t="e">
        <f>MATCH($C20,REPORT_DATA_BY_ZONE!$A:$A, 0)</f>
        <v>#N/A</v>
      </c>
      <c r="E20" s="25" t="str">
        <f>IFERROR(INDEX(REPORT_DATA_BY_ZONE!$A:$Z,$D20,MATCH(E$10,REPORT_DATA_BY_ZONE!$A$1:$Z$1,0)), "")</f>
        <v/>
      </c>
      <c r="F20" s="25" t="str">
        <f>IFERROR(INDEX(REPORT_DATA_BY_ZONE!$A:$Z,$D20,MATCH(F$10,REPORT_DATA_BY_ZONE!$A$1:$Z$1,0)), "")</f>
        <v/>
      </c>
      <c r="G20" s="25" t="str">
        <f>IFERROR(INDEX(REPORT_DATA_BY_ZONE!$A:$Z,$D20,MATCH(G$10,REPORT_DATA_BY_ZONE!$A$1:$Z$1,0)), "")</f>
        <v/>
      </c>
      <c r="H20" s="25" t="str">
        <f>IFERROR(INDEX(REPORT_DATA_BY_ZONE!$A:$Z,$D20,MATCH(H$10,REPORT_DATA_BY_ZONE!$A$1:$Z$1,0)), "")</f>
        <v/>
      </c>
      <c r="I20" s="25" t="str">
        <f>IFERROR(INDEX(REPORT_DATA_BY_ZONE!$A:$Z,$D20,MATCH(I$10,REPORT_DATA_BY_ZONE!$A$1:$Z$1,0)), "")</f>
        <v/>
      </c>
      <c r="J20" s="36" t="str">
        <f>IFERROR(INDEX(REPORT_DATA_BY_ZONE!$A:$Z,$D20,MATCH(J$10,REPORT_DATA_BY_ZONE!$A$1:$Z$1,0)), "")</f>
        <v/>
      </c>
      <c r="K20" s="36" t="str">
        <f>IFERROR(INDEX(REPORT_DATA_BY_ZONE!$A:$Z,$D20,MATCH(K$10,REPORT_DATA_BY_ZONE!$A$1:$Z$1,0)), "")</f>
        <v/>
      </c>
      <c r="L20" s="36" t="str">
        <f>IFERROR(INDEX(REPORT_DATA_BY_ZONE!$A:$Z,$D20,MATCH(L$10,REPORT_DATA_BY_ZONE!$A$1:$Z$1,0)), "")</f>
        <v/>
      </c>
      <c r="M20" s="36" t="str">
        <f>IFERROR(INDEX(REPORT_DATA_BY_ZONE!$A:$Z,$D20,MATCH(M$10,REPORT_DATA_BY_ZONE!$A$1:$Z$1,0)), "")</f>
        <v/>
      </c>
      <c r="N20" s="36" t="str">
        <f>IFERROR(INDEX(REPORT_DATA_BY_ZONE!$A:$Z,$D20,MATCH(N$10,REPORT_DATA_BY_ZONE!$A$1:$Z$1,0)), "")</f>
        <v/>
      </c>
      <c r="O20" s="36" t="str">
        <f>IFERROR(INDEX(REPORT_DATA_BY_ZONE!$A:$Z,$D20,MATCH(O$10,REPORT_DATA_BY_ZONE!$A$1:$Z$1,0)), "")</f>
        <v/>
      </c>
      <c r="P20" s="36" t="str">
        <f>IFERROR(INDEX(REPORT_DATA_BY_ZONE!$A:$Z,$D20,MATCH(P$10,REPORT_DATA_BY_ZONE!$A$1:$Z$1,0)), "")</f>
        <v/>
      </c>
      <c r="Q20" s="36" t="str">
        <f>IFERROR(INDEX(REPORT_DATA_BY_ZONE!$A:$Z,$D20,MATCH(Q$10,REPORT_DATA_BY_ZONE!$A$1:$Z$1,0)), "")</f>
        <v/>
      </c>
      <c r="R20" s="36" t="str">
        <f>IFERROR(INDEX(REPORT_DATA_BY_ZONE!$A:$Z,$D20,MATCH(R$10,REPORT_DATA_BY_ZONE!$A$1:$Z$1,0)), "")</f>
        <v/>
      </c>
      <c r="S20" s="36" t="str">
        <f>IFERROR(INDEX(REPORT_DATA_BY_ZONE!$A:$Z,$D20,MATCH(S$10,REPORT_DATA_BY_ZONE!$A$1:$Z$1,0)), "")</f>
        <v/>
      </c>
    </row>
    <row r="21" spans="1:19" hidden="1" x14ac:dyDescent="0.25">
      <c r="A21" s="17" t="s">
        <v>266</v>
      </c>
      <c r="B21" s="30" t="s">
        <v>253</v>
      </c>
      <c r="C21" s="31" t="str">
        <f t="shared" si="0"/>
        <v>2016:1:1:7:EAST</v>
      </c>
      <c r="D21" s="31" t="e">
        <f>MATCH($C21,REPORT_DATA_BY_ZONE!$A:$A, 0)</f>
        <v>#N/A</v>
      </c>
      <c r="E21" s="25" t="str">
        <f>IFERROR(INDEX(REPORT_DATA_BY_ZONE!$A:$Z,$D21,MATCH(E$10,REPORT_DATA_BY_ZONE!$A$1:$Z$1,0)), "")</f>
        <v/>
      </c>
      <c r="F21" s="25" t="str">
        <f>IFERROR(INDEX(REPORT_DATA_BY_ZONE!$A:$Z,$D21,MATCH(F$10,REPORT_DATA_BY_ZONE!$A$1:$Z$1,0)), "")</f>
        <v/>
      </c>
      <c r="G21" s="25" t="str">
        <f>IFERROR(INDEX(REPORT_DATA_BY_ZONE!$A:$Z,$D21,MATCH(G$10,REPORT_DATA_BY_ZONE!$A$1:$Z$1,0)), "")</f>
        <v/>
      </c>
      <c r="H21" s="25" t="str">
        <f>IFERROR(INDEX(REPORT_DATA_BY_ZONE!$A:$Z,$D21,MATCH(H$10,REPORT_DATA_BY_ZONE!$A$1:$Z$1,0)), "")</f>
        <v/>
      </c>
      <c r="I21" s="25" t="str">
        <f>IFERROR(INDEX(REPORT_DATA_BY_ZONE!$A:$Z,$D21,MATCH(I$10,REPORT_DATA_BY_ZONE!$A$1:$Z$1,0)), "")</f>
        <v/>
      </c>
      <c r="J21" s="36" t="str">
        <f>IFERROR(INDEX(REPORT_DATA_BY_ZONE!$A:$Z,$D21,MATCH(J$10,REPORT_DATA_BY_ZONE!$A$1:$Z$1,0)), "")</f>
        <v/>
      </c>
      <c r="K21" s="36" t="str">
        <f>IFERROR(INDEX(REPORT_DATA_BY_ZONE!$A:$Z,$D21,MATCH(K$10,REPORT_DATA_BY_ZONE!$A$1:$Z$1,0)), "")</f>
        <v/>
      </c>
      <c r="L21" s="36" t="str">
        <f>IFERROR(INDEX(REPORT_DATA_BY_ZONE!$A:$Z,$D21,MATCH(L$10,REPORT_DATA_BY_ZONE!$A$1:$Z$1,0)), "")</f>
        <v/>
      </c>
      <c r="M21" s="36" t="str">
        <f>IFERROR(INDEX(REPORT_DATA_BY_ZONE!$A:$Z,$D21,MATCH(M$10,REPORT_DATA_BY_ZONE!$A$1:$Z$1,0)), "")</f>
        <v/>
      </c>
      <c r="N21" s="36" t="str">
        <f>IFERROR(INDEX(REPORT_DATA_BY_ZONE!$A:$Z,$D21,MATCH(N$10,REPORT_DATA_BY_ZONE!$A$1:$Z$1,0)), "")</f>
        <v/>
      </c>
      <c r="O21" s="36" t="str">
        <f>IFERROR(INDEX(REPORT_DATA_BY_ZONE!$A:$Z,$D21,MATCH(O$10,REPORT_DATA_BY_ZONE!$A$1:$Z$1,0)), "")</f>
        <v/>
      </c>
      <c r="P21" s="36" t="str">
        <f>IFERROR(INDEX(REPORT_DATA_BY_ZONE!$A:$Z,$D21,MATCH(P$10,REPORT_DATA_BY_ZONE!$A$1:$Z$1,0)), "")</f>
        <v/>
      </c>
      <c r="Q21" s="36" t="str">
        <f>IFERROR(INDEX(REPORT_DATA_BY_ZONE!$A:$Z,$D21,MATCH(Q$10,REPORT_DATA_BY_ZONE!$A$1:$Z$1,0)), "")</f>
        <v/>
      </c>
      <c r="R21" s="36" t="str">
        <f>IFERROR(INDEX(REPORT_DATA_BY_ZONE!$A:$Z,$D21,MATCH(R$10,REPORT_DATA_BY_ZONE!$A$1:$Z$1,0)), "")</f>
        <v/>
      </c>
      <c r="S21" s="36" t="str">
        <f>IFERROR(INDEX(REPORT_DATA_BY_ZONE!$A:$Z,$D21,MATCH(S$10,REPORT_DATA_BY_ZONE!$A$1:$Z$1,0)), "")</f>
        <v/>
      </c>
    </row>
    <row r="22" spans="1:19" hidden="1" x14ac:dyDescent="0.25">
      <c r="A22" s="17" t="s">
        <v>259</v>
      </c>
      <c r="B22" s="30" t="s">
        <v>253</v>
      </c>
      <c r="C22" s="31" t="str">
        <f t="shared" si="0"/>
        <v>2016:1:1:7:TAOYUAN</v>
      </c>
      <c r="D22" s="31" t="e">
        <f>MATCH($C22,REPORT_DATA_BY_ZONE!$A:$A, 0)</f>
        <v>#N/A</v>
      </c>
      <c r="E22" s="25" t="str">
        <f>IFERROR(INDEX(REPORT_DATA_BY_ZONE!$A:$Z,$D22,MATCH(E$10,REPORT_DATA_BY_ZONE!$A$1:$Z$1,0)), "")</f>
        <v/>
      </c>
      <c r="F22" s="25" t="str">
        <f>IFERROR(INDEX(REPORT_DATA_BY_ZONE!$A:$Z,$D22,MATCH(F$10,REPORT_DATA_BY_ZONE!$A$1:$Z$1,0)), "")</f>
        <v/>
      </c>
      <c r="G22" s="25" t="str">
        <f>IFERROR(INDEX(REPORT_DATA_BY_ZONE!$A:$Z,$D22,MATCH(G$10,REPORT_DATA_BY_ZONE!$A$1:$Z$1,0)), "")</f>
        <v/>
      </c>
      <c r="H22" s="25" t="str">
        <f>IFERROR(INDEX(REPORT_DATA_BY_ZONE!$A:$Z,$D22,MATCH(H$10,REPORT_DATA_BY_ZONE!$A$1:$Z$1,0)), "")</f>
        <v/>
      </c>
      <c r="I22" s="25" t="str">
        <f>IFERROR(INDEX(REPORT_DATA_BY_ZONE!$A:$Z,$D22,MATCH(I$10,REPORT_DATA_BY_ZONE!$A$1:$Z$1,0)), "")</f>
        <v/>
      </c>
      <c r="J22" s="36" t="str">
        <f>IFERROR(INDEX(REPORT_DATA_BY_ZONE!$A:$Z,$D22,MATCH(J$10,REPORT_DATA_BY_ZONE!$A$1:$Z$1,0)), "")</f>
        <v/>
      </c>
      <c r="K22" s="36" t="str">
        <f>IFERROR(INDEX(REPORT_DATA_BY_ZONE!$A:$Z,$D22,MATCH(K$10,REPORT_DATA_BY_ZONE!$A$1:$Z$1,0)), "")</f>
        <v/>
      </c>
      <c r="L22" s="36" t="str">
        <f>IFERROR(INDEX(REPORT_DATA_BY_ZONE!$A:$Z,$D22,MATCH(L$10,REPORT_DATA_BY_ZONE!$A$1:$Z$1,0)), "")</f>
        <v/>
      </c>
      <c r="M22" s="36" t="str">
        <f>IFERROR(INDEX(REPORT_DATA_BY_ZONE!$A:$Z,$D22,MATCH(M$10,REPORT_DATA_BY_ZONE!$A$1:$Z$1,0)), "")</f>
        <v/>
      </c>
      <c r="N22" s="36" t="str">
        <f>IFERROR(INDEX(REPORT_DATA_BY_ZONE!$A:$Z,$D22,MATCH(N$10,REPORT_DATA_BY_ZONE!$A$1:$Z$1,0)), "")</f>
        <v/>
      </c>
      <c r="O22" s="36" t="str">
        <f>IFERROR(INDEX(REPORT_DATA_BY_ZONE!$A:$Z,$D22,MATCH(O$10,REPORT_DATA_BY_ZONE!$A$1:$Z$1,0)), "")</f>
        <v/>
      </c>
      <c r="P22" s="36" t="str">
        <f>IFERROR(INDEX(REPORT_DATA_BY_ZONE!$A:$Z,$D22,MATCH(P$10,REPORT_DATA_BY_ZONE!$A$1:$Z$1,0)), "")</f>
        <v/>
      </c>
      <c r="Q22" s="36" t="str">
        <f>IFERROR(INDEX(REPORT_DATA_BY_ZONE!$A:$Z,$D22,MATCH(Q$10,REPORT_DATA_BY_ZONE!$A$1:$Z$1,0)), "")</f>
        <v/>
      </c>
      <c r="R22" s="36" t="str">
        <f>IFERROR(INDEX(REPORT_DATA_BY_ZONE!$A:$Z,$D22,MATCH(R$10,REPORT_DATA_BY_ZONE!$A$1:$Z$1,0)), "")</f>
        <v/>
      </c>
      <c r="S22" s="36" t="str">
        <f>IFERROR(INDEX(REPORT_DATA_BY_ZONE!$A:$Z,$D22,MATCH(S$10,REPORT_DATA_BY_ZONE!$A$1:$Z$1,0)), "")</f>
        <v/>
      </c>
    </row>
    <row r="23" spans="1:19" x14ac:dyDescent="0.25">
      <c r="B23" s="38" t="s">
        <v>253</v>
      </c>
      <c r="C23" s="39"/>
      <c r="D23" s="39"/>
      <c r="E23" s="40">
        <f>SUM(E12:E22)</f>
        <v>0</v>
      </c>
      <c r="F23" s="40">
        <f t="shared" ref="F23:S23" si="1">SUM(F12:F22)</f>
        <v>0</v>
      </c>
      <c r="G23" s="40">
        <f t="shared" si="1"/>
        <v>0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40">
        <f t="shared" si="1"/>
        <v>0</v>
      </c>
      <c r="Q23" s="40">
        <f t="shared" si="1"/>
        <v>0</v>
      </c>
      <c r="R23" s="40">
        <f t="shared" si="1"/>
        <v>0</v>
      </c>
      <c r="S23" s="40">
        <f t="shared" si="1"/>
        <v>0</v>
      </c>
    </row>
    <row r="24" spans="1:19" hidden="1" x14ac:dyDescent="0.25">
      <c r="A24" s="17" t="s">
        <v>258</v>
      </c>
      <c r="B24" s="41" t="s">
        <v>254</v>
      </c>
      <c r="C24" s="39" t="str">
        <f t="shared" ref="C24:C34" si="2">CONCATENATE(YEAR,":",MONTH,":2:7:", $A24)</f>
        <v>2016:1:2:7:OFFICE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6" t="str">
        <f>IFERROR(INDEX(REPORT_DATA_BY_ZONE!$A:$Z,$D24,MATCH(J$10,REPORT_DATA_BY_ZONE!$A$1:$Z$1,0)), "")</f>
        <v/>
      </c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</row>
    <row r="25" spans="1:19" hidden="1" x14ac:dyDescent="0.25">
      <c r="A25" s="17" t="s">
        <v>264</v>
      </c>
      <c r="B25" s="41" t="s">
        <v>254</v>
      </c>
      <c r="C25" s="39" t="str">
        <f t="shared" si="2"/>
        <v>2016:1:2:7:HUALIAN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6" t="str">
        <f>IFERROR(INDEX(REPORT_DATA_BY_ZONE!$A:$Z,$D25,MATCH(J$10,REPORT_DATA_BY_ZONE!$A$1:$Z$1,0)), "")</f>
        <v/>
      </c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</row>
    <row r="26" spans="1:19" hidden="1" x14ac:dyDescent="0.25">
      <c r="A26" s="17" t="s">
        <v>262</v>
      </c>
      <c r="B26" s="41" t="s">
        <v>254</v>
      </c>
      <c r="C26" s="39" t="str">
        <f t="shared" si="2"/>
        <v>2016:1:2:7:TAIDONG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6" t="str">
        <f>IFERROR(INDEX(REPORT_DATA_BY_ZONE!$A:$Z,$D26,MATCH(J$10,REPORT_DATA_BY_ZONE!$A$1:$Z$1,0)), "")</f>
        <v/>
      </c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</row>
    <row r="27" spans="1:19" hidden="1" x14ac:dyDescent="0.25">
      <c r="A27" s="17" t="s">
        <v>261</v>
      </c>
      <c r="B27" s="41" t="s">
        <v>254</v>
      </c>
      <c r="C27" s="39" t="str">
        <f t="shared" si="2"/>
        <v>2016:1:2:7:ZHUNAN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6" t="str">
        <f>IFERROR(INDEX(REPORT_DATA_BY_ZONE!$A:$Z,$D27,MATCH(J$10,REPORT_DATA_BY_ZONE!$A$1:$Z$1,0)), "")</f>
        <v/>
      </c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</row>
    <row r="28" spans="1:19" hidden="1" x14ac:dyDescent="0.25">
      <c r="A28" s="17" t="s">
        <v>260</v>
      </c>
      <c r="B28" s="41" t="s">
        <v>254</v>
      </c>
      <c r="C28" s="39" t="str">
        <f t="shared" si="2"/>
        <v>2016:1:2:7:XINZHU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6" t="str">
        <f>IFERROR(INDEX(REPORT_DATA_BY_ZONE!$A:$Z,$D28,MATCH(J$10,REPORT_DATA_BY_ZONE!$A$1:$Z$1,0)), "")</f>
        <v/>
      </c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</row>
    <row r="29" spans="1:19" hidden="1" x14ac:dyDescent="0.25">
      <c r="A29" s="17" t="s">
        <v>269</v>
      </c>
      <c r="B29" s="41" t="s">
        <v>254</v>
      </c>
      <c r="C29" s="39" t="str">
        <f t="shared" si="2"/>
        <v>2016:1:2:7:CENTRAL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6" t="str">
        <f>IFERROR(INDEX(REPORT_DATA_BY_ZONE!$A:$Z,$D29,MATCH(J$10,REPORT_DATA_BY_ZONE!$A$1:$Z$1,0)), "")</f>
        <v/>
      </c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</row>
    <row r="30" spans="1:19" hidden="1" x14ac:dyDescent="0.25">
      <c r="A30" s="17" t="s">
        <v>265</v>
      </c>
      <c r="B30" s="41" t="s">
        <v>254</v>
      </c>
      <c r="C30" s="39" t="str">
        <f t="shared" si="2"/>
        <v>2016:1:2:7:NORTH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6" t="str">
        <f>IFERROR(INDEX(REPORT_DATA_BY_ZONE!$A:$Z,$D30,MATCH(J$10,REPORT_DATA_BY_ZONE!$A$1:$Z$1,0)), "")</f>
        <v/>
      </c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</row>
    <row r="31" spans="1:19" hidden="1" x14ac:dyDescent="0.25">
      <c r="A31" s="17" t="s">
        <v>268</v>
      </c>
      <c r="B31" s="41" t="s">
        <v>254</v>
      </c>
      <c r="C31" s="39" t="str">
        <f t="shared" si="2"/>
        <v>2016:1:2:7:SOUTH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6" t="str">
        <f>IFERROR(INDEX(REPORT_DATA_BY_ZONE!$A:$Z,$D31,MATCH(J$10,REPORT_DATA_BY_ZONE!$A$1:$Z$1,0)), "")</f>
        <v/>
      </c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</row>
    <row r="32" spans="1:19" hidden="1" x14ac:dyDescent="0.25">
      <c r="A32" s="17" t="s">
        <v>267</v>
      </c>
      <c r="B32" s="41" t="s">
        <v>254</v>
      </c>
      <c r="C32" s="39" t="str">
        <f t="shared" si="2"/>
        <v>2016:1:2:7:WEST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6" t="str">
        <f>IFERROR(INDEX(REPORT_DATA_BY_ZONE!$A:$Z,$D32,MATCH(J$10,REPORT_DATA_BY_ZONE!$A$1:$Z$1,0)), "")</f>
        <v/>
      </c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</row>
    <row r="33" spans="1:19" hidden="1" x14ac:dyDescent="0.25">
      <c r="A33" s="17" t="s">
        <v>266</v>
      </c>
      <c r="B33" s="41" t="s">
        <v>254</v>
      </c>
      <c r="C33" s="39" t="str">
        <f t="shared" si="2"/>
        <v>2016:1:2:7:EAST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6" t="str">
        <f>IFERROR(INDEX(REPORT_DATA_BY_ZONE!$A:$Z,$D33,MATCH(J$10,REPORT_DATA_BY_ZONE!$A$1:$Z$1,0)), "")</f>
        <v/>
      </c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</row>
    <row r="34" spans="1:19" hidden="1" x14ac:dyDescent="0.25">
      <c r="A34" s="17" t="s">
        <v>259</v>
      </c>
      <c r="B34" s="41" t="s">
        <v>254</v>
      </c>
      <c r="C34" s="39" t="str">
        <f t="shared" si="2"/>
        <v>2016:1:2:7:TAOYUAN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6" t="str">
        <f>IFERROR(INDEX(REPORT_DATA_BY_ZONE!$A:$Z,$D34,MATCH(J$10,REPORT_DATA_BY_ZONE!$A$1:$Z$1,0)), "")</f>
        <v/>
      </c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</row>
    <row r="35" spans="1:19" x14ac:dyDescent="0.25">
      <c r="B35" s="38" t="s">
        <v>254</v>
      </c>
      <c r="C35" s="39"/>
      <c r="D35" s="39"/>
      <c r="E35" s="40">
        <f>SUM(E24:E34)</f>
        <v>0</v>
      </c>
      <c r="F35" s="40">
        <f t="shared" ref="F35" si="3">SUM(F24:F34)</f>
        <v>0</v>
      </c>
      <c r="G35" s="40">
        <f t="shared" ref="G35" si="4">SUM(G24:G34)</f>
        <v>0</v>
      </c>
      <c r="H35" s="40">
        <f t="shared" ref="H35" si="5">SUM(H24:H34)</f>
        <v>0</v>
      </c>
      <c r="I35" s="40">
        <f t="shared" ref="I35" si="6">SUM(I24:I34)</f>
        <v>0</v>
      </c>
      <c r="J35" s="40">
        <f t="shared" ref="J35" si="7">SUM(J24:J34)</f>
        <v>0</v>
      </c>
      <c r="K35" s="40">
        <f t="shared" ref="K35" si="8">SUM(K24:K34)</f>
        <v>0</v>
      </c>
      <c r="L35" s="40">
        <f t="shared" ref="L35" si="9">SUM(L24:L34)</f>
        <v>0</v>
      </c>
      <c r="M35" s="40">
        <f t="shared" ref="M35" si="10">SUM(M24:M34)</f>
        <v>0</v>
      </c>
      <c r="N35" s="40">
        <f t="shared" ref="N35" si="11">SUM(N24:N34)</f>
        <v>0</v>
      </c>
      <c r="O35" s="40">
        <f t="shared" ref="O35" si="12">SUM(O24:O34)</f>
        <v>0</v>
      </c>
      <c r="P35" s="40">
        <f t="shared" ref="P35" si="13">SUM(P24:P34)</f>
        <v>0</v>
      </c>
      <c r="Q35" s="40">
        <f t="shared" ref="Q35" si="14">SUM(Q24:Q34)</f>
        <v>0</v>
      </c>
      <c r="R35" s="40">
        <f t="shared" ref="R35" si="15">SUM(R24:R34)</f>
        <v>0</v>
      </c>
      <c r="S35" s="40">
        <f t="shared" ref="S35" si="16">SUM(S24:S34)</f>
        <v>0</v>
      </c>
    </row>
    <row r="36" spans="1:19" hidden="1" x14ac:dyDescent="0.25">
      <c r="A36" s="17" t="s">
        <v>258</v>
      </c>
      <c r="B36" s="41" t="s">
        <v>255</v>
      </c>
      <c r="C36" s="39" t="str">
        <f t="shared" ref="C36:C46" si="17">CONCATENATE(YEAR,":",MONTH,":3:7:", $A36)</f>
        <v>2016:1:3:7:OFFICE</v>
      </c>
      <c r="D36" s="31" t="e">
        <f>MATCH($C36,REPORT_DATA_BY_ZONE!$A:$A, 0)</f>
        <v>#N/A</v>
      </c>
      <c r="E36" s="25" t="str">
        <f>IFERROR(INDEX(REPORT_DATA_BY_ZONE!$A:$Z,$D36,MATCH(E$10,REPORT_DATA_BY_ZONE!$A$1:$Z$1,0)), "")</f>
        <v/>
      </c>
      <c r="F36" s="25" t="str">
        <f>IFERROR(INDEX(REPORT_DATA_BY_ZONE!$A:$Z,$D36,MATCH(F$10,REPORT_DATA_BY_ZONE!$A$1:$Z$1,0)), "")</f>
        <v/>
      </c>
      <c r="G36" s="25" t="str">
        <f>IFERROR(INDEX(REPORT_DATA_BY_ZONE!$A:$Z,$D36,MATCH(G$10,REPORT_DATA_BY_ZONE!$A$1:$Z$1,0)), "")</f>
        <v/>
      </c>
      <c r="H36" s="25" t="str">
        <f>IFERROR(INDEX(REPORT_DATA_BY_ZONE!$A:$Z,$D36,MATCH(H$10,REPORT_DATA_BY_ZONE!$A$1:$Z$1,0)), "")</f>
        <v/>
      </c>
      <c r="I36" s="25" t="str">
        <f>IFERROR(INDEX(REPORT_DATA_BY_ZONE!$A:$Z,$D36,MATCH(I$10,REPORT_DATA_BY_ZONE!$A$1:$Z$1,0)), "")</f>
        <v/>
      </c>
      <c r="J36" s="36" t="str">
        <f>IFERROR(INDEX(REPORT_DATA_BY_ZONE!$A:$Z,$D36,MATCH(J$10,REPORT_DATA_BY_ZONE!$A$1:$Z$1,0)), "")</f>
        <v/>
      </c>
      <c r="K36" s="36" t="str">
        <f>IFERROR(INDEX(REPORT_DATA_BY_ZONE!$A:$Z,$D36,MATCH(K$10,REPORT_DATA_BY_ZONE!$A$1:$Z$1,0)), "")</f>
        <v/>
      </c>
      <c r="L36" s="36" t="str">
        <f>IFERROR(INDEX(REPORT_DATA_BY_ZONE!$A:$Z,$D36,MATCH(L$10,REPORT_DATA_BY_ZONE!$A$1:$Z$1,0)), "")</f>
        <v/>
      </c>
      <c r="M36" s="36" t="str">
        <f>IFERROR(INDEX(REPORT_DATA_BY_ZONE!$A:$Z,$D36,MATCH(M$10,REPORT_DATA_BY_ZONE!$A$1:$Z$1,0)), "")</f>
        <v/>
      </c>
      <c r="N36" s="36" t="str">
        <f>IFERROR(INDEX(REPORT_DATA_BY_ZONE!$A:$Z,$D36,MATCH(N$10,REPORT_DATA_BY_ZONE!$A$1:$Z$1,0)), "")</f>
        <v/>
      </c>
      <c r="O36" s="36" t="str">
        <f>IFERROR(INDEX(REPORT_DATA_BY_ZONE!$A:$Z,$D36,MATCH(O$10,REPORT_DATA_BY_ZONE!$A$1:$Z$1,0)), "")</f>
        <v/>
      </c>
      <c r="P36" s="36" t="str">
        <f>IFERROR(INDEX(REPORT_DATA_BY_ZONE!$A:$Z,$D36,MATCH(P$10,REPORT_DATA_BY_ZONE!$A$1:$Z$1,0)), "")</f>
        <v/>
      </c>
      <c r="Q36" s="36" t="str">
        <f>IFERROR(INDEX(REPORT_DATA_BY_ZONE!$A:$Z,$D36,MATCH(Q$10,REPORT_DATA_BY_ZONE!$A$1:$Z$1,0)), "")</f>
        <v/>
      </c>
      <c r="R36" s="36" t="str">
        <f>IFERROR(INDEX(REPORT_DATA_BY_ZONE!$A:$Z,$D36,MATCH(R$10,REPORT_DATA_BY_ZONE!$A$1:$Z$1,0)), "")</f>
        <v/>
      </c>
      <c r="S36" s="36" t="str">
        <f>IFERROR(INDEX(REPORT_DATA_BY_ZONE!$A:$Z,$D36,MATCH(S$10,REPORT_DATA_BY_ZONE!$A$1:$Z$1,0)), "")</f>
        <v/>
      </c>
    </row>
    <row r="37" spans="1:19" hidden="1" x14ac:dyDescent="0.25">
      <c r="A37" s="17" t="s">
        <v>264</v>
      </c>
      <c r="B37" s="41" t="s">
        <v>255</v>
      </c>
      <c r="C37" s="39" t="str">
        <f t="shared" si="17"/>
        <v>2016:1:3:7:HUALIAN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6" t="str">
        <f>IFERROR(INDEX(REPORT_DATA_BY_ZONE!$A:$Z,$D37,MATCH(J$10,REPORT_DATA_BY_ZONE!$A$1:$Z$1,0)), "")</f>
        <v/>
      </c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</row>
    <row r="38" spans="1:19" hidden="1" x14ac:dyDescent="0.25">
      <c r="A38" s="17" t="s">
        <v>262</v>
      </c>
      <c r="B38" s="41" t="s">
        <v>255</v>
      </c>
      <c r="C38" s="39" t="str">
        <f t="shared" si="17"/>
        <v>2016:1:3:7:TAIDONG</v>
      </c>
      <c r="D38" s="31" t="e">
        <f>MATCH($C38,REPORT_DATA_BY_ZONE!$A:$A, 0)</f>
        <v>#N/A</v>
      </c>
      <c r="E38" s="25" t="str">
        <f>IFERROR(INDEX(REPORT_DATA_BY_ZONE!$A:$Z,$D38,MATCH(E$10,REPORT_DATA_BY_ZONE!$A$1:$Z$1,0)), "")</f>
        <v/>
      </c>
      <c r="F38" s="25" t="str">
        <f>IFERROR(INDEX(REPORT_DATA_BY_ZONE!$A:$Z,$D38,MATCH(F$10,REPORT_DATA_BY_ZONE!$A$1:$Z$1,0)), "")</f>
        <v/>
      </c>
      <c r="G38" s="25" t="str">
        <f>IFERROR(INDEX(REPORT_DATA_BY_ZONE!$A:$Z,$D38,MATCH(G$10,REPORT_DATA_BY_ZONE!$A$1:$Z$1,0)), "")</f>
        <v/>
      </c>
      <c r="H38" s="25" t="str">
        <f>IFERROR(INDEX(REPORT_DATA_BY_ZONE!$A:$Z,$D38,MATCH(H$10,REPORT_DATA_BY_ZONE!$A$1:$Z$1,0)), "")</f>
        <v/>
      </c>
      <c r="I38" s="25" t="str">
        <f>IFERROR(INDEX(REPORT_DATA_BY_ZONE!$A:$Z,$D38,MATCH(I$10,REPORT_DATA_BY_ZONE!$A$1:$Z$1,0)), "")</f>
        <v/>
      </c>
      <c r="J38" s="36" t="str">
        <f>IFERROR(INDEX(REPORT_DATA_BY_ZONE!$A:$Z,$D38,MATCH(J$10,REPORT_DATA_BY_ZONE!$A$1:$Z$1,0)), "")</f>
        <v/>
      </c>
      <c r="K38" s="36" t="str">
        <f>IFERROR(INDEX(REPORT_DATA_BY_ZONE!$A:$Z,$D38,MATCH(K$10,REPORT_DATA_BY_ZONE!$A$1:$Z$1,0)), "")</f>
        <v/>
      </c>
      <c r="L38" s="36" t="str">
        <f>IFERROR(INDEX(REPORT_DATA_BY_ZONE!$A:$Z,$D38,MATCH(L$10,REPORT_DATA_BY_ZONE!$A$1:$Z$1,0)), "")</f>
        <v/>
      </c>
      <c r="M38" s="36" t="str">
        <f>IFERROR(INDEX(REPORT_DATA_BY_ZONE!$A:$Z,$D38,MATCH(M$10,REPORT_DATA_BY_ZONE!$A$1:$Z$1,0)), "")</f>
        <v/>
      </c>
      <c r="N38" s="36" t="str">
        <f>IFERROR(INDEX(REPORT_DATA_BY_ZONE!$A:$Z,$D38,MATCH(N$10,REPORT_DATA_BY_ZONE!$A$1:$Z$1,0)), "")</f>
        <v/>
      </c>
      <c r="O38" s="36" t="str">
        <f>IFERROR(INDEX(REPORT_DATA_BY_ZONE!$A:$Z,$D38,MATCH(O$10,REPORT_DATA_BY_ZONE!$A$1:$Z$1,0)), "")</f>
        <v/>
      </c>
      <c r="P38" s="36" t="str">
        <f>IFERROR(INDEX(REPORT_DATA_BY_ZONE!$A:$Z,$D38,MATCH(P$10,REPORT_DATA_BY_ZONE!$A$1:$Z$1,0)), "")</f>
        <v/>
      </c>
      <c r="Q38" s="36" t="str">
        <f>IFERROR(INDEX(REPORT_DATA_BY_ZONE!$A:$Z,$D38,MATCH(Q$10,REPORT_DATA_BY_ZONE!$A$1:$Z$1,0)), "")</f>
        <v/>
      </c>
      <c r="R38" s="36" t="str">
        <f>IFERROR(INDEX(REPORT_DATA_BY_ZONE!$A:$Z,$D38,MATCH(R$10,REPORT_DATA_BY_ZONE!$A$1:$Z$1,0)), "")</f>
        <v/>
      </c>
      <c r="S38" s="36" t="str">
        <f>IFERROR(INDEX(REPORT_DATA_BY_ZONE!$A:$Z,$D38,MATCH(S$10,REPORT_DATA_BY_ZONE!$A$1:$Z$1,0)), "")</f>
        <v/>
      </c>
    </row>
    <row r="39" spans="1:19" hidden="1" x14ac:dyDescent="0.25">
      <c r="A39" s="17" t="s">
        <v>261</v>
      </c>
      <c r="B39" s="41" t="s">
        <v>255</v>
      </c>
      <c r="C39" s="39" t="str">
        <f t="shared" si="17"/>
        <v>2016:1:3:7:ZHUNAN</v>
      </c>
      <c r="D39" s="31" t="e">
        <f>MATCH($C39,REPORT_DATA_BY_ZONE!$A:$A, 0)</f>
        <v>#N/A</v>
      </c>
      <c r="E39" s="25" t="str">
        <f>IFERROR(INDEX(REPORT_DATA_BY_ZONE!$A:$Z,$D39,MATCH(E$10,REPORT_DATA_BY_ZONE!$A$1:$Z$1,0)), "")</f>
        <v/>
      </c>
      <c r="F39" s="25" t="str">
        <f>IFERROR(INDEX(REPORT_DATA_BY_ZONE!$A:$Z,$D39,MATCH(F$10,REPORT_DATA_BY_ZONE!$A$1:$Z$1,0)), "")</f>
        <v/>
      </c>
      <c r="G39" s="25" t="str">
        <f>IFERROR(INDEX(REPORT_DATA_BY_ZONE!$A:$Z,$D39,MATCH(G$10,REPORT_DATA_BY_ZONE!$A$1:$Z$1,0)), "")</f>
        <v/>
      </c>
      <c r="H39" s="25" t="str">
        <f>IFERROR(INDEX(REPORT_DATA_BY_ZONE!$A:$Z,$D39,MATCH(H$10,REPORT_DATA_BY_ZONE!$A$1:$Z$1,0)), "")</f>
        <v/>
      </c>
      <c r="I39" s="25" t="str">
        <f>IFERROR(INDEX(REPORT_DATA_BY_ZONE!$A:$Z,$D39,MATCH(I$10,REPORT_DATA_BY_ZONE!$A$1:$Z$1,0)), "")</f>
        <v/>
      </c>
      <c r="J39" s="36" t="str">
        <f>IFERROR(INDEX(REPORT_DATA_BY_ZONE!$A:$Z,$D39,MATCH(J$10,REPORT_DATA_BY_ZONE!$A$1:$Z$1,0)), "")</f>
        <v/>
      </c>
      <c r="K39" s="36" t="str">
        <f>IFERROR(INDEX(REPORT_DATA_BY_ZONE!$A:$Z,$D39,MATCH(K$10,REPORT_DATA_BY_ZONE!$A$1:$Z$1,0)), "")</f>
        <v/>
      </c>
      <c r="L39" s="36" t="str">
        <f>IFERROR(INDEX(REPORT_DATA_BY_ZONE!$A:$Z,$D39,MATCH(L$10,REPORT_DATA_BY_ZONE!$A$1:$Z$1,0)), "")</f>
        <v/>
      </c>
      <c r="M39" s="36" t="str">
        <f>IFERROR(INDEX(REPORT_DATA_BY_ZONE!$A:$Z,$D39,MATCH(M$10,REPORT_DATA_BY_ZONE!$A$1:$Z$1,0)), "")</f>
        <v/>
      </c>
      <c r="N39" s="36" t="str">
        <f>IFERROR(INDEX(REPORT_DATA_BY_ZONE!$A:$Z,$D39,MATCH(N$10,REPORT_DATA_BY_ZONE!$A$1:$Z$1,0)), "")</f>
        <v/>
      </c>
      <c r="O39" s="36" t="str">
        <f>IFERROR(INDEX(REPORT_DATA_BY_ZONE!$A:$Z,$D39,MATCH(O$10,REPORT_DATA_BY_ZONE!$A$1:$Z$1,0)), "")</f>
        <v/>
      </c>
      <c r="P39" s="36" t="str">
        <f>IFERROR(INDEX(REPORT_DATA_BY_ZONE!$A:$Z,$D39,MATCH(P$10,REPORT_DATA_BY_ZONE!$A$1:$Z$1,0)), "")</f>
        <v/>
      </c>
      <c r="Q39" s="36" t="str">
        <f>IFERROR(INDEX(REPORT_DATA_BY_ZONE!$A:$Z,$D39,MATCH(Q$10,REPORT_DATA_BY_ZONE!$A$1:$Z$1,0)), "")</f>
        <v/>
      </c>
      <c r="R39" s="36" t="str">
        <f>IFERROR(INDEX(REPORT_DATA_BY_ZONE!$A:$Z,$D39,MATCH(R$10,REPORT_DATA_BY_ZONE!$A$1:$Z$1,0)), "")</f>
        <v/>
      </c>
      <c r="S39" s="36" t="str">
        <f>IFERROR(INDEX(REPORT_DATA_BY_ZONE!$A:$Z,$D39,MATCH(S$10,REPORT_DATA_BY_ZONE!$A$1:$Z$1,0)), "")</f>
        <v/>
      </c>
    </row>
    <row r="40" spans="1:19" hidden="1" x14ac:dyDescent="0.25">
      <c r="A40" s="17" t="s">
        <v>260</v>
      </c>
      <c r="B40" s="41" t="s">
        <v>255</v>
      </c>
      <c r="C40" s="39" t="str">
        <f t="shared" si="17"/>
        <v>2016:1:3:7:XINZHU</v>
      </c>
      <c r="D40" s="31" t="e">
        <f>MATCH($C40,REPORT_DATA_BY_ZONE!$A:$A, 0)</f>
        <v>#N/A</v>
      </c>
      <c r="E40" s="25" t="str">
        <f>IFERROR(INDEX(REPORT_DATA_BY_ZONE!$A:$Z,$D40,MATCH(E$10,REPORT_DATA_BY_ZONE!$A$1:$Z$1,0)), "")</f>
        <v/>
      </c>
      <c r="F40" s="25" t="str">
        <f>IFERROR(INDEX(REPORT_DATA_BY_ZONE!$A:$Z,$D40,MATCH(F$10,REPORT_DATA_BY_ZONE!$A$1:$Z$1,0)), "")</f>
        <v/>
      </c>
      <c r="G40" s="25" t="str">
        <f>IFERROR(INDEX(REPORT_DATA_BY_ZONE!$A:$Z,$D40,MATCH(G$10,REPORT_DATA_BY_ZONE!$A$1:$Z$1,0)), "")</f>
        <v/>
      </c>
      <c r="H40" s="25" t="str">
        <f>IFERROR(INDEX(REPORT_DATA_BY_ZONE!$A:$Z,$D40,MATCH(H$10,REPORT_DATA_BY_ZONE!$A$1:$Z$1,0)), "")</f>
        <v/>
      </c>
      <c r="I40" s="25" t="str">
        <f>IFERROR(INDEX(REPORT_DATA_BY_ZONE!$A:$Z,$D40,MATCH(I$10,REPORT_DATA_BY_ZONE!$A$1:$Z$1,0)), "")</f>
        <v/>
      </c>
      <c r="J40" s="36" t="str">
        <f>IFERROR(INDEX(REPORT_DATA_BY_ZONE!$A:$Z,$D40,MATCH(J$10,REPORT_DATA_BY_ZONE!$A$1:$Z$1,0)), "")</f>
        <v/>
      </c>
      <c r="K40" s="36" t="str">
        <f>IFERROR(INDEX(REPORT_DATA_BY_ZONE!$A:$Z,$D40,MATCH(K$10,REPORT_DATA_BY_ZONE!$A$1:$Z$1,0)), "")</f>
        <v/>
      </c>
      <c r="L40" s="36" t="str">
        <f>IFERROR(INDEX(REPORT_DATA_BY_ZONE!$A:$Z,$D40,MATCH(L$10,REPORT_DATA_BY_ZONE!$A$1:$Z$1,0)), "")</f>
        <v/>
      </c>
      <c r="M40" s="36" t="str">
        <f>IFERROR(INDEX(REPORT_DATA_BY_ZONE!$A:$Z,$D40,MATCH(M$10,REPORT_DATA_BY_ZONE!$A$1:$Z$1,0)), "")</f>
        <v/>
      </c>
      <c r="N40" s="36" t="str">
        <f>IFERROR(INDEX(REPORT_DATA_BY_ZONE!$A:$Z,$D40,MATCH(N$10,REPORT_DATA_BY_ZONE!$A$1:$Z$1,0)), "")</f>
        <v/>
      </c>
      <c r="O40" s="36" t="str">
        <f>IFERROR(INDEX(REPORT_DATA_BY_ZONE!$A:$Z,$D40,MATCH(O$10,REPORT_DATA_BY_ZONE!$A$1:$Z$1,0)), "")</f>
        <v/>
      </c>
      <c r="P40" s="36" t="str">
        <f>IFERROR(INDEX(REPORT_DATA_BY_ZONE!$A:$Z,$D40,MATCH(P$10,REPORT_DATA_BY_ZONE!$A$1:$Z$1,0)), "")</f>
        <v/>
      </c>
      <c r="Q40" s="36" t="str">
        <f>IFERROR(INDEX(REPORT_DATA_BY_ZONE!$A:$Z,$D40,MATCH(Q$10,REPORT_DATA_BY_ZONE!$A$1:$Z$1,0)), "")</f>
        <v/>
      </c>
      <c r="R40" s="36" t="str">
        <f>IFERROR(INDEX(REPORT_DATA_BY_ZONE!$A:$Z,$D40,MATCH(R$10,REPORT_DATA_BY_ZONE!$A$1:$Z$1,0)), "")</f>
        <v/>
      </c>
      <c r="S40" s="36" t="str">
        <f>IFERROR(INDEX(REPORT_DATA_BY_ZONE!$A:$Z,$D40,MATCH(S$10,REPORT_DATA_BY_ZONE!$A$1:$Z$1,0)), "")</f>
        <v/>
      </c>
    </row>
    <row r="41" spans="1:19" hidden="1" x14ac:dyDescent="0.25">
      <c r="A41" s="17" t="s">
        <v>269</v>
      </c>
      <c r="B41" s="41" t="s">
        <v>255</v>
      </c>
      <c r="C41" s="39" t="str">
        <f t="shared" si="17"/>
        <v>2016:1:3:7:CENTRAL</v>
      </c>
      <c r="D41" s="31" t="e">
        <f>MATCH($C41,REPORT_DATA_BY_ZONE!$A:$A, 0)</f>
        <v>#N/A</v>
      </c>
      <c r="E41" s="25" t="str">
        <f>IFERROR(INDEX(REPORT_DATA_BY_ZONE!$A:$Z,$D41,MATCH(E$10,REPORT_DATA_BY_ZONE!$A$1:$Z$1,0)), "")</f>
        <v/>
      </c>
      <c r="F41" s="25" t="str">
        <f>IFERROR(INDEX(REPORT_DATA_BY_ZONE!$A:$Z,$D41,MATCH(F$10,REPORT_DATA_BY_ZONE!$A$1:$Z$1,0)), "")</f>
        <v/>
      </c>
      <c r="G41" s="25" t="str">
        <f>IFERROR(INDEX(REPORT_DATA_BY_ZONE!$A:$Z,$D41,MATCH(G$10,REPORT_DATA_BY_ZONE!$A$1:$Z$1,0)), "")</f>
        <v/>
      </c>
      <c r="H41" s="25" t="str">
        <f>IFERROR(INDEX(REPORT_DATA_BY_ZONE!$A:$Z,$D41,MATCH(H$10,REPORT_DATA_BY_ZONE!$A$1:$Z$1,0)), "")</f>
        <v/>
      </c>
      <c r="I41" s="25" t="str">
        <f>IFERROR(INDEX(REPORT_DATA_BY_ZONE!$A:$Z,$D41,MATCH(I$10,REPORT_DATA_BY_ZONE!$A$1:$Z$1,0)), "")</f>
        <v/>
      </c>
      <c r="J41" s="36" t="str">
        <f>IFERROR(INDEX(REPORT_DATA_BY_ZONE!$A:$Z,$D41,MATCH(J$10,REPORT_DATA_BY_ZONE!$A$1:$Z$1,0)), "")</f>
        <v/>
      </c>
      <c r="K41" s="36" t="str">
        <f>IFERROR(INDEX(REPORT_DATA_BY_ZONE!$A:$Z,$D41,MATCH(K$10,REPORT_DATA_BY_ZONE!$A$1:$Z$1,0)), "")</f>
        <v/>
      </c>
      <c r="L41" s="36" t="str">
        <f>IFERROR(INDEX(REPORT_DATA_BY_ZONE!$A:$Z,$D41,MATCH(L$10,REPORT_DATA_BY_ZONE!$A$1:$Z$1,0)), "")</f>
        <v/>
      </c>
      <c r="M41" s="36" t="str">
        <f>IFERROR(INDEX(REPORT_DATA_BY_ZONE!$A:$Z,$D41,MATCH(M$10,REPORT_DATA_BY_ZONE!$A$1:$Z$1,0)), "")</f>
        <v/>
      </c>
      <c r="N41" s="36" t="str">
        <f>IFERROR(INDEX(REPORT_DATA_BY_ZONE!$A:$Z,$D41,MATCH(N$10,REPORT_DATA_BY_ZONE!$A$1:$Z$1,0)), "")</f>
        <v/>
      </c>
      <c r="O41" s="36" t="str">
        <f>IFERROR(INDEX(REPORT_DATA_BY_ZONE!$A:$Z,$D41,MATCH(O$10,REPORT_DATA_BY_ZONE!$A$1:$Z$1,0)), "")</f>
        <v/>
      </c>
      <c r="P41" s="36" t="str">
        <f>IFERROR(INDEX(REPORT_DATA_BY_ZONE!$A:$Z,$D41,MATCH(P$10,REPORT_DATA_BY_ZONE!$A$1:$Z$1,0)), "")</f>
        <v/>
      </c>
      <c r="Q41" s="36" t="str">
        <f>IFERROR(INDEX(REPORT_DATA_BY_ZONE!$A:$Z,$D41,MATCH(Q$10,REPORT_DATA_BY_ZONE!$A$1:$Z$1,0)), "")</f>
        <v/>
      </c>
      <c r="R41" s="36" t="str">
        <f>IFERROR(INDEX(REPORT_DATA_BY_ZONE!$A:$Z,$D41,MATCH(R$10,REPORT_DATA_BY_ZONE!$A$1:$Z$1,0)), "")</f>
        <v/>
      </c>
      <c r="S41" s="36" t="str">
        <f>IFERROR(INDEX(REPORT_DATA_BY_ZONE!$A:$Z,$D41,MATCH(S$10,REPORT_DATA_BY_ZONE!$A$1:$Z$1,0)), "")</f>
        <v/>
      </c>
    </row>
    <row r="42" spans="1:19" hidden="1" x14ac:dyDescent="0.25">
      <c r="A42" s="17" t="s">
        <v>265</v>
      </c>
      <c r="B42" s="41" t="s">
        <v>255</v>
      </c>
      <c r="C42" s="39" t="str">
        <f t="shared" si="17"/>
        <v>2016:1:3:7:NORTH</v>
      </c>
      <c r="D42" s="31" t="e">
        <f>MATCH($C42,REPORT_DATA_BY_ZONE!$A:$A, 0)</f>
        <v>#N/A</v>
      </c>
      <c r="E42" s="25" t="str">
        <f>IFERROR(INDEX(REPORT_DATA_BY_ZONE!$A:$Z,$D42,MATCH(E$10,REPORT_DATA_BY_ZONE!$A$1:$Z$1,0)), "")</f>
        <v/>
      </c>
      <c r="F42" s="25" t="str">
        <f>IFERROR(INDEX(REPORT_DATA_BY_ZONE!$A:$Z,$D42,MATCH(F$10,REPORT_DATA_BY_ZONE!$A$1:$Z$1,0)), "")</f>
        <v/>
      </c>
      <c r="G42" s="25" t="str">
        <f>IFERROR(INDEX(REPORT_DATA_BY_ZONE!$A:$Z,$D42,MATCH(G$10,REPORT_DATA_BY_ZONE!$A$1:$Z$1,0)), "")</f>
        <v/>
      </c>
      <c r="H42" s="25" t="str">
        <f>IFERROR(INDEX(REPORT_DATA_BY_ZONE!$A:$Z,$D42,MATCH(H$10,REPORT_DATA_BY_ZONE!$A$1:$Z$1,0)), "")</f>
        <v/>
      </c>
      <c r="I42" s="25" t="str">
        <f>IFERROR(INDEX(REPORT_DATA_BY_ZONE!$A:$Z,$D42,MATCH(I$10,REPORT_DATA_BY_ZONE!$A$1:$Z$1,0)), "")</f>
        <v/>
      </c>
      <c r="J42" s="36" t="str">
        <f>IFERROR(INDEX(REPORT_DATA_BY_ZONE!$A:$Z,$D42,MATCH(J$10,REPORT_DATA_BY_ZONE!$A$1:$Z$1,0)), "")</f>
        <v/>
      </c>
      <c r="K42" s="36" t="str">
        <f>IFERROR(INDEX(REPORT_DATA_BY_ZONE!$A:$Z,$D42,MATCH(K$10,REPORT_DATA_BY_ZONE!$A$1:$Z$1,0)), "")</f>
        <v/>
      </c>
      <c r="L42" s="36" t="str">
        <f>IFERROR(INDEX(REPORT_DATA_BY_ZONE!$A:$Z,$D42,MATCH(L$10,REPORT_DATA_BY_ZONE!$A$1:$Z$1,0)), "")</f>
        <v/>
      </c>
      <c r="M42" s="36" t="str">
        <f>IFERROR(INDEX(REPORT_DATA_BY_ZONE!$A:$Z,$D42,MATCH(M$10,REPORT_DATA_BY_ZONE!$A$1:$Z$1,0)), "")</f>
        <v/>
      </c>
      <c r="N42" s="36" t="str">
        <f>IFERROR(INDEX(REPORT_DATA_BY_ZONE!$A:$Z,$D42,MATCH(N$10,REPORT_DATA_BY_ZONE!$A$1:$Z$1,0)), "")</f>
        <v/>
      </c>
      <c r="O42" s="36" t="str">
        <f>IFERROR(INDEX(REPORT_DATA_BY_ZONE!$A:$Z,$D42,MATCH(O$10,REPORT_DATA_BY_ZONE!$A$1:$Z$1,0)), "")</f>
        <v/>
      </c>
      <c r="P42" s="36" t="str">
        <f>IFERROR(INDEX(REPORT_DATA_BY_ZONE!$A:$Z,$D42,MATCH(P$10,REPORT_DATA_BY_ZONE!$A$1:$Z$1,0)), "")</f>
        <v/>
      </c>
      <c r="Q42" s="36" t="str">
        <f>IFERROR(INDEX(REPORT_DATA_BY_ZONE!$A:$Z,$D42,MATCH(Q$10,REPORT_DATA_BY_ZONE!$A$1:$Z$1,0)), "")</f>
        <v/>
      </c>
      <c r="R42" s="36" t="str">
        <f>IFERROR(INDEX(REPORT_DATA_BY_ZONE!$A:$Z,$D42,MATCH(R$10,REPORT_DATA_BY_ZONE!$A$1:$Z$1,0)), "")</f>
        <v/>
      </c>
      <c r="S42" s="36" t="str">
        <f>IFERROR(INDEX(REPORT_DATA_BY_ZONE!$A:$Z,$D42,MATCH(S$10,REPORT_DATA_BY_ZONE!$A$1:$Z$1,0)), "")</f>
        <v/>
      </c>
    </row>
    <row r="43" spans="1:19" hidden="1" x14ac:dyDescent="0.25">
      <c r="A43" s="17" t="s">
        <v>268</v>
      </c>
      <c r="B43" s="41" t="s">
        <v>255</v>
      </c>
      <c r="C43" s="39" t="str">
        <f t="shared" si="17"/>
        <v>2016:1:3:7:SOUTH</v>
      </c>
      <c r="D43" s="31" t="e">
        <f>MATCH($C43,REPORT_DATA_BY_ZONE!$A:$A, 0)</f>
        <v>#N/A</v>
      </c>
      <c r="E43" s="25" t="str">
        <f>IFERROR(INDEX(REPORT_DATA_BY_ZONE!$A:$Z,$D43,MATCH(E$10,REPORT_DATA_BY_ZONE!$A$1:$Z$1,0)), "")</f>
        <v/>
      </c>
      <c r="F43" s="25" t="str">
        <f>IFERROR(INDEX(REPORT_DATA_BY_ZONE!$A:$Z,$D43,MATCH(F$10,REPORT_DATA_BY_ZONE!$A$1:$Z$1,0)), "")</f>
        <v/>
      </c>
      <c r="G43" s="25" t="str">
        <f>IFERROR(INDEX(REPORT_DATA_BY_ZONE!$A:$Z,$D43,MATCH(G$10,REPORT_DATA_BY_ZONE!$A$1:$Z$1,0)), "")</f>
        <v/>
      </c>
      <c r="H43" s="25" t="str">
        <f>IFERROR(INDEX(REPORT_DATA_BY_ZONE!$A:$Z,$D43,MATCH(H$10,REPORT_DATA_BY_ZONE!$A$1:$Z$1,0)), "")</f>
        <v/>
      </c>
      <c r="I43" s="25" t="str">
        <f>IFERROR(INDEX(REPORT_DATA_BY_ZONE!$A:$Z,$D43,MATCH(I$10,REPORT_DATA_BY_ZONE!$A$1:$Z$1,0)), "")</f>
        <v/>
      </c>
      <c r="J43" s="36" t="str">
        <f>IFERROR(INDEX(REPORT_DATA_BY_ZONE!$A:$Z,$D43,MATCH(J$10,REPORT_DATA_BY_ZONE!$A$1:$Z$1,0)), "")</f>
        <v/>
      </c>
      <c r="K43" s="36" t="str">
        <f>IFERROR(INDEX(REPORT_DATA_BY_ZONE!$A:$Z,$D43,MATCH(K$10,REPORT_DATA_BY_ZONE!$A$1:$Z$1,0)), "")</f>
        <v/>
      </c>
      <c r="L43" s="36" t="str">
        <f>IFERROR(INDEX(REPORT_DATA_BY_ZONE!$A:$Z,$D43,MATCH(L$10,REPORT_DATA_BY_ZONE!$A$1:$Z$1,0)), "")</f>
        <v/>
      </c>
      <c r="M43" s="36" t="str">
        <f>IFERROR(INDEX(REPORT_DATA_BY_ZONE!$A:$Z,$D43,MATCH(M$10,REPORT_DATA_BY_ZONE!$A$1:$Z$1,0)), "")</f>
        <v/>
      </c>
      <c r="N43" s="36" t="str">
        <f>IFERROR(INDEX(REPORT_DATA_BY_ZONE!$A:$Z,$D43,MATCH(N$10,REPORT_DATA_BY_ZONE!$A$1:$Z$1,0)), "")</f>
        <v/>
      </c>
      <c r="O43" s="36" t="str">
        <f>IFERROR(INDEX(REPORT_DATA_BY_ZONE!$A:$Z,$D43,MATCH(O$10,REPORT_DATA_BY_ZONE!$A$1:$Z$1,0)), "")</f>
        <v/>
      </c>
      <c r="P43" s="36" t="str">
        <f>IFERROR(INDEX(REPORT_DATA_BY_ZONE!$A:$Z,$D43,MATCH(P$10,REPORT_DATA_BY_ZONE!$A$1:$Z$1,0)), "")</f>
        <v/>
      </c>
      <c r="Q43" s="36" t="str">
        <f>IFERROR(INDEX(REPORT_DATA_BY_ZONE!$A:$Z,$D43,MATCH(Q$10,REPORT_DATA_BY_ZONE!$A$1:$Z$1,0)), "")</f>
        <v/>
      </c>
      <c r="R43" s="36" t="str">
        <f>IFERROR(INDEX(REPORT_DATA_BY_ZONE!$A:$Z,$D43,MATCH(R$10,REPORT_DATA_BY_ZONE!$A$1:$Z$1,0)), "")</f>
        <v/>
      </c>
      <c r="S43" s="36" t="str">
        <f>IFERROR(INDEX(REPORT_DATA_BY_ZONE!$A:$Z,$D43,MATCH(S$10,REPORT_DATA_BY_ZONE!$A$1:$Z$1,0)), "")</f>
        <v/>
      </c>
    </row>
    <row r="44" spans="1:19" hidden="1" x14ac:dyDescent="0.25">
      <c r="A44" s="17" t="s">
        <v>267</v>
      </c>
      <c r="B44" s="41" t="s">
        <v>255</v>
      </c>
      <c r="C44" s="39" t="str">
        <f t="shared" si="17"/>
        <v>2016:1:3:7:WEST</v>
      </c>
      <c r="D44" s="31" t="e">
        <f>MATCH($C44,REPORT_DATA_BY_ZONE!$A:$A, 0)</f>
        <v>#N/A</v>
      </c>
      <c r="E44" s="25" t="str">
        <f>IFERROR(INDEX(REPORT_DATA_BY_ZONE!$A:$Z,$D44,MATCH(E$10,REPORT_DATA_BY_ZONE!$A$1:$Z$1,0)), "")</f>
        <v/>
      </c>
      <c r="F44" s="25" t="str">
        <f>IFERROR(INDEX(REPORT_DATA_BY_ZONE!$A:$Z,$D44,MATCH(F$10,REPORT_DATA_BY_ZONE!$A$1:$Z$1,0)), "")</f>
        <v/>
      </c>
      <c r="G44" s="25" t="str">
        <f>IFERROR(INDEX(REPORT_DATA_BY_ZONE!$A:$Z,$D44,MATCH(G$10,REPORT_DATA_BY_ZONE!$A$1:$Z$1,0)), "")</f>
        <v/>
      </c>
      <c r="H44" s="25" t="str">
        <f>IFERROR(INDEX(REPORT_DATA_BY_ZONE!$A:$Z,$D44,MATCH(H$10,REPORT_DATA_BY_ZONE!$A$1:$Z$1,0)), "")</f>
        <v/>
      </c>
      <c r="I44" s="25" t="str">
        <f>IFERROR(INDEX(REPORT_DATA_BY_ZONE!$A:$Z,$D44,MATCH(I$10,REPORT_DATA_BY_ZONE!$A$1:$Z$1,0)), "")</f>
        <v/>
      </c>
      <c r="J44" s="36" t="str">
        <f>IFERROR(INDEX(REPORT_DATA_BY_ZONE!$A:$Z,$D44,MATCH(J$10,REPORT_DATA_BY_ZONE!$A$1:$Z$1,0)), "")</f>
        <v/>
      </c>
      <c r="K44" s="36" t="str">
        <f>IFERROR(INDEX(REPORT_DATA_BY_ZONE!$A:$Z,$D44,MATCH(K$10,REPORT_DATA_BY_ZONE!$A$1:$Z$1,0)), "")</f>
        <v/>
      </c>
      <c r="L44" s="36" t="str">
        <f>IFERROR(INDEX(REPORT_DATA_BY_ZONE!$A:$Z,$D44,MATCH(L$10,REPORT_DATA_BY_ZONE!$A$1:$Z$1,0)), "")</f>
        <v/>
      </c>
      <c r="M44" s="36" t="str">
        <f>IFERROR(INDEX(REPORT_DATA_BY_ZONE!$A:$Z,$D44,MATCH(M$10,REPORT_DATA_BY_ZONE!$A$1:$Z$1,0)), "")</f>
        <v/>
      </c>
      <c r="N44" s="36" t="str">
        <f>IFERROR(INDEX(REPORT_DATA_BY_ZONE!$A:$Z,$D44,MATCH(N$10,REPORT_DATA_BY_ZONE!$A$1:$Z$1,0)), "")</f>
        <v/>
      </c>
      <c r="O44" s="36" t="str">
        <f>IFERROR(INDEX(REPORT_DATA_BY_ZONE!$A:$Z,$D44,MATCH(O$10,REPORT_DATA_BY_ZONE!$A$1:$Z$1,0)), "")</f>
        <v/>
      </c>
      <c r="P44" s="36" t="str">
        <f>IFERROR(INDEX(REPORT_DATA_BY_ZONE!$A:$Z,$D44,MATCH(P$10,REPORT_DATA_BY_ZONE!$A$1:$Z$1,0)), "")</f>
        <v/>
      </c>
      <c r="Q44" s="36" t="str">
        <f>IFERROR(INDEX(REPORT_DATA_BY_ZONE!$A:$Z,$D44,MATCH(Q$10,REPORT_DATA_BY_ZONE!$A$1:$Z$1,0)), "")</f>
        <v/>
      </c>
      <c r="R44" s="36" t="str">
        <f>IFERROR(INDEX(REPORT_DATA_BY_ZONE!$A:$Z,$D44,MATCH(R$10,REPORT_DATA_BY_ZONE!$A$1:$Z$1,0)), "")</f>
        <v/>
      </c>
      <c r="S44" s="36" t="str">
        <f>IFERROR(INDEX(REPORT_DATA_BY_ZONE!$A:$Z,$D44,MATCH(S$10,REPORT_DATA_BY_ZONE!$A$1:$Z$1,0)), "")</f>
        <v/>
      </c>
    </row>
    <row r="45" spans="1:19" hidden="1" x14ac:dyDescent="0.25">
      <c r="A45" s="17" t="s">
        <v>266</v>
      </c>
      <c r="B45" s="41" t="s">
        <v>255</v>
      </c>
      <c r="C45" s="39" t="str">
        <f t="shared" si="17"/>
        <v>2016:1:3:7:EAST</v>
      </c>
      <c r="D45" s="31" t="e">
        <f>MATCH($C45,REPORT_DATA_BY_ZONE!$A:$A, 0)</f>
        <v>#N/A</v>
      </c>
      <c r="E45" s="25" t="str">
        <f>IFERROR(INDEX(REPORT_DATA_BY_ZONE!$A:$Z,$D45,MATCH(E$10,REPORT_DATA_BY_ZONE!$A$1:$Z$1,0)), "")</f>
        <v/>
      </c>
      <c r="F45" s="25" t="str">
        <f>IFERROR(INDEX(REPORT_DATA_BY_ZONE!$A:$Z,$D45,MATCH(F$10,REPORT_DATA_BY_ZONE!$A$1:$Z$1,0)), "")</f>
        <v/>
      </c>
      <c r="G45" s="25" t="str">
        <f>IFERROR(INDEX(REPORT_DATA_BY_ZONE!$A:$Z,$D45,MATCH(G$10,REPORT_DATA_BY_ZONE!$A$1:$Z$1,0)), "")</f>
        <v/>
      </c>
      <c r="H45" s="25" t="str">
        <f>IFERROR(INDEX(REPORT_DATA_BY_ZONE!$A:$Z,$D45,MATCH(H$10,REPORT_DATA_BY_ZONE!$A$1:$Z$1,0)), "")</f>
        <v/>
      </c>
      <c r="I45" s="25" t="str">
        <f>IFERROR(INDEX(REPORT_DATA_BY_ZONE!$A:$Z,$D45,MATCH(I$10,REPORT_DATA_BY_ZONE!$A$1:$Z$1,0)), "")</f>
        <v/>
      </c>
      <c r="J45" s="36" t="str">
        <f>IFERROR(INDEX(REPORT_DATA_BY_ZONE!$A:$Z,$D45,MATCH(J$10,REPORT_DATA_BY_ZONE!$A$1:$Z$1,0)), "")</f>
        <v/>
      </c>
      <c r="K45" s="36" t="str">
        <f>IFERROR(INDEX(REPORT_DATA_BY_ZONE!$A:$Z,$D45,MATCH(K$10,REPORT_DATA_BY_ZONE!$A$1:$Z$1,0)), "")</f>
        <v/>
      </c>
      <c r="L45" s="36" t="str">
        <f>IFERROR(INDEX(REPORT_DATA_BY_ZONE!$A:$Z,$D45,MATCH(L$10,REPORT_DATA_BY_ZONE!$A$1:$Z$1,0)), "")</f>
        <v/>
      </c>
      <c r="M45" s="36" t="str">
        <f>IFERROR(INDEX(REPORT_DATA_BY_ZONE!$A:$Z,$D45,MATCH(M$10,REPORT_DATA_BY_ZONE!$A$1:$Z$1,0)), "")</f>
        <v/>
      </c>
      <c r="N45" s="36" t="str">
        <f>IFERROR(INDEX(REPORT_DATA_BY_ZONE!$A:$Z,$D45,MATCH(N$10,REPORT_DATA_BY_ZONE!$A$1:$Z$1,0)), "")</f>
        <v/>
      </c>
      <c r="O45" s="36" t="str">
        <f>IFERROR(INDEX(REPORT_DATA_BY_ZONE!$A:$Z,$D45,MATCH(O$10,REPORT_DATA_BY_ZONE!$A$1:$Z$1,0)), "")</f>
        <v/>
      </c>
      <c r="P45" s="36" t="str">
        <f>IFERROR(INDEX(REPORT_DATA_BY_ZONE!$A:$Z,$D45,MATCH(P$10,REPORT_DATA_BY_ZONE!$A$1:$Z$1,0)), "")</f>
        <v/>
      </c>
      <c r="Q45" s="36" t="str">
        <f>IFERROR(INDEX(REPORT_DATA_BY_ZONE!$A:$Z,$D45,MATCH(Q$10,REPORT_DATA_BY_ZONE!$A$1:$Z$1,0)), "")</f>
        <v/>
      </c>
      <c r="R45" s="36" t="str">
        <f>IFERROR(INDEX(REPORT_DATA_BY_ZONE!$A:$Z,$D45,MATCH(R$10,REPORT_DATA_BY_ZONE!$A$1:$Z$1,0)), "")</f>
        <v/>
      </c>
      <c r="S45" s="36" t="str">
        <f>IFERROR(INDEX(REPORT_DATA_BY_ZONE!$A:$Z,$D45,MATCH(S$10,REPORT_DATA_BY_ZONE!$A$1:$Z$1,0)), "")</f>
        <v/>
      </c>
    </row>
    <row r="46" spans="1:19" hidden="1" x14ac:dyDescent="0.25">
      <c r="A46" s="17" t="s">
        <v>259</v>
      </c>
      <c r="B46" s="41" t="s">
        <v>255</v>
      </c>
      <c r="C46" s="39" t="str">
        <f t="shared" si="17"/>
        <v>2016:1:3:7:TAOYUAN</v>
      </c>
      <c r="D46" s="31" t="e">
        <f>MATCH($C46,REPORT_DATA_BY_ZONE!$A:$A, 0)</f>
        <v>#N/A</v>
      </c>
      <c r="E46" s="25" t="str">
        <f>IFERROR(INDEX(REPORT_DATA_BY_ZONE!$A:$Z,$D46,MATCH(E$10,REPORT_DATA_BY_ZONE!$A$1:$Z$1,0)), "")</f>
        <v/>
      </c>
      <c r="F46" s="25" t="str">
        <f>IFERROR(INDEX(REPORT_DATA_BY_ZONE!$A:$Z,$D46,MATCH(F$10,REPORT_DATA_BY_ZONE!$A$1:$Z$1,0)), "")</f>
        <v/>
      </c>
      <c r="G46" s="25" t="str">
        <f>IFERROR(INDEX(REPORT_DATA_BY_ZONE!$A:$Z,$D46,MATCH(G$10,REPORT_DATA_BY_ZONE!$A$1:$Z$1,0)), "")</f>
        <v/>
      </c>
      <c r="H46" s="25" t="str">
        <f>IFERROR(INDEX(REPORT_DATA_BY_ZONE!$A:$Z,$D46,MATCH(H$10,REPORT_DATA_BY_ZONE!$A$1:$Z$1,0)), "")</f>
        <v/>
      </c>
      <c r="I46" s="25" t="str">
        <f>IFERROR(INDEX(REPORT_DATA_BY_ZONE!$A:$Z,$D46,MATCH(I$10,REPORT_DATA_BY_ZONE!$A$1:$Z$1,0)), "")</f>
        <v/>
      </c>
      <c r="J46" s="36" t="str">
        <f>IFERROR(INDEX(REPORT_DATA_BY_ZONE!$A:$Z,$D46,MATCH(J$10,REPORT_DATA_BY_ZONE!$A$1:$Z$1,0)), "")</f>
        <v/>
      </c>
      <c r="K46" s="36" t="str">
        <f>IFERROR(INDEX(REPORT_DATA_BY_ZONE!$A:$Z,$D46,MATCH(K$10,REPORT_DATA_BY_ZONE!$A$1:$Z$1,0)), "")</f>
        <v/>
      </c>
      <c r="L46" s="36" t="str">
        <f>IFERROR(INDEX(REPORT_DATA_BY_ZONE!$A:$Z,$D46,MATCH(L$10,REPORT_DATA_BY_ZONE!$A$1:$Z$1,0)), "")</f>
        <v/>
      </c>
      <c r="M46" s="36" t="str">
        <f>IFERROR(INDEX(REPORT_DATA_BY_ZONE!$A:$Z,$D46,MATCH(M$10,REPORT_DATA_BY_ZONE!$A$1:$Z$1,0)), "")</f>
        <v/>
      </c>
      <c r="N46" s="36" t="str">
        <f>IFERROR(INDEX(REPORT_DATA_BY_ZONE!$A:$Z,$D46,MATCH(N$10,REPORT_DATA_BY_ZONE!$A$1:$Z$1,0)), "")</f>
        <v/>
      </c>
      <c r="O46" s="36" t="str">
        <f>IFERROR(INDEX(REPORT_DATA_BY_ZONE!$A:$Z,$D46,MATCH(O$10,REPORT_DATA_BY_ZONE!$A$1:$Z$1,0)), "")</f>
        <v/>
      </c>
      <c r="P46" s="36" t="str">
        <f>IFERROR(INDEX(REPORT_DATA_BY_ZONE!$A:$Z,$D46,MATCH(P$10,REPORT_DATA_BY_ZONE!$A$1:$Z$1,0)), "")</f>
        <v/>
      </c>
      <c r="Q46" s="36" t="str">
        <f>IFERROR(INDEX(REPORT_DATA_BY_ZONE!$A:$Z,$D46,MATCH(Q$10,REPORT_DATA_BY_ZONE!$A$1:$Z$1,0)), "")</f>
        <v/>
      </c>
      <c r="R46" s="36" t="str">
        <f>IFERROR(INDEX(REPORT_DATA_BY_ZONE!$A:$Z,$D46,MATCH(R$10,REPORT_DATA_BY_ZONE!$A$1:$Z$1,0)), "")</f>
        <v/>
      </c>
      <c r="S46" s="36" t="str">
        <f>IFERROR(INDEX(REPORT_DATA_BY_ZONE!$A:$Z,$D46,MATCH(S$10,REPORT_DATA_BY_ZONE!$A$1:$Z$1,0)), "")</f>
        <v/>
      </c>
    </row>
    <row r="47" spans="1:19" x14ac:dyDescent="0.25">
      <c r="B47" s="38" t="s">
        <v>255</v>
      </c>
      <c r="C47" s="39"/>
      <c r="D47" s="39"/>
      <c r="E47" s="40">
        <f>SUM(E36:E46)</f>
        <v>0</v>
      </c>
      <c r="F47" s="40">
        <f t="shared" ref="F47" si="18">SUM(F36:F46)</f>
        <v>0</v>
      </c>
      <c r="G47" s="40">
        <f t="shared" ref="G47" si="19">SUM(G36:G46)</f>
        <v>0</v>
      </c>
      <c r="H47" s="40">
        <f t="shared" ref="H47" si="20">SUM(H36:H46)</f>
        <v>0</v>
      </c>
      <c r="I47" s="40">
        <f t="shared" ref="I47" si="21">SUM(I36:I46)</f>
        <v>0</v>
      </c>
      <c r="J47" s="40">
        <f t="shared" ref="J47" si="22">SUM(J36:J46)</f>
        <v>0</v>
      </c>
      <c r="K47" s="40">
        <f t="shared" ref="K47" si="23">SUM(K36:K46)</f>
        <v>0</v>
      </c>
      <c r="L47" s="40">
        <f t="shared" ref="L47" si="24">SUM(L36:L46)</f>
        <v>0</v>
      </c>
      <c r="M47" s="40">
        <f t="shared" ref="M47" si="25">SUM(M36:M46)</f>
        <v>0</v>
      </c>
      <c r="N47" s="40">
        <f t="shared" ref="N47" si="26">SUM(N36:N46)</f>
        <v>0</v>
      </c>
      <c r="O47" s="40">
        <f t="shared" ref="O47" si="27">SUM(O36:O46)</f>
        <v>0</v>
      </c>
      <c r="P47" s="40">
        <f t="shared" ref="P47" si="28">SUM(P36:P46)</f>
        <v>0</v>
      </c>
      <c r="Q47" s="40">
        <f t="shared" ref="Q47" si="29">SUM(Q36:Q46)</f>
        <v>0</v>
      </c>
      <c r="R47" s="40">
        <f t="shared" ref="R47" si="30">SUM(R36:R46)</f>
        <v>0</v>
      </c>
      <c r="S47" s="40">
        <f t="shared" ref="S47" si="31">SUM(S36:S46)</f>
        <v>0</v>
      </c>
    </row>
    <row r="48" spans="1:19" hidden="1" x14ac:dyDescent="0.25">
      <c r="A48" s="17" t="s">
        <v>258</v>
      </c>
      <c r="B48" s="41" t="s">
        <v>256</v>
      </c>
      <c r="C48" s="39" t="str">
        <f t="shared" ref="C48:C58" si="32">CONCATENATE(YEAR,":",MONTH,":4:7:", $A48)</f>
        <v>2016:1:4:7:OFFICE</v>
      </c>
      <c r="D48" s="31" t="e">
        <f>MATCH($C48,REPORT_DATA_BY_ZONE!$A:$A, 0)</f>
        <v>#N/A</v>
      </c>
      <c r="E48" s="25" t="str">
        <f>IFERROR(INDEX(REPORT_DATA_BY_ZONE!$A:$Z,$D48,MATCH(E$10,REPORT_DATA_BY_ZONE!$A$1:$Z$1,0)), "")</f>
        <v/>
      </c>
      <c r="F48" s="25" t="str">
        <f>IFERROR(INDEX(REPORT_DATA_BY_ZONE!$A:$Z,$D48,MATCH(F$10,REPORT_DATA_BY_ZONE!$A$1:$Z$1,0)), "")</f>
        <v/>
      </c>
      <c r="G48" s="25" t="str">
        <f>IFERROR(INDEX(REPORT_DATA_BY_ZONE!$A:$Z,$D48,MATCH(G$10,REPORT_DATA_BY_ZONE!$A$1:$Z$1,0)), "")</f>
        <v/>
      </c>
      <c r="H48" s="25" t="str">
        <f>IFERROR(INDEX(REPORT_DATA_BY_ZONE!$A:$Z,$D48,MATCH(H$10,REPORT_DATA_BY_ZONE!$A$1:$Z$1,0)), "")</f>
        <v/>
      </c>
      <c r="I48" s="25" t="str">
        <f>IFERROR(INDEX(REPORT_DATA_BY_ZONE!$A:$Z,$D48,MATCH(I$10,REPORT_DATA_BY_ZONE!$A$1:$Z$1,0)), "")</f>
        <v/>
      </c>
      <c r="J48" s="36" t="str">
        <f>IFERROR(INDEX(REPORT_DATA_BY_ZONE!$A:$Z,$D48,MATCH(J$10,REPORT_DATA_BY_ZONE!$A$1:$Z$1,0)), "")</f>
        <v/>
      </c>
      <c r="K48" s="36" t="str">
        <f>IFERROR(INDEX(REPORT_DATA_BY_ZONE!$A:$Z,$D48,MATCH(K$10,REPORT_DATA_BY_ZONE!$A$1:$Z$1,0)), "")</f>
        <v/>
      </c>
      <c r="L48" s="36" t="str">
        <f>IFERROR(INDEX(REPORT_DATA_BY_ZONE!$A:$Z,$D48,MATCH(L$10,REPORT_DATA_BY_ZONE!$A$1:$Z$1,0)), "")</f>
        <v/>
      </c>
      <c r="M48" s="36" t="str">
        <f>IFERROR(INDEX(REPORT_DATA_BY_ZONE!$A:$Z,$D48,MATCH(M$10,REPORT_DATA_BY_ZONE!$A$1:$Z$1,0)), "")</f>
        <v/>
      </c>
      <c r="N48" s="36" t="str">
        <f>IFERROR(INDEX(REPORT_DATA_BY_ZONE!$A:$Z,$D48,MATCH(N$10,REPORT_DATA_BY_ZONE!$A$1:$Z$1,0)), "")</f>
        <v/>
      </c>
      <c r="O48" s="36" t="str">
        <f>IFERROR(INDEX(REPORT_DATA_BY_ZONE!$A:$Z,$D48,MATCH(O$10,REPORT_DATA_BY_ZONE!$A$1:$Z$1,0)), "")</f>
        <v/>
      </c>
      <c r="P48" s="36" t="str">
        <f>IFERROR(INDEX(REPORT_DATA_BY_ZONE!$A:$Z,$D48,MATCH(P$10,REPORT_DATA_BY_ZONE!$A$1:$Z$1,0)), "")</f>
        <v/>
      </c>
      <c r="Q48" s="36" t="str">
        <f>IFERROR(INDEX(REPORT_DATA_BY_ZONE!$A:$Z,$D48,MATCH(Q$10,REPORT_DATA_BY_ZONE!$A$1:$Z$1,0)), "")</f>
        <v/>
      </c>
      <c r="R48" s="36" t="str">
        <f>IFERROR(INDEX(REPORT_DATA_BY_ZONE!$A:$Z,$D48,MATCH(R$10,REPORT_DATA_BY_ZONE!$A$1:$Z$1,0)), "")</f>
        <v/>
      </c>
      <c r="S48" s="36" t="str">
        <f>IFERROR(INDEX(REPORT_DATA_BY_ZONE!$A:$Z,$D48,MATCH(S$10,REPORT_DATA_BY_ZONE!$A$1:$Z$1,0)), "")</f>
        <v/>
      </c>
    </row>
    <row r="49" spans="1:19" hidden="1" x14ac:dyDescent="0.25">
      <c r="A49" s="17" t="s">
        <v>264</v>
      </c>
      <c r="B49" s="41" t="s">
        <v>256</v>
      </c>
      <c r="C49" s="39" t="str">
        <f t="shared" si="32"/>
        <v>2016:1:4:7:HUALIAN</v>
      </c>
      <c r="D49" s="31" t="e">
        <f>MATCH($C49,REPORT_DATA_BY_ZONE!$A:$A, 0)</f>
        <v>#N/A</v>
      </c>
      <c r="E49" s="25" t="str">
        <f>IFERROR(INDEX(REPORT_DATA_BY_ZONE!$A:$Z,$D49,MATCH(E$10,REPORT_DATA_BY_ZONE!$A$1:$Z$1,0)), "")</f>
        <v/>
      </c>
      <c r="F49" s="25" t="str">
        <f>IFERROR(INDEX(REPORT_DATA_BY_ZONE!$A:$Z,$D49,MATCH(F$10,REPORT_DATA_BY_ZONE!$A$1:$Z$1,0)), "")</f>
        <v/>
      </c>
      <c r="G49" s="25" t="str">
        <f>IFERROR(INDEX(REPORT_DATA_BY_ZONE!$A:$Z,$D49,MATCH(G$10,REPORT_DATA_BY_ZONE!$A$1:$Z$1,0)), "")</f>
        <v/>
      </c>
      <c r="H49" s="25" t="str">
        <f>IFERROR(INDEX(REPORT_DATA_BY_ZONE!$A:$Z,$D49,MATCH(H$10,REPORT_DATA_BY_ZONE!$A$1:$Z$1,0)), "")</f>
        <v/>
      </c>
      <c r="I49" s="25" t="str">
        <f>IFERROR(INDEX(REPORT_DATA_BY_ZONE!$A:$Z,$D49,MATCH(I$10,REPORT_DATA_BY_ZONE!$A$1:$Z$1,0)), "")</f>
        <v/>
      </c>
      <c r="J49" s="36" t="str">
        <f>IFERROR(INDEX(REPORT_DATA_BY_ZONE!$A:$Z,$D49,MATCH(J$10,REPORT_DATA_BY_ZONE!$A$1:$Z$1,0)), "")</f>
        <v/>
      </c>
      <c r="K49" s="36" t="str">
        <f>IFERROR(INDEX(REPORT_DATA_BY_ZONE!$A:$Z,$D49,MATCH(K$10,REPORT_DATA_BY_ZONE!$A$1:$Z$1,0)), "")</f>
        <v/>
      </c>
      <c r="L49" s="36" t="str">
        <f>IFERROR(INDEX(REPORT_DATA_BY_ZONE!$A:$Z,$D49,MATCH(L$10,REPORT_DATA_BY_ZONE!$A$1:$Z$1,0)), "")</f>
        <v/>
      </c>
      <c r="M49" s="36" t="str">
        <f>IFERROR(INDEX(REPORT_DATA_BY_ZONE!$A:$Z,$D49,MATCH(M$10,REPORT_DATA_BY_ZONE!$A$1:$Z$1,0)), "")</f>
        <v/>
      </c>
      <c r="N49" s="36" t="str">
        <f>IFERROR(INDEX(REPORT_DATA_BY_ZONE!$A:$Z,$D49,MATCH(N$10,REPORT_DATA_BY_ZONE!$A$1:$Z$1,0)), "")</f>
        <v/>
      </c>
      <c r="O49" s="36" t="str">
        <f>IFERROR(INDEX(REPORT_DATA_BY_ZONE!$A:$Z,$D49,MATCH(O$10,REPORT_DATA_BY_ZONE!$A$1:$Z$1,0)), "")</f>
        <v/>
      </c>
      <c r="P49" s="36" t="str">
        <f>IFERROR(INDEX(REPORT_DATA_BY_ZONE!$A:$Z,$D49,MATCH(P$10,REPORT_DATA_BY_ZONE!$A$1:$Z$1,0)), "")</f>
        <v/>
      </c>
      <c r="Q49" s="36" t="str">
        <f>IFERROR(INDEX(REPORT_DATA_BY_ZONE!$A:$Z,$D49,MATCH(Q$10,REPORT_DATA_BY_ZONE!$A$1:$Z$1,0)), "")</f>
        <v/>
      </c>
      <c r="R49" s="36" t="str">
        <f>IFERROR(INDEX(REPORT_DATA_BY_ZONE!$A:$Z,$D49,MATCH(R$10,REPORT_DATA_BY_ZONE!$A$1:$Z$1,0)), "")</f>
        <v/>
      </c>
      <c r="S49" s="36" t="str">
        <f>IFERROR(INDEX(REPORT_DATA_BY_ZONE!$A:$Z,$D49,MATCH(S$10,REPORT_DATA_BY_ZONE!$A$1:$Z$1,0)), "")</f>
        <v/>
      </c>
    </row>
    <row r="50" spans="1:19" hidden="1" x14ac:dyDescent="0.25">
      <c r="A50" s="17" t="s">
        <v>262</v>
      </c>
      <c r="B50" s="41" t="s">
        <v>256</v>
      </c>
      <c r="C50" s="39" t="str">
        <f t="shared" si="32"/>
        <v>2016:1:4:7:TAIDONG</v>
      </c>
      <c r="D50" s="31" t="e">
        <f>MATCH($C50,REPORT_DATA_BY_ZONE!$A:$A, 0)</f>
        <v>#N/A</v>
      </c>
      <c r="E50" s="25" t="str">
        <f>IFERROR(INDEX(REPORT_DATA_BY_ZONE!$A:$Z,$D50,MATCH(E$10,REPORT_DATA_BY_ZONE!$A$1:$Z$1,0)), "")</f>
        <v/>
      </c>
      <c r="F50" s="25" t="str">
        <f>IFERROR(INDEX(REPORT_DATA_BY_ZONE!$A:$Z,$D50,MATCH(F$10,REPORT_DATA_BY_ZONE!$A$1:$Z$1,0)), "")</f>
        <v/>
      </c>
      <c r="G50" s="25" t="str">
        <f>IFERROR(INDEX(REPORT_DATA_BY_ZONE!$A:$Z,$D50,MATCH(G$10,REPORT_DATA_BY_ZONE!$A$1:$Z$1,0)), "")</f>
        <v/>
      </c>
      <c r="H50" s="25" t="str">
        <f>IFERROR(INDEX(REPORT_DATA_BY_ZONE!$A:$Z,$D50,MATCH(H$10,REPORT_DATA_BY_ZONE!$A$1:$Z$1,0)), "")</f>
        <v/>
      </c>
      <c r="I50" s="25" t="str">
        <f>IFERROR(INDEX(REPORT_DATA_BY_ZONE!$A:$Z,$D50,MATCH(I$10,REPORT_DATA_BY_ZONE!$A$1:$Z$1,0)), "")</f>
        <v/>
      </c>
      <c r="J50" s="36" t="str">
        <f>IFERROR(INDEX(REPORT_DATA_BY_ZONE!$A:$Z,$D50,MATCH(J$10,REPORT_DATA_BY_ZONE!$A$1:$Z$1,0)), "")</f>
        <v/>
      </c>
      <c r="K50" s="36" t="str">
        <f>IFERROR(INDEX(REPORT_DATA_BY_ZONE!$A:$Z,$D50,MATCH(K$10,REPORT_DATA_BY_ZONE!$A$1:$Z$1,0)), "")</f>
        <v/>
      </c>
      <c r="L50" s="36" t="str">
        <f>IFERROR(INDEX(REPORT_DATA_BY_ZONE!$A:$Z,$D50,MATCH(L$10,REPORT_DATA_BY_ZONE!$A$1:$Z$1,0)), "")</f>
        <v/>
      </c>
      <c r="M50" s="36" t="str">
        <f>IFERROR(INDEX(REPORT_DATA_BY_ZONE!$A:$Z,$D50,MATCH(M$10,REPORT_DATA_BY_ZONE!$A$1:$Z$1,0)), "")</f>
        <v/>
      </c>
      <c r="N50" s="36" t="str">
        <f>IFERROR(INDEX(REPORT_DATA_BY_ZONE!$A:$Z,$D50,MATCH(N$10,REPORT_DATA_BY_ZONE!$A$1:$Z$1,0)), "")</f>
        <v/>
      </c>
      <c r="O50" s="36" t="str">
        <f>IFERROR(INDEX(REPORT_DATA_BY_ZONE!$A:$Z,$D50,MATCH(O$10,REPORT_DATA_BY_ZONE!$A$1:$Z$1,0)), "")</f>
        <v/>
      </c>
      <c r="P50" s="36" t="str">
        <f>IFERROR(INDEX(REPORT_DATA_BY_ZONE!$A:$Z,$D50,MATCH(P$10,REPORT_DATA_BY_ZONE!$A$1:$Z$1,0)), "")</f>
        <v/>
      </c>
      <c r="Q50" s="36" t="str">
        <f>IFERROR(INDEX(REPORT_DATA_BY_ZONE!$A:$Z,$D50,MATCH(Q$10,REPORT_DATA_BY_ZONE!$A$1:$Z$1,0)), "")</f>
        <v/>
      </c>
      <c r="R50" s="36" t="str">
        <f>IFERROR(INDEX(REPORT_DATA_BY_ZONE!$A:$Z,$D50,MATCH(R$10,REPORT_DATA_BY_ZONE!$A$1:$Z$1,0)), "")</f>
        <v/>
      </c>
      <c r="S50" s="36" t="str">
        <f>IFERROR(INDEX(REPORT_DATA_BY_ZONE!$A:$Z,$D50,MATCH(S$10,REPORT_DATA_BY_ZONE!$A$1:$Z$1,0)), "")</f>
        <v/>
      </c>
    </row>
    <row r="51" spans="1:19" hidden="1" x14ac:dyDescent="0.25">
      <c r="A51" s="17" t="s">
        <v>261</v>
      </c>
      <c r="B51" s="41" t="s">
        <v>256</v>
      </c>
      <c r="C51" s="39" t="str">
        <f t="shared" si="32"/>
        <v>2016:1:4:7:ZHUNAN</v>
      </c>
      <c r="D51" s="31" t="e">
        <f>MATCH($C51,REPORT_DATA_BY_ZONE!$A:$A, 0)</f>
        <v>#N/A</v>
      </c>
      <c r="E51" s="25" t="str">
        <f>IFERROR(INDEX(REPORT_DATA_BY_ZONE!$A:$Z,$D51,MATCH(E$10,REPORT_DATA_BY_ZONE!$A$1:$Z$1,0)), "")</f>
        <v/>
      </c>
      <c r="F51" s="25" t="str">
        <f>IFERROR(INDEX(REPORT_DATA_BY_ZONE!$A:$Z,$D51,MATCH(F$10,REPORT_DATA_BY_ZONE!$A$1:$Z$1,0)), "")</f>
        <v/>
      </c>
      <c r="G51" s="25" t="str">
        <f>IFERROR(INDEX(REPORT_DATA_BY_ZONE!$A:$Z,$D51,MATCH(G$10,REPORT_DATA_BY_ZONE!$A$1:$Z$1,0)), "")</f>
        <v/>
      </c>
      <c r="H51" s="25" t="str">
        <f>IFERROR(INDEX(REPORT_DATA_BY_ZONE!$A:$Z,$D51,MATCH(H$10,REPORT_DATA_BY_ZONE!$A$1:$Z$1,0)), "")</f>
        <v/>
      </c>
      <c r="I51" s="25" t="str">
        <f>IFERROR(INDEX(REPORT_DATA_BY_ZONE!$A:$Z,$D51,MATCH(I$10,REPORT_DATA_BY_ZONE!$A$1:$Z$1,0)), "")</f>
        <v/>
      </c>
      <c r="J51" s="36" t="str">
        <f>IFERROR(INDEX(REPORT_DATA_BY_ZONE!$A:$Z,$D51,MATCH(J$10,REPORT_DATA_BY_ZONE!$A$1:$Z$1,0)), "")</f>
        <v/>
      </c>
      <c r="K51" s="36" t="str">
        <f>IFERROR(INDEX(REPORT_DATA_BY_ZONE!$A:$Z,$D51,MATCH(K$10,REPORT_DATA_BY_ZONE!$A$1:$Z$1,0)), "")</f>
        <v/>
      </c>
      <c r="L51" s="36" t="str">
        <f>IFERROR(INDEX(REPORT_DATA_BY_ZONE!$A:$Z,$D51,MATCH(L$10,REPORT_DATA_BY_ZONE!$A$1:$Z$1,0)), "")</f>
        <v/>
      </c>
      <c r="M51" s="36" t="str">
        <f>IFERROR(INDEX(REPORT_DATA_BY_ZONE!$A:$Z,$D51,MATCH(M$10,REPORT_DATA_BY_ZONE!$A$1:$Z$1,0)), "")</f>
        <v/>
      </c>
      <c r="N51" s="36" t="str">
        <f>IFERROR(INDEX(REPORT_DATA_BY_ZONE!$A:$Z,$D51,MATCH(N$10,REPORT_DATA_BY_ZONE!$A$1:$Z$1,0)), "")</f>
        <v/>
      </c>
      <c r="O51" s="36" t="str">
        <f>IFERROR(INDEX(REPORT_DATA_BY_ZONE!$A:$Z,$D51,MATCH(O$10,REPORT_DATA_BY_ZONE!$A$1:$Z$1,0)), "")</f>
        <v/>
      </c>
      <c r="P51" s="36" t="str">
        <f>IFERROR(INDEX(REPORT_DATA_BY_ZONE!$A:$Z,$D51,MATCH(P$10,REPORT_DATA_BY_ZONE!$A$1:$Z$1,0)), "")</f>
        <v/>
      </c>
      <c r="Q51" s="36" t="str">
        <f>IFERROR(INDEX(REPORT_DATA_BY_ZONE!$A:$Z,$D51,MATCH(Q$10,REPORT_DATA_BY_ZONE!$A$1:$Z$1,0)), "")</f>
        <v/>
      </c>
      <c r="R51" s="36" t="str">
        <f>IFERROR(INDEX(REPORT_DATA_BY_ZONE!$A:$Z,$D51,MATCH(R$10,REPORT_DATA_BY_ZONE!$A$1:$Z$1,0)), "")</f>
        <v/>
      </c>
      <c r="S51" s="36" t="str">
        <f>IFERROR(INDEX(REPORT_DATA_BY_ZONE!$A:$Z,$D51,MATCH(S$10,REPORT_DATA_BY_ZONE!$A$1:$Z$1,0)), "")</f>
        <v/>
      </c>
    </row>
    <row r="52" spans="1:19" hidden="1" x14ac:dyDescent="0.25">
      <c r="A52" s="17" t="s">
        <v>260</v>
      </c>
      <c r="B52" s="41" t="s">
        <v>256</v>
      </c>
      <c r="C52" s="39" t="str">
        <f t="shared" si="32"/>
        <v>2016:1:4:7:XINZHU</v>
      </c>
      <c r="D52" s="31" t="e">
        <f>MATCH($C52,REPORT_DATA_BY_ZONE!$A:$A, 0)</f>
        <v>#N/A</v>
      </c>
      <c r="E52" s="25" t="str">
        <f>IFERROR(INDEX(REPORT_DATA_BY_ZONE!$A:$Z,$D52,MATCH(E$10,REPORT_DATA_BY_ZONE!$A$1:$Z$1,0)), "")</f>
        <v/>
      </c>
      <c r="F52" s="25" t="str">
        <f>IFERROR(INDEX(REPORT_DATA_BY_ZONE!$A:$Z,$D52,MATCH(F$10,REPORT_DATA_BY_ZONE!$A$1:$Z$1,0)), "")</f>
        <v/>
      </c>
      <c r="G52" s="25" t="str">
        <f>IFERROR(INDEX(REPORT_DATA_BY_ZONE!$A:$Z,$D52,MATCH(G$10,REPORT_DATA_BY_ZONE!$A$1:$Z$1,0)), "")</f>
        <v/>
      </c>
      <c r="H52" s="25" t="str">
        <f>IFERROR(INDEX(REPORT_DATA_BY_ZONE!$A:$Z,$D52,MATCH(H$10,REPORT_DATA_BY_ZONE!$A$1:$Z$1,0)), "")</f>
        <v/>
      </c>
      <c r="I52" s="25" t="str">
        <f>IFERROR(INDEX(REPORT_DATA_BY_ZONE!$A:$Z,$D52,MATCH(I$10,REPORT_DATA_BY_ZONE!$A$1:$Z$1,0)), "")</f>
        <v/>
      </c>
      <c r="J52" s="36" t="str">
        <f>IFERROR(INDEX(REPORT_DATA_BY_ZONE!$A:$Z,$D52,MATCH(J$10,REPORT_DATA_BY_ZONE!$A$1:$Z$1,0)), "")</f>
        <v/>
      </c>
      <c r="K52" s="36" t="str">
        <f>IFERROR(INDEX(REPORT_DATA_BY_ZONE!$A:$Z,$D52,MATCH(K$10,REPORT_DATA_BY_ZONE!$A$1:$Z$1,0)), "")</f>
        <v/>
      </c>
      <c r="L52" s="36" t="str">
        <f>IFERROR(INDEX(REPORT_DATA_BY_ZONE!$A:$Z,$D52,MATCH(L$10,REPORT_DATA_BY_ZONE!$A$1:$Z$1,0)), "")</f>
        <v/>
      </c>
      <c r="M52" s="36" t="str">
        <f>IFERROR(INDEX(REPORT_DATA_BY_ZONE!$A:$Z,$D52,MATCH(M$10,REPORT_DATA_BY_ZONE!$A$1:$Z$1,0)), "")</f>
        <v/>
      </c>
      <c r="N52" s="36" t="str">
        <f>IFERROR(INDEX(REPORT_DATA_BY_ZONE!$A:$Z,$D52,MATCH(N$10,REPORT_DATA_BY_ZONE!$A$1:$Z$1,0)), "")</f>
        <v/>
      </c>
      <c r="O52" s="36" t="str">
        <f>IFERROR(INDEX(REPORT_DATA_BY_ZONE!$A:$Z,$D52,MATCH(O$10,REPORT_DATA_BY_ZONE!$A$1:$Z$1,0)), "")</f>
        <v/>
      </c>
      <c r="P52" s="36" t="str">
        <f>IFERROR(INDEX(REPORT_DATA_BY_ZONE!$A:$Z,$D52,MATCH(P$10,REPORT_DATA_BY_ZONE!$A$1:$Z$1,0)), "")</f>
        <v/>
      </c>
      <c r="Q52" s="36" t="str">
        <f>IFERROR(INDEX(REPORT_DATA_BY_ZONE!$A:$Z,$D52,MATCH(Q$10,REPORT_DATA_BY_ZONE!$A$1:$Z$1,0)), "")</f>
        <v/>
      </c>
      <c r="R52" s="36" t="str">
        <f>IFERROR(INDEX(REPORT_DATA_BY_ZONE!$A:$Z,$D52,MATCH(R$10,REPORT_DATA_BY_ZONE!$A$1:$Z$1,0)), "")</f>
        <v/>
      </c>
      <c r="S52" s="36" t="str">
        <f>IFERROR(INDEX(REPORT_DATA_BY_ZONE!$A:$Z,$D52,MATCH(S$10,REPORT_DATA_BY_ZONE!$A$1:$Z$1,0)), "")</f>
        <v/>
      </c>
    </row>
    <row r="53" spans="1:19" hidden="1" x14ac:dyDescent="0.25">
      <c r="A53" s="17" t="s">
        <v>269</v>
      </c>
      <c r="B53" s="41" t="s">
        <v>256</v>
      </c>
      <c r="C53" s="39" t="str">
        <f t="shared" si="32"/>
        <v>2016:1:4:7:CENTRAL</v>
      </c>
      <c r="D53" s="31" t="e">
        <f>MATCH($C53,REPORT_DATA_BY_ZONE!$A:$A, 0)</f>
        <v>#N/A</v>
      </c>
      <c r="E53" s="25" t="str">
        <f>IFERROR(INDEX(REPORT_DATA_BY_ZONE!$A:$Z,$D53,MATCH(E$10,REPORT_DATA_BY_ZONE!$A$1:$Z$1,0)), "")</f>
        <v/>
      </c>
      <c r="F53" s="25" t="str">
        <f>IFERROR(INDEX(REPORT_DATA_BY_ZONE!$A:$Z,$D53,MATCH(F$10,REPORT_DATA_BY_ZONE!$A$1:$Z$1,0)), "")</f>
        <v/>
      </c>
      <c r="G53" s="25" t="str">
        <f>IFERROR(INDEX(REPORT_DATA_BY_ZONE!$A:$Z,$D53,MATCH(G$10,REPORT_DATA_BY_ZONE!$A$1:$Z$1,0)), "")</f>
        <v/>
      </c>
      <c r="H53" s="25" t="str">
        <f>IFERROR(INDEX(REPORT_DATA_BY_ZONE!$A:$Z,$D53,MATCH(H$10,REPORT_DATA_BY_ZONE!$A$1:$Z$1,0)), "")</f>
        <v/>
      </c>
      <c r="I53" s="25" t="str">
        <f>IFERROR(INDEX(REPORT_DATA_BY_ZONE!$A:$Z,$D53,MATCH(I$10,REPORT_DATA_BY_ZONE!$A$1:$Z$1,0)), "")</f>
        <v/>
      </c>
      <c r="J53" s="36" t="str">
        <f>IFERROR(INDEX(REPORT_DATA_BY_ZONE!$A:$Z,$D53,MATCH(J$10,REPORT_DATA_BY_ZONE!$A$1:$Z$1,0)), "")</f>
        <v/>
      </c>
      <c r="K53" s="36" t="str">
        <f>IFERROR(INDEX(REPORT_DATA_BY_ZONE!$A:$Z,$D53,MATCH(K$10,REPORT_DATA_BY_ZONE!$A$1:$Z$1,0)), "")</f>
        <v/>
      </c>
      <c r="L53" s="36" t="str">
        <f>IFERROR(INDEX(REPORT_DATA_BY_ZONE!$A:$Z,$D53,MATCH(L$10,REPORT_DATA_BY_ZONE!$A$1:$Z$1,0)), "")</f>
        <v/>
      </c>
      <c r="M53" s="36" t="str">
        <f>IFERROR(INDEX(REPORT_DATA_BY_ZONE!$A:$Z,$D53,MATCH(M$10,REPORT_DATA_BY_ZONE!$A$1:$Z$1,0)), "")</f>
        <v/>
      </c>
      <c r="N53" s="36" t="str">
        <f>IFERROR(INDEX(REPORT_DATA_BY_ZONE!$A:$Z,$D53,MATCH(N$10,REPORT_DATA_BY_ZONE!$A$1:$Z$1,0)), "")</f>
        <v/>
      </c>
      <c r="O53" s="36" t="str">
        <f>IFERROR(INDEX(REPORT_DATA_BY_ZONE!$A:$Z,$D53,MATCH(O$10,REPORT_DATA_BY_ZONE!$A$1:$Z$1,0)), "")</f>
        <v/>
      </c>
      <c r="P53" s="36" t="str">
        <f>IFERROR(INDEX(REPORT_DATA_BY_ZONE!$A:$Z,$D53,MATCH(P$10,REPORT_DATA_BY_ZONE!$A$1:$Z$1,0)), "")</f>
        <v/>
      </c>
      <c r="Q53" s="36" t="str">
        <f>IFERROR(INDEX(REPORT_DATA_BY_ZONE!$A:$Z,$D53,MATCH(Q$10,REPORT_DATA_BY_ZONE!$A$1:$Z$1,0)), "")</f>
        <v/>
      </c>
      <c r="R53" s="36" t="str">
        <f>IFERROR(INDEX(REPORT_DATA_BY_ZONE!$A:$Z,$D53,MATCH(R$10,REPORT_DATA_BY_ZONE!$A$1:$Z$1,0)), "")</f>
        <v/>
      </c>
      <c r="S53" s="36" t="str">
        <f>IFERROR(INDEX(REPORT_DATA_BY_ZONE!$A:$Z,$D53,MATCH(S$10,REPORT_DATA_BY_ZONE!$A$1:$Z$1,0)), "")</f>
        <v/>
      </c>
    </row>
    <row r="54" spans="1:19" hidden="1" x14ac:dyDescent="0.25">
      <c r="A54" s="17" t="s">
        <v>265</v>
      </c>
      <c r="B54" s="41" t="s">
        <v>256</v>
      </c>
      <c r="C54" s="39" t="str">
        <f t="shared" si="32"/>
        <v>2016:1:4:7:NORTH</v>
      </c>
      <c r="D54" s="31" t="e">
        <f>MATCH($C54,REPORT_DATA_BY_ZONE!$A:$A, 0)</f>
        <v>#N/A</v>
      </c>
      <c r="E54" s="25" t="str">
        <f>IFERROR(INDEX(REPORT_DATA_BY_ZONE!$A:$Z,$D54,MATCH(E$10,REPORT_DATA_BY_ZONE!$A$1:$Z$1,0)), "")</f>
        <v/>
      </c>
      <c r="F54" s="25" t="str">
        <f>IFERROR(INDEX(REPORT_DATA_BY_ZONE!$A:$Z,$D54,MATCH(F$10,REPORT_DATA_BY_ZONE!$A$1:$Z$1,0)), "")</f>
        <v/>
      </c>
      <c r="G54" s="25" t="str">
        <f>IFERROR(INDEX(REPORT_DATA_BY_ZONE!$A:$Z,$D54,MATCH(G$10,REPORT_DATA_BY_ZONE!$A$1:$Z$1,0)), "")</f>
        <v/>
      </c>
      <c r="H54" s="25" t="str">
        <f>IFERROR(INDEX(REPORT_DATA_BY_ZONE!$A:$Z,$D54,MATCH(H$10,REPORT_DATA_BY_ZONE!$A$1:$Z$1,0)), "")</f>
        <v/>
      </c>
      <c r="I54" s="25" t="str">
        <f>IFERROR(INDEX(REPORT_DATA_BY_ZONE!$A:$Z,$D54,MATCH(I$10,REPORT_DATA_BY_ZONE!$A$1:$Z$1,0)), "")</f>
        <v/>
      </c>
      <c r="J54" s="36" t="str">
        <f>IFERROR(INDEX(REPORT_DATA_BY_ZONE!$A:$Z,$D54,MATCH(J$10,REPORT_DATA_BY_ZONE!$A$1:$Z$1,0)), "")</f>
        <v/>
      </c>
      <c r="K54" s="36" t="str">
        <f>IFERROR(INDEX(REPORT_DATA_BY_ZONE!$A:$Z,$D54,MATCH(K$10,REPORT_DATA_BY_ZONE!$A$1:$Z$1,0)), "")</f>
        <v/>
      </c>
      <c r="L54" s="36" t="str">
        <f>IFERROR(INDEX(REPORT_DATA_BY_ZONE!$A:$Z,$D54,MATCH(L$10,REPORT_DATA_BY_ZONE!$A$1:$Z$1,0)), "")</f>
        <v/>
      </c>
      <c r="M54" s="36" t="str">
        <f>IFERROR(INDEX(REPORT_DATA_BY_ZONE!$A:$Z,$D54,MATCH(M$10,REPORT_DATA_BY_ZONE!$A$1:$Z$1,0)), "")</f>
        <v/>
      </c>
      <c r="N54" s="36" t="str">
        <f>IFERROR(INDEX(REPORT_DATA_BY_ZONE!$A:$Z,$D54,MATCH(N$10,REPORT_DATA_BY_ZONE!$A$1:$Z$1,0)), "")</f>
        <v/>
      </c>
      <c r="O54" s="36" t="str">
        <f>IFERROR(INDEX(REPORT_DATA_BY_ZONE!$A:$Z,$D54,MATCH(O$10,REPORT_DATA_BY_ZONE!$A$1:$Z$1,0)), "")</f>
        <v/>
      </c>
      <c r="P54" s="36" t="str">
        <f>IFERROR(INDEX(REPORT_DATA_BY_ZONE!$A:$Z,$D54,MATCH(P$10,REPORT_DATA_BY_ZONE!$A$1:$Z$1,0)), "")</f>
        <v/>
      </c>
      <c r="Q54" s="36" t="str">
        <f>IFERROR(INDEX(REPORT_DATA_BY_ZONE!$A:$Z,$D54,MATCH(Q$10,REPORT_DATA_BY_ZONE!$A$1:$Z$1,0)), "")</f>
        <v/>
      </c>
      <c r="R54" s="36" t="str">
        <f>IFERROR(INDEX(REPORT_DATA_BY_ZONE!$A:$Z,$D54,MATCH(R$10,REPORT_DATA_BY_ZONE!$A$1:$Z$1,0)), "")</f>
        <v/>
      </c>
      <c r="S54" s="36" t="str">
        <f>IFERROR(INDEX(REPORT_DATA_BY_ZONE!$A:$Z,$D54,MATCH(S$10,REPORT_DATA_BY_ZONE!$A$1:$Z$1,0)), "")</f>
        <v/>
      </c>
    </row>
    <row r="55" spans="1:19" hidden="1" x14ac:dyDescent="0.25">
      <c r="A55" s="17" t="s">
        <v>268</v>
      </c>
      <c r="B55" s="41" t="s">
        <v>256</v>
      </c>
      <c r="C55" s="39" t="str">
        <f t="shared" si="32"/>
        <v>2016:1:4:7:SOUTH</v>
      </c>
      <c r="D55" s="31" t="e">
        <f>MATCH($C55,REPORT_DATA_BY_ZONE!$A:$A, 0)</f>
        <v>#N/A</v>
      </c>
      <c r="E55" s="25" t="str">
        <f>IFERROR(INDEX(REPORT_DATA_BY_ZONE!$A:$Z,$D55,MATCH(E$10,REPORT_DATA_BY_ZONE!$A$1:$Z$1,0)), "")</f>
        <v/>
      </c>
      <c r="F55" s="25" t="str">
        <f>IFERROR(INDEX(REPORT_DATA_BY_ZONE!$A:$Z,$D55,MATCH(F$10,REPORT_DATA_BY_ZONE!$A$1:$Z$1,0)), "")</f>
        <v/>
      </c>
      <c r="G55" s="25" t="str">
        <f>IFERROR(INDEX(REPORT_DATA_BY_ZONE!$A:$Z,$D55,MATCH(G$10,REPORT_DATA_BY_ZONE!$A$1:$Z$1,0)), "")</f>
        <v/>
      </c>
      <c r="H55" s="25" t="str">
        <f>IFERROR(INDEX(REPORT_DATA_BY_ZONE!$A:$Z,$D55,MATCH(H$10,REPORT_DATA_BY_ZONE!$A$1:$Z$1,0)), "")</f>
        <v/>
      </c>
      <c r="I55" s="25" t="str">
        <f>IFERROR(INDEX(REPORT_DATA_BY_ZONE!$A:$Z,$D55,MATCH(I$10,REPORT_DATA_BY_ZONE!$A$1:$Z$1,0)), "")</f>
        <v/>
      </c>
      <c r="J55" s="36" t="str">
        <f>IFERROR(INDEX(REPORT_DATA_BY_ZONE!$A:$Z,$D55,MATCH(J$10,REPORT_DATA_BY_ZONE!$A$1:$Z$1,0)), "")</f>
        <v/>
      </c>
      <c r="K55" s="36" t="str">
        <f>IFERROR(INDEX(REPORT_DATA_BY_ZONE!$A:$Z,$D55,MATCH(K$10,REPORT_DATA_BY_ZONE!$A$1:$Z$1,0)), "")</f>
        <v/>
      </c>
      <c r="L55" s="36" t="str">
        <f>IFERROR(INDEX(REPORT_DATA_BY_ZONE!$A:$Z,$D55,MATCH(L$10,REPORT_DATA_BY_ZONE!$A$1:$Z$1,0)), "")</f>
        <v/>
      </c>
      <c r="M55" s="36" t="str">
        <f>IFERROR(INDEX(REPORT_DATA_BY_ZONE!$A:$Z,$D55,MATCH(M$10,REPORT_DATA_BY_ZONE!$A$1:$Z$1,0)), "")</f>
        <v/>
      </c>
      <c r="N55" s="36" t="str">
        <f>IFERROR(INDEX(REPORT_DATA_BY_ZONE!$A:$Z,$D55,MATCH(N$10,REPORT_DATA_BY_ZONE!$A$1:$Z$1,0)), "")</f>
        <v/>
      </c>
      <c r="O55" s="36" t="str">
        <f>IFERROR(INDEX(REPORT_DATA_BY_ZONE!$A:$Z,$D55,MATCH(O$10,REPORT_DATA_BY_ZONE!$A$1:$Z$1,0)), "")</f>
        <v/>
      </c>
      <c r="P55" s="36" t="str">
        <f>IFERROR(INDEX(REPORT_DATA_BY_ZONE!$A:$Z,$D55,MATCH(P$10,REPORT_DATA_BY_ZONE!$A$1:$Z$1,0)), "")</f>
        <v/>
      </c>
      <c r="Q55" s="36" t="str">
        <f>IFERROR(INDEX(REPORT_DATA_BY_ZONE!$A:$Z,$D55,MATCH(Q$10,REPORT_DATA_BY_ZONE!$A$1:$Z$1,0)), "")</f>
        <v/>
      </c>
      <c r="R55" s="36" t="str">
        <f>IFERROR(INDEX(REPORT_DATA_BY_ZONE!$A:$Z,$D55,MATCH(R$10,REPORT_DATA_BY_ZONE!$A$1:$Z$1,0)), "")</f>
        <v/>
      </c>
      <c r="S55" s="36" t="str">
        <f>IFERROR(INDEX(REPORT_DATA_BY_ZONE!$A:$Z,$D55,MATCH(S$10,REPORT_DATA_BY_ZONE!$A$1:$Z$1,0)), "")</f>
        <v/>
      </c>
    </row>
    <row r="56" spans="1:19" hidden="1" x14ac:dyDescent="0.25">
      <c r="A56" s="17" t="s">
        <v>267</v>
      </c>
      <c r="B56" s="41" t="s">
        <v>256</v>
      </c>
      <c r="C56" s="39" t="str">
        <f t="shared" si="32"/>
        <v>2016:1:4:7:WEST</v>
      </c>
      <c r="D56" s="31" t="e">
        <f>MATCH($C56,REPORT_DATA_BY_ZONE!$A:$A, 0)</f>
        <v>#N/A</v>
      </c>
      <c r="E56" s="25" t="str">
        <f>IFERROR(INDEX(REPORT_DATA_BY_ZONE!$A:$Z,$D56,MATCH(E$10,REPORT_DATA_BY_ZONE!$A$1:$Z$1,0)), "")</f>
        <v/>
      </c>
      <c r="F56" s="25" t="str">
        <f>IFERROR(INDEX(REPORT_DATA_BY_ZONE!$A:$Z,$D56,MATCH(F$10,REPORT_DATA_BY_ZONE!$A$1:$Z$1,0)), "")</f>
        <v/>
      </c>
      <c r="G56" s="25" t="str">
        <f>IFERROR(INDEX(REPORT_DATA_BY_ZONE!$A:$Z,$D56,MATCH(G$10,REPORT_DATA_BY_ZONE!$A$1:$Z$1,0)), "")</f>
        <v/>
      </c>
      <c r="H56" s="25" t="str">
        <f>IFERROR(INDEX(REPORT_DATA_BY_ZONE!$A:$Z,$D56,MATCH(H$10,REPORT_DATA_BY_ZONE!$A$1:$Z$1,0)), "")</f>
        <v/>
      </c>
      <c r="I56" s="25" t="str">
        <f>IFERROR(INDEX(REPORT_DATA_BY_ZONE!$A:$Z,$D56,MATCH(I$10,REPORT_DATA_BY_ZONE!$A$1:$Z$1,0)), "")</f>
        <v/>
      </c>
      <c r="J56" s="36" t="str">
        <f>IFERROR(INDEX(REPORT_DATA_BY_ZONE!$A:$Z,$D56,MATCH(J$10,REPORT_DATA_BY_ZONE!$A$1:$Z$1,0)), "")</f>
        <v/>
      </c>
      <c r="K56" s="36" t="str">
        <f>IFERROR(INDEX(REPORT_DATA_BY_ZONE!$A:$Z,$D56,MATCH(K$10,REPORT_DATA_BY_ZONE!$A$1:$Z$1,0)), "")</f>
        <v/>
      </c>
      <c r="L56" s="36" t="str">
        <f>IFERROR(INDEX(REPORT_DATA_BY_ZONE!$A:$Z,$D56,MATCH(L$10,REPORT_DATA_BY_ZONE!$A$1:$Z$1,0)), "")</f>
        <v/>
      </c>
      <c r="M56" s="36" t="str">
        <f>IFERROR(INDEX(REPORT_DATA_BY_ZONE!$A:$Z,$D56,MATCH(M$10,REPORT_DATA_BY_ZONE!$A$1:$Z$1,0)), "")</f>
        <v/>
      </c>
      <c r="N56" s="36" t="str">
        <f>IFERROR(INDEX(REPORT_DATA_BY_ZONE!$A:$Z,$D56,MATCH(N$10,REPORT_DATA_BY_ZONE!$A$1:$Z$1,0)), "")</f>
        <v/>
      </c>
      <c r="O56" s="36" t="str">
        <f>IFERROR(INDEX(REPORT_DATA_BY_ZONE!$A:$Z,$D56,MATCH(O$10,REPORT_DATA_BY_ZONE!$A$1:$Z$1,0)), "")</f>
        <v/>
      </c>
      <c r="P56" s="36" t="str">
        <f>IFERROR(INDEX(REPORT_DATA_BY_ZONE!$A:$Z,$D56,MATCH(P$10,REPORT_DATA_BY_ZONE!$A$1:$Z$1,0)), "")</f>
        <v/>
      </c>
      <c r="Q56" s="36" t="str">
        <f>IFERROR(INDEX(REPORT_DATA_BY_ZONE!$A:$Z,$D56,MATCH(Q$10,REPORT_DATA_BY_ZONE!$A$1:$Z$1,0)), "")</f>
        <v/>
      </c>
      <c r="R56" s="36" t="str">
        <f>IFERROR(INDEX(REPORT_DATA_BY_ZONE!$A:$Z,$D56,MATCH(R$10,REPORT_DATA_BY_ZONE!$A$1:$Z$1,0)), "")</f>
        <v/>
      </c>
      <c r="S56" s="36" t="str">
        <f>IFERROR(INDEX(REPORT_DATA_BY_ZONE!$A:$Z,$D56,MATCH(S$10,REPORT_DATA_BY_ZONE!$A$1:$Z$1,0)), "")</f>
        <v/>
      </c>
    </row>
    <row r="57" spans="1:19" hidden="1" x14ac:dyDescent="0.25">
      <c r="A57" s="17" t="s">
        <v>266</v>
      </c>
      <c r="B57" s="41" t="s">
        <v>256</v>
      </c>
      <c r="C57" s="39" t="str">
        <f t="shared" si="32"/>
        <v>2016:1:4:7:EAST</v>
      </c>
      <c r="D57" s="31" t="e">
        <f>MATCH($C57,REPORT_DATA_BY_ZONE!$A:$A, 0)</f>
        <v>#N/A</v>
      </c>
      <c r="E57" s="25" t="str">
        <f>IFERROR(INDEX(REPORT_DATA_BY_ZONE!$A:$Z,$D57,MATCH(E$10,REPORT_DATA_BY_ZONE!$A$1:$Z$1,0)), "")</f>
        <v/>
      </c>
      <c r="F57" s="25" t="str">
        <f>IFERROR(INDEX(REPORT_DATA_BY_ZONE!$A:$Z,$D57,MATCH(F$10,REPORT_DATA_BY_ZONE!$A$1:$Z$1,0)), "")</f>
        <v/>
      </c>
      <c r="G57" s="25" t="str">
        <f>IFERROR(INDEX(REPORT_DATA_BY_ZONE!$A:$Z,$D57,MATCH(G$10,REPORT_DATA_BY_ZONE!$A$1:$Z$1,0)), "")</f>
        <v/>
      </c>
      <c r="H57" s="25" t="str">
        <f>IFERROR(INDEX(REPORT_DATA_BY_ZONE!$A:$Z,$D57,MATCH(H$10,REPORT_DATA_BY_ZONE!$A$1:$Z$1,0)), "")</f>
        <v/>
      </c>
      <c r="I57" s="25" t="str">
        <f>IFERROR(INDEX(REPORT_DATA_BY_ZONE!$A:$Z,$D57,MATCH(I$10,REPORT_DATA_BY_ZONE!$A$1:$Z$1,0)), "")</f>
        <v/>
      </c>
      <c r="J57" s="36" t="str">
        <f>IFERROR(INDEX(REPORT_DATA_BY_ZONE!$A:$Z,$D57,MATCH(J$10,REPORT_DATA_BY_ZONE!$A$1:$Z$1,0)), "")</f>
        <v/>
      </c>
      <c r="K57" s="36" t="str">
        <f>IFERROR(INDEX(REPORT_DATA_BY_ZONE!$A:$Z,$D57,MATCH(K$10,REPORT_DATA_BY_ZONE!$A$1:$Z$1,0)), "")</f>
        <v/>
      </c>
      <c r="L57" s="36" t="str">
        <f>IFERROR(INDEX(REPORT_DATA_BY_ZONE!$A:$Z,$D57,MATCH(L$10,REPORT_DATA_BY_ZONE!$A$1:$Z$1,0)), "")</f>
        <v/>
      </c>
      <c r="M57" s="36" t="str">
        <f>IFERROR(INDEX(REPORT_DATA_BY_ZONE!$A:$Z,$D57,MATCH(M$10,REPORT_DATA_BY_ZONE!$A$1:$Z$1,0)), "")</f>
        <v/>
      </c>
      <c r="N57" s="36" t="str">
        <f>IFERROR(INDEX(REPORT_DATA_BY_ZONE!$A:$Z,$D57,MATCH(N$10,REPORT_DATA_BY_ZONE!$A$1:$Z$1,0)), "")</f>
        <v/>
      </c>
      <c r="O57" s="36" t="str">
        <f>IFERROR(INDEX(REPORT_DATA_BY_ZONE!$A:$Z,$D57,MATCH(O$10,REPORT_DATA_BY_ZONE!$A$1:$Z$1,0)), "")</f>
        <v/>
      </c>
      <c r="P57" s="36" t="str">
        <f>IFERROR(INDEX(REPORT_DATA_BY_ZONE!$A:$Z,$D57,MATCH(P$10,REPORT_DATA_BY_ZONE!$A$1:$Z$1,0)), "")</f>
        <v/>
      </c>
      <c r="Q57" s="36" t="str">
        <f>IFERROR(INDEX(REPORT_DATA_BY_ZONE!$A:$Z,$D57,MATCH(Q$10,REPORT_DATA_BY_ZONE!$A$1:$Z$1,0)), "")</f>
        <v/>
      </c>
      <c r="R57" s="36" t="str">
        <f>IFERROR(INDEX(REPORT_DATA_BY_ZONE!$A:$Z,$D57,MATCH(R$10,REPORT_DATA_BY_ZONE!$A$1:$Z$1,0)), "")</f>
        <v/>
      </c>
      <c r="S57" s="36" t="str">
        <f>IFERROR(INDEX(REPORT_DATA_BY_ZONE!$A:$Z,$D57,MATCH(S$10,REPORT_DATA_BY_ZONE!$A$1:$Z$1,0)), "")</f>
        <v/>
      </c>
    </row>
    <row r="58" spans="1:19" hidden="1" x14ac:dyDescent="0.25">
      <c r="A58" s="17" t="s">
        <v>259</v>
      </c>
      <c r="B58" s="41" t="s">
        <v>256</v>
      </c>
      <c r="C58" s="39" t="str">
        <f t="shared" si="32"/>
        <v>2016:1:4:7:TAOYUAN</v>
      </c>
      <c r="D58" s="31" t="e">
        <f>MATCH($C58,REPORT_DATA_BY_ZONE!$A:$A, 0)</f>
        <v>#N/A</v>
      </c>
      <c r="E58" s="25" t="str">
        <f>IFERROR(INDEX(REPORT_DATA_BY_ZONE!$A:$Z,$D58,MATCH(E$10,REPORT_DATA_BY_ZONE!$A$1:$Z$1,0)), "")</f>
        <v/>
      </c>
      <c r="F58" s="25" t="str">
        <f>IFERROR(INDEX(REPORT_DATA_BY_ZONE!$A:$Z,$D58,MATCH(F$10,REPORT_DATA_BY_ZONE!$A$1:$Z$1,0)), "")</f>
        <v/>
      </c>
      <c r="G58" s="25" t="str">
        <f>IFERROR(INDEX(REPORT_DATA_BY_ZONE!$A:$Z,$D58,MATCH(G$10,REPORT_DATA_BY_ZONE!$A$1:$Z$1,0)), "")</f>
        <v/>
      </c>
      <c r="H58" s="25" t="str">
        <f>IFERROR(INDEX(REPORT_DATA_BY_ZONE!$A:$Z,$D58,MATCH(H$10,REPORT_DATA_BY_ZONE!$A$1:$Z$1,0)), "")</f>
        <v/>
      </c>
      <c r="I58" s="25" t="str">
        <f>IFERROR(INDEX(REPORT_DATA_BY_ZONE!$A:$Z,$D58,MATCH(I$10,REPORT_DATA_BY_ZONE!$A$1:$Z$1,0)), "")</f>
        <v/>
      </c>
      <c r="J58" s="36" t="str">
        <f>IFERROR(INDEX(REPORT_DATA_BY_ZONE!$A:$Z,$D58,MATCH(J$10,REPORT_DATA_BY_ZONE!$A$1:$Z$1,0)), "")</f>
        <v/>
      </c>
      <c r="K58" s="36" t="str">
        <f>IFERROR(INDEX(REPORT_DATA_BY_ZONE!$A:$Z,$D58,MATCH(K$10,REPORT_DATA_BY_ZONE!$A$1:$Z$1,0)), "")</f>
        <v/>
      </c>
      <c r="L58" s="36" t="str">
        <f>IFERROR(INDEX(REPORT_DATA_BY_ZONE!$A:$Z,$D58,MATCH(L$10,REPORT_DATA_BY_ZONE!$A$1:$Z$1,0)), "")</f>
        <v/>
      </c>
      <c r="M58" s="36" t="str">
        <f>IFERROR(INDEX(REPORT_DATA_BY_ZONE!$A:$Z,$D58,MATCH(M$10,REPORT_DATA_BY_ZONE!$A$1:$Z$1,0)), "")</f>
        <v/>
      </c>
      <c r="N58" s="36" t="str">
        <f>IFERROR(INDEX(REPORT_DATA_BY_ZONE!$A:$Z,$D58,MATCH(N$10,REPORT_DATA_BY_ZONE!$A$1:$Z$1,0)), "")</f>
        <v/>
      </c>
      <c r="O58" s="36" t="str">
        <f>IFERROR(INDEX(REPORT_DATA_BY_ZONE!$A:$Z,$D58,MATCH(O$10,REPORT_DATA_BY_ZONE!$A$1:$Z$1,0)), "")</f>
        <v/>
      </c>
      <c r="P58" s="36" t="str">
        <f>IFERROR(INDEX(REPORT_DATA_BY_ZONE!$A:$Z,$D58,MATCH(P$10,REPORT_DATA_BY_ZONE!$A$1:$Z$1,0)), "")</f>
        <v/>
      </c>
      <c r="Q58" s="36" t="str">
        <f>IFERROR(INDEX(REPORT_DATA_BY_ZONE!$A:$Z,$D58,MATCH(Q$10,REPORT_DATA_BY_ZONE!$A$1:$Z$1,0)), "")</f>
        <v/>
      </c>
      <c r="R58" s="36" t="str">
        <f>IFERROR(INDEX(REPORT_DATA_BY_ZONE!$A:$Z,$D58,MATCH(R$10,REPORT_DATA_BY_ZONE!$A$1:$Z$1,0)), "")</f>
        <v/>
      </c>
      <c r="S58" s="36" t="str">
        <f>IFERROR(INDEX(REPORT_DATA_BY_ZONE!$A:$Z,$D58,MATCH(S$10,REPORT_DATA_BY_ZONE!$A$1:$Z$1,0)), "")</f>
        <v/>
      </c>
    </row>
    <row r="59" spans="1:19" x14ac:dyDescent="0.25">
      <c r="B59" s="38" t="s">
        <v>256</v>
      </c>
      <c r="C59" s="39"/>
      <c r="D59" s="39"/>
      <c r="E59" s="40">
        <f>SUM(E48:E58)</f>
        <v>0</v>
      </c>
      <c r="F59" s="40">
        <f t="shared" ref="F59" si="33">SUM(F48:F58)</f>
        <v>0</v>
      </c>
      <c r="G59" s="40">
        <f t="shared" ref="G59" si="34">SUM(G48:G58)</f>
        <v>0</v>
      </c>
      <c r="H59" s="40">
        <f t="shared" ref="H59" si="35">SUM(H48:H58)</f>
        <v>0</v>
      </c>
      <c r="I59" s="40">
        <f t="shared" ref="I59" si="36">SUM(I48:I58)</f>
        <v>0</v>
      </c>
      <c r="J59" s="40">
        <f t="shared" ref="J59" si="37">SUM(J48:J58)</f>
        <v>0</v>
      </c>
      <c r="K59" s="40">
        <f t="shared" ref="K59" si="38">SUM(K48:K58)</f>
        <v>0</v>
      </c>
      <c r="L59" s="40">
        <f t="shared" ref="L59" si="39">SUM(L48:L58)</f>
        <v>0</v>
      </c>
      <c r="M59" s="40">
        <f t="shared" ref="M59" si="40">SUM(M48:M58)</f>
        <v>0</v>
      </c>
      <c r="N59" s="40">
        <f t="shared" ref="N59" si="41">SUM(N48:N58)</f>
        <v>0</v>
      </c>
      <c r="O59" s="40">
        <f t="shared" ref="O59" si="42">SUM(O48:O58)</f>
        <v>0</v>
      </c>
      <c r="P59" s="40">
        <f t="shared" ref="P59" si="43">SUM(P48:P58)</f>
        <v>0</v>
      </c>
      <c r="Q59" s="40">
        <f t="shared" ref="Q59" si="44">SUM(Q48:Q58)</f>
        <v>0</v>
      </c>
      <c r="R59" s="40">
        <f t="shared" ref="R59" si="45">SUM(R48:R58)</f>
        <v>0</v>
      </c>
      <c r="S59" s="40">
        <f t="shared" ref="S59" si="46">SUM(S48:S58)</f>
        <v>0</v>
      </c>
    </row>
    <row r="60" spans="1:19" hidden="1" x14ac:dyDescent="0.25">
      <c r="A60" s="17" t="s">
        <v>258</v>
      </c>
      <c r="B60" s="41" t="s">
        <v>257</v>
      </c>
      <c r="C60" s="39" t="str">
        <f t="shared" ref="C60:C70" si="47">CONCATENATE(YEAR,":",MONTH,":5:7:", $A60)</f>
        <v>2016:1:5:7:OFFICE</v>
      </c>
      <c r="D60" s="31">
        <f>MATCH($C60,REPORT_DATA_BY_ZONE!$A:$A, 0)</f>
        <v>6</v>
      </c>
      <c r="E60" s="25">
        <f>IFERROR(INDEX(REPORT_DATA_BY_ZONE!$A:$Z,$D60,MATCH(E$10,REPORT_DATA_BY_ZONE!$A$1:$Z$1,0)), "")</f>
        <v>0</v>
      </c>
      <c r="F60" s="25">
        <f>IFERROR(INDEX(REPORT_DATA_BY_ZONE!$A:$Z,$D60,MATCH(F$10,REPORT_DATA_BY_ZONE!$A$1:$Z$1,0)), "")</f>
        <v>0</v>
      </c>
      <c r="G60" s="25">
        <f>IFERROR(INDEX(REPORT_DATA_BY_ZONE!$A:$Z,$D60,MATCH(G$10,REPORT_DATA_BY_ZONE!$A$1:$Z$1,0)), "")</f>
        <v>7</v>
      </c>
      <c r="H60" s="25">
        <f>IFERROR(INDEX(REPORT_DATA_BY_ZONE!$A:$Z,$D60,MATCH(H$10,REPORT_DATA_BY_ZONE!$A$1:$Z$1,0)), "")</f>
        <v>6</v>
      </c>
      <c r="I60" s="25">
        <f>IFERROR(INDEX(REPORT_DATA_BY_ZONE!$A:$Z,$D60,MATCH(I$10,REPORT_DATA_BY_ZONE!$A$1:$Z$1,0)), "")</f>
        <v>0</v>
      </c>
      <c r="J60" s="36">
        <f>IFERROR(INDEX(REPORT_DATA_BY_ZONE!$A:$Z,$D60,MATCH(J$10,REPORT_DATA_BY_ZONE!$A$1:$Z$1,0)), "")</f>
        <v>0</v>
      </c>
      <c r="K60" s="36">
        <f>IFERROR(INDEX(REPORT_DATA_BY_ZONE!$A:$Z,$D60,MATCH(K$10,REPORT_DATA_BY_ZONE!$A$1:$Z$1,0)), "")</f>
        <v>0</v>
      </c>
      <c r="L60" s="36">
        <f>IFERROR(INDEX(REPORT_DATA_BY_ZONE!$A:$Z,$D60,MATCH(L$10,REPORT_DATA_BY_ZONE!$A$1:$Z$1,0)), "")</f>
        <v>15</v>
      </c>
      <c r="M60" s="36">
        <f>IFERROR(INDEX(REPORT_DATA_BY_ZONE!$A:$Z,$D60,MATCH(M$10,REPORT_DATA_BY_ZONE!$A$1:$Z$1,0)), "")</f>
        <v>3</v>
      </c>
      <c r="N60" s="36">
        <f>IFERROR(INDEX(REPORT_DATA_BY_ZONE!$A:$Z,$D60,MATCH(N$10,REPORT_DATA_BY_ZONE!$A$1:$Z$1,0)), "")</f>
        <v>10</v>
      </c>
      <c r="O60" s="36">
        <f>IFERROR(INDEX(REPORT_DATA_BY_ZONE!$A:$Z,$D60,MATCH(O$10,REPORT_DATA_BY_ZONE!$A$1:$Z$1,0)), "")</f>
        <v>15</v>
      </c>
      <c r="P60" s="36">
        <f>IFERROR(INDEX(REPORT_DATA_BY_ZONE!$A:$Z,$D60,MATCH(P$10,REPORT_DATA_BY_ZONE!$A$1:$Z$1,0)), "")</f>
        <v>7</v>
      </c>
      <c r="Q60" s="36">
        <f>IFERROR(INDEX(REPORT_DATA_BY_ZONE!$A:$Z,$D60,MATCH(Q$10,REPORT_DATA_BY_ZONE!$A$1:$Z$1,0)), "")</f>
        <v>9</v>
      </c>
      <c r="R60" s="36">
        <f>IFERROR(INDEX(REPORT_DATA_BY_ZONE!$A:$Z,$D60,MATCH(R$10,REPORT_DATA_BY_ZONE!$A$1:$Z$1,0)), "")</f>
        <v>1</v>
      </c>
      <c r="S60" s="36">
        <f>IFERROR(INDEX(REPORT_DATA_BY_ZONE!$A:$Z,$D60,MATCH(S$10,REPORT_DATA_BY_ZONE!$A$1:$Z$1,0)), "")</f>
        <v>0</v>
      </c>
    </row>
    <row r="61" spans="1:19" hidden="1" x14ac:dyDescent="0.25">
      <c r="A61" s="17" t="s">
        <v>264</v>
      </c>
      <c r="B61" s="41" t="s">
        <v>257</v>
      </c>
      <c r="C61" s="39" t="str">
        <f t="shared" si="47"/>
        <v>2016:1:5:7:HUALIAN</v>
      </c>
      <c r="D61" s="31">
        <f>MATCH($C61,REPORT_DATA_BY_ZONE!$A:$A, 0)</f>
        <v>4</v>
      </c>
      <c r="E61" s="25">
        <f>IFERROR(INDEX(REPORT_DATA_BY_ZONE!$A:$Z,$D61,MATCH(E$10,REPORT_DATA_BY_ZONE!$A$1:$Z$1,0)), "")</f>
        <v>0</v>
      </c>
      <c r="F61" s="25">
        <f>IFERROR(INDEX(REPORT_DATA_BY_ZONE!$A:$Z,$D61,MATCH(F$10,REPORT_DATA_BY_ZONE!$A$1:$Z$1,0)), "")</f>
        <v>0</v>
      </c>
      <c r="G61" s="25">
        <f>IFERROR(INDEX(REPORT_DATA_BY_ZONE!$A:$Z,$D61,MATCH(G$10,REPORT_DATA_BY_ZONE!$A$1:$Z$1,0)), "")</f>
        <v>11</v>
      </c>
      <c r="H61" s="25">
        <f>IFERROR(INDEX(REPORT_DATA_BY_ZONE!$A:$Z,$D61,MATCH(H$10,REPORT_DATA_BY_ZONE!$A$1:$Z$1,0)), "")</f>
        <v>12</v>
      </c>
      <c r="I61" s="25">
        <f>IFERROR(INDEX(REPORT_DATA_BY_ZONE!$A:$Z,$D61,MATCH(I$10,REPORT_DATA_BY_ZONE!$A$1:$Z$1,0)), "")</f>
        <v>0</v>
      </c>
      <c r="J61" s="36">
        <f>IFERROR(INDEX(REPORT_DATA_BY_ZONE!$A:$Z,$D61,MATCH(J$10,REPORT_DATA_BY_ZONE!$A$1:$Z$1,0)), "")</f>
        <v>0</v>
      </c>
      <c r="K61" s="36">
        <f>IFERROR(INDEX(REPORT_DATA_BY_ZONE!$A:$Z,$D61,MATCH(K$10,REPORT_DATA_BY_ZONE!$A$1:$Z$1,0)), "")</f>
        <v>0</v>
      </c>
      <c r="L61" s="36">
        <f>IFERROR(INDEX(REPORT_DATA_BY_ZONE!$A:$Z,$D61,MATCH(L$10,REPORT_DATA_BY_ZONE!$A$1:$Z$1,0)), "")</f>
        <v>39</v>
      </c>
      <c r="M61" s="36">
        <f>IFERROR(INDEX(REPORT_DATA_BY_ZONE!$A:$Z,$D61,MATCH(M$10,REPORT_DATA_BY_ZONE!$A$1:$Z$1,0)), "")</f>
        <v>11</v>
      </c>
      <c r="N61" s="36">
        <f>IFERROR(INDEX(REPORT_DATA_BY_ZONE!$A:$Z,$D61,MATCH(N$10,REPORT_DATA_BY_ZONE!$A$1:$Z$1,0)), "")</f>
        <v>41</v>
      </c>
      <c r="O61" s="36">
        <f>IFERROR(INDEX(REPORT_DATA_BY_ZONE!$A:$Z,$D61,MATCH(O$10,REPORT_DATA_BY_ZONE!$A$1:$Z$1,0)), "")</f>
        <v>67</v>
      </c>
      <c r="P61" s="36">
        <f>IFERROR(INDEX(REPORT_DATA_BY_ZONE!$A:$Z,$D61,MATCH(P$10,REPORT_DATA_BY_ZONE!$A$1:$Z$1,0)), "")</f>
        <v>29</v>
      </c>
      <c r="Q61" s="36">
        <f>IFERROR(INDEX(REPORT_DATA_BY_ZONE!$A:$Z,$D61,MATCH(Q$10,REPORT_DATA_BY_ZONE!$A$1:$Z$1,0)), "")</f>
        <v>25</v>
      </c>
      <c r="R61" s="36">
        <f>IFERROR(INDEX(REPORT_DATA_BY_ZONE!$A:$Z,$D61,MATCH(R$10,REPORT_DATA_BY_ZONE!$A$1:$Z$1,0)), "")</f>
        <v>4</v>
      </c>
      <c r="S61" s="36">
        <f>IFERROR(INDEX(REPORT_DATA_BY_ZONE!$A:$Z,$D61,MATCH(S$10,REPORT_DATA_BY_ZONE!$A$1:$Z$1,0)), "")</f>
        <v>3</v>
      </c>
    </row>
    <row r="62" spans="1:19" hidden="1" x14ac:dyDescent="0.25">
      <c r="A62" s="17" t="s">
        <v>262</v>
      </c>
      <c r="B62" s="41" t="s">
        <v>257</v>
      </c>
      <c r="C62" s="39" t="str">
        <f t="shared" si="47"/>
        <v>2016:1:5:7:TAIDONG</v>
      </c>
      <c r="D62" s="31">
        <f>MATCH($C62,REPORT_DATA_BY_ZONE!$A:$A, 0)</f>
        <v>8</v>
      </c>
      <c r="E62" s="25">
        <f>IFERROR(INDEX(REPORT_DATA_BY_ZONE!$A:$Z,$D62,MATCH(E$10,REPORT_DATA_BY_ZONE!$A$1:$Z$1,0)), "")</f>
        <v>1</v>
      </c>
      <c r="F62" s="25">
        <f>IFERROR(INDEX(REPORT_DATA_BY_ZONE!$A:$Z,$D62,MATCH(F$10,REPORT_DATA_BY_ZONE!$A$1:$Z$1,0)), "")</f>
        <v>2</v>
      </c>
      <c r="G62" s="25">
        <f>IFERROR(INDEX(REPORT_DATA_BY_ZONE!$A:$Z,$D62,MATCH(G$10,REPORT_DATA_BY_ZONE!$A$1:$Z$1,0)), "")</f>
        <v>17</v>
      </c>
      <c r="H62" s="25">
        <f>IFERROR(INDEX(REPORT_DATA_BY_ZONE!$A:$Z,$D62,MATCH(H$10,REPORT_DATA_BY_ZONE!$A$1:$Z$1,0)), "")</f>
        <v>18</v>
      </c>
      <c r="I62" s="25">
        <f>IFERROR(INDEX(REPORT_DATA_BY_ZONE!$A:$Z,$D62,MATCH(I$10,REPORT_DATA_BY_ZONE!$A$1:$Z$1,0)), "")</f>
        <v>3</v>
      </c>
      <c r="J62" s="36">
        <f>IFERROR(INDEX(REPORT_DATA_BY_ZONE!$A:$Z,$D62,MATCH(J$10,REPORT_DATA_BY_ZONE!$A$1:$Z$1,0)), "")</f>
        <v>0</v>
      </c>
      <c r="K62" s="36">
        <f>IFERROR(INDEX(REPORT_DATA_BY_ZONE!$A:$Z,$D62,MATCH(K$10,REPORT_DATA_BY_ZONE!$A$1:$Z$1,0)), "")</f>
        <v>0</v>
      </c>
      <c r="L62" s="36">
        <f>IFERROR(INDEX(REPORT_DATA_BY_ZONE!$A:$Z,$D62,MATCH(L$10,REPORT_DATA_BY_ZONE!$A$1:$Z$1,0)), "")</f>
        <v>43</v>
      </c>
      <c r="M62" s="36">
        <f>IFERROR(INDEX(REPORT_DATA_BY_ZONE!$A:$Z,$D62,MATCH(M$10,REPORT_DATA_BY_ZONE!$A$1:$Z$1,0)), "")</f>
        <v>16</v>
      </c>
      <c r="N62" s="36">
        <f>IFERROR(INDEX(REPORT_DATA_BY_ZONE!$A:$Z,$D62,MATCH(N$10,REPORT_DATA_BY_ZONE!$A$1:$Z$1,0)), "")</f>
        <v>46</v>
      </c>
      <c r="O62" s="36">
        <f>IFERROR(INDEX(REPORT_DATA_BY_ZONE!$A:$Z,$D62,MATCH(O$10,REPORT_DATA_BY_ZONE!$A$1:$Z$1,0)), "")</f>
        <v>86</v>
      </c>
      <c r="P62" s="36">
        <f>IFERROR(INDEX(REPORT_DATA_BY_ZONE!$A:$Z,$D62,MATCH(P$10,REPORT_DATA_BY_ZONE!$A$1:$Z$1,0)), "")</f>
        <v>24</v>
      </c>
      <c r="Q62" s="36">
        <f>IFERROR(INDEX(REPORT_DATA_BY_ZONE!$A:$Z,$D62,MATCH(Q$10,REPORT_DATA_BY_ZONE!$A$1:$Z$1,0)), "")</f>
        <v>21</v>
      </c>
      <c r="R62" s="36">
        <f>IFERROR(INDEX(REPORT_DATA_BY_ZONE!$A:$Z,$D62,MATCH(R$10,REPORT_DATA_BY_ZONE!$A$1:$Z$1,0)), "")</f>
        <v>8</v>
      </c>
      <c r="S62" s="36">
        <f>IFERROR(INDEX(REPORT_DATA_BY_ZONE!$A:$Z,$D62,MATCH(S$10,REPORT_DATA_BY_ZONE!$A$1:$Z$1,0)), "")</f>
        <v>1</v>
      </c>
    </row>
    <row r="63" spans="1:19" hidden="1" x14ac:dyDescent="0.25">
      <c r="A63" s="17" t="s">
        <v>261</v>
      </c>
      <c r="B63" s="41" t="s">
        <v>257</v>
      </c>
      <c r="C63" s="39" t="str">
        <f t="shared" si="47"/>
        <v>2016:1:5:7:ZHUNAN</v>
      </c>
      <c r="D63" s="31">
        <f>MATCH($C63,REPORT_DATA_BY_ZONE!$A:$A, 0)</f>
        <v>12</v>
      </c>
      <c r="E63" s="25">
        <f>IFERROR(INDEX(REPORT_DATA_BY_ZONE!$A:$Z,$D63,MATCH(E$10,REPORT_DATA_BY_ZONE!$A$1:$Z$1,0)), "")</f>
        <v>1</v>
      </c>
      <c r="F63" s="25">
        <f>IFERROR(INDEX(REPORT_DATA_BY_ZONE!$A:$Z,$D63,MATCH(F$10,REPORT_DATA_BY_ZONE!$A$1:$Z$1,0)), "")</f>
        <v>0</v>
      </c>
      <c r="G63" s="25">
        <f>IFERROR(INDEX(REPORT_DATA_BY_ZONE!$A:$Z,$D63,MATCH(G$10,REPORT_DATA_BY_ZONE!$A$1:$Z$1,0)), "")</f>
        <v>5</v>
      </c>
      <c r="H63" s="25">
        <f>IFERROR(INDEX(REPORT_DATA_BY_ZONE!$A:$Z,$D63,MATCH(H$10,REPORT_DATA_BY_ZONE!$A$1:$Z$1,0)), "")</f>
        <v>17</v>
      </c>
      <c r="I63" s="25">
        <f>IFERROR(INDEX(REPORT_DATA_BY_ZONE!$A:$Z,$D63,MATCH(I$10,REPORT_DATA_BY_ZONE!$A$1:$Z$1,0)), "")</f>
        <v>1</v>
      </c>
      <c r="J63" s="36">
        <f>IFERROR(INDEX(REPORT_DATA_BY_ZONE!$A:$Z,$D63,MATCH(J$10,REPORT_DATA_BY_ZONE!$A$1:$Z$1,0)), "")</f>
        <v>2</v>
      </c>
      <c r="K63" s="36">
        <f>IFERROR(INDEX(REPORT_DATA_BY_ZONE!$A:$Z,$D63,MATCH(K$10,REPORT_DATA_BY_ZONE!$A$1:$Z$1,0)), "")</f>
        <v>2</v>
      </c>
      <c r="L63" s="36">
        <f>IFERROR(INDEX(REPORT_DATA_BY_ZONE!$A:$Z,$D63,MATCH(L$10,REPORT_DATA_BY_ZONE!$A$1:$Z$1,0)), "")</f>
        <v>28</v>
      </c>
      <c r="M63" s="36">
        <f>IFERROR(INDEX(REPORT_DATA_BY_ZONE!$A:$Z,$D63,MATCH(M$10,REPORT_DATA_BY_ZONE!$A$1:$Z$1,0)), "")</f>
        <v>16</v>
      </c>
      <c r="N63" s="36">
        <f>IFERROR(INDEX(REPORT_DATA_BY_ZONE!$A:$Z,$D63,MATCH(N$10,REPORT_DATA_BY_ZONE!$A$1:$Z$1,0)), "")</f>
        <v>42</v>
      </c>
      <c r="O63" s="36">
        <f>IFERROR(INDEX(REPORT_DATA_BY_ZONE!$A:$Z,$D63,MATCH(O$10,REPORT_DATA_BY_ZONE!$A$1:$Z$1,0)), "")</f>
        <v>63</v>
      </c>
      <c r="P63" s="36">
        <f>IFERROR(INDEX(REPORT_DATA_BY_ZONE!$A:$Z,$D63,MATCH(P$10,REPORT_DATA_BY_ZONE!$A$1:$Z$1,0)), "")</f>
        <v>24</v>
      </c>
      <c r="Q63" s="36">
        <f>IFERROR(INDEX(REPORT_DATA_BY_ZONE!$A:$Z,$D63,MATCH(Q$10,REPORT_DATA_BY_ZONE!$A$1:$Z$1,0)), "")</f>
        <v>22</v>
      </c>
      <c r="R63" s="36">
        <f>IFERROR(INDEX(REPORT_DATA_BY_ZONE!$A:$Z,$D63,MATCH(R$10,REPORT_DATA_BY_ZONE!$A$1:$Z$1,0)), "")</f>
        <v>6</v>
      </c>
      <c r="S63" s="36">
        <f>IFERROR(INDEX(REPORT_DATA_BY_ZONE!$A:$Z,$D63,MATCH(S$10,REPORT_DATA_BY_ZONE!$A$1:$Z$1,0)), "")</f>
        <v>0</v>
      </c>
    </row>
    <row r="64" spans="1:19" hidden="1" x14ac:dyDescent="0.25">
      <c r="A64" s="17" t="s">
        <v>260</v>
      </c>
      <c r="B64" s="41" t="s">
        <v>257</v>
      </c>
      <c r="C64" s="39" t="str">
        <f t="shared" si="47"/>
        <v>2016:1:5:7:XINZHU</v>
      </c>
      <c r="D64" s="31">
        <f>MATCH($C64,REPORT_DATA_BY_ZONE!$A:$A, 0)</f>
        <v>11</v>
      </c>
      <c r="E64" s="25">
        <f>IFERROR(INDEX(REPORT_DATA_BY_ZONE!$A:$Z,$D64,MATCH(E$10,REPORT_DATA_BY_ZONE!$A$1:$Z$1,0)), "")</f>
        <v>1</v>
      </c>
      <c r="F64" s="25">
        <f>IFERROR(INDEX(REPORT_DATA_BY_ZONE!$A:$Z,$D64,MATCH(F$10,REPORT_DATA_BY_ZONE!$A$1:$Z$1,0)), "")</f>
        <v>2</v>
      </c>
      <c r="G64" s="25">
        <f>IFERROR(INDEX(REPORT_DATA_BY_ZONE!$A:$Z,$D64,MATCH(G$10,REPORT_DATA_BY_ZONE!$A$1:$Z$1,0)), "")</f>
        <v>19</v>
      </c>
      <c r="H64" s="25">
        <f>IFERROR(INDEX(REPORT_DATA_BY_ZONE!$A:$Z,$D64,MATCH(H$10,REPORT_DATA_BY_ZONE!$A$1:$Z$1,0)), "")</f>
        <v>23</v>
      </c>
      <c r="I64" s="25">
        <f>IFERROR(INDEX(REPORT_DATA_BY_ZONE!$A:$Z,$D64,MATCH(I$10,REPORT_DATA_BY_ZONE!$A$1:$Z$1,0)), "")</f>
        <v>2</v>
      </c>
      <c r="J64" s="36">
        <f>IFERROR(INDEX(REPORT_DATA_BY_ZONE!$A:$Z,$D64,MATCH(J$10,REPORT_DATA_BY_ZONE!$A$1:$Z$1,0)), "")</f>
        <v>2</v>
      </c>
      <c r="K64" s="36">
        <f>IFERROR(INDEX(REPORT_DATA_BY_ZONE!$A:$Z,$D64,MATCH(K$10,REPORT_DATA_BY_ZONE!$A$1:$Z$1,0)), "")</f>
        <v>2</v>
      </c>
      <c r="L64" s="36">
        <f>IFERROR(INDEX(REPORT_DATA_BY_ZONE!$A:$Z,$D64,MATCH(L$10,REPORT_DATA_BY_ZONE!$A$1:$Z$1,0)), "")</f>
        <v>53</v>
      </c>
      <c r="M64" s="36">
        <f>IFERROR(INDEX(REPORT_DATA_BY_ZONE!$A:$Z,$D64,MATCH(M$10,REPORT_DATA_BY_ZONE!$A$1:$Z$1,0)), "")</f>
        <v>20</v>
      </c>
      <c r="N64" s="36">
        <f>IFERROR(INDEX(REPORT_DATA_BY_ZONE!$A:$Z,$D64,MATCH(N$10,REPORT_DATA_BY_ZONE!$A$1:$Z$1,0)), "")</f>
        <v>68</v>
      </c>
      <c r="O64" s="36">
        <f>IFERROR(INDEX(REPORT_DATA_BY_ZONE!$A:$Z,$D64,MATCH(O$10,REPORT_DATA_BY_ZONE!$A$1:$Z$1,0)), "")</f>
        <v>105</v>
      </c>
      <c r="P64" s="36">
        <f>IFERROR(INDEX(REPORT_DATA_BY_ZONE!$A:$Z,$D64,MATCH(P$10,REPORT_DATA_BY_ZONE!$A$1:$Z$1,0)), "")</f>
        <v>35</v>
      </c>
      <c r="Q64" s="36">
        <f>IFERROR(INDEX(REPORT_DATA_BY_ZONE!$A:$Z,$D64,MATCH(Q$10,REPORT_DATA_BY_ZONE!$A$1:$Z$1,0)), "")</f>
        <v>40</v>
      </c>
      <c r="R64" s="36">
        <f>IFERROR(INDEX(REPORT_DATA_BY_ZONE!$A:$Z,$D64,MATCH(R$10,REPORT_DATA_BY_ZONE!$A$1:$Z$1,0)), "")</f>
        <v>16</v>
      </c>
      <c r="S64" s="36">
        <f>IFERROR(INDEX(REPORT_DATA_BY_ZONE!$A:$Z,$D64,MATCH(S$10,REPORT_DATA_BY_ZONE!$A$1:$Z$1,0)), "")</f>
        <v>1</v>
      </c>
    </row>
    <row r="65" spans="1:19" hidden="1" x14ac:dyDescent="0.25">
      <c r="A65" s="17" t="s">
        <v>269</v>
      </c>
      <c r="B65" s="41" t="s">
        <v>257</v>
      </c>
      <c r="C65" s="39" t="str">
        <f t="shared" si="47"/>
        <v>2016:1:5:7:CENTRAL</v>
      </c>
      <c r="D65" s="31">
        <f>MATCH($C65,REPORT_DATA_BY_ZONE!$A:$A, 0)</f>
        <v>2</v>
      </c>
      <c r="E65" s="25">
        <f>IFERROR(INDEX(REPORT_DATA_BY_ZONE!$A:$Z,$D65,MATCH(E$10,REPORT_DATA_BY_ZONE!$A$1:$Z$1,0)), "")</f>
        <v>0</v>
      </c>
      <c r="F65" s="25">
        <f>IFERROR(INDEX(REPORT_DATA_BY_ZONE!$A:$Z,$D65,MATCH(F$10,REPORT_DATA_BY_ZONE!$A$1:$Z$1,0)), "")</f>
        <v>0</v>
      </c>
      <c r="G65" s="25">
        <f>IFERROR(INDEX(REPORT_DATA_BY_ZONE!$A:$Z,$D65,MATCH(G$10,REPORT_DATA_BY_ZONE!$A$1:$Z$1,0)), "")</f>
        <v>13</v>
      </c>
      <c r="H65" s="25">
        <f>IFERROR(INDEX(REPORT_DATA_BY_ZONE!$A:$Z,$D65,MATCH(H$10,REPORT_DATA_BY_ZONE!$A$1:$Z$1,0)), "")</f>
        <v>16</v>
      </c>
      <c r="I65" s="25">
        <f>IFERROR(INDEX(REPORT_DATA_BY_ZONE!$A:$Z,$D65,MATCH(I$10,REPORT_DATA_BY_ZONE!$A$1:$Z$1,0)), "")</f>
        <v>0</v>
      </c>
      <c r="J65" s="36">
        <f>IFERROR(INDEX(REPORT_DATA_BY_ZONE!$A:$Z,$D65,MATCH(J$10,REPORT_DATA_BY_ZONE!$A$1:$Z$1,0)), "")</f>
        <v>4</v>
      </c>
      <c r="K65" s="36">
        <f>IFERROR(INDEX(REPORT_DATA_BY_ZONE!$A:$Z,$D65,MATCH(K$10,REPORT_DATA_BY_ZONE!$A$1:$Z$1,0)), "")</f>
        <v>4</v>
      </c>
      <c r="L65" s="36">
        <f>IFERROR(INDEX(REPORT_DATA_BY_ZONE!$A:$Z,$D65,MATCH(L$10,REPORT_DATA_BY_ZONE!$A$1:$Z$1,0)), "")</f>
        <v>42</v>
      </c>
      <c r="M65" s="36">
        <f>IFERROR(INDEX(REPORT_DATA_BY_ZONE!$A:$Z,$D65,MATCH(M$10,REPORT_DATA_BY_ZONE!$A$1:$Z$1,0)), "")</f>
        <v>9</v>
      </c>
      <c r="N65" s="36">
        <f>IFERROR(INDEX(REPORT_DATA_BY_ZONE!$A:$Z,$D65,MATCH(N$10,REPORT_DATA_BY_ZONE!$A$1:$Z$1,0)), "")</f>
        <v>56</v>
      </c>
      <c r="O65" s="36">
        <f>IFERROR(INDEX(REPORT_DATA_BY_ZONE!$A:$Z,$D65,MATCH(O$10,REPORT_DATA_BY_ZONE!$A$1:$Z$1,0)), "")</f>
        <v>164</v>
      </c>
      <c r="P65" s="36">
        <f>IFERROR(INDEX(REPORT_DATA_BY_ZONE!$A:$Z,$D65,MATCH(P$10,REPORT_DATA_BY_ZONE!$A$1:$Z$1,0)), "")</f>
        <v>38</v>
      </c>
      <c r="Q65" s="36">
        <f>IFERROR(INDEX(REPORT_DATA_BY_ZONE!$A:$Z,$D65,MATCH(Q$10,REPORT_DATA_BY_ZONE!$A$1:$Z$1,0)), "")</f>
        <v>33</v>
      </c>
      <c r="R65" s="36">
        <f>IFERROR(INDEX(REPORT_DATA_BY_ZONE!$A:$Z,$D65,MATCH(R$10,REPORT_DATA_BY_ZONE!$A$1:$Z$1,0)), "")</f>
        <v>6</v>
      </c>
      <c r="S65" s="36">
        <f>IFERROR(INDEX(REPORT_DATA_BY_ZONE!$A:$Z,$D65,MATCH(S$10,REPORT_DATA_BY_ZONE!$A$1:$Z$1,0)), "")</f>
        <v>1</v>
      </c>
    </row>
    <row r="66" spans="1:19" hidden="1" x14ac:dyDescent="0.25">
      <c r="A66" s="17" t="s">
        <v>265</v>
      </c>
      <c r="B66" s="41" t="s">
        <v>257</v>
      </c>
      <c r="C66" s="39" t="str">
        <f t="shared" si="47"/>
        <v>2016:1:5:7:NORTH</v>
      </c>
      <c r="D66" s="31">
        <f>MATCH($C66,REPORT_DATA_BY_ZONE!$A:$A, 0)</f>
        <v>5</v>
      </c>
      <c r="E66" s="25">
        <f>IFERROR(INDEX(REPORT_DATA_BY_ZONE!$A:$Z,$D66,MATCH(E$10,REPORT_DATA_BY_ZONE!$A$1:$Z$1,0)), "")</f>
        <v>1</v>
      </c>
      <c r="F66" s="25">
        <f>IFERROR(INDEX(REPORT_DATA_BY_ZONE!$A:$Z,$D66,MATCH(F$10,REPORT_DATA_BY_ZONE!$A$1:$Z$1,0)), "")</f>
        <v>3</v>
      </c>
      <c r="G66" s="25">
        <f>IFERROR(INDEX(REPORT_DATA_BY_ZONE!$A:$Z,$D66,MATCH(G$10,REPORT_DATA_BY_ZONE!$A$1:$Z$1,0)), "")</f>
        <v>2</v>
      </c>
      <c r="H66" s="25">
        <f>IFERROR(INDEX(REPORT_DATA_BY_ZONE!$A:$Z,$D66,MATCH(H$10,REPORT_DATA_BY_ZONE!$A$1:$Z$1,0)), "")</f>
        <v>13</v>
      </c>
      <c r="I66" s="25">
        <f>IFERROR(INDEX(REPORT_DATA_BY_ZONE!$A:$Z,$D66,MATCH(I$10,REPORT_DATA_BY_ZONE!$A$1:$Z$1,0)), "")</f>
        <v>1</v>
      </c>
      <c r="J66" s="36">
        <f>IFERROR(INDEX(REPORT_DATA_BY_ZONE!$A:$Z,$D66,MATCH(J$10,REPORT_DATA_BY_ZONE!$A$1:$Z$1,0)), "")</f>
        <v>0</v>
      </c>
      <c r="K66" s="36">
        <f>IFERROR(INDEX(REPORT_DATA_BY_ZONE!$A:$Z,$D66,MATCH(K$10,REPORT_DATA_BY_ZONE!$A$1:$Z$1,0)), "")</f>
        <v>0</v>
      </c>
      <c r="L66" s="36">
        <f>IFERROR(INDEX(REPORT_DATA_BY_ZONE!$A:$Z,$D66,MATCH(L$10,REPORT_DATA_BY_ZONE!$A$1:$Z$1,0)), "")</f>
        <v>25</v>
      </c>
      <c r="M66" s="36">
        <f>IFERROR(INDEX(REPORT_DATA_BY_ZONE!$A:$Z,$D66,MATCH(M$10,REPORT_DATA_BY_ZONE!$A$1:$Z$1,0)), "")</f>
        <v>5</v>
      </c>
      <c r="N66" s="36">
        <f>IFERROR(INDEX(REPORT_DATA_BY_ZONE!$A:$Z,$D66,MATCH(N$10,REPORT_DATA_BY_ZONE!$A$1:$Z$1,0)), "")</f>
        <v>37</v>
      </c>
      <c r="O66" s="36">
        <f>IFERROR(INDEX(REPORT_DATA_BY_ZONE!$A:$Z,$D66,MATCH(O$10,REPORT_DATA_BY_ZONE!$A$1:$Z$1,0)), "")</f>
        <v>73</v>
      </c>
      <c r="P66" s="36">
        <f>IFERROR(INDEX(REPORT_DATA_BY_ZONE!$A:$Z,$D66,MATCH(P$10,REPORT_DATA_BY_ZONE!$A$1:$Z$1,0)), "")</f>
        <v>27</v>
      </c>
      <c r="Q66" s="36">
        <f>IFERROR(INDEX(REPORT_DATA_BY_ZONE!$A:$Z,$D66,MATCH(Q$10,REPORT_DATA_BY_ZONE!$A$1:$Z$1,0)), "")</f>
        <v>28</v>
      </c>
      <c r="R66" s="36">
        <f>IFERROR(INDEX(REPORT_DATA_BY_ZONE!$A:$Z,$D66,MATCH(R$10,REPORT_DATA_BY_ZONE!$A$1:$Z$1,0)), "")</f>
        <v>6</v>
      </c>
      <c r="S66" s="36">
        <f>IFERROR(INDEX(REPORT_DATA_BY_ZONE!$A:$Z,$D66,MATCH(S$10,REPORT_DATA_BY_ZONE!$A$1:$Z$1,0)), "")</f>
        <v>0</v>
      </c>
    </row>
    <row r="67" spans="1:19" hidden="1" x14ac:dyDescent="0.25">
      <c r="A67" s="17" t="s">
        <v>268</v>
      </c>
      <c r="B67" s="41" t="s">
        <v>257</v>
      </c>
      <c r="C67" s="39" t="str">
        <f t="shared" si="47"/>
        <v>2016:1:5:7:SOUTH</v>
      </c>
      <c r="D67" s="31">
        <f>MATCH($C67,REPORT_DATA_BY_ZONE!$A:$A, 0)</f>
        <v>7</v>
      </c>
      <c r="E67" s="25">
        <f>IFERROR(INDEX(REPORT_DATA_BY_ZONE!$A:$Z,$D67,MATCH(E$10,REPORT_DATA_BY_ZONE!$A$1:$Z$1,0)), "")</f>
        <v>0</v>
      </c>
      <c r="F67" s="25">
        <f>IFERROR(INDEX(REPORT_DATA_BY_ZONE!$A:$Z,$D67,MATCH(F$10,REPORT_DATA_BY_ZONE!$A$1:$Z$1,0)), "")</f>
        <v>0</v>
      </c>
      <c r="G67" s="25">
        <f>IFERROR(INDEX(REPORT_DATA_BY_ZONE!$A:$Z,$D67,MATCH(G$10,REPORT_DATA_BY_ZONE!$A$1:$Z$1,0)), "")</f>
        <v>23</v>
      </c>
      <c r="H67" s="25">
        <f>IFERROR(INDEX(REPORT_DATA_BY_ZONE!$A:$Z,$D67,MATCH(H$10,REPORT_DATA_BY_ZONE!$A$1:$Z$1,0)), "")</f>
        <v>29</v>
      </c>
      <c r="I67" s="25">
        <f>IFERROR(INDEX(REPORT_DATA_BY_ZONE!$A:$Z,$D67,MATCH(I$10,REPORT_DATA_BY_ZONE!$A$1:$Z$1,0)), "")</f>
        <v>0</v>
      </c>
      <c r="J67" s="36">
        <f>IFERROR(INDEX(REPORT_DATA_BY_ZONE!$A:$Z,$D67,MATCH(J$10,REPORT_DATA_BY_ZONE!$A$1:$Z$1,0)), "")</f>
        <v>1</v>
      </c>
      <c r="K67" s="36">
        <f>IFERROR(INDEX(REPORT_DATA_BY_ZONE!$A:$Z,$D67,MATCH(K$10,REPORT_DATA_BY_ZONE!$A$1:$Z$1,0)), "")</f>
        <v>1</v>
      </c>
      <c r="L67" s="36">
        <f>IFERROR(INDEX(REPORT_DATA_BY_ZONE!$A:$Z,$D67,MATCH(L$10,REPORT_DATA_BY_ZONE!$A$1:$Z$1,0)), "")</f>
        <v>72</v>
      </c>
      <c r="M67" s="36">
        <f>IFERROR(INDEX(REPORT_DATA_BY_ZONE!$A:$Z,$D67,MATCH(M$10,REPORT_DATA_BY_ZONE!$A$1:$Z$1,0)), "")</f>
        <v>29</v>
      </c>
      <c r="N67" s="36">
        <f>IFERROR(INDEX(REPORT_DATA_BY_ZONE!$A:$Z,$D67,MATCH(N$10,REPORT_DATA_BY_ZONE!$A$1:$Z$1,0)), "")</f>
        <v>85</v>
      </c>
      <c r="O67" s="36">
        <f>IFERROR(INDEX(REPORT_DATA_BY_ZONE!$A:$Z,$D67,MATCH(O$10,REPORT_DATA_BY_ZONE!$A$1:$Z$1,0)), "")</f>
        <v>145</v>
      </c>
      <c r="P67" s="36">
        <f>IFERROR(INDEX(REPORT_DATA_BY_ZONE!$A:$Z,$D67,MATCH(P$10,REPORT_DATA_BY_ZONE!$A$1:$Z$1,0)), "")</f>
        <v>77</v>
      </c>
      <c r="Q67" s="36">
        <f>IFERROR(INDEX(REPORT_DATA_BY_ZONE!$A:$Z,$D67,MATCH(Q$10,REPORT_DATA_BY_ZONE!$A$1:$Z$1,0)), "")</f>
        <v>43</v>
      </c>
      <c r="R67" s="36">
        <f>IFERROR(INDEX(REPORT_DATA_BY_ZONE!$A:$Z,$D67,MATCH(R$10,REPORT_DATA_BY_ZONE!$A$1:$Z$1,0)), "")</f>
        <v>17</v>
      </c>
      <c r="S67" s="36">
        <f>IFERROR(INDEX(REPORT_DATA_BY_ZONE!$A:$Z,$D67,MATCH(S$10,REPORT_DATA_BY_ZONE!$A$1:$Z$1,0)), "")</f>
        <v>0</v>
      </c>
    </row>
    <row r="68" spans="1:19" hidden="1" x14ac:dyDescent="0.25">
      <c r="A68" s="17" t="s">
        <v>267</v>
      </c>
      <c r="B68" s="41" t="s">
        <v>257</v>
      </c>
      <c r="C68" s="39" t="str">
        <f t="shared" si="47"/>
        <v>2016:1:5:7:WEST</v>
      </c>
      <c r="D68" s="31">
        <f>MATCH($C68,REPORT_DATA_BY_ZONE!$A:$A, 0)</f>
        <v>10</v>
      </c>
      <c r="E68" s="25">
        <f>IFERROR(INDEX(REPORT_DATA_BY_ZONE!$A:$Z,$D68,MATCH(E$10,REPORT_DATA_BY_ZONE!$A$1:$Z$1,0)), "")</f>
        <v>0</v>
      </c>
      <c r="F68" s="25">
        <f>IFERROR(INDEX(REPORT_DATA_BY_ZONE!$A:$Z,$D68,MATCH(F$10,REPORT_DATA_BY_ZONE!$A$1:$Z$1,0)), "")</f>
        <v>3</v>
      </c>
      <c r="G68" s="25">
        <f>IFERROR(INDEX(REPORT_DATA_BY_ZONE!$A:$Z,$D68,MATCH(G$10,REPORT_DATA_BY_ZONE!$A$1:$Z$1,0)), "")</f>
        <v>13</v>
      </c>
      <c r="H68" s="25">
        <f>IFERROR(INDEX(REPORT_DATA_BY_ZONE!$A:$Z,$D68,MATCH(H$10,REPORT_DATA_BY_ZONE!$A$1:$Z$1,0)), "")</f>
        <v>31</v>
      </c>
      <c r="I68" s="25">
        <f>IFERROR(INDEX(REPORT_DATA_BY_ZONE!$A:$Z,$D68,MATCH(I$10,REPORT_DATA_BY_ZONE!$A$1:$Z$1,0)), "")</f>
        <v>0</v>
      </c>
      <c r="J68" s="36">
        <f>IFERROR(INDEX(REPORT_DATA_BY_ZONE!$A:$Z,$D68,MATCH(J$10,REPORT_DATA_BY_ZONE!$A$1:$Z$1,0)), "")</f>
        <v>3</v>
      </c>
      <c r="K68" s="36">
        <f>IFERROR(INDEX(REPORT_DATA_BY_ZONE!$A:$Z,$D68,MATCH(K$10,REPORT_DATA_BY_ZONE!$A$1:$Z$1,0)), "")</f>
        <v>3</v>
      </c>
      <c r="L68" s="36">
        <f>IFERROR(INDEX(REPORT_DATA_BY_ZONE!$A:$Z,$D68,MATCH(L$10,REPORT_DATA_BY_ZONE!$A$1:$Z$1,0)), "")</f>
        <v>58</v>
      </c>
      <c r="M68" s="36">
        <f>IFERROR(INDEX(REPORT_DATA_BY_ZONE!$A:$Z,$D68,MATCH(M$10,REPORT_DATA_BY_ZONE!$A$1:$Z$1,0)), "")</f>
        <v>17</v>
      </c>
      <c r="N68" s="36">
        <f>IFERROR(INDEX(REPORT_DATA_BY_ZONE!$A:$Z,$D68,MATCH(N$10,REPORT_DATA_BY_ZONE!$A$1:$Z$1,0)), "")</f>
        <v>62</v>
      </c>
      <c r="O68" s="36">
        <f>IFERROR(INDEX(REPORT_DATA_BY_ZONE!$A:$Z,$D68,MATCH(O$10,REPORT_DATA_BY_ZONE!$A$1:$Z$1,0)), "")</f>
        <v>137</v>
      </c>
      <c r="P68" s="36">
        <f>IFERROR(INDEX(REPORT_DATA_BY_ZONE!$A:$Z,$D68,MATCH(P$10,REPORT_DATA_BY_ZONE!$A$1:$Z$1,0)), "")</f>
        <v>50</v>
      </c>
      <c r="Q68" s="36">
        <f>IFERROR(INDEX(REPORT_DATA_BY_ZONE!$A:$Z,$D68,MATCH(Q$10,REPORT_DATA_BY_ZONE!$A$1:$Z$1,0)), "")</f>
        <v>35</v>
      </c>
      <c r="R68" s="36">
        <f>IFERROR(INDEX(REPORT_DATA_BY_ZONE!$A:$Z,$D68,MATCH(R$10,REPORT_DATA_BY_ZONE!$A$1:$Z$1,0)), "")</f>
        <v>10</v>
      </c>
      <c r="S68" s="36">
        <f>IFERROR(INDEX(REPORT_DATA_BY_ZONE!$A:$Z,$D68,MATCH(S$10,REPORT_DATA_BY_ZONE!$A$1:$Z$1,0)), "")</f>
        <v>0</v>
      </c>
    </row>
    <row r="69" spans="1:19" hidden="1" x14ac:dyDescent="0.25">
      <c r="A69" s="17" t="s">
        <v>266</v>
      </c>
      <c r="B69" s="41" t="s">
        <v>257</v>
      </c>
      <c r="C69" s="39" t="str">
        <f t="shared" si="47"/>
        <v>2016:1:5:7:EAST</v>
      </c>
      <c r="D69" s="31">
        <f>MATCH($C69,REPORT_DATA_BY_ZONE!$A:$A, 0)</f>
        <v>3</v>
      </c>
      <c r="E69" s="25">
        <f>IFERROR(INDEX(REPORT_DATA_BY_ZONE!$A:$Z,$D69,MATCH(E$10,REPORT_DATA_BY_ZONE!$A$1:$Z$1,0)), "")</f>
        <v>0</v>
      </c>
      <c r="F69" s="25">
        <f>IFERROR(INDEX(REPORT_DATA_BY_ZONE!$A:$Z,$D69,MATCH(F$10,REPORT_DATA_BY_ZONE!$A$1:$Z$1,0)), "")</f>
        <v>3</v>
      </c>
      <c r="G69" s="25">
        <f>IFERROR(INDEX(REPORT_DATA_BY_ZONE!$A:$Z,$D69,MATCH(G$10,REPORT_DATA_BY_ZONE!$A$1:$Z$1,0)), "")</f>
        <v>14</v>
      </c>
      <c r="H69" s="25">
        <f>IFERROR(INDEX(REPORT_DATA_BY_ZONE!$A:$Z,$D69,MATCH(H$10,REPORT_DATA_BY_ZONE!$A$1:$Z$1,0)), "")</f>
        <v>34</v>
      </c>
      <c r="I69" s="25">
        <f>IFERROR(INDEX(REPORT_DATA_BY_ZONE!$A:$Z,$D69,MATCH(I$10,REPORT_DATA_BY_ZONE!$A$1:$Z$1,0)), "")</f>
        <v>1</v>
      </c>
      <c r="J69" s="36">
        <f>IFERROR(INDEX(REPORT_DATA_BY_ZONE!$A:$Z,$D69,MATCH(J$10,REPORT_DATA_BY_ZONE!$A$1:$Z$1,0)), "")</f>
        <v>3</v>
      </c>
      <c r="K69" s="36">
        <f>IFERROR(INDEX(REPORT_DATA_BY_ZONE!$A:$Z,$D69,MATCH(K$10,REPORT_DATA_BY_ZONE!$A$1:$Z$1,0)), "")</f>
        <v>3</v>
      </c>
      <c r="L69" s="36">
        <f>IFERROR(INDEX(REPORT_DATA_BY_ZONE!$A:$Z,$D69,MATCH(L$10,REPORT_DATA_BY_ZONE!$A$1:$Z$1,0)), "")</f>
        <v>62</v>
      </c>
      <c r="M69" s="36">
        <f>IFERROR(INDEX(REPORT_DATA_BY_ZONE!$A:$Z,$D69,MATCH(M$10,REPORT_DATA_BY_ZONE!$A$1:$Z$1,0)), "")</f>
        <v>23</v>
      </c>
      <c r="N69" s="36">
        <f>IFERROR(INDEX(REPORT_DATA_BY_ZONE!$A:$Z,$D69,MATCH(N$10,REPORT_DATA_BY_ZONE!$A$1:$Z$1,0)), "")</f>
        <v>114</v>
      </c>
      <c r="O69" s="36">
        <f>IFERROR(INDEX(REPORT_DATA_BY_ZONE!$A:$Z,$D69,MATCH(O$10,REPORT_DATA_BY_ZONE!$A$1:$Z$1,0)), "")</f>
        <v>128</v>
      </c>
      <c r="P69" s="36">
        <f>IFERROR(INDEX(REPORT_DATA_BY_ZONE!$A:$Z,$D69,MATCH(P$10,REPORT_DATA_BY_ZONE!$A$1:$Z$1,0)), "")</f>
        <v>63</v>
      </c>
      <c r="Q69" s="36">
        <f>IFERROR(INDEX(REPORT_DATA_BY_ZONE!$A:$Z,$D69,MATCH(Q$10,REPORT_DATA_BY_ZONE!$A$1:$Z$1,0)), "")</f>
        <v>55</v>
      </c>
      <c r="R69" s="36">
        <f>IFERROR(INDEX(REPORT_DATA_BY_ZONE!$A:$Z,$D69,MATCH(R$10,REPORT_DATA_BY_ZONE!$A$1:$Z$1,0)), "")</f>
        <v>22</v>
      </c>
      <c r="S69" s="36">
        <f>IFERROR(INDEX(REPORT_DATA_BY_ZONE!$A:$Z,$D69,MATCH(S$10,REPORT_DATA_BY_ZONE!$A$1:$Z$1,0)), "")</f>
        <v>1</v>
      </c>
    </row>
    <row r="70" spans="1:19" hidden="1" x14ac:dyDescent="0.25">
      <c r="A70" s="17" t="s">
        <v>259</v>
      </c>
      <c r="B70" s="41" t="s">
        <v>257</v>
      </c>
      <c r="C70" s="39" t="str">
        <f t="shared" si="47"/>
        <v>2016:1:5:7:TAOYUAN</v>
      </c>
      <c r="D70" s="31">
        <f>MATCH($C70,REPORT_DATA_BY_ZONE!$A:$A, 0)</f>
        <v>9</v>
      </c>
      <c r="E70" s="25">
        <f>IFERROR(INDEX(REPORT_DATA_BY_ZONE!$A:$Z,$D70,MATCH(E$10,REPORT_DATA_BY_ZONE!$A$1:$Z$1,0)), "")</f>
        <v>3</v>
      </c>
      <c r="F70" s="25">
        <f>IFERROR(INDEX(REPORT_DATA_BY_ZONE!$A:$Z,$D70,MATCH(F$10,REPORT_DATA_BY_ZONE!$A$1:$Z$1,0)), "")</f>
        <v>1</v>
      </c>
      <c r="G70" s="25">
        <f>IFERROR(INDEX(REPORT_DATA_BY_ZONE!$A:$Z,$D70,MATCH(G$10,REPORT_DATA_BY_ZONE!$A$1:$Z$1,0)), "")</f>
        <v>19</v>
      </c>
      <c r="H70" s="25">
        <f>IFERROR(INDEX(REPORT_DATA_BY_ZONE!$A:$Z,$D70,MATCH(H$10,REPORT_DATA_BY_ZONE!$A$1:$Z$1,0)), "")</f>
        <v>30</v>
      </c>
      <c r="I70" s="25">
        <f>IFERROR(INDEX(REPORT_DATA_BY_ZONE!$A:$Z,$D70,MATCH(I$10,REPORT_DATA_BY_ZONE!$A$1:$Z$1,0)), "")</f>
        <v>2</v>
      </c>
      <c r="J70" s="36">
        <f>IFERROR(INDEX(REPORT_DATA_BY_ZONE!$A:$Z,$D70,MATCH(J$10,REPORT_DATA_BY_ZONE!$A$1:$Z$1,0)), "")</f>
        <v>2</v>
      </c>
      <c r="K70" s="36">
        <f>IFERROR(INDEX(REPORT_DATA_BY_ZONE!$A:$Z,$D70,MATCH(K$10,REPORT_DATA_BY_ZONE!$A$1:$Z$1,0)), "")</f>
        <v>2</v>
      </c>
      <c r="L70" s="36">
        <f>IFERROR(INDEX(REPORT_DATA_BY_ZONE!$A:$Z,$D70,MATCH(L$10,REPORT_DATA_BY_ZONE!$A$1:$Z$1,0)), "")</f>
        <v>81</v>
      </c>
      <c r="M70" s="36">
        <f>IFERROR(INDEX(REPORT_DATA_BY_ZONE!$A:$Z,$D70,MATCH(M$10,REPORT_DATA_BY_ZONE!$A$1:$Z$1,0)), "")</f>
        <v>18</v>
      </c>
      <c r="N70" s="36">
        <f>IFERROR(INDEX(REPORT_DATA_BY_ZONE!$A:$Z,$D70,MATCH(N$10,REPORT_DATA_BY_ZONE!$A$1:$Z$1,0)), "")</f>
        <v>84</v>
      </c>
      <c r="O70" s="36">
        <f>IFERROR(INDEX(REPORT_DATA_BY_ZONE!$A:$Z,$D70,MATCH(O$10,REPORT_DATA_BY_ZONE!$A$1:$Z$1,0)), "")</f>
        <v>147</v>
      </c>
      <c r="P70" s="36">
        <f>IFERROR(INDEX(REPORT_DATA_BY_ZONE!$A:$Z,$D70,MATCH(P$10,REPORT_DATA_BY_ZONE!$A$1:$Z$1,0)), "")</f>
        <v>53</v>
      </c>
      <c r="Q70" s="36">
        <f>IFERROR(INDEX(REPORT_DATA_BY_ZONE!$A:$Z,$D70,MATCH(Q$10,REPORT_DATA_BY_ZONE!$A$1:$Z$1,0)), "")</f>
        <v>64</v>
      </c>
      <c r="R70" s="36">
        <f>IFERROR(INDEX(REPORT_DATA_BY_ZONE!$A:$Z,$D70,MATCH(R$10,REPORT_DATA_BY_ZONE!$A$1:$Z$1,0)), "")</f>
        <v>11</v>
      </c>
      <c r="S70" s="36">
        <f>IFERROR(INDEX(REPORT_DATA_BY_ZONE!$A:$Z,$D70,MATCH(S$10,REPORT_DATA_BY_ZONE!$A$1:$Z$1,0)), "")</f>
        <v>1</v>
      </c>
    </row>
    <row r="71" spans="1:19" x14ac:dyDescent="0.25">
      <c r="B71" s="38" t="s">
        <v>257</v>
      </c>
      <c r="C71" s="39"/>
      <c r="D71" s="39"/>
      <c r="E71" s="40">
        <f>SUM(E60:E70)</f>
        <v>7</v>
      </c>
      <c r="F71" s="40">
        <f t="shared" ref="F71" si="48">SUM(F60:F70)</f>
        <v>14</v>
      </c>
      <c r="G71" s="40">
        <f t="shared" ref="G71" si="49">SUM(G60:G70)</f>
        <v>143</v>
      </c>
      <c r="H71" s="40">
        <f t="shared" ref="H71" si="50">SUM(H60:H70)</f>
        <v>229</v>
      </c>
      <c r="I71" s="40">
        <f t="shared" ref="I71" si="51">SUM(I60:I70)</f>
        <v>10</v>
      </c>
      <c r="J71" s="40">
        <f t="shared" ref="J71" si="52">SUM(J60:J70)</f>
        <v>17</v>
      </c>
      <c r="K71" s="40">
        <f t="shared" ref="K71" si="53">SUM(K60:K70)</f>
        <v>17</v>
      </c>
      <c r="L71" s="40">
        <f t="shared" ref="L71" si="54">SUM(L60:L70)</f>
        <v>518</v>
      </c>
      <c r="M71" s="40">
        <f t="shared" ref="M71" si="55">SUM(M60:M70)</f>
        <v>167</v>
      </c>
      <c r="N71" s="40">
        <f t="shared" ref="N71" si="56">SUM(N60:N70)</f>
        <v>645</v>
      </c>
      <c r="O71" s="40">
        <f t="shared" ref="O71" si="57">SUM(O60:O70)</f>
        <v>1130</v>
      </c>
      <c r="P71" s="40">
        <f t="shared" ref="P71" si="58">SUM(P60:P70)</f>
        <v>427</v>
      </c>
      <c r="Q71" s="40">
        <f t="shared" ref="Q71" si="59">SUM(Q60:Q70)</f>
        <v>375</v>
      </c>
      <c r="R71" s="40">
        <f t="shared" ref="R71" si="60">SUM(R60:R70)</f>
        <v>107</v>
      </c>
      <c r="S71" s="40">
        <f t="shared" ref="S71" si="61">SUM(S60:S70)</f>
        <v>8</v>
      </c>
    </row>
    <row r="72" spans="1:19" x14ac:dyDescent="0.25">
      <c r="B72" s="23" t="s">
        <v>271</v>
      </c>
      <c r="C72" s="24"/>
      <c r="D72" s="24"/>
      <c r="E72" s="26">
        <f>E71+E59+E47+E35+E23</f>
        <v>7</v>
      </c>
      <c r="F72" s="26">
        <f t="shared" ref="F72:I72" si="62">F71+F59+F47+F35+F23</f>
        <v>14</v>
      </c>
      <c r="G72" s="26">
        <f t="shared" si="62"/>
        <v>143</v>
      </c>
      <c r="H72" s="26">
        <f t="shared" si="62"/>
        <v>229</v>
      </c>
      <c r="I72" s="26">
        <f t="shared" si="62"/>
        <v>10</v>
      </c>
      <c r="J72" s="26">
        <f t="shared" ref="J72" si="63">J71+J59+J47+J35+J23</f>
        <v>17</v>
      </c>
      <c r="K72" s="26">
        <f t="shared" ref="K72" si="64">K71+K59+K47+K35+K23</f>
        <v>17</v>
      </c>
      <c r="L72" s="26">
        <f t="shared" ref="L72" si="65">L71+L59+L47+L35+L23</f>
        <v>518</v>
      </c>
      <c r="M72" s="26">
        <f t="shared" ref="M72" si="66">M71+M59+M47+M35+M23</f>
        <v>167</v>
      </c>
      <c r="N72" s="26">
        <f t="shared" ref="N72" si="67">N71+N59+N47+N35+N23</f>
        <v>645</v>
      </c>
      <c r="O72" s="26">
        <f t="shared" ref="O72" si="68">O71+O59+O47+O35+O23</f>
        <v>1130</v>
      </c>
      <c r="P72" s="26">
        <f t="shared" ref="P72" si="69">P71+P59+P47+P35+P23</f>
        <v>427</v>
      </c>
      <c r="Q72" s="26">
        <f t="shared" ref="Q72" si="70">Q71+Q59+Q47+Q35+Q23</f>
        <v>375</v>
      </c>
      <c r="R72" s="26">
        <f t="shared" ref="R72" si="71">R71+R59+R47+R35+R23</f>
        <v>107</v>
      </c>
      <c r="S72" s="26">
        <f t="shared" ref="S72" si="72">S71+S59+S47+S35+S23</f>
        <v>8</v>
      </c>
    </row>
  </sheetData>
  <mergeCells count="12">
    <mergeCell ref="O1:O8"/>
    <mergeCell ref="P1:P8"/>
    <mergeCell ref="Q1:Q8"/>
    <mergeCell ref="R1:R8"/>
    <mergeCell ref="S1:S8"/>
    <mergeCell ref="M1:M8"/>
    <mergeCell ref="N1:N8"/>
    <mergeCell ref="B3:B5"/>
    <mergeCell ref="E1:I8"/>
    <mergeCell ref="J1:J8"/>
    <mergeCell ref="K1:K8"/>
    <mergeCell ref="L1:L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5"/>
  <sheetViews>
    <sheetView tabSelected="1" topLeftCell="B1" zoomScale="115" zoomScaleNormal="115" zoomScaleSheetLayoutView="115" workbookViewId="0">
      <selection activeCell="B6" sqref="B6:B7"/>
    </sheetView>
  </sheetViews>
  <sheetFormatPr defaultRowHeight="15" x14ac:dyDescent="0.25"/>
  <cols>
    <col min="1" max="1" width="19.85546875" hidden="1" customWidth="1"/>
    <col min="2" max="2" width="24.7109375" bestFit="1" customWidth="1"/>
    <col min="3" max="3" width="21.85546875" hidden="1" customWidth="1"/>
    <col min="4" max="4" width="5.140625" hidden="1" customWidth="1"/>
    <col min="5" max="8" width="3.85546875" customWidth="1"/>
    <col min="9" max="9" width="12.28515625" customWidth="1"/>
    <col min="10" max="10" width="16.28515625" customWidth="1"/>
    <col min="11" max="11" width="11" style="17" hidden="1" customWidth="1"/>
    <col min="12" max="12" width="10" style="17" hidden="1" customWidth="1"/>
    <col min="13" max="19" width="7.7109375" customWidth="1"/>
    <col min="20" max="20" width="7.7109375" style="17" customWidth="1"/>
    <col min="21" max="23" width="7.7109375" customWidth="1"/>
  </cols>
  <sheetData>
    <row r="1" spans="1:23" s="17" customFormat="1" ht="134.25" customHeight="1" x14ac:dyDescent="0.3">
      <c r="A1" s="46"/>
      <c r="B1" s="74"/>
      <c r="C1" s="44"/>
      <c r="D1" s="44"/>
      <c r="E1" s="75"/>
      <c r="F1" s="68"/>
      <c r="G1" s="68"/>
      <c r="H1" s="68"/>
      <c r="I1" s="68"/>
      <c r="J1" s="76"/>
      <c r="K1" s="76"/>
      <c r="L1" s="76"/>
      <c r="M1" s="89" t="s">
        <v>51</v>
      </c>
      <c r="N1" s="89" t="s">
        <v>52</v>
      </c>
      <c r="O1" s="89" t="s">
        <v>53</v>
      </c>
      <c r="P1" s="89" t="s">
        <v>54</v>
      </c>
      <c r="Q1" s="89" t="s">
        <v>55</v>
      </c>
      <c r="R1" s="89" t="s">
        <v>56</v>
      </c>
      <c r="S1" s="89" t="s">
        <v>818</v>
      </c>
      <c r="T1" s="89" t="s">
        <v>819</v>
      </c>
      <c r="U1" s="89" t="s">
        <v>58</v>
      </c>
      <c r="V1" s="89" t="s">
        <v>59</v>
      </c>
      <c r="W1" s="89" t="s">
        <v>60</v>
      </c>
    </row>
    <row r="2" spans="1:23" ht="15" customHeight="1" x14ac:dyDescent="0.3">
      <c r="A2" s="45"/>
      <c r="B2" s="77">
        <f>DATE</f>
        <v>42400</v>
      </c>
      <c r="C2" s="46"/>
      <c r="D2" s="46"/>
      <c r="E2" s="57"/>
      <c r="F2" s="69"/>
      <c r="G2" s="69"/>
      <c r="H2" s="69"/>
      <c r="I2" s="69"/>
      <c r="J2" s="71"/>
      <c r="K2" s="71"/>
      <c r="L2" s="71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</row>
    <row r="3" spans="1:23" ht="15" customHeight="1" x14ac:dyDescent="0.3">
      <c r="A3" s="45"/>
      <c r="B3" s="70" t="s">
        <v>43</v>
      </c>
      <c r="C3" s="46"/>
      <c r="D3" s="46"/>
      <c r="E3" s="90" t="s">
        <v>817</v>
      </c>
      <c r="F3" s="91"/>
      <c r="G3" s="91"/>
      <c r="H3" s="91"/>
      <c r="I3" s="58" t="s">
        <v>809</v>
      </c>
      <c r="J3" s="59" t="s">
        <v>810</v>
      </c>
      <c r="K3" s="71"/>
      <c r="L3" s="71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</row>
    <row r="4" spans="1:23" ht="15" customHeight="1" x14ac:dyDescent="0.25">
      <c r="A4" s="45"/>
      <c r="B4" s="55"/>
      <c r="C4" s="46"/>
      <c r="D4" s="46"/>
      <c r="E4" s="92" t="s">
        <v>811</v>
      </c>
      <c r="F4" s="92"/>
      <c r="G4" s="92"/>
      <c r="H4" s="92"/>
      <c r="I4" s="78">
        <v>100</v>
      </c>
      <c r="J4" s="78">
        <v>100</v>
      </c>
      <c r="K4" s="72"/>
      <c r="L4" s="72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</row>
    <row r="5" spans="1:23" ht="15" customHeight="1" x14ac:dyDescent="0.25">
      <c r="A5" s="45"/>
      <c r="B5" s="55"/>
      <c r="C5" s="46"/>
      <c r="D5" s="46"/>
      <c r="E5" s="92" t="s">
        <v>812</v>
      </c>
      <c r="F5" s="92"/>
      <c r="G5" s="92"/>
      <c r="H5" s="92"/>
      <c r="I5" s="78">
        <v>8</v>
      </c>
      <c r="J5" s="78">
        <v>8</v>
      </c>
      <c r="K5" s="73"/>
      <c r="L5" s="73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</row>
    <row r="6" spans="1:23" ht="15" customHeight="1" x14ac:dyDescent="0.25">
      <c r="A6" s="45"/>
      <c r="B6" s="93" t="s">
        <v>147</v>
      </c>
      <c r="C6" s="46"/>
      <c r="D6" s="46"/>
      <c r="E6" s="94" t="s">
        <v>22</v>
      </c>
      <c r="F6" s="95"/>
      <c r="G6" s="95"/>
      <c r="H6" s="95"/>
      <c r="I6" s="95"/>
      <c r="J6" s="62"/>
      <c r="K6" s="73"/>
      <c r="L6" s="73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</row>
    <row r="7" spans="1:23" x14ac:dyDescent="0.25">
      <c r="A7" s="45" t="s">
        <v>2</v>
      </c>
      <c r="B7" s="93"/>
      <c r="C7" s="46" t="s">
        <v>18</v>
      </c>
      <c r="D7" s="46" t="s">
        <v>19</v>
      </c>
      <c r="E7" s="66" t="s">
        <v>3</v>
      </c>
      <c r="F7" s="66" t="s">
        <v>4</v>
      </c>
      <c r="G7" s="66" t="s">
        <v>5</v>
      </c>
      <c r="H7" s="66" t="s">
        <v>6</v>
      </c>
      <c r="I7" s="67" t="s">
        <v>309</v>
      </c>
      <c r="J7" s="65"/>
      <c r="K7" s="63"/>
      <c r="L7" s="64"/>
      <c r="M7" s="47" t="s">
        <v>44</v>
      </c>
      <c r="N7" s="47" t="s">
        <v>44</v>
      </c>
      <c r="O7" s="47" t="s">
        <v>45</v>
      </c>
      <c r="P7" s="47" t="s">
        <v>46</v>
      </c>
      <c r="Q7" s="47" t="s">
        <v>47</v>
      </c>
      <c r="R7" s="47"/>
      <c r="S7" s="47" t="s">
        <v>48</v>
      </c>
      <c r="T7" s="47" t="s">
        <v>813</v>
      </c>
      <c r="U7" s="47" t="s">
        <v>48</v>
      </c>
      <c r="V7" s="47" t="s">
        <v>49</v>
      </c>
      <c r="W7" s="48"/>
    </row>
    <row r="8" spans="1:23" hidden="1" x14ac:dyDescent="0.25">
      <c r="A8" s="45"/>
      <c r="B8" s="45"/>
      <c r="C8" s="46"/>
      <c r="D8" s="46"/>
      <c r="E8" s="46" t="s">
        <v>3</v>
      </c>
      <c r="F8" s="46" t="s">
        <v>4</v>
      </c>
      <c r="G8" s="46" t="s">
        <v>5</v>
      </c>
      <c r="H8" s="46" t="s">
        <v>6</v>
      </c>
      <c r="I8" s="46" t="s">
        <v>814</v>
      </c>
      <c r="J8" s="46"/>
      <c r="K8" s="46"/>
      <c r="L8" s="46"/>
      <c r="M8" s="46" t="s">
        <v>8</v>
      </c>
      <c r="N8" s="46" t="s">
        <v>9</v>
      </c>
      <c r="O8" s="46" t="s">
        <v>10</v>
      </c>
      <c r="P8" s="46" t="s">
        <v>11</v>
      </c>
      <c r="Q8" s="46" t="s">
        <v>12</v>
      </c>
      <c r="R8" s="46" t="s">
        <v>13</v>
      </c>
      <c r="S8" s="46" t="s">
        <v>816</v>
      </c>
      <c r="T8" s="46" t="s">
        <v>815</v>
      </c>
      <c r="U8" s="46" t="s">
        <v>15</v>
      </c>
      <c r="V8" s="46" t="s">
        <v>16</v>
      </c>
      <c r="W8" s="49" t="s">
        <v>17</v>
      </c>
    </row>
    <row r="9" spans="1:23" x14ac:dyDescent="0.25">
      <c r="A9" s="45"/>
      <c r="B9" s="10" t="s">
        <v>32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</row>
    <row r="10" spans="1:23" x14ac:dyDescent="0.25">
      <c r="A10" s="50" t="s">
        <v>151</v>
      </c>
      <c r="B10" s="60" t="s">
        <v>148</v>
      </c>
      <c r="C10" s="7" t="str">
        <f>CONCATENATE(YEAR,":",MONTH,":",WEEK,":",DAY,":",$A10)</f>
        <v>2016:1:5:7:ASSISTANTS</v>
      </c>
      <c r="D10" s="7">
        <f>MATCH($C10,REPORT_DATA_BY_COMP!$A:$A,0)</f>
        <v>190</v>
      </c>
      <c r="E10" s="25">
        <f>IFERROR(INDEX(REPORT_DATA_BY_COMP!$A:$AB,$D10,MATCH(E$8,REPORT_DATA_BY_COMP!$A$1:$AB$1,0)), "")</f>
        <v>0</v>
      </c>
      <c r="F10" s="25">
        <f>IFERROR(INDEX(REPORT_DATA_BY_COMP!$A:$AB,$D10,MATCH(F$8,REPORT_DATA_BY_COMP!$A$1:$AB$1,0)), "")</f>
        <v>0</v>
      </c>
      <c r="G10" s="25">
        <f>IFERROR(INDEX(REPORT_DATA_BY_COMP!$A:$AB,$D10,MATCH(G$8,REPORT_DATA_BY_COMP!$A$1:$AB$1,0)), "")</f>
        <v>7</v>
      </c>
      <c r="H10" s="25">
        <f>IFERROR(INDEX(REPORT_DATA_BY_COMP!$A:$AB,$D10,MATCH(H$8,REPORT_DATA_BY_COMP!$A$1:$AB$1,0)), "")</f>
        <v>5</v>
      </c>
      <c r="I10" s="25" t="str">
        <f>IFERROR(INDEX(REPORT_DATA_BY_COMP!$A:$AB,$D10,MATCH(I$8,REPORT_DATA_BY_COMP!$A$1:$AB$1,0)), "")</f>
        <v/>
      </c>
      <c r="J10" s="7" t="s">
        <v>149</v>
      </c>
      <c r="K10" s="7"/>
      <c r="L10" s="7"/>
      <c r="M10" s="25">
        <f>IFERROR(INDEX(REPORT_DATA_BY_COMP!$A:$AB,$D10,MATCH(M$8,REPORT_DATA_BY_COMP!$A$1:$AB$1,0)), "")</f>
        <v>0</v>
      </c>
      <c r="N10" s="25">
        <f>IFERROR(INDEX(REPORT_DATA_BY_COMP!$A:$AB,$D10,MATCH(N$8,REPORT_DATA_BY_COMP!$A$1:$AB$1,0)), "")</f>
        <v>0</v>
      </c>
      <c r="O10" s="25">
        <f>IFERROR(INDEX(REPORT_DATA_BY_COMP!$A:$AB,$D10,MATCH(O$8,REPORT_DATA_BY_COMP!$A$1:$AB$1,0)), "")</f>
        <v>14</v>
      </c>
      <c r="P10" s="25">
        <f>IFERROR(INDEX(REPORT_DATA_BY_COMP!$A:$AB,$D10,MATCH(P$8,REPORT_DATA_BY_COMP!$A$1:$AB$1,0)), "")</f>
        <v>3</v>
      </c>
      <c r="Q10" s="25">
        <f>IFERROR(INDEX(REPORT_DATA_BY_COMP!$A:$AB,$D10,MATCH(Q$8,REPORT_DATA_BY_COMP!$A$1:$AB$1,0)), "")</f>
        <v>8</v>
      </c>
      <c r="R10" s="25">
        <f>IFERROR(INDEX(REPORT_DATA_BY_COMP!$A:$AB,$D10,MATCH(R$8,REPORT_DATA_BY_COMP!$A$1:$AB$1,0)), "")</f>
        <v>12</v>
      </c>
      <c r="S10" s="25">
        <f>IFERROR(INDEX(REPORT_DATA_BY_COMP!$A:$AB,$D10,MATCH(S$8,REPORT_DATA_BY_COMP!$A$1:$AB$1,0)), "")</f>
        <v>7</v>
      </c>
      <c r="T10" s="25">
        <f>IFERROR(INDEX(REPORT_DATA_BY_COMP!$A:$AB,$D10,MATCH(T$8,REPORT_DATA_BY_COMP!$A$1:$AB$1,0)), "")</f>
        <v>0</v>
      </c>
      <c r="U10" s="25">
        <f>IFERROR(INDEX(REPORT_DATA_BY_COMP!$A:$AB,$D10,MATCH(U$8,REPORT_DATA_BY_COMP!$A$1:$AB$1,0)), "")</f>
        <v>7</v>
      </c>
      <c r="V10" s="25">
        <f>IFERROR(INDEX(REPORT_DATA_BY_COMP!$A:$AB,$D10,MATCH(V$8,REPORT_DATA_BY_COMP!$A$1:$AB$1,0)), "")</f>
        <v>1</v>
      </c>
      <c r="W10" s="25">
        <f>IFERROR(INDEX(REPORT_DATA_BY_COMP!$A:$AB,$D10,MATCH(W$8,REPORT_DATA_BY_COMP!$A$1:$AB$1,0)), "")</f>
        <v>0</v>
      </c>
    </row>
    <row r="11" spans="1:23" x14ac:dyDescent="0.25">
      <c r="A11" s="50" t="s">
        <v>24</v>
      </c>
      <c r="B11" s="60" t="s">
        <v>805</v>
      </c>
      <c r="C11" s="7" t="str">
        <f>CONCATENATE(YEAR,":",MONTH,":",WEEK,":",DAY,":",$A11)</f>
        <v>2016:1:5:7:OFFICE_E</v>
      </c>
      <c r="D11" s="7">
        <f>MATCH($C11,REPORT_DATA_BY_COMP!$A:$A,0)</f>
        <v>222</v>
      </c>
      <c r="E11" s="25">
        <f>IFERROR(INDEX(REPORT_DATA_BY_COMP!$A:$AB,$D11,MATCH(E$8,REPORT_DATA_BY_COMP!$A$1:$AB$1,0)), "")</f>
        <v>0</v>
      </c>
      <c r="F11" s="25">
        <f>IFERROR(INDEX(REPORT_DATA_BY_COMP!$A:$AB,$D11,MATCH(F$8,REPORT_DATA_BY_COMP!$A$1:$AB$1,0)), "")</f>
        <v>0</v>
      </c>
      <c r="G11" s="25">
        <f>IFERROR(INDEX(REPORT_DATA_BY_COMP!$A:$AB,$D11,MATCH(G$8,REPORT_DATA_BY_COMP!$A$1:$AB$1,0)), "")</f>
        <v>0</v>
      </c>
      <c r="H11" s="25">
        <f>IFERROR(INDEX(REPORT_DATA_BY_COMP!$A:$AB,$D11,MATCH(H$8,REPORT_DATA_BY_COMP!$A$1:$AB$1,0)), "")</f>
        <v>1</v>
      </c>
      <c r="I11" s="25" t="str">
        <f>IFERROR(INDEX(REPORT_DATA_BY_COMP!$A:$AB,$D11,MATCH(I$8,REPORT_DATA_BY_COMP!$A$1:$AB$1,0)), "")</f>
        <v/>
      </c>
      <c r="J11" s="7" t="s">
        <v>150</v>
      </c>
      <c r="K11" s="7"/>
      <c r="L11" s="7"/>
      <c r="M11" s="25">
        <f>IFERROR(INDEX(REPORT_DATA_BY_COMP!$A:$AB,$D11,MATCH(M$8,REPORT_DATA_BY_COMP!$A$1:$AB$1,0)), "")</f>
        <v>0</v>
      </c>
      <c r="N11" s="25">
        <f>IFERROR(INDEX(REPORT_DATA_BY_COMP!$A:$AB,$D11,MATCH(N$8,REPORT_DATA_BY_COMP!$A$1:$AB$1,0)), "")</f>
        <v>0</v>
      </c>
      <c r="O11" s="25">
        <f>IFERROR(INDEX(REPORT_DATA_BY_COMP!$A:$AB,$D11,MATCH(O$8,REPORT_DATA_BY_COMP!$A$1:$AB$1,0)), "")</f>
        <v>1</v>
      </c>
      <c r="P11" s="25">
        <f>IFERROR(INDEX(REPORT_DATA_BY_COMP!$A:$AB,$D11,MATCH(P$8,REPORT_DATA_BY_COMP!$A$1:$AB$1,0)), "")</f>
        <v>0</v>
      </c>
      <c r="Q11" s="25">
        <f>IFERROR(INDEX(REPORT_DATA_BY_COMP!$A:$AB,$D11,MATCH(Q$8,REPORT_DATA_BY_COMP!$A$1:$AB$1,0)), "")</f>
        <v>2</v>
      </c>
      <c r="R11" s="25">
        <f>IFERROR(INDEX(REPORT_DATA_BY_COMP!$A:$AB,$D11,MATCH(R$8,REPORT_DATA_BY_COMP!$A$1:$AB$1,0)), "")</f>
        <v>3</v>
      </c>
      <c r="S11" s="25">
        <f>IFERROR(INDEX(REPORT_DATA_BY_COMP!$A:$AB,$D11,MATCH(S$8,REPORT_DATA_BY_COMP!$A$1:$AB$1,0)), "")</f>
        <v>0</v>
      </c>
      <c r="T11" s="25">
        <f>IFERROR(INDEX(REPORT_DATA_BY_COMP!$A:$AB,$D11,MATCH(T$8,REPORT_DATA_BY_COMP!$A$1:$AB$1,0)), "")</f>
        <v>0</v>
      </c>
      <c r="U11" s="25">
        <f>IFERROR(INDEX(REPORT_DATA_BY_COMP!$A:$AB,$D11,MATCH(U$8,REPORT_DATA_BY_COMP!$A$1:$AB$1,0)), "")</f>
        <v>2</v>
      </c>
      <c r="V11" s="25">
        <f>IFERROR(INDEX(REPORT_DATA_BY_COMP!$A:$AB,$D11,MATCH(V$8,REPORT_DATA_BY_COMP!$A$1:$AB$1,0)), "")</f>
        <v>0</v>
      </c>
      <c r="W11" s="25">
        <f>IFERROR(INDEX(REPORT_DATA_BY_COMP!$A:$AB,$D11,MATCH(W$8,REPORT_DATA_BY_COMP!$A$1:$AB$1,0)), "")</f>
        <v>0</v>
      </c>
    </row>
    <row r="12" spans="1:23" x14ac:dyDescent="0.25">
      <c r="A12" s="54"/>
      <c r="B12" s="23" t="s">
        <v>42</v>
      </c>
      <c r="C12" s="24"/>
      <c r="D12" s="24"/>
      <c r="E12" s="26">
        <f>SUM(E10:E11)</f>
        <v>0</v>
      </c>
      <c r="F12" s="26">
        <f>SUM(F10:F11)</f>
        <v>0</v>
      </c>
      <c r="G12" s="26">
        <f>SUM(G10:G11)</f>
        <v>7</v>
      </c>
      <c r="H12" s="26">
        <f>SUM(H10:H11)</f>
        <v>6</v>
      </c>
      <c r="I12" s="26">
        <f>SUM(I10:I11)</f>
        <v>0</v>
      </c>
      <c r="J12" s="24"/>
      <c r="K12" s="24"/>
      <c r="L12" s="24"/>
      <c r="M12" s="26">
        <f t="shared" ref="M12:W12" si="0">SUM(M10:M11)</f>
        <v>0</v>
      </c>
      <c r="N12" s="26">
        <f t="shared" si="0"/>
        <v>0</v>
      </c>
      <c r="O12" s="26">
        <f t="shared" si="0"/>
        <v>15</v>
      </c>
      <c r="P12" s="26">
        <f t="shared" si="0"/>
        <v>3</v>
      </c>
      <c r="Q12" s="26">
        <f t="shared" si="0"/>
        <v>10</v>
      </c>
      <c r="R12" s="26">
        <f t="shared" si="0"/>
        <v>15</v>
      </c>
      <c r="S12" s="26">
        <f t="shared" si="0"/>
        <v>7</v>
      </c>
      <c r="T12" s="26"/>
      <c r="U12" s="26">
        <f t="shared" si="0"/>
        <v>9</v>
      </c>
      <c r="V12" s="26">
        <f t="shared" si="0"/>
        <v>1</v>
      </c>
      <c r="W12" s="26">
        <f t="shared" si="0"/>
        <v>0</v>
      </c>
    </row>
    <row r="14" spans="1:23" x14ac:dyDescent="0.25">
      <c r="B14" s="29" t="s">
        <v>263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4"/>
    </row>
    <row r="15" spans="1:23" x14ac:dyDescent="0.25">
      <c r="A15" t="s">
        <v>258</v>
      </c>
      <c r="B15" s="61" t="s">
        <v>253</v>
      </c>
      <c r="C15" s="31" t="str">
        <f>CONCATENATE(YEAR,":",MONTH,":1:",WEEKLY_REPORT_DAY,":", $A15)</f>
        <v>2016:1:1:7:OFFICE</v>
      </c>
      <c r="D15" s="31" t="e">
        <f>MATCH($C15,REPORT_DATA_BY_ZONE!$A:$A, 0)</f>
        <v>#N/A</v>
      </c>
      <c r="E15" s="25" t="str">
        <f>IFERROR(INDEX(REPORT_DATA_BY_ZONE!$A:$Z,$D15,MATCH(E$8,REPORT_DATA_BY_ZONE!$A$1:$Z$1,0)), "")</f>
        <v/>
      </c>
      <c r="F15" s="25" t="str">
        <f>IFERROR(INDEX(REPORT_DATA_BY_ZONE!$A:$Z,$D15,MATCH(F$8,REPORT_DATA_BY_ZONE!$A$1:$Z$1,0)), "")</f>
        <v/>
      </c>
      <c r="G15" s="25" t="str">
        <f>IFERROR(INDEX(REPORT_DATA_BY_ZONE!$A:$Z,$D15,MATCH(G$8,REPORT_DATA_BY_ZONE!$A$1:$Z$1,0)), "")</f>
        <v/>
      </c>
      <c r="H15" s="25" t="str">
        <f>IFERROR(INDEX(REPORT_DATA_BY_ZONE!$A:$Z,$D15,MATCH(H$8,REPORT_DATA_BY_ZONE!$A$1:$Z$1,0)), "")</f>
        <v/>
      </c>
      <c r="I15" s="25" t="str">
        <f>IFERROR(INDEX(REPORT_DATA_BY_ZONE!$A:$Z,$D15,MATCH(I$8,REPORT_DATA_BY_ZONE!$A$1:$Z$1,0)), "")</f>
        <v/>
      </c>
      <c r="J15" s="31"/>
      <c r="K15" s="31"/>
      <c r="L15" s="31"/>
      <c r="M15" s="36" t="str">
        <f>IFERROR(INDEX(REPORT_DATA_BY_ZONE!$A:$Z,$D15,MATCH(M$8,REPORT_DATA_BY_ZONE!$A$1:$Z$1,0)), "")</f>
        <v/>
      </c>
      <c r="N15" s="36" t="str">
        <f>IFERROR(INDEX(REPORT_DATA_BY_ZONE!$A:$Z,$D15,MATCH(N$8,REPORT_DATA_BY_ZONE!$A$1:$Z$1,0)), "")</f>
        <v/>
      </c>
      <c r="O15" s="36" t="str">
        <f>IFERROR(INDEX(REPORT_DATA_BY_ZONE!$A:$Z,$D15,MATCH(O$8,REPORT_DATA_BY_ZONE!$A$1:$Z$1,0)), "")</f>
        <v/>
      </c>
      <c r="P15" s="36" t="str">
        <f>IFERROR(INDEX(REPORT_DATA_BY_ZONE!$A:$Z,$D15,MATCH(P$8,REPORT_DATA_BY_ZONE!$A$1:$Z$1,0)), "")</f>
        <v/>
      </c>
      <c r="Q15" s="36" t="str">
        <f>IFERROR(INDEX(REPORT_DATA_BY_ZONE!$A:$Z,$D15,MATCH(Q$8,REPORT_DATA_BY_ZONE!$A$1:$Z$1,0)), "")</f>
        <v/>
      </c>
      <c r="R15" s="36" t="str">
        <f>IFERROR(INDEX(REPORT_DATA_BY_ZONE!$A:$Z,$D15,MATCH(R$8,REPORT_DATA_BY_ZONE!$A$1:$Z$1,0)), "")</f>
        <v/>
      </c>
      <c r="S15" s="36" t="str">
        <f>IFERROR(INDEX(REPORT_DATA_BY_ZONE!$A:$Z,$D15,MATCH(S$8,REPORT_DATA_BY_ZONE!$A$1:$Z$1,0)), "")</f>
        <v/>
      </c>
      <c r="T15" s="36"/>
      <c r="U15" s="36" t="str">
        <f>IFERROR(INDEX(REPORT_DATA_BY_ZONE!$A:$Z,$D15,MATCH(U$8,REPORT_DATA_BY_ZONE!$A$1:$Z$1,0)), "")</f>
        <v/>
      </c>
      <c r="V15" s="36" t="str">
        <f>IFERROR(INDEX(REPORT_DATA_BY_ZONE!$A:$Z,$D15,MATCH(V$8,REPORT_DATA_BY_ZONE!$A$1:$Z$1,0)), "")</f>
        <v/>
      </c>
      <c r="W15" s="36" t="str">
        <f>IFERROR(INDEX(REPORT_DATA_BY_ZONE!$A:$Z,$D15,MATCH(W$8,REPORT_DATA_BY_ZONE!$A$1:$Z$1,0)), "")</f>
        <v/>
      </c>
    </row>
    <row r="16" spans="1:23" x14ac:dyDescent="0.25">
      <c r="A16" t="s">
        <v>258</v>
      </c>
      <c r="B16" s="61" t="s">
        <v>254</v>
      </c>
      <c r="C16" s="31" t="str">
        <f>CONCATENATE(YEAR,":",MONTH,":2:",WEEKLY_REPORT_DAY,":", $A16)</f>
        <v>2016:1:2:7:OFFICE</v>
      </c>
      <c r="D16" s="31" t="e">
        <f>MATCH($C16,REPORT_DATA_BY_ZONE!$A:$A, 0)</f>
        <v>#N/A</v>
      </c>
      <c r="E16" s="25" t="str">
        <f>IFERROR(INDEX(REPORT_DATA_BY_ZONE!$A:$Z,$D16,MATCH(E$8,REPORT_DATA_BY_ZONE!$A$1:$Z$1,0)), "")</f>
        <v/>
      </c>
      <c r="F16" s="25" t="str">
        <f>IFERROR(INDEX(REPORT_DATA_BY_ZONE!$A:$Z,$D16,MATCH(F$8,REPORT_DATA_BY_ZONE!$A$1:$Z$1,0)), "")</f>
        <v/>
      </c>
      <c r="G16" s="25" t="str">
        <f>IFERROR(INDEX(REPORT_DATA_BY_ZONE!$A:$Z,$D16,MATCH(G$8,REPORT_DATA_BY_ZONE!$A$1:$Z$1,0)), "")</f>
        <v/>
      </c>
      <c r="H16" s="25" t="str">
        <f>IFERROR(INDEX(REPORT_DATA_BY_ZONE!$A:$Z,$D16,MATCH(H$8,REPORT_DATA_BY_ZONE!$A$1:$Z$1,0)), "")</f>
        <v/>
      </c>
      <c r="I16" s="25" t="str">
        <f>IFERROR(INDEX(REPORT_DATA_BY_ZONE!$A:$Z,$D16,MATCH(I$8,REPORT_DATA_BY_ZONE!$A$1:$Z$1,0)), "")</f>
        <v/>
      </c>
      <c r="J16" s="31"/>
      <c r="K16" s="31"/>
      <c r="L16" s="31"/>
      <c r="M16" s="36" t="str">
        <f>IFERROR(INDEX(REPORT_DATA_BY_ZONE!$A:$Z,$D16,MATCH(M$8,REPORT_DATA_BY_ZONE!$A$1:$Z$1,0)), "")</f>
        <v/>
      </c>
      <c r="N16" s="36" t="str">
        <f>IFERROR(INDEX(REPORT_DATA_BY_ZONE!$A:$Z,$D16,MATCH(N$8,REPORT_DATA_BY_ZONE!$A$1:$Z$1,0)), "")</f>
        <v/>
      </c>
      <c r="O16" s="36" t="str">
        <f>IFERROR(INDEX(REPORT_DATA_BY_ZONE!$A:$Z,$D16,MATCH(O$8,REPORT_DATA_BY_ZONE!$A$1:$Z$1,0)), "")</f>
        <v/>
      </c>
      <c r="P16" s="36" t="str">
        <f>IFERROR(INDEX(REPORT_DATA_BY_ZONE!$A:$Z,$D16,MATCH(P$8,REPORT_DATA_BY_ZONE!$A$1:$Z$1,0)), "")</f>
        <v/>
      </c>
      <c r="Q16" s="36" t="str">
        <f>IFERROR(INDEX(REPORT_DATA_BY_ZONE!$A:$Z,$D16,MATCH(Q$8,REPORT_DATA_BY_ZONE!$A$1:$Z$1,0)), "")</f>
        <v/>
      </c>
      <c r="R16" s="36" t="str">
        <f>IFERROR(INDEX(REPORT_DATA_BY_ZONE!$A:$Z,$D16,MATCH(R$8,REPORT_DATA_BY_ZONE!$A$1:$Z$1,0)), "")</f>
        <v/>
      </c>
      <c r="S16" s="36" t="str">
        <f>IFERROR(INDEX(REPORT_DATA_BY_ZONE!$A:$Z,$D16,MATCH(S$8,REPORT_DATA_BY_ZONE!$A$1:$Z$1,0)), "")</f>
        <v/>
      </c>
      <c r="T16" s="36"/>
      <c r="U16" s="36" t="str">
        <f>IFERROR(INDEX(REPORT_DATA_BY_ZONE!$A:$Z,$D16,MATCH(U$8,REPORT_DATA_BY_ZONE!$A$1:$Z$1,0)), "")</f>
        <v/>
      </c>
      <c r="V16" s="36" t="str">
        <f>IFERROR(INDEX(REPORT_DATA_BY_ZONE!$A:$Z,$D16,MATCH(V$8,REPORT_DATA_BY_ZONE!$A$1:$Z$1,0)), "")</f>
        <v/>
      </c>
      <c r="W16" s="36" t="str">
        <f>IFERROR(INDEX(REPORT_DATA_BY_ZONE!$A:$Z,$D16,MATCH(W$8,REPORT_DATA_BY_ZONE!$A$1:$Z$1,0)), "")</f>
        <v/>
      </c>
    </row>
    <row r="17" spans="1:23" x14ac:dyDescent="0.25">
      <c r="A17" t="s">
        <v>258</v>
      </c>
      <c r="B17" s="61" t="s">
        <v>255</v>
      </c>
      <c r="C17" s="31" t="str">
        <f>CONCATENATE(YEAR,":",MONTH,":3:",WEEKLY_REPORT_DAY,":", $A17)</f>
        <v>2016:1:3:7:OFFICE</v>
      </c>
      <c r="D17" s="31" t="e">
        <f>MATCH($C17,REPORT_DATA_BY_ZONE!$A:$A, 0)</f>
        <v>#N/A</v>
      </c>
      <c r="E17" s="25" t="str">
        <f>IFERROR(INDEX(REPORT_DATA_BY_ZONE!$A:$Z,$D17,MATCH(E$8,REPORT_DATA_BY_ZONE!$A$1:$Z$1,0)), "")</f>
        <v/>
      </c>
      <c r="F17" s="25" t="str">
        <f>IFERROR(INDEX(REPORT_DATA_BY_ZONE!$A:$Z,$D17,MATCH(F$8,REPORT_DATA_BY_ZONE!$A$1:$Z$1,0)), "")</f>
        <v/>
      </c>
      <c r="G17" s="25" t="str">
        <f>IFERROR(INDEX(REPORT_DATA_BY_ZONE!$A:$Z,$D17,MATCH(G$8,REPORT_DATA_BY_ZONE!$A$1:$Z$1,0)), "")</f>
        <v/>
      </c>
      <c r="H17" s="25" t="str">
        <f>IFERROR(INDEX(REPORT_DATA_BY_ZONE!$A:$Z,$D17,MATCH(H$8,REPORT_DATA_BY_ZONE!$A$1:$Z$1,0)), "")</f>
        <v/>
      </c>
      <c r="I17" s="25" t="str">
        <f>IFERROR(INDEX(REPORT_DATA_BY_ZONE!$A:$Z,$D17,MATCH(I$8,REPORT_DATA_BY_ZONE!$A$1:$Z$1,0)), "")</f>
        <v/>
      </c>
      <c r="J17" s="31"/>
      <c r="K17" s="31"/>
      <c r="L17" s="31"/>
      <c r="M17" s="36" t="str">
        <f>IFERROR(INDEX(REPORT_DATA_BY_ZONE!$A:$Z,$D17,MATCH(M$8,REPORT_DATA_BY_ZONE!$A$1:$Z$1,0)), "")</f>
        <v/>
      </c>
      <c r="N17" s="36" t="str">
        <f>IFERROR(INDEX(REPORT_DATA_BY_ZONE!$A:$Z,$D17,MATCH(N$8,REPORT_DATA_BY_ZONE!$A$1:$Z$1,0)), "")</f>
        <v/>
      </c>
      <c r="O17" s="36" t="str">
        <f>IFERROR(INDEX(REPORT_DATA_BY_ZONE!$A:$Z,$D17,MATCH(O$8,REPORT_DATA_BY_ZONE!$A$1:$Z$1,0)), "")</f>
        <v/>
      </c>
      <c r="P17" s="36" t="str">
        <f>IFERROR(INDEX(REPORT_DATA_BY_ZONE!$A:$Z,$D17,MATCH(P$8,REPORT_DATA_BY_ZONE!$A$1:$Z$1,0)), "")</f>
        <v/>
      </c>
      <c r="Q17" s="36" t="str">
        <f>IFERROR(INDEX(REPORT_DATA_BY_ZONE!$A:$Z,$D17,MATCH(Q$8,REPORT_DATA_BY_ZONE!$A$1:$Z$1,0)), "")</f>
        <v/>
      </c>
      <c r="R17" s="36" t="str">
        <f>IFERROR(INDEX(REPORT_DATA_BY_ZONE!$A:$Z,$D17,MATCH(R$8,REPORT_DATA_BY_ZONE!$A$1:$Z$1,0)), "")</f>
        <v/>
      </c>
      <c r="S17" s="36" t="str">
        <f>IFERROR(INDEX(REPORT_DATA_BY_ZONE!$A:$Z,$D17,MATCH(S$8,REPORT_DATA_BY_ZONE!$A$1:$Z$1,0)), "")</f>
        <v/>
      </c>
      <c r="T17" s="36"/>
      <c r="U17" s="36" t="str">
        <f>IFERROR(INDEX(REPORT_DATA_BY_ZONE!$A:$Z,$D17,MATCH(U$8,REPORT_DATA_BY_ZONE!$A$1:$Z$1,0)), "")</f>
        <v/>
      </c>
      <c r="V17" s="36" t="str">
        <f>IFERROR(INDEX(REPORT_DATA_BY_ZONE!$A:$Z,$D17,MATCH(V$8,REPORT_DATA_BY_ZONE!$A$1:$Z$1,0)), "")</f>
        <v/>
      </c>
      <c r="W17" s="36" t="str">
        <f>IFERROR(INDEX(REPORT_DATA_BY_ZONE!$A:$Z,$D17,MATCH(W$8,REPORT_DATA_BY_ZONE!$A$1:$Z$1,0)), "")</f>
        <v/>
      </c>
    </row>
    <row r="18" spans="1:23" x14ac:dyDescent="0.25">
      <c r="A18" t="s">
        <v>258</v>
      </c>
      <c r="B18" s="61" t="s">
        <v>256</v>
      </c>
      <c r="C18" s="31" t="str">
        <f>CONCATENATE(YEAR,":",MONTH,":4:",WEEKLY_REPORT_DAY,":", $A18)</f>
        <v>2016:1:4:7:OFFICE</v>
      </c>
      <c r="D18" s="31" t="e">
        <f>MATCH($C18,REPORT_DATA_BY_ZONE!$A:$A, 0)</f>
        <v>#N/A</v>
      </c>
      <c r="E18" s="25" t="str">
        <f>IFERROR(INDEX(REPORT_DATA_BY_ZONE!$A:$Z,$D18,MATCH(E$8,REPORT_DATA_BY_ZONE!$A$1:$Z$1,0)), "")</f>
        <v/>
      </c>
      <c r="F18" s="25" t="str">
        <f>IFERROR(INDEX(REPORT_DATA_BY_ZONE!$A:$Z,$D18,MATCH(F$8,REPORT_DATA_BY_ZONE!$A$1:$Z$1,0)), "")</f>
        <v/>
      </c>
      <c r="G18" s="25" t="str">
        <f>IFERROR(INDEX(REPORT_DATA_BY_ZONE!$A:$Z,$D18,MATCH(G$8,REPORT_DATA_BY_ZONE!$A$1:$Z$1,0)), "")</f>
        <v/>
      </c>
      <c r="H18" s="25" t="str">
        <f>IFERROR(INDEX(REPORT_DATA_BY_ZONE!$A:$Z,$D18,MATCH(H$8,REPORT_DATA_BY_ZONE!$A$1:$Z$1,0)), "")</f>
        <v/>
      </c>
      <c r="I18" s="25" t="str">
        <f>IFERROR(INDEX(REPORT_DATA_BY_ZONE!$A:$Z,$D18,MATCH(I$8,REPORT_DATA_BY_ZONE!$A$1:$Z$1,0)), "")</f>
        <v/>
      </c>
      <c r="J18" s="31"/>
      <c r="K18" s="31"/>
      <c r="L18" s="31"/>
      <c r="M18" s="36" t="str">
        <f>IFERROR(INDEX(REPORT_DATA_BY_ZONE!$A:$Z,$D18,MATCH(M$8,REPORT_DATA_BY_ZONE!$A$1:$Z$1,0)), "")</f>
        <v/>
      </c>
      <c r="N18" s="36" t="str">
        <f>IFERROR(INDEX(REPORT_DATA_BY_ZONE!$A:$Z,$D18,MATCH(N$8,REPORT_DATA_BY_ZONE!$A$1:$Z$1,0)), "")</f>
        <v/>
      </c>
      <c r="O18" s="36" t="str">
        <f>IFERROR(INDEX(REPORT_DATA_BY_ZONE!$A:$Z,$D18,MATCH(O$8,REPORT_DATA_BY_ZONE!$A$1:$Z$1,0)), "")</f>
        <v/>
      </c>
      <c r="P18" s="36" t="str">
        <f>IFERROR(INDEX(REPORT_DATA_BY_ZONE!$A:$Z,$D18,MATCH(P$8,REPORT_DATA_BY_ZONE!$A$1:$Z$1,0)), "")</f>
        <v/>
      </c>
      <c r="Q18" s="36" t="str">
        <f>IFERROR(INDEX(REPORT_DATA_BY_ZONE!$A:$Z,$D18,MATCH(Q$8,REPORT_DATA_BY_ZONE!$A$1:$Z$1,0)), "")</f>
        <v/>
      </c>
      <c r="R18" s="36" t="str">
        <f>IFERROR(INDEX(REPORT_DATA_BY_ZONE!$A:$Z,$D18,MATCH(R$8,REPORT_DATA_BY_ZONE!$A$1:$Z$1,0)), "")</f>
        <v/>
      </c>
      <c r="S18" s="36" t="str">
        <f>IFERROR(INDEX(REPORT_DATA_BY_ZONE!$A:$Z,$D18,MATCH(S$8,REPORT_DATA_BY_ZONE!$A$1:$Z$1,0)), "")</f>
        <v/>
      </c>
      <c r="T18" s="36"/>
      <c r="U18" s="36" t="str">
        <f>IFERROR(INDEX(REPORT_DATA_BY_ZONE!$A:$Z,$D18,MATCH(U$8,REPORT_DATA_BY_ZONE!$A$1:$Z$1,0)), "")</f>
        <v/>
      </c>
      <c r="V18" s="36" t="str">
        <f>IFERROR(INDEX(REPORT_DATA_BY_ZONE!$A:$Z,$D18,MATCH(V$8,REPORT_DATA_BY_ZONE!$A$1:$Z$1,0)), "")</f>
        <v/>
      </c>
      <c r="W18" s="36" t="str">
        <f>IFERROR(INDEX(REPORT_DATA_BY_ZONE!$A:$Z,$D18,MATCH(W$8,REPORT_DATA_BY_ZONE!$A$1:$Z$1,0)), "")</f>
        <v/>
      </c>
    </row>
    <row r="19" spans="1:23" x14ac:dyDescent="0.25">
      <c r="A19" t="s">
        <v>258</v>
      </c>
      <c r="B19" s="61" t="s">
        <v>257</v>
      </c>
      <c r="C19" s="31" t="str">
        <f>CONCATENATE(YEAR,":",MONTH,":5:",WEEKLY_REPORT_DAY,":", $A19)</f>
        <v>2016:1:5:7:OFFICE</v>
      </c>
      <c r="D19" s="31">
        <f>MATCH($C19,REPORT_DATA_BY_ZONE!$A:$A, 0)</f>
        <v>6</v>
      </c>
      <c r="E19" s="25">
        <f>IFERROR(INDEX(REPORT_DATA_BY_ZONE!$A:$Z,$D19,MATCH(E$8,REPORT_DATA_BY_ZONE!$A$1:$Z$1,0)), "")</f>
        <v>0</v>
      </c>
      <c r="F19" s="25">
        <f>IFERROR(INDEX(REPORT_DATA_BY_ZONE!$A:$Z,$D19,MATCH(F$8,REPORT_DATA_BY_ZONE!$A$1:$Z$1,0)), "")</f>
        <v>0</v>
      </c>
      <c r="G19" s="25">
        <f>IFERROR(INDEX(REPORT_DATA_BY_ZONE!$A:$Z,$D19,MATCH(G$8,REPORT_DATA_BY_ZONE!$A$1:$Z$1,0)), "")</f>
        <v>7</v>
      </c>
      <c r="H19" s="25">
        <f>IFERROR(INDEX(REPORT_DATA_BY_ZONE!$A:$Z,$D19,MATCH(H$8,REPORT_DATA_BY_ZONE!$A$1:$Z$1,0)), "")</f>
        <v>6</v>
      </c>
      <c r="I19" s="25" t="str">
        <f>IFERROR(INDEX(REPORT_DATA_BY_ZONE!$A:$Z,$D19,MATCH(I$8,REPORT_DATA_BY_ZONE!$A$1:$Z$1,0)), "")</f>
        <v/>
      </c>
      <c r="J19" s="31"/>
      <c r="K19" s="31"/>
      <c r="L19" s="31"/>
      <c r="M19" s="36">
        <f>IFERROR(INDEX(REPORT_DATA_BY_ZONE!$A:$Z,$D19,MATCH(M$8,REPORT_DATA_BY_ZONE!$A$1:$Z$1,0)), "")</f>
        <v>0</v>
      </c>
      <c r="N19" s="36">
        <f>IFERROR(INDEX(REPORT_DATA_BY_ZONE!$A:$Z,$D19,MATCH(N$8,REPORT_DATA_BY_ZONE!$A$1:$Z$1,0)), "")</f>
        <v>0</v>
      </c>
      <c r="O19" s="36">
        <f>IFERROR(INDEX(REPORT_DATA_BY_ZONE!$A:$Z,$D19,MATCH(O$8,REPORT_DATA_BY_ZONE!$A$1:$Z$1,0)), "")</f>
        <v>15</v>
      </c>
      <c r="P19" s="36">
        <f>IFERROR(INDEX(REPORT_DATA_BY_ZONE!$A:$Z,$D19,MATCH(P$8,REPORT_DATA_BY_ZONE!$A$1:$Z$1,0)), "")</f>
        <v>3</v>
      </c>
      <c r="Q19" s="36">
        <f>IFERROR(INDEX(REPORT_DATA_BY_ZONE!$A:$Z,$D19,MATCH(Q$8,REPORT_DATA_BY_ZONE!$A$1:$Z$1,0)), "")</f>
        <v>10</v>
      </c>
      <c r="R19" s="36">
        <f>IFERROR(INDEX(REPORT_DATA_BY_ZONE!$A:$Z,$D19,MATCH(R$8,REPORT_DATA_BY_ZONE!$A$1:$Z$1,0)), "")</f>
        <v>15</v>
      </c>
      <c r="S19" s="36" t="str">
        <f>IFERROR(INDEX(REPORT_DATA_BY_ZONE!$A:$Z,$D19,MATCH(S$8,REPORT_DATA_BY_ZONE!$A$1:$Z$1,0)), "")</f>
        <v/>
      </c>
      <c r="T19" s="36"/>
      <c r="U19" s="36">
        <f>IFERROR(INDEX(REPORT_DATA_BY_ZONE!$A:$Z,$D19,MATCH(U$8,REPORT_DATA_BY_ZONE!$A$1:$Z$1,0)), "")</f>
        <v>9</v>
      </c>
      <c r="V19" s="36">
        <f>IFERROR(INDEX(REPORT_DATA_BY_ZONE!$A:$Z,$D19,MATCH(V$8,REPORT_DATA_BY_ZONE!$A$1:$Z$1,0)), "")</f>
        <v>1</v>
      </c>
      <c r="W19" s="36">
        <f>IFERROR(INDEX(REPORT_DATA_BY_ZONE!$A:$Z,$D19,MATCH(W$8,REPORT_DATA_BY_ZONE!$A$1:$Z$1,0)), "")</f>
        <v>0</v>
      </c>
    </row>
    <row r="20" spans="1:23" x14ac:dyDescent="0.25">
      <c r="B20" s="35" t="s">
        <v>42</v>
      </c>
      <c r="C20" s="32"/>
      <c r="D20" s="32"/>
      <c r="E20" s="37">
        <f>SUM(E15:E19)</f>
        <v>0</v>
      </c>
      <c r="F20" s="37">
        <f t="shared" ref="F20:W20" si="1">SUM(F15:F19)</f>
        <v>0</v>
      </c>
      <c r="G20" s="37">
        <f t="shared" si="1"/>
        <v>7</v>
      </c>
      <c r="H20" s="37">
        <f t="shared" si="1"/>
        <v>6</v>
      </c>
      <c r="I20" s="37">
        <f t="shared" si="1"/>
        <v>0</v>
      </c>
      <c r="J20" s="32"/>
      <c r="K20" s="32"/>
      <c r="L20" s="32"/>
      <c r="M20" s="37">
        <f t="shared" si="1"/>
        <v>0</v>
      </c>
      <c r="N20" s="37">
        <f t="shared" si="1"/>
        <v>0</v>
      </c>
      <c r="O20" s="37">
        <f t="shared" si="1"/>
        <v>15</v>
      </c>
      <c r="P20" s="37">
        <f t="shared" si="1"/>
        <v>3</v>
      </c>
      <c r="Q20" s="37">
        <f t="shared" si="1"/>
        <v>10</v>
      </c>
      <c r="R20" s="37">
        <f t="shared" si="1"/>
        <v>15</v>
      </c>
      <c r="S20" s="37">
        <f t="shared" si="1"/>
        <v>0</v>
      </c>
      <c r="T20" s="37"/>
      <c r="U20" s="37">
        <f t="shared" si="1"/>
        <v>9</v>
      </c>
      <c r="V20" s="37">
        <f t="shared" si="1"/>
        <v>1</v>
      </c>
      <c r="W20" s="37">
        <f t="shared" si="1"/>
        <v>0</v>
      </c>
    </row>
    <row r="23" spans="1:23" x14ac:dyDescent="0.25">
      <c r="D23" s="3"/>
      <c r="E23" s="3"/>
    </row>
    <row r="24" spans="1:23" x14ac:dyDescent="0.25">
      <c r="D24" s="3"/>
      <c r="E24" s="3"/>
    </row>
    <row r="25" spans="1:23" x14ac:dyDescent="0.25">
      <c r="D25" s="3"/>
      <c r="E25" s="3"/>
    </row>
  </sheetData>
  <mergeCells count="16">
    <mergeCell ref="E3:H3"/>
    <mergeCell ref="E4:H4"/>
    <mergeCell ref="E5:H5"/>
    <mergeCell ref="B6:B7"/>
    <mergeCell ref="E6:I6"/>
    <mergeCell ref="Q1:Q6"/>
    <mergeCell ref="P1:P6"/>
    <mergeCell ref="O1:O6"/>
    <mergeCell ref="N1:N6"/>
    <mergeCell ref="M1:M6"/>
    <mergeCell ref="R1:R6"/>
    <mergeCell ref="W1:W6"/>
    <mergeCell ref="V1:V6"/>
    <mergeCell ref="U1:U6"/>
    <mergeCell ref="T1:T6"/>
    <mergeCell ref="S1:S6"/>
  </mergeCells>
  <conditionalFormatting sqref="M10:N11">
    <cfRule type="cellIs" dxfId="739" priority="41" operator="lessThan">
      <formula>0.5</formula>
    </cfRule>
    <cfRule type="cellIs" dxfId="738" priority="42" operator="greaterThan">
      <formula>0.5</formula>
    </cfRule>
  </conditionalFormatting>
  <conditionalFormatting sqref="O10:O11">
    <cfRule type="cellIs" dxfId="737" priority="39" operator="lessThan">
      <formula>4.5</formula>
    </cfRule>
    <cfRule type="cellIs" dxfId="736" priority="40" operator="greaterThan">
      <formula>5.5</formula>
    </cfRule>
  </conditionalFormatting>
  <conditionalFormatting sqref="P10:P11">
    <cfRule type="cellIs" dxfId="735" priority="37" operator="lessThan">
      <formula>1.5</formula>
    </cfRule>
    <cfRule type="cellIs" dxfId="734" priority="38" operator="greaterThan">
      <formula>2.5</formula>
    </cfRule>
  </conditionalFormatting>
  <conditionalFormatting sqref="Q10:Q11">
    <cfRule type="cellIs" dxfId="733" priority="35" operator="lessThan">
      <formula>4.5</formula>
    </cfRule>
    <cfRule type="cellIs" dxfId="732" priority="36" operator="greaterThan">
      <formula>7.5</formula>
    </cfRule>
  </conditionalFormatting>
  <conditionalFormatting sqref="S10:T11">
    <cfRule type="cellIs" dxfId="731" priority="33" operator="lessThan">
      <formula>2.5</formula>
    </cfRule>
    <cfRule type="cellIs" dxfId="730" priority="34" operator="greaterThan">
      <formula>4.5</formula>
    </cfRule>
  </conditionalFormatting>
  <conditionalFormatting sqref="U10:U11">
    <cfRule type="cellIs" dxfId="729" priority="31" operator="lessThan">
      <formula>2.5</formula>
    </cfRule>
    <cfRule type="cellIs" dxfId="728" priority="32" operator="greaterThan">
      <formula>4.5</formula>
    </cfRule>
  </conditionalFormatting>
  <conditionalFormatting sqref="V10:V11">
    <cfRule type="cellIs" dxfId="727" priority="30" operator="greaterThan">
      <formula>1.5</formula>
    </cfRule>
  </conditionalFormatting>
  <conditionalFormatting sqref="N11">
    <cfRule type="cellIs" dxfId="726" priority="28" operator="lessThan">
      <formula>0.5</formula>
    </cfRule>
    <cfRule type="cellIs" dxfId="725" priority="29" operator="greaterThan">
      <formula>0.5</formula>
    </cfRule>
  </conditionalFormatting>
  <conditionalFormatting sqref="O11">
    <cfRule type="cellIs" dxfId="724" priority="26" operator="lessThan">
      <formula>4.5</formula>
    </cfRule>
    <cfRule type="cellIs" dxfId="723" priority="27" operator="greaterThan">
      <formula>5.5</formula>
    </cfRule>
  </conditionalFormatting>
  <conditionalFormatting sqref="P11">
    <cfRule type="cellIs" dxfId="722" priority="24" operator="lessThan">
      <formula>1.5</formula>
    </cfRule>
    <cfRule type="cellIs" dxfId="721" priority="25" operator="greaterThan">
      <formula>2.5</formula>
    </cfRule>
  </conditionalFormatting>
  <conditionalFormatting sqref="Q11">
    <cfRule type="cellIs" dxfId="720" priority="22" operator="lessThan">
      <formula>4.5</formula>
    </cfRule>
    <cfRule type="cellIs" dxfId="719" priority="23" operator="greaterThan">
      <formula>7.5</formula>
    </cfRule>
  </conditionalFormatting>
  <conditionalFormatting sqref="S11:T11">
    <cfRule type="cellIs" dxfId="718" priority="20" operator="lessThan">
      <formula>2.5</formula>
    </cfRule>
    <cfRule type="cellIs" dxfId="717" priority="21" operator="greaterThan">
      <formula>4.5</formula>
    </cfRule>
  </conditionalFormatting>
  <conditionalFormatting sqref="U11">
    <cfRule type="cellIs" dxfId="716" priority="18" operator="lessThan">
      <formula>2.5</formula>
    </cfRule>
    <cfRule type="cellIs" dxfId="715" priority="19" operator="greaterThan">
      <formula>4.5</formula>
    </cfRule>
  </conditionalFormatting>
  <conditionalFormatting sqref="V11">
    <cfRule type="cellIs" dxfId="714" priority="17" operator="greaterThan">
      <formula>1.5</formula>
    </cfRule>
  </conditionalFormatting>
  <conditionalFormatting sqref="M10:W11">
    <cfRule type="expression" dxfId="713" priority="1">
      <formula>M10=""</formula>
    </cfRule>
  </conditionalFormatting>
  <conditionalFormatting sqref="T10:T11">
    <cfRule type="cellIs" dxfId="712" priority="2" operator="greaterThan">
      <formula>0.5</formula>
    </cfRule>
    <cfRule type="cellIs" dxfId="711" priority="3" operator="lessThan">
      <formula>0.5</formula>
    </cfRule>
  </conditionalFormatting>
  <pageMargins left="0.7" right="0.7" top="0.75" bottom="0.75" header="0.3" footer="0.3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view="pageBreakPreview" topLeftCell="A4" zoomScale="115" zoomScaleNormal="100" zoomScaleSheetLayoutView="115" workbookViewId="0">
      <selection activeCell="J19" sqref="J12:J19"/>
    </sheetView>
  </sheetViews>
  <sheetFormatPr defaultRowHeight="15" x14ac:dyDescent="0.25"/>
  <cols>
    <col min="1" max="1" width="19.85546875" customWidth="1"/>
    <col min="2" max="2" width="25.7109375" customWidth="1"/>
    <col min="3" max="3" width="22.5703125" customWidth="1"/>
    <col min="4" max="4" width="1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70</v>
      </c>
      <c r="C3" s="46"/>
      <c r="D3" s="46"/>
      <c r="E3" s="98"/>
      <c r="F3" s="98"/>
      <c r="G3" s="98"/>
      <c r="H3" s="98"/>
      <c r="I3" s="86"/>
      <c r="J3" s="14" t="s">
        <v>71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5"/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64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61</v>
      </c>
      <c r="B12" s="13" t="s">
        <v>316</v>
      </c>
      <c r="C12" s="7" t="str">
        <f t="shared" ref="C12:C14" si="0">CONCATENATE(YEAR,":",MONTH,":",WEEK,":",DAY,":",$A12)</f>
        <v>2016:1:5:7:JIAN_E</v>
      </c>
      <c r="D12" s="7">
        <f>MATCH($C12,REPORT_DATA_BY_COMP!$A:$A,0)</f>
        <v>205</v>
      </c>
      <c r="E12" s="25">
        <f>IFERROR(INDEX(REPORT_DATA_BY_COMP!$A:$AB,$D12,MATCH(E$10,REPORT_DATA_BY_COMP!$A$1:$AB$1,0)), "")</f>
        <v>0</v>
      </c>
      <c r="F12" s="25">
        <f>IFERROR(INDEX(REPORT_DATA_BY_COMP!$A:$AB,$D12,MATCH(F$10,REPORT_DATA_BY_COMP!$A$1:$AB$1,0)), "")</f>
        <v>0</v>
      </c>
      <c r="G12" s="25">
        <f>IFERROR(INDEX(REPORT_DATA_BY_COMP!$A:$AB,$D12,MATCH(G$10,REPORT_DATA_BY_COMP!$A$1:$AB$1,0)), "")</f>
        <v>1</v>
      </c>
      <c r="H12" s="25">
        <f>IFERROR(INDEX(REPORT_DATA_BY_COMP!$A:$AB,$D12,MATCH(H$10,REPORT_DATA_BY_COMP!$A$1:$AB$1,0)), "")</f>
        <v>1</v>
      </c>
      <c r="I12" s="25">
        <f>IFERROR(INDEX(REPORT_DATA_BY_COMP!$A:$AB,$D12,MATCH(I$10,REPORT_DATA_BY_COMP!$A$1:$AB$1,0)), "")</f>
        <v>0</v>
      </c>
      <c r="J12" s="7" t="s">
        <v>315</v>
      </c>
      <c r="K12" s="25">
        <f>IFERROR(INDEX(REPORT_DATA_BY_COMP!$A:$AB,$D12,MATCH(K$10,REPORT_DATA_BY_COMP!$A$1:$AB$1,0)), "")</f>
        <v>0</v>
      </c>
      <c r="L12" s="25">
        <f>IFERROR(INDEX(REPORT_DATA_BY_COMP!$A:$AB,$D12,MATCH(L$10,REPORT_DATA_BY_COMP!$A$1:$AB$1,0)), "")</f>
        <v>0</v>
      </c>
      <c r="M12" s="25">
        <f>IFERROR(INDEX(REPORT_DATA_BY_COMP!$A:$AB,$D12,MATCH(M$10,REPORT_DATA_BY_COMP!$A$1:$AB$1,0)), "")</f>
        <v>2</v>
      </c>
      <c r="N12" s="25">
        <f>IFERROR(INDEX(REPORT_DATA_BY_COMP!$A:$AB,$D12,MATCH(N$10,REPORT_DATA_BY_COMP!$A$1:$AB$1,0)), "")</f>
        <v>4</v>
      </c>
      <c r="O12" s="25">
        <f>IFERROR(INDEX(REPORT_DATA_BY_COMP!$A:$AB,$D12,MATCH(O$10,REPORT_DATA_BY_COMP!$A$1:$AB$1,0)), "")</f>
        <v>11</v>
      </c>
      <c r="P12" s="25">
        <f>IFERROR(INDEX(REPORT_DATA_BY_COMP!$A:$AB,$D12,MATCH(P$10,REPORT_DATA_BY_COMP!$A$1:$AB$1,0)), "")</f>
        <v>7</v>
      </c>
      <c r="Q12" s="25" t="str">
        <f>IFERROR(INDEX(REPORT_DATA_BY_COMP!$A:$AB,$D12,MATCH(Q$10,REPORT_DATA_BY_COMP!$A$1:$AB$1,0)), "")</f>
        <v/>
      </c>
      <c r="R12" s="25">
        <f>IFERROR(INDEX(REPORT_DATA_BY_COMP!$A:$AB,$D12,MATCH(R$10,REPORT_DATA_BY_COMP!$A$1:$AB$1,0)), "")</f>
        <v>5</v>
      </c>
      <c r="S12" s="25">
        <f>IFERROR(INDEX(REPORT_DATA_BY_COMP!$A:$AB,$D12,MATCH(S$10,REPORT_DATA_BY_COMP!$A$1:$AB$1,0)), "")</f>
        <v>1</v>
      </c>
      <c r="T12" s="25">
        <f>IFERROR(INDEX(REPORT_DATA_BY_COMP!$A:$AB,$D12,MATCH(T$10,REPORT_DATA_BY_COMP!$A$1:$AB$1,0)), "")</f>
        <v>0</v>
      </c>
    </row>
    <row r="13" spans="1:20" x14ac:dyDescent="0.25">
      <c r="A13" s="50" t="s">
        <v>62</v>
      </c>
      <c r="B13" s="13" t="s">
        <v>67</v>
      </c>
      <c r="C13" s="7" t="str">
        <f t="shared" si="0"/>
        <v>2016:1:5:7:HUALIAN_1_E</v>
      </c>
      <c r="D13" s="7">
        <f>MATCH($C13,REPORT_DATA_BY_COMP!$A:$A,0)</f>
        <v>200</v>
      </c>
      <c r="E13" s="25">
        <f>IFERROR(INDEX(REPORT_DATA_BY_COMP!$A:$AB,$D13,MATCH(E$10,REPORT_DATA_BY_COMP!$A$1:$AB$1,0)), "")</f>
        <v>0</v>
      </c>
      <c r="F13" s="25">
        <f>IFERROR(INDEX(REPORT_DATA_BY_COMP!$A:$AB,$D13,MATCH(F$10,REPORT_DATA_BY_COMP!$A$1:$AB$1,0)), "")</f>
        <v>0</v>
      </c>
      <c r="G13" s="25">
        <f>IFERROR(INDEX(REPORT_DATA_BY_COMP!$A:$AB,$D13,MATCH(G$10,REPORT_DATA_BY_COMP!$A$1:$AB$1,0)), "")</f>
        <v>1</v>
      </c>
      <c r="H13" s="25">
        <f>IFERROR(INDEX(REPORT_DATA_BY_COMP!$A:$AB,$D13,MATCH(H$10,REPORT_DATA_BY_COMP!$A$1:$AB$1,0)), "")</f>
        <v>4</v>
      </c>
      <c r="I13" s="25">
        <f>IFERROR(INDEX(REPORT_DATA_BY_COMP!$A:$AB,$D13,MATCH(I$10,REPORT_DATA_BY_COMP!$A$1:$AB$1,0)), "")</f>
        <v>0</v>
      </c>
      <c r="J13" s="7" t="s">
        <v>318</v>
      </c>
      <c r="K13" s="25">
        <f>IFERROR(INDEX(REPORT_DATA_BY_COMP!$A:$AB,$D13,MATCH(K$10,REPORT_DATA_BY_COMP!$A$1:$AB$1,0)), "")</f>
        <v>0</v>
      </c>
      <c r="L13" s="25">
        <f>IFERROR(INDEX(REPORT_DATA_BY_COMP!$A:$AB,$D13,MATCH(L$10,REPORT_DATA_BY_COMP!$A$1:$AB$1,0)), "")</f>
        <v>0</v>
      </c>
      <c r="M13" s="25">
        <f>IFERROR(INDEX(REPORT_DATA_BY_COMP!$A:$AB,$D13,MATCH(M$10,REPORT_DATA_BY_COMP!$A$1:$AB$1,0)), "")</f>
        <v>9</v>
      </c>
      <c r="N13" s="25">
        <f>IFERROR(INDEX(REPORT_DATA_BY_COMP!$A:$AB,$D13,MATCH(N$10,REPORT_DATA_BY_COMP!$A$1:$AB$1,0)), "")</f>
        <v>0</v>
      </c>
      <c r="O13" s="25">
        <f>IFERROR(INDEX(REPORT_DATA_BY_COMP!$A:$AB,$D13,MATCH(O$10,REPORT_DATA_BY_COMP!$A$1:$AB$1,0)), "")</f>
        <v>7</v>
      </c>
      <c r="P13" s="25">
        <f>IFERROR(INDEX(REPORT_DATA_BY_COMP!$A:$AB,$D13,MATCH(P$10,REPORT_DATA_BY_COMP!$A$1:$AB$1,0)), "")</f>
        <v>11</v>
      </c>
      <c r="Q13" s="25" t="str">
        <f>IFERROR(INDEX(REPORT_DATA_BY_COMP!$A:$AB,$D13,MATCH(Q$10,REPORT_DATA_BY_COMP!$A$1:$AB$1,0)), "")</f>
        <v/>
      </c>
      <c r="R13" s="25">
        <f>IFERROR(INDEX(REPORT_DATA_BY_COMP!$A:$AB,$D13,MATCH(R$10,REPORT_DATA_BY_COMP!$A$1:$AB$1,0)), "")</f>
        <v>5</v>
      </c>
      <c r="S13" s="25">
        <f>IFERROR(INDEX(REPORT_DATA_BY_COMP!$A:$AB,$D13,MATCH(S$10,REPORT_DATA_BY_COMP!$A$1:$AB$1,0)), "")</f>
        <v>1</v>
      </c>
      <c r="T13" s="25">
        <f>IFERROR(INDEX(REPORT_DATA_BY_COMP!$A:$AB,$D13,MATCH(T$10,REPORT_DATA_BY_COMP!$A$1:$AB$1,0)), "")</f>
        <v>0</v>
      </c>
    </row>
    <row r="14" spans="1:20" x14ac:dyDescent="0.25">
      <c r="A14" s="50" t="s">
        <v>308</v>
      </c>
      <c r="B14" s="13" t="s">
        <v>68</v>
      </c>
      <c r="C14" s="7" t="str">
        <f t="shared" si="0"/>
        <v>2016:1:5:7:HUALIAN_3_S</v>
      </c>
      <c r="D14" s="7">
        <f>MATCH($C14,REPORT_DATA_BY_COMP!$A:$A,0)</f>
        <v>204</v>
      </c>
      <c r="E14" s="25">
        <f>IFERROR(INDEX(REPORT_DATA_BY_COMP!$A:$AB,$D14,MATCH(E$10,REPORT_DATA_BY_COMP!$A$1:$AB$1,0)), "")</f>
        <v>0</v>
      </c>
      <c r="F14" s="25">
        <f>IFERROR(INDEX(REPORT_DATA_BY_COMP!$A:$AB,$D14,MATCH(F$10,REPORT_DATA_BY_COMP!$A$1:$AB$1,0)), "")</f>
        <v>0</v>
      </c>
      <c r="G14" s="25">
        <f>IFERROR(INDEX(REPORT_DATA_BY_COMP!$A:$AB,$D14,MATCH(G$10,REPORT_DATA_BY_COMP!$A$1:$AB$1,0)), "")</f>
        <v>3</v>
      </c>
      <c r="H14" s="25">
        <f>IFERROR(INDEX(REPORT_DATA_BY_COMP!$A:$AB,$D14,MATCH(H$10,REPORT_DATA_BY_COMP!$A$1:$AB$1,0)), "")</f>
        <v>0</v>
      </c>
      <c r="I14" s="25">
        <f>IFERROR(INDEX(REPORT_DATA_BY_COMP!$A:$AB,$D14,MATCH(I$10,REPORT_DATA_BY_COMP!$A$1:$AB$1,0)), "")</f>
        <v>0</v>
      </c>
      <c r="J14" s="7" t="s">
        <v>317</v>
      </c>
      <c r="K14" s="25">
        <f>IFERROR(INDEX(REPORT_DATA_BY_COMP!$A:$AB,$D14,MATCH(K$10,REPORT_DATA_BY_COMP!$A$1:$AB$1,0)), "")</f>
        <v>0</v>
      </c>
      <c r="L14" s="25">
        <f>IFERROR(INDEX(REPORT_DATA_BY_COMP!$A:$AB,$D14,MATCH(L$10,REPORT_DATA_BY_COMP!$A$1:$AB$1,0)), "")</f>
        <v>0</v>
      </c>
      <c r="M14" s="25">
        <f>IFERROR(INDEX(REPORT_DATA_BY_COMP!$A:$AB,$D14,MATCH(M$10,REPORT_DATA_BY_COMP!$A$1:$AB$1,0)), "")</f>
        <v>7</v>
      </c>
      <c r="N14" s="25">
        <f>IFERROR(INDEX(REPORT_DATA_BY_COMP!$A:$AB,$D14,MATCH(N$10,REPORT_DATA_BY_COMP!$A$1:$AB$1,0)), "")</f>
        <v>3</v>
      </c>
      <c r="O14" s="25">
        <f>IFERROR(INDEX(REPORT_DATA_BY_COMP!$A:$AB,$D14,MATCH(O$10,REPORT_DATA_BY_COMP!$A$1:$AB$1,0)), "")</f>
        <v>8</v>
      </c>
      <c r="P14" s="25">
        <f>IFERROR(INDEX(REPORT_DATA_BY_COMP!$A:$AB,$D14,MATCH(P$10,REPORT_DATA_BY_COMP!$A$1:$AB$1,0)), "")</f>
        <v>11</v>
      </c>
      <c r="Q14" s="25" t="str">
        <f>IFERROR(INDEX(REPORT_DATA_BY_COMP!$A:$AB,$D14,MATCH(Q$10,REPORT_DATA_BY_COMP!$A$1:$AB$1,0)), "")</f>
        <v/>
      </c>
      <c r="R14" s="25">
        <f>IFERROR(INDEX(REPORT_DATA_BY_COMP!$A:$AB,$D14,MATCH(R$10,REPORT_DATA_BY_COMP!$A$1:$AB$1,0)), "")</f>
        <v>3</v>
      </c>
      <c r="S14" s="25">
        <f>IFERROR(INDEX(REPORT_DATA_BY_COMP!$A:$AB,$D14,MATCH(S$10,REPORT_DATA_BY_COMP!$A$1:$AB$1,0)), "")</f>
        <v>0</v>
      </c>
      <c r="T14" s="25">
        <f>IFERROR(INDEX(REPORT_DATA_BY_COMP!$A:$AB,$D14,MATCH(T$10,REPORT_DATA_BY_COMP!$A$1:$AB$1,0)), "")</f>
        <v>0</v>
      </c>
    </row>
    <row r="15" spans="1:20" x14ac:dyDescent="0.25">
      <c r="A15" s="50"/>
      <c r="B15" s="23" t="s">
        <v>42</v>
      </c>
      <c r="C15" s="24"/>
      <c r="D15" s="24"/>
      <c r="E15" s="26">
        <f>SUM(E12:E14)</f>
        <v>0</v>
      </c>
      <c r="F15" s="26">
        <f>SUM(F12:F14)</f>
        <v>0</v>
      </c>
      <c r="G15" s="26">
        <f>SUM(G12:G14)</f>
        <v>5</v>
      </c>
      <c r="H15" s="26">
        <f>SUM(H12:H14)</f>
        <v>5</v>
      </c>
      <c r="I15" s="26">
        <f>SUM(I12:I14)</f>
        <v>0</v>
      </c>
      <c r="J15" s="24"/>
      <c r="K15" s="26">
        <f t="shared" ref="K15:T15" si="1">SUM(K12:K14)</f>
        <v>0</v>
      </c>
      <c r="L15" s="26">
        <f t="shared" si="1"/>
        <v>0</v>
      </c>
      <c r="M15" s="26">
        <f t="shared" si="1"/>
        <v>18</v>
      </c>
      <c r="N15" s="26">
        <f t="shared" si="1"/>
        <v>7</v>
      </c>
      <c r="O15" s="26">
        <f t="shared" si="1"/>
        <v>26</v>
      </c>
      <c r="P15" s="26">
        <f t="shared" si="1"/>
        <v>29</v>
      </c>
      <c r="Q15" s="26">
        <f t="shared" si="1"/>
        <v>0</v>
      </c>
      <c r="R15" s="26">
        <f t="shared" si="1"/>
        <v>13</v>
      </c>
      <c r="S15" s="26">
        <f t="shared" si="1"/>
        <v>2</v>
      </c>
      <c r="T15" s="26">
        <f t="shared" si="1"/>
        <v>0</v>
      </c>
    </row>
    <row r="16" spans="1:20" x14ac:dyDescent="0.25">
      <c r="A16" s="45"/>
      <c r="B16" s="10" t="s">
        <v>145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</row>
    <row r="17" spans="1:20" x14ac:dyDescent="0.25">
      <c r="A17" s="50" t="s">
        <v>65</v>
      </c>
      <c r="B17" s="13" t="s">
        <v>146</v>
      </c>
      <c r="C17" s="7" t="str">
        <f t="shared" ref="C17:C19" si="2">CONCATENATE(YEAR,":",MONTH,":",WEEK,":",DAY,":",$A17)</f>
        <v>2016:1:5:7:HUALIAN_3_A_E</v>
      </c>
      <c r="D17" s="7">
        <f>MATCH($C17,REPORT_DATA_BY_COMP!$A:$A,0)</f>
        <v>202</v>
      </c>
      <c r="E17" s="25">
        <f>IFERROR(INDEX(REPORT_DATA_BY_COMP!$A:$AB,$D17,MATCH(E$10,REPORT_DATA_BY_COMP!$A$1:$AB$1,0)), "")</f>
        <v>0</v>
      </c>
      <c r="F17" s="25">
        <f>IFERROR(INDEX(REPORT_DATA_BY_COMP!$A:$AB,$D17,MATCH(F$10,REPORT_DATA_BY_COMP!$A$1:$AB$1,0)), "")</f>
        <v>0</v>
      </c>
      <c r="G17" s="25">
        <f>IFERROR(INDEX(REPORT_DATA_BY_COMP!$A:$AB,$D17,MATCH(G$10,REPORT_DATA_BY_COMP!$A$1:$AB$1,0)), "")</f>
        <v>3</v>
      </c>
      <c r="H17" s="25">
        <f>IFERROR(INDEX(REPORT_DATA_BY_COMP!$A:$AB,$D17,MATCH(H$10,REPORT_DATA_BY_COMP!$A$1:$AB$1,0)), "")</f>
        <v>0</v>
      </c>
      <c r="I17" s="25">
        <f>IFERROR(INDEX(REPORT_DATA_BY_COMP!$A:$AB,$D17,MATCH(I$10,REPORT_DATA_BY_COMP!$A$1:$AB$1,0)), "")</f>
        <v>0</v>
      </c>
      <c r="J17" s="7" t="s">
        <v>320</v>
      </c>
      <c r="K17" s="25">
        <f>IFERROR(INDEX(REPORT_DATA_BY_COMP!$A:$AB,$D17,MATCH(K$10,REPORT_DATA_BY_COMP!$A$1:$AB$1,0)), "")</f>
        <v>0</v>
      </c>
      <c r="L17" s="25">
        <f>IFERROR(INDEX(REPORT_DATA_BY_COMP!$A:$AB,$D17,MATCH(L$10,REPORT_DATA_BY_COMP!$A$1:$AB$1,0)), "")</f>
        <v>0</v>
      </c>
      <c r="M17" s="25">
        <f>IFERROR(INDEX(REPORT_DATA_BY_COMP!$A:$AB,$D17,MATCH(M$10,REPORT_DATA_BY_COMP!$A$1:$AB$1,0)), "")</f>
        <v>6</v>
      </c>
      <c r="N17" s="25">
        <f>IFERROR(INDEX(REPORT_DATA_BY_COMP!$A:$AB,$D17,MATCH(N$10,REPORT_DATA_BY_COMP!$A$1:$AB$1,0)), "")</f>
        <v>2</v>
      </c>
      <c r="O17" s="25">
        <f>IFERROR(INDEX(REPORT_DATA_BY_COMP!$A:$AB,$D17,MATCH(O$10,REPORT_DATA_BY_COMP!$A$1:$AB$1,0)), "")</f>
        <v>5</v>
      </c>
      <c r="P17" s="25">
        <f>IFERROR(INDEX(REPORT_DATA_BY_COMP!$A:$AB,$D17,MATCH(P$10,REPORT_DATA_BY_COMP!$A$1:$AB$1,0)), "")</f>
        <v>6</v>
      </c>
      <c r="Q17" s="25" t="str">
        <f>IFERROR(INDEX(REPORT_DATA_BY_COMP!$A:$AB,$D17,MATCH(Q$10,REPORT_DATA_BY_COMP!$A$1:$AB$1,0)), "")</f>
        <v/>
      </c>
      <c r="R17" s="25">
        <f>IFERROR(INDEX(REPORT_DATA_BY_COMP!$A:$AB,$D17,MATCH(R$10,REPORT_DATA_BY_COMP!$A$1:$AB$1,0)), "")</f>
        <v>5</v>
      </c>
      <c r="S17" s="25">
        <f>IFERROR(INDEX(REPORT_DATA_BY_COMP!$A:$AB,$D17,MATCH(S$10,REPORT_DATA_BY_COMP!$A$1:$AB$1,0)), "")</f>
        <v>0</v>
      </c>
      <c r="T17" s="25">
        <f>IFERROR(INDEX(REPORT_DATA_BY_COMP!$A:$AB,$D17,MATCH(T$10,REPORT_DATA_BY_COMP!$A$1:$AB$1,0)), "")</f>
        <v>0</v>
      </c>
    </row>
    <row r="18" spans="1:20" x14ac:dyDescent="0.25">
      <c r="A18" s="50" t="s">
        <v>66</v>
      </c>
      <c r="B18" s="13" t="s">
        <v>69</v>
      </c>
      <c r="C18" s="7" t="str">
        <f t="shared" si="2"/>
        <v>2016:1:5:7:HUALIAN_3_B_E</v>
      </c>
      <c r="D18" s="7">
        <f>MATCH($C18,REPORT_DATA_BY_COMP!$A:$A,0)</f>
        <v>203</v>
      </c>
      <c r="E18" s="25">
        <f>IFERROR(INDEX(REPORT_DATA_BY_COMP!$A:$AB,$D18,MATCH(E$10,REPORT_DATA_BY_COMP!$A$1:$AB$1,0)), "")</f>
        <v>0</v>
      </c>
      <c r="F18" s="25">
        <f>IFERROR(INDEX(REPORT_DATA_BY_COMP!$A:$AB,$D18,MATCH(F$10,REPORT_DATA_BY_COMP!$A$1:$AB$1,0)), "")</f>
        <v>0</v>
      </c>
      <c r="G18" s="25">
        <f>IFERROR(INDEX(REPORT_DATA_BY_COMP!$A:$AB,$D18,MATCH(G$10,REPORT_DATA_BY_COMP!$A$1:$AB$1,0)), "")</f>
        <v>3</v>
      </c>
      <c r="H18" s="25">
        <f>IFERROR(INDEX(REPORT_DATA_BY_COMP!$A:$AB,$D18,MATCH(H$10,REPORT_DATA_BY_COMP!$A$1:$AB$1,0)), "")</f>
        <v>4</v>
      </c>
      <c r="I18" s="25">
        <f>IFERROR(INDEX(REPORT_DATA_BY_COMP!$A:$AB,$D18,MATCH(I$10,REPORT_DATA_BY_COMP!$A$1:$AB$1,0)), "")</f>
        <v>0</v>
      </c>
      <c r="J18" s="7" t="s">
        <v>321</v>
      </c>
      <c r="K18" s="25">
        <f>IFERROR(INDEX(REPORT_DATA_BY_COMP!$A:$AB,$D18,MATCH(K$10,REPORT_DATA_BY_COMP!$A$1:$AB$1,0)), "")</f>
        <v>0</v>
      </c>
      <c r="L18" s="25">
        <f>IFERROR(INDEX(REPORT_DATA_BY_COMP!$A:$AB,$D18,MATCH(L$10,REPORT_DATA_BY_COMP!$A$1:$AB$1,0)), "")</f>
        <v>0</v>
      </c>
      <c r="M18" s="25">
        <f>IFERROR(INDEX(REPORT_DATA_BY_COMP!$A:$AB,$D18,MATCH(M$10,REPORT_DATA_BY_COMP!$A$1:$AB$1,0)), "")</f>
        <v>7</v>
      </c>
      <c r="N18" s="25">
        <f>IFERROR(INDEX(REPORT_DATA_BY_COMP!$A:$AB,$D18,MATCH(N$10,REPORT_DATA_BY_COMP!$A$1:$AB$1,0)), "")</f>
        <v>1</v>
      </c>
      <c r="O18" s="25">
        <f>IFERROR(INDEX(REPORT_DATA_BY_COMP!$A:$AB,$D18,MATCH(O$10,REPORT_DATA_BY_COMP!$A$1:$AB$1,0)), "")</f>
        <v>6</v>
      </c>
      <c r="P18" s="25">
        <f>IFERROR(INDEX(REPORT_DATA_BY_COMP!$A:$AB,$D18,MATCH(P$10,REPORT_DATA_BY_COMP!$A$1:$AB$1,0)), "")</f>
        <v>19</v>
      </c>
      <c r="Q18" s="25" t="str">
        <f>IFERROR(INDEX(REPORT_DATA_BY_COMP!$A:$AB,$D18,MATCH(Q$10,REPORT_DATA_BY_COMP!$A$1:$AB$1,0)), "")</f>
        <v/>
      </c>
      <c r="R18" s="25">
        <f>IFERROR(INDEX(REPORT_DATA_BY_COMP!$A:$AB,$D18,MATCH(R$10,REPORT_DATA_BY_COMP!$A$1:$AB$1,0)), "")</f>
        <v>5</v>
      </c>
      <c r="S18" s="25">
        <f>IFERROR(INDEX(REPORT_DATA_BY_COMP!$A:$AB,$D18,MATCH(S$10,REPORT_DATA_BY_COMP!$A$1:$AB$1,0)), "")</f>
        <v>0</v>
      </c>
      <c r="T18" s="25">
        <f>IFERROR(INDEX(REPORT_DATA_BY_COMP!$A:$AB,$D18,MATCH(T$10,REPORT_DATA_BY_COMP!$A$1:$AB$1,0)), "")</f>
        <v>3</v>
      </c>
    </row>
    <row r="19" spans="1:20" x14ac:dyDescent="0.25">
      <c r="A19" s="50" t="s">
        <v>63</v>
      </c>
      <c r="B19" s="13" t="s">
        <v>322</v>
      </c>
      <c r="C19" s="7" t="str">
        <f t="shared" si="2"/>
        <v>2016:1:5:7:HUALIAN_1_S</v>
      </c>
      <c r="D19" s="7">
        <f>MATCH($C19,REPORT_DATA_BY_COMP!$A:$A,0)</f>
        <v>201</v>
      </c>
      <c r="E19" s="25">
        <f>IFERROR(INDEX(REPORT_DATA_BY_COMP!$A:$AB,$D19,MATCH(E$10,REPORT_DATA_BY_COMP!$A$1:$AB$1,0)), "")</f>
        <v>0</v>
      </c>
      <c r="F19" s="25">
        <f>IFERROR(INDEX(REPORT_DATA_BY_COMP!$A:$AB,$D19,MATCH(F$10,REPORT_DATA_BY_COMP!$A$1:$AB$1,0)), "")</f>
        <v>0</v>
      </c>
      <c r="G19" s="25">
        <f>IFERROR(INDEX(REPORT_DATA_BY_COMP!$A:$AB,$D19,MATCH(G$10,REPORT_DATA_BY_COMP!$A$1:$AB$1,0)), "")</f>
        <v>0</v>
      </c>
      <c r="H19" s="25">
        <f>IFERROR(INDEX(REPORT_DATA_BY_COMP!$A:$AB,$D19,MATCH(H$10,REPORT_DATA_BY_COMP!$A$1:$AB$1,0)), "")</f>
        <v>3</v>
      </c>
      <c r="I19" s="25">
        <f>IFERROR(INDEX(REPORT_DATA_BY_COMP!$A:$AB,$D19,MATCH(I$10,REPORT_DATA_BY_COMP!$A$1:$AB$1,0)), "")</f>
        <v>0</v>
      </c>
      <c r="J19" s="7" t="s">
        <v>319</v>
      </c>
      <c r="K19" s="25">
        <f>IFERROR(INDEX(REPORT_DATA_BY_COMP!$A:$AB,$D19,MATCH(K$10,REPORT_DATA_BY_COMP!$A$1:$AB$1,0)), "")</f>
        <v>0</v>
      </c>
      <c r="L19" s="25">
        <f>IFERROR(INDEX(REPORT_DATA_BY_COMP!$A:$AB,$D19,MATCH(L$10,REPORT_DATA_BY_COMP!$A$1:$AB$1,0)), "")</f>
        <v>0</v>
      </c>
      <c r="M19" s="25">
        <f>IFERROR(INDEX(REPORT_DATA_BY_COMP!$A:$AB,$D19,MATCH(M$10,REPORT_DATA_BY_COMP!$A$1:$AB$1,0)), "")</f>
        <v>8</v>
      </c>
      <c r="N19" s="25">
        <f>IFERROR(INDEX(REPORT_DATA_BY_COMP!$A:$AB,$D19,MATCH(N$10,REPORT_DATA_BY_COMP!$A$1:$AB$1,0)), "")</f>
        <v>1</v>
      </c>
      <c r="O19" s="25">
        <f>IFERROR(INDEX(REPORT_DATA_BY_COMP!$A:$AB,$D19,MATCH(O$10,REPORT_DATA_BY_COMP!$A$1:$AB$1,0)), "")</f>
        <v>4</v>
      </c>
      <c r="P19" s="25">
        <f>IFERROR(INDEX(REPORT_DATA_BY_COMP!$A:$AB,$D19,MATCH(P$10,REPORT_DATA_BY_COMP!$A$1:$AB$1,0)), "")</f>
        <v>13</v>
      </c>
      <c r="Q19" s="25" t="str">
        <f>IFERROR(INDEX(REPORT_DATA_BY_COMP!$A:$AB,$D19,MATCH(Q$10,REPORT_DATA_BY_COMP!$A$1:$AB$1,0)), "")</f>
        <v/>
      </c>
      <c r="R19" s="25">
        <f>IFERROR(INDEX(REPORT_DATA_BY_COMP!$A:$AB,$D19,MATCH(R$10,REPORT_DATA_BY_COMP!$A$1:$AB$1,0)), "")</f>
        <v>2</v>
      </c>
      <c r="S19" s="25">
        <f>IFERROR(INDEX(REPORT_DATA_BY_COMP!$A:$AB,$D19,MATCH(S$10,REPORT_DATA_BY_COMP!$A$1:$AB$1,0)), "")</f>
        <v>2</v>
      </c>
      <c r="T19" s="25">
        <f>IFERROR(INDEX(REPORT_DATA_BY_COMP!$A:$AB,$D19,MATCH(T$10,REPORT_DATA_BY_COMP!$A$1:$AB$1,0)), "")</f>
        <v>0</v>
      </c>
    </row>
    <row r="20" spans="1:20" x14ac:dyDescent="0.25">
      <c r="A20" s="54"/>
      <c r="B20" s="23" t="s">
        <v>42</v>
      </c>
      <c r="C20" s="24"/>
      <c r="D20" s="24"/>
      <c r="E20" s="26">
        <f>SUM(E17:E19)</f>
        <v>0</v>
      </c>
      <c r="F20" s="26">
        <f>SUM(F17:F19)</f>
        <v>0</v>
      </c>
      <c r="G20" s="26">
        <f>SUM(G17:G19)</f>
        <v>6</v>
      </c>
      <c r="H20" s="26">
        <f>SUM(H17:H19)</f>
        <v>7</v>
      </c>
      <c r="I20" s="26">
        <f>SUM(I17:I19)</f>
        <v>0</v>
      </c>
      <c r="J20" s="24"/>
      <c r="K20" s="26">
        <f t="shared" ref="K20:T20" si="3">SUM(K17:K19)</f>
        <v>0</v>
      </c>
      <c r="L20" s="26">
        <f t="shared" si="3"/>
        <v>0</v>
      </c>
      <c r="M20" s="26">
        <f t="shared" si="3"/>
        <v>21</v>
      </c>
      <c r="N20" s="26">
        <f t="shared" si="3"/>
        <v>4</v>
      </c>
      <c r="O20" s="26">
        <f t="shared" si="3"/>
        <v>15</v>
      </c>
      <c r="P20" s="26">
        <f t="shared" si="3"/>
        <v>38</v>
      </c>
      <c r="Q20" s="26">
        <f t="shared" si="3"/>
        <v>0</v>
      </c>
      <c r="R20" s="26">
        <f t="shared" si="3"/>
        <v>12</v>
      </c>
      <c r="S20" s="26">
        <f t="shared" si="3"/>
        <v>2</v>
      </c>
      <c r="T20" s="26">
        <f t="shared" si="3"/>
        <v>3</v>
      </c>
    </row>
    <row r="22" spans="1:20" x14ac:dyDescent="0.25">
      <c r="B22" s="29" t="s">
        <v>263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4"/>
    </row>
    <row r="23" spans="1:20" x14ac:dyDescent="0.25">
      <c r="A23" t="s">
        <v>264</v>
      </c>
      <c r="B23" s="30" t="s">
        <v>253</v>
      </c>
      <c r="C23" s="31" t="str">
        <f>CONCATENATE(YEAR,":",MONTH,":1:",WEEKLY_REPORT_DAY,":", $A23)</f>
        <v>2016:1:1:7:HUALIAN</v>
      </c>
      <c r="D23" s="31" t="e">
        <f>MATCH($C23,REPORT_DATA_BY_ZONE!$A:$A, 0)</f>
        <v>#N/A</v>
      </c>
      <c r="E23" s="25" t="str">
        <f>IFERROR(INDEX(REPORT_DATA_BY_ZONE!$A:$Z,$D23,MATCH(E$10,REPORT_DATA_BY_ZONE!$A$1:$Z$1,0)), "")</f>
        <v/>
      </c>
      <c r="F23" s="25" t="str">
        <f>IFERROR(INDEX(REPORT_DATA_BY_ZONE!$A:$Z,$D23,MATCH(F$10,REPORT_DATA_BY_ZONE!$A$1:$Z$1,0)), "")</f>
        <v/>
      </c>
      <c r="G23" s="25" t="str">
        <f>IFERROR(INDEX(REPORT_DATA_BY_ZONE!$A:$Z,$D23,MATCH(G$10,REPORT_DATA_BY_ZONE!$A$1:$Z$1,0)), "")</f>
        <v/>
      </c>
      <c r="H23" s="25" t="str">
        <f>IFERROR(INDEX(REPORT_DATA_BY_ZONE!$A:$Z,$D23,MATCH(H$10,REPORT_DATA_BY_ZONE!$A$1:$Z$1,0)), "")</f>
        <v/>
      </c>
      <c r="I23" s="25" t="str">
        <f>IFERROR(INDEX(REPORT_DATA_BY_ZONE!$A:$Z,$D23,MATCH(I$10,REPORT_DATA_BY_ZONE!$A$1:$Z$1,0)), "")</f>
        <v/>
      </c>
      <c r="J23" s="31"/>
      <c r="K23" s="36" t="str">
        <f>IFERROR(INDEX(REPORT_DATA_BY_ZONE!$A:$Z,$D23,MATCH(K$10,REPORT_DATA_BY_ZONE!$A$1:$Z$1,0)), "")</f>
        <v/>
      </c>
      <c r="L23" s="36" t="str">
        <f>IFERROR(INDEX(REPORT_DATA_BY_ZONE!$A:$Z,$D23,MATCH(L$10,REPORT_DATA_BY_ZONE!$A$1:$Z$1,0)), "")</f>
        <v/>
      </c>
      <c r="M23" s="36" t="str">
        <f>IFERROR(INDEX(REPORT_DATA_BY_ZONE!$A:$Z,$D23,MATCH(M$10,REPORT_DATA_BY_ZONE!$A$1:$Z$1,0)), "")</f>
        <v/>
      </c>
      <c r="N23" s="36" t="str">
        <f>IFERROR(INDEX(REPORT_DATA_BY_ZONE!$A:$Z,$D23,MATCH(N$10,REPORT_DATA_BY_ZONE!$A$1:$Z$1,0)), "")</f>
        <v/>
      </c>
      <c r="O23" s="36" t="str">
        <f>IFERROR(INDEX(REPORT_DATA_BY_ZONE!$A:$Z,$D23,MATCH(O$10,REPORT_DATA_BY_ZONE!$A$1:$Z$1,0)), "")</f>
        <v/>
      </c>
      <c r="P23" s="36" t="str">
        <f>IFERROR(INDEX(REPORT_DATA_BY_ZONE!$A:$Z,$D23,MATCH(P$10,REPORT_DATA_BY_ZONE!$A$1:$Z$1,0)), "")</f>
        <v/>
      </c>
      <c r="Q23" s="36" t="str">
        <f>IFERROR(INDEX(REPORT_DATA_BY_ZONE!$A:$Z,$D23,MATCH(Q$10,REPORT_DATA_BY_ZONE!$A$1:$Z$1,0)), "")</f>
        <v/>
      </c>
      <c r="R23" s="36" t="str">
        <f>IFERROR(INDEX(REPORT_DATA_BY_ZONE!$A:$Z,$D23,MATCH(R$10,REPORT_DATA_BY_ZONE!$A$1:$Z$1,0)), "")</f>
        <v/>
      </c>
      <c r="S23" s="36" t="str">
        <f>IFERROR(INDEX(REPORT_DATA_BY_ZONE!$A:$Z,$D23,MATCH(S$10,REPORT_DATA_BY_ZONE!$A$1:$Z$1,0)), "")</f>
        <v/>
      </c>
      <c r="T23" s="36" t="str">
        <f>IFERROR(INDEX(REPORT_DATA_BY_ZONE!$A:$Z,$D23,MATCH(T$10,REPORT_DATA_BY_ZONE!$A$1:$Z$1,0)), "")</f>
        <v/>
      </c>
    </row>
    <row r="24" spans="1:20" x14ac:dyDescent="0.25">
      <c r="A24" t="s">
        <v>264</v>
      </c>
      <c r="B24" s="30" t="s">
        <v>254</v>
      </c>
      <c r="C24" s="31" t="str">
        <f>CONCATENATE(YEAR,":",MONTH,":2:",WEEKLY_REPORT_DAY,":", $A24)</f>
        <v>2016:1:2:7:HUALIAN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264</v>
      </c>
      <c r="B25" s="30" t="s">
        <v>255</v>
      </c>
      <c r="C25" s="31" t="str">
        <f>CONCATENATE(YEAR,":",MONTH,":3:",WEEKLY_REPORT_DAY,":", $A25)</f>
        <v>2016:1:3:7:HUALIAN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264</v>
      </c>
      <c r="B26" s="30" t="s">
        <v>256</v>
      </c>
      <c r="C26" s="31" t="str">
        <f>CONCATENATE(YEAR,":",MONTH,":4:",WEEKLY_REPORT_DAY,":", $A26)</f>
        <v>2016:1:4:7:HUALIAN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264</v>
      </c>
      <c r="B27" s="30" t="s">
        <v>257</v>
      </c>
      <c r="C27" s="31" t="str">
        <f>CONCATENATE(YEAR,":",MONTH,":5:",WEEKLY_REPORT_DAY,":", $A27)</f>
        <v>2016:1:5:7:HUALIAN</v>
      </c>
      <c r="D27" s="31">
        <f>MATCH($C27,REPORT_DATA_BY_ZONE!$A:$A, 0)</f>
        <v>4</v>
      </c>
      <c r="E27" s="25">
        <f>IFERROR(INDEX(REPORT_DATA_BY_ZONE!$A:$Z,$D27,MATCH(E$10,REPORT_DATA_BY_ZONE!$A$1:$Z$1,0)), "")</f>
        <v>0</v>
      </c>
      <c r="F27" s="25">
        <f>IFERROR(INDEX(REPORT_DATA_BY_ZONE!$A:$Z,$D27,MATCH(F$10,REPORT_DATA_BY_ZONE!$A$1:$Z$1,0)), "")</f>
        <v>0</v>
      </c>
      <c r="G27" s="25">
        <f>IFERROR(INDEX(REPORT_DATA_BY_ZONE!$A:$Z,$D27,MATCH(G$10,REPORT_DATA_BY_ZONE!$A$1:$Z$1,0)), "")</f>
        <v>11</v>
      </c>
      <c r="H27" s="25">
        <f>IFERROR(INDEX(REPORT_DATA_BY_ZONE!$A:$Z,$D27,MATCH(H$10,REPORT_DATA_BY_ZONE!$A$1:$Z$1,0)), "")</f>
        <v>12</v>
      </c>
      <c r="I27" s="25">
        <f>IFERROR(INDEX(REPORT_DATA_BY_ZONE!$A:$Z,$D27,MATCH(I$10,REPORT_DATA_BY_ZONE!$A$1:$Z$1,0)), "")</f>
        <v>0</v>
      </c>
      <c r="J27" s="31"/>
      <c r="K27" s="36">
        <f>IFERROR(INDEX(REPORT_DATA_BY_ZONE!$A:$Z,$D27,MATCH(K$10,REPORT_DATA_BY_ZONE!$A$1:$Z$1,0)), "")</f>
        <v>0</v>
      </c>
      <c r="L27" s="36">
        <f>IFERROR(INDEX(REPORT_DATA_BY_ZONE!$A:$Z,$D27,MATCH(L$10,REPORT_DATA_BY_ZONE!$A$1:$Z$1,0)), "")</f>
        <v>0</v>
      </c>
      <c r="M27" s="36">
        <f>IFERROR(INDEX(REPORT_DATA_BY_ZONE!$A:$Z,$D27,MATCH(M$10,REPORT_DATA_BY_ZONE!$A$1:$Z$1,0)), "")</f>
        <v>39</v>
      </c>
      <c r="N27" s="36">
        <f>IFERROR(INDEX(REPORT_DATA_BY_ZONE!$A:$Z,$D27,MATCH(N$10,REPORT_DATA_BY_ZONE!$A$1:$Z$1,0)), "")</f>
        <v>11</v>
      </c>
      <c r="O27" s="36">
        <f>IFERROR(INDEX(REPORT_DATA_BY_ZONE!$A:$Z,$D27,MATCH(O$10,REPORT_DATA_BY_ZONE!$A$1:$Z$1,0)), "")</f>
        <v>41</v>
      </c>
      <c r="P27" s="36">
        <f>IFERROR(INDEX(REPORT_DATA_BY_ZONE!$A:$Z,$D27,MATCH(P$10,REPORT_DATA_BY_ZONE!$A$1:$Z$1,0)), "")</f>
        <v>67</v>
      </c>
      <c r="Q27" s="36">
        <f>IFERROR(INDEX(REPORT_DATA_BY_ZONE!$A:$Z,$D27,MATCH(Q$10,REPORT_DATA_BY_ZONE!$A$1:$Z$1,0)), "")</f>
        <v>29</v>
      </c>
      <c r="R27" s="36">
        <f>IFERROR(INDEX(REPORT_DATA_BY_ZONE!$A:$Z,$D27,MATCH(R$10,REPORT_DATA_BY_ZONE!$A$1:$Z$1,0)), "")</f>
        <v>25</v>
      </c>
      <c r="S27" s="36">
        <f>IFERROR(INDEX(REPORT_DATA_BY_ZONE!$A:$Z,$D27,MATCH(S$10,REPORT_DATA_BY_ZONE!$A$1:$Z$1,0)), "")</f>
        <v>4</v>
      </c>
      <c r="T27" s="36">
        <f>IFERROR(INDEX(REPORT_DATA_BY_ZONE!$A:$Z,$D27,MATCH(T$10,REPORT_DATA_BY_ZONE!$A$1:$Z$1,0)), "")</f>
        <v>3</v>
      </c>
    </row>
    <row r="28" spans="1:20" x14ac:dyDescent="0.25">
      <c r="B28" s="35" t="s">
        <v>42</v>
      </c>
      <c r="C28" s="32"/>
      <c r="D28" s="32"/>
      <c r="E28" s="37">
        <f>SUM(E23:E27)</f>
        <v>0</v>
      </c>
      <c r="F28" s="37">
        <f t="shared" ref="F28:T28" si="4">SUM(F23:F27)</f>
        <v>0</v>
      </c>
      <c r="G28" s="37">
        <f t="shared" si="4"/>
        <v>11</v>
      </c>
      <c r="H28" s="37">
        <f t="shared" si="4"/>
        <v>12</v>
      </c>
      <c r="I28" s="37">
        <f t="shared" si="4"/>
        <v>0</v>
      </c>
      <c r="J28" s="32"/>
      <c r="K28" s="37">
        <f t="shared" si="4"/>
        <v>0</v>
      </c>
      <c r="L28" s="37">
        <f t="shared" si="4"/>
        <v>0</v>
      </c>
      <c r="M28" s="37">
        <f t="shared" si="4"/>
        <v>39</v>
      </c>
      <c r="N28" s="37">
        <f t="shared" si="4"/>
        <v>11</v>
      </c>
      <c r="O28" s="37">
        <f t="shared" si="4"/>
        <v>41</v>
      </c>
      <c r="P28" s="37">
        <f t="shared" si="4"/>
        <v>67</v>
      </c>
      <c r="Q28" s="37">
        <f t="shared" si="4"/>
        <v>29</v>
      </c>
      <c r="R28" s="37">
        <f t="shared" si="4"/>
        <v>25</v>
      </c>
      <c r="S28" s="37">
        <f t="shared" si="4"/>
        <v>4</v>
      </c>
      <c r="T28" s="37">
        <f t="shared" si="4"/>
        <v>3</v>
      </c>
    </row>
    <row r="30" spans="1:20" x14ac:dyDescent="0.25">
      <c r="E30">
        <f>E20+E15</f>
        <v>0</v>
      </c>
      <c r="F30" s="17">
        <f t="shared" ref="F30:T30" si="5">F20+F15</f>
        <v>0</v>
      </c>
      <c r="G30" s="17">
        <f t="shared" si="5"/>
        <v>11</v>
      </c>
      <c r="H30" s="17">
        <f t="shared" si="5"/>
        <v>12</v>
      </c>
      <c r="I30" s="17">
        <f t="shared" si="5"/>
        <v>0</v>
      </c>
      <c r="J30" s="17"/>
      <c r="K30" s="17">
        <f t="shared" si="5"/>
        <v>0</v>
      </c>
      <c r="L30" s="17">
        <f t="shared" si="5"/>
        <v>0</v>
      </c>
      <c r="M30" s="17">
        <f t="shared" si="5"/>
        <v>39</v>
      </c>
      <c r="N30" s="17">
        <f t="shared" si="5"/>
        <v>11</v>
      </c>
      <c r="O30" s="17">
        <f t="shared" si="5"/>
        <v>41</v>
      </c>
      <c r="P30" s="17">
        <f t="shared" si="5"/>
        <v>67</v>
      </c>
      <c r="Q30" s="17">
        <f t="shared" si="5"/>
        <v>0</v>
      </c>
      <c r="R30" s="17">
        <f t="shared" si="5"/>
        <v>25</v>
      </c>
      <c r="S30" s="17">
        <f t="shared" si="5"/>
        <v>4</v>
      </c>
      <c r="T30" s="17">
        <f t="shared" si="5"/>
        <v>3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4">
    <cfRule type="cellIs" dxfId="710" priority="53" operator="lessThan">
      <formula>0.5</formula>
    </cfRule>
    <cfRule type="cellIs" dxfId="709" priority="54" operator="greaterThan">
      <formula>0.5</formula>
    </cfRule>
  </conditionalFormatting>
  <conditionalFormatting sqref="M12:M14">
    <cfRule type="cellIs" dxfId="708" priority="51" operator="lessThan">
      <formula>4.5</formula>
    </cfRule>
    <cfRule type="cellIs" dxfId="707" priority="52" operator="greaterThan">
      <formula>5.5</formula>
    </cfRule>
  </conditionalFormatting>
  <conditionalFormatting sqref="N12:N14">
    <cfRule type="cellIs" dxfId="706" priority="49" operator="lessThan">
      <formula>1.5</formula>
    </cfRule>
    <cfRule type="cellIs" dxfId="705" priority="50" operator="greaterThan">
      <formula>2.5</formula>
    </cfRule>
  </conditionalFormatting>
  <conditionalFormatting sqref="O12:O14">
    <cfRule type="cellIs" dxfId="704" priority="47" operator="lessThan">
      <formula>4.5</formula>
    </cfRule>
    <cfRule type="cellIs" dxfId="703" priority="48" operator="greaterThan">
      <formula>7.5</formula>
    </cfRule>
  </conditionalFormatting>
  <conditionalFormatting sqref="Q12:Q14">
    <cfRule type="cellIs" dxfId="702" priority="45" operator="lessThan">
      <formula>2.5</formula>
    </cfRule>
    <cfRule type="cellIs" dxfId="701" priority="46" operator="greaterThan">
      <formula>4.5</formula>
    </cfRule>
  </conditionalFormatting>
  <conditionalFormatting sqref="R12:R14">
    <cfRule type="cellIs" dxfId="700" priority="43" operator="lessThan">
      <formula>2.5</formula>
    </cfRule>
    <cfRule type="cellIs" dxfId="699" priority="44" operator="greaterThan">
      <formula>4.5</formula>
    </cfRule>
  </conditionalFormatting>
  <conditionalFormatting sqref="S12:S14">
    <cfRule type="cellIs" dxfId="698" priority="42" operator="greaterThan">
      <formula>1.5</formula>
    </cfRule>
  </conditionalFormatting>
  <conditionalFormatting sqref="L14">
    <cfRule type="cellIs" dxfId="697" priority="40" operator="lessThan">
      <formula>0.5</formula>
    </cfRule>
    <cfRule type="cellIs" dxfId="696" priority="41" operator="greaterThan">
      <formula>0.5</formula>
    </cfRule>
  </conditionalFormatting>
  <conditionalFormatting sqref="M14">
    <cfRule type="cellIs" dxfId="695" priority="38" operator="lessThan">
      <formula>4.5</formula>
    </cfRule>
    <cfRule type="cellIs" dxfId="694" priority="39" operator="greaterThan">
      <formula>5.5</formula>
    </cfRule>
  </conditionalFormatting>
  <conditionalFormatting sqref="N14">
    <cfRule type="cellIs" dxfId="693" priority="36" operator="lessThan">
      <formula>1.5</formula>
    </cfRule>
    <cfRule type="cellIs" dxfId="692" priority="37" operator="greaterThan">
      <formula>2.5</formula>
    </cfRule>
  </conditionalFormatting>
  <conditionalFormatting sqref="O14">
    <cfRule type="cellIs" dxfId="691" priority="34" operator="lessThan">
      <formula>4.5</formula>
    </cfRule>
    <cfRule type="cellIs" dxfId="690" priority="35" operator="greaterThan">
      <formula>7.5</formula>
    </cfRule>
  </conditionalFormatting>
  <conditionalFormatting sqref="Q14">
    <cfRule type="cellIs" dxfId="689" priority="32" operator="lessThan">
      <formula>2.5</formula>
    </cfRule>
    <cfRule type="cellIs" dxfId="688" priority="33" operator="greaterThan">
      <formula>4.5</formula>
    </cfRule>
  </conditionalFormatting>
  <conditionalFormatting sqref="R14">
    <cfRule type="cellIs" dxfId="687" priority="30" operator="lessThan">
      <formula>2.5</formula>
    </cfRule>
    <cfRule type="cellIs" dxfId="686" priority="31" operator="greaterThan">
      <formula>4.5</formula>
    </cfRule>
  </conditionalFormatting>
  <conditionalFormatting sqref="S14">
    <cfRule type="cellIs" dxfId="685" priority="29" operator="greaterThan">
      <formula>1.5</formula>
    </cfRule>
  </conditionalFormatting>
  <conditionalFormatting sqref="K12:T14">
    <cfRule type="expression" dxfId="684" priority="28">
      <formula>K12=""</formula>
    </cfRule>
  </conditionalFormatting>
  <conditionalFormatting sqref="K17:L19">
    <cfRule type="cellIs" dxfId="683" priority="26" operator="lessThan">
      <formula>0.5</formula>
    </cfRule>
    <cfRule type="cellIs" dxfId="682" priority="27" operator="greaterThan">
      <formula>0.5</formula>
    </cfRule>
  </conditionalFormatting>
  <conditionalFormatting sqref="M17:M19">
    <cfRule type="cellIs" dxfId="681" priority="24" operator="lessThan">
      <formula>4.5</formula>
    </cfRule>
    <cfRule type="cellIs" dxfId="680" priority="25" operator="greaterThan">
      <formula>5.5</formula>
    </cfRule>
  </conditionalFormatting>
  <conditionalFormatting sqref="N17:N19">
    <cfRule type="cellIs" dxfId="679" priority="22" operator="lessThan">
      <formula>1.5</formula>
    </cfRule>
    <cfRule type="cellIs" dxfId="678" priority="23" operator="greaterThan">
      <formula>2.5</formula>
    </cfRule>
  </conditionalFormatting>
  <conditionalFormatting sqref="O17:O19">
    <cfRule type="cellIs" dxfId="677" priority="20" operator="lessThan">
      <formula>4.5</formula>
    </cfRule>
    <cfRule type="cellIs" dxfId="676" priority="21" operator="greaterThan">
      <formula>7.5</formula>
    </cfRule>
  </conditionalFormatting>
  <conditionalFormatting sqref="Q17:Q19">
    <cfRule type="cellIs" dxfId="675" priority="18" operator="lessThan">
      <formula>2.5</formula>
    </cfRule>
    <cfRule type="cellIs" dxfId="674" priority="19" operator="greaterThan">
      <formula>4.5</formula>
    </cfRule>
  </conditionalFormatting>
  <conditionalFormatting sqref="R17:R19">
    <cfRule type="cellIs" dxfId="673" priority="16" operator="lessThan">
      <formula>2.5</formula>
    </cfRule>
    <cfRule type="cellIs" dxfId="672" priority="17" operator="greaterThan">
      <formula>4.5</formula>
    </cfRule>
  </conditionalFormatting>
  <conditionalFormatting sqref="S17:S19">
    <cfRule type="cellIs" dxfId="671" priority="15" operator="greaterThan">
      <formula>1.5</formula>
    </cfRule>
  </conditionalFormatting>
  <conditionalFormatting sqref="L19">
    <cfRule type="cellIs" dxfId="670" priority="13" operator="lessThan">
      <formula>0.5</formula>
    </cfRule>
    <cfRule type="cellIs" dxfId="669" priority="14" operator="greaterThan">
      <formula>0.5</formula>
    </cfRule>
  </conditionalFormatting>
  <conditionalFormatting sqref="M19">
    <cfRule type="cellIs" dxfId="668" priority="11" operator="lessThan">
      <formula>4.5</formula>
    </cfRule>
    <cfRule type="cellIs" dxfId="667" priority="12" operator="greaterThan">
      <formula>5.5</formula>
    </cfRule>
  </conditionalFormatting>
  <conditionalFormatting sqref="N19">
    <cfRule type="cellIs" dxfId="666" priority="9" operator="lessThan">
      <formula>1.5</formula>
    </cfRule>
    <cfRule type="cellIs" dxfId="665" priority="10" operator="greaterThan">
      <formula>2.5</formula>
    </cfRule>
  </conditionalFormatting>
  <conditionalFormatting sqref="O19">
    <cfRule type="cellIs" dxfId="664" priority="7" operator="lessThan">
      <formula>4.5</formula>
    </cfRule>
    <cfRule type="cellIs" dxfId="663" priority="8" operator="greaterThan">
      <formula>7.5</formula>
    </cfRule>
  </conditionalFormatting>
  <conditionalFormatting sqref="Q19">
    <cfRule type="cellIs" dxfId="662" priority="5" operator="lessThan">
      <formula>2.5</formula>
    </cfRule>
    <cfRule type="cellIs" dxfId="661" priority="6" operator="greaterThan">
      <formula>4.5</formula>
    </cfRule>
  </conditionalFormatting>
  <conditionalFormatting sqref="R19">
    <cfRule type="cellIs" dxfId="660" priority="3" operator="lessThan">
      <formula>2.5</formula>
    </cfRule>
    <cfRule type="cellIs" dxfId="659" priority="4" operator="greaterThan">
      <formula>4.5</formula>
    </cfRule>
  </conditionalFormatting>
  <conditionalFormatting sqref="S19">
    <cfRule type="cellIs" dxfId="658" priority="2" operator="greaterThan">
      <formula>1.5</formula>
    </cfRule>
  </conditionalFormatting>
  <conditionalFormatting sqref="K17:T19">
    <cfRule type="expression" dxfId="657" priority="1">
      <formula>K17=""</formula>
    </cfRule>
  </conditionalFormatting>
  <pageMargins left="0.7" right="0.7" top="0.75" bottom="0.75" header="0.3" footer="0.3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view="pageBreakPreview" topLeftCell="B6" zoomScale="115" zoomScaleNormal="100" zoomScaleSheetLayoutView="115" workbookViewId="0">
      <selection activeCell="I18" sqref="I18"/>
    </sheetView>
  </sheetViews>
  <sheetFormatPr defaultRowHeight="15" x14ac:dyDescent="0.25"/>
  <cols>
    <col min="1" max="1" width="13.42578125" hidden="1" customWidth="1"/>
    <col min="2" max="2" width="25.7109375" customWidth="1"/>
    <col min="3" max="3" width="23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72</v>
      </c>
      <c r="C3" s="46"/>
      <c r="D3" s="46"/>
      <c r="E3" s="98"/>
      <c r="F3" s="98"/>
      <c r="G3" s="98"/>
      <c r="H3" s="98"/>
      <c r="I3" s="86"/>
      <c r="J3" s="14" t="s">
        <v>71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5"/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142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306</v>
      </c>
      <c r="B12" s="13" t="s">
        <v>76</v>
      </c>
      <c r="C12" s="7" t="str">
        <f t="shared" ref="C12:C13" si="0">CONCATENATE(YEAR,":",MONTH,":",WEEK,":",DAY,":",$A12)</f>
        <v>2016:1:5:7:TAIDONG_2_E</v>
      </c>
      <c r="D12" s="7">
        <f>MATCH($C12,REPORT_DATA_BY_COMP!$A:$A,0)</f>
        <v>234</v>
      </c>
      <c r="E12" s="25">
        <f>IFERROR(INDEX(REPORT_DATA_BY_COMP!$A:$AB,$D12,MATCH(E$10,REPORT_DATA_BY_COMP!$A$1:$AB$1,0)), "")</f>
        <v>1</v>
      </c>
      <c r="F12" s="25">
        <f>IFERROR(INDEX(REPORT_DATA_BY_COMP!$A:$AB,$D12,MATCH(F$10,REPORT_DATA_BY_COMP!$A$1:$AB$1,0)), "")</f>
        <v>0</v>
      </c>
      <c r="G12" s="25">
        <f>IFERROR(INDEX(REPORT_DATA_BY_COMP!$A:$AB,$D12,MATCH(G$10,REPORT_DATA_BY_COMP!$A$1:$AB$1,0)), "")</f>
        <v>5</v>
      </c>
      <c r="H12" s="25">
        <f>IFERROR(INDEX(REPORT_DATA_BY_COMP!$A:$AB,$D12,MATCH(H$10,REPORT_DATA_BY_COMP!$A$1:$AB$1,0)), "")</f>
        <v>4</v>
      </c>
      <c r="I12" s="25">
        <f>IFERROR(INDEX(REPORT_DATA_BY_COMP!$A:$AB,$D12,MATCH(I$10,REPORT_DATA_BY_COMP!$A$1:$AB$1,0)), "")</f>
        <v>1</v>
      </c>
      <c r="J12" s="7" t="s">
        <v>142</v>
      </c>
      <c r="K12" s="25">
        <f>IFERROR(INDEX(REPORT_DATA_BY_COMP!$A:$AB,$D12,MATCH(K$10,REPORT_DATA_BY_COMP!$A$1:$AB$1,0)), "")</f>
        <v>0</v>
      </c>
      <c r="L12" s="25">
        <f>IFERROR(INDEX(REPORT_DATA_BY_COMP!$A:$AB,$D12,MATCH(L$10,REPORT_DATA_BY_COMP!$A$1:$AB$1,0)), "")</f>
        <v>0</v>
      </c>
      <c r="M12" s="25">
        <f>IFERROR(INDEX(REPORT_DATA_BY_COMP!$A:$AB,$D12,MATCH(M$10,REPORT_DATA_BY_COMP!$A$1:$AB$1,0)), "")</f>
        <v>9</v>
      </c>
      <c r="N12" s="25">
        <f>IFERROR(INDEX(REPORT_DATA_BY_COMP!$A:$AB,$D12,MATCH(N$10,REPORT_DATA_BY_COMP!$A$1:$AB$1,0)), "")</f>
        <v>6</v>
      </c>
      <c r="O12" s="25">
        <f>IFERROR(INDEX(REPORT_DATA_BY_COMP!$A:$AB,$D12,MATCH(O$10,REPORT_DATA_BY_COMP!$A$1:$AB$1,0)), "")</f>
        <v>15</v>
      </c>
      <c r="P12" s="25">
        <f>IFERROR(INDEX(REPORT_DATA_BY_COMP!$A:$AB,$D12,MATCH(P$10,REPORT_DATA_BY_COMP!$A$1:$AB$1,0)), "")</f>
        <v>4</v>
      </c>
      <c r="Q12" s="25" t="str">
        <f>IFERROR(INDEX(REPORT_DATA_BY_COMP!$A:$AB,$D12,MATCH(Q$10,REPORT_DATA_BY_COMP!$A$1:$AB$1,0)), "")</f>
        <v/>
      </c>
      <c r="R12" s="25">
        <f>IFERROR(INDEX(REPORT_DATA_BY_COMP!$A:$AB,$D12,MATCH(R$10,REPORT_DATA_BY_COMP!$A$1:$AB$1,0)), "")</f>
        <v>1</v>
      </c>
      <c r="S12" s="25">
        <f>IFERROR(INDEX(REPORT_DATA_BY_COMP!$A:$AB,$D12,MATCH(S$10,REPORT_DATA_BY_COMP!$A$1:$AB$1,0)), "")</f>
        <v>2</v>
      </c>
      <c r="T12" s="25">
        <f>IFERROR(INDEX(REPORT_DATA_BY_COMP!$A:$AB,$D12,MATCH(T$10,REPORT_DATA_BY_COMP!$A$1:$AB$1,0)), "")</f>
        <v>0</v>
      </c>
    </row>
    <row r="13" spans="1:20" x14ac:dyDescent="0.25">
      <c r="A13" s="50" t="s">
        <v>75</v>
      </c>
      <c r="B13" s="13" t="s">
        <v>324</v>
      </c>
      <c r="C13" s="7" t="str">
        <f t="shared" si="0"/>
        <v>2016:1:5:7:TAIDONG_2_S</v>
      </c>
      <c r="D13" s="7">
        <f>MATCH($C13,REPORT_DATA_BY_COMP!$A:$A,0)</f>
        <v>235</v>
      </c>
      <c r="E13" s="25">
        <f>IFERROR(INDEX(REPORT_DATA_BY_COMP!$A:$AB,$D13,MATCH(E$10,REPORT_DATA_BY_COMP!$A$1:$AB$1,0)), "")</f>
        <v>0</v>
      </c>
      <c r="F13" s="25">
        <f>IFERROR(INDEX(REPORT_DATA_BY_COMP!$A:$AB,$D13,MATCH(F$10,REPORT_DATA_BY_COMP!$A$1:$AB$1,0)), "")</f>
        <v>0</v>
      </c>
      <c r="G13" s="25">
        <f>IFERROR(INDEX(REPORT_DATA_BY_COMP!$A:$AB,$D13,MATCH(G$10,REPORT_DATA_BY_COMP!$A$1:$AB$1,0)), "")</f>
        <v>2</v>
      </c>
      <c r="H13" s="25">
        <f>IFERROR(INDEX(REPORT_DATA_BY_COMP!$A:$AB,$D13,MATCH(H$10,REPORT_DATA_BY_COMP!$A$1:$AB$1,0)), "")</f>
        <v>2</v>
      </c>
      <c r="I13" s="25">
        <f>IFERROR(INDEX(REPORT_DATA_BY_COMP!$A:$AB,$D13,MATCH(I$10,REPORT_DATA_BY_COMP!$A$1:$AB$1,0)), "")</f>
        <v>0</v>
      </c>
      <c r="J13" s="7" t="s">
        <v>323</v>
      </c>
      <c r="K13" s="25">
        <f>IFERROR(INDEX(REPORT_DATA_BY_COMP!$A:$AB,$D13,MATCH(K$10,REPORT_DATA_BY_COMP!$A$1:$AB$1,0)), "")</f>
        <v>0</v>
      </c>
      <c r="L13" s="25">
        <f>IFERROR(INDEX(REPORT_DATA_BY_COMP!$A:$AB,$D13,MATCH(L$10,REPORT_DATA_BY_COMP!$A$1:$AB$1,0)), "")</f>
        <v>0</v>
      </c>
      <c r="M13" s="25">
        <f>IFERROR(INDEX(REPORT_DATA_BY_COMP!$A:$AB,$D13,MATCH(M$10,REPORT_DATA_BY_COMP!$A$1:$AB$1,0)), "")</f>
        <v>4</v>
      </c>
      <c r="N13" s="25">
        <f>IFERROR(INDEX(REPORT_DATA_BY_COMP!$A:$AB,$D13,MATCH(N$10,REPORT_DATA_BY_COMP!$A$1:$AB$1,0)), "")</f>
        <v>4</v>
      </c>
      <c r="O13" s="25">
        <f>IFERROR(INDEX(REPORT_DATA_BY_COMP!$A:$AB,$D13,MATCH(O$10,REPORT_DATA_BY_COMP!$A$1:$AB$1,0)), "")</f>
        <v>7</v>
      </c>
      <c r="P13" s="25">
        <f>IFERROR(INDEX(REPORT_DATA_BY_COMP!$A:$AB,$D13,MATCH(P$10,REPORT_DATA_BY_COMP!$A$1:$AB$1,0)), "")</f>
        <v>7</v>
      </c>
      <c r="Q13" s="25" t="str">
        <f>IFERROR(INDEX(REPORT_DATA_BY_COMP!$A:$AB,$D13,MATCH(Q$10,REPORT_DATA_BY_COMP!$A$1:$AB$1,0)), "")</f>
        <v/>
      </c>
      <c r="R13" s="25">
        <f>IFERROR(INDEX(REPORT_DATA_BY_COMP!$A:$AB,$D13,MATCH(R$10,REPORT_DATA_BY_COMP!$A$1:$AB$1,0)), "")</f>
        <v>4</v>
      </c>
      <c r="S13" s="25">
        <f>IFERROR(INDEX(REPORT_DATA_BY_COMP!$A:$AB,$D13,MATCH(S$10,REPORT_DATA_BY_COMP!$A$1:$AB$1,0)), "")</f>
        <v>1</v>
      </c>
      <c r="T13" s="25">
        <f>IFERROR(INDEX(REPORT_DATA_BY_COMP!$A:$AB,$D13,MATCH(T$10,REPORT_DATA_BY_COMP!$A$1:$AB$1,0)), "")</f>
        <v>0</v>
      </c>
    </row>
    <row r="14" spans="1:20" x14ac:dyDescent="0.25">
      <c r="A14" s="50"/>
      <c r="B14" s="23" t="s">
        <v>42</v>
      </c>
      <c r="C14" s="24"/>
      <c r="D14" s="24"/>
      <c r="E14" s="26">
        <f>SUM(E12:E13)</f>
        <v>1</v>
      </c>
      <c r="F14" s="26">
        <f>SUM(F12:F13)</f>
        <v>0</v>
      </c>
      <c r="G14" s="26">
        <f>SUM(G12:G13)</f>
        <v>7</v>
      </c>
      <c r="H14" s="26">
        <f>SUM(H12:H13)</f>
        <v>6</v>
      </c>
      <c r="I14" s="26">
        <f>SUM(I12:I13)</f>
        <v>1</v>
      </c>
      <c r="J14" s="24"/>
      <c r="K14" s="26">
        <f t="shared" ref="K14:T14" si="1">SUM(K12:K13)</f>
        <v>0</v>
      </c>
      <c r="L14" s="26">
        <f t="shared" si="1"/>
        <v>0</v>
      </c>
      <c r="M14" s="26">
        <f t="shared" si="1"/>
        <v>13</v>
      </c>
      <c r="N14" s="26">
        <f t="shared" si="1"/>
        <v>10</v>
      </c>
      <c r="O14" s="26">
        <f t="shared" si="1"/>
        <v>22</v>
      </c>
      <c r="P14" s="26">
        <f t="shared" si="1"/>
        <v>11</v>
      </c>
      <c r="Q14" s="26">
        <f t="shared" si="1"/>
        <v>0</v>
      </c>
      <c r="R14" s="26">
        <f t="shared" si="1"/>
        <v>5</v>
      </c>
      <c r="S14" s="26">
        <f t="shared" si="1"/>
        <v>3</v>
      </c>
      <c r="T14" s="26">
        <f t="shared" si="1"/>
        <v>0</v>
      </c>
    </row>
    <row r="15" spans="1:20" x14ac:dyDescent="0.25">
      <c r="A15" s="45"/>
      <c r="B15" s="10" t="s">
        <v>143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</row>
    <row r="16" spans="1:20" x14ac:dyDescent="0.25">
      <c r="A16" s="50" t="s">
        <v>78</v>
      </c>
      <c r="B16" s="13" t="s">
        <v>325</v>
      </c>
      <c r="C16" s="7" t="str">
        <f t="shared" ref="C16:C18" si="2">CONCATENATE(YEAR,":",MONTH,":",WEEK,":",DAY,":",$A16)</f>
        <v>2016:1:5:7:TAIDONG_1_E</v>
      </c>
      <c r="D16" s="7">
        <f>MATCH($C16,REPORT_DATA_BY_COMP!$A:$A,0)</f>
        <v>232</v>
      </c>
      <c r="E16" s="25">
        <f>IFERROR(INDEX(REPORT_DATA_BY_COMP!$A:$AB,$D16,MATCH(E$10,REPORT_DATA_BY_COMP!$A$1:$AB$1,0)), "")</f>
        <v>0</v>
      </c>
      <c r="F16" s="25">
        <f>IFERROR(INDEX(REPORT_DATA_BY_COMP!$A:$AB,$D16,MATCH(F$10,REPORT_DATA_BY_COMP!$A$1:$AB$1,0)), "")</f>
        <v>0</v>
      </c>
      <c r="G16" s="25">
        <f>IFERROR(INDEX(REPORT_DATA_BY_COMP!$A:$AB,$D16,MATCH(G$10,REPORT_DATA_BY_COMP!$A$1:$AB$1,0)), "")</f>
        <v>2</v>
      </c>
      <c r="H16" s="25">
        <f>IFERROR(INDEX(REPORT_DATA_BY_COMP!$A:$AB,$D16,MATCH(H$10,REPORT_DATA_BY_COMP!$A$1:$AB$1,0)), "")</f>
        <v>3</v>
      </c>
      <c r="I16" s="25">
        <f>IFERROR(INDEX(REPORT_DATA_BY_COMP!$A:$AB,$D16,MATCH(I$10,REPORT_DATA_BY_COMP!$A$1:$AB$1,0)), "")</f>
        <v>0</v>
      </c>
      <c r="J16" s="7" t="s">
        <v>77</v>
      </c>
      <c r="K16" s="25">
        <f>IFERROR(INDEX(REPORT_DATA_BY_COMP!$A:$AB,$D16,MATCH(K$10,REPORT_DATA_BY_COMP!$A$1:$AB$1,0)), "")</f>
        <v>0</v>
      </c>
      <c r="L16" s="25">
        <f>IFERROR(INDEX(REPORT_DATA_BY_COMP!$A:$AB,$D16,MATCH(L$10,REPORT_DATA_BY_COMP!$A$1:$AB$1,0)), "")</f>
        <v>0</v>
      </c>
      <c r="M16" s="25">
        <f>IFERROR(INDEX(REPORT_DATA_BY_COMP!$A:$AB,$D16,MATCH(M$10,REPORT_DATA_BY_COMP!$A$1:$AB$1,0)), "")</f>
        <v>9</v>
      </c>
      <c r="N16" s="25">
        <f>IFERROR(INDEX(REPORT_DATA_BY_COMP!$A:$AB,$D16,MATCH(N$10,REPORT_DATA_BY_COMP!$A$1:$AB$1,0)), "")</f>
        <v>2</v>
      </c>
      <c r="O16" s="25">
        <f>IFERROR(INDEX(REPORT_DATA_BY_COMP!$A:$AB,$D16,MATCH(O$10,REPORT_DATA_BY_COMP!$A$1:$AB$1,0)), "")</f>
        <v>7</v>
      </c>
      <c r="P16" s="25">
        <f>IFERROR(INDEX(REPORT_DATA_BY_COMP!$A:$AB,$D16,MATCH(P$10,REPORT_DATA_BY_COMP!$A$1:$AB$1,0)), "")</f>
        <v>9</v>
      </c>
      <c r="Q16" s="25" t="str">
        <f>IFERROR(INDEX(REPORT_DATA_BY_COMP!$A:$AB,$D16,MATCH(Q$10,REPORT_DATA_BY_COMP!$A$1:$AB$1,0)), "")</f>
        <v/>
      </c>
      <c r="R16" s="25">
        <f>IFERROR(INDEX(REPORT_DATA_BY_COMP!$A:$AB,$D16,MATCH(R$10,REPORT_DATA_BY_COMP!$A$1:$AB$1,0)), "")</f>
        <v>3</v>
      </c>
      <c r="S16" s="25">
        <f>IFERROR(INDEX(REPORT_DATA_BY_COMP!$A:$AB,$D16,MATCH(S$10,REPORT_DATA_BY_COMP!$A$1:$AB$1,0)), "")</f>
        <v>1</v>
      </c>
      <c r="T16" s="25">
        <f>IFERROR(INDEX(REPORT_DATA_BY_COMP!$A:$AB,$D16,MATCH(T$10,REPORT_DATA_BY_COMP!$A$1:$AB$1,0)), "")</f>
        <v>1</v>
      </c>
    </row>
    <row r="17" spans="1:20" x14ac:dyDescent="0.25">
      <c r="A17" s="50" t="s">
        <v>74</v>
      </c>
      <c r="B17" s="13" t="s">
        <v>82</v>
      </c>
      <c r="C17" s="7" t="str">
        <f t="shared" si="2"/>
        <v>2016:1:5:7:TAIDONG_3_E</v>
      </c>
      <c r="D17" s="7">
        <f>MATCH($C17,REPORT_DATA_BY_COMP!$A:$A,0)</f>
        <v>236</v>
      </c>
      <c r="E17" s="25">
        <f>IFERROR(INDEX(REPORT_DATA_BY_COMP!$A:$AB,$D17,MATCH(E$10,REPORT_DATA_BY_COMP!$A$1:$AB$1,0)), "")</f>
        <v>0</v>
      </c>
      <c r="F17" s="25">
        <f>IFERROR(INDEX(REPORT_DATA_BY_COMP!$A:$AB,$D17,MATCH(F$10,REPORT_DATA_BY_COMP!$A$1:$AB$1,0)), "")</f>
        <v>2</v>
      </c>
      <c r="G17" s="25">
        <f>IFERROR(INDEX(REPORT_DATA_BY_COMP!$A:$AB,$D17,MATCH(G$10,REPORT_DATA_BY_COMP!$A$1:$AB$1,0)), "")</f>
        <v>4</v>
      </c>
      <c r="H17" s="25">
        <f>IFERROR(INDEX(REPORT_DATA_BY_COMP!$A:$AB,$D17,MATCH(H$10,REPORT_DATA_BY_COMP!$A$1:$AB$1,0)), "")</f>
        <v>2</v>
      </c>
      <c r="I17" s="25">
        <f>IFERROR(INDEX(REPORT_DATA_BY_COMP!$A:$AB,$D17,MATCH(I$10,REPORT_DATA_BY_COMP!$A$1:$AB$1,0)), "")</f>
        <v>2</v>
      </c>
      <c r="J17" s="7" t="s">
        <v>73</v>
      </c>
      <c r="K17" s="25">
        <f>IFERROR(INDEX(REPORT_DATA_BY_COMP!$A:$AB,$D17,MATCH(K$10,REPORT_DATA_BY_COMP!$A$1:$AB$1,0)), "")</f>
        <v>0</v>
      </c>
      <c r="L17" s="25">
        <f>IFERROR(INDEX(REPORT_DATA_BY_COMP!$A:$AB,$D17,MATCH(L$10,REPORT_DATA_BY_COMP!$A$1:$AB$1,0)), "")</f>
        <v>0</v>
      </c>
      <c r="M17" s="25">
        <f>IFERROR(INDEX(REPORT_DATA_BY_COMP!$A:$AB,$D17,MATCH(M$10,REPORT_DATA_BY_COMP!$A$1:$AB$1,0)), "")</f>
        <v>9</v>
      </c>
      <c r="N17" s="25">
        <f>IFERROR(INDEX(REPORT_DATA_BY_COMP!$A:$AB,$D17,MATCH(N$10,REPORT_DATA_BY_COMP!$A$1:$AB$1,0)), "")</f>
        <v>3</v>
      </c>
      <c r="O17" s="25">
        <f>IFERROR(INDEX(REPORT_DATA_BY_COMP!$A:$AB,$D17,MATCH(O$10,REPORT_DATA_BY_COMP!$A$1:$AB$1,0)), "")</f>
        <v>6</v>
      </c>
      <c r="P17" s="25">
        <f>IFERROR(INDEX(REPORT_DATA_BY_COMP!$A:$AB,$D17,MATCH(P$10,REPORT_DATA_BY_COMP!$A$1:$AB$1,0)), "")</f>
        <v>14</v>
      </c>
      <c r="Q17" s="25" t="str">
        <f>IFERROR(INDEX(REPORT_DATA_BY_COMP!$A:$AB,$D17,MATCH(Q$10,REPORT_DATA_BY_COMP!$A$1:$AB$1,0)), "")</f>
        <v/>
      </c>
      <c r="R17" s="25">
        <f>IFERROR(INDEX(REPORT_DATA_BY_COMP!$A:$AB,$D17,MATCH(R$10,REPORT_DATA_BY_COMP!$A$1:$AB$1,0)), "")</f>
        <v>1</v>
      </c>
      <c r="S17" s="25">
        <f>IFERROR(INDEX(REPORT_DATA_BY_COMP!$A:$AB,$D17,MATCH(S$10,REPORT_DATA_BY_COMP!$A$1:$AB$1,0)), "")</f>
        <v>2</v>
      </c>
      <c r="T17" s="25">
        <f>IFERROR(INDEX(REPORT_DATA_BY_COMP!$A:$AB,$D17,MATCH(T$10,REPORT_DATA_BY_COMP!$A$1:$AB$1,0)), "")</f>
        <v>0</v>
      </c>
    </row>
    <row r="18" spans="1:20" x14ac:dyDescent="0.25">
      <c r="A18" s="50" t="s">
        <v>79</v>
      </c>
      <c r="B18" s="13" t="s">
        <v>83</v>
      </c>
      <c r="C18" s="7" t="str">
        <f t="shared" si="2"/>
        <v>2016:1:5:7:TAIDONG_1_S</v>
      </c>
      <c r="D18" s="7">
        <f>MATCH($C18,REPORT_DATA_BY_COMP!$A:$A,0)</f>
        <v>233</v>
      </c>
      <c r="E18" s="25">
        <f>IFERROR(INDEX(REPORT_DATA_BY_COMP!$A:$AB,$D18,MATCH(E$10,REPORT_DATA_BY_COMP!$A$1:$AB$1,0)), "")</f>
        <v>0</v>
      </c>
      <c r="F18" s="25">
        <f>IFERROR(INDEX(REPORT_DATA_BY_COMP!$A:$AB,$D18,MATCH(F$10,REPORT_DATA_BY_COMP!$A$1:$AB$1,0)), "")</f>
        <v>0</v>
      </c>
      <c r="G18" s="25">
        <f>IFERROR(INDEX(REPORT_DATA_BY_COMP!$A:$AB,$D18,MATCH(G$10,REPORT_DATA_BY_COMP!$A$1:$AB$1,0)), "")</f>
        <v>0</v>
      </c>
      <c r="H18" s="25">
        <f>IFERROR(INDEX(REPORT_DATA_BY_COMP!$A:$AB,$D18,MATCH(H$10,REPORT_DATA_BY_COMP!$A$1:$AB$1,0)), "")</f>
        <v>2</v>
      </c>
      <c r="I18" s="25">
        <f>IFERROR(INDEX(REPORT_DATA_BY_COMP!$A:$AB,$D18,MATCH(I$10,REPORT_DATA_BY_COMP!$A$1:$AB$1,0)), "")</f>
        <v>0</v>
      </c>
      <c r="J18" s="7" t="s">
        <v>327</v>
      </c>
      <c r="K18" s="25">
        <f>IFERROR(INDEX(REPORT_DATA_BY_COMP!$A:$AB,$D18,MATCH(K$10,REPORT_DATA_BY_COMP!$A$1:$AB$1,0)), "")</f>
        <v>0</v>
      </c>
      <c r="L18" s="25">
        <f>IFERROR(INDEX(REPORT_DATA_BY_COMP!$A:$AB,$D18,MATCH(L$10,REPORT_DATA_BY_COMP!$A$1:$AB$1,0)), "")</f>
        <v>0</v>
      </c>
      <c r="M18" s="25">
        <f>IFERROR(INDEX(REPORT_DATA_BY_COMP!$A:$AB,$D18,MATCH(M$10,REPORT_DATA_BY_COMP!$A$1:$AB$1,0)), "")</f>
        <v>3</v>
      </c>
      <c r="N18" s="25">
        <f>IFERROR(INDEX(REPORT_DATA_BY_COMP!$A:$AB,$D18,MATCH(N$10,REPORT_DATA_BY_COMP!$A$1:$AB$1,0)), "")</f>
        <v>0</v>
      </c>
      <c r="O18" s="25">
        <f>IFERROR(INDEX(REPORT_DATA_BY_COMP!$A:$AB,$D18,MATCH(O$10,REPORT_DATA_BY_COMP!$A$1:$AB$1,0)), "")</f>
        <v>4</v>
      </c>
      <c r="P18" s="25">
        <f>IFERROR(INDEX(REPORT_DATA_BY_COMP!$A:$AB,$D18,MATCH(P$10,REPORT_DATA_BY_COMP!$A$1:$AB$1,0)), "")</f>
        <v>16</v>
      </c>
      <c r="Q18" s="25" t="str">
        <f>IFERROR(INDEX(REPORT_DATA_BY_COMP!$A:$AB,$D18,MATCH(Q$10,REPORT_DATA_BY_COMP!$A$1:$AB$1,0)), "")</f>
        <v/>
      </c>
      <c r="R18" s="25">
        <f>IFERROR(INDEX(REPORT_DATA_BY_COMP!$A:$AB,$D18,MATCH(R$10,REPORT_DATA_BY_COMP!$A$1:$AB$1,0)), "")</f>
        <v>3</v>
      </c>
      <c r="S18" s="25">
        <f>IFERROR(INDEX(REPORT_DATA_BY_COMP!$A:$AB,$D18,MATCH(S$10,REPORT_DATA_BY_COMP!$A$1:$AB$1,0)), "")</f>
        <v>1</v>
      </c>
      <c r="T18" s="25">
        <f>IFERROR(INDEX(REPORT_DATA_BY_COMP!$A:$AB,$D18,MATCH(T$10,REPORT_DATA_BY_COMP!$A$1:$AB$1,0)), "")</f>
        <v>0</v>
      </c>
    </row>
    <row r="19" spans="1:20" x14ac:dyDescent="0.25">
      <c r="A19" s="50"/>
      <c r="B19" s="23" t="s">
        <v>42</v>
      </c>
      <c r="C19" s="24"/>
      <c r="D19" s="24"/>
      <c r="E19" s="26">
        <f>SUM(E16:E18)</f>
        <v>0</v>
      </c>
      <c r="F19" s="26">
        <f>SUM(F16:F18)</f>
        <v>2</v>
      </c>
      <c r="G19" s="26">
        <f>SUM(G16:G18)</f>
        <v>6</v>
      </c>
      <c r="H19" s="26">
        <f>SUM(H16:H18)</f>
        <v>7</v>
      </c>
      <c r="I19" s="26">
        <f>SUM(I16:I18)</f>
        <v>2</v>
      </c>
      <c r="J19" s="24"/>
      <c r="K19" s="26">
        <f t="shared" ref="K19:T19" si="3">SUM(K16:K18)</f>
        <v>0</v>
      </c>
      <c r="L19" s="26">
        <f t="shared" si="3"/>
        <v>0</v>
      </c>
      <c r="M19" s="26">
        <f t="shared" si="3"/>
        <v>21</v>
      </c>
      <c r="N19" s="26">
        <f t="shared" si="3"/>
        <v>5</v>
      </c>
      <c r="O19" s="26">
        <f t="shared" si="3"/>
        <v>17</v>
      </c>
      <c r="P19" s="26">
        <f t="shared" si="3"/>
        <v>39</v>
      </c>
      <c r="Q19" s="26">
        <f t="shared" si="3"/>
        <v>0</v>
      </c>
      <c r="R19" s="26">
        <f t="shared" si="3"/>
        <v>7</v>
      </c>
      <c r="S19" s="26">
        <f t="shared" si="3"/>
        <v>4</v>
      </c>
      <c r="T19" s="26">
        <f t="shared" si="3"/>
        <v>1</v>
      </c>
    </row>
    <row r="20" spans="1:20" x14ac:dyDescent="0.25">
      <c r="A20" s="45"/>
      <c r="B20" s="10" t="s">
        <v>144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2"/>
    </row>
    <row r="21" spans="1:20" x14ac:dyDescent="0.25">
      <c r="A21" s="50" t="s">
        <v>80</v>
      </c>
      <c r="B21" s="13" t="s">
        <v>326</v>
      </c>
      <c r="C21" s="7" t="str">
        <f t="shared" ref="C21:C22" si="4">CONCATENATE(YEAR,":",MONTH,":",WEEK,":",DAY,":",$A21)</f>
        <v>2016:1:5:7:YULI_E</v>
      </c>
      <c r="D21" s="7">
        <f>MATCH($C21,REPORT_DATA_BY_COMP!$A:$A,0)</f>
        <v>272</v>
      </c>
      <c r="E21" s="25">
        <f>IFERROR(INDEX(REPORT_DATA_BY_COMP!$A:$AB,$D21,MATCH(E$10,REPORT_DATA_BY_COMP!$A$1:$AB$1,0)), "")</f>
        <v>0</v>
      </c>
      <c r="F21" s="25">
        <f>IFERROR(INDEX(REPORT_DATA_BY_COMP!$A:$AB,$D21,MATCH(F$10,REPORT_DATA_BY_COMP!$A$1:$AB$1,0)), "")</f>
        <v>0</v>
      </c>
      <c r="G21" s="25">
        <f>IFERROR(INDEX(REPORT_DATA_BY_COMP!$A:$AB,$D21,MATCH(G$10,REPORT_DATA_BY_COMP!$A$1:$AB$1,0)), "")</f>
        <v>3</v>
      </c>
      <c r="H21" s="25">
        <f>IFERROR(INDEX(REPORT_DATA_BY_COMP!$A:$AB,$D21,MATCH(H$10,REPORT_DATA_BY_COMP!$A$1:$AB$1,0)), "")</f>
        <v>3</v>
      </c>
      <c r="I21" s="25">
        <f>IFERROR(INDEX(REPORT_DATA_BY_COMP!$A:$AB,$D21,MATCH(I$10,REPORT_DATA_BY_COMP!$A$1:$AB$1,0)), "")</f>
        <v>0</v>
      </c>
      <c r="J21" s="7" t="s">
        <v>84</v>
      </c>
      <c r="K21" s="25">
        <f>IFERROR(INDEX(REPORT_DATA_BY_COMP!$A:$AB,$D21,MATCH(K$10,REPORT_DATA_BY_COMP!$A$1:$AB$1,0)), "")</f>
        <v>0</v>
      </c>
      <c r="L21" s="25">
        <f>IFERROR(INDEX(REPORT_DATA_BY_COMP!$A:$AB,$D21,MATCH(L$10,REPORT_DATA_BY_COMP!$A$1:$AB$1,0)), "")</f>
        <v>0</v>
      </c>
      <c r="M21" s="25">
        <f>IFERROR(INDEX(REPORT_DATA_BY_COMP!$A:$AB,$D21,MATCH(M$10,REPORT_DATA_BY_COMP!$A$1:$AB$1,0)), "")</f>
        <v>6</v>
      </c>
      <c r="N21" s="25">
        <f>IFERROR(INDEX(REPORT_DATA_BY_COMP!$A:$AB,$D21,MATCH(N$10,REPORT_DATA_BY_COMP!$A$1:$AB$1,0)), "")</f>
        <v>1</v>
      </c>
      <c r="O21" s="25">
        <f>IFERROR(INDEX(REPORT_DATA_BY_COMP!$A:$AB,$D21,MATCH(O$10,REPORT_DATA_BY_COMP!$A$1:$AB$1,0)), "")</f>
        <v>6</v>
      </c>
      <c r="P21" s="25">
        <f>IFERROR(INDEX(REPORT_DATA_BY_COMP!$A:$AB,$D21,MATCH(P$10,REPORT_DATA_BY_COMP!$A$1:$AB$1,0)), "")</f>
        <v>19</v>
      </c>
      <c r="Q21" s="25" t="str">
        <f>IFERROR(INDEX(REPORT_DATA_BY_COMP!$A:$AB,$D21,MATCH(Q$10,REPORT_DATA_BY_COMP!$A$1:$AB$1,0)), "")</f>
        <v/>
      </c>
      <c r="R21" s="25">
        <f>IFERROR(INDEX(REPORT_DATA_BY_COMP!$A:$AB,$D21,MATCH(R$10,REPORT_DATA_BY_COMP!$A$1:$AB$1,0)), "")</f>
        <v>3</v>
      </c>
      <c r="S21" s="25">
        <f>IFERROR(INDEX(REPORT_DATA_BY_COMP!$A:$AB,$D21,MATCH(S$10,REPORT_DATA_BY_COMP!$A$1:$AB$1,0)), "")</f>
        <v>0</v>
      </c>
      <c r="T21" s="25">
        <f>IFERROR(INDEX(REPORT_DATA_BY_COMP!$A:$AB,$D21,MATCH(T$10,REPORT_DATA_BY_COMP!$A$1:$AB$1,0)), "")</f>
        <v>0</v>
      </c>
    </row>
    <row r="22" spans="1:20" x14ac:dyDescent="0.25">
      <c r="A22" s="50" t="s">
        <v>81</v>
      </c>
      <c r="B22" s="13" t="s">
        <v>329</v>
      </c>
      <c r="C22" s="7" t="str">
        <f t="shared" si="4"/>
        <v>2016:1:5:7:YULI_S</v>
      </c>
      <c r="D22" s="7">
        <f>MATCH($C22,REPORT_DATA_BY_COMP!$A:$A,0)</f>
        <v>273</v>
      </c>
      <c r="E22" s="25">
        <f>IFERROR(INDEX(REPORT_DATA_BY_COMP!$A:$AB,$D22,MATCH(E$10,REPORT_DATA_BY_COMP!$A$1:$AB$1,0)), "")</f>
        <v>0</v>
      </c>
      <c r="F22" s="25">
        <f>IFERROR(INDEX(REPORT_DATA_BY_COMP!$A:$AB,$D22,MATCH(F$10,REPORT_DATA_BY_COMP!$A$1:$AB$1,0)), "")</f>
        <v>0</v>
      </c>
      <c r="G22" s="25">
        <f>IFERROR(INDEX(REPORT_DATA_BY_COMP!$A:$AB,$D22,MATCH(G$10,REPORT_DATA_BY_COMP!$A$1:$AB$1,0)), "")</f>
        <v>1</v>
      </c>
      <c r="H22" s="25">
        <f>IFERROR(INDEX(REPORT_DATA_BY_COMP!$A:$AB,$D22,MATCH(H$10,REPORT_DATA_BY_COMP!$A$1:$AB$1,0)), "")</f>
        <v>2</v>
      </c>
      <c r="I22" s="25">
        <f>IFERROR(INDEX(REPORT_DATA_BY_COMP!$A:$AB,$D22,MATCH(I$10,REPORT_DATA_BY_COMP!$A$1:$AB$1,0)), "")</f>
        <v>0</v>
      </c>
      <c r="J22" s="7" t="s">
        <v>328</v>
      </c>
      <c r="K22" s="25">
        <f>IFERROR(INDEX(REPORT_DATA_BY_COMP!$A:$AB,$D22,MATCH(K$10,REPORT_DATA_BY_COMP!$A$1:$AB$1,0)), "")</f>
        <v>0</v>
      </c>
      <c r="L22" s="25">
        <f>IFERROR(INDEX(REPORT_DATA_BY_COMP!$A:$AB,$D22,MATCH(L$10,REPORT_DATA_BY_COMP!$A$1:$AB$1,0)), "")</f>
        <v>0</v>
      </c>
      <c r="M22" s="25">
        <f>IFERROR(INDEX(REPORT_DATA_BY_COMP!$A:$AB,$D22,MATCH(M$10,REPORT_DATA_BY_COMP!$A$1:$AB$1,0)), "")</f>
        <v>3</v>
      </c>
      <c r="N22" s="25">
        <f>IFERROR(INDEX(REPORT_DATA_BY_COMP!$A:$AB,$D22,MATCH(N$10,REPORT_DATA_BY_COMP!$A$1:$AB$1,0)), "")</f>
        <v>0</v>
      </c>
      <c r="O22" s="25">
        <f>IFERROR(INDEX(REPORT_DATA_BY_COMP!$A:$AB,$D22,MATCH(O$10,REPORT_DATA_BY_COMP!$A$1:$AB$1,0)), "")</f>
        <v>1</v>
      </c>
      <c r="P22" s="25">
        <f>IFERROR(INDEX(REPORT_DATA_BY_COMP!$A:$AB,$D22,MATCH(P$10,REPORT_DATA_BY_COMP!$A$1:$AB$1,0)), "")</f>
        <v>17</v>
      </c>
      <c r="Q22" s="25" t="str">
        <f>IFERROR(INDEX(REPORT_DATA_BY_COMP!$A:$AB,$D22,MATCH(Q$10,REPORT_DATA_BY_COMP!$A$1:$AB$1,0)), "")</f>
        <v/>
      </c>
      <c r="R22" s="25">
        <f>IFERROR(INDEX(REPORT_DATA_BY_COMP!$A:$AB,$D22,MATCH(R$10,REPORT_DATA_BY_COMP!$A$1:$AB$1,0)), "")</f>
        <v>6</v>
      </c>
      <c r="S22" s="25">
        <f>IFERROR(INDEX(REPORT_DATA_BY_COMP!$A:$AB,$D22,MATCH(S$10,REPORT_DATA_BY_COMP!$A$1:$AB$1,0)), "")</f>
        <v>1</v>
      </c>
      <c r="T22" s="25">
        <f>IFERROR(INDEX(REPORT_DATA_BY_COMP!$A:$AB,$D22,MATCH(T$10,REPORT_DATA_BY_COMP!$A$1:$AB$1,0)), "")</f>
        <v>0</v>
      </c>
    </row>
    <row r="23" spans="1:20" s="17" customFormat="1" x14ac:dyDescent="0.25">
      <c r="A23" s="54"/>
      <c r="B23" s="23" t="s">
        <v>42</v>
      </c>
      <c r="C23" s="24"/>
      <c r="D23" s="24"/>
      <c r="E23" s="26">
        <f>SUM(E21:E22)</f>
        <v>0</v>
      </c>
      <c r="F23" s="26">
        <f t="shared" ref="F23:I23" si="5">SUM(F21:F22)</f>
        <v>0</v>
      </c>
      <c r="G23" s="26">
        <f t="shared" si="5"/>
        <v>4</v>
      </c>
      <c r="H23" s="26">
        <f t="shared" si="5"/>
        <v>5</v>
      </c>
      <c r="I23" s="26">
        <f t="shared" si="5"/>
        <v>0</v>
      </c>
      <c r="J23" s="24"/>
      <c r="K23" s="26">
        <f>SUM(K21:K22)</f>
        <v>0</v>
      </c>
      <c r="L23" s="26">
        <f t="shared" ref="L23:T23" si="6">SUM(L21:L22)</f>
        <v>0</v>
      </c>
      <c r="M23" s="26">
        <f t="shared" si="6"/>
        <v>9</v>
      </c>
      <c r="N23" s="26">
        <f t="shared" si="6"/>
        <v>1</v>
      </c>
      <c r="O23" s="26">
        <f t="shared" si="6"/>
        <v>7</v>
      </c>
      <c r="P23" s="26">
        <f t="shared" si="6"/>
        <v>36</v>
      </c>
      <c r="Q23" s="26">
        <f t="shared" si="6"/>
        <v>0</v>
      </c>
      <c r="R23" s="26">
        <f t="shared" si="6"/>
        <v>9</v>
      </c>
      <c r="S23" s="26">
        <f t="shared" si="6"/>
        <v>1</v>
      </c>
      <c r="T23" s="26">
        <f t="shared" si="6"/>
        <v>0</v>
      </c>
    </row>
    <row r="25" spans="1:20" x14ac:dyDescent="0.25">
      <c r="B25" s="29" t="s">
        <v>263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4"/>
    </row>
    <row r="26" spans="1:20" x14ac:dyDescent="0.25">
      <c r="A26" t="s">
        <v>262</v>
      </c>
      <c r="B26" s="30" t="s">
        <v>253</v>
      </c>
      <c r="C26" s="31" t="str">
        <f>CONCATENATE(YEAR,":",MONTH,":1:",WEEKLY_REPORT_DAY,":", $A26)</f>
        <v>2016:1:1:7:TAIDONG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262</v>
      </c>
      <c r="B27" s="30" t="s">
        <v>254</v>
      </c>
      <c r="C27" s="31" t="str">
        <f>CONCATENATE(YEAR,":",MONTH,":2:",WEEKLY_REPORT_DAY,":", $A27)</f>
        <v>2016:1:2:7:TAIDONG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262</v>
      </c>
      <c r="B28" s="30" t="s">
        <v>255</v>
      </c>
      <c r="C28" s="31" t="str">
        <f>CONCATENATE(YEAR,":",MONTH,":3:",WEEKLY_REPORT_DAY,":", $A28)</f>
        <v>2016:1:3:7:TAIDONG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A29" t="s">
        <v>262</v>
      </c>
      <c r="B29" s="30" t="s">
        <v>256</v>
      </c>
      <c r="C29" s="31" t="str">
        <f>CONCATENATE(YEAR,":",MONTH,":4:",WEEKLY_REPORT_DAY,":", $A29)</f>
        <v>2016:1:4:7:TAIDONG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262</v>
      </c>
      <c r="B30" s="30" t="s">
        <v>257</v>
      </c>
      <c r="C30" s="31" t="str">
        <f>CONCATENATE(YEAR,":",MONTH,":5:",WEEKLY_REPORT_DAY,":", $A30)</f>
        <v>2016:1:5:7:TAIDONG</v>
      </c>
      <c r="D30" s="31">
        <f>MATCH($C30,REPORT_DATA_BY_ZONE!$A:$A, 0)</f>
        <v>8</v>
      </c>
      <c r="E30" s="25">
        <f>IFERROR(INDEX(REPORT_DATA_BY_ZONE!$A:$Z,$D30,MATCH(E$10,REPORT_DATA_BY_ZONE!$A$1:$Z$1,0)), "")</f>
        <v>1</v>
      </c>
      <c r="F30" s="25">
        <f>IFERROR(INDEX(REPORT_DATA_BY_ZONE!$A:$Z,$D30,MATCH(F$10,REPORT_DATA_BY_ZONE!$A$1:$Z$1,0)), "")</f>
        <v>2</v>
      </c>
      <c r="G30" s="25">
        <f>IFERROR(INDEX(REPORT_DATA_BY_ZONE!$A:$Z,$D30,MATCH(G$10,REPORT_DATA_BY_ZONE!$A$1:$Z$1,0)), "")</f>
        <v>17</v>
      </c>
      <c r="H30" s="25">
        <f>IFERROR(INDEX(REPORT_DATA_BY_ZONE!$A:$Z,$D30,MATCH(H$10,REPORT_DATA_BY_ZONE!$A$1:$Z$1,0)), "")</f>
        <v>18</v>
      </c>
      <c r="I30" s="25">
        <f>IFERROR(INDEX(REPORT_DATA_BY_ZONE!$A:$Z,$D30,MATCH(I$10,REPORT_DATA_BY_ZONE!$A$1:$Z$1,0)), "")</f>
        <v>3</v>
      </c>
      <c r="J30" s="31"/>
      <c r="K30" s="36">
        <f>IFERROR(INDEX(REPORT_DATA_BY_ZONE!$A:$Z,$D30,MATCH(K$10,REPORT_DATA_BY_ZONE!$A$1:$Z$1,0)), "")</f>
        <v>0</v>
      </c>
      <c r="L30" s="36">
        <f>IFERROR(INDEX(REPORT_DATA_BY_ZONE!$A:$Z,$D30,MATCH(L$10,REPORT_DATA_BY_ZONE!$A$1:$Z$1,0)), "")</f>
        <v>0</v>
      </c>
      <c r="M30" s="36">
        <f>IFERROR(INDEX(REPORT_DATA_BY_ZONE!$A:$Z,$D30,MATCH(M$10,REPORT_DATA_BY_ZONE!$A$1:$Z$1,0)), "")</f>
        <v>43</v>
      </c>
      <c r="N30" s="36">
        <f>IFERROR(INDEX(REPORT_DATA_BY_ZONE!$A:$Z,$D30,MATCH(N$10,REPORT_DATA_BY_ZONE!$A$1:$Z$1,0)), "")</f>
        <v>16</v>
      </c>
      <c r="O30" s="36">
        <f>IFERROR(INDEX(REPORT_DATA_BY_ZONE!$A:$Z,$D30,MATCH(O$10,REPORT_DATA_BY_ZONE!$A$1:$Z$1,0)), "")</f>
        <v>46</v>
      </c>
      <c r="P30" s="36">
        <f>IFERROR(INDEX(REPORT_DATA_BY_ZONE!$A:$Z,$D30,MATCH(P$10,REPORT_DATA_BY_ZONE!$A$1:$Z$1,0)), "")</f>
        <v>86</v>
      </c>
      <c r="Q30" s="36">
        <f>IFERROR(INDEX(REPORT_DATA_BY_ZONE!$A:$Z,$D30,MATCH(Q$10,REPORT_DATA_BY_ZONE!$A$1:$Z$1,0)), "")</f>
        <v>24</v>
      </c>
      <c r="R30" s="36">
        <f>IFERROR(INDEX(REPORT_DATA_BY_ZONE!$A:$Z,$D30,MATCH(R$10,REPORT_DATA_BY_ZONE!$A$1:$Z$1,0)), "")</f>
        <v>21</v>
      </c>
      <c r="S30" s="36">
        <f>IFERROR(INDEX(REPORT_DATA_BY_ZONE!$A:$Z,$D30,MATCH(S$10,REPORT_DATA_BY_ZONE!$A$1:$Z$1,0)), "")</f>
        <v>8</v>
      </c>
      <c r="T30" s="36">
        <f>IFERROR(INDEX(REPORT_DATA_BY_ZONE!$A:$Z,$D30,MATCH(T$10,REPORT_DATA_BY_ZONE!$A$1:$Z$1,0)), "")</f>
        <v>1</v>
      </c>
    </row>
    <row r="31" spans="1:20" x14ac:dyDescent="0.25">
      <c r="B31" s="35" t="s">
        <v>42</v>
      </c>
      <c r="C31" s="32"/>
      <c r="D31" s="32"/>
      <c r="E31" s="37">
        <f>SUM(E26:E30)</f>
        <v>1</v>
      </c>
      <c r="F31" s="37">
        <f t="shared" ref="F31:T31" si="7">SUM(F26:F30)</f>
        <v>2</v>
      </c>
      <c r="G31" s="37">
        <f t="shared" si="7"/>
        <v>17</v>
      </c>
      <c r="H31" s="37">
        <f t="shared" si="7"/>
        <v>18</v>
      </c>
      <c r="I31" s="37">
        <f t="shared" si="7"/>
        <v>3</v>
      </c>
      <c r="J31" s="32"/>
      <c r="K31" s="37">
        <f t="shared" si="7"/>
        <v>0</v>
      </c>
      <c r="L31" s="37">
        <f t="shared" si="7"/>
        <v>0</v>
      </c>
      <c r="M31" s="37">
        <f t="shared" si="7"/>
        <v>43</v>
      </c>
      <c r="N31" s="37">
        <f t="shared" si="7"/>
        <v>16</v>
      </c>
      <c r="O31" s="37">
        <f t="shared" si="7"/>
        <v>46</v>
      </c>
      <c r="P31" s="37">
        <f t="shared" si="7"/>
        <v>86</v>
      </c>
      <c r="Q31" s="37">
        <f t="shared" si="7"/>
        <v>24</v>
      </c>
      <c r="R31" s="37">
        <f t="shared" si="7"/>
        <v>21</v>
      </c>
      <c r="S31" s="37">
        <f t="shared" si="7"/>
        <v>8</v>
      </c>
      <c r="T31" s="37">
        <f t="shared" si="7"/>
        <v>1</v>
      </c>
    </row>
    <row r="33" spans="5:20" x14ac:dyDescent="0.25">
      <c r="E33">
        <f>E23+E19+E14</f>
        <v>1</v>
      </c>
      <c r="F33" s="17">
        <f t="shared" ref="F33:T33" si="8">F23+F19+F14</f>
        <v>2</v>
      </c>
      <c r="G33" s="17">
        <f t="shared" si="8"/>
        <v>17</v>
      </c>
      <c r="H33" s="17">
        <f t="shared" si="8"/>
        <v>18</v>
      </c>
      <c r="I33" s="17">
        <f t="shared" si="8"/>
        <v>3</v>
      </c>
      <c r="J33" s="17"/>
      <c r="K33" s="17">
        <f t="shared" si="8"/>
        <v>0</v>
      </c>
      <c r="L33" s="17">
        <f t="shared" si="8"/>
        <v>0</v>
      </c>
      <c r="M33" s="17">
        <f t="shared" si="8"/>
        <v>43</v>
      </c>
      <c r="N33" s="17">
        <f t="shared" si="8"/>
        <v>16</v>
      </c>
      <c r="O33" s="17">
        <f t="shared" si="8"/>
        <v>46</v>
      </c>
      <c r="P33" s="17">
        <f t="shared" si="8"/>
        <v>86</v>
      </c>
      <c r="Q33" s="17">
        <f t="shared" si="8"/>
        <v>0</v>
      </c>
      <c r="R33" s="17">
        <f t="shared" si="8"/>
        <v>21</v>
      </c>
      <c r="S33" s="17">
        <f t="shared" si="8"/>
        <v>8</v>
      </c>
      <c r="T33" s="17">
        <f t="shared" si="8"/>
        <v>1</v>
      </c>
    </row>
    <row r="34" spans="5:20" x14ac:dyDescent="0.25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6:L18">
    <cfRule type="cellIs" dxfId="656" priority="54" operator="lessThan">
      <formula>0.5</formula>
    </cfRule>
    <cfRule type="cellIs" dxfId="655" priority="55" operator="greaterThan">
      <formula>0.5</formula>
    </cfRule>
  </conditionalFormatting>
  <conditionalFormatting sqref="M16:M18">
    <cfRule type="cellIs" dxfId="654" priority="52" operator="lessThan">
      <formula>4.5</formula>
    </cfRule>
    <cfRule type="cellIs" dxfId="653" priority="53" operator="greaterThan">
      <formula>5.5</formula>
    </cfRule>
  </conditionalFormatting>
  <conditionalFormatting sqref="N16:N18">
    <cfRule type="cellIs" dxfId="652" priority="50" operator="lessThan">
      <formula>1.5</formula>
    </cfRule>
    <cfRule type="cellIs" dxfId="651" priority="51" operator="greaterThan">
      <formula>2.5</formula>
    </cfRule>
  </conditionalFormatting>
  <conditionalFormatting sqref="O16:O18">
    <cfRule type="cellIs" dxfId="650" priority="48" operator="lessThan">
      <formula>4.5</formula>
    </cfRule>
    <cfRule type="cellIs" dxfId="649" priority="49" operator="greaterThan">
      <formula>7.5</formula>
    </cfRule>
  </conditionalFormatting>
  <conditionalFormatting sqref="Q16:Q18">
    <cfRule type="cellIs" dxfId="648" priority="46" operator="lessThan">
      <formula>2.5</formula>
    </cfRule>
    <cfRule type="cellIs" dxfId="647" priority="47" operator="greaterThan">
      <formula>4.5</formula>
    </cfRule>
  </conditionalFormatting>
  <conditionalFormatting sqref="R16:R18">
    <cfRule type="cellIs" dxfId="646" priority="44" operator="lessThan">
      <formula>2.5</formula>
    </cfRule>
    <cfRule type="cellIs" dxfId="645" priority="45" operator="greaterThan">
      <formula>4.5</formula>
    </cfRule>
  </conditionalFormatting>
  <conditionalFormatting sqref="S16:S18">
    <cfRule type="cellIs" dxfId="644" priority="43" operator="greaterThan">
      <formula>1.5</formula>
    </cfRule>
  </conditionalFormatting>
  <conditionalFormatting sqref="L18">
    <cfRule type="cellIs" dxfId="643" priority="41" operator="lessThan">
      <formula>0.5</formula>
    </cfRule>
    <cfRule type="cellIs" dxfId="642" priority="42" operator="greaterThan">
      <formula>0.5</formula>
    </cfRule>
  </conditionalFormatting>
  <conditionalFormatting sqref="M18">
    <cfRule type="cellIs" dxfId="641" priority="39" operator="lessThan">
      <formula>4.5</formula>
    </cfRule>
    <cfRule type="cellIs" dxfId="640" priority="40" operator="greaterThan">
      <formula>5.5</formula>
    </cfRule>
  </conditionalFormatting>
  <conditionalFormatting sqref="N18">
    <cfRule type="cellIs" dxfId="639" priority="37" operator="lessThan">
      <formula>1.5</formula>
    </cfRule>
    <cfRule type="cellIs" dxfId="638" priority="38" operator="greaterThan">
      <formula>2.5</formula>
    </cfRule>
  </conditionalFormatting>
  <conditionalFormatting sqref="O18">
    <cfRule type="cellIs" dxfId="637" priority="35" operator="lessThan">
      <formula>4.5</formula>
    </cfRule>
    <cfRule type="cellIs" dxfId="636" priority="36" operator="greaterThan">
      <formula>7.5</formula>
    </cfRule>
  </conditionalFormatting>
  <conditionalFormatting sqref="Q18">
    <cfRule type="cellIs" dxfId="635" priority="33" operator="lessThan">
      <formula>2.5</formula>
    </cfRule>
    <cfRule type="cellIs" dxfId="634" priority="34" operator="greaterThan">
      <formula>4.5</formula>
    </cfRule>
  </conditionalFormatting>
  <conditionalFormatting sqref="R18">
    <cfRule type="cellIs" dxfId="633" priority="31" operator="lessThan">
      <formula>2.5</formula>
    </cfRule>
    <cfRule type="cellIs" dxfId="632" priority="32" operator="greaterThan">
      <formula>4.5</formula>
    </cfRule>
  </conditionalFormatting>
  <conditionalFormatting sqref="S18">
    <cfRule type="cellIs" dxfId="631" priority="30" operator="greaterThan">
      <formula>1.5</formula>
    </cfRule>
  </conditionalFormatting>
  <conditionalFormatting sqref="K16:T18">
    <cfRule type="expression" dxfId="630" priority="29">
      <formula>K16=""</formula>
    </cfRule>
  </conditionalFormatting>
  <conditionalFormatting sqref="K12:L13">
    <cfRule type="cellIs" dxfId="629" priority="27" operator="lessThan">
      <formula>0.5</formula>
    </cfRule>
    <cfRule type="cellIs" dxfId="628" priority="28" operator="greaterThan">
      <formula>0.5</formula>
    </cfRule>
  </conditionalFormatting>
  <conditionalFormatting sqref="M12:M13">
    <cfRule type="cellIs" dxfId="627" priority="25" operator="lessThan">
      <formula>4.5</formula>
    </cfRule>
    <cfRule type="cellIs" dxfId="626" priority="26" operator="greaterThan">
      <formula>5.5</formula>
    </cfRule>
  </conditionalFormatting>
  <conditionalFormatting sqref="N12:N13">
    <cfRule type="cellIs" dxfId="625" priority="23" operator="lessThan">
      <formula>1.5</formula>
    </cfRule>
    <cfRule type="cellIs" dxfId="624" priority="24" operator="greaterThan">
      <formula>2.5</formula>
    </cfRule>
  </conditionalFormatting>
  <conditionalFormatting sqref="O12:O13">
    <cfRule type="cellIs" dxfId="623" priority="21" operator="lessThan">
      <formula>4.5</formula>
    </cfRule>
    <cfRule type="cellIs" dxfId="622" priority="22" operator="greaterThan">
      <formula>7.5</formula>
    </cfRule>
  </conditionalFormatting>
  <conditionalFormatting sqref="Q12:Q13">
    <cfRule type="cellIs" dxfId="621" priority="19" operator="lessThan">
      <formula>2.5</formula>
    </cfRule>
    <cfRule type="cellIs" dxfId="620" priority="20" operator="greaterThan">
      <formula>4.5</formula>
    </cfRule>
  </conditionalFormatting>
  <conditionalFormatting sqref="R12:R13">
    <cfRule type="cellIs" dxfId="619" priority="17" operator="lessThan">
      <formula>2.5</formula>
    </cfRule>
    <cfRule type="cellIs" dxfId="618" priority="18" operator="greaterThan">
      <formula>4.5</formula>
    </cfRule>
  </conditionalFormatting>
  <conditionalFormatting sqref="S12:S13">
    <cfRule type="cellIs" dxfId="617" priority="16" operator="greaterThan">
      <formula>1.5</formula>
    </cfRule>
  </conditionalFormatting>
  <conditionalFormatting sqref="K12:T13">
    <cfRule type="expression" dxfId="616" priority="15">
      <formula>K12=""</formula>
    </cfRule>
  </conditionalFormatting>
  <conditionalFormatting sqref="K21:L22">
    <cfRule type="cellIs" dxfId="615" priority="13" operator="lessThan">
      <formula>0.5</formula>
    </cfRule>
    <cfRule type="cellIs" dxfId="614" priority="14" operator="greaterThan">
      <formula>0.5</formula>
    </cfRule>
  </conditionalFormatting>
  <conditionalFormatting sqref="M21:M22">
    <cfRule type="cellIs" dxfId="613" priority="11" operator="lessThan">
      <formula>4.5</formula>
    </cfRule>
    <cfRule type="cellIs" dxfId="612" priority="12" operator="greaterThan">
      <formula>5.5</formula>
    </cfRule>
  </conditionalFormatting>
  <conditionalFormatting sqref="N21:N22">
    <cfRule type="cellIs" dxfId="611" priority="9" operator="lessThan">
      <formula>1.5</formula>
    </cfRule>
    <cfRule type="cellIs" dxfId="610" priority="10" operator="greaterThan">
      <formula>2.5</formula>
    </cfRule>
  </conditionalFormatting>
  <conditionalFormatting sqref="O21:O22">
    <cfRule type="cellIs" dxfId="609" priority="7" operator="lessThan">
      <formula>4.5</formula>
    </cfRule>
    <cfRule type="cellIs" dxfId="608" priority="8" operator="greaterThan">
      <formula>7.5</formula>
    </cfRule>
  </conditionalFormatting>
  <conditionalFormatting sqref="Q21:Q22">
    <cfRule type="cellIs" dxfId="607" priority="5" operator="lessThan">
      <formula>2.5</formula>
    </cfRule>
    <cfRule type="cellIs" dxfId="606" priority="6" operator="greaterThan">
      <formula>4.5</formula>
    </cfRule>
  </conditionalFormatting>
  <conditionalFormatting sqref="R21:R22">
    <cfRule type="cellIs" dxfId="605" priority="3" operator="lessThan">
      <formula>2.5</formula>
    </cfRule>
    <cfRule type="cellIs" dxfId="604" priority="4" operator="greaterThan">
      <formula>4.5</formula>
    </cfRule>
  </conditionalFormatting>
  <conditionalFormatting sqref="S21:S22">
    <cfRule type="cellIs" dxfId="603" priority="2" operator="greaterThan">
      <formula>1.5</formula>
    </cfRule>
  </conditionalFormatting>
  <conditionalFormatting sqref="K21:T22">
    <cfRule type="expression" dxfId="602" priority="1">
      <formula>K21=""</formula>
    </cfRule>
  </conditionalFormatting>
  <pageMargins left="0.7" right="0.7" top="0.75" bottom="0.75" header="0.3" footer="0.3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view="pageBreakPreview" topLeftCell="B2" zoomScaleNormal="100" zoomScaleSheetLayoutView="100" workbookViewId="0">
      <selection activeCell="J18" sqref="J1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85</v>
      </c>
      <c r="C3" s="46"/>
      <c r="D3" s="46"/>
      <c r="E3" s="98"/>
      <c r="F3" s="98"/>
      <c r="G3" s="98"/>
      <c r="H3" s="98"/>
      <c r="I3" s="86"/>
      <c r="J3" s="14" t="s">
        <v>86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138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90</v>
      </c>
      <c r="B12" s="13" t="s">
        <v>330</v>
      </c>
      <c r="C12" s="7" t="str">
        <f t="shared" ref="C12:C15" si="0">CONCATENATE(YEAR,":",MONTH,":",WEEK,":",DAY,":",$A12)</f>
        <v>2016:1:5:7:ZHUNAN_E</v>
      </c>
      <c r="D12" s="7">
        <f>MATCH($C12,REPORT_DATA_BY_COMP!$A:$A,0)</f>
        <v>286</v>
      </c>
      <c r="E12" s="25">
        <f>IFERROR(INDEX(REPORT_DATA_BY_COMP!$A:$AB,$D12,MATCH(E$10,REPORT_DATA_BY_COMP!$A$1:$AB$1,0)), "")</f>
        <v>0</v>
      </c>
      <c r="F12" s="25">
        <f>IFERROR(INDEX(REPORT_DATA_BY_COMP!$A:$AB,$D12,MATCH(F$10,REPORT_DATA_BY_COMP!$A$1:$AB$1,0)), "")</f>
        <v>0</v>
      </c>
      <c r="G12" s="25">
        <f>IFERROR(INDEX(REPORT_DATA_BY_COMP!$A:$AB,$D12,MATCH(G$10,REPORT_DATA_BY_COMP!$A$1:$AB$1,0)), "")</f>
        <v>0</v>
      </c>
      <c r="H12" s="25">
        <f>IFERROR(INDEX(REPORT_DATA_BY_COMP!$A:$AB,$D12,MATCH(H$10,REPORT_DATA_BY_COMP!$A$1:$AB$1,0)), "")</f>
        <v>1</v>
      </c>
      <c r="I12" s="25">
        <f>IFERROR(INDEX(REPORT_DATA_BY_COMP!$A:$AB,$D12,MATCH(I$10,REPORT_DATA_BY_COMP!$A$1:$AB$1,0)), "")</f>
        <v>0</v>
      </c>
      <c r="J12" s="7" t="s">
        <v>331</v>
      </c>
      <c r="K12" s="25">
        <f>IFERROR(INDEX(REPORT_DATA_BY_COMP!$A:$AB,$D12,MATCH(K$10,REPORT_DATA_BY_COMP!$A$1:$AB$1,0)), "")</f>
        <v>1</v>
      </c>
      <c r="L12" s="25">
        <f>IFERROR(INDEX(REPORT_DATA_BY_COMP!$A:$AB,$D12,MATCH(L$10,REPORT_DATA_BY_COMP!$A$1:$AB$1,0)), "")</f>
        <v>1</v>
      </c>
      <c r="M12" s="25">
        <f>IFERROR(INDEX(REPORT_DATA_BY_COMP!$A:$AB,$D12,MATCH(M$10,REPORT_DATA_BY_COMP!$A$1:$AB$1,0)), "")</f>
        <v>3</v>
      </c>
      <c r="N12" s="25">
        <f>IFERROR(INDEX(REPORT_DATA_BY_COMP!$A:$AB,$D12,MATCH(N$10,REPORT_DATA_BY_COMP!$A$1:$AB$1,0)), "")</f>
        <v>1</v>
      </c>
      <c r="O12" s="25">
        <f>IFERROR(INDEX(REPORT_DATA_BY_COMP!$A:$AB,$D12,MATCH(O$10,REPORT_DATA_BY_COMP!$A$1:$AB$1,0)), "")</f>
        <v>3</v>
      </c>
      <c r="P12" s="25">
        <f>IFERROR(INDEX(REPORT_DATA_BY_COMP!$A:$AB,$D12,MATCH(P$10,REPORT_DATA_BY_COMP!$A$1:$AB$1,0)), "")</f>
        <v>16</v>
      </c>
      <c r="Q12" s="25" t="str">
        <f>IFERROR(INDEX(REPORT_DATA_BY_COMP!$A:$AB,$D12,MATCH(Q$10,REPORT_DATA_BY_COMP!$A$1:$AB$1,0)), "")</f>
        <v/>
      </c>
      <c r="R12" s="25">
        <f>IFERROR(INDEX(REPORT_DATA_BY_COMP!$A:$AB,$D12,MATCH(R$10,REPORT_DATA_BY_COMP!$A$1:$AB$1,0)), "")</f>
        <v>4</v>
      </c>
      <c r="S12" s="25">
        <f>IFERROR(INDEX(REPORT_DATA_BY_COMP!$A:$AB,$D12,MATCH(S$10,REPORT_DATA_BY_COMP!$A$1:$AB$1,0)), "")</f>
        <v>1</v>
      </c>
      <c r="T12" s="25">
        <f>IFERROR(INDEX(REPORT_DATA_BY_COMP!$A:$AB,$D12,MATCH(T$10,REPORT_DATA_BY_COMP!$A$1:$AB$1,0)), "")</f>
        <v>0</v>
      </c>
    </row>
    <row r="13" spans="1:20" x14ac:dyDescent="0.25">
      <c r="A13" s="50" t="s">
        <v>91</v>
      </c>
      <c r="B13" s="45" t="s">
        <v>87</v>
      </c>
      <c r="C13" s="7" t="str">
        <f t="shared" si="0"/>
        <v>2016:1:5:7:XIANGSHAN_A</v>
      </c>
      <c r="D13" s="7">
        <f>MATCH($C13,REPORT_DATA_BY_COMP!$A:$A,0)</f>
        <v>254</v>
      </c>
      <c r="E13" s="25">
        <f>IFERROR(INDEX(REPORT_DATA_BY_COMP!$A:$AB,$D13,MATCH(E$10,REPORT_DATA_BY_COMP!$A$1:$AB$1,0)), "")</f>
        <v>0</v>
      </c>
      <c r="F13" s="25">
        <f>IFERROR(INDEX(REPORT_DATA_BY_COMP!$A:$AB,$D13,MATCH(F$10,REPORT_DATA_BY_COMP!$A$1:$AB$1,0)), "")</f>
        <v>0</v>
      </c>
      <c r="G13" s="25">
        <f>IFERROR(INDEX(REPORT_DATA_BY_COMP!$A:$AB,$D13,MATCH(G$10,REPORT_DATA_BY_COMP!$A$1:$AB$1,0)), "")</f>
        <v>1</v>
      </c>
      <c r="H13" s="25">
        <f>IFERROR(INDEX(REPORT_DATA_BY_COMP!$A:$AB,$D13,MATCH(H$10,REPORT_DATA_BY_COMP!$A$1:$AB$1,0)), "")</f>
        <v>0</v>
      </c>
      <c r="I13" s="25">
        <f>IFERROR(INDEX(REPORT_DATA_BY_COMP!$A:$AB,$D13,MATCH(I$10,REPORT_DATA_BY_COMP!$A$1:$AB$1,0)), "")</f>
        <v>0</v>
      </c>
      <c r="J13" s="7" t="s">
        <v>335</v>
      </c>
      <c r="K13" s="25">
        <f>IFERROR(INDEX(REPORT_DATA_BY_COMP!$A:$AB,$D13,MATCH(K$10,REPORT_DATA_BY_COMP!$A$1:$AB$1,0)), "")</f>
        <v>0</v>
      </c>
      <c r="L13" s="25">
        <f>IFERROR(INDEX(REPORT_DATA_BY_COMP!$A:$AB,$D13,MATCH(L$10,REPORT_DATA_BY_COMP!$A$1:$AB$1,0)), "")</f>
        <v>0</v>
      </c>
      <c r="M13" s="25">
        <f>IFERROR(INDEX(REPORT_DATA_BY_COMP!$A:$AB,$D13,MATCH(M$10,REPORT_DATA_BY_COMP!$A$1:$AB$1,0)), "")</f>
        <v>1</v>
      </c>
      <c r="N13" s="25">
        <f>IFERROR(INDEX(REPORT_DATA_BY_COMP!$A:$AB,$D13,MATCH(N$10,REPORT_DATA_BY_COMP!$A$1:$AB$1,0)), "")</f>
        <v>1</v>
      </c>
      <c r="O13" s="25">
        <f>IFERROR(INDEX(REPORT_DATA_BY_COMP!$A:$AB,$D13,MATCH(O$10,REPORT_DATA_BY_COMP!$A$1:$AB$1,0)), "")</f>
        <v>3</v>
      </c>
      <c r="P13" s="25">
        <f>IFERROR(INDEX(REPORT_DATA_BY_COMP!$A:$AB,$D13,MATCH(P$10,REPORT_DATA_BY_COMP!$A$1:$AB$1,0)), "")</f>
        <v>8</v>
      </c>
      <c r="Q13" s="25" t="str">
        <f>IFERROR(INDEX(REPORT_DATA_BY_COMP!$A:$AB,$D13,MATCH(Q$10,REPORT_DATA_BY_COMP!$A$1:$AB$1,0)), "")</f>
        <v/>
      </c>
      <c r="R13" s="25">
        <f>IFERROR(INDEX(REPORT_DATA_BY_COMP!$A:$AB,$D13,MATCH(R$10,REPORT_DATA_BY_COMP!$A$1:$AB$1,0)), "")</f>
        <v>1</v>
      </c>
      <c r="S13" s="25">
        <f>IFERROR(INDEX(REPORT_DATA_BY_COMP!$A:$AB,$D13,MATCH(S$10,REPORT_DATA_BY_COMP!$A$1:$AB$1,0)), "")</f>
        <v>0</v>
      </c>
      <c r="T13" s="25">
        <f>IFERROR(INDEX(REPORT_DATA_BY_COMP!$A:$AB,$D13,MATCH(T$10,REPORT_DATA_BY_COMP!$A$1:$AB$1,0)), "")</f>
        <v>0</v>
      </c>
    </row>
    <row r="14" spans="1:20" x14ac:dyDescent="0.25">
      <c r="A14" s="50" t="s">
        <v>92</v>
      </c>
      <c r="B14" s="13" t="s">
        <v>334</v>
      </c>
      <c r="C14" s="7" t="str">
        <f t="shared" si="0"/>
        <v>2016:1:5:7:XIANGSHAN_B</v>
      </c>
      <c r="D14" s="7">
        <f>MATCH($C14,REPORT_DATA_BY_COMP!$A:$A,0)</f>
        <v>255</v>
      </c>
      <c r="E14" s="25">
        <f>IFERROR(INDEX(REPORT_DATA_BY_COMP!$A:$AB,$D14,MATCH(E$10,REPORT_DATA_BY_COMP!$A$1:$AB$1,0)), "")</f>
        <v>0</v>
      </c>
      <c r="F14" s="25">
        <f>IFERROR(INDEX(REPORT_DATA_BY_COMP!$A:$AB,$D14,MATCH(F$10,REPORT_DATA_BY_COMP!$A$1:$AB$1,0)), "")</f>
        <v>0</v>
      </c>
      <c r="G14" s="25">
        <f>IFERROR(INDEX(REPORT_DATA_BY_COMP!$A:$AB,$D14,MATCH(G$10,REPORT_DATA_BY_COMP!$A$1:$AB$1,0)), "")</f>
        <v>0</v>
      </c>
      <c r="H14" s="25">
        <f>IFERROR(INDEX(REPORT_DATA_BY_COMP!$A:$AB,$D14,MATCH(H$10,REPORT_DATA_BY_COMP!$A$1:$AB$1,0)), "")</f>
        <v>4</v>
      </c>
      <c r="I14" s="25">
        <f>IFERROR(INDEX(REPORT_DATA_BY_COMP!$A:$AB,$D14,MATCH(I$10,REPORT_DATA_BY_COMP!$A$1:$AB$1,0)), "")</f>
        <v>0</v>
      </c>
      <c r="J14" s="7" t="s">
        <v>336</v>
      </c>
      <c r="K14" s="25">
        <f>IFERROR(INDEX(REPORT_DATA_BY_COMP!$A:$AB,$D14,MATCH(K$10,REPORT_DATA_BY_COMP!$A$1:$AB$1,0)), "")</f>
        <v>0</v>
      </c>
      <c r="L14" s="25">
        <f>IFERROR(INDEX(REPORT_DATA_BY_COMP!$A:$AB,$D14,MATCH(L$10,REPORT_DATA_BY_COMP!$A$1:$AB$1,0)), "")</f>
        <v>0</v>
      </c>
      <c r="M14" s="25">
        <f>IFERROR(INDEX(REPORT_DATA_BY_COMP!$A:$AB,$D14,MATCH(M$10,REPORT_DATA_BY_COMP!$A$1:$AB$1,0)), "")</f>
        <v>4</v>
      </c>
      <c r="N14" s="25">
        <f>IFERROR(INDEX(REPORT_DATA_BY_COMP!$A:$AB,$D14,MATCH(N$10,REPORT_DATA_BY_COMP!$A$1:$AB$1,0)), "")</f>
        <v>2</v>
      </c>
      <c r="O14" s="25">
        <f>IFERROR(INDEX(REPORT_DATA_BY_COMP!$A:$AB,$D14,MATCH(O$10,REPORT_DATA_BY_COMP!$A$1:$AB$1,0)), "")</f>
        <v>9</v>
      </c>
      <c r="P14" s="25">
        <f>IFERROR(INDEX(REPORT_DATA_BY_COMP!$A:$AB,$D14,MATCH(P$10,REPORT_DATA_BY_COMP!$A$1:$AB$1,0)), "")</f>
        <v>8</v>
      </c>
      <c r="Q14" s="25" t="str">
        <f>IFERROR(INDEX(REPORT_DATA_BY_COMP!$A:$AB,$D14,MATCH(Q$10,REPORT_DATA_BY_COMP!$A$1:$AB$1,0)), "")</f>
        <v/>
      </c>
      <c r="R14" s="25">
        <f>IFERROR(INDEX(REPORT_DATA_BY_COMP!$A:$AB,$D14,MATCH(R$10,REPORT_DATA_BY_COMP!$A$1:$AB$1,0)), "")</f>
        <v>1</v>
      </c>
      <c r="S14" s="25">
        <f>IFERROR(INDEX(REPORT_DATA_BY_COMP!$A:$AB,$D14,MATCH(S$10,REPORT_DATA_BY_COMP!$A$1:$AB$1,0)), "")</f>
        <v>0</v>
      </c>
      <c r="T14" s="25">
        <f>IFERROR(INDEX(REPORT_DATA_BY_COMP!$A:$AB,$D14,MATCH(T$10,REPORT_DATA_BY_COMP!$A$1:$AB$1,0)), "")</f>
        <v>0</v>
      </c>
    </row>
    <row r="15" spans="1:20" x14ac:dyDescent="0.25">
      <c r="A15" s="50" t="s">
        <v>93</v>
      </c>
      <c r="B15" s="13" t="s">
        <v>333</v>
      </c>
      <c r="C15" s="7" t="str">
        <f t="shared" si="0"/>
        <v>2016:1:5:7:ZHUNAN_S</v>
      </c>
      <c r="D15" s="7">
        <f>MATCH($C15,REPORT_DATA_BY_COMP!$A:$A,0)</f>
        <v>287</v>
      </c>
      <c r="E15" s="25">
        <f>IFERROR(INDEX(REPORT_DATA_BY_COMP!$A:$AB,$D15,MATCH(E$10,REPORT_DATA_BY_COMP!$A$1:$AB$1,0)), "")</f>
        <v>0</v>
      </c>
      <c r="F15" s="25">
        <f>IFERROR(INDEX(REPORT_DATA_BY_COMP!$A:$AB,$D15,MATCH(F$10,REPORT_DATA_BY_COMP!$A$1:$AB$1,0)), "")</f>
        <v>0</v>
      </c>
      <c r="G15" s="25">
        <f>IFERROR(INDEX(REPORT_DATA_BY_COMP!$A:$AB,$D15,MATCH(G$10,REPORT_DATA_BY_COMP!$A$1:$AB$1,0)), "")</f>
        <v>1</v>
      </c>
      <c r="H15" s="25">
        <f>IFERROR(INDEX(REPORT_DATA_BY_COMP!$A:$AB,$D15,MATCH(H$10,REPORT_DATA_BY_COMP!$A$1:$AB$1,0)), "")</f>
        <v>5</v>
      </c>
      <c r="I15" s="25">
        <f>IFERROR(INDEX(REPORT_DATA_BY_COMP!$A:$AB,$D15,MATCH(I$10,REPORT_DATA_BY_COMP!$A$1:$AB$1,0)), "")</f>
        <v>0</v>
      </c>
      <c r="J15" s="7" t="s">
        <v>332</v>
      </c>
      <c r="K15" s="25">
        <f>IFERROR(INDEX(REPORT_DATA_BY_COMP!$A:$AB,$D15,MATCH(K$10,REPORT_DATA_BY_COMP!$A$1:$AB$1,0)), "")</f>
        <v>0</v>
      </c>
      <c r="L15" s="25">
        <f>IFERROR(INDEX(REPORT_DATA_BY_COMP!$A:$AB,$D15,MATCH(L$10,REPORT_DATA_BY_COMP!$A$1:$AB$1,0)), "")</f>
        <v>0</v>
      </c>
      <c r="M15" s="25">
        <f>IFERROR(INDEX(REPORT_DATA_BY_COMP!$A:$AB,$D15,MATCH(M$10,REPORT_DATA_BY_COMP!$A$1:$AB$1,0)), "")</f>
        <v>7</v>
      </c>
      <c r="N15" s="25">
        <f>IFERROR(INDEX(REPORT_DATA_BY_COMP!$A:$AB,$D15,MATCH(N$10,REPORT_DATA_BY_COMP!$A$1:$AB$1,0)), "")</f>
        <v>3</v>
      </c>
      <c r="O15" s="25">
        <f>IFERROR(INDEX(REPORT_DATA_BY_COMP!$A:$AB,$D15,MATCH(O$10,REPORT_DATA_BY_COMP!$A$1:$AB$1,0)), "")</f>
        <v>7</v>
      </c>
      <c r="P15" s="25">
        <f>IFERROR(INDEX(REPORT_DATA_BY_COMP!$A:$AB,$D15,MATCH(P$10,REPORT_DATA_BY_COMP!$A$1:$AB$1,0)), "")</f>
        <v>9</v>
      </c>
      <c r="Q15" s="25" t="str">
        <f>IFERROR(INDEX(REPORT_DATA_BY_COMP!$A:$AB,$D15,MATCH(Q$10,REPORT_DATA_BY_COMP!$A$1:$AB$1,0)), "")</f>
        <v/>
      </c>
      <c r="R15" s="25">
        <f>IFERROR(INDEX(REPORT_DATA_BY_COMP!$A:$AB,$D15,MATCH(R$10,REPORT_DATA_BY_COMP!$A$1:$AB$1,0)), "")</f>
        <v>4</v>
      </c>
      <c r="S15" s="25">
        <f>IFERROR(INDEX(REPORT_DATA_BY_COMP!$A:$AB,$D15,MATCH(S$10,REPORT_DATA_BY_COMP!$A$1:$AB$1,0)), "")</f>
        <v>0</v>
      </c>
      <c r="T15" s="25">
        <f>IFERROR(INDEX(REPORT_DATA_BY_COMP!$A:$AB,$D15,MATCH(T$10,REPORT_DATA_BY_COMP!$A$1:$AB$1,0)),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2</v>
      </c>
      <c r="H16" s="26">
        <f>SUM(H12:H15)</f>
        <v>10</v>
      </c>
      <c r="I16" s="26">
        <f>SUM(I12:I15)</f>
        <v>0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15</v>
      </c>
      <c r="N16" s="26">
        <f t="shared" si="1"/>
        <v>7</v>
      </c>
      <c r="O16" s="26">
        <f t="shared" si="1"/>
        <v>22</v>
      </c>
      <c r="P16" s="26">
        <f t="shared" si="1"/>
        <v>41</v>
      </c>
      <c r="Q16" s="26">
        <f t="shared" si="1"/>
        <v>0</v>
      </c>
      <c r="R16" s="26">
        <f t="shared" si="1"/>
        <v>10</v>
      </c>
      <c r="S16" s="26">
        <f t="shared" si="1"/>
        <v>1</v>
      </c>
      <c r="T16" s="26">
        <f t="shared" si="1"/>
        <v>0</v>
      </c>
    </row>
    <row r="17" spans="1:20" x14ac:dyDescent="0.25">
      <c r="A17" s="45"/>
      <c r="B17" s="10" t="s">
        <v>139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</row>
    <row r="18" spans="1:20" x14ac:dyDescent="0.25">
      <c r="A18" s="50" t="s">
        <v>94</v>
      </c>
      <c r="B18" s="13" t="s">
        <v>88</v>
      </c>
      <c r="C18" s="7" t="str">
        <f t="shared" ref="C18:C20" si="2">CONCATENATE(YEAR,":",MONTH,":",WEEK,":",DAY,":",$A18)</f>
        <v>2016:1:5:7:TOUFEN_E</v>
      </c>
      <c r="D18" s="7">
        <f>MATCH($C18,REPORT_DATA_BY_COMP!$A:$A,0)</f>
        <v>246</v>
      </c>
      <c r="E18" s="25">
        <f>IFERROR(INDEX(REPORT_DATA_BY_COMP!$A:$AB,$D18,MATCH(E$10,REPORT_DATA_BY_COMP!$A$1:$AB$1,0)), "")</f>
        <v>1</v>
      </c>
      <c r="F18" s="25">
        <f>IFERROR(INDEX(REPORT_DATA_BY_COMP!$A:$AB,$D18,MATCH(F$10,REPORT_DATA_BY_COMP!$A$1:$AB$1,0)), "")</f>
        <v>0</v>
      </c>
      <c r="G18" s="25">
        <f>IFERROR(INDEX(REPORT_DATA_BY_COMP!$A:$AB,$D18,MATCH(G$10,REPORT_DATA_BY_COMP!$A$1:$AB$1,0)), "")</f>
        <v>1</v>
      </c>
      <c r="H18" s="25">
        <f>IFERROR(INDEX(REPORT_DATA_BY_COMP!$A:$AB,$D18,MATCH(H$10,REPORT_DATA_BY_COMP!$A$1:$AB$1,0)), "")</f>
        <v>3</v>
      </c>
      <c r="I18" s="25">
        <f>IFERROR(INDEX(REPORT_DATA_BY_COMP!$A:$AB,$D18,MATCH(I$10,REPORT_DATA_BY_COMP!$A$1:$AB$1,0)), "")</f>
        <v>1</v>
      </c>
      <c r="J18" s="7" t="s">
        <v>337</v>
      </c>
      <c r="K18" s="25">
        <f>IFERROR(INDEX(REPORT_DATA_BY_COMP!$A:$AB,$D18,MATCH(K$10,REPORT_DATA_BY_COMP!$A$1:$AB$1,0)), "")</f>
        <v>1</v>
      </c>
      <c r="L18" s="25">
        <f>IFERROR(INDEX(REPORT_DATA_BY_COMP!$A:$AB,$D18,MATCH(L$10,REPORT_DATA_BY_COMP!$A$1:$AB$1,0)), "")</f>
        <v>1</v>
      </c>
      <c r="M18" s="25">
        <f>IFERROR(INDEX(REPORT_DATA_BY_COMP!$A:$AB,$D18,MATCH(M$10,REPORT_DATA_BY_COMP!$A$1:$AB$1,0)), "")</f>
        <v>5</v>
      </c>
      <c r="N18" s="25">
        <f>IFERROR(INDEX(REPORT_DATA_BY_COMP!$A:$AB,$D18,MATCH(N$10,REPORT_DATA_BY_COMP!$A$1:$AB$1,0)), "")</f>
        <v>3</v>
      </c>
      <c r="O18" s="25">
        <f>IFERROR(INDEX(REPORT_DATA_BY_COMP!$A:$AB,$D18,MATCH(O$10,REPORT_DATA_BY_COMP!$A$1:$AB$1,0)), "")</f>
        <v>8</v>
      </c>
      <c r="P18" s="25">
        <f>IFERROR(INDEX(REPORT_DATA_BY_COMP!$A:$AB,$D18,MATCH(P$10,REPORT_DATA_BY_COMP!$A$1:$AB$1,0)), "")</f>
        <v>6</v>
      </c>
      <c r="Q18" s="25" t="str">
        <f>IFERROR(INDEX(REPORT_DATA_BY_COMP!$A:$AB,$D18,MATCH(Q$10,REPORT_DATA_BY_COMP!$A$1:$AB$1,0)), "")</f>
        <v/>
      </c>
      <c r="R18" s="25">
        <f>IFERROR(INDEX(REPORT_DATA_BY_COMP!$A:$AB,$D18,MATCH(R$10,REPORT_DATA_BY_COMP!$A$1:$AB$1,0)), "")</f>
        <v>6</v>
      </c>
      <c r="S18" s="25">
        <f>IFERROR(INDEX(REPORT_DATA_BY_COMP!$A:$AB,$D18,MATCH(S$10,REPORT_DATA_BY_COMP!$A$1:$AB$1,0)), "")</f>
        <v>2</v>
      </c>
      <c r="T18" s="25">
        <f>IFERROR(INDEX(REPORT_DATA_BY_COMP!$A:$AB,$D18,MATCH(T$10,REPORT_DATA_BY_COMP!$A$1:$AB$1,0)), "")</f>
        <v>0</v>
      </c>
    </row>
    <row r="19" spans="1:20" x14ac:dyDescent="0.25">
      <c r="A19" s="50" t="s">
        <v>140</v>
      </c>
      <c r="B19" s="13" t="s">
        <v>338</v>
      </c>
      <c r="C19" s="7" t="str">
        <f t="shared" si="2"/>
        <v>2016:1:5:7:MIAOLI_B_E</v>
      </c>
      <c r="D19" s="7">
        <f>MATCH($C19,REPORT_DATA_BY_COMP!$A:$A,0)</f>
        <v>216</v>
      </c>
      <c r="E19" s="25">
        <f>IFERROR(INDEX(REPORT_DATA_BY_COMP!$A:$AB,$D19,MATCH(E$10,REPORT_DATA_BY_COMP!$A$1:$AB$1,0)), "")</f>
        <v>0</v>
      </c>
      <c r="F19" s="25">
        <f>IFERROR(INDEX(REPORT_DATA_BY_COMP!$A:$AB,$D19,MATCH(F$10,REPORT_DATA_BY_COMP!$A$1:$AB$1,0)), "")</f>
        <v>0</v>
      </c>
      <c r="G19" s="25">
        <f>IFERROR(INDEX(REPORT_DATA_BY_COMP!$A:$AB,$D19,MATCH(G$10,REPORT_DATA_BY_COMP!$A$1:$AB$1,0)), "")</f>
        <v>1</v>
      </c>
      <c r="H19" s="25">
        <f>IFERROR(INDEX(REPORT_DATA_BY_COMP!$A:$AB,$D19,MATCH(H$10,REPORT_DATA_BY_COMP!$A$1:$AB$1,0)), "")</f>
        <v>2</v>
      </c>
      <c r="I19" s="25">
        <f>IFERROR(INDEX(REPORT_DATA_BY_COMP!$A:$AB,$D19,MATCH(I$10,REPORT_DATA_BY_COMP!$A$1:$AB$1,0)), "")</f>
        <v>0</v>
      </c>
      <c r="J19" s="7" t="s">
        <v>339</v>
      </c>
      <c r="K19" s="25">
        <f>IFERROR(INDEX(REPORT_DATA_BY_COMP!$A:$AB,$D19,MATCH(K$10,REPORT_DATA_BY_COMP!$A$1:$AB$1,0)), "")</f>
        <v>0</v>
      </c>
      <c r="L19" s="25">
        <f>IFERROR(INDEX(REPORT_DATA_BY_COMP!$A:$AB,$D19,MATCH(L$10,REPORT_DATA_BY_COMP!$A$1:$AB$1,0)), "")</f>
        <v>0</v>
      </c>
      <c r="M19" s="25">
        <f>IFERROR(INDEX(REPORT_DATA_BY_COMP!$A:$AB,$D19,MATCH(M$10,REPORT_DATA_BY_COMP!$A$1:$AB$1,0)), "")</f>
        <v>5</v>
      </c>
      <c r="N19" s="25">
        <f>IFERROR(INDEX(REPORT_DATA_BY_COMP!$A:$AB,$D19,MATCH(N$10,REPORT_DATA_BY_COMP!$A$1:$AB$1,0)), "")</f>
        <v>3</v>
      </c>
      <c r="O19" s="25">
        <f>IFERROR(INDEX(REPORT_DATA_BY_COMP!$A:$AB,$D19,MATCH(O$10,REPORT_DATA_BY_COMP!$A$1:$AB$1,0)), "")</f>
        <v>5</v>
      </c>
      <c r="P19" s="25">
        <f>IFERROR(INDEX(REPORT_DATA_BY_COMP!$A:$AB,$D19,MATCH(P$10,REPORT_DATA_BY_COMP!$A$1:$AB$1,0)), "")</f>
        <v>11</v>
      </c>
      <c r="Q19" s="25" t="str">
        <f>IFERROR(INDEX(REPORT_DATA_BY_COMP!$A:$AB,$D19,MATCH(Q$10,REPORT_DATA_BY_COMP!$A$1:$AB$1,0)), "")</f>
        <v/>
      </c>
      <c r="R19" s="25">
        <f>IFERROR(INDEX(REPORT_DATA_BY_COMP!$A:$AB,$D19,MATCH(R$10,REPORT_DATA_BY_COMP!$A$1:$AB$1,0)), "")</f>
        <v>2</v>
      </c>
      <c r="S19" s="25">
        <f>IFERROR(INDEX(REPORT_DATA_BY_COMP!$A:$AB,$D19,MATCH(S$10,REPORT_DATA_BY_COMP!$A$1:$AB$1,0)), "")</f>
        <v>0</v>
      </c>
      <c r="T19" s="25">
        <f>IFERROR(INDEX(REPORT_DATA_BY_COMP!$A:$AB,$D19,MATCH(T$10,REPORT_DATA_BY_COMP!$A$1:$AB$1,0)), "")</f>
        <v>0</v>
      </c>
    </row>
    <row r="20" spans="1:20" x14ac:dyDescent="0.25">
      <c r="A20" s="50" t="s">
        <v>141</v>
      </c>
      <c r="B20" s="13" t="s">
        <v>89</v>
      </c>
      <c r="C20" s="7" t="str">
        <f t="shared" si="2"/>
        <v>2016:1:5:7:MIAOLI_A_E</v>
      </c>
      <c r="D20" s="7">
        <f>MATCH($C20,REPORT_DATA_BY_COMP!$A:$A,0)</f>
        <v>215</v>
      </c>
      <c r="E20" s="25">
        <f>IFERROR(INDEX(REPORT_DATA_BY_COMP!$A:$AB,$D20,MATCH(E$10,REPORT_DATA_BY_COMP!$A$1:$AB$1,0)), "")</f>
        <v>0</v>
      </c>
      <c r="F20" s="25">
        <f>IFERROR(INDEX(REPORT_DATA_BY_COMP!$A:$AB,$D20,MATCH(F$10,REPORT_DATA_BY_COMP!$A$1:$AB$1,0)), "")</f>
        <v>0</v>
      </c>
      <c r="G20" s="25">
        <f>IFERROR(INDEX(REPORT_DATA_BY_COMP!$A:$AB,$D20,MATCH(G$10,REPORT_DATA_BY_COMP!$A$1:$AB$1,0)), "")</f>
        <v>1</v>
      </c>
      <c r="H20" s="25">
        <f>IFERROR(INDEX(REPORT_DATA_BY_COMP!$A:$AB,$D20,MATCH(H$10,REPORT_DATA_BY_COMP!$A$1:$AB$1,0)), "")</f>
        <v>2</v>
      </c>
      <c r="I20" s="25">
        <f>IFERROR(INDEX(REPORT_DATA_BY_COMP!$A:$AB,$D20,MATCH(I$10,REPORT_DATA_BY_COMP!$A$1:$AB$1,0)), "")</f>
        <v>0</v>
      </c>
      <c r="J20" s="7" t="s">
        <v>340</v>
      </c>
      <c r="K20" s="25">
        <f>IFERROR(INDEX(REPORT_DATA_BY_COMP!$A:$AB,$D20,MATCH(K$10,REPORT_DATA_BY_COMP!$A$1:$AB$1,0)), "")</f>
        <v>0</v>
      </c>
      <c r="L20" s="25">
        <f>IFERROR(INDEX(REPORT_DATA_BY_COMP!$A:$AB,$D20,MATCH(L$10,REPORT_DATA_BY_COMP!$A$1:$AB$1,0)), "")</f>
        <v>0</v>
      </c>
      <c r="M20" s="25">
        <f>IFERROR(INDEX(REPORT_DATA_BY_COMP!$A:$AB,$D20,MATCH(M$10,REPORT_DATA_BY_COMP!$A$1:$AB$1,0)), "")</f>
        <v>3</v>
      </c>
      <c r="N20" s="25">
        <f>IFERROR(INDEX(REPORT_DATA_BY_COMP!$A:$AB,$D20,MATCH(N$10,REPORT_DATA_BY_COMP!$A$1:$AB$1,0)), "")</f>
        <v>3</v>
      </c>
      <c r="O20" s="25">
        <f>IFERROR(INDEX(REPORT_DATA_BY_COMP!$A:$AB,$D20,MATCH(O$10,REPORT_DATA_BY_COMP!$A$1:$AB$1,0)), "")</f>
        <v>7</v>
      </c>
      <c r="P20" s="25">
        <f>IFERROR(INDEX(REPORT_DATA_BY_COMP!$A:$AB,$D20,MATCH(P$10,REPORT_DATA_BY_COMP!$A$1:$AB$1,0)), "")</f>
        <v>5</v>
      </c>
      <c r="Q20" s="25" t="str">
        <f>IFERROR(INDEX(REPORT_DATA_BY_COMP!$A:$AB,$D20,MATCH(Q$10,REPORT_DATA_BY_COMP!$A$1:$AB$1,0)), "")</f>
        <v/>
      </c>
      <c r="R20" s="25">
        <f>IFERROR(INDEX(REPORT_DATA_BY_COMP!$A:$AB,$D20,MATCH(R$10,REPORT_DATA_BY_COMP!$A$1:$AB$1,0)), "")</f>
        <v>4</v>
      </c>
      <c r="S20" s="25">
        <f>IFERROR(INDEX(REPORT_DATA_BY_COMP!$A:$AB,$D20,MATCH(S$10,REPORT_DATA_BY_COMP!$A$1:$AB$1,0)), "")</f>
        <v>3</v>
      </c>
      <c r="T20" s="25">
        <f>IFERROR(INDEX(REPORT_DATA_BY_COMP!$A:$AB,$D20,MATCH(T$10,REPORT_DATA_BY_COMP!$A$1:$AB$1,0)), "")</f>
        <v>0</v>
      </c>
    </row>
    <row r="21" spans="1:20" x14ac:dyDescent="0.25">
      <c r="A21" s="54"/>
      <c r="B21" s="23" t="s">
        <v>42</v>
      </c>
      <c r="C21" s="24"/>
      <c r="D21" s="24"/>
      <c r="E21" s="26">
        <f>SUM(E18:E20)</f>
        <v>1</v>
      </c>
      <c r="F21" s="26">
        <f>SUM(F18:F20)</f>
        <v>0</v>
      </c>
      <c r="G21" s="26">
        <f>SUM(G18:G20)</f>
        <v>3</v>
      </c>
      <c r="H21" s="26">
        <f>SUM(H18:H20)</f>
        <v>7</v>
      </c>
      <c r="I21" s="26">
        <f>SUM(I18:I20)</f>
        <v>1</v>
      </c>
      <c r="J21" s="24"/>
      <c r="K21" s="26">
        <f t="shared" ref="K21:T21" si="3">SUM(K18:K20)</f>
        <v>1</v>
      </c>
      <c r="L21" s="26">
        <f t="shared" si="3"/>
        <v>1</v>
      </c>
      <c r="M21" s="26">
        <f t="shared" si="3"/>
        <v>13</v>
      </c>
      <c r="N21" s="26">
        <f t="shared" si="3"/>
        <v>9</v>
      </c>
      <c r="O21" s="26">
        <f t="shared" si="3"/>
        <v>20</v>
      </c>
      <c r="P21" s="26">
        <f t="shared" si="3"/>
        <v>22</v>
      </c>
      <c r="Q21" s="26">
        <f t="shared" si="3"/>
        <v>0</v>
      </c>
      <c r="R21" s="26">
        <f t="shared" si="3"/>
        <v>12</v>
      </c>
      <c r="S21" s="26">
        <f t="shared" si="3"/>
        <v>5</v>
      </c>
      <c r="T21" s="26">
        <f t="shared" si="3"/>
        <v>0</v>
      </c>
    </row>
    <row r="23" spans="1:20" x14ac:dyDescent="0.25">
      <c r="B23" s="29" t="s">
        <v>263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</row>
    <row r="24" spans="1:20" x14ac:dyDescent="0.25">
      <c r="A24" t="s">
        <v>261</v>
      </c>
      <c r="B24" s="30" t="s">
        <v>253</v>
      </c>
      <c r="C24" s="31" t="str">
        <f>CONCATENATE(YEAR,":",MONTH,":1:",WEEKLY_REPORT_DAY,":", $A24)</f>
        <v>2016:1:1:7:ZHUNAN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261</v>
      </c>
      <c r="B25" s="30" t="s">
        <v>254</v>
      </c>
      <c r="C25" s="31" t="str">
        <f>CONCATENATE(YEAR,":",MONTH,":2:",WEEKLY_REPORT_DAY,":", $A25)</f>
        <v>2016:1:2:7:ZHUNAN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261</v>
      </c>
      <c r="B26" s="30" t="s">
        <v>255</v>
      </c>
      <c r="C26" s="31" t="str">
        <f>CONCATENATE(YEAR,":",MONTH,":3:",WEEKLY_REPORT_DAY,":", $A26)</f>
        <v>2016:1:3:7:ZHUNAN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261</v>
      </c>
      <c r="B27" s="30" t="s">
        <v>256</v>
      </c>
      <c r="C27" s="31" t="str">
        <f>CONCATENATE(YEAR,":",MONTH,":4:",WEEKLY_REPORT_DAY,":", $A27)</f>
        <v>2016:1:4:7:ZHUNAN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261</v>
      </c>
      <c r="B28" s="30" t="s">
        <v>257</v>
      </c>
      <c r="C28" s="31" t="str">
        <f>CONCATENATE(YEAR,":",MONTH,":5:",WEEKLY_REPORT_DAY,":", $A28)</f>
        <v>2016:1:5:7:ZHUNAN</v>
      </c>
      <c r="D28" s="31">
        <f>MATCH($C28,REPORT_DATA_BY_ZONE!$A:$A, 0)</f>
        <v>12</v>
      </c>
      <c r="E28" s="25">
        <f>IFERROR(INDEX(REPORT_DATA_BY_ZONE!$A:$Z,$D28,MATCH(E$10,REPORT_DATA_BY_ZONE!$A$1:$Z$1,0)), "")</f>
        <v>1</v>
      </c>
      <c r="F28" s="25">
        <f>IFERROR(INDEX(REPORT_DATA_BY_ZONE!$A:$Z,$D28,MATCH(F$10,REPORT_DATA_BY_ZONE!$A$1:$Z$1,0)), "")</f>
        <v>0</v>
      </c>
      <c r="G28" s="25">
        <f>IFERROR(INDEX(REPORT_DATA_BY_ZONE!$A:$Z,$D28,MATCH(G$10,REPORT_DATA_BY_ZONE!$A$1:$Z$1,0)), "")</f>
        <v>5</v>
      </c>
      <c r="H28" s="25">
        <f>IFERROR(INDEX(REPORT_DATA_BY_ZONE!$A:$Z,$D28,MATCH(H$10,REPORT_DATA_BY_ZONE!$A$1:$Z$1,0)), "")</f>
        <v>17</v>
      </c>
      <c r="I28" s="25">
        <f>IFERROR(INDEX(REPORT_DATA_BY_ZONE!$A:$Z,$D28,MATCH(I$10,REPORT_DATA_BY_ZONE!$A$1:$Z$1,0)), "")</f>
        <v>1</v>
      </c>
      <c r="J28" s="31"/>
      <c r="K28" s="36">
        <f>IFERROR(INDEX(REPORT_DATA_BY_ZONE!$A:$Z,$D28,MATCH(K$10,REPORT_DATA_BY_ZONE!$A$1:$Z$1,0)), "")</f>
        <v>2</v>
      </c>
      <c r="L28" s="36">
        <f>IFERROR(INDEX(REPORT_DATA_BY_ZONE!$A:$Z,$D28,MATCH(L$10,REPORT_DATA_BY_ZONE!$A$1:$Z$1,0)), "")</f>
        <v>2</v>
      </c>
      <c r="M28" s="36">
        <f>IFERROR(INDEX(REPORT_DATA_BY_ZONE!$A:$Z,$D28,MATCH(M$10,REPORT_DATA_BY_ZONE!$A$1:$Z$1,0)), "")</f>
        <v>28</v>
      </c>
      <c r="N28" s="36">
        <f>IFERROR(INDEX(REPORT_DATA_BY_ZONE!$A:$Z,$D28,MATCH(N$10,REPORT_DATA_BY_ZONE!$A$1:$Z$1,0)), "")</f>
        <v>16</v>
      </c>
      <c r="O28" s="36">
        <f>IFERROR(INDEX(REPORT_DATA_BY_ZONE!$A:$Z,$D28,MATCH(O$10,REPORT_DATA_BY_ZONE!$A$1:$Z$1,0)), "")</f>
        <v>42</v>
      </c>
      <c r="P28" s="36">
        <f>IFERROR(INDEX(REPORT_DATA_BY_ZONE!$A:$Z,$D28,MATCH(P$10,REPORT_DATA_BY_ZONE!$A$1:$Z$1,0)), "")</f>
        <v>63</v>
      </c>
      <c r="Q28" s="36">
        <f>IFERROR(INDEX(REPORT_DATA_BY_ZONE!$A:$Z,$D28,MATCH(Q$10,REPORT_DATA_BY_ZONE!$A$1:$Z$1,0)), "")</f>
        <v>24</v>
      </c>
      <c r="R28" s="36">
        <f>IFERROR(INDEX(REPORT_DATA_BY_ZONE!$A:$Z,$D28,MATCH(R$10,REPORT_DATA_BY_ZONE!$A$1:$Z$1,0)), "")</f>
        <v>22</v>
      </c>
      <c r="S28" s="36">
        <f>IFERROR(INDEX(REPORT_DATA_BY_ZONE!$A:$Z,$D28,MATCH(S$10,REPORT_DATA_BY_ZONE!$A$1:$Z$1,0)), "")</f>
        <v>6</v>
      </c>
      <c r="T28" s="36">
        <f>IFERROR(INDEX(REPORT_DATA_BY_ZONE!$A:$Z,$D28,MATCH(T$10,REPORT_DATA_BY_ZONE!$A$1:$Z$1,0)), "")</f>
        <v>0</v>
      </c>
    </row>
    <row r="29" spans="1:20" x14ac:dyDescent="0.25">
      <c r="B29" s="35" t="s">
        <v>42</v>
      </c>
      <c r="C29" s="32"/>
      <c r="D29" s="32"/>
      <c r="E29" s="37">
        <f>SUM(E24:E28)</f>
        <v>1</v>
      </c>
      <c r="F29" s="37">
        <f t="shared" ref="F29:T29" si="4">SUM(F24:F28)</f>
        <v>0</v>
      </c>
      <c r="G29" s="37">
        <f t="shared" si="4"/>
        <v>5</v>
      </c>
      <c r="H29" s="37">
        <f t="shared" si="4"/>
        <v>17</v>
      </c>
      <c r="I29" s="37">
        <f t="shared" si="4"/>
        <v>1</v>
      </c>
      <c r="J29" s="32"/>
      <c r="K29" s="37">
        <f t="shared" si="4"/>
        <v>2</v>
      </c>
      <c r="L29" s="37">
        <f t="shared" si="4"/>
        <v>2</v>
      </c>
      <c r="M29" s="37">
        <f t="shared" si="4"/>
        <v>28</v>
      </c>
      <c r="N29" s="37">
        <f t="shared" si="4"/>
        <v>16</v>
      </c>
      <c r="O29" s="37">
        <f t="shared" si="4"/>
        <v>42</v>
      </c>
      <c r="P29" s="37">
        <f t="shared" si="4"/>
        <v>63</v>
      </c>
      <c r="Q29" s="37">
        <f t="shared" si="4"/>
        <v>24</v>
      </c>
      <c r="R29" s="37">
        <f t="shared" si="4"/>
        <v>22</v>
      </c>
      <c r="S29" s="37">
        <f t="shared" si="4"/>
        <v>6</v>
      </c>
      <c r="T29" s="37">
        <f t="shared" si="4"/>
        <v>0</v>
      </c>
    </row>
    <row r="31" spans="1:20" x14ac:dyDescent="0.25">
      <c r="E31">
        <f>E21+E16</f>
        <v>1</v>
      </c>
      <c r="F31" s="17">
        <f t="shared" ref="F31:T31" si="5">F21+F16</f>
        <v>0</v>
      </c>
      <c r="G31" s="17">
        <f t="shared" si="5"/>
        <v>5</v>
      </c>
      <c r="H31" s="17">
        <f t="shared" si="5"/>
        <v>17</v>
      </c>
      <c r="I31" s="17">
        <f t="shared" si="5"/>
        <v>1</v>
      </c>
      <c r="J31" s="17"/>
      <c r="K31" s="17">
        <f t="shared" si="5"/>
        <v>2</v>
      </c>
      <c r="L31" s="17">
        <f t="shared" si="5"/>
        <v>2</v>
      </c>
      <c r="M31" s="17">
        <f t="shared" si="5"/>
        <v>28</v>
      </c>
      <c r="N31" s="17">
        <f t="shared" si="5"/>
        <v>16</v>
      </c>
      <c r="O31" s="17">
        <f t="shared" si="5"/>
        <v>42</v>
      </c>
      <c r="P31" s="17">
        <f t="shared" si="5"/>
        <v>63</v>
      </c>
      <c r="Q31" s="17">
        <f t="shared" si="5"/>
        <v>0</v>
      </c>
      <c r="R31" s="17">
        <f t="shared" si="5"/>
        <v>22</v>
      </c>
      <c r="S31" s="17">
        <f t="shared" si="5"/>
        <v>6</v>
      </c>
      <c r="T31" s="17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601" priority="55" operator="lessThan">
      <formula>0.5</formula>
    </cfRule>
    <cfRule type="cellIs" dxfId="600" priority="56" operator="greaterThan">
      <formula>0.5</formula>
    </cfRule>
  </conditionalFormatting>
  <conditionalFormatting sqref="M12:M13">
    <cfRule type="cellIs" dxfId="599" priority="53" operator="lessThan">
      <formula>4.5</formula>
    </cfRule>
    <cfRule type="cellIs" dxfId="598" priority="54" operator="greaterThan">
      <formula>5.5</formula>
    </cfRule>
  </conditionalFormatting>
  <conditionalFormatting sqref="N12:N13">
    <cfRule type="cellIs" dxfId="597" priority="51" operator="lessThan">
      <formula>1.5</formula>
    </cfRule>
    <cfRule type="cellIs" dxfId="596" priority="52" operator="greaterThan">
      <formula>2.5</formula>
    </cfRule>
  </conditionalFormatting>
  <conditionalFormatting sqref="O12:O13">
    <cfRule type="cellIs" dxfId="595" priority="49" operator="lessThan">
      <formula>4.5</formula>
    </cfRule>
    <cfRule type="cellIs" dxfId="594" priority="50" operator="greaterThan">
      <formula>7.5</formula>
    </cfRule>
  </conditionalFormatting>
  <conditionalFormatting sqref="Q12:Q13">
    <cfRule type="cellIs" dxfId="593" priority="47" operator="lessThan">
      <formula>2.5</formula>
    </cfRule>
    <cfRule type="cellIs" dxfId="592" priority="48" operator="greaterThan">
      <formula>4.5</formula>
    </cfRule>
  </conditionalFormatting>
  <conditionalFormatting sqref="R12:R13">
    <cfRule type="cellIs" dxfId="591" priority="45" operator="lessThan">
      <formula>2.5</formula>
    </cfRule>
    <cfRule type="cellIs" dxfId="590" priority="46" operator="greaterThan">
      <formula>4.5</formula>
    </cfRule>
  </conditionalFormatting>
  <conditionalFormatting sqref="S12:S13">
    <cfRule type="cellIs" dxfId="589" priority="44" operator="greaterThan">
      <formula>1.5</formula>
    </cfRule>
  </conditionalFormatting>
  <conditionalFormatting sqref="K12:T13">
    <cfRule type="expression" dxfId="588" priority="43">
      <formula>K12=""</formula>
    </cfRule>
  </conditionalFormatting>
  <conditionalFormatting sqref="K14:L15">
    <cfRule type="cellIs" dxfId="587" priority="41" operator="lessThan">
      <formula>0.5</formula>
    </cfRule>
    <cfRule type="cellIs" dxfId="586" priority="42" operator="greaterThan">
      <formula>0.5</formula>
    </cfRule>
  </conditionalFormatting>
  <conditionalFormatting sqref="M14:M15">
    <cfRule type="cellIs" dxfId="585" priority="39" operator="lessThan">
      <formula>4.5</formula>
    </cfRule>
    <cfRule type="cellIs" dxfId="584" priority="40" operator="greaterThan">
      <formula>5.5</formula>
    </cfRule>
  </conditionalFormatting>
  <conditionalFormatting sqref="N14:N15">
    <cfRule type="cellIs" dxfId="583" priority="37" operator="lessThan">
      <formula>1.5</formula>
    </cfRule>
    <cfRule type="cellIs" dxfId="582" priority="38" operator="greaterThan">
      <formula>2.5</formula>
    </cfRule>
  </conditionalFormatting>
  <conditionalFormatting sqref="O14:O15">
    <cfRule type="cellIs" dxfId="581" priority="35" operator="lessThan">
      <formula>4.5</formula>
    </cfRule>
    <cfRule type="cellIs" dxfId="580" priority="36" operator="greaterThan">
      <formula>7.5</formula>
    </cfRule>
  </conditionalFormatting>
  <conditionalFormatting sqref="Q14:Q15">
    <cfRule type="cellIs" dxfId="579" priority="33" operator="lessThan">
      <formula>2.5</formula>
    </cfRule>
    <cfRule type="cellIs" dxfId="578" priority="34" operator="greaterThan">
      <formula>4.5</formula>
    </cfRule>
  </conditionalFormatting>
  <conditionalFormatting sqref="R14:R15">
    <cfRule type="cellIs" dxfId="577" priority="31" operator="lessThan">
      <formula>2.5</formula>
    </cfRule>
    <cfRule type="cellIs" dxfId="576" priority="32" operator="greaterThan">
      <formula>4.5</formula>
    </cfRule>
  </conditionalFormatting>
  <conditionalFormatting sqref="S14:S15">
    <cfRule type="cellIs" dxfId="575" priority="30" operator="greaterThan">
      <formula>1.5</formula>
    </cfRule>
  </conditionalFormatting>
  <conditionalFormatting sqref="K14:T15">
    <cfRule type="expression" dxfId="574" priority="29">
      <formula>K14=""</formula>
    </cfRule>
  </conditionalFormatting>
  <conditionalFormatting sqref="K18:L18">
    <cfRule type="cellIs" dxfId="573" priority="27" operator="lessThan">
      <formula>0.5</formula>
    </cfRule>
    <cfRule type="cellIs" dxfId="572" priority="28" operator="greaterThan">
      <formula>0.5</formula>
    </cfRule>
  </conditionalFormatting>
  <conditionalFormatting sqref="M18">
    <cfRule type="cellIs" dxfId="571" priority="25" operator="lessThan">
      <formula>4.5</formula>
    </cfRule>
    <cfRule type="cellIs" dxfId="570" priority="26" operator="greaterThan">
      <formula>5.5</formula>
    </cfRule>
  </conditionalFormatting>
  <conditionalFormatting sqref="N18">
    <cfRule type="cellIs" dxfId="569" priority="23" operator="lessThan">
      <formula>1.5</formula>
    </cfRule>
    <cfRule type="cellIs" dxfId="568" priority="24" operator="greaterThan">
      <formula>2.5</formula>
    </cfRule>
  </conditionalFormatting>
  <conditionalFormatting sqref="O18">
    <cfRule type="cellIs" dxfId="567" priority="21" operator="lessThan">
      <formula>4.5</formula>
    </cfRule>
    <cfRule type="cellIs" dxfId="566" priority="22" operator="greaterThan">
      <formula>7.5</formula>
    </cfRule>
  </conditionalFormatting>
  <conditionalFormatting sqref="Q18">
    <cfRule type="cellIs" dxfId="565" priority="19" operator="lessThan">
      <formula>2.5</formula>
    </cfRule>
    <cfRule type="cellIs" dxfId="564" priority="20" operator="greaterThan">
      <formula>4.5</formula>
    </cfRule>
  </conditionalFormatting>
  <conditionalFormatting sqref="R18">
    <cfRule type="cellIs" dxfId="563" priority="17" operator="lessThan">
      <formula>2.5</formula>
    </cfRule>
    <cfRule type="cellIs" dxfId="562" priority="18" operator="greaterThan">
      <formula>4.5</formula>
    </cfRule>
  </conditionalFormatting>
  <conditionalFormatting sqref="S18">
    <cfRule type="cellIs" dxfId="561" priority="16" operator="greaterThan">
      <formula>1.5</formula>
    </cfRule>
  </conditionalFormatting>
  <conditionalFormatting sqref="K18:T18">
    <cfRule type="expression" dxfId="560" priority="15">
      <formula>K18=""</formula>
    </cfRule>
  </conditionalFormatting>
  <conditionalFormatting sqref="K19:L20">
    <cfRule type="cellIs" dxfId="559" priority="13" operator="lessThan">
      <formula>0.5</formula>
    </cfRule>
    <cfRule type="cellIs" dxfId="558" priority="14" operator="greaterThan">
      <formula>0.5</formula>
    </cfRule>
  </conditionalFormatting>
  <conditionalFormatting sqref="M19:M20">
    <cfRule type="cellIs" dxfId="557" priority="11" operator="lessThan">
      <formula>4.5</formula>
    </cfRule>
    <cfRule type="cellIs" dxfId="556" priority="12" operator="greaterThan">
      <formula>5.5</formula>
    </cfRule>
  </conditionalFormatting>
  <conditionalFormatting sqref="N19:N20">
    <cfRule type="cellIs" dxfId="555" priority="9" operator="lessThan">
      <formula>1.5</formula>
    </cfRule>
    <cfRule type="cellIs" dxfId="554" priority="10" operator="greaterThan">
      <formula>2.5</formula>
    </cfRule>
  </conditionalFormatting>
  <conditionalFormatting sqref="O19:O20">
    <cfRule type="cellIs" dxfId="553" priority="7" operator="lessThan">
      <formula>4.5</formula>
    </cfRule>
    <cfRule type="cellIs" dxfId="552" priority="8" operator="greaterThan">
      <formula>7.5</formula>
    </cfRule>
  </conditionalFormatting>
  <conditionalFormatting sqref="Q19:Q20">
    <cfRule type="cellIs" dxfId="551" priority="5" operator="lessThan">
      <formula>2.5</formula>
    </cfRule>
    <cfRule type="cellIs" dxfId="550" priority="6" operator="greaterThan">
      <formula>4.5</formula>
    </cfRule>
  </conditionalFormatting>
  <conditionalFormatting sqref="R19:R20">
    <cfRule type="cellIs" dxfId="549" priority="3" operator="lessThan">
      <formula>2.5</formula>
    </cfRule>
    <cfRule type="cellIs" dxfId="548" priority="4" operator="greaterThan">
      <formula>4.5</formula>
    </cfRule>
  </conditionalFormatting>
  <conditionalFormatting sqref="S19:S20">
    <cfRule type="cellIs" dxfId="547" priority="2" operator="greaterThan">
      <formula>1.5</formula>
    </cfRule>
  </conditionalFormatting>
  <conditionalFormatting sqref="K19:T20">
    <cfRule type="expression" dxfId="546" priority="1">
      <formula>K19=""</formula>
    </cfRule>
  </conditionalFormatting>
  <pageMargins left="0.7" right="0.7" top="0.75" bottom="0.75" header="0.3" footer="0.3"/>
  <pageSetup paperSize="9" scale="8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view="pageBreakPreview" topLeftCell="B1" zoomScale="85" zoomScaleNormal="100" zoomScaleSheetLayoutView="85" workbookViewId="0">
      <selection activeCell="B24" sqref="B24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95</v>
      </c>
      <c r="C3" s="46"/>
      <c r="D3" s="46"/>
      <c r="E3" s="98"/>
      <c r="F3" s="98"/>
      <c r="G3" s="98"/>
      <c r="H3" s="98"/>
      <c r="I3" s="86"/>
      <c r="J3" s="14" t="s">
        <v>86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5"/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135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109</v>
      </c>
      <c r="B12" s="13" t="s">
        <v>96</v>
      </c>
      <c r="C12" s="7" t="str">
        <f t="shared" ref="C12:C18" si="0">CONCATENATE(YEAR,":",MONTH,":",WEEK,":",DAY,":",$A12)</f>
        <v>2016:1:5:7:XINZHU_3_E</v>
      </c>
      <c r="D12" s="7">
        <f>MATCH($C12,REPORT_DATA_BY_COMP!$A:$A,0)</f>
        <v>264</v>
      </c>
      <c r="E12" s="25">
        <f>IFERROR(INDEX(REPORT_DATA_BY_COMP!$A:$AB,$D12,MATCH(E$10,REPORT_DATA_BY_COMP!$A$1:$AB$1,0)), "")</f>
        <v>0</v>
      </c>
      <c r="F12" s="25">
        <f>IFERROR(INDEX(REPORT_DATA_BY_COMP!$A:$AB,$D12,MATCH(F$10,REPORT_DATA_BY_COMP!$A$1:$AB$1,0)), "")</f>
        <v>1</v>
      </c>
      <c r="G12" s="25">
        <f>IFERROR(INDEX(REPORT_DATA_BY_COMP!$A:$AB,$D12,MATCH(G$10,REPORT_DATA_BY_COMP!$A$1:$AB$1,0)), "")</f>
        <v>4</v>
      </c>
      <c r="H12" s="25">
        <f>IFERROR(INDEX(REPORT_DATA_BY_COMP!$A:$AB,$D12,MATCH(H$10,REPORT_DATA_BY_COMP!$A$1:$AB$1,0)), "")</f>
        <v>2</v>
      </c>
      <c r="I12" s="25">
        <f>IFERROR(INDEX(REPORT_DATA_BY_COMP!$A:$AB,$D12,MATCH(I$10,REPORT_DATA_BY_COMP!$A$1:$AB$1,0)), "")</f>
        <v>0</v>
      </c>
      <c r="J12" s="7" t="s">
        <v>102</v>
      </c>
      <c r="K12" s="25">
        <f>IFERROR(INDEX(REPORT_DATA_BY_COMP!$A:$AB,$D12,MATCH(K$10,REPORT_DATA_BY_COMP!$A$1:$AB$1,0)), "")</f>
        <v>0</v>
      </c>
      <c r="L12" s="25">
        <f>IFERROR(INDEX(REPORT_DATA_BY_COMP!$A:$AB,$D12,MATCH(L$10,REPORT_DATA_BY_COMP!$A$1:$AB$1,0)), "")</f>
        <v>0</v>
      </c>
      <c r="M12" s="25">
        <f>IFERROR(INDEX(REPORT_DATA_BY_COMP!$A:$AB,$D12,MATCH(M$10,REPORT_DATA_BY_COMP!$A$1:$AB$1,0)), "")</f>
        <v>9</v>
      </c>
      <c r="N12" s="25">
        <f>IFERROR(INDEX(REPORT_DATA_BY_COMP!$A:$AB,$D12,MATCH(N$10,REPORT_DATA_BY_COMP!$A$1:$AB$1,0)), "")</f>
        <v>5</v>
      </c>
      <c r="O12" s="25">
        <f>IFERROR(INDEX(REPORT_DATA_BY_COMP!$A:$AB,$D12,MATCH(O$10,REPORT_DATA_BY_COMP!$A$1:$AB$1,0)), "")</f>
        <v>9</v>
      </c>
      <c r="P12" s="25">
        <f>IFERROR(INDEX(REPORT_DATA_BY_COMP!$A:$AB,$D12,MATCH(P$10,REPORT_DATA_BY_COMP!$A$1:$AB$1,0)), "")</f>
        <v>16</v>
      </c>
      <c r="Q12" s="25" t="str">
        <f>IFERROR(INDEX(REPORT_DATA_BY_COMP!$A:$AB,$D12,MATCH(Q$10,REPORT_DATA_BY_COMP!$A$1:$AB$1,0)), "")</f>
        <v/>
      </c>
      <c r="R12" s="25">
        <f>IFERROR(INDEX(REPORT_DATA_BY_COMP!$A:$AB,$D12,MATCH(R$10,REPORT_DATA_BY_COMP!$A$1:$AB$1,0)), "")</f>
        <v>5</v>
      </c>
      <c r="S12" s="25">
        <f>IFERROR(INDEX(REPORT_DATA_BY_COMP!$A:$AB,$D12,MATCH(S$10,REPORT_DATA_BY_COMP!$A$1:$AB$1,0)), "")</f>
        <v>2</v>
      </c>
      <c r="T12" s="25">
        <f>IFERROR(INDEX(REPORT_DATA_BY_COMP!$A:$AB,$D12,MATCH(T$10,REPORT_DATA_BY_COMP!$A$1:$AB$1,0)), "")</f>
        <v>0</v>
      </c>
    </row>
    <row r="13" spans="1:20" x14ac:dyDescent="0.25">
      <c r="A13" s="50" t="s">
        <v>110</v>
      </c>
      <c r="B13" s="13" t="s">
        <v>97</v>
      </c>
      <c r="C13" s="7" t="str">
        <f t="shared" si="0"/>
        <v>2016:1:5:7:XINZHU_1_E</v>
      </c>
      <c r="D13" s="7">
        <f>MATCH($C13,REPORT_DATA_BY_COMP!$A:$A,0)</f>
        <v>262</v>
      </c>
      <c r="E13" s="25">
        <f>IFERROR(INDEX(REPORT_DATA_BY_COMP!$A:$AB,$D13,MATCH(E$10,REPORT_DATA_BY_COMP!$A$1:$AB$1,0)), "")</f>
        <v>0</v>
      </c>
      <c r="F13" s="25">
        <f>IFERROR(INDEX(REPORT_DATA_BY_COMP!$A:$AB,$D13,MATCH(F$10,REPORT_DATA_BY_COMP!$A$1:$AB$1,0)), "")</f>
        <v>0</v>
      </c>
      <c r="G13" s="25">
        <f>IFERROR(INDEX(REPORT_DATA_BY_COMP!$A:$AB,$D13,MATCH(G$10,REPORT_DATA_BY_COMP!$A$1:$AB$1,0)), "")</f>
        <v>2</v>
      </c>
      <c r="H13" s="25">
        <f>IFERROR(INDEX(REPORT_DATA_BY_COMP!$A:$AB,$D13,MATCH(H$10,REPORT_DATA_BY_COMP!$A$1:$AB$1,0)), "")</f>
        <v>3</v>
      </c>
      <c r="I13" s="25">
        <f>IFERROR(INDEX(REPORT_DATA_BY_COMP!$A:$AB,$D13,MATCH(I$10,REPORT_DATA_BY_COMP!$A$1:$AB$1,0)), "")</f>
        <v>0</v>
      </c>
      <c r="J13" s="7" t="s">
        <v>100</v>
      </c>
      <c r="K13" s="25">
        <f>IFERROR(INDEX(REPORT_DATA_BY_COMP!$A:$AB,$D13,MATCH(K$10,REPORT_DATA_BY_COMP!$A$1:$AB$1,0)), "")</f>
        <v>1</v>
      </c>
      <c r="L13" s="25">
        <f>IFERROR(INDEX(REPORT_DATA_BY_COMP!$A:$AB,$D13,MATCH(L$10,REPORT_DATA_BY_COMP!$A$1:$AB$1,0)), "")</f>
        <v>1</v>
      </c>
      <c r="M13" s="25">
        <f>IFERROR(INDEX(REPORT_DATA_BY_COMP!$A:$AB,$D13,MATCH(M$10,REPORT_DATA_BY_COMP!$A$1:$AB$1,0)), "")</f>
        <v>6</v>
      </c>
      <c r="N13" s="25">
        <f>IFERROR(INDEX(REPORT_DATA_BY_COMP!$A:$AB,$D13,MATCH(N$10,REPORT_DATA_BY_COMP!$A$1:$AB$1,0)), "")</f>
        <v>2</v>
      </c>
      <c r="O13" s="25">
        <f>IFERROR(INDEX(REPORT_DATA_BY_COMP!$A:$AB,$D13,MATCH(O$10,REPORT_DATA_BY_COMP!$A$1:$AB$1,0)), "")</f>
        <v>8</v>
      </c>
      <c r="P13" s="25">
        <f>IFERROR(INDEX(REPORT_DATA_BY_COMP!$A:$AB,$D13,MATCH(P$10,REPORT_DATA_BY_COMP!$A$1:$AB$1,0)), "")</f>
        <v>11</v>
      </c>
      <c r="Q13" s="25" t="str">
        <f>IFERROR(INDEX(REPORT_DATA_BY_COMP!$A:$AB,$D13,MATCH(Q$10,REPORT_DATA_BY_COMP!$A$1:$AB$1,0)), "")</f>
        <v/>
      </c>
      <c r="R13" s="25">
        <f>IFERROR(INDEX(REPORT_DATA_BY_COMP!$A:$AB,$D13,MATCH(R$10,REPORT_DATA_BY_COMP!$A$1:$AB$1,0)), "")</f>
        <v>2</v>
      </c>
      <c r="S13" s="25">
        <f>IFERROR(INDEX(REPORT_DATA_BY_COMP!$A:$AB,$D13,MATCH(S$10,REPORT_DATA_BY_COMP!$A$1:$AB$1,0)), "")</f>
        <v>0</v>
      </c>
      <c r="T13" s="25">
        <f>IFERROR(INDEX(REPORT_DATA_BY_COMP!$A:$AB,$D13,MATCH(T$10,REPORT_DATA_BY_COMP!$A$1:$AB$1,0)), "")</f>
        <v>0</v>
      </c>
    </row>
    <row r="14" spans="1:20" x14ac:dyDescent="0.25">
      <c r="A14" s="50" t="s">
        <v>111</v>
      </c>
      <c r="B14" s="13" t="s">
        <v>341</v>
      </c>
      <c r="C14" s="7" t="str">
        <f t="shared" si="0"/>
        <v>2016:1:5:7:XINZHU_1_S</v>
      </c>
      <c r="D14" s="7">
        <f>MATCH($C14,REPORT_DATA_BY_COMP!$A:$A,0)</f>
        <v>263</v>
      </c>
      <c r="E14" s="25">
        <f>IFERROR(INDEX(REPORT_DATA_BY_COMP!$A:$AB,$D14,MATCH(E$10,REPORT_DATA_BY_COMP!$A$1:$AB$1,0)), "")</f>
        <v>0</v>
      </c>
      <c r="F14" s="25">
        <f>IFERROR(INDEX(REPORT_DATA_BY_COMP!$A:$AB,$D14,MATCH(F$10,REPORT_DATA_BY_COMP!$A$1:$AB$1,0)), "")</f>
        <v>0</v>
      </c>
      <c r="G14" s="25">
        <f>IFERROR(INDEX(REPORT_DATA_BY_COMP!$A:$AB,$D14,MATCH(G$10,REPORT_DATA_BY_COMP!$A$1:$AB$1,0)), "")</f>
        <v>3</v>
      </c>
      <c r="H14" s="25">
        <f>IFERROR(INDEX(REPORT_DATA_BY_COMP!$A:$AB,$D14,MATCH(H$10,REPORT_DATA_BY_COMP!$A$1:$AB$1,0)), "")</f>
        <v>1</v>
      </c>
      <c r="I14" s="25">
        <f>IFERROR(INDEX(REPORT_DATA_BY_COMP!$A:$AB,$D14,MATCH(I$10,REPORT_DATA_BY_COMP!$A$1:$AB$1,0)), "")</f>
        <v>0</v>
      </c>
      <c r="J14" s="7" t="s">
        <v>101</v>
      </c>
      <c r="K14" s="25">
        <f>IFERROR(INDEX(REPORT_DATA_BY_COMP!$A:$AB,$D14,MATCH(K$10,REPORT_DATA_BY_COMP!$A$1:$AB$1,0)), "")</f>
        <v>0</v>
      </c>
      <c r="L14" s="25">
        <f>IFERROR(INDEX(REPORT_DATA_BY_COMP!$A:$AB,$D14,MATCH(L$10,REPORT_DATA_BY_COMP!$A$1:$AB$1,0)), "")</f>
        <v>0</v>
      </c>
      <c r="M14" s="25">
        <f>IFERROR(INDEX(REPORT_DATA_BY_COMP!$A:$AB,$D14,MATCH(M$10,REPORT_DATA_BY_COMP!$A$1:$AB$1,0)), "")</f>
        <v>7</v>
      </c>
      <c r="N14" s="25">
        <f>IFERROR(INDEX(REPORT_DATA_BY_COMP!$A:$AB,$D14,MATCH(N$10,REPORT_DATA_BY_COMP!$A$1:$AB$1,0)), "")</f>
        <v>4</v>
      </c>
      <c r="O14" s="25">
        <f>IFERROR(INDEX(REPORT_DATA_BY_COMP!$A:$AB,$D14,MATCH(O$10,REPORT_DATA_BY_COMP!$A$1:$AB$1,0)), "")</f>
        <v>8</v>
      </c>
      <c r="P14" s="25">
        <f>IFERROR(INDEX(REPORT_DATA_BY_COMP!$A:$AB,$D14,MATCH(P$10,REPORT_DATA_BY_COMP!$A$1:$AB$1,0)), "")</f>
        <v>13</v>
      </c>
      <c r="Q14" s="25" t="str">
        <f>IFERROR(INDEX(REPORT_DATA_BY_COMP!$A:$AB,$D14,MATCH(Q$10,REPORT_DATA_BY_COMP!$A$1:$AB$1,0)), "")</f>
        <v/>
      </c>
      <c r="R14" s="25">
        <f>IFERROR(INDEX(REPORT_DATA_BY_COMP!$A:$AB,$D14,MATCH(R$10,REPORT_DATA_BY_COMP!$A$1:$AB$1,0)), "")</f>
        <v>6</v>
      </c>
      <c r="S14" s="25">
        <f>IFERROR(INDEX(REPORT_DATA_BY_COMP!$A:$AB,$D14,MATCH(S$10,REPORT_DATA_BY_COMP!$A$1:$AB$1,0)), "")</f>
        <v>2</v>
      </c>
      <c r="T14" s="25">
        <f>IFERROR(INDEX(REPORT_DATA_BY_COMP!$A:$AB,$D14,MATCH(T$10,REPORT_DATA_BY_COMP!$A$1:$AB$1,0)), "")</f>
        <v>0</v>
      </c>
    </row>
    <row r="15" spans="1:20" x14ac:dyDescent="0.25">
      <c r="A15" s="50" t="s">
        <v>112</v>
      </c>
      <c r="B15" s="13" t="s">
        <v>98</v>
      </c>
      <c r="C15" s="7" t="str">
        <f t="shared" si="0"/>
        <v>2016:1:5:7:XINZHU_3_S</v>
      </c>
      <c r="D15" s="7">
        <f>MATCH($C15,REPORT_DATA_BY_COMP!$A:$A,0)</f>
        <v>265</v>
      </c>
      <c r="E15" s="25">
        <f>IFERROR(INDEX(REPORT_DATA_BY_COMP!$A:$AB,$D15,MATCH(E$10,REPORT_DATA_BY_COMP!$A$1:$AB$1,0)), "")</f>
        <v>0</v>
      </c>
      <c r="F15" s="25">
        <f>IFERROR(INDEX(REPORT_DATA_BY_COMP!$A:$AB,$D15,MATCH(F$10,REPORT_DATA_BY_COMP!$A$1:$AB$1,0)), "")</f>
        <v>0</v>
      </c>
      <c r="G15" s="25">
        <f>IFERROR(INDEX(REPORT_DATA_BY_COMP!$A:$AB,$D15,MATCH(G$10,REPORT_DATA_BY_COMP!$A$1:$AB$1,0)), "")</f>
        <v>1</v>
      </c>
      <c r="H15" s="25">
        <f>IFERROR(INDEX(REPORT_DATA_BY_COMP!$A:$AB,$D15,MATCH(H$10,REPORT_DATA_BY_COMP!$A$1:$AB$1,0)), "")</f>
        <v>4</v>
      </c>
      <c r="I15" s="25">
        <f>IFERROR(INDEX(REPORT_DATA_BY_COMP!$A:$AB,$D15,MATCH(I$10,REPORT_DATA_BY_COMP!$A$1:$AB$1,0)), "")</f>
        <v>0</v>
      </c>
      <c r="J15" s="7" t="s">
        <v>99</v>
      </c>
      <c r="K15" s="25">
        <f>IFERROR(INDEX(REPORT_DATA_BY_COMP!$A:$AB,$D15,MATCH(K$10,REPORT_DATA_BY_COMP!$A$1:$AB$1,0)), "")</f>
        <v>0</v>
      </c>
      <c r="L15" s="25">
        <f>IFERROR(INDEX(REPORT_DATA_BY_COMP!$A:$AB,$D15,MATCH(L$10,REPORT_DATA_BY_COMP!$A$1:$AB$1,0)), "")</f>
        <v>0</v>
      </c>
      <c r="M15" s="25">
        <f>IFERROR(INDEX(REPORT_DATA_BY_COMP!$A:$AB,$D15,MATCH(M$10,REPORT_DATA_BY_COMP!$A$1:$AB$1,0)), "")</f>
        <v>7</v>
      </c>
      <c r="N15" s="25">
        <f>IFERROR(INDEX(REPORT_DATA_BY_COMP!$A:$AB,$D15,MATCH(N$10,REPORT_DATA_BY_COMP!$A$1:$AB$1,0)), "")</f>
        <v>1</v>
      </c>
      <c r="O15" s="25">
        <f>IFERROR(INDEX(REPORT_DATA_BY_COMP!$A:$AB,$D15,MATCH(O$10,REPORT_DATA_BY_COMP!$A$1:$AB$1,0)), "")</f>
        <v>10</v>
      </c>
      <c r="P15" s="25">
        <f>IFERROR(INDEX(REPORT_DATA_BY_COMP!$A:$AB,$D15,MATCH(P$10,REPORT_DATA_BY_COMP!$A$1:$AB$1,0)), "")</f>
        <v>21</v>
      </c>
      <c r="Q15" s="25" t="str">
        <f>IFERROR(INDEX(REPORT_DATA_BY_COMP!$A:$AB,$D15,MATCH(Q$10,REPORT_DATA_BY_COMP!$A$1:$AB$1,0)), "")</f>
        <v/>
      </c>
      <c r="R15" s="25">
        <f>IFERROR(INDEX(REPORT_DATA_BY_COMP!$A:$AB,$D15,MATCH(R$10,REPORT_DATA_BY_COMP!$A$1:$AB$1,0)), "")</f>
        <v>1</v>
      </c>
      <c r="S15" s="25">
        <f>IFERROR(INDEX(REPORT_DATA_BY_COMP!$A:$AB,$D15,MATCH(S$10,REPORT_DATA_BY_COMP!$A$1:$AB$1,0)), "")</f>
        <v>3</v>
      </c>
      <c r="T15" s="25">
        <f>IFERROR(INDEX(REPORT_DATA_BY_COMP!$A:$AB,$D15,MATCH(T$10,REPORT_DATA_BY_COMP!$A$1:$AB$1,0)),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1</v>
      </c>
      <c r="G16" s="26">
        <f>SUM(G12:G15)</f>
        <v>10</v>
      </c>
      <c r="H16" s="26">
        <f>SUM(H12:H15)</f>
        <v>10</v>
      </c>
      <c r="I16" s="26">
        <f>SUM(I12:I15)</f>
        <v>0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29</v>
      </c>
      <c r="N16" s="26">
        <f t="shared" si="1"/>
        <v>12</v>
      </c>
      <c r="O16" s="26">
        <f t="shared" si="1"/>
        <v>35</v>
      </c>
      <c r="P16" s="26">
        <f t="shared" si="1"/>
        <v>61</v>
      </c>
      <c r="Q16" s="26">
        <f t="shared" si="1"/>
        <v>0</v>
      </c>
      <c r="R16" s="26">
        <f t="shared" si="1"/>
        <v>14</v>
      </c>
      <c r="S16" s="26">
        <f t="shared" si="1"/>
        <v>7</v>
      </c>
      <c r="T16" s="26">
        <f t="shared" si="1"/>
        <v>0</v>
      </c>
    </row>
    <row r="17" spans="1:20" x14ac:dyDescent="0.25">
      <c r="A17" s="45"/>
      <c r="B17" s="29" t="s">
        <v>136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113</v>
      </c>
      <c r="B18" s="13" t="s">
        <v>342</v>
      </c>
      <c r="C18" s="7" t="str">
        <f t="shared" si="0"/>
        <v>2016:1:5:7:ZHUDONG_E</v>
      </c>
      <c r="D18" s="7">
        <f>MATCH($C18,REPORT_DATA_BY_COMP!$A:$A,0)</f>
        <v>284</v>
      </c>
      <c r="E18" s="25">
        <f>IFERROR(INDEX(REPORT_DATA_BY_COMP!$A:$AB,$D18,MATCH(E$10,REPORT_DATA_BY_COMP!$A$1:$AB$1,0)), "")</f>
        <v>0</v>
      </c>
      <c r="F18" s="25">
        <f>IFERROR(INDEX(REPORT_DATA_BY_COMP!$A:$AB,$D18,MATCH(F$10,REPORT_DATA_BY_COMP!$A$1:$AB$1,0)), "")</f>
        <v>0</v>
      </c>
      <c r="G18" s="25">
        <f>IFERROR(INDEX(REPORT_DATA_BY_COMP!$A:$AB,$D18,MATCH(G$10,REPORT_DATA_BY_COMP!$A$1:$AB$1,0)), "")</f>
        <v>0</v>
      </c>
      <c r="H18" s="25">
        <f>IFERROR(INDEX(REPORT_DATA_BY_COMP!$A:$AB,$D18,MATCH(H$10,REPORT_DATA_BY_COMP!$A$1:$AB$1,0)), "")</f>
        <v>4</v>
      </c>
      <c r="I18" s="25">
        <f>IFERROR(INDEX(REPORT_DATA_BY_COMP!$A:$AB,$D18,MATCH(I$10,REPORT_DATA_BY_COMP!$A$1:$AB$1,0)), "")</f>
        <v>0</v>
      </c>
      <c r="J18" s="7" t="s">
        <v>343</v>
      </c>
      <c r="K18" s="25">
        <f>IFERROR(INDEX(REPORT_DATA_BY_COMP!$A:$AB,$D18,MATCH(K$10,REPORT_DATA_BY_COMP!$A$1:$AB$1,0)), "")</f>
        <v>0</v>
      </c>
      <c r="L18" s="25">
        <f>IFERROR(INDEX(REPORT_DATA_BY_COMP!$A:$AB,$D18,MATCH(L$10,REPORT_DATA_BY_COMP!$A$1:$AB$1,0)), "")</f>
        <v>0</v>
      </c>
      <c r="M18" s="25">
        <f>IFERROR(INDEX(REPORT_DATA_BY_COMP!$A:$AB,$D18,MATCH(M$10,REPORT_DATA_BY_COMP!$A$1:$AB$1,0)), "")</f>
        <v>4</v>
      </c>
      <c r="N18" s="25">
        <f>IFERROR(INDEX(REPORT_DATA_BY_COMP!$A:$AB,$D18,MATCH(N$10,REPORT_DATA_BY_COMP!$A$1:$AB$1,0)), "")</f>
        <v>1</v>
      </c>
      <c r="O18" s="25">
        <f>IFERROR(INDEX(REPORT_DATA_BY_COMP!$A:$AB,$D18,MATCH(O$10,REPORT_DATA_BY_COMP!$A$1:$AB$1,0)), "")</f>
        <v>2</v>
      </c>
      <c r="P18" s="25">
        <f>IFERROR(INDEX(REPORT_DATA_BY_COMP!$A:$AB,$D18,MATCH(P$10,REPORT_DATA_BY_COMP!$A$1:$AB$1,0)), "")</f>
        <v>3</v>
      </c>
      <c r="Q18" s="25" t="str">
        <f>IFERROR(INDEX(REPORT_DATA_BY_COMP!$A:$AB,$D18,MATCH(Q$10,REPORT_DATA_BY_COMP!$A$1:$AB$1,0)), "")</f>
        <v/>
      </c>
      <c r="R18" s="25">
        <f>IFERROR(INDEX(REPORT_DATA_BY_COMP!$A:$AB,$D18,MATCH(R$10,REPORT_DATA_BY_COMP!$A$1:$AB$1,0)), "")</f>
        <v>2</v>
      </c>
      <c r="S18" s="25">
        <f>IFERROR(INDEX(REPORT_DATA_BY_COMP!$A:$AB,$D18,MATCH(S$10,REPORT_DATA_BY_COMP!$A$1:$AB$1,0)), "")</f>
        <v>2</v>
      </c>
      <c r="T18" s="25">
        <f>IFERROR(INDEX(REPORT_DATA_BY_COMP!$A:$AB,$D18,MATCH(T$10,REPORT_DATA_BY_COMP!$A$1:$AB$1,0)), "")</f>
        <v>0</v>
      </c>
    </row>
    <row r="19" spans="1:20" x14ac:dyDescent="0.25">
      <c r="A19" s="50" t="s">
        <v>114</v>
      </c>
      <c r="B19" s="13" t="s">
        <v>103</v>
      </c>
      <c r="C19" s="7" t="str">
        <f>CONCATENATE(YEAR,":",MONTH,":",WEEK,":",DAY,":",$A19)</f>
        <v>2016:1:5:7:ZHUDONG_S</v>
      </c>
      <c r="D19" s="7">
        <f>MATCH($C19,REPORT_DATA_BY_COMP!$A:$A,0)</f>
        <v>285</v>
      </c>
      <c r="E19" s="25">
        <f>IFERROR(INDEX(REPORT_DATA_BY_COMP!$A:$AB,$D19,MATCH(E$10,REPORT_DATA_BY_COMP!$A$1:$AB$1,0)), "")</f>
        <v>1</v>
      </c>
      <c r="F19" s="25">
        <f>IFERROR(INDEX(REPORT_DATA_BY_COMP!$A:$AB,$D19,MATCH(F$10,REPORT_DATA_BY_COMP!$A$1:$AB$1,0)), "")</f>
        <v>0</v>
      </c>
      <c r="G19" s="25">
        <f>IFERROR(INDEX(REPORT_DATA_BY_COMP!$A:$AB,$D19,MATCH(G$10,REPORT_DATA_BY_COMP!$A$1:$AB$1,0)), "")</f>
        <v>2</v>
      </c>
      <c r="H19" s="25">
        <f>IFERROR(INDEX(REPORT_DATA_BY_COMP!$A:$AB,$D19,MATCH(H$10,REPORT_DATA_BY_COMP!$A$1:$AB$1,0)), "")</f>
        <v>2</v>
      </c>
      <c r="I19" s="25">
        <f>IFERROR(INDEX(REPORT_DATA_BY_COMP!$A:$AB,$D19,MATCH(I$10,REPORT_DATA_BY_COMP!$A$1:$AB$1,0)), "")</f>
        <v>0</v>
      </c>
      <c r="J19" s="7" t="s">
        <v>344</v>
      </c>
      <c r="K19" s="25">
        <f>IFERROR(INDEX(REPORT_DATA_BY_COMP!$A:$AB,$D19,MATCH(K$10,REPORT_DATA_BY_COMP!$A$1:$AB$1,0)), "")</f>
        <v>0</v>
      </c>
      <c r="L19" s="25">
        <f>IFERROR(INDEX(REPORT_DATA_BY_COMP!$A:$AB,$D19,MATCH(L$10,REPORT_DATA_BY_COMP!$A$1:$AB$1,0)), "")</f>
        <v>0</v>
      </c>
      <c r="M19" s="25">
        <f>IFERROR(INDEX(REPORT_DATA_BY_COMP!$A:$AB,$D19,MATCH(M$10,REPORT_DATA_BY_COMP!$A$1:$AB$1,0)), "")</f>
        <v>5</v>
      </c>
      <c r="N19" s="25">
        <f>IFERROR(INDEX(REPORT_DATA_BY_COMP!$A:$AB,$D19,MATCH(N$10,REPORT_DATA_BY_COMP!$A$1:$AB$1,0)), "")</f>
        <v>2</v>
      </c>
      <c r="O19" s="25">
        <f>IFERROR(INDEX(REPORT_DATA_BY_COMP!$A:$AB,$D19,MATCH(O$10,REPORT_DATA_BY_COMP!$A$1:$AB$1,0)), "")</f>
        <v>10</v>
      </c>
      <c r="P19" s="25">
        <f>IFERROR(INDEX(REPORT_DATA_BY_COMP!$A:$AB,$D19,MATCH(P$10,REPORT_DATA_BY_COMP!$A$1:$AB$1,0)), "")</f>
        <v>3</v>
      </c>
      <c r="Q19" s="25" t="str">
        <f>IFERROR(INDEX(REPORT_DATA_BY_COMP!$A:$AB,$D19,MATCH(Q$10,REPORT_DATA_BY_COMP!$A$1:$AB$1,0)), "")</f>
        <v/>
      </c>
      <c r="R19" s="25">
        <f>IFERROR(INDEX(REPORT_DATA_BY_COMP!$A:$AB,$D19,MATCH(R$10,REPORT_DATA_BY_COMP!$A$1:$AB$1,0)), "")</f>
        <v>8</v>
      </c>
      <c r="S19" s="25">
        <f>IFERROR(INDEX(REPORT_DATA_BY_COMP!$A:$AB,$D19,MATCH(S$10,REPORT_DATA_BY_COMP!$A$1:$AB$1,0)), "")</f>
        <v>6</v>
      </c>
      <c r="T19" s="25">
        <f>IFERROR(INDEX(REPORT_DATA_BY_COMP!$A:$AB,$D19,MATCH(T$10,REPORT_DATA_BY_COMP!$A$1:$AB$1,0)), "")</f>
        <v>1</v>
      </c>
    </row>
    <row r="20" spans="1:20" x14ac:dyDescent="0.25">
      <c r="A20" s="45"/>
      <c r="B20" s="23" t="s">
        <v>42</v>
      </c>
      <c r="C20" s="24"/>
      <c r="D20" s="24"/>
      <c r="E20" s="26">
        <f>SUM(E18:E19)</f>
        <v>1</v>
      </c>
      <c r="F20" s="26">
        <f>SUM(F18:F19)</f>
        <v>0</v>
      </c>
      <c r="G20" s="26">
        <f>SUM(G18:G19)</f>
        <v>2</v>
      </c>
      <c r="H20" s="26">
        <f>SUM(H18:H19)</f>
        <v>6</v>
      </c>
      <c r="I20" s="26">
        <f>SUM(I18:I19)</f>
        <v>0</v>
      </c>
      <c r="J20" s="24"/>
      <c r="K20" s="26">
        <f t="shared" ref="K20:T20" si="2">SUM(K18:K19)</f>
        <v>0</v>
      </c>
      <c r="L20" s="26">
        <f t="shared" si="2"/>
        <v>0</v>
      </c>
      <c r="M20" s="26">
        <f t="shared" si="2"/>
        <v>9</v>
      </c>
      <c r="N20" s="26">
        <f t="shared" si="2"/>
        <v>3</v>
      </c>
      <c r="O20" s="26">
        <f t="shared" si="2"/>
        <v>12</v>
      </c>
      <c r="P20" s="26">
        <f t="shared" si="2"/>
        <v>6</v>
      </c>
      <c r="Q20" s="26">
        <f t="shared" si="2"/>
        <v>0</v>
      </c>
      <c r="R20" s="26">
        <f t="shared" si="2"/>
        <v>10</v>
      </c>
      <c r="S20" s="26">
        <f t="shared" si="2"/>
        <v>8</v>
      </c>
      <c r="T20" s="26">
        <f t="shared" si="2"/>
        <v>1</v>
      </c>
    </row>
    <row r="21" spans="1:20" x14ac:dyDescent="0.25">
      <c r="A21" s="45"/>
      <c r="B21" s="10" t="s">
        <v>137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2"/>
    </row>
    <row r="22" spans="1:20" x14ac:dyDescent="0.25">
      <c r="A22" s="50" t="s">
        <v>115</v>
      </c>
      <c r="B22" s="13" t="s">
        <v>345</v>
      </c>
      <c r="C22" s="7" t="str">
        <f t="shared" ref="C22:C25" si="3">CONCATENATE(YEAR,":",MONTH,":",WEEK,":",DAY,":",$A22)</f>
        <v>2016:1:5:7:ZHUBEI_1_E</v>
      </c>
      <c r="D22" s="7">
        <f>MATCH($C22,REPORT_DATA_BY_COMP!$A:$A,0)</f>
        <v>280</v>
      </c>
      <c r="E22" s="25">
        <f>IFERROR(INDEX(REPORT_DATA_BY_COMP!$A:$AB,$D22,MATCH(E$10,REPORT_DATA_BY_COMP!$A$1:$AB$1,0)), "")</f>
        <v>0</v>
      </c>
      <c r="F22" s="25">
        <f>IFERROR(INDEX(REPORT_DATA_BY_COMP!$A:$AB,$D22,MATCH(F$10,REPORT_DATA_BY_COMP!$A$1:$AB$1,0)), "")</f>
        <v>0</v>
      </c>
      <c r="G22" s="25">
        <f>IFERROR(INDEX(REPORT_DATA_BY_COMP!$A:$AB,$D22,MATCH(G$10,REPORT_DATA_BY_COMP!$A$1:$AB$1,0)), "")</f>
        <v>4</v>
      </c>
      <c r="H22" s="25">
        <f>IFERROR(INDEX(REPORT_DATA_BY_COMP!$A:$AB,$D22,MATCH(H$10,REPORT_DATA_BY_COMP!$A$1:$AB$1,0)), "")</f>
        <v>3</v>
      </c>
      <c r="I22" s="25">
        <f>IFERROR(INDEX(REPORT_DATA_BY_COMP!$A:$AB,$D22,MATCH(I$10,REPORT_DATA_BY_COMP!$A$1:$AB$1,0)), "")</f>
        <v>0</v>
      </c>
      <c r="J22" s="7" t="s">
        <v>105</v>
      </c>
      <c r="K22" s="25">
        <f>IFERROR(INDEX(REPORT_DATA_BY_COMP!$A:$AB,$D22,MATCH(K$10,REPORT_DATA_BY_COMP!$A$1:$AB$1,0)), "")</f>
        <v>0</v>
      </c>
      <c r="L22" s="25">
        <f>IFERROR(INDEX(REPORT_DATA_BY_COMP!$A:$AB,$D22,MATCH(L$10,REPORT_DATA_BY_COMP!$A$1:$AB$1,0)), "")</f>
        <v>0</v>
      </c>
      <c r="M22" s="25">
        <f>IFERROR(INDEX(REPORT_DATA_BY_COMP!$A:$AB,$D22,MATCH(M$10,REPORT_DATA_BY_COMP!$A$1:$AB$1,0)), "")</f>
        <v>7</v>
      </c>
      <c r="N22" s="25">
        <f>IFERROR(INDEX(REPORT_DATA_BY_COMP!$A:$AB,$D22,MATCH(N$10,REPORT_DATA_BY_COMP!$A$1:$AB$1,0)), "")</f>
        <v>2</v>
      </c>
      <c r="O22" s="25">
        <f>IFERROR(INDEX(REPORT_DATA_BY_COMP!$A:$AB,$D22,MATCH(O$10,REPORT_DATA_BY_COMP!$A$1:$AB$1,0)), "")</f>
        <v>7</v>
      </c>
      <c r="P22" s="25">
        <f>IFERROR(INDEX(REPORT_DATA_BY_COMP!$A:$AB,$D22,MATCH(P$10,REPORT_DATA_BY_COMP!$A$1:$AB$1,0)), "")</f>
        <v>21</v>
      </c>
      <c r="Q22" s="25" t="str">
        <f>IFERROR(INDEX(REPORT_DATA_BY_COMP!$A:$AB,$D22,MATCH(Q$10,REPORT_DATA_BY_COMP!$A$1:$AB$1,0)), "")</f>
        <v/>
      </c>
      <c r="R22" s="25">
        <f>IFERROR(INDEX(REPORT_DATA_BY_COMP!$A:$AB,$D22,MATCH(R$10,REPORT_DATA_BY_COMP!$A$1:$AB$1,0)), "")</f>
        <v>1</v>
      </c>
      <c r="S22" s="25">
        <f>IFERROR(INDEX(REPORT_DATA_BY_COMP!$A:$AB,$D22,MATCH(S$10,REPORT_DATA_BY_COMP!$A$1:$AB$1,0)), "")</f>
        <v>0</v>
      </c>
      <c r="T22" s="25">
        <f>IFERROR(INDEX(REPORT_DATA_BY_COMP!$A:$AB,$D22,MATCH(T$10,REPORT_DATA_BY_COMP!$A$1:$AB$1,0)), "")</f>
        <v>0</v>
      </c>
    </row>
    <row r="23" spans="1:20" x14ac:dyDescent="0.25">
      <c r="A23" s="50" t="s">
        <v>116</v>
      </c>
      <c r="B23" s="13" t="s">
        <v>803</v>
      </c>
      <c r="C23" s="7" t="str">
        <f t="shared" si="3"/>
        <v>2016:1:5:7:ZHUBEI_2_E</v>
      </c>
      <c r="D23" s="7">
        <f>MATCH($C23,REPORT_DATA_BY_COMP!$A:$A,0)</f>
        <v>282</v>
      </c>
      <c r="E23" s="25">
        <f>IFERROR(INDEX(REPORT_DATA_BY_COMP!$A:$AB,$D23,MATCH(E$10,REPORT_DATA_BY_COMP!$A$1:$AB$1,0)), "")</f>
        <v>0</v>
      </c>
      <c r="F23" s="25">
        <f>IFERROR(INDEX(REPORT_DATA_BY_COMP!$A:$AB,$D23,MATCH(F$10,REPORT_DATA_BY_COMP!$A$1:$AB$1,0)), "")</f>
        <v>0</v>
      </c>
      <c r="G23" s="25">
        <f>IFERROR(INDEX(REPORT_DATA_BY_COMP!$A:$AB,$D23,MATCH(G$10,REPORT_DATA_BY_COMP!$A$1:$AB$1,0)), "")</f>
        <v>1</v>
      </c>
      <c r="H23" s="25">
        <f>IFERROR(INDEX(REPORT_DATA_BY_COMP!$A:$AB,$D23,MATCH(H$10,REPORT_DATA_BY_COMP!$A$1:$AB$1,0)), "")</f>
        <v>0</v>
      </c>
      <c r="I23" s="25">
        <f>IFERROR(INDEX(REPORT_DATA_BY_COMP!$A:$AB,$D23,MATCH(I$10,REPORT_DATA_BY_COMP!$A$1:$AB$1,0)), "")</f>
        <v>1</v>
      </c>
      <c r="J23" s="7" t="s">
        <v>106</v>
      </c>
      <c r="K23" s="25">
        <f>IFERROR(INDEX(REPORT_DATA_BY_COMP!$A:$AB,$D23,MATCH(K$10,REPORT_DATA_BY_COMP!$A$1:$AB$1,0)), "")</f>
        <v>1</v>
      </c>
      <c r="L23" s="25">
        <f>IFERROR(INDEX(REPORT_DATA_BY_COMP!$A:$AB,$D23,MATCH(L$10,REPORT_DATA_BY_COMP!$A$1:$AB$1,0)), "")</f>
        <v>1</v>
      </c>
      <c r="M23" s="25">
        <f>IFERROR(INDEX(REPORT_DATA_BY_COMP!$A:$AB,$D23,MATCH(M$10,REPORT_DATA_BY_COMP!$A$1:$AB$1,0)), "")</f>
        <v>1</v>
      </c>
      <c r="N23" s="25">
        <f>IFERROR(INDEX(REPORT_DATA_BY_COMP!$A:$AB,$D23,MATCH(N$10,REPORT_DATA_BY_COMP!$A$1:$AB$1,0)), "")</f>
        <v>1</v>
      </c>
      <c r="O23" s="25">
        <f>IFERROR(INDEX(REPORT_DATA_BY_COMP!$A:$AB,$D23,MATCH(O$10,REPORT_DATA_BY_COMP!$A$1:$AB$1,0)), "")</f>
        <v>3</v>
      </c>
      <c r="P23" s="25">
        <f>IFERROR(INDEX(REPORT_DATA_BY_COMP!$A:$AB,$D23,MATCH(P$10,REPORT_DATA_BY_COMP!$A$1:$AB$1,0)), "")</f>
        <v>5</v>
      </c>
      <c r="Q23" s="25" t="str">
        <f>IFERROR(INDEX(REPORT_DATA_BY_COMP!$A:$AB,$D23,MATCH(Q$10,REPORT_DATA_BY_COMP!$A$1:$AB$1,0)), "")</f>
        <v/>
      </c>
      <c r="R23" s="25">
        <f>IFERROR(INDEX(REPORT_DATA_BY_COMP!$A:$AB,$D23,MATCH(R$10,REPORT_DATA_BY_COMP!$A$1:$AB$1,0)), "")</f>
        <v>5</v>
      </c>
      <c r="S23" s="25">
        <f>IFERROR(INDEX(REPORT_DATA_BY_COMP!$A:$AB,$D23,MATCH(S$10,REPORT_DATA_BY_COMP!$A$1:$AB$1,0)), "")</f>
        <v>1</v>
      </c>
      <c r="T23" s="25">
        <f>IFERROR(INDEX(REPORT_DATA_BY_COMP!$A:$AB,$D23,MATCH(T$10,REPORT_DATA_BY_COMP!$A$1:$AB$1,0)), "")</f>
        <v>0</v>
      </c>
    </row>
    <row r="24" spans="1:20" x14ac:dyDescent="0.25">
      <c r="A24" s="50" t="s">
        <v>117</v>
      </c>
      <c r="B24" s="13" t="s">
        <v>346</v>
      </c>
      <c r="C24" s="7" t="str">
        <f t="shared" si="3"/>
        <v>2016:1:5:7:ZHUBEI_1_S</v>
      </c>
      <c r="D24" s="7">
        <f>MATCH($C24,REPORT_DATA_BY_COMP!$A:$A,0)</f>
        <v>281</v>
      </c>
      <c r="E24" s="25">
        <f>IFERROR(INDEX(REPORT_DATA_BY_COMP!$A:$AB,$D24,MATCH(E$10,REPORT_DATA_BY_COMP!$A$1:$AB$1,0)), "")</f>
        <v>0</v>
      </c>
      <c r="F24" s="25">
        <f>IFERROR(INDEX(REPORT_DATA_BY_COMP!$A:$AB,$D24,MATCH(F$10,REPORT_DATA_BY_COMP!$A$1:$AB$1,0)), "")</f>
        <v>1</v>
      </c>
      <c r="G24" s="25">
        <f>IFERROR(INDEX(REPORT_DATA_BY_COMP!$A:$AB,$D24,MATCH(G$10,REPORT_DATA_BY_COMP!$A$1:$AB$1,0)), "")</f>
        <v>0</v>
      </c>
      <c r="H24" s="25">
        <f>IFERROR(INDEX(REPORT_DATA_BY_COMP!$A:$AB,$D24,MATCH(H$10,REPORT_DATA_BY_COMP!$A$1:$AB$1,0)), "")</f>
        <v>2</v>
      </c>
      <c r="I24" s="25">
        <f>IFERROR(INDEX(REPORT_DATA_BY_COMP!$A:$AB,$D24,MATCH(I$10,REPORT_DATA_BY_COMP!$A$1:$AB$1,0)), "")</f>
        <v>0</v>
      </c>
      <c r="J24" s="7" t="s">
        <v>107</v>
      </c>
      <c r="K24" s="25">
        <f>IFERROR(INDEX(REPORT_DATA_BY_COMP!$A:$AB,$D24,MATCH(K$10,REPORT_DATA_BY_COMP!$A$1:$AB$1,0)), "")</f>
        <v>0</v>
      </c>
      <c r="L24" s="25">
        <f>IFERROR(INDEX(REPORT_DATA_BY_COMP!$A:$AB,$D24,MATCH(L$10,REPORT_DATA_BY_COMP!$A$1:$AB$1,0)), "")</f>
        <v>0</v>
      </c>
      <c r="M24" s="25">
        <f>IFERROR(INDEX(REPORT_DATA_BY_COMP!$A:$AB,$D24,MATCH(M$10,REPORT_DATA_BY_COMP!$A$1:$AB$1,0)), "")</f>
        <v>3</v>
      </c>
      <c r="N24" s="25">
        <f>IFERROR(INDEX(REPORT_DATA_BY_COMP!$A:$AB,$D24,MATCH(N$10,REPORT_DATA_BY_COMP!$A$1:$AB$1,0)), "")</f>
        <v>0</v>
      </c>
      <c r="O24" s="25">
        <f>IFERROR(INDEX(REPORT_DATA_BY_COMP!$A:$AB,$D24,MATCH(O$10,REPORT_DATA_BY_COMP!$A$1:$AB$1,0)), "")</f>
        <v>6</v>
      </c>
      <c r="P24" s="25">
        <f>IFERROR(INDEX(REPORT_DATA_BY_COMP!$A:$AB,$D24,MATCH(P$10,REPORT_DATA_BY_COMP!$A$1:$AB$1,0)), "")</f>
        <v>9</v>
      </c>
      <c r="Q24" s="25" t="str">
        <f>IFERROR(INDEX(REPORT_DATA_BY_COMP!$A:$AB,$D24,MATCH(Q$10,REPORT_DATA_BY_COMP!$A$1:$AB$1,0)), "")</f>
        <v/>
      </c>
      <c r="R24" s="25">
        <f>IFERROR(INDEX(REPORT_DATA_BY_COMP!$A:$AB,$D24,MATCH(R$10,REPORT_DATA_BY_COMP!$A$1:$AB$1,0)), "")</f>
        <v>8</v>
      </c>
      <c r="S24" s="25">
        <f>IFERROR(INDEX(REPORT_DATA_BY_COMP!$A:$AB,$D24,MATCH(S$10,REPORT_DATA_BY_COMP!$A$1:$AB$1,0)), "")</f>
        <v>0</v>
      </c>
      <c r="T24" s="25">
        <f>IFERROR(INDEX(REPORT_DATA_BY_COMP!$A:$AB,$D24,MATCH(T$10,REPORT_DATA_BY_COMP!$A$1:$AB$1,0)), "")</f>
        <v>0</v>
      </c>
    </row>
    <row r="25" spans="1:20" x14ac:dyDescent="0.25">
      <c r="A25" s="50" t="s">
        <v>118</v>
      </c>
      <c r="B25" s="13" t="s">
        <v>104</v>
      </c>
      <c r="C25" s="7" t="str">
        <f t="shared" si="3"/>
        <v>2016:1:5:7:ZHUBEI_2_S</v>
      </c>
      <c r="D25" s="7">
        <f>MATCH($C25,REPORT_DATA_BY_COMP!$A:$A,0)</f>
        <v>283</v>
      </c>
      <c r="E25" s="25">
        <f>IFERROR(INDEX(REPORT_DATA_BY_COMP!$A:$AB,$D25,MATCH(E$10,REPORT_DATA_BY_COMP!$A$1:$AB$1,0)), "")</f>
        <v>0</v>
      </c>
      <c r="F25" s="25">
        <f>IFERROR(INDEX(REPORT_DATA_BY_COMP!$A:$AB,$D25,MATCH(F$10,REPORT_DATA_BY_COMP!$A$1:$AB$1,0)), "")</f>
        <v>0</v>
      </c>
      <c r="G25" s="25">
        <f>IFERROR(INDEX(REPORT_DATA_BY_COMP!$A:$AB,$D25,MATCH(G$10,REPORT_DATA_BY_COMP!$A$1:$AB$1,0)), "")</f>
        <v>2</v>
      </c>
      <c r="H25" s="25">
        <f>IFERROR(INDEX(REPORT_DATA_BY_COMP!$A:$AB,$D25,MATCH(H$10,REPORT_DATA_BY_COMP!$A$1:$AB$1,0)), "")</f>
        <v>2</v>
      </c>
      <c r="I25" s="25">
        <f>IFERROR(INDEX(REPORT_DATA_BY_COMP!$A:$AB,$D25,MATCH(I$10,REPORT_DATA_BY_COMP!$A$1:$AB$1,0)), "")</f>
        <v>1</v>
      </c>
      <c r="J25" s="7" t="s">
        <v>108</v>
      </c>
      <c r="K25" s="25">
        <f>IFERROR(INDEX(REPORT_DATA_BY_COMP!$A:$AB,$D25,MATCH(K$10,REPORT_DATA_BY_COMP!$A$1:$AB$1,0)), "")</f>
        <v>0</v>
      </c>
      <c r="L25" s="25">
        <f>IFERROR(INDEX(REPORT_DATA_BY_COMP!$A:$AB,$D25,MATCH(L$10,REPORT_DATA_BY_COMP!$A$1:$AB$1,0)), "")</f>
        <v>0</v>
      </c>
      <c r="M25" s="25">
        <f>IFERROR(INDEX(REPORT_DATA_BY_COMP!$A:$AB,$D25,MATCH(M$10,REPORT_DATA_BY_COMP!$A$1:$AB$1,0)), "")</f>
        <v>4</v>
      </c>
      <c r="N25" s="25">
        <f>IFERROR(INDEX(REPORT_DATA_BY_COMP!$A:$AB,$D25,MATCH(N$10,REPORT_DATA_BY_COMP!$A$1:$AB$1,0)), "")</f>
        <v>2</v>
      </c>
      <c r="O25" s="25">
        <f>IFERROR(INDEX(REPORT_DATA_BY_COMP!$A:$AB,$D25,MATCH(O$10,REPORT_DATA_BY_COMP!$A$1:$AB$1,0)), "")</f>
        <v>5</v>
      </c>
      <c r="P25" s="25">
        <f>IFERROR(INDEX(REPORT_DATA_BY_COMP!$A:$AB,$D25,MATCH(P$10,REPORT_DATA_BY_COMP!$A$1:$AB$1,0)), "")</f>
        <v>3</v>
      </c>
      <c r="Q25" s="25" t="str">
        <f>IFERROR(INDEX(REPORT_DATA_BY_COMP!$A:$AB,$D25,MATCH(Q$10,REPORT_DATA_BY_COMP!$A$1:$AB$1,0)), "")</f>
        <v/>
      </c>
      <c r="R25" s="25">
        <f>IFERROR(INDEX(REPORT_DATA_BY_COMP!$A:$AB,$D25,MATCH(R$10,REPORT_DATA_BY_COMP!$A$1:$AB$1,0)), "")</f>
        <v>2</v>
      </c>
      <c r="S25" s="25">
        <f>IFERROR(INDEX(REPORT_DATA_BY_COMP!$A:$AB,$D25,MATCH(S$10,REPORT_DATA_BY_COMP!$A$1:$AB$1,0)), "")</f>
        <v>0</v>
      </c>
      <c r="T25" s="25">
        <f>IFERROR(INDEX(REPORT_DATA_BY_COMP!$A:$AB,$D25,MATCH(T$10,REPORT_DATA_BY_COMP!$A$1:$AB$1,0)), "")</f>
        <v>0</v>
      </c>
    </row>
    <row r="26" spans="1:20" x14ac:dyDescent="0.25">
      <c r="A26" s="54"/>
      <c r="B26" s="23" t="s">
        <v>42</v>
      </c>
      <c r="C26" s="24"/>
      <c r="D26" s="24"/>
      <c r="E26" s="26">
        <f>SUM(E22:E25)</f>
        <v>0</v>
      </c>
      <c r="F26" s="26">
        <f>SUM(F22:F25)</f>
        <v>1</v>
      </c>
      <c r="G26" s="26">
        <f>SUM(G22:G25)</f>
        <v>7</v>
      </c>
      <c r="H26" s="26">
        <f>SUM(H22:H25)</f>
        <v>7</v>
      </c>
      <c r="I26" s="26">
        <f>SUM(I22:I25)</f>
        <v>2</v>
      </c>
      <c r="J26" s="24"/>
      <c r="K26" s="26">
        <f t="shared" ref="K26:T26" si="4">SUM(K22:K25)</f>
        <v>1</v>
      </c>
      <c r="L26" s="26">
        <f t="shared" si="4"/>
        <v>1</v>
      </c>
      <c r="M26" s="26">
        <f t="shared" si="4"/>
        <v>15</v>
      </c>
      <c r="N26" s="26">
        <f t="shared" si="4"/>
        <v>5</v>
      </c>
      <c r="O26" s="26">
        <f t="shared" si="4"/>
        <v>21</v>
      </c>
      <c r="P26" s="26">
        <f t="shared" si="4"/>
        <v>38</v>
      </c>
      <c r="Q26" s="26">
        <f t="shared" si="4"/>
        <v>0</v>
      </c>
      <c r="R26" s="26">
        <f t="shared" si="4"/>
        <v>16</v>
      </c>
      <c r="S26" s="26">
        <f t="shared" si="4"/>
        <v>1</v>
      </c>
      <c r="T26" s="26">
        <f t="shared" si="4"/>
        <v>0</v>
      </c>
    </row>
    <row r="28" spans="1:20" x14ac:dyDescent="0.25">
      <c r="B28" s="29" t="s">
        <v>263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4"/>
    </row>
    <row r="29" spans="1:20" x14ac:dyDescent="0.25">
      <c r="A29" t="s">
        <v>260</v>
      </c>
      <c r="B29" s="30" t="s">
        <v>253</v>
      </c>
      <c r="C29" s="31" t="str">
        <f>CONCATENATE(YEAR,":",MONTH,":1:",WEEKLY_REPORT_DAY,":", $A29)</f>
        <v>2016:1:1:7:XINZHU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260</v>
      </c>
      <c r="B30" s="30" t="s">
        <v>254</v>
      </c>
      <c r="C30" s="31" t="str">
        <f>CONCATENATE(YEAR,":",MONTH,":2:",WEEKLY_REPORT_DAY,":", $A30)</f>
        <v>2016:1:2:7:XINZHU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260</v>
      </c>
      <c r="B31" s="30" t="s">
        <v>255</v>
      </c>
      <c r="C31" s="31" t="str">
        <f>CONCATENATE(YEAR,":",MONTH,":3:",WEEKLY_REPORT_DAY,":", $A31)</f>
        <v>2016:1:3:7:XINZHU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260</v>
      </c>
      <c r="B32" s="30" t="s">
        <v>256</v>
      </c>
      <c r="C32" s="31" t="str">
        <f>CONCATENATE(YEAR,":",MONTH,":4:",WEEKLY_REPORT_DAY,":", $A32)</f>
        <v>2016:1:4:7:XINZHU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260</v>
      </c>
      <c r="B33" s="30" t="s">
        <v>257</v>
      </c>
      <c r="C33" s="31" t="str">
        <f>CONCATENATE(YEAR,":",MONTH,":5:",WEEKLY_REPORT_DAY,":", $A33)</f>
        <v>2016:1:5:7:XINZHU</v>
      </c>
      <c r="D33" s="31">
        <f>MATCH($C33,REPORT_DATA_BY_ZONE!$A:$A, 0)</f>
        <v>11</v>
      </c>
      <c r="E33" s="25">
        <f>IFERROR(INDEX(REPORT_DATA_BY_ZONE!$A:$Z,$D33,MATCH(E$10,REPORT_DATA_BY_ZONE!$A$1:$Z$1,0)), "")</f>
        <v>1</v>
      </c>
      <c r="F33" s="25">
        <f>IFERROR(INDEX(REPORT_DATA_BY_ZONE!$A:$Z,$D33,MATCH(F$10,REPORT_DATA_BY_ZONE!$A$1:$Z$1,0)), "")</f>
        <v>2</v>
      </c>
      <c r="G33" s="25">
        <f>IFERROR(INDEX(REPORT_DATA_BY_ZONE!$A:$Z,$D33,MATCH(G$10,REPORT_DATA_BY_ZONE!$A$1:$Z$1,0)), "")</f>
        <v>19</v>
      </c>
      <c r="H33" s="25">
        <f>IFERROR(INDEX(REPORT_DATA_BY_ZONE!$A:$Z,$D33,MATCH(H$10,REPORT_DATA_BY_ZONE!$A$1:$Z$1,0)), "")</f>
        <v>23</v>
      </c>
      <c r="I33" s="25">
        <f>IFERROR(INDEX(REPORT_DATA_BY_ZONE!$A:$Z,$D33,MATCH(I$10,REPORT_DATA_BY_ZONE!$A$1:$Z$1,0)), "")</f>
        <v>2</v>
      </c>
      <c r="J33" s="31"/>
      <c r="K33" s="36">
        <f>IFERROR(INDEX(REPORT_DATA_BY_ZONE!$A:$Z,$D33,MATCH(K$10,REPORT_DATA_BY_ZONE!$A$1:$Z$1,0)), "")</f>
        <v>2</v>
      </c>
      <c r="L33" s="36">
        <f>IFERROR(INDEX(REPORT_DATA_BY_ZONE!$A:$Z,$D33,MATCH(L$10,REPORT_DATA_BY_ZONE!$A$1:$Z$1,0)), "")</f>
        <v>2</v>
      </c>
      <c r="M33" s="36">
        <f>IFERROR(INDEX(REPORT_DATA_BY_ZONE!$A:$Z,$D33,MATCH(M$10,REPORT_DATA_BY_ZONE!$A$1:$Z$1,0)), "")</f>
        <v>53</v>
      </c>
      <c r="N33" s="36">
        <f>IFERROR(INDEX(REPORT_DATA_BY_ZONE!$A:$Z,$D33,MATCH(N$10,REPORT_DATA_BY_ZONE!$A$1:$Z$1,0)), "")</f>
        <v>20</v>
      </c>
      <c r="O33" s="36">
        <f>IFERROR(INDEX(REPORT_DATA_BY_ZONE!$A:$Z,$D33,MATCH(O$10,REPORT_DATA_BY_ZONE!$A$1:$Z$1,0)), "")</f>
        <v>68</v>
      </c>
      <c r="P33" s="36">
        <f>IFERROR(INDEX(REPORT_DATA_BY_ZONE!$A:$Z,$D33,MATCH(P$10,REPORT_DATA_BY_ZONE!$A$1:$Z$1,0)), "")</f>
        <v>105</v>
      </c>
      <c r="Q33" s="36">
        <f>IFERROR(INDEX(REPORT_DATA_BY_ZONE!$A:$Z,$D33,MATCH(Q$10,REPORT_DATA_BY_ZONE!$A$1:$Z$1,0)), "")</f>
        <v>35</v>
      </c>
      <c r="R33" s="36">
        <f>IFERROR(INDEX(REPORT_DATA_BY_ZONE!$A:$Z,$D33,MATCH(R$10,REPORT_DATA_BY_ZONE!$A$1:$Z$1,0)), "")</f>
        <v>40</v>
      </c>
      <c r="S33" s="36">
        <f>IFERROR(INDEX(REPORT_DATA_BY_ZONE!$A:$Z,$D33,MATCH(S$10,REPORT_DATA_BY_ZONE!$A$1:$Z$1,0)), "")</f>
        <v>16</v>
      </c>
      <c r="T33" s="36">
        <f>IFERROR(INDEX(REPORT_DATA_BY_ZONE!$A:$Z,$D33,MATCH(T$10,REPORT_DATA_BY_ZONE!$A$1:$Z$1,0)), "")</f>
        <v>1</v>
      </c>
    </row>
    <row r="34" spans="1:20" x14ac:dyDescent="0.25">
      <c r="B34" s="35" t="s">
        <v>42</v>
      </c>
      <c r="C34" s="32"/>
      <c r="D34" s="32"/>
      <c r="E34" s="37">
        <f>SUM(E29:E33)</f>
        <v>1</v>
      </c>
      <c r="F34" s="37">
        <f t="shared" ref="F34:T34" si="5">SUM(F29:F33)</f>
        <v>2</v>
      </c>
      <c r="G34" s="37">
        <f t="shared" si="5"/>
        <v>19</v>
      </c>
      <c r="H34" s="37">
        <f t="shared" si="5"/>
        <v>23</v>
      </c>
      <c r="I34" s="37">
        <f t="shared" si="5"/>
        <v>2</v>
      </c>
      <c r="J34" s="32"/>
      <c r="K34" s="37">
        <f t="shared" si="5"/>
        <v>2</v>
      </c>
      <c r="L34" s="37">
        <f t="shared" si="5"/>
        <v>2</v>
      </c>
      <c r="M34" s="37">
        <f t="shared" si="5"/>
        <v>53</v>
      </c>
      <c r="N34" s="37">
        <f t="shared" si="5"/>
        <v>20</v>
      </c>
      <c r="O34" s="37">
        <f t="shared" si="5"/>
        <v>68</v>
      </c>
      <c r="P34" s="37">
        <f t="shared" si="5"/>
        <v>105</v>
      </c>
      <c r="Q34" s="37">
        <f t="shared" si="5"/>
        <v>35</v>
      </c>
      <c r="R34" s="37">
        <f t="shared" si="5"/>
        <v>40</v>
      </c>
      <c r="S34" s="37">
        <f t="shared" si="5"/>
        <v>16</v>
      </c>
      <c r="T34" s="37">
        <f t="shared" si="5"/>
        <v>1</v>
      </c>
    </row>
    <row r="36" spans="1:20" x14ac:dyDescent="0.25">
      <c r="E36">
        <f>E26+E20+E16</f>
        <v>1</v>
      </c>
      <c r="F36" s="17">
        <f t="shared" ref="F36:T36" si="6">F26+F20+F16</f>
        <v>2</v>
      </c>
      <c r="G36" s="17">
        <f t="shared" si="6"/>
        <v>19</v>
      </c>
      <c r="H36" s="17">
        <f t="shared" si="6"/>
        <v>23</v>
      </c>
      <c r="I36" s="17">
        <f t="shared" si="6"/>
        <v>2</v>
      </c>
      <c r="J36" s="17"/>
      <c r="K36" s="17">
        <f t="shared" si="6"/>
        <v>2</v>
      </c>
      <c r="L36" s="17">
        <f t="shared" si="6"/>
        <v>2</v>
      </c>
      <c r="M36" s="17">
        <f t="shared" si="6"/>
        <v>53</v>
      </c>
      <c r="N36" s="17">
        <f t="shared" si="6"/>
        <v>20</v>
      </c>
      <c r="O36" s="17">
        <f t="shared" si="6"/>
        <v>68</v>
      </c>
      <c r="P36" s="17">
        <f t="shared" si="6"/>
        <v>105</v>
      </c>
      <c r="Q36" s="17">
        <f t="shared" si="6"/>
        <v>0</v>
      </c>
      <c r="R36" s="17">
        <f t="shared" si="6"/>
        <v>40</v>
      </c>
      <c r="S36" s="17">
        <f t="shared" si="6"/>
        <v>16</v>
      </c>
      <c r="T36" s="17">
        <f t="shared" si="6"/>
        <v>1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545" priority="69" operator="lessThan">
      <formula>0.5</formula>
    </cfRule>
    <cfRule type="cellIs" dxfId="544" priority="70" operator="greaterThan">
      <formula>0.5</formula>
    </cfRule>
  </conditionalFormatting>
  <conditionalFormatting sqref="M12:M13">
    <cfRule type="cellIs" dxfId="543" priority="67" operator="lessThan">
      <formula>4.5</formula>
    </cfRule>
    <cfRule type="cellIs" dxfId="542" priority="68" operator="greaterThan">
      <formula>5.5</formula>
    </cfRule>
  </conditionalFormatting>
  <conditionalFormatting sqref="N12:N13">
    <cfRule type="cellIs" dxfId="541" priority="65" operator="lessThan">
      <formula>1.5</formula>
    </cfRule>
    <cfRule type="cellIs" dxfId="540" priority="66" operator="greaterThan">
      <formula>2.5</formula>
    </cfRule>
  </conditionalFormatting>
  <conditionalFormatting sqref="O12:O13">
    <cfRule type="cellIs" dxfId="539" priority="63" operator="lessThan">
      <formula>4.5</formula>
    </cfRule>
    <cfRule type="cellIs" dxfId="538" priority="64" operator="greaterThan">
      <formula>7.5</formula>
    </cfRule>
  </conditionalFormatting>
  <conditionalFormatting sqref="Q12:Q13">
    <cfRule type="cellIs" dxfId="537" priority="61" operator="lessThan">
      <formula>2.5</formula>
    </cfRule>
    <cfRule type="cellIs" dxfId="536" priority="62" operator="greaterThan">
      <formula>4.5</formula>
    </cfRule>
  </conditionalFormatting>
  <conditionalFormatting sqref="R12:R13">
    <cfRule type="cellIs" dxfId="535" priority="59" operator="lessThan">
      <formula>2.5</formula>
    </cfRule>
    <cfRule type="cellIs" dxfId="534" priority="60" operator="greaterThan">
      <formula>4.5</formula>
    </cfRule>
  </conditionalFormatting>
  <conditionalFormatting sqref="S12:S13">
    <cfRule type="cellIs" dxfId="533" priority="58" operator="greaterThan">
      <formula>1.5</formula>
    </cfRule>
  </conditionalFormatting>
  <conditionalFormatting sqref="K12:T13">
    <cfRule type="expression" dxfId="532" priority="57">
      <formula>K12=""</formula>
    </cfRule>
  </conditionalFormatting>
  <conditionalFormatting sqref="K14:L15">
    <cfRule type="cellIs" dxfId="531" priority="55" operator="lessThan">
      <formula>0.5</formula>
    </cfRule>
    <cfRule type="cellIs" dxfId="530" priority="56" operator="greaterThan">
      <formula>0.5</formula>
    </cfRule>
  </conditionalFormatting>
  <conditionalFormatting sqref="M14:M15">
    <cfRule type="cellIs" dxfId="529" priority="53" operator="lessThan">
      <formula>4.5</formula>
    </cfRule>
    <cfRule type="cellIs" dxfId="528" priority="54" operator="greaterThan">
      <formula>5.5</formula>
    </cfRule>
  </conditionalFormatting>
  <conditionalFormatting sqref="N14:N15">
    <cfRule type="cellIs" dxfId="527" priority="51" operator="lessThan">
      <formula>1.5</formula>
    </cfRule>
    <cfRule type="cellIs" dxfId="526" priority="52" operator="greaterThan">
      <formula>2.5</formula>
    </cfRule>
  </conditionalFormatting>
  <conditionalFormatting sqref="O14:O15">
    <cfRule type="cellIs" dxfId="525" priority="49" operator="lessThan">
      <formula>4.5</formula>
    </cfRule>
    <cfRule type="cellIs" dxfId="524" priority="50" operator="greaterThan">
      <formula>7.5</formula>
    </cfRule>
  </conditionalFormatting>
  <conditionalFormatting sqref="Q14:Q15">
    <cfRule type="cellIs" dxfId="523" priority="47" operator="lessThan">
      <formula>2.5</formula>
    </cfRule>
    <cfRule type="cellIs" dxfId="522" priority="48" operator="greaterThan">
      <formula>4.5</formula>
    </cfRule>
  </conditionalFormatting>
  <conditionalFormatting sqref="R14:R15">
    <cfRule type="cellIs" dxfId="521" priority="45" operator="lessThan">
      <formula>2.5</formula>
    </cfRule>
    <cfRule type="cellIs" dxfId="520" priority="46" operator="greaterThan">
      <formula>4.5</formula>
    </cfRule>
  </conditionalFormatting>
  <conditionalFormatting sqref="S14:S15">
    <cfRule type="cellIs" dxfId="519" priority="44" operator="greaterThan">
      <formula>1.5</formula>
    </cfRule>
  </conditionalFormatting>
  <conditionalFormatting sqref="K14:T15">
    <cfRule type="expression" dxfId="518" priority="43">
      <formula>K14=""</formula>
    </cfRule>
  </conditionalFormatting>
  <conditionalFormatting sqref="K18:L19">
    <cfRule type="cellIs" dxfId="517" priority="41" operator="lessThan">
      <formula>0.5</formula>
    </cfRule>
    <cfRule type="cellIs" dxfId="516" priority="42" operator="greaterThan">
      <formula>0.5</formula>
    </cfRule>
  </conditionalFormatting>
  <conditionalFormatting sqref="M18:M19">
    <cfRule type="cellIs" dxfId="515" priority="39" operator="lessThan">
      <formula>4.5</formula>
    </cfRule>
    <cfRule type="cellIs" dxfId="514" priority="40" operator="greaterThan">
      <formula>5.5</formula>
    </cfRule>
  </conditionalFormatting>
  <conditionalFormatting sqref="N18:N19">
    <cfRule type="cellIs" dxfId="513" priority="37" operator="lessThan">
      <formula>1.5</formula>
    </cfRule>
    <cfRule type="cellIs" dxfId="512" priority="38" operator="greaterThan">
      <formula>2.5</formula>
    </cfRule>
  </conditionalFormatting>
  <conditionalFormatting sqref="O18:O19">
    <cfRule type="cellIs" dxfId="511" priority="35" operator="lessThan">
      <formula>4.5</formula>
    </cfRule>
    <cfRule type="cellIs" dxfId="510" priority="36" operator="greaterThan">
      <formula>7.5</formula>
    </cfRule>
  </conditionalFormatting>
  <conditionalFormatting sqref="Q18:Q19">
    <cfRule type="cellIs" dxfId="509" priority="33" operator="lessThan">
      <formula>2.5</formula>
    </cfRule>
    <cfRule type="cellIs" dxfId="508" priority="34" operator="greaterThan">
      <formula>4.5</formula>
    </cfRule>
  </conditionalFormatting>
  <conditionalFormatting sqref="R18:R19">
    <cfRule type="cellIs" dxfId="507" priority="31" operator="lessThan">
      <formula>2.5</formula>
    </cfRule>
    <cfRule type="cellIs" dxfId="506" priority="32" operator="greaterThan">
      <formula>4.5</formula>
    </cfRule>
  </conditionalFormatting>
  <conditionalFormatting sqref="S18:S19">
    <cfRule type="cellIs" dxfId="505" priority="30" operator="greaterThan">
      <formula>1.5</formula>
    </cfRule>
  </conditionalFormatting>
  <conditionalFormatting sqref="K18:T19">
    <cfRule type="expression" dxfId="504" priority="29">
      <formula>K18=""</formula>
    </cfRule>
  </conditionalFormatting>
  <conditionalFormatting sqref="K22:L23">
    <cfRule type="cellIs" dxfId="503" priority="27" operator="lessThan">
      <formula>0.5</formula>
    </cfRule>
    <cfRule type="cellIs" dxfId="502" priority="28" operator="greaterThan">
      <formula>0.5</formula>
    </cfRule>
  </conditionalFormatting>
  <conditionalFormatting sqref="M22:M23">
    <cfRule type="cellIs" dxfId="501" priority="25" operator="lessThan">
      <formula>4.5</formula>
    </cfRule>
    <cfRule type="cellIs" dxfId="500" priority="26" operator="greaterThan">
      <formula>5.5</formula>
    </cfRule>
  </conditionalFormatting>
  <conditionalFormatting sqref="N22:N23">
    <cfRule type="cellIs" dxfId="499" priority="23" operator="lessThan">
      <formula>1.5</formula>
    </cfRule>
    <cfRule type="cellIs" dxfId="498" priority="24" operator="greaterThan">
      <formula>2.5</formula>
    </cfRule>
  </conditionalFormatting>
  <conditionalFormatting sqref="O22:O23">
    <cfRule type="cellIs" dxfId="497" priority="21" operator="lessThan">
      <formula>4.5</formula>
    </cfRule>
    <cfRule type="cellIs" dxfId="496" priority="22" operator="greaterThan">
      <formula>7.5</formula>
    </cfRule>
  </conditionalFormatting>
  <conditionalFormatting sqref="Q22:Q23">
    <cfRule type="cellIs" dxfId="495" priority="19" operator="lessThan">
      <formula>2.5</formula>
    </cfRule>
    <cfRule type="cellIs" dxfId="494" priority="20" operator="greaterThan">
      <formula>4.5</formula>
    </cfRule>
  </conditionalFormatting>
  <conditionalFormatting sqref="R22:R23">
    <cfRule type="cellIs" dxfId="493" priority="17" operator="lessThan">
      <formula>2.5</formula>
    </cfRule>
    <cfRule type="cellIs" dxfId="492" priority="18" operator="greaterThan">
      <formula>4.5</formula>
    </cfRule>
  </conditionalFormatting>
  <conditionalFormatting sqref="S22:S23">
    <cfRule type="cellIs" dxfId="491" priority="16" operator="greaterThan">
      <formula>1.5</formula>
    </cfRule>
  </conditionalFormatting>
  <conditionalFormatting sqref="K22:T23">
    <cfRule type="expression" dxfId="490" priority="15">
      <formula>K22=""</formula>
    </cfRule>
  </conditionalFormatting>
  <conditionalFormatting sqref="K24:L25">
    <cfRule type="cellIs" dxfId="489" priority="13" operator="lessThan">
      <formula>0.5</formula>
    </cfRule>
    <cfRule type="cellIs" dxfId="488" priority="14" operator="greaterThan">
      <formula>0.5</formula>
    </cfRule>
  </conditionalFormatting>
  <conditionalFormatting sqref="M24:M25">
    <cfRule type="cellIs" dxfId="487" priority="11" operator="lessThan">
      <formula>4.5</formula>
    </cfRule>
    <cfRule type="cellIs" dxfId="486" priority="12" operator="greaterThan">
      <formula>5.5</formula>
    </cfRule>
  </conditionalFormatting>
  <conditionalFormatting sqref="N24:N25">
    <cfRule type="cellIs" dxfId="485" priority="9" operator="lessThan">
      <formula>1.5</formula>
    </cfRule>
    <cfRule type="cellIs" dxfId="484" priority="10" operator="greaterThan">
      <formula>2.5</formula>
    </cfRule>
  </conditionalFormatting>
  <conditionalFormatting sqref="O24:O25">
    <cfRule type="cellIs" dxfId="483" priority="7" operator="lessThan">
      <formula>4.5</formula>
    </cfRule>
    <cfRule type="cellIs" dxfId="482" priority="8" operator="greaterThan">
      <formula>7.5</formula>
    </cfRule>
  </conditionalFormatting>
  <conditionalFormatting sqref="Q24:Q25">
    <cfRule type="cellIs" dxfId="481" priority="5" operator="lessThan">
      <formula>2.5</formula>
    </cfRule>
    <cfRule type="cellIs" dxfId="480" priority="6" operator="greaterThan">
      <formula>4.5</formula>
    </cfRule>
  </conditionalFormatting>
  <conditionalFormatting sqref="R24:R25">
    <cfRule type="cellIs" dxfId="479" priority="3" operator="lessThan">
      <formula>2.5</formula>
    </cfRule>
    <cfRule type="cellIs" dxfId="478" priority="4" operator="greaterThan">
      <formula>4.5</formula>
    </cfRule>
  </conditionalFormatting>
  <conditionalFormatting sqref="S24:S25">
    <cfRule type="cellIs" dxfId="477" priority="2" operator="greaterThan">
      <formula>1.5</formula>
    </cfRule>
  </conditionalFormatting>
  <conditionalFormatting sqref="K24:T25">
    <cfRule type="expression" dxfId="476" priority="1">
      <formula>K24=""</formula>
    </cfRule>
  </conditionalFormatting>
  <pageMargins left="0.7" right="0.7" top="0.75" bottom="0.75" header="0.3" footer="0.3"/>
  <pageSetup paperSize="9" scale="8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view="pageBreakPreview" topLeftCell="B1" zoomScale="85" zoomScaleNormal="100" zoomScaleSheetLayoutView="85" workbookViewId="0">
      <selection activeCell="Q28" sqref="Q2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40</v>
      </c>
      <c r="C3" s="46"/>
      <c r="D3" s="46"/>
      <c r="E3" s="98"/>
      <c r="F3" s="98"/>
      <c r="G3" s="98"/>
      <c r="H3" s="98"/>
      <c r="I3" s="86"/>
      <c r="J3" s="14" t="s">
        <v>43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5"/>
      <c r="B5" s="56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32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25</v>
      </c>
      <c r="B12" s="13" t="s">
        <v>33</v>
      </c>
      <c r="C12" s="7" t="str">
        <f t="shared" ref="C12:C20" si="0">CONCATENATE(YEAR,":",MONTH,":",WEEK,":",DAY,":",$A12)</f>
        <v>2016:1:5:7:NORTH_JINHUA_E</v>
      </c>
      <c r="D12" s="7">
        <f>MATCH($C12,REPORT_DATA_BY_COMP!$A:$A,0)</f>
        <v>221</v>
      </c>
      <c r="E12" s="25">
        <f>IFERROR(INDEX(REPORT_DATA_BY_COMP!$A:$AB,$D12,MATCH(E$10,REPORT_DATA_BY_COMP!$A$1:$AB$1,0)), "")</f>
        <v>0</v>
      </c>
      <c r="F12" s="25">
        <f>IFERROR(INDEX(REPORT_DATA_BY_COMP!$A:$AB,$D12,MATCH(F$10,REPORT_DATA_BY_COMP!$A$1:$AB$1,0)), "")</f>
        <v>0</v>
      </c>
      <c r="G12" s="25">
        <f>IFERROR(INDEX(REPORT_DATA_BY_COMP!$A:$AB,$D12,MATCH(G$10,REPORT_DATA_BY_COMP!$A$1:$AB$1,0)), "")</f>
        <v>3</v>
      </c>
      <c r="H12" s="25">
        <f>IFERROR(INDEX(REPORT_DATA_BY_COMP!$A:$AB,$D12,MATCH(H$10,REPORT_DATA_BY_COMP!$A$1:$AB$1,0)), "")</f>
        <v>6</v>
      </c>
      <c r="I12" s="25">
        <f>IFERROR(INDEX(REPORT_DATA_BY_COMP!$A:$AB,$D12,MATCH(I$10,REPORT_DATA_BY_COMP!$A$1:$AB$1,0)), "")</f>
        <v>0</v>
      </c>
      <c r="J12" s="7" t="s">
        <v>438</v>
      </c>
      <c r="K12" s="25">
        <f>IFERROR(INDEX(REPORT_DATA_BY_COMP!$A:$AB,$D12,MATCH(K$10,REPORT_DATA_BY_COMP!$A$1:$AB$1,0)), "")</f>
        <v>0</v>
      </c>
      <c r="L12" s="25">
        <f>IFERROR(INDEX(REPORT_DATA_BY_COMP!$A:$AB,$D12,MATCH(L$10,REPORT_DATA_BY_COMP!$A$1:$AB$1,0)), "")</f>
        <v>0</v>
      </c>
      <c r="M12" s="25">
        <f>IFERROR(INDEX(REPORT_DATA_BY_COMP!$A:$AB,$D12,MATCH(M$10,REPORT_DATA_BY_COMP!$A$1:$AB$1,0)), "")</f>
        <v>12</v>
      </c>
      <c r="N12" s="25">
        <f>IFERROR(INDEX(REPORT_DATA_BY_COMP!$A:$AB,$D12,MATCH(N$10,REPORT_DATA_BY_COMP!$A$1:$AB$1,0)), "")</f>
        <v>1</v>
      </c>
      <c r="O12" s="25">
        <f>IFERROR(INDEX(REPORT_DATA_BY_COMP!$A:$AB,$D12,MATCH(O$10,REPORT_DATA_BY_COMP!$A$1:$AB$1,0)), "")</f>
        <v>9</v>
      </c>
      <c r="P12" s="25">
        <f>IFERROR(INDEX(REPORT_DATA_BY_COMP!$A:$AB,$D12,MATCH(P$10,REPORT_DATA_BY_COMP!$A$1:$AB$1,0)), "")</f>
        <v>20</v>
      </c>
      <c r="Q12" s="25" t="str">
        <f>IFERROR(INDEX(REPORT_DATA_BY_COMP!$A:$AB,$D12,MATCH(Q$10,REPORT_DATA_BY_COMP!$A$1:$AB$1,0)), "")</f>
        <v/>
      </c>
      <c r="R12" s="25">
        <f>IFERROR(INDEX(REPORT_DATA_BY_COMP!$A:$AB,$D12,MATCH(R$10,REPORT_DATA_BY_COMP!$A$1:$AB$1,0)), "")</f>
        <v>5</v>
      </c>
      <c r="S12" s="25">
        <f>IFERROR(INDEX(REPORT_DATA_BY_COMP!$A:$AB,$D12,MATCH(S$10,REPORT_DATA_BY_COMP!$A$1:$AB$1,0)), "")</f>
        <v>1</v>
      </c>
      <c r="T12" s="25">
        <f>IFERROR(INDEX(REPORT_DATA_BY_COMP!$A:$AB,$D12,MATCH(T$10,REPORT_DATA_BY_COMP!$A$1:$AB$1,0)), "")</f>
        <v>0</v>
      </c>
    </row>
    <row r="13" spans="1:20" x14ac:dyDescent="0.25">
      <c r="A13" s="50" t="s">
        <v>26</v>
      </c>
      <c r="B13" s="13" t="s">
        <v>34</v>
      </c>
      <c r="C13" s="7" t="str">
        <f t="shared" si="0"/>
        <v>2016:1:5:7:WANDA_E</v>
      </c>
      <c r="D13" s="7">
        <f>MATCH($C13,REPORT_DATA_BY_COMP!$A:$A,0)</f>
        <v>253</v>
      </c>
      <c r="E13" s="25">
        <f>IFERROR(INDEX(REPORT_DATA_BY_COMP!$A:$AB,$D13,MATCH(E$10,REPORT_DATA_BY_COMP!$A$1:$AB$1,0)), "")</f>
        <v>0</v>
      </c>
      <c r="F13" s="25">
        <f>IFERROR(INDEX(REPORT_DATA_BY_COMP!$A:$AB,$D13,MATCH(F$10,REPORT_DATA_BY_COMP!$A$1:$AB$1,0)), "")</f>
        <v>0</v>
      </c>
      <c r="G13" s="25">
        <f>IFERROR(INDEX(REPORT_DATA_BY_COMP!$A:$AB,$D13,MATCH(G$10,REPORT_DATA_BY_COMP!$A$1:$AB$1,0)), "")</f>
        <v>1</v>
      </c>
      <c r="H13" s="25">
        <f>IFERROR(INDEX(REPORT_DATA_BY_COMP!$A:$AB,$D13,MATCH(H$10,REPORT_DATA_BY_COMP!$A$1:$AB$1,0)), "")</f>
        <v>2</v>
      </c>
      <c r="I13" s="25">
        <f>IFERROR(INDEX(REPORT_DATA_BY_COMP!$A:$AB,$D13,MATCH(I$10,REPORT_DATA_BY_COMP!$A$1:$AB$1,0)), "")</f>
        <v>0</v>
      </c>
      <c r="J13" s="7" t="s">
        <v>356</v>
      </c>
      <c r="K13" s="25">
        <f>IFERROR(INDEX(REPORT_DATA_BY_COMP!$A:$AB,$D13,MATCH(K$10,REPORT_DATA_BY_COMP!$A$1:$AB$1,0)), "")</f>
        <v>1</v>
      </c>
      <c r="L13" s="25">
        <f>IFERROR(INDEX(REPORT_DATA_BY_COMP!$A:$AB,$D13,MATCH(L$10,REPORT_DATA_BY_COMP!$A$1:$AB$1,0)), "")</f>
        <v>1</v>
      </c>
      <c r="M13" s="25">
        <f>IFERROR(INDEX(REPORT_DATA_BY_COMP!$A:$AB,$D13,MATCH(M$10,REPORT_DATA_BY_COMP!$A$1:$AB$1,0)), "")</f>
        <v>5</v>
      </c>
      <c r="N13" s="25">
        <f>IFERROR(INDEX(REPORT_DATA_BY_COMP!$A:$AB,$D13,MATCH(N$10,REPORT_DATA_BY_COMP!$A$1:$AB$1,0)), "")</f>
        <v>0</v>
      </c>
      <c r="O13" s="25">
        <f>IFERROR(INDEX(REPORT_DATA_BY_COMP!$A:$AB,$D13,MATCH(O$10,REPORT_DATA_BY_COMP!$A$1:$AB$1,0)), "")</f>
        <v>4</v>
      </c>
      <c r="P13" s="25">
        <f>IFERROR(INDEX(REPORT_DATA_BY_COMP!$A:$AB,$D13,MATCH(P$10,REPORT_DATA_BY_COMP!$A$1:$AB$1,0)), "")</f>
        <v>20</v>
      </c>
      <c r="Q13" s="25" t="str">
        <f>IFERROR(INDEX(REPORT_DATA_BY_COMP!$A:$AB,$D13,MATCH(Q$10,REPORT_DATA_BY_COMP!$A$1:$AB$1,0)), "")</f>
        <v/>
      </c>
      <c r="R13" s="25">
        <f>IFERROR(INDEX(REPORT_DATA_BY_COMP!$A:$AB,$D13,MATCH(R$10,REPORT_DATA_BY_COMP!$A$1:$AB$1,0)), "")</f>
        <v>5</v>
      </c>
      <c r="S13" s="25">
        <f>IFERROR(INDEX(REPORT_DATA_BY_COMP!$A:$AB,$D13,MATCH(S$10,REPORT_DATA_BY_COMP!$A$1:$AB$1,0)), "")</f>
        <v>0</v>
      </c>
      <c r="T13" s="25">
        <f>IFERROR(INDEX(REPORT_DATA_BY_COMP!$A:$AB,$D13,MATCH(T$10,REPORT_DATA_BY_COMP!$A$1:$AB$1,0)), "")</f>
        <v>0</v>
      </c>
    </row>
    <row r="14" spans="1:20" x14ac:dyDescent="0.25">
      <c r="A14" s="50" t="s">
        <v>28</v>
      </c>
      <c r="B14" s="13" t="s">
        <v>35</v>
      </c>
      <c r="C14" s="7" t="str">
        <f t="shared" si="0"/>
        <v>2016:1:5:7:WANDA_B_S</v>
      </c>
      <c r="D14" s="7">
        <f>MATCH($C14,REPORT_DATA_BY_COMP!$A:$A,0)</f>
        <v>252</v>
      </c>
      <c r="E14" s="25">
        <f>IFERROR(INDEX(REPORT_DATA_BY_COMP!$A:$AB,$D14,MATCH(E$10,REPORT_DATA_BY_COMP!$A$1:$AB$1,0)), "")</f>
        <v>0</v>
      </c>
      <c r="F14" s="25">
        <f>IFERROR(INDEX(REPORT_DATA_BY_COMP!$A:$AB,$D14,MATCH(F$10,REPORT_DATA_BY_COMP!$A$1:$AB$1,0)), "")</f>
        <v>0</v>
      </c>
      <c r="G14" s="25">
        <f>IFERROR(INDEX(REPORT_DATA_BY_COMP!$A:$AB,$D14,MATCH(G$10,REPORT_DATA_BY_COMP!$A$1:$AB$1,0)), "")</f>
        <v>1</v>
      </c>
      <c r="H14" s="25">
        <f>IFERROR(INDEX(REPORT_DATA_BY_COMP!$A:$AB,$D14,MATCH(H$10,REPORT_DATA_BY_COMP!$A$1:$AB$1,0)), "")</f>
        <v>0</v>
      </c>
      <c r="I14" s="25">
        <f>IFERROR(INDEX(REPORT_DATA_BY_COMP!$A:$AB,$D14,MATCH(I$10,REPORT_DATA_BY_COMP!$A$1:$AB$1,0)), "")</f>
        <v>0</v>
      </c>
      <c r="J14" s="7" t="s">
        <v>355</v>
      </c>
      <c r="K14" s="25">
        <f>IFERROR(INDEX(REPORT_DATA_BY_COMP!$A:$AB,$D14,MATCH(K$10,REPORT_DATA_BY_COMP!$A$1:$AB$1,0)), "")</f>
        <v>0</v>
      </c>
      <c r="L14" s="25">
        <f>IFERROR(INDEX(REPORT_DATA_BY_COMP!$A:$AB,$D14,MATCH(L$10,REPORT_DATA_BY_COMP!$A$1:$AB$1,0)), "")</f>
        <v>0</v>
      </c>
      <c r="M14" s="25">
        <f>IFERROR(INDEX(REPORT_DATA_BY_COMP!$A:$AB,$D14,MATCH(M$10,REPORT_DATA_BY_COMP!$A$1:$AB$1,0)), "")</f>
        <v>3</v>
      </c>
      <c r="N14" s="25">
        <f>IFERROR(INDEX(REPORT_DATA_BY_COMP!$A:$AB,$D14,MATCH(N$10,REPORT_DATA_BY_COMP!$A$1:$AB$1,0)), "")</f>
        <v>0</v>
      </c>
      <c r="O14" s="25">
        <f>IFERROR(INDEX(REPORT_DATA_BY_COMP!$A:$AB,$D14,MATCH(O$10,REPORT_DATA_BY_COMP!$A$1:$AB$1,0)), "")</f>
        <v>6</v>
      </c>
      <c r="P14" s="25">
        <f>IFERROR(INDEX(REPORT_DATA_BY_COMP!$A:$AB,$D14,MATCH(P$10,REPORT_DATA_BY_COMP!$A$1:$AB$1,0)), "")</f>
        <v>16</v>
      </c>
      <c r="Q14" s="25" t="str">
        <f>IFERROR(INDEX(REPORT_DATA_BY_COMP!$A:$AB,$D14,MATCH(Q$10,REPORT_DATA_BY_COMP!$A$1:$AB$1,0)), "")</f>
        <v/>
      </c>
      <c r="R14" s="25">
        <f>IFERROR(INDEX(REPORT_DATA_BY_COMP!$A:$AB,$D14,MATCH(R$10,REPORT_DATA_BY_COMP!$A$1:$AB$1,0)), "")</f>
        <v>0</v>
      </c>
      <c r="S14" s="25">
        <f>IFERROR(INDEX(REPORT_DATA_BY_COMP!$A:$AB,$D14,MATCH(S$10,REPORT_DATA_BY_COMP!$A$1:$AB$1,0)), "")</f>
        <v>0</v>
      </c>
      <c r="T14" s="25">
        <f>IFERROR(INDEX(REPORT_DATA_BY_COMP!$A:$AB,$D14,MATCH(T$10,REPORT_DATA_BY_COMP!$A$1:$AB$1,0)), "")</f>
        <v>0</v>
      </c>
    </row>
    <row r="15" spans="1:20" x14ac:dyDescent="0.25">
      <c r="A15" s="50" t="s">
        <v>27</v>
      </c>
      <c r="B15" s="13" t="s">
        <v>347</v>
      </c>
      <c r="C15" s="7" t="str">
        <f t="shared" si="0"/>
        <v>2016:1:5:7:WANDA_A_S</v>
      </c>
      <c r="D15" s="7">
        <f>MATCH($C15,REPORT_DATA_BY_COMP!$A:$A,0)</f>
        <v>251</v>
      </c>
      <c r="E15" s="25">
        <f>IFERROR(INDEX(REPORT_DATA_BY_COMP!$A:$AB,$D15,MATCH(E$10,REPORT_DATA_BY_COMP!$A$1:$AB$1,0)), "")</f>
        <v>0</v>
      </c>
      <c r="F15" s="25">
        <f>IFERROR(INDEX(REPORT_DATA_BY_COMP!$A:$AB,$D15,MATCH(F$10,REPORT_DATA_BY_COMP!$A$1:$AB$1,0)), "")</f>
        <v>0</v>
      </c>
      <c r="G15" s="25">
        <f>IFERROR(INDEX(REPORT_DATA_BY_COMP!$A:$AB,$D15,MATCH(G$10,REPORT_DATA_BY_COMP!$A$1:$AB$1,0)), "")</f>
        <v>0</v>
      </c>
      <c r="H15" s="25">
        <f>IFERROR(INDEX(REPORT_DATA_BY_COMP!$A:$AB,$D15,MATCH(H$10,REPORT_DATA_BY_COMP!$A$1:$AB$1,0)), "")</f>
        <v>2</v>
      </c>
      <c r="I15" s="25">
        <f>IFERROR(INDEX(REPORT_DATA_BY_COMP!$A:$AB,$D15,MATCH(I$10,REPORT_DATA_BY_COMP!$A$1:$AB$1,0)), "")</f>
        <v>0</v>
      </c>
      <c r="J15" s="7" t="s">
        <v>357</v>
      </c>
      <c r="K15" s="25">
        <f>IFERROR(INDEX(REPORT_DATA_BY_COMP!$A:$AB,$D15,MATCH(K$10,REPORT_DATA_BY_COMP!$A$1:$AB$1,0)), "")</f>
        <v>0</v>
      </c>
      <c r="L15" s="25">
        <f>IFERROR(INDEX(REPORT_DATA_BY_COMP!$A:$AB,$D15,MATCH(L$10,REPORT_DATA_BY_COMP!$A$1:$AB$1,0)), "")</f>
        <v>0</v>
      </c>
      <c r="M15" s="25">
        <f>IFERROR(INDEX(REPORT_DATA_BY_COMP!$A:$AB,$D15,MATCH(M$10,REPORT_DATA_BY_COMP!$A$1:$AB$1,0)), "")</f>
        <v>3</v>
      </c>
      <c r="N15" s="25">
        <f>IFERROR(INDEX(REPORT_DATA_BY_COMP!$A:$AB,$D15,MATCH(N$10,REPORT_DATA_BY_COMP!$A$1:$AB$1,0)), "")</f>
        <v>0</v>
      </c>
      <c r="O15" s="25">
        <f>IFERROR(INDEX(REPORT_DATA_BY_COMP!$A:$AB,$D15,MATCH(O$10,REPORT_DATA_BY_COMP!$A$1:$AB$1,0)), "")</f>
        <v>2</v>
      </c>
      <c r="P15" s="25">
        <f>IFERROR(INDEX(REPORT_DATA_BY_COMP!$A:$AB,$D15,MATCH(P$10,REPORT_DATA_BY_COMP!$A$1:$AB$1,0)), "")</f>
        <v>21</v>
      </c>
      <c r="Q15" s="25" t="str">
        <f>IFERROR(INDEX(REPORT_DATA_BY_COMP!$A:$AB,$D15,MATCH(Q$10,REPORT_DATA_BY_COMP!$A$1:$AB$1,0)), "")</f>
        <v/>
      </c>
      <c r="R15" s="25">
        <f>IFERROR(INDEX(REPORT_DATA_BY_COMP!$A:$AB,$D15,MATCH(R$10,REPORT_DATA_BY_COMP!$A$1:$AB$1,0)), "")</f>
        <v>1</v>
      </c>
      <c r="S15" s="25">
        <f>IFERROR(INDEX(REPORT_DATA_BY_COMP!$A:$AB,$D15,MATCH(S$10,REPORT_DATA_BY_COMP!$A$1:$AB$1,0)), "")</f>
        <v>0</v>
      </c>
      <c r="T15" s="25">
        <f>IFERROR(INDEX(REPORT_DATA_BY_COMP!$A:$AB,$D15,MATCH(T$10,REPORT_DATA_BY_COMP!$A$1:$AB$1,0)), "")</f>
        <v>0</v>
      </c>
    </row>
    <row r="16" spans="1:20" x14ac:dyDescent="0.25">
      <c r="A16" s="50" t="s">
        <v>29</v>
      </c>
      <c r="B16" s="13" t="s">
        <v>348</v>
      </c>
      <c r="C16" s="7" t="str">
        <f t="shared" si="0"/>
        <v>2016:1:5:7:XINAN_S</v>
      </c>
      <c r="D16" s="7">
        <f>MATCH($C16,REPORT_DATA_BY_COMP!$A:$A,0)</f>
        <v>256</v>
      </c>
      <c r="E16" s="25">
        <f>IFERROR(INDEX(REPORT_DATA_BY_COMP!$A:$AB,$D16,MATCH(E$10,REPORT_DATA_BY_COMP!$A$1:$AB$1,0)), "")</f>
        <v>0</v>
      </c>
      <c r="F16" s="25">
        <f>IFERROR(INDEX(REPORT_DATA_BY_COMP!$A:$AB,$D16,MATCH(F$10,REPORT_DATA_BY_COMP!$A$1:$AB$1,0)), "")</f>
        <v>0</v>
      </c>
      <c r="G16" s="25">
        <f>IFERROR(INDEX(REPORT_DATA_BY_COMP!$A:$AB,$D16,MATCH(G$10,REPORT_DATA_BY_COMP!$A$1:$AB$1,0)), "")</f>
        <v>1</v>
      </c>
      <c r="H16" s="25">
        <f>IFERROR(INDEX(REPORT_DATA_BY_COMP!$A:$AB,$D16,MATCH(H$10,REPORT_DATA_BY_COMP!$A$1:$AB$1,0)), "")</f>
        <v>2</v>
      </c>
      <c r="I16" s="25">
        <f>IFERROR(INDEX(REPORT_DATA_BY_COMP!$A:$AB,$D16,MATCH(I$10,REPORT_DATA_BY_COMP!$A$1:$AB$1,0)), "")</f>
        <v>0</v>
      </c>
      <c r="J16" s="57" t="s">
        <v>358</v>
      </c>
      <c r="K16" s="25">
        <f>IFERROR(INDEX(REPORT_DATA_BY_COMP!$A:$AB,$D16,MATCH(K$10,REPORT_DATA_BY_COMP!$A$1:$AB$1,0)), "")</f>
        <v>0</v>
      </c>
      <c r="L16" s="25">
        <f>IFERROR(INDEX(REPORT_DATA_BY_COMP!$A:$AB,$D16,MATCH(L$10,REPORT_DATA_BY_COMP!$A$1:$AB$1,0)), "")</f>
        <v>0</v>
      </c>
      <c r="M16" s="25">
        <f>IFERROR(INDEX(REPORT_DATA_BY_COMP!$A:$AB,$D16,MATCH(M$10,REPORT_DATA_BY_COMP!$A$1:$AB$1,0)), "")</f>
        <v>3</v>
      </c>
      <c r="N16" s="25">
        <f>IFERROR(INDEX(REPORT_DATA_BY_COMP!$A:$AB,$D16,MATCH(N$10,REPORT_DATA_BY_COMP!$A$1:$AB$1,0)), "")</f>
        <v>2</v>
      </c>
      <c r="O16" s="25">
        <f>IFERROR(INDEX(REPORT_DATA_BY_COMP!$A:$AB,$D16,MATCH(O$10,REPORT_DATA_BY_COMP!$A$1:$AB$1,0)), "")</f>
        <v>3</v>
      </c>
      <c r="P16" s="25">
        <f>IFERROR(INDEX(REPORT_DATA_BY_COMP!$A:$AB,$D16,MATCH(P$10,REPORT_DATA_BY_COMP!$A$1:$AB$1,0)), "")</f>
        <v>23</v>
      </c>
      <c r="Q16" s="25" t="str">
        <f>IFERROR(INDEX(REPORT_DATA_BY_COMP!$A:$AB,$D16,MATCH(Q$10,REPORT_DATA_BY_COMP!$A$1:$AB$1,0)), "")</f>
        <v/>
      </c>
      <c r="R16" s="25">
        <f>IFERROR(INDEX(REPORT_DATA_BY_COMP!$A:$AB,$D16,MATCH(R$10,REPORT_DATA_BY_COMP!$A$1:$AB$1,0)), "")</f>
        <v>5</v>
      </c>
      <c r="S16" s="25">
        <f>IFERROR(INDEX(REPORT_DATA_BY_COMP!$A:$AB,$D16,MATCH(S$10,REPORT_DATA_BY_COMP!$A$1:$AB$1,0)), "")</f>
        <v>2</v>
      </c>
      <c r="T16" s="25">
        <f>IFERROR(INDEX(REPORT_DATA_BY_COMP!$A:$AB,$D16,MATCH(T$10,REPORT_DATA_BY_COMP!$A$1:$AB$1,0)), "")</f>
        <v>0</v>
      </c>
    </row>
    <row r="17" spans="1:20" x14ac:dyDescent="0.25">
      <c r="A17" s="50" t="s">
        <v>152</v>
      </c>
      <c r="B17" s="13" t="s">
        <v>314</v>
      </c>
      <c r="C17" s="7" t="str">
        <f>CONCATENATE(YEAR,":",MONTH,":",WEEK,":",DAY,":",$A17)</f>
        <v>2016:1:5:7:TOUR_S</v>
      </c>
      <c r="D17" s="7">
        <f>MATCH($C17,REPORT_DATA_BY_COMP!$A:$A,0)</f>
        <v>247</v>
      </c>
      <c r="E17" s="25">
        <f>IFERROR(INDEX(REPORT_DATA_BY_COMP!$A:$AB,$D17,MATCH(OFFICE!E$8,REPORT_DATA_BY_COMP!$A$1:$AB$1,0)), "")</f>
        <v>0</v>
      </c>
      <c r="F17" s="25">
        <f>IFERROR(INDEX(REPORT_DATA_BY_COMP!$A:$AB,$D17,MATCH(OFFICE!F$8,REPORT_DATA_BY_COMP!$A$1:$AB$1,0)), "")</f>
        <v>0</v>
      </c>
      <c r="G17" s="25">
        <f>IFERROR(INDEX(REPORT_DATA_BY_COMP!$A:$AB,$D17,MATCH(OFFICE!G$8,REPORT_DATA_BY_COMP!$A$1:$AB$1,0)), "")</f>
        <v>3</v>
      </c>
      <c r="H17" s="25">
        <f>IFERROR(INDEX(REPORT_DATA_BY_COMP!$A:$AB,$D17,MATCH(OFFICE!H$8,REPORT_DATA_BY_COMP!$A$1:$AB$1,0)), "")</f>
        <v>2</v>
      </c>
      <c r="I17" s="25" t="str">
        <f>IFERROR(INDEX(REPORT_DATA_BY_COMP!$A:$AB,$D17,MATCH(OFFICE!I$8,REPORT_DATA_BY_COMP!$A$1:$AB$1,0)), "")</f>
        <v/>
      </c>
      <c r="J17" s="7" t="s">
        <v>807</v>
      </c>
      <c r="K17" s="25">
        <f>IFERROR(INDEX(REPORT_DATA_BY_COMP!$A:$AB,$D17,MATCH(OFFICE!M$8,REPORT_DATA_BY_COMP!$A$1:$AB$1,0)), "")</f>
        <v>1</v>
      </c>
      <c r="L17" s="25">
        <f>IFERROR(INDEX(REPORT_DATA_BY_COMP!$A:$AB,$D17,MATCH(OFFICE!N$8,REPORT_DATA_BY_COMP!$A$1:$AB$1,0)), "")</f>
        <v>1</v>
      </c>
      <c r="M17" s="25">
        <f>IFERROR(INDEX(REPORT_DATA_BY_COMP!$A:$AB,$D17,MATCH(OFFICE!O$8,REPORT_DATA_BY_COMP!$A$1:$AB$1,0)), "")</f>
        <v>5</v>
      </c>
      <c r="N17" s="25">
        <f>IFERROR(INDEX(REPORT_DATA_BY_COMP!$A:$AB,$D17,MATCH(OFFICE!P$8,REPORT_DATA_BY_COMP!$A$1:$AB$1,0)), "")</f>
        <v>1</v>
      </c>
      <c r="O17" s="25">
        <f>IFERROR(INDEX(REPORT_DATA_BY_COMP!$A:$AB,$D17,MATCH(OFFICE!Q$8,REPORT_DATA_BY_COMP!$A$1:$AB$1,0)), "")</f>
        <v>9</v>
      </c>
      <c r="P17" s="25">
        <f>IFERROR(INDEX(REPORT_DATA_BY_COMP!$A:$AB,$D17,MATCH(OFFICE!R$8,REPORT_DATA_BY_COMP!$A$1:$AB$1,0)), "")</f>
        <v>29</v>
      </c>
      <c r="Q17" s="25">
        <f>IFERROR(INDEX(REPORT_DATA_BY_COMP!$A:$AB,$D17,MATCH(OFFICE!S$8,REPORT_DATA_BY_COMP!$A$1:$AB$1,0)), "")</f>
        <v>3</v>
      </c>
      <c r="R17" s="25">
        <f>IFERROR(INDEX(REPORT_DATA_BY_COMP!$A:$AB,$D17,MATCH(OFFICE!U$8,REPORT_DATA_BY_COMP!$A$1:$AB$1,0)), "")</f>
        <v>4</v>
      </c>
      <c r="S17" s="25">
        <f>IFERROR(INDEX(REPORT_DATA_BY_COMP!$A:$AB,$D17,MATCH(OFFICE!V$8,REPORT_DATA_BY_COMP!$A$1:$AB$1,0)), "")</f>
        <v>0</v>
      </c>
      <c r="T17" s="25">
        <f>IFERROR(INDEX(REPORT_DATA_BY_COMP!$A:$AB,$D17,MATCH(OFFICE!W$8,REPORT_DATA_BY_COMP!$A$1:$AB$1,0)), "")</f>
        <v>0</v>
      </c>
    </row>
    <row r="18" spans="1:20" x14ac:dyDescent="0.25">
      <c r="A18" s="50"/>
      <c r="B18" s="23" t="s">
        <v>42</v>
      </c>
      <c r="C18" s="24"/>
      <c r="D18" s="24"/>
      <c r="E18" s="26">
        <f>SUM(E12:E17)</f>
        <v>0</v>
      </c>
      <c r="F18" s="26">
        <f t="shared" ref="F18:T18" si="1">SUM(F12:F17)</f>
        <v>0</v>
      </c>
      <c r="G18" s="26">
        <f t="shared" si="1"/>
        <v>9</v>
      </c>
      <c r="H18" s="26">
        <f t="shared" si="1"/>
        <v>14</v>
      </c>
      <c r="I18" s="26">
        <f t="shared" si="1"/>
        <v>0</v>
      </c>
      <c r="J18" s="26"/>
      <c r="K18" s="26">
        <f t="shared" si="1"/>
        <v>2</v>
      </c>
      <c r="L18" s="26">
        <f t="shared" si="1"/>
        <v>2</v>
      </c>
      <c r="M18" s="26">
        <f t="shared" si="1"/>
        <v>31</v>
      </c>
      <c r="N18" s="26">
        <f t="shared" si="1"/>
        <v>4</v>
      </c>
      <c r="O18" s="26">
        <f t="shared" si="1"/>
        <v>33</v>
      </c>
      <c r="P18" s="26">
        <f>SUM(P12:P17)</f>
        <v>129</v>
      </c>
      <c r="Q18" s="26">
        <f t="shared" si="1"/>
        <v>3</v>
      </c>
      <c r="R18" s="26">
        <f t="shared" si="1"/>
        <v>20</v>
      </c>
      <c r="S18" s="26">
        <f t="shared" si="1"/>
        <v>3</v>
      </c>
      <c r="T18" s="26">
        <f t="shared" si="1"/>
        <v>0</v>
      </c>
    </row>
    <row r="19" spans="1:20" x14ac:dyDescent="0.25">
      <c r="A19" s="45"/>
      <c r="B19" s="51" t="s">
        <v>36</v>
      </c>
      <c r="C19" s="51"/>
      <c r="D19" s="51"/>
      <c r="E19" s="51"/>
      <c r="F19" s="51"/>
      <c r="G19" s="51"/>
      <c r="H19" s="51"/>
      <c r="I19" s="51"/>
      <c r="J19" s="51"/>
      <c r="K19" s="52"/>
      <c r="L19" s="52"/>
      <c r="M19" s="52"/>
      <c r="N19" s="52"/>
      <c r="O19" s="52"/>
      <c r="P19" s="52"/>
      <c r="Q19" s="52"/>
      <c r="R19" s="52"/>
      <c r="S19" s="52"/>
      <c r="T19" s="16"/>
    </row>
    <row r="20" spans="1:20" x14ac:dyDescent="0.25">
      <c r="A20" s="50" t="s">
        <v>30</v>
      </c>
      <c r="B20" s="13" t="s">
        <v>37</v>
      </c>
      <c r="C20" s="7" t="str">
        <f t="shared" si="0"/>
        <v>2016:1:5:7:SANCHONG_E</v>
      </c>
      <c r="D20" s="7">
        <f>MATCH($C20,REPORT_DATA_BY_COMP!$A:$A,0)</f>
        <v>223</v>
      </c>
      <c r="E20" s="25">
        <f>IFERROR(INDEX(REPORT_DATA_BY_COMP!$A:$AB,$D20,MATCH(E$10,REPORT_DATA_BY_COMP!$A$1:$AB$1,0)), "")</f>
        <v>0</v>
      </c>
      <c r="F20" s="25">
        <f>IFERROR(INDEX(REPORT_DATA_BY_COMP!$A:$AB,$D20,MATCH(F$10,REPORT_DATA_BY_COMP!$A$1:$AB$1,0)), "")</f>
        <v>0</v>
      </c>
      <c r="G20" s="25">
        <f>IFERROR(INDEX(REPORT_DATA_BY_COMP!$A:$AB,$D20,MATCH(G$10,REPORT_DATA_BY_COMP!$A$1:$AB$1,0)), "")</f>
        <v>2</v>
      </c>
      <c r="H20" s="25">
        <f>IFERROR(INDEX(REPORT_DATA_BY_COMP!$A:$AB,$D20,MATCH(H$10,REPORT_DATA_BY_COMP!$A$1:$AB$1,0)), "")</f>
        <v>0</v>
      </c>
      <c r="I20" s="25">
        <f>IFERROR(INDEX(REPORT_DATA_BY_COMP!$A:$AB,$D20,MATCH(I$10,REPORT_DATA_BY_COMP!$A$1:$AB$1,0)), "")</f>
        <v>0</v>
      </c>
      <c r="J20" s="7" t="s">
        <v>127</v>
      </c>
      <c r="K20" s="25">
        <f>IFERROR(INDEX(REPORT_DATA_BY_COMP!$A:$AB,$D20,MATCH(K$10,REPORT_DATA_BY_COMP!$A$1:$AB$1,0)), "")</f>
        <v>1</v>
      </c>
      <c r="L20" s="25">
        <f>IFERROR(INDEX(REPORT_DATA_BY_COMP!$A:$AB,$D20,MATCH(L$10,REPORT_DATA_BY_COMP!$A$1:$AB$1,0)), "")</f>
        <v>1</v>
      </c>
      <c r="M20" s="25">
        <f>IFERROR(INDEX(REPORT_DATA_BY_COMP!$A:$AB,$D20,MATCH(M$10,REPORT_DATA_BY_COMP!$A$1:$AB$1,0)), "")</f>
        <v>4</v>
      </c>
      <c r="N20" s="25">
        <f>IFERROR(INDEX(REPORT_DATA_BY_COMP!$A:$AB,$D20,MATCH(N$10,REPORT_DATA_BY_COMP!$A$1:$AB$1,0)), "")</f>
        <v>3</v>
      </c>
      <c r="O20" s="25">
        <f>IFERROR(INDEX(REPORT_DATA_BY_COMP!$A:$AB,$D20,MATCH(O$10,REPORT_DATA_BY_COMP!$A$1:$AB$1,0)), "")</f>
        <v>12</v>
      </c>
      <c r="P20" s="25">
        <f>IFERROR(INDEX(REPORT_DATA_BY_COMP!$A:$AB,$D20,MATCH(P$10,REPORT_DATA_BY_COMP!$A$1:$AB$1,0)), "")</f>
        <v>5</v>
      </c>
      <c r="Q20" s="25" t="str">
        <f>IFERROR(INDEX(REPORT_DATA_BY_COMP!$A:$AB,$D20,MATCH(Q$10,REPORT_DATA_BY_COMP!$A$1:$AB$1,0)), "")</f>
        <v/>
      </c>
      <c r="R20" s="25">
        <f>IFERROR(INDEX(REPORT_DATA_BY_COMP!$A:$AB,$D20,MATCH(R$10,REPORT_DATA_BY_COMP!$A$1:$AB$1,0)), "")</f>
        <v>5</v>
      </c>
      <c r="S20" s="25">
        <f>IFERROR(INDEX(REPORT_DATA_BY_COMP!$A:$AB,$D20,MATCH(S$10,REPORT_DATA_BY_COMP!$A$1:$AB$1,0)), "")</f>
        <v>1</v>
      </c>
      <c r="T20" s="25">
        <f>IFERROR(INDEX(REPORT_DATA_BY_COMP!$A:$AB,$D20,MATCH(T$10,REPORT_DATA_BY_COMP!$A$1:$AB$1,0)), "")</f>
        <v>0</v>
      </c>
    </row>
    <row r="21" spans="1:20" x14ac:dyDescent="0.25">
      <c r="A21" s="50" t="s">
        <v>351</v>
      </c>
      <c r="B21" s="13" t="s">
        <v>38</v>
      </c>
      <c r="C21" s="7" t="str">
        <f>CONCATENATE(YEAR,":",MONTH,":",WEEK,":",DAY,":",$A21)</f>
        <v>2016:1:5:7:LUZHOU_A_E</v>
      </c>
      <c r="D21" s="7">
        <f>MATCH($C21,REPORT_DATA_BY_COMP!$A:$A,0)</f>
        <v>213</v>
      </c>
      <c r="E21" s="25">
        <f>IFERROR(INDEX(REPORT_DATA_BY_COMP!$A:$AB,$D21,MATCH(E$10,REPORT_DATA_BY_COMP!$A$1:$AB$1,0)), "")</f>
        <v>0</v>
      </c>
      <c r="F21" s="25">
        <f>IFERROR(INDEX(REPORT_DATA_BY_COMP!$A:$AB,$D21,MATCH(F$10,REPORT_DATA_BY_COMP!$A$1:$AB$1,0)), "")</f>
        <v>0</v>
      </c>
      <c r="G21" s="25">
        <f>IFERROR(INDEX(REPORT_DATA_BY_COMP!$A:$AB,$D21,MATCH(G$10,REPORT_DATA_BY_COMP!$A$1:$AB$1,0)), "")</f>
        <v>2</v>
      </c>
      <c r="H21" s="25">
        <f>IFERROR(INDEX(REPORT_DATA_BY_COMP!$A:$AB,$D21,MATCH(H$10,REPORT_DATA_BY_COMP!$A$1:$AB$1,0)), "")</f>
        <v>2</v>
      </c>
      <c r="I21" s="25">
        <f>IFERROR(INDEX(REPORT_DATA_BY_COMP!$A:$AB,$D21,MATCH(I$10,REPORT_DATA_BY_COMP!$A$1:$AB$1,0)), "")</f>
        <v>0</v>
      </c>
      <c r="J21" s="7" t="s">
        <v>349</v>
      </c>
      <c r="K21" s="25">
        <f>IFERROR(INDEX(REPORT_DATA_BY_COMP!$A:$AB,$D21,MATCH(K$10,REPORT_DATA_BY_COMP!$A$1:$AB$1,0)), "")</f>
        <v>1</v>
      </c>
      <c r="L21" s="25">
        <f>IFERROR(INDEX(REPORT_DATA_BY_COMP!$A:$AB,$D21,MATCH(L$10,REPORT_DATA_BY_COMP!$A$1:$AB$1,0)), "")</f>
        <v>1</v>
      </c>
      <c r="M21" s="25">
        <f>IFERROR(INDEX(REPORT_DATA_BY_COMP!$A:$AB,$D21,MATCH(M$10,REPORT_DATA_BY_COMP!$A$1:$AB$1,0)), "")</f>
        <v>4</v>
      </c>
      <c r="N21" s="25">
        <f>IFERROR(INDEX(REPORT_DATA_BY_COMP!$A:$AB,$D21,MATCH(N$10,REPORT_DATA_BY_COMP!$A$1:$AB$1,0)), "")</f>
        <v>1</v>
      </c>
      <c r="O21" s="25">
        <f>IFERROR(INDEX(REPORT_DATA_BY_COMP!$A:$AB,$D21,MATCH(O$10,REPORT_DATA_BY_COMP!$A$1:$AB$1,0)), "")</f>
        <v>8</v>
      </c>
      <c r="P21" s="25">
        <f>IFERROR(INDEX(REPORT_DATA_BY_COMP!$A:$AB,$D21,MATCH(P$10,REPORT_DATA_BY_COMP!$A$1:$AB$1,0)), "")</f>
        <v>4</v>
      </c>
      <c r="Q21" s="25" t="str">
        <f>IFERROR(INDEX(REPORT_DATA_BY_COMP!$A:$AB,$D21,MATCH(Q$10,REPORT_DATA_BY_COMP!$A$1:$AB$1,0)), "")</f>
        <v/>
      </c>
      <c r="R21" s="25">
        <f>IFERROR(INDEX(REPORT_DATA_BY_COMP!$A:$AB,$D21,MATCH(R$10,REPORT_DATA_BY_COMP!$A$1:$AB$1,0)), "")</f>
        <v>4</v>
      </c>
      <c r="S21" s="25">
        <f>IFERROR(INDEX(REPORT_DATA_BY_COMP!$A:$AB,$D21,MATCH(S$10,REPORT_DATA_BY_COMP!$A$1:$AB$1,0)), "")</f>
        <v>2</v>
      </c>
      <c r="T21" s="25">
        <f>IFERROR(INDEX(REPORT_DATA_BY_COMP!$A:$AB,$D21,MATCH(T$10,REPORT_DATA_BY_COMP!$A$1:$AB$1,0)), "")</f>
        <v>1</v>
      </c>
    </row>
    <row r="22" spans="1:20" s="17" customFormat="1" x14ac:dyDescent="0.25">
      <c r="A22" s="50" t="s">
        <v>352</v>
      </c>
      <c r="B22" s="13" t="s">
        <v>353</v>
      </c>
      <c r="C22" s="7" t="str">
        <f>CONCATENATE(YEAR,":",MONTH,":",WEEK,":",DAY,":",$A22)</f>
        <v>2016:1:5:7:LUZHOU_B_E</v>
      </c>
      <c r="D22" s="7">
        <f>MATCH($C22,REPORT_DATA_BY_COMP!$A:$A,0)</f>
        <v>214</v>
      </c>
      <c r="E22" s="25">
        <f>IFERROR(INDEX(REPORT_DATA_BY_COMP!$A:$AB,$D22,MATCH(E$10,REPORT_DATA_BY_COMP!$A$1:$AB$1,0)), "")</f>
        <v>0</v>
      </c>
      <c r="F22" s="25">
        <f>IFERROR(INDEX(REPORT_DATA_BY_COMP!$A:$AB,$D22,MATCH(F$10,REPORT_DATA_BY_COMP!$A$1:$AB$1,0)), "")</f>
        <v>0</v>
      </c>
      <c r="G22" s="25">
        <f>IFERROR(INDEX(REPORT_DATA_BY_COMP!$A:$AB,$D22,MATCH(G$10,REPORT_DATA_BY_COMP!$A$1:$AB$1,0)), "")</f>
        <v>0</v>
      </c>
      <c r="H22" s="25">
        <f>IFERROR(INDEX(REPORT_DATA_BY_COMP!$A:$AB,$D22,MATCH(H$10,REPORT_DATA_BY_COMP!$A$1:$AB$1,0)), "")</f>
        <v>0</v>
      </c>
      <c r="I22" s="25">
        <f>IFERROR(INDEX(REPORT_DATA_BY_COMP!$A:$AB,$D22,MATCH(I$10,REPORT_DATA_BY_COMP!$A$1:$AB$1,0)), "")</f>
        <v>0</v>
      </c>
      <c r="J22" s="7" t="s">
        <v>354</v>
      </c>
      <c r="K22" s="25">
        <f>IFERROR(INDEX(REPORT_DATA_BY_COMP!$A:$AB,$D22,MATCH(K$10,REPORT_DATA_BY_COMP!$A$1:$AB$1,0)), "")</f>
        <v>0</v>
      </c>
      <c r="L22" s="25">
        <f>IFERROR(INDEX(REPORT_DATA_BY_COMP!$A:$AB,$D22,MATCH(L$10,REPORT_DATA_BY_COMP!$A$1:$AB$1,0)), "")</f>
        <v>0</v>
      </c>
      <c r="M22" s="25">
        <f>IFERROR(INDEX(REPORT_DATA_BY_COMP!$A:$AB,$D22,MATCH(M$10,REPORT_DATA_BY_COMP!$A$1:$AB$1,0)), "")</f>
        <v>3</v>
      </c>
      <c r="N22" s="25">
        <f>IFERROR(INDEX(REPORT_DATA_BY_COMP!$A:$AB,$D22,MATCH(N$10,REPORT_DATA_BY_COMP!$A$1:$AB$1,0)), "")</f>
        <v>0</v>
      </c>
      <c r="O22" s="25">
        <f>IFERROR(INDEX(REPORT_DATA_BY_COMP!$A:$AB,$D22,MATCH(O$10,REPORT_DATA_BY_COMP!$A$1:$AB$1,0)), "")</f>
        <v>1</v>
      </c>
      <c r="P22" s="25">
        <f>IFERROR(INDEX(REPORT_DATA_BY_COMP!$A:$AB,$D22,MATCH(P$10,REPORT_DATA_BY_COMP!$A$1:$AB$1,0)), "")</f>
        <v>12</v>
      </c>
      <c r="Q22" s="25" t="str">
        <f>IFERROR(INDEX(REPORT_DATA_BY_COMP!$A:$AB,$D22,MATCH(Q$10,REPORT_DATA_BY_COMP!$A$1:$AB$1,0)), "")</f>
        <v/>
      </c>
      <c r="R22" s="25">
        <f>IFERROR(INDEX(REPORT_DATA_BY_COMP!$A:$AB,$D22,MATCH(R$10,REPORT_DATA_BY_COMP!$A$1:$AB$1,0)), "")</f>
        <v>2</v>
      </c>
      <c r="S22" s="25">
        <f>IFERROR(INDEX(REPORT_DATA_BY_COMP!$A:$AB,$D22,MATCH(S$10,REPORT_DATA_BY_COMP!$A$1:$AB$1,0)), "")</f>
        <v>0</v>
      </c>
      <c r="T22" s="25">
        <f>IFERROR(INDEX(REPORT_DATA_BY_COMP!$A:$AB,$D22,MATCH(T$10,REPORT_DATA_BY_COMP!$A$1:$AB$1,0)), "")</f>
        <v>0</v>
      </c>
    </row>
    <row r="23" spans="1:20" x14ac:dyDescent="0.25">
      <c r="A23" s="50" t="s">
        <v>31</v>
      </c>
      <c r="B23" s="13" t="s">
        <v>806</v>
      </c>
      <c r="C23" s="7" t="str">
        <f>CONCATENATE(YEAR,":",MONTH,":",WEEK,":",DAY,":",$A23)</f>
        <v>2016:1:5:7:SANCHONG_S</v>
      </c>
      <c r="D23" s="7">
        <f>MATCH($C23,REPORT_DATA_BY_COMP!$A:$A,0)</f>
        <v>224</v>
      </c>
      <c r="E23" s="25">
        <f>IFERROR(INDEX(REPORT_DATA_BY_COMP!$A:$AB,$D23,MATCH(E$10,REPORT_DATA_BY_COMP!$A$1:$AB$1,0)), "")</f>
        <v>0</v>
      </c>
      <c r="F23" s="25">
        <f>IFERROR(INDEX(REPORT_DATA_BY_COMP!$A:$AB,$D23,MATCH(F$10,REPORT_DATA_BY_COMP!$A$1:$AB$1,0)), "")</f>
        <v>0</v>
      </c>
      <c r="G23" s="25">
        <f>IFERROR(INDEX(REPORT_DATA_BY_COMP!$A:$AB,$D23,MATCH(G$10,REPORT_DATA_BY_COMP!$A$1:$AB$1,0)), "")</f>
        <v>0</v>
      </c>
      <c r="H23" s="25">
        <f>IFERROR(INDEX(REPORT_DATA_BY_COMP!$A:$AB,$D23,MATCH(H$10,REPORT_DATA_BY_COMP!$A$1:$AB$1,0)), "")</f>
        <v>0</v>
      </c>
      <c r="I23" s="25">
        <f>IFERROR(INDEX(REPORT_DATA_BY_COMP!$A:$AB,$D23,MATCH(I$10,REPORT_DATA_BY_COMP!$A$1:$AB$1,0)), "")</f>
        <v>0</v>
      </c>
      <c r="J23" s="7" t="s">
        <v>350</v>
      </c>
      <c r="K23" s="25">
        <f>IFERROR(INDEX(REPORT_DATA_BY_COMP!$A:$AB,$D23,MATCH(K$10,REPORT_DATA_BY_COMP!$A$1:$AB$1,0)), "")</f>
        <v>0</v>
      </c>
      <c r="L23" s="25">
        <f>IFERROR(INDEX(REPORT_DATA_BY_COMP!$A:$AB,$D23,MATCH(L$10,REPORT_DATA_BY_COMP!$A$1:$AB$1,0)), "")</f>
        <v>0</v>
      </c>
      <c r="M23" s="25">
        <f>IFERROR(INDEX(REPORT_DATA_BY_COMP!$A:$AB,$D23,MATCH(M$10,REPORT_DATA_BY_COMP!$A$1:$AB$1,0)), "")</f>
        <v>0</v>
      </c>
      <c r="N23" s="25">
        <f>IFERROR(INDEX(REPORT_DATA_BY_COMP!$A:$AB,$D23,MATCH(N$10,REPORT_DATA_BY_COMP!$A$1:$AB$1,0)), "")</f>
        <v>1</v>
      </c>
      <c r="O23" s="25">
        <f>IFERROR(INDEX(REPORT_DATA_BY_COMP!$A:$AB,$D23,MATCH(O$10,REPORT_DATA_BY_COMP!$A$1:$AB$1,0)), "")</f>
        <v>2</v>
      </c>
      <c r="P23" s="25">
        <f>IFERROR(INDEX(REPORT_DATA_BY_COMP!$A:$AB,$D23,MATCH(P$10,REPORT_DATA_BY_COMP!$A$1:$AB$1,0)), "")</f>
        <v>14</v>
      </c>
      <c r="Q23" s="25" t="str">
        <f>IFERROR(INDEX(REPORT_DATA_BY_COMP!$A:$AB,$D23,MATCH(Q$10,REPORT_DATA_BY_COMP!$A$1:$AB$1,0)), "")</f>
        <v/>
      </c>
      <c r="R23" s="25">
        <f>IFERROR(INDEX(REPORT_DATA_BY_COMP!$A:$AB,$D23,MATCH(R$10,REPORT_DATA_BY_COMP!$A$1:$AB$1,0)), "")</f>
        <v>2</v>
      </c>
      <c r="S23" s="25">
        <f>IFERROR(INDEX(REPORT_DATA_BY_COMP!$A:$AB,$D23,MATCH(S$10,REPORT_DATA_BY_COMP!$A$1:$AB$1,0)), "")</f>
        <v>0</v>
      </c>
      <c r="T23" s="25">
        <f>IFERROR(INDEX(REPORT_DATA_BY_COMP!$A:$AB,$D23,MATCH(T$10,REPORT_DATA_BY_COMP!$A$1:$AB$1,0)), "")</f>
        <v>0</v>
      </c>
    </row>
    <row r="24" spans="1:20" x14ac:dyDescent="0.25">
      <c r="A24" s="53"/>
      <c r="B24" s="23" t="s">
        <v>42</v>
      </c>
      <c r="C24" s="24"/>
      <c r="D24" s="24"/>
      <c r="E24" s="26">
        <f>SUM(E20:E23)</f>
        <v>0</v>
      </c>
      <c r="F24" s="26">
        <f t="shared" ref="F24:T24" si="2">SUM(F20:F23)</f>
        <v>0</v>
      </c>
      <c r="G24" s="26">
        <f t="shared" si="2"/>
        <v>4</v>
      </c>
      <c r="H24" s="26">
        <f t="shared" si="2"/>
        <v>2</v>
      </c>
      <c r="I24" s="26">
        <f t="shared" si="2"/>
        <v>0</v>
      </c>
      <c r="J24" s="24"/>
      <c r="K24" s="26">
        <f t="shared" si="2"/>
        <v>2</v>
      </c>
      <c r="L24" s="26">
        <f t="shared" si="2"/>
        <v>2</v>
      </c>
      <c r="M24" s="26">
        <f t="shared" si="2"/>
        <v>11</v>
      </c>
      <c r="N24" s="26">
        <f t="shared" si="2"/>
        <v>5</v>
      </c>
      <c r="O24" s="26">
        <f t="shared" si="2"/>
        <v>23</v>
      </c>
      <c r="P24" s="26">
        <f t="shared" si="2"/>
        <v>35</v>
      </c>
      <c r="Q24" s="26">
        <f t="shared" si="2"/>
        <v>0</v>
      </c>
      <c r="R24" s="26">
        <f t="shared" si="2"/>
        <v>13</v>
      </c>
      <c r="S24" s="26">
        <f t="shared" si="2"/>
        <v>3</v>
      </c>
      <c r="T24" s="26">
        <f t="shared" si="2"/>
        <v>1</v>
      </c>
    </row>
    <row r="26" spans="1:20" x14ac:dyDescent="0.25">
      <c r="B26" s="29" t="s">
        <v>263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</row>
    <row r="27" spans="1:20" x14ac:dyDescent="0.25">
      <c r="A27" t="s">
        <v>269</v>
      </c>
      <c r="B27" s="30" t="s">
        <v>253</v>
      </c>
      <c r="C27" s="31" t="str">
        <f>CONCATENATE(YEAR,":",MONTH,":1:",WEEKLY_REPORT_DAY,":", $A27)</f>
        <v>2016:1:1:7:CENTRAL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269</v>
      </c>
      <c r="B28" s="30" t="s">
        <v>254</v>
      </c>
      <c r="C28" s="31" t="str">
        <f>CONCATENATE(YEAR,":",MONTH,":2:",WEEKLY_REPORT_DAY,":", $A28)</f>
        <v>2016:1:2:7:CENTRAL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A29" t="s">
        <v>269</v>
      </c>
      <c r="B29" s="30" t="s">
        <v>255</v>
      </c>
      <c r="C29" s="31" t="str">
        <f>CONCATENATE(YEAR,":",MONTH,":3:",WEEKLY_REPORT_DAY,":", $A29)</f>
        <v>2016:1:3:7:CENTRAL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269</v>
      </c>
      <c r="B30" s="30" t="s">
        <v>256</v>
      </c>
      <c r="C30" s="31" t="str">
        <f>CONCATENATE(YEAR,":",MONTH,":4:",WEEKLY_REPORT_DAY,":", $A30)</f>
        <v>2016:1:4:7:CENTRAL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269</v>
      </c>
      <c r="B31" s="30" t="s">
        <v>257</v>
      </c>
      <c r="C31" s="31" t="str">
        <f>CONCATENATE(YEAR,":",MONTH,":5:",WEEKLY_REPORT_DAY,":", $A31)</f>
        <v>2016:1:5:7:CENTRAL</v>
      </c>
      <c r="D31" s="31">
        <f>MATCH($C31,REPORT_DATA_BY_ZONE!$A:$A, 0)</f>
        <v>2</v>
      </c>
      <c r="E31" s="25">
        <f>IFERROR(INDEX(REPORT_DATA_BY_ZONE!$A:$Z,$D31,MATCH(E$10,REPORT_DATA_BY_ZONE!$A$1:$Z$1,0)), "")</f>
        <v>0</v>
      </c>
      <c r="F31" s="25">
        <f>IFERROR(INDEX(REPORT_DATA_BY_ZONE!$A:$Z,$D31,MATCH(F$10,REPORT_DATA_BY_ZONE!$A$1:$Z$1,0)), "")</f>
        <v>0</v>
      </c>
      <c r="G31" s="25">
        <f>IFERROR(INDEX(REPORT_DATA_BY_ZONE!$A:$Z,$D31,MATCH(G$10,REPORT_DATA_BY_ZONE!$A$1:$Z$1,0)), "")</f>
        <v>13</v>
      </c>
      <c r="H31" s="25">
        <f>IFERROR(INDEX(REPORT_DATA_BY_ZONE!$A:$Z,$D31,MATCH(H$10,REPORT_DATA_BY_ZONE!$A$1:$Z$1,0)), "")</f>
        <v>16</v>
      </c>
      <c r="I31" s="25">
        <f>IFERROR(INDEX(REPORT_DATA_BY_ZONE!$A:$Z,$D31,MATCH(I$10,REPORT_DATA_BY_ZONE!$A$1:$Z$1,0)), "")</f>
        <v>0</v>
      </c>
      <c r="J31" s="31"/>
      <c r="K31" s="36">
        <f>IFERROR(INDEX(REPORT_DATA_BY_ZONE!$A:$Z,$D31,MATCH(K$10,REPORT_DATA_BY_ZONE!$A$1:$Z$1,0)), "")</f>
        <v>4</v>
      </c>
      <c r="L31" s="36">
        <f>IFERROR(INDEX(REPORT_DATA_BY_ZONE!$A:$Z,$D31,MATCH(L$10,REPORT_DATA_BY_ZONE!$A$1:$Z$1,0)), "")</f>
        <v>4</v>
      </c>
      <c r="M31" s="36">
        <f>IFERROR(INDEX(REPORT_DATA_BY_ZONE!$A:$Z,$D31,MATCH(M$10,REPORT_DATA_BY_ZONE!$A$1:$Z$1,0)), "")</f>
        <v>42</v>
      </c>
      <c r="N31" s="36">
        <f>IFERROR(INDEX(REPORT_DATA_BY_ZONE!$A:$Z,$D31,MATCH(N$10,REPORT_DATA_BY_ZONE!$A$1:$Z$1,0)), "")</f>
        <v>9</v>
      </c>
      <c r="O31" s="36">
        <f>IFERROR(INDEX(REPORT_DATA_BY_ZONE!$A:$Z,$D31,MATCH(O$10,REPORT_DATA_BY_ZONE!$A$1:$Z$1,0)), "")</f>
        <v>56</v>
      </c>
      <c r="P31" s="36">
        <f>IFERROR(INDEX(REPORT_DATA_BY_ZONE!$A:$Z,$D31,MATCH(P$10,REPORT_DATA_BY_ZONE!$A$1:$Z$1,0)), "")</f>
        <v>164</v>
      </c>
      <c r="Q31" s="36">
        <f>IFERROR(INDEX(REPORT_DATA_BY_ZONE!$A:$Z,$D31,MATCH(Q$10,REPORT_DATA_BY_ZONE!$A$1:$Z$1,0)), "")</f>
        <v>38</v>
      </c>
      <c r="R31" s="36">
        <f>IFERROR(INDEX(REPORT_DATA_BY_ZONE!$A:$Z,$D31,MATCH(R$10,REPORT_DATA_BY_ZONE!$A$1:$Z$1,0)), "")</f>
        <v>33</v>
      </c>
      <c r="S31" s="36">
        <f>IFERROR(INDEX(REPORT_DATA_BY_ZONE!$A:$Z,$D31,MATCH(S$10,REPORT_DATA_BY_ZONE!$A$1:$Z$1,0)), "")</f>
        <v>6</v>
      </c>
      <c r="T31" s="36">
        <f>IFERROR(INDEX(REPORT_DATA_BY_ZONE!$A:$Z,$D31,MATCH(T$10,REPORT_DATA_BY_ZONE!$A$1:$Z$1,0)), "")</f>
        <v>1</v>
      </c>
    </row>
    <row r="32" spans="1:20" x14ac:dyDescent="0.25">
      <c r="B32" s="35" t="s">
        <v>42</v>
      </c>
      <c r="C32" s="32"/>
      <c r="D32" s="32"/>
      <c r="E32" s="37">
        <f>SUM(E27:E31)</f>
        <v>0</v>
      </c>
      <c r="F32" s="37">
        <f t="shared" ref="F32:T32" si="3">SUM(F27:F31)</f>
        <v>0</v>
      </c>
      <c r="G32" s="37">
        <f t="shared" si="3"/>
        <v>13</v>
      </c>
      <c r="H32" s="37">
        <f t="shared" si="3"/>
        <v>16</v>
      </c>
      <c r="I32" s="37">
        <f t="shared" si="3"/>
        <v>0</v>
      </c>
      <c r="J32" s="32"/>
      <c r="K32" s="37">
        <f t="shared" si="3"/>
        <v>4</v>
      </c>
      <c r="L32" s="37">
        <f t="shared" si="3"/>
        <v>4</v>
      </c>
      <c r="M32" s="37">
        <f t="shared" si="3"/>
        <v>42</v>
      </c>
      <c r="N32" s="37">
        <f t="shared" si="3"/>
        <v>9</v>
      </c>
      <c r="O32" s="37">
        <f t="shared" si="3"/>
        <v>56</v>
      </c>
      <c r="P32" s="37">
        <f t="shared" si="3"/>
        <v>164</v>
      </c>
      <c r="Q32" s="37">
        <f t="shared" si="3"/>
        <v>38</v>
      </c>
      <c r="R32" s="37">
        <f t="shared" si="3"/>
        <v>33</v>
      </c>
      <c r="S32" s="37">
        <f t="shared" si="3"/>
        <v>6</v>
      </c>
      <c r="T32" s="37">
        <f t="shared" si="3"/>
        <v>1</v>
      </c>
    </row>
    <row r="34" spans="4:20" x14ac:dyDescent="0.25">
      <c r="E34">
        <f>E24+E18</f>
        <v>0</v>
      </c>
      <c r="F34" s="17">
        <f t="shared" ref="F34:T34" si="4">F24+F18</f>
        <v>0</v>
      </c>
      <c r="G34" s="17">
        <f t="shared" si="4"/>
        <v>13</v>
      </c>
      <c r="H34" s="17">
        <f t="shared" si="4"/>
        <v>16</v>
      </c>
      <c r="I34" s="17">
        <f t="shared" si="4"/>
        <v>0</v>
      </c>
      <c r="J34" s="17"/>
      <c r="K34" s="17">
        <f t="shared" si="4"/>
        <v>4</v>
      </c>
      <c r="L34" s="17">
        <f t="shared" si="4"/>
        <v>4</v>
      </c>
      <c r="M34" s="17">
        <f t="shared" si="4"/>
        <v>42</v>
      </c>
      <c r="N34" s="17">
        <f t="shared" si="4"/>
        <v>9</v>
      </c>
      <c r="O34" s="17">
        <f t="shared" si="4"/>
        <v>56</v>
      </c>
      <c r="P34" s="17">
        <f t="shared" si="4"/>
        <v>164</v>
      </c>
      <c r="Q34" s="17">
        <f t="shared" si="4"/>
        <v>3</v>
      </c>
      <c r="R34" s="17">
        <f t="shared" si="4"/>
        <v>33</v>
      </c>
      <c r="S34" s="17">
        <f t="shared" si="4"/>
        <v>6</v>
      </c>
      <c r="T34" s="17">
        <f t="shared" si="4"/>
        <v>1</v>
      </c>
    </row>
    <row r="35" spans="4:20" x14ac:dyDescent="0.25">
      <c r="D35" s="3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4:20" x14ac:dyDescent="0.25">
      <c r="D36" s="3"/>
      <c r="E36" s="3"/>
    </row>
    <row r="37" spans="4:20" x14ac:dyDescent="0.25">
      <c r="D37" s="3"/>
      <c r="E37" s="3"/>
    </row>
  </sheetData>
  <mergeCells count="11">
    <mergeCell ref="E1:I8"/>
    <mergeCell ref="K1:K8"/>
    <mergeCell ref="L1:L8"/>
    <mergeCell ref="M1:M8"/>
    <mergeCell ref="N1:N8"/>
    <mergeCell ref="T1:T8"/>
    <mergeCell ref="O1:O8"/>
    <mergeCell ref="P1:P8"/>
    <mergeCell ref="Q1:Q8"/>
    <mergeCell ref="R1:R8"/>
    <mergeCell ref="S1:S8"/>
  </mergeCells>
  <conditionalFormatting sqref="K12:L13">
    <cfRule type="cellIs" dxfId="475" priority="97" operator="lessThan">
      <formula>0.5</formula>
    </cfRule>
    <cfRule type="cellIs" dxfId="474" priority="98" operator="greaterThan">
      <formula>0.5</formula>
    </cfRule>
  </conditionalFormatting>
  <conditionalFormatting sqref="M12:M13">
    <cfRule type="cellIs" dxfId="473" priority="95" operator="lessThan">
      <formula>4.5</formula>
    </cfRule>
    <cfRule type="cellIs" dxfId="472" priority="96" operator="greaterThan">
      <formula>5.5</formula>
    </cfRule>
  </conditionalFormatting>
  <conditionalFormatting sqref="N12:N13">
    <cfRule type="cellIs" dxfId="471" priority="93" operator="lessThan">
      <formula>1.5</formula>
    </cfRule>
    <cfRule type="cellIs" dxfId="470" priority="94" operator="greaterThan">
      <formula>2.5</formula>
    </cfRule>
  </conditionalFormatting>
  <conditionalFormatting sqref="O12:O13">
    <cfRule type="cellIs" dxfId="469" priority="91" operator="lessThan">
      <formula>4.5</formula>
    </cfRule>
    <cfRule type="cellIs" dxfId="468" priority="92" operator="greaterThan">
      <formula>7.5</formula>
    </cfRule>
  </conditionalFormatting>
  <conditionalFormatting sqref="Q12:Q13">
    <cfRule type="cellIs" dxfId="467" priority="89" operator="lessThan">
      <formula>2.5</formula>
    </cfRule>
    <cfRule type="cellIs" dxfId="466" priority="90" operator="greaterThan">
      <formula>4.5</formula>
    </cfRule>
  </conditionalFormatting>
  <conditionalFormatting sqref="R12:R13">
    <cfRule type="cellIs" dxfId="465" priority="87" operator="lessThan">
      <formula>2.5</formula>
    </cfRule>
    <cfRule type="cellIs" dxfId="464" priority="88" operator="greaterThan">
      <formula>4.5</formula>
    </cfRule>
  </conditionalFormatting>
  <conditionalFormatting sqref="S12:S13">
    <cfRule type="cellIs" dxfId="463" priority="86" operator="greaterThan">
      <formula>1.5</formula>
    </cfRule>
  </conditionalFormatting>
  <conditionalFormatting sqref="K12:T13">
    <cfRule type="expression" dxfId="462" priority="85">
      <formula>K12=""</formula>
    </cfRule>
  </conditionalFormatting>
  <conditionalFormatting sqref="K14:L14">
    <cfRule type="cellIs" dxfId="461" priority="83" operator="lessThan">
      <formula>0.5</formula>
    </cfRule>
    <cfRule type="cellIs" dxfId="460" priority="84" operator="greaterThan">
      <formula>0.5</formula>
    </cfRule>
  </conditionalFormatting>
  <conditionalFormatting sqref="M14">
    <cfRule type="cellIs" dxfId="459" priority="81" operator="lessThan">
      <formula>4.5</formula>
    </cfRule>
    <cfRule type="cellIs" dxfId="458" priority="82" operator="greaterThan">
      <formula>5.5</formula>
    </cfRule>
  </conditionalFormatting>
  <conditionalFormatting sqref="N14">
    <cfRule type="cellIs" dxfId="457" priority="79" operator="lessThan">
      <formula>1.5</formula>
    </cfRule>
    <cfRule type="cellIs" dxfId="456" priority="80" operator="greaterThan">
      <formula>2.5</formula>
    </cfRule>
  </conditionalFormatting>
  <conditionalFormatting sqref="O14">
    <cfRule type="cellIs" dxfId="455" priority="77" operator="lessThan">
      <formula>4.5</formula>
    </cfRule>
    <cfRule type="cellIs" dxfId="454" priority="78" operator="greaterThan">
      <formula>7.5</formula>
    </cfRule>
  </conditionalFormatting>
  <conditionalFormatting sqref="Q14">
    <cfRule type="cellIs" dxfId="453" priority="75" operator="lessThan">
      <formula>2.5</formula>
    </cfRule>
    <cfRule type="cellIs" dxfId="452" priority="76" operator="greaterThan">
      <formula>4.5</formula>
    </cfRule>
  </conditionalFormatting>
  <conditionalFormatting sqref="R14">
    <cfRule type="cellIs" dxfId="451" priority="73" operator="lessThan">
      <formula>2.5</formula>
    </cfRule>
    <cfRule type="cellIs" dxfId="450" priority="74" operator="greaterThan">
      <formula>4.5</formula>
    </cfRule>
  </conditionalFormatting>
  <conditionalFormatting sqref="S14">
    <cfRule type="cellIs" dxfId="449" priority="72" operator="greaterThan">
      <formula>1.5</formula>
    </cfRule>
  </conditionalFormatting>
  <conditionalFormatting sqref="K14:T14">
    <cfRule type="expression" dxfId="448" priority="71">
      <formula>K14=""</formula>
    </cfRule>
  </conditionalFormatting>
  <conditionalFormatting sqref="K15:L17">
    <cfRule type="cellIs" dxfId="447" priority="69" operator="lessThan">
      <formula>0.5</formula>
    </cfRule>
    <cfRule type="cellIs" dxfId="446" priority="70" operator="greaterThan">
      <formula>0.5</formula>
    </cfRule>
  </conditionalFormatting>
  <conditionalFormatting sqref="M15:M17">
    <cfRule type="cellIs" dxfId="445" priority="67" operator="lessThan">
      <formula>4.5</formula>
    </cfRule>
    <cfRule type="cellIs" dxfId="444" priority="68" operator="greaterThan">
      <formula>5.5</formula>
    </cfRule>
  </conditionalFormatting>
  <conditionalFormatting sqref="N15:N17">
    <cfRule type="cellIs" dxfId="443" priority="65" operator="lessThan">
      <formula>1.5</formula>
    </cfRule>
    <cfRule type="cellIs" dxfId="442" priority="66" operator="greaterThan">
      <formula>2.5</formula>
    </cfRule>
  </conditionalFormatting>
  <conditionalFormatting sqref="O15:O17">
    <cfRule type="cellIs" dxfId="441" priority="63" operator="lessThan">
      <formula>4.5</formula>
    </cfRule>
    <cfRule type="cellIs" dxfId="440" priority="64" operator="greaterThan">
      <formula>7.5</formula>
    </cfRule>
  </conditionalFormatting>
  <conditionalFormatting sqref="Q15:Q17">
    <cfRule type="cellIs" dxfId="439" priority="61" operator="lessThan">
      <formula>2.5</formula>
    </cfRule>
    <cfRule type="cellIs" dxfId="438" priority="62" operator="greaterThan">
      <formula>4.5</formula>
    </cfRule>
  </conditionalFormatting>
  <conditionalFormatting sqref="R15:R17">
    <cfRule type="cellIs" dxfId="437" priority="59" operator="lessThan">
      <formula>2.5</formula>
    </cfRule>
    <cfRule type="cellIs" dxfId="436" priority="60" operator="greaterThan">
      <formula>4.5</formula>
    </cfRule>
  </conditionalFormatting>
  <conditionalFormatting sqref="S15:S17">
    <cfRule type="cellIs" dxfId="435" priority="58" operator="greaterThan">
      <formula>1.5</formula>
    </cfRule>
  </conditionalFormatting>
  <conditionalFormatting sqref="K15:T17">
    <cfRule type="expression" dxfId="434" priority="57">
      <formula>K15=""</formula>
    </cfRule>
  </conditionalFormatting>
  <conditionalFormatting sqref="K20:L20">
    <cfRule type="cellIs" dxfId="433" priority="55" operator="lessThan">
      <formula>0.5</formula>
    </cfRule>
    <cfRule type="cellIs" dxfId="432" priority="56" operator="greaterThan">
      <formula>0.5</formula>
    </cfRule>
  </conditionalFormatting>
  <conditionalFormatting sqref="M20">
    <cfRule type="cellIs" dxfId="431" priority="53" operator="lessThan">
      <formula>4.5</formula>
    </cfRule>
    <cfRule type="cellIs" dxfId="430" priority="54" operator="greaterThan">
      <formula>5.5</formula>
    </cfRule>
  </conditionalFormatting>
  <conditionalFormatting sqref="N20">
    <cfRule type="cellIs" dxfId="429" priority="51" operator="lessThan">
      <formula>1.5</formula>
    </cfRule>
    <cfRule type="cellIs" dxfId="428" priority="52" operator="greaterThan">
      <formula>2.5</formula>
    </cfRule>
  </conditionalFormatting>
  <conditionalFormatting sqref="O20">
    <cfRule type="cellIs" dxfId="427" priority="49" operator="lessThan">
      <formula>4.5</formula>
    </cfRule>
    <cfRule type="cellIs" dxfId="426" priority="50" operator="greaterThan">
      <formula>7.5</formula>
    </cfRule>
  </conditionalFormatting>
  <conditionalFormatting sqref="Q20">
    <cfRule type="cellIs" dxfId="425" priority="47" operator="lessThan">
      <formula>2.5</formula>
    </cfRule>
    <cfRule type="cellIs" dxfId="424" priority="48" operator="greaterThan">
      <formula>4.5</formula>
    </cfRule>
  </conditionalFormatting>
  <conditionalFormatting sqref="R20">
    <cfRule type="cellIs" dxfId="423" priority="45" operator="lessThan">
      <formula>2.5</formula>
    </cfRule>
    <cfRule type="cellIs" dxfId="422" priority="46" operator="greaterThan">
      <formula>4.5</formula>
    </cfRule>
  </conditionalFormatting>
  <conditionalFormatting sqref="S20">
    <cfRule type="cellIs" dxfId="421" priority="44" operator="greaterThan">
      <formula>1.5</formula>
    </cfRule>
  </conditionalFormatting>
  <conditionalFormatting sqref="K20:T20">
    <cfRule type="expression" dxfId="420" priority="43">
      <formula>K20=""</formula>
    </cfRule>
  </conditionalFormatting>
  <conditionalFormatting sqref="K21:L21 K23:L23">
    <cfRule type="cellIs" dxfId="419" priority="41" operator="lessThan">
      <formula>0.5</formula>
    </cfRule>
    <cfRule type="cellIs" dxfId="418" priority="42" operator="greaterThan">
      <formula>0.5</formula>
    </cfRule>
  </conditionalFormatting>
  <conditionalFormatting sqref="M21 M23">
    <cfRule type="cellIs" dxfId="417" priority="39" operator="lessThan">
      <formula>4.5</formula>
    </cfRule>
    <cfRule type="cellIs" dxfId="416" priority="40" operator="greaterThan">
      <formula>5.5</formula>
    </cfRule>
  </conditionalFormatting>
  <conditionalFormatting sqref="N21 N23">
    <cfRule type="cellIs" dxfId="415" priority="37" operator="lessThan">
      <formula>1.5</formula>
    </cfRule>
    <cfRule type="cellIs" dxfId="414" priority="38" operator="greaterThan">
      <formula>2.5</formula>
    </cfRule>
  </conditionalFormatting>
  <conditionalFormatting sqref="O21 O23">
    <cfRule type="cellIs" dxfId="413" priority="35" operator="lessThan">
      <formula>4.5</formula>
    </cfRule>
    <cfRule type="cellIs" dxfId="412" priority="36" operator="greaterThan">
      <formula>7.5</formula>
    </cfRule>
  </conditionalFormatting>
  <conditionalFormatting sqref="Q21 Q23">
    <cfRule type="cellIs" dxfId="411" priority="33" operator="lessThan">
      <formula>2.5</formula>
    </cfRule>
    <cfRule type="cellIs" dxfId="410" priority="34" operator="greaterThan">
      <formula>4.5</formula>
    </cfRule>
  </conditionalFormatting>
  <conditionalFormatting sqref="R21 R23">
    <cfRule type="cellIs" dxfId="409" priority="31" operator="lessThan">
      <formula>2.5</formula>
    </cfRule>
    <cfRule type="cellIs" dxfId="408" priority="32" operator="greaterThan">
      <formula>4.5</formula>
    </cfRule>
  </conditionalFormatting>
  <conditionalFormatting sqref="S21 S23">
    <cfRule type="cellIs" dxfId="407" priority="30" operator="greaterThan">
      <formula>1.5</formula>
    </cfRule>
  </conditionalFormatting>
  <conditionalFormatting sqref="K21:T21 K23:T23">
    <cfRule type="expression" dxfId="406" priority="29">
      <formula>K21=""</formula>
    </cfRule>
  </conditionalFormatting>
  <conditionalFormatting sqref="K22:L22">
    <cfRule type="cellIs" dxfId="405" priority="13" operator="lessThan">
      <formula>0.5</formula>
    </cfRule>
    <cfRule type="cellIs" dxfId="404" priority="14" operator="greaterThan">
      <formula>0.5</formula>
    </cfRule>
  </conditionalFormatting>
  <conditionalFormatting sqref="M22">
    <cfRule type="cellIs" dxfId="403" priority="11" operator="lessThan">
      <formula>4.5</formula>
    </cfRule>
    <cfRule type="cellIs" dxfId="402" priority="12" operator="greaterThan">
      <formula>5.5</formula>
    </cfRule>
  </conditionalFormatting>
  <conditionalFormatting sqref="N22">
    <cfRule type="cellIs" dxfId="401" priority="9" operator="lessThan">
      <formula>1.5</formula>
    </cfRule>
    <cfRule type="cellIs" dxfId="400" priority="10" operator="greaterThan">
      <formula>2.5</formula>
    </cfRule>
  </conditionalFormatting>
  <conditionalFormatting sqref="O22">
    <cfRule type="cellIs" dxfId="399" priority="7" operator="lessThan">
      <formula>4.5</formula>
    </cfRule>
    <cfRule type="cellIs" dxfId="398" priority="8" operator="greaterThan">
      <formula>7.5</formula>
    </cfRule>
  </conditionalFormatting>
  <conditionalFormatting sqref="Q22">
    <cfRule type="cellIs" dxfId="397" priority="5" operator="lessThan">
      <formula>2.5</formula>
    </cfRule>
    <cfRule type="cellIs" dxfId="396" priority="6" operator="greaterThan">
      <formula>4.5</formula>
    </cfRule>
  </conditionalFormatting>
  <conditionalFormatting sqref="R22">
    <cfRule type="cellIs" dxfId="395" priority="3" operator="lessThan">
      <formula>2.5</formula>
    </cfRule>
    <cfRule type="cellIs" dxfId="394" priority="4" operator="greaterThan">
      <formula>4.5</formula>
    </cfRule>
  </conditionalFormatting>
  <conditionalFormatting sqref="S22">
    <cfRule type="cellIs" dxfId="393" priority="2" operator="greaterThan">
      <formula>1.5</formula>
    </cfRule>
  </conditionalFormatting>
  <conditionalFormatting sqref="K22:T22">
    <cfRule type="expression" dxfId="392" priority="1">
      <formula>K22=""</formula>
    </cfRule>
  </conditionalFormatting>
  <pageMargins left="0.7" right="0.7" top="0.75" bottom="0.75" header="0.3" footer="0.3"/>
  <pageSetup paperSize="9" scale="8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view="pageBreakPreview" topLeftCell="B1" zoomScaleNormal="100" zoomScaleSheetLayoutView="100" workbookViewId="0">
      <selection activeCell="J34" sqref="J34"/>
    </sheetView>
  </sheetViews>
  <sheetFormatPr defaultRowHeight="15" x14ac:dyDescent="0.25"/>
  <cols>
    <col min="1" max="1" width="19.85546875" hidden="1" customWidth="1"/>
    <col min="2" max="2" width="25.7109375" customWidth="1"/>
    <col min="3" max="3" width="20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96" t="s">
        <v>22</v>
      </c>
      <c r="F1" s="96"/>
      <c r="G1" s="96"/>
      <c r="H1" s="96"/>
      <c r="I1" s="97"/>
      <c r="J1" s="5"/>
      <c r="K1" s="79" t="s">
        <v>51</v>
      </c>
      <c r="L1" s="79" t="s">
        <v>52</v>
      </c>
      <c r="M1" s="79" t="s">
        <v>53</v>
      </c>
      <c r="N1" s="79" t="s">
        <v>54</v>
      </c>
      <c r="O1" s="79" t="s">
        <v>55</v>
      </c>
      <c r="P1" s="79" t="s">
        <v>56</v>
      </c>
      <c r="Q1" s="79" t="s">
        <v>57</v>
      </c>
      <c r="R1" s="79" t="s">
        <v>58</v>
      </c>
      <c r="S1" s="79" t="s">
        <v>59</v>
      </c>
      <c r="T1" s="79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98"/>
      <c r="F2" s="98"/>
      <c r="G2" s="98"/>
      <c r="H2" s="98"/>
      <c r="I2" s="86"/>
      <c r="J2" s="6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28.5" x14ac:dyDescent="0.25">
      <c r="A3" s="45"/>
      <c r="B3" s="14" t="s">
        <v>119</v>
      </c>
      <c r="C3" s="46"/>
      <c r="D3" s="46"/>
      <c r="E3" s="98"/>
      <c r="F3" s="98"/>
      <c r="G3" s="98"/>
      <c r="H3" s="98"/>
      <c r="I3" s="86"/>
      <c r="J3" s="14" t="s">
        <v>120</v>
      </c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8.75" customHeight="1" x14ac:dyDescent="0.3">
      <c r="A4" s="45"/>
      <c r="B4" s="19"/>
      <c r="C4" s="46"/>
      <c r="D4" s="46"/>
      <c r="E4" s="98"/>
      <c r="F4" s="98"/>
      <c r="G4" s="98"/>
      <c r="H4" s="98"/>
      <c r="I4" s="86"/>
      <c r="J4" s="6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" customHeight="1" x14ac:dyDescent="0.3">
      <c r="A5" s="45"/>
      <c r="B5" s="42"/>
      <c r="C5" s="46"/>
      <c r="D5" s="46"/>
      <c r="E5" s="98"/>
      <c r="F5" s="98"/>
      <c r="G5" s="98"/>
      <c r="H5" s="98"/>
      <c r="I5" s="86"/>
      <c r="J5" s="6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8.75" x14ac:dyDescent="0.3">
      <c r="A6" s="45"/>
      <c r="B6" s="19" t="s">
        <v>41</v>
      </c>
      <c r="C6" s="46"/>
      <c r="D6" s="46"/>
      <c r="E6" s="98"/>
      <c r="F6" s="98"/>
      <c r="G6" s="98"/>
      <c r="H6" s="98"/>
      <c r="I6" s="86"/>
      <c r="J6" s="6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" customHeight="1" x14ac:dyDescent="0.3">
      <c r="A7" s="45"/>
      <c r="B7" s="21"/>
      <c r="C7" s="46"/>
      <c r="D7" s="46"/>
      <c r="E7" s="98"/>
      <c r="F7" s="98"/>
      <c r="G7" s="98"/>
      <c r="H7" s="98"/>
      <c r="I7" s="86"/>
      <c r="J7" s="6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86.25" customHeight="1" x14ac:dyDescent="0.25">
      <c r="A8" s="45"/>
      <c r="B8" s="22"/>
      <c r="C8" s="46"/>
      <c r="D8" s="46"/>
      <c r="E8" s="87"/>
      <c r="F8" s="87"/>
      <c r="G8" s="87"/>
      <c r="H8" s="87"/>
      <c r="I8" s="88"/>
      <c r="J8" s="9" t="s">
        <v>50</v>
      </c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125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128</v>
      </c>
      <c r="B12" s="13" t="s">
        <v>359</v>
      </c>
      <c r="C12" s="7" t="str">
        <f t="shared" ref="C12:C17" si="0">CONCATENATE(YEAR,":",MONTH,":",WEEK,":",DAY,":",$A12)</f>
        <v>2016:1:5:7:SHILIN_E</v>
      </c>
      <c r="D12" s="7">
        <f>MATCH($C12,REPORT_DATA_BY_COMP!$A:$A,0)</f>
        <v>227</v>
      </c>
      <c r="E12" s="25">
        <f>IFERROR(INDEX(REPORT_DATA_BY_COMP!$A:$AB,$D12,MATCH(E$10,REPORT_DATA_BY_COMP!$A$1:$AB$1,0)), "")</f>
        <v>0</v>
      </c>
      <c r="F12" s="25">
        <f>IFERROR(INDEX(REPORT_DATA_BY_COMP!$A:$AB,$D12,MATCH(F$10,REPORT_DATA_BY_COMP!$A$1:$AB$1,0)), "")</f>
        <v>0</v>
      </c>
      <c r="G12" s="25">
        <f>IFERROR(INDEX(REPORT_DATA_BY_COMP!$A:$AB,$D12,MATCH(G$10,REPORT_DATA_BY_COMP!$A$1:$AB$1,0)), "")</f>
        <v>0</v>
      </c>
      <c r="H12" s="25">
        <f>IFERROR(INDEX(REPORT_DATA_BY_COMP!$A:$AB,$D12,MATCH(H$10,REPORT_DATA_BY_COMP!$A$1:$AB$1,0)), "")</f>
        <v>1</v>
      </c>
      <c r="I12" s="25">
        <f>IFERROR(INDEX(REPORT_DATA_BY_COMP!$A:$AB,$D12,MATCH(I$10,REPORT_DATA_BY_COMP!$A$1:$AB$1,0)), "")</f>
        <v>0</v>
      </c>
      <c r="J12" s="7" t="s">
        <v>362</v>
      </c>
      <c r="K12" s="25">
        <f>IFERROR(INDEX(REPORT_DATA_BY_COMP!$A:$AB,$D12,MATCH(K$10,REPORT_DATA_BY_COMP!$A$1:$AB$1,0)), "")</f>
        <v>0</v>
      </c>
      <c r="L12" s="25">
        <f>IFERROR(INDEX(REPORT_DATA_BY_COMP!$A:$AB,$D12,MATCH(L$10,REPORT_DATA_BY_COMP!$A$1:$AB$1,0)), "")</f>
        <v>0</v>
      </c>
      <c r="M12" s="25">
        <f>IFERROR(INDEX(REPORT_DATA_BY_COMP!$A:$AB,$D12,MATCH(M$10,REPORT_DATA_BY_COMP!$A$1:$AB$1,0)), "")</f>
        <v>1</v>
      </c>
      <c r="N12" s="25">
        <f>IFERROR(INDEX(REPORT_DATA_BY_COMP!$A:$AB,$D12,MATCH(N$10,REPORT_DATA_BY_COMP!$A$1:$AB$1,0)), "")</f>
        <v>1</v>
      </c>
      <c r="O12" s="25">
        <f>IFERROR(INDEX(REPORT_DATA_BY_COMP!$A:$AB,$D12,MATCH(O$10,REPORT_DATA_BY_COMP!$A$1:$AB$1,0)), "")</f>
        <v>5</v>
      </c>
      <c r="P12" s="25">
        <f>IFERROR(INDEX(REPORT_DATA_BY_COMP!$A:$AB,$D12,MATCH(P$10,REPORT_DATA_BY_COMP!$A$1:$AB$1,0)), "")</f>
        <v>14</v>
      </c>
      <c r="Q12" s="25" t="str">
        <f>IFERROR(INDEX(REPORT_DATA_BY_COMP!$A:$AB,$D12,MATCH(Q$10,REPORT_DATA_BY_COMP!$A$1:$AB$1,0)), "")</f>
        <v/>
      </c>
      <c r="R12" s="25">
        <f>IFERROR(INDEX(REPORT_DATA_BY_COMP!$A:$AB,$D12,MATCH(R$10,REPORT_DATA_BY_COMP!$A$1:$AB$1,0)), "")</f>
        <v>5</v>
      </c>
      <c r="S12" s="25">
        <f>IFERROR(INDEX(REPORT_DATA_BY_COMP!$A:$AB,$D12,MATCH(S$10,REPORT_DATA_BY_COMP!$A$1:$AB$1,0)), "")</f>
        <v>0</v>
      </c>
      <c r="T12" s="25">
        <f>IFERROR(INDEX(REPORT_DATA_BY_COMP!$A:$AB,$D12,MATCH(T$10,REPORT_DATA_BY_COMP!$A$1:$AB$1,0)), "")</f>
        <v>0</v>
      </c>
    </row>
    <row r="13" spans="1:20" x14ac:dyDescent="0.25">
      <c r="A13" s="55" t="s">
        <v>129</v>
      </c>
      <c r="B13" s="13" t="s">
        <v>121</v>
      </c>
      <c r="C13" s="7" t="str">
        <f t="shared" si="0"/>
        <v>2016:1:5:7:TIANMU_E</v>
      </c>
      <c r="D13" s="7">
        <f>MATCH($C13,REPORT_DATA_BY_COMP!$A:$A,0)</f>
        <v>245</v>
      </c>
      <c r="E13" s="25">
        <f>IFERROR(INDEX(REPORT_DATA_BY_COMP!$A:$AB,$D13,MATCH(E$10,REPORT_DATA_BY_COMP!$A$1:$AB$1,0)), "")</f>
        <v>0</v>
      </c>
      <c r="F13" s="25">
        <f>IFERROR(INDEX(REPORT_DATA_BY_COMP!$A:$AB,$D13,MATCH(F$10,REPORT_DATA_BY_COMP!$A$1:$AB$1,0)), "")</f>
        <v>0</v>
      </c>
      <c r="G13" s="25">
        <f>IFERROR(INDEX(REPORT_DATA_BY_COMP!$A:$AB,$D13,MATCH(G$10,REPORT_DATA_BY_COMP!$A$1:$AB$1,0)), "")</f>
        <v>0</v>
      </c>
      <c r="H13" s="25">
        <f>IFERROR(INDEX(REPORT_DATA_BY_COMP!$A:$AB,$D13,MATCH(H$10,REPORT_DATA_BY_COMP!$A$1:$AB$1,0)), "")</f>
        <v>1</v>
      </c>
      <c r="I13" s="25">
        <f>IFERROR(INDEX(REPORT_DATA_BY_COMP!$A:$AB,$D13,MATCH(I$10,REPORT_DATA_BY_COMP!$A$1:$AB$1,0)), "")</f>
        <v>0</v>
      </c>
      <c r="J13" s="7" t="s">
        <v>363</v>
      </c>
      <c r="K13" s="25">
        <f>IFERROR(INDEX(REPORT_DATA_BY_COMP!$A:$AB,$D13,MATCH(K$10,REPORT_DATA_BY_COMP!$A$1:$AB$1,0)), "")</f>
        <v>0</v>
      </c>
      <c r="L13" s="25">
        <f>IFERROR(INDEX(REPORT_DATA_BY_COMP!$A:$AB,$D13,MATCH(L$10,REPORT_DATA_BY_COMP!$A$1:$AB$1,0)), "")</f>
        <v>0</v>
      </c>
      <c r="M13" s="25">
        <f>IFERROR(INDEX(REPORT_DATA_BY_COMP!$A:$AB,$D13,MATCH(M$10,REPORT_DATA_BY_COMP!$A$1:$AB$1,0)), "")</f>
        <v>1</v>
      </c>
      <c r="N13" s="25">
        <f>IFERROR(INDEX(REPORT_DATA_BY_COMP!$A:$AB,$D13,MATCH(N$10,REPORT_DATA_BY_COMP!$A$1:$AB$1,0)), "")</f>
        <v>0</v>
      </c>
      <c r="O13" s="25">
        <f>IFERROR(INDEX(REPORT_DATA_BY_COMP!$A:$AB,$D13,MATCH(O$10,REPORT_DATA_BY_COMP!$A$1:$AB$1,0)), "")</f>
        <v>2</v>
      </c>
      <c r="P13" s="25">
        <f>IFERROR(INDEX(REPORT_DATA_BY_COMP!$A:$AB,$D13,MATCH(P$10,REPORT_DATA_BY_COMP!$A$1:$AB$1,0)), "")</f>
        <v>10</v>
      </c>
      <c r="Q13" s="25" t="str">
        <f>IFERROR(INDEX(REPORT_DATA_BY_COMP!$A:$AB,$D13,MATCH(Q$10,REPORT_DATA_BY_COMP!$A$1:$AB$1,0)), "")</f>
        <v/>
      </c>
      <c r="R13" s="25">
        <f>IFERROR(INDEX(REPORT_DATA_BY_COMP!$A:$AB,$D13,MATCH(R$10,REPORT_DATA_BY_COMP!$A$1:$AB$1,0)), "")</f>
        <v>1</v>
      </c>
      <c r="S13" s="25">
        <f>IFERROR(INDEX(REPORT_DATA_BY_COMP!$A:$AB,$D13,MATCH(S$10,REPORT_DATA_BY_COMP!$A$1:$AB$1,0)), "")</f>
        <v>1</v>
      </c>
      <c r="T13" s="25">
        <f>IFERROR(INDEX(REPORT_DATA_BY_COMP!$A:$AB,$D13,MATCH(T$10,REPORT_DATA_BY_COMP!$A$1:$AB$1,0)), "")</f>
        <v>0</v>
      </c>
    </row>
    <row r="14" spans="1:20" x14ac:dyDescent="0.25">
      <c r="A14" s="55" t="s">
        <v>130</v>
      </c>
      <c r="B14" s="13" t="s">
        <v>122</v>
      </c>
      <c r="C14" s="7" t="str">
        <f t="shared" si="0"/>
        <v>2016:1:5:7:SHILIN_S</v>
      </c>
      <c r="D14" s="7">
        <f>MATCH($C14,REPORT_DATA_BY_COMP!$A:$A,0)</f>
        <v>228</v>
      </c>
      <c r="E14" s="25">
        <f>IFERROR(INDEX(REPORT_DATA_BY_COMP!$A:$AB,$D14,MATCH(E$10,REPORT_DATA_BY_COMP!$A$1:$AB$1,0)), "")</f>
        <v>0</v>
      </c>
      <c r="F14" s="25">
        <f>IFERROR(INDEX(REPORT_DATA_BY_COMP!$A:$AB,$D14,MATCH(F$10,REPORT_DATA_BY_COMP!$A$1:$AB$1,0)), "")</f>
        <v>0</v>
      </c>
      <c r="G14" s="25">
        <f>IFERROR(INDEX(REPORT_DATA_BY_COMP!$A:$AB,$D14,MATCH(G$10,REPORT_DATA_BY_COMP!$A$1:$AB$1,0)), "")</f>
        <v>0</v>
      </c>
      <c r="H14" s="25">
        <f>IFERROR(INDEX(REPORT_DATA_BY_COMP!$A:$AB,$D14,MATCH(H$10,REPORT_DATA_BY_COMP!$A$1:$AB$1,0)), "")</f>
        <v>2</v>
      </c>
      <c r="I14" s="25">
        <f>IFERROR(INDEX(REPORT_DATA_BY_COMP!$A:$AB,$D14,MATCH(I$10,REPORT_DATA_BY_COMP!$A$1:$AB$1,0)), "")</f>
        <v>0</v>
      </c>
      <c r="J14" s="7" t="s">
        <v>364</v>
      </c>
      <c r="K14" s="25">
        <f>IFERROR(INDEX(REPORT_DATA_BY_COMP!$A:$AB,$D14,MATCH(K$10,REPORT_DATA_BY_COMP!$A$1:$AB$1,0)), "")</f>
        <v>0</v>
      </c>
      <c r="L14" s="25">
        <f>IFERROR(INDEX(REPORT_DATA_BY_COMP!$A:$AB,$D14,MATCH(L$10,REPORT_DATA_BY_COMP!$A$1:$AB$1,0)), "")</f>
        <v>0</v>
      </c>
      <c r="M14" s="25">
        <f>IFERROR(INDEX(REPORT_DATA_BY_COMP!$A:$AB,$D14,MATCH(M$10,REPORT_DATA_BY_COMP!$A$1:$AB$1,0)), "")</f>
        <v>2</v>
      </c>
      <c r="N14" s="25">
        <f>IFERROR(INDEX(REPORT_DATA_BY_COMP!$A:$AB,$D14,MATCH(N$10,REPORT_DATA_BY_COMP!$A$1:$AB$1,0)), "")</f>
        <v>0</v>
      </c>
      <c r="O14" s="25">
        <f>IFERROR(INDEX(REPORT_DATA_BY_COMP!$A:$AB,$D14,MATCH(O$10,REPORT_DATA_BY_COMP!$A$1:$AB$1,0)), "")</f>
        <v>4</v>
      </c>
      <c r="P14" s="25">
        <f>IFERROR(INDEX(REPORT_DATA_BY_COMP!$A:$AB,$D14,MATCH(P$10,REPORT_DATA_BY_COMP!$A$1:$AB$1,0)), "")</f>
        <v>7</v>
      </c>
      <c r="Q14" s="25" t="str">
        <f>IFERROR(INDEX(REPORT_DATA_BY_COMP!$A:$AB,$D14,MATCH(Q$10,REPORT_DATA_BY_COMP!$A$1:$AB$1,0)), "")</f>
        <v/>
      </c>
      <c r="R14" s="25">
        <f>IFERROR(INDEX(REPORT_DATA_BY_COMP!$A:$AB,$D14,MATCH(R$10,REPORT_DATA_BY_COMP!$A$1:$AB$1,0)), "")</f>
        <v>2</v>
      </c>
      <c r="S14" s="25">
        <f>IFERROR(INDEX(REPORT_DATA_BY_COMP!$A:$AB,$D14,MATCH(S$10,REPORT_DATA_BY_COMP!$A$1:$AB$1,0)), "")</f>
        <v>1</v>
      </c>
      <c r="T14" s="25">
        <f>IFERROR(INDEX(REPORT_DATA_BY_COMP!$A:$AB,$D14,MATCH(T$10,REPORT_DATA_BY_COMP!$A$1:$AB$1,0)), "")</f>
        <v>0</v>
      </c>
    </row>
    <row r="15" spans="1:20" x14ac:dyDescent="0.25">
      <c r="A15" s="50"/>
      <c r="B15" s="23" t="s">
        <v>42</v>
      </c>
      <c r="C15" s="24"/>
      <c r="D15" s="24"/>
      <c r="E15" s="26">
        <f>SUM(E12:E14)</f>
        <v>0</v>
      </c>
      <c r="F15" s="26">
        <f>SUM(F12:F14)</f>
        <v>0</v>
      </c>
      <c r="G15" s="26">
        <f>SUM(G12:G14)</f>
        <v>0</v>
      </c>
      <c r="H15" s="26">
        <f>SUM(H12:H14)</f>
        <v>4</v>
      </c>
      <c r="I15" s="26">
        <f>SUM(I12:I14)</f>
        <v>0</v>
      </c>
      <c r="J15" s="24"/>
      <c r="K15" s="26">
        <f t="shared" ref="K15:T15" si="1">SUM(K12:K14)</f>
        <v>0</v>
      </c>
      <c r="L15" s="26">
        <f t="shared" si="1"/>
        <v>0</v>
      </c>
      <c r="M15" s="26">
        <f t="shared" si="1"/>
        <v>4</v>
      </c>
      <c r="N15" s="26">
        <f t="shared" si="1"/>
        <v>1</v>
      </c>
      <c r="O15" s="26">
        <f t="shared" si="1"/>
        <v>11</v>
      </c>
      <c r="P15" s="26">
        <f t="shared" si="1"/>
        <v>31</v>
      </c>
      <c r="Q15" s="26">
        <f t="shared" si="1"/>
        <v>0</v>
      </c>
      <c r="R15" s="26">
        <f t="shared" si="1"/>
        <v>8</v>
      </c>
      <c r="S15" s="26">
        <f t="shared" si="1"/>
        <v>2</v>
      </c>
      <c r="T15" s="26">
        <f t="shared" si="1"/>
        <v>0</v>
      </c>
    </row>
    <row r="16" spans="1:20" x14ac:dyDescent="0.25">
      <c r="A16" s="45"/>
      <c r="B16" s="51" t="s">
        <v>126</v>
      </c>
      <c r="C16" s="51"/>
      <c r="D16" s="51"/>
      <c r="E16" s="51"/>
      <c r="F16" s="51"/>
      <c r="G16" s="51"/>
      <c r="H16" s="51"/>
      <c r="I16" s="51"/>
      <c r="J16" s="51"/>
      <c r="K16" s="52"/>
      <c r="L16" s="52"/>
      <c r="M16" s="52"/>
      <c r="N16" s="52"/>
      <c r="O16" s="52"/>
      <c r="P16" s="52"/>
      <c r="Q16" s="52"/>
      <c r="R16" s="52"/>
      <c r="S16" s="52"/>
      <c r="T16" s="16"/>
    </row>
    <row r="17" spans="1:20" x14ac:dyDescent="0.25">
      <c r="A17" s="55" t="s">
        <v>131</v>
      </c>
      <c r="B17" s="13" t="s">
        <v>360</v>
      </c>
      <c r="C17" s="7" t="str">
        <f t="shared" si="0"/>
        <v>2016:1:5:7:BEITOU_E</v>
      </c>
      <c r="D17" s="7">
        <f>MATCH($C17,REPORT_DATA_BY_COMP!$A:$A,0)</f>
        <v>195</v>
      </c>
      <c r="E17" s="25">
        <f>IFERROR(INDEX(REPORT_DATA_BY_COMP!$A:$AB,$D17,MATCH(E$10,REPORT_DATA_BY_COMP!$A$1:$AB$1,0)), "")</f>
        <v>0</v>
      </c>
      <c r="F17" s="25">
        <f>IFERROR(INDEX(REPORT_DATA_BY_COMP!$A:$AB,$D17,MATCH(F$10,REPORT_DATA_BY_COMP!$A$1:$AB$1,0)), "")</f>
        <v>0</v>
      </c>
      <c r="G17" s="25">
        <f>IFERROR(INDEX(REPORT_DATA_BY_COMP!$A:$AB,$D17,MATCH(G$10,REPORT_DATA_BY_COMP!$A$1:$AB$1,0)), "")</f>
        <v>0</v>
      </c>
      <c r="H17" s="25">
        <f>IFERROR(INDEX(REPORT_DATA_BY_COMP!$A:$AB,$D17,MATCH(H$10,REPORT_DATA_BY_COMP!$A$1:$AB$1,0)), "")</f>
        <v>1</v>
      </c>
      <c r="I17" s="25">
        <f>IFERROR(INDEX(REPORT_DATA_BY_COMP!$A:$AB,$D17,MATCH(I$10,REPORT_DATA_BY_COMP!$A$1:$AB$1,0)), "")</f>
        <v>0</v>
      </c>
      <c r="J17" s="7" t="s">
        <v>365</v>
      </c>
      <c r="K17" s="25">
        <f>IFERROR(INDEX(REPORT_DATA_BY_COMP!$A:$AB,$D17,MATCH(K$10,REPORT_DATA_BY_COMP!$A$1:$AB$1,0)), "")</f>
        <v>0</v>
      </c>
      <c r="L17" s="25">
        <f>IFERROR(INDEX(REPORT_DATA_BY_COMP!$A:$AB,$D17,MATCH(L$10,REPORT_DATA_BY_COMP!$A$1:$AB$1,0)), "")</f>
        <v>0</v>
      </c>
      <c r="M17" s="25">
        <f>IFERROR(INDEX(REPORT_DATA_BY_COMP!$A:$AB,$D17,MATCH(M$10,REPORT_DATA_BY_COMP!$A$1:$AB$1,0)), "")</f>
        <v>2</v>
      </c>
      <c r="N17" s="25">
        <f>IFERROR(INDEX(REPORT_DATA_BY_COMP!$A:$AB,$D17,MATCH(N$10,REPORT_DATA_BY_COMP!$A$1:$AB$1,0)), "")</f>
        <v>1</v>
      </c>
      <c r="O17" s="25">
        <f>IFERROR(INDEX(REPORT_DATA_BY_COMP!$A:$AB,$D17,MATCH(O$10,REPORT_DATA_BY_COMP!$A$1:$AB$1,0)), "")</f>
        <v>6</v>
      </c>
      <c r="P17" s="25">
        <f>IFERROR(INDEX(REPORT_DATA_BY_COMP!$A:$AB,$D17,MATCH(P$10,REPORT_DATA_BY_COMP!$A$1:$AB$1,0)), "")</f>
        <v>10</v>
      </c>
      <c r="Q17" s="25" t="str">
        <f>IFERROR(INDEX(REPORT_DATA_BY_COMP!$A:$AB,$D17,MATCH(Q$10,REPORT_DATA_BY_COMP!$A$1:$AB$1,0)), "")</f>
        <v/>
      </c>
      <c r="R17" s="25">
        <f>IFERROR(INDEX(REPORT_DATA_BY_COMP!$A:$AB,$D17,MATCH(R$10,REPORT_DATA_BY_COMP!$A$1:$AB$1,0)), "")</f>
        <v>5</v>
      </c>
      <c r="S17" s="25">
        <f>IFERROR(INDEX(REPORT_DATA_BY_COMP!$A:$AB,$D17,MATCH(S$10,REPORT_DATA_BY_COMP!$A$1:$AB$1,0)), "")</f>
        <v>0</v>
      </c>
      <c r="T17" s="25">
        <f>IFERROR(INDEX(REPORT_DATA_BY_COMP!$A:$AB,$D17,MATCH(T$10,REPORT_DATA_BY_COMP!$A$1:$AB$1,0)), "")</f>
        <v>0</v>
      </c>
    </row>
    <row r="18" spans="1:20" x14ac:dyDescent="0.25">
      <c r="A18" s="55" t="s">
        <v>132</v>
      </c>
      <c r="B18" s="13" t="s">
        <v>123</v>
      </c>
      <c r="C18" s="7" t="str">
        <f>CONCATENATE(YEAR,":",MONTH,":",WEEK,":",DAY,":",$A18)</f>
        <v>2016:1:5:7:DANSHUI_E</v>
      </c>
      <c r="D18" s="7">
        <f>MATCH($C18,REPORT_DATA_BY_COMP!$A:$A,0)</f>
        <v>198</v>
      </c>
      <c r="E18" s="25">
        <f>IFERROR(INDEX(REPORT_DATA_BY_COMP!$A:$AB,$D18,MATCH(E$10,REPORT_DATA_BY_COMP!$A$1:$AB$1,0)), "")</f>
        <v>1</v>
      </c>
      <c r="F18" s="25">
        <f>IFERROR(INDEX(REPORT_DATA_BY_COMP!$A:$AB,$D18,MATCH(F$10,REPORT_DATA_BY_COMP!$A$1:$AB$1,0)), "")</f>
        <v>1</v>
      </c>
      <c r="G18" s="25">
        <f>IFERROR(INDEX(REPORT_DATA_BY_COMP!$A:$AB,$D18,MATCH(G$10,REPORT_DATA_BY_COMP!$A$1:$AB$1,0)), "")</f>
        <v>2</v>
      </c>
      <c r="H18" s="25">
        <f>IFERROR(INDEX(REPORT_DATA_BY_COMP!$A:$AB,$D18,MATCH(H$10,REPORT_DATA_BY_COMP!$A$1:$AB$1,0)), "")</f>
        <v>2</v>
      </c>
      <c r="I18" s="25">
        <f>IFERROR(INDEX(REPORT_DATA_BY_COMP!$A:$AB,$D18,MATCH(I$10,REPORT_DATA_BY_COMP!$A$1:$AB$1,0)), "")</f>
        <v>1</v>
      </c>
      <c r="J18" s="7" t="s">
        <v>366</v>
      </c>
      <c r="K18" s="25">
        <f>IFERROR(INDEX(REPORT_DATA_BY_COMP!$A:$AB,$D18,MATCH(K$10,REPORT_DATA_BY_COMP!$A$1:$AB$1,0)), "")</f>
        <v>0</v>
      </c>
      <c r="L18" s="25">
        <f>IFERROR(INDEX(REPORT_DATA_BY_COMP!$A:$AB,$D18,MATCH(L$10,REPORT_DATA_BY_COMP!$A$1:$AB$1,0)), "")</f>
        <v>0</v>
      </c>
      <c r="M18" s="25">
        <f>IFERROR(INDEX(REPORT_DATA_BY_COMP!$A:$AB,$D18,MATCH(M$10,REPORT_DATA_BY_COMP!$A$1:$AB$1,0)), "")</f>
        <v>7</v>
      </c>
      <c r="N18" s="25">
        <f>IFERROR(INDEX(REPORT_DATA_BY_COMP!$A:$AB,$D18,MATCH(N$10,REPORT_DATA_BY_COMP!$A$1:$AB$1,0)), "")</f>
        <v>0</v>
      </c>
      <c r="O18" s="25">
        <f>IFERROR(INDEX(REPORT_DATA_BY_COMP!$A:$AB,$D18,MATCH(O$10,REPORT_DATA_BY_COMP!$A$1:$AB$1,0)), "")</f>
        <v>9</v>
      </c>
      <c r="P18" s="25">
        <f>IFERROR(INDEX(REPORT_DATA_BY_COMP!$A:$AB,$D18,MATCH(P$10,REPORT_DATA_BY_COMP!$A$1:$AB$1,0)), "")</f>
        <v>10</v>
      </c>
      <c r="Q18" s="25" t="str">
        <f>IFERROR(INDEX(REPORT_DATA_BY_COMP!$A:$AB,$D18,MATCH(Q$10,REPORT_DATA_BY_COMP!$A$1:$AB$1,0)), "")</f>
        <v/>
      </c>
      <c r="R18" s="25">
        <f>IFERROR(INDEX(REPORT_DATA_BY_COMP!$A:$AB,$D18,MATCH(R$10,REPORT_DATA_BY_COMP!$A$1:$AB$1,0)), "")</f>
        <v>4</v>
      </c>
      <c r="S18" s="25">
        <f>IFERROR(INDEX(REPORT_DATA_BY_COMP!$A:$AB,$D18,MATCH(S$10,REPORT_DATA_BY_COMP!$A$1:$AB$1,0)), "")</f>
        <v>2</v>
      </c>
      <c r="T18" s="25">
        <f>IFERROR(INDEX(REPORT_DATA_BY_COMP!$A:$AB,$D18,MATCH(T$10,REPORT_DATA_BY_COMP!$A$1:$AB$1,0)), "")</f>
        <v>0</v>
      </c>
    </row>
    <row r="19" spans="1:20" x14ac:dyDescent="0.25">
      <c r="A19" s="55" t="s">
        <v>133</v>
      </c>
      <c r="B19" s="13" t="s">
        <v>124</v>
      </c>
      <c r="C19" s="7" t="str">
        <f>CONCATENATE(YEAR,":",MONTH,":",WEEK,":",DAY,":",$A19)</f>
        <v>2016:1:5:7:ZHUWEI_E</v>
      </c>
      <c r="D19" s="7">
        <f>MATCH($C19,REPORT_DATA_BY_COMP!$A:$A,0)</f>
        <v>288</v>
      </c>
      <c r="E19" s="25">
        <f>IFERROR(INDEX(REPORT_DATA_BY_COMP!$A:$AB,$D19,MATCH(E$10,REPORT_DATA_BY_COMP!$A$1:$AB$1,0)), "")</f>
        <v>0</v>
      </c>
      <c r="F19" s="25">
        <f>IFERROR(INDEX(REPORT_DATA_BY_COMP!$A:$AB,$D19,MATCH(F$10,REPORT_DATA_BY_COMP!$A$1:$AB$1,0)), "")</f>
        <v>1</v>
      </c>
      <c r="G19" s="25">
        <f>IFERROR(INDEX(REPORT_DATA_BY_COMP!$A:$AB,$D19,MATCH(G$10,REPORT_DATA_BY_COMP!$A$1:$AB$1,0)), "")</f>
        <v>0</v>
      </c>
      <c r="H19" s="25">
        <f>IFERROR(INDEX(REPORT_DATA_BY_COMP!$A:$AB,$D19,MATCH(H$10,REPORT_DATA_BY_COMP!$A$1:$AB$1,0)), "")</f>
        <v>2</v>
      </c>
      <c r="I19" s="25">
        <f>IFERROR(INDEX(REPORT_DATA_BY_COMP!$A:$AB,$D19,MATCH(I$10,REPORT_DATA_BY_COMP!$A$1:$AB$1,0)), "")</f>
        <v>0</v>
      </c>
      <c r="J19" s="7" t="s">
        <v>367</v>
      </c>
      <c r="K19" s="25">
        <f>IFERROR(INDEX(REPORT_DATA_BY_COMP!$A:$AB,$D19,MATCH(K$10,REPORT_DATA_BY_COMP!$A$1:$AB$1,0)), "")</f>
        <v>0</v>
      </c>
      <c r="L19" s="25">
        <f>IFERROR(INDEX(REPORT_DATA_BY_COMP!$A:$AB,$D19,MATCH(L$10,REPORT_DATA_BY_COMP!$A$1:$AB$1,0)), "")</f>
        <v>0</v>
      </c>
      <c r="M19" s="25">
        <f>IFERROR(INDEX(REPORT_DATA_BY_COMP!$A:$AB,$D19,MATCH(M$10,REPORT_DATA_BY_COMP!$A$1:$AB$1,0)), "")</f>
        <v>3</v>
      </c>
      <c r="N19" s="25">
        <f>IFERROR(INDEX(REPORT_DATA_BY_COMP!$A:$AB,$D19,MATCH(N$10,REPORT_DATA_BY_COMP!$A$1:$AB$1,0)), "")</f>
        <v>2</v>
      </c>
      <c r="O19" s="25">
        <f>IFERROR(INDEX(REPORT_DATA_BY_COMP!$A:$AB,$D19,MATCH(O$10,REPORT_DATA_BY_COMP!$A$1:$AB$1,0)), "")</f>
        <v>2</v>
      </c>
      <c r="P19" s="25">
        <f>IFERROR(INDEX(REPORT_DATA_BY_COMP!$A:$AB,$D19,MATCH(P$10,REPORT_DATA_BY_COMP!$A$1:$AB$1,0)), "")</f>
        <v>6</v>
      </c>
      <c r="Q19" s="25" t="str">
        <f>IFERROR(INDEX(REPORT_DATA_BY_COMP!$A:$AB,$D19,MATCH(Q$10,REPORT_DATA_BY_COMP!$A$1:$AB$1,0)), "")</f>
        <v/>
      </c>
      <c r="R19" s="25">
        <f>IFERROR(INDEX(REPORT_DATA_BY_COMP!$A:$AB,$D19,MATCH(R$10,REPORT_DATA_BY_COMP!$A$1:$AB$1,0)), "")</f>
        <v>6</v>
      </c>
      <c r="S19" s="25">
        <f>IFERROR(INDEX(REPORT_DATA_BY_COMP!$A:$AB,$D19,MATCH(S$10,REPORT_DATA_BY_COMP!$A$1:$AB$1,0)), "")</f>
        <v>1</v>
      </c>
      <c r="T19" s="25">
        <f>IFERROR(INDEX(REPORT_DATA_BY_COMP!$A:$AB,$D19,MATCH(T$10,REPORT_DATA_BY_COMP!$A$1:$AB$1,0)), "")</f>
        <v>0</v>
      </c>
    </row>
    <row r="20" spans="1:20" x14ac:dyDescent="0.25">
      <c r="A20" s="55" t="s">
        <v>134</v>
      </c>
      <c r="B20" s="13" t="s">
        <v>361</v>
      </c>
      <c r="C20" s="7" t="str">
        <f>CONCATENATE(YEAR,":",MONTH,":",WEEK,":",DAY,":",$A20)</f>
        <v>2016:1:5:7:BEITOU_S</v>
      </c>
      <c r="D20" s="7">
        <f>MATCH($C20,REPORT_DATA_BY_COMP!$A:$A,0)</f>
        <v>196</v>
      </c>
      <c r="E20" s="25">
        <f>IFERROR(INDEX(REPORT_DATA_BY_COMP!$A:$AB,$D20,MATCH(E$10,REPORT_DATA_BY_COMP!$A$1:$AB$1,0)), "")</f>
        <v>0</v>
      </c>
      <c r="F20" s="25">
        <f>IFERROR(INDEX(REPORT_DATA_BY_COMP!$A:$AB,$D20,MATCH(F$10,REPORT_DATA_BY_COMP!$A$1:$AB$1,0)), "")</f>
        <v>1</v>
      </c>
      <c r="G20" s="25">
        <f>IFERROR(INDEX(REPORT_DATA_BY_COMP!$A:$AB,$D20,MATCH(G$10,REPORT_DATA_BY_COMP!$A$1:$AB$1,0)), "")</f>
        <v>0</v>
      </c>
      <c r="H20" s="25">
        <f>IFERROR(INDEX(REPORT_DATA_BY_COMP!$A:$AB,$D20,MATCH(H$10,REPORT_DATA_BY_COMP!$A$1:$AB$1,0)), "")</f>
        <v>4</v>
      </c>
      <c r="I20" s="25">
        <f>IFERROR(INDEX(REPORT_DATA_BY_COMP!$A:$AB,$D20,MATCH(I$10,REPORT_DATA_BY_COMP!$A$1:$AB$1,0)), "")</f>
        <v>0</v>
      </c>
      <c r="J20" s="7" t="s">
        <v>368</v>
      </c>
      <c r="K20" s="25">
        <f>IFERROR(INDEX(REPORT_DATA_BY_COMP!$A:$AB,$D20,MATCH(K$10,REPORT_DATA_BY_COMP!$A$1:$AB$1,0)), "")</f>
        <v>0</v>
      </c>
      <c r="L20" s="25">
        <f>IFERROR(INDEX(REPORT_DATA_BY_COMP!$A:$AB,$D20,MATCH(L$10,REPORT_DATA_BY_COMP!$A$1:$AB$1,0)), "")</f>
        <v>0</v>
      </c>
      <c r="M20" s="25">
        <f>IFERROR(INDEX(REPORT_DATA_BY_COMP!$A:$AB,$D20,MATCH(M$10,REPORT_DATA_BY_COMP!$A$1:$AB$1,0)), "")</f>
        <v>9</v>
      </c>
      <c r="N20" s="25">
        <f>IFERROR(INDEX(REPORT_DATA_BY_COMP!$A:$AB,$D20,MATCH(N$10,REPORT_DATA_BY_COMP!$A$1:$AB$1,0)), "")</f>
        <v>1</v>
      </c>
      <c r="O20" s="25">
        <f>IFERROR(INDEX(REPORT_DATA_BY_COMP!$A:$AB,$D20,MATCH(O$10,REPORT_DATA_BY_COMP!$A$1:$AB$1,0)), "")</f>
        <v>9</v>
      </c>
      <c r="P20" s="25">
        <f>IFERROR(INDEX(REPORT_DATA_BY_COMP!$A:$AB,$D20,MATCH(P$10,REPORT_DATA_BY_COMP!$A$1:$AB$1,0)), "")</f>
        <v>16</v>
      </c>
      <c r="Q20" s="25" t="str">
        <f>IFERROR(INDEX(REPORT_DATA_BY_COMP!$A:$AB,$D20,MATCH(Q$10,REPORT_DATA_BY_COMP!$A$1:$AB$1,0)), "")</f>
        <v/>
      </c>
      <c r="R20" s="25">
        <f>IFERROR(INDEX(REPORT_DATA_BY_COMP!$A:$AB,$D20,MATCH(R$10,REPORT_DATA_BY_COMP!$A$1:$AB$1,0)), "")</f>
        <v>5</v>
      </c>
      <c r="S20" s="25">
        <f>IFERROR(INDEX(REPORT_DATA_BY_COMP!$A:$AB,$D20,MATCH(S$10,REPORT_DATA_BY_COMP!$A$1:$AB$1,0)), "")</f>
        <v>1</v>
      </c>
      <c r="T20" s="25">
        <f>IFERROR(INDEX(REPORT_DATA_BY_COMP!$A:$AB,$D20,MATCH(T$10,REPORT_DATA_BY_COMP!$A$1:$AB$1,0)), "")</f>
        <v>0</v>
      </c>
    </row>
    <row r="21" spans="1:20" x14ac:dyDescent="0.25">
      <c r="A21" s="53"/>
      <c r="B21" s="23" t="s">
        <v>42</v>
      </c>
      <c r="C21" s="24"/>
      <c r="D21" s="24"/>
      <c r="E21" s="26">
        <f>SUM(E17:E20)</f>
        <v>1</v>
      </c>
      <c r="F21" s="26">
        <f t="shared" ref="F21:K21" si="2">SUM(F17:F20)</f>
        <v>3</v>
      </c>
      <c r="G21" s="26">
        <f t="shared" si="2"/>
        <v>2</v>
      </c>
      <c r="H21" s="26">
        <f t="shared" si="2"/>
        <v>9</v>
      </c>
      <c r="I21" s="26">
        <f t="shared" si="2"/>
        <v>1</v>
      </c>
      <c r="J21" s="24"/>
      <c r="K21" s="26">
        <f t="shared" si="2"/>
        <v>0</v>
      </c>
      <c r="L21" s="26">
        <f t="shared" ref="L21" si="3">SUM(L17:L20)</f>
        <v>0</v>
      </c>
      <c r="M21" s="26">
        <f t="shared" ref="M21" si="4">SUM(M17:M20)</f>
        <v>21</v>
      </c>
      <c r="N21" s="26">
        <f t="shared" ref="N21" si="5">SUM(N17:N20)</f>
        <v>4</v>
      </c>
      <c r="O21" s="26">
        <f t="shared" ref="O21" si="6">SUM(O17:O20)</f>
        <v>26</v>
      </c>
      <c r="P21" s="26">
        <f t="shared" ref="P21" si="7">SUM(P17:P20)</f>
        <v>42</v>
      </c>
      <c r="Q21" s="26">
        <f t="shared" ref="Q21" si="8">SUM(Q17:Q20)</f>
        <v>0</v>
      </c>
      <c r="R21" s="26">
        <f t="shared" ref="R21" si="9">SUM(R17:R20)</f>
        <v>20</v>
      </c>
      <c r="S21" s="26">
        <f t="shared" ref="S21" si="10">SUM(S17:S20)</f>
        <v>4</v>
      </c>
      <c r="T21" s="26">
        <f t="shared" ref="T21" si="11">SUM(T17:T20)</f>
        <v>0</v>
      </c>
    </row>
    <row r="23" spans="1:20" x14ac:dyDescent="0.25">
      <c r="B23" s="29" t="s">
        <v>263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</row>
    <row r="24" spans="1:20" x14ac:dyDescent="0.25">
      <c r="A24" t="s">
        <v>265</v>
      </c>
      <c r="B24" s="30" t="s">
        <v>253</v>
      </c>
      <c r="C24" s="31" t="str">
        <f>CONCATENATE(YEAR,":",MONTH,":1:",WEEKLY_REPORT_DAY,":", $A24)</f>
        <v>2016:1:1:7:NORTH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265</v>
      </c>
      <c r="B25" s="30" t="s">
        <v>254</v>
      </c>
      <c r="C25" s="31" t="str">
        <f>CONCATENATE(YEAR,":",MONTH,":2:",WEEKLY_REPORT_DAY,":", $A25)</f>
        <v>2016:1:2:7:NORTH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265</v>
      </c>
      <c r="B26" s="30" t="s">
        <v>255</v>
      </c>
      <c r="C26" s="31" t="str">
        <f>CONCATENATE(YEAR,":",MONTH,":3:",WEEKLY_REPORT_DAY,":", $A26)</f>
        <v>2016:1:3:7:NORTH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265</v>
      </c>
      <c r="B27" s="30" t="s">
        <v>256</v>
      </c>
      <c r="C27" s="31" t="str">
        <f>CONCATENATE(YEAR,":",MONTH,":4:",WEEKLY_REPORT_DAY,":", $A27)</f>
        <v>2016:1:4:7:NORTH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265</v>
      </c>
      <c r="B28" s="30" t="s">
        <v>257</v>
      </c>
      <c r="C28" s="31" t="str">
        <f>CONCATENATE(YEAR,":",MONTH,":5:",WEEKLY_REPORT_DAY,":", $A28)</f>
        <v>2016:1:5:7:NORTH</v>
      </c>
      <c r="D28" s="31">
        <f>MATCH($C28,REPORT_DATA_BY_ZONE!$A:$A, 0)</f>
        <v>5</v>
      </c>
      <c r="E28" s="25">
        <f>IFERROR(INDEX(REPORT_DATA_BY_ZONE!$A:$Z,$D28,MATCH(E$10,REPORT_DATA_BY_ZONE!$A$1:$Z$1,0)), "")</f>
        <v>1</v>
      </c>
      <c r="F28" s="25">
        <f>IFERROR(INDEX(REPORT_DATA_BY_ZONE!$A:$Z,$D28,MATCH(F$10,REPORT_DATA_BY_ZONE!$A$1:$Z$1,0)), "")</f>
        <v>3</v>
      </c>
      <c r="G28" s="25">
        <f>IFERROR(INDEX(REPORT_DATA_BY_ZONE!$A:$Z,$D28,MATCH(G$10,REPORT_DATA_BY_ZONE!$A$1:$Z$1,0)), "")</f>
        <v>2</v>
      </c>
      <c r="H28" s="25">
        <f>IFERROR(INDEX(REPORT_DATA_BY_ZONE!$A:$Z,$D28,MATCH(H$10,REPORT_DATA_BY_ZONE!$A$1:$Z$1,0)), "")</f>
        <v>13</v>
      </c>
      <c r="I28" s="25">
        <f>IFERROR(INDEX(REPORT_DATA_BY_ZONE!$A:$Z,$D28,MATCH(I$10,REPORT_DATA_BY_ZONE!$A$1:$Z$1,0)), "")</f>
        <v>1</v>
      </c>
      <c r="J28" s="31"/>
      <c r="K28" s="36">
        <f>IFERROR(INDEX(REPORT_DATA_BY_ZONE!$A:$Z,$D28,MATCH(K$10,REPORT_DATA_BY_ZONE!$A$1:$Z$1,0)), "")</f>
        <v>0</v>
      </c>
      <c r="L28" s="36">
        <f>IFERROR(INDEX(REPORT_DATA_BY_ZONE!$A:$Z,$D28,MATCH(L$10,REPORT_DATA_BY_ZONE!$A$1:$Z$1,0)), "")</f>
        <v>0</v>
      </c>
      <c r="M28" s="36">
        <f>IFERROR(INDEX(REPORT_DATA_BY_ZONE!$A:$Z,$D28,MATCH(M$10,REPORT_DATA_BY_ZONE!$A$1:$Z$1,0)), "")</f>
        <v>25</v>
      </c>
      <c r="N28" s="36">
        <f>IFERROR(INDEX(REPORT_DATA_BY_ZONE!$A:$Z,$D28,MATCH(N$10,REPORT_DATA_BY_ZONE!$A$1:$Z$1,0)), "")</f>
        <v>5</v>
      </c>
      <c r="O28" s="36">
        <f>IFERROR(INDEX(REPORT_DATA_BY_ZONE!$A:$Z,$D28,MATCH(O$10,REPORT_DATA_BY_ZONE!$A$1:$Z$1,0)), "")</f>
        <v>37</v>
      </c>
      <c r="P28" s="36">
        <f>IFERROR(INDEX(REPORT_DATA_BY_ZONE!$A:$Z,$D28,MATCH(P$10,REPORT_DATA_BY_ZONE!$A$1:$Z$1,0)), "")</f>
        <v>73</v>
      </c>
      <c r="Q28" s="36">
        <f>IFERROR(INDEX(REPORT_DATA_BY_ZONE!$A:$Z,$D28,MATCH(Q$10,REPORT_DATA_BY_ZONE!$A$1:$Z$1,0)), "")</f>
        <v>27</v>
      </c>
      <c r="R28" s="36">
        <f>IFERROR(INDEX(REPORT_DATA_BY_ZONE!$A:$Z,$D28,MATCH(R$10,REPORT_DATA_BY_ZONE!$A$1:$Z$1,0)), "")</f>
        <v>28</v>
      </c>
      <c r="S28" s="36">
        <f>IFERROR(INDEX(REPORT_DATA_BY_ZONE!$A:$Z,$D28,MATCH(S$10,REPORT_DATA_BY_ZONE!$A$1:$Z$1,0)), "")</f>
        <v>6</v>
      </c>
      <c r="T28" s="36">
        <f>IFERROR(INDEX(REPORT_DATA_BY_ZONE!$A:$Z,$D28,MATCH(T$10,REPORT_DATA_BY_ZONE!$A$1:$Z$1,0)), "")</f>
        <v>0</v>
      </c>
    </row>
    <row r="29" spans="1:20" x14ac:dyDescent="0.25">
      <c r="B29" s="35" t="s">
        <v>42</v>
      </c>
      <c r="C29" s="32"/>
      <c r="D29" s="32"/>
      <c r="E29" s="37">
        <f>SUM(E24:E28)</f>
        <v>1</v>
      </c>
      <c r="F29" s="37">
        <f t="shared" ref="F29:T29" si="12">SUM(F24:F28)</f>
        <v>3</v>
      </c>
      <c r="G29" s="37">
        <f t="shared" si="12"/>
        <v>2</v>
      </c>
      <c r="H29" s="37">
        <f t="shared" si="12"/>
        <v>13</v>
      </c>
      <c r="I29" s="37">
        <f t="shared" si="12"/>
        <v>1</v>
      </c>
      <c r="J29" s="32"/>
      <c r="K29" s="37">
        <f t="shared" si="12"/>
        <v>0</v>
      </c>
      <c r="L29" s="37">
        <f t="shared" si="12"/>
        <v>0</v>
      </c>
      <c r="M29" s="37">
        <f t="shared" si="12"/>
        <v>25</v>
      </c>
      <c r="N29" s="37">
        <f t="shared" si="12"/>
        <v>5</v>
      </c>
      <c r="O29" s="37">
        <f t="shared" si="12"/>
        <v>37</v>
      </c>
      <c r="P29" s="37">
        <f t="shared" si="12"/>
        <v>73</v>
      </c>
      <c r="Q29" s="37">
        <f t="shared" si="12"/>
        <v>27</v>
      </c>
      <c r="R29" s="37">
        <f t="shared" si="12"/>
        <v>28</v>
      </c>
      <c r="S29" s="37">
        <f t="shared" si="12"/>
        <v>6</v>
      </c>
      <c r="T29" s="37">
        <f t="shared" si="12"/>
        <v>0</v>
      </c>
    </row>
    <row r="31" spans="1:20" x14ac:dyDescent="0.25">
      <c r="E31">
        <f>E21+E15</f>
        <v>1</v>
      </c>
      <c r="F31" s="17">
        <f t="shared" ref="F31:T31" si="13">F21+F15</f>
        <v>3</v>
      </c>
      <c r="G31" s="17">
        <f t="shared" si="13"/>
        <v>2</v>
      </c>
      <c r="H31" s="17">
        <f t="shared" si="13"/>
        <v>13</v>
      </c>
      <c r="I31" s="17">
        <f t="shared" si="13"/>
        <v>1</v>
      </c>
      <c r="J31" s="17"/>
      <c r="K31" s="17">
        <f t="shared" si="13"/>
        <v>0</v>
      </c>
      <c r="L31" s="17">
        <f t="shared" si="13"/>
        <v>0</v>
      </c>
      <c r="M31" s="17">
        <f t="shared" si="13"/>
        <v>25</v>
      </c>
      <c r="N31" s="17">
        <f t="shared" si="13"/>
        <v>5</v>
      </c>
      <c r="O31" s="17">
        <f t="shared" si="13"/>
        <v>37</v>
      </c>
      <c r="P31" s="17">
        <f t="shared" si="13"/>
        <v>73</v>
      </c>
      <c r="Q31" s="17">
        <f t="shared" si="13"/>
        <v>0</v>
      </c>
      <c r="R31" s="17">
        <f t="shared" si="13"/>
        <v>28</v>
      </c>
      <c r="S31" s="17">
        <f t="shared" si="13"/>
        <v>6</v>
      </c>
      <c r="T31" s="17">
        <f t="shared" si="13"/>
        <v>0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391" priority="55" operator="lessThan">
      <formula>0.5</formula>
    </cfRule>
    <cfRule type="cellIs" dxfId="390" priority="56" operator="greaterThan">
      <formula>0.5</formula>
    </cfRule>
  </conditionalFormatting>
  <conditionalFormatting sqref="M12">
    <cfRule type="cellIs" dxfId="389" priority="53" operator="lessThan">
      <formula>4.5</formula>
    </cfRule>
    <cfRule type="cellIs" dxfId="388" priority="54" operator="greaterThan">
      <formula>5.5</formula>
    </cfRule>
  </conditionalFormatting>
  <conditionalFormatting sqref="N12">
    <cfRule type="cellIs" dxfId="387" priority="51" operator="lessThan">
      <formula>1.5</formula>
    </cfRule>
    <cfRule type="cellIs" dxfId="386" priority="52" operator="greaterThan">
      <formula>2.5</formula>
    </cfRule>
  </conditionalFormatting>
  <conditionalFormatting sqref="O12">
    <cfRule type="cellIs" dxfId="385" priority="49" operator="lessThan">
      <formula>4.5</formula>
    </cfRule>
    <cfRule type="cellIs" dxfId="384" priority="50" operator="greaterThan">
      <formula>7.5</formula>
    </cfRule>
  </conditionalFormatting>
  <conditionalFormatting sqref="Q12">
    <cfRule type="cellIs" dxfId="383" priority="47" operator="lessThan">
      <formula>2.5</formula>
    </cfRule>
    <cfRule type="cellIs" dxfId="382" priority="48" operator="greaterThan">
      <formula>4.5</formula>
    </cfRule>
  </conditionalFormatting>
  <conditionalFormatting sqref="R12">
    <cfRule type="cellIs" dxfId="381" priority="45" operator="lessThan">
      <formula>2.5</formula>
    </cfRule>
    <cfRule type="cellIs" dxfId="380" priority="46" operator="greaterThan">
      <formula>4.5</formula>
    </cfRule>
  </conditionalFormatting>
  <conditionalFormatting sqref="S12">
    <cfRule type="cellIs" dxfId="379" priority="44" operator="greaterThan">
      <formula>1.5</formula>
    </cfRule>
  </conditionalFormatting>
  <conditionalFormatting sqref="K12:T12">
    <cfRule type="expression" dxfId="378" priority="43">
      <formula>K12=""</formula>
    </cfRule>
  </conditionalFormatting>
  <conditionalFormatting sqref="K13:L14">
    <cfRule type="cellIs" dxfId="377" priority="41" operator="lessThan">
      <formula>0.5</formula>
    </cfRule>
    <cfRule type="cellIs" dxfId="376" priority="42" operator="greaterThan">
      <formula>0.5</formula>
    </cfRule>
  </conditionalFormatting>
  <conditionalFormatting sqref="M13:M14">
    <cfRule type="cellIs" dxfId="375" priority="39" operator="lessThan">
      <formula>4.5</formula>
    </cfRule>
    <cfRule type="cellIs" dxfId="374" priority="40" operator="greaterThan">
      <formula>5.5</formula>
    </cfRule>
  </conditionalFormatting>
  <conditionalFormatting sqref="N13:N14">
    <cfRule type="cellIs" dxfId="373" priority="37" operator="lessThan">
      <formula>1.5</formula>
    </cfRule>
    <cfRule type="cellIs" dxfId="372" priority="38" operator="greaterThan">
      <formula>2.5</formula>
    </cfRule>
  </conditionalFormatting>
  <conditionalFormatting sqref="O13:O14">
    <cfRule type="cellIs" dxfId="371" priority="35" operator="lessThan">
      <formula>4.5</formula>
    </cfRule>
    <cfRule type="cellIs" dxfId="370" priority="36" operator="greaterThan">
      <formula>7.5</formula>
    </cfRule>
  </conditionalFormatting>
  <conditionalFormatting sqref="Q13:Q14">
    <cfRule type="cellIs" dxfId="369" priority="33" operator="lessThan">
      <formula>2.5</formula>
    </cfRule>
    <cfRule type="cellIs" dxfId="368" priority="34" operator="greaterThan">
      <formula>4.5</formula>
    </cfRule>
  </conditionalFormatting>
  <conditionalFormatting sqref="R13:R14">
    <cfRule type="cellIs" dxfId="367" priority="31" operator="lessThan">
      <formula>2.5</formula>
    </cfRule>
    <cfRule type="cellIs" dxfId="366" priority="32" operator="greaterThan">
      <formula>4.5</formula>
    </cfRule>
  </conditionalFormatting>
  <conditionalFormatting sqref="S13:S14">
    <cfRule type="cellIs" dxfId="365" priority="30" operator="greaterThan">
      <formula>1.5</formula>
    </cfRule>
  </conditionalFormatting>
  <conditionalFormatting sqref="K13:T14">
    <cfRule type="expression" dxfId="364" priority="29">
      <formula>K13=""</formula>
    </cfRule>
  </conditionalFormatting>
  <conditionalFormatting sqref="K17:L18">
    <cfRule type="cellIs" dxfId="363" priority="27" operator="lessThan">
      <formula>0.5</formula>
    </cfRule>
    <cfRule type="cellIs" dxfId="362" priority="28" operator="greaterThan">
      <formula>0.5</formula>
    </cfRule>
  </conditionalFormatting>
  <conditionalFormatting sqref="M17:M18">
    <cfRule type="cellIs" dxfId="361" priority="25" operator="lessThan">
      <formula>4.5</formula>
    </cfRule>
    <cfRule type="cellIs" dxfId="360" priority="26" operator="greaterThan">
      <formula>5.5</formula>
    </cfRule>
  </conditionalFormatting>
  <conditionalFormatting sqref="N17:N18">
    <cfRule type="cellIs" dxfId="359" priority="23" operator="lessThan">
      <formula>1.5</formula>
    </cfRule>
    <cfRule type="cellIs" dxfId="358" priority="24" operator="greaterThan">
      <formula>2.5</formula>
    </cfRule>
  </conditionalFormatting>
  <conditionalFormatting sqref="O17:O18">
    <cfRule type="cellIs" dxfId="357" priority="21" operator="lessThan">
      <formula>4.5</formula>
    </cfRule>
    <cfRule type="cellIs" dxfId="356" priority="22" operator="greaterThan">
      <formula>7.5</formula>
    </cfRule>
  </conditionalFormatting>
  <conditionalFormatting sqref="Q17:Q18">
    <cfRule type="cellIs" dxfId="355" priority="19" operator="lessThan">
      <formula>2.5</formula>
    </cfRule>
    <cfRule type="cellIs" dxfId="354" priority="20" operator="greaterThan">
      <formula>4.5</formula>
    </cfRule>
  </conditionalFormatting>
  <conditionalFormatting sqref="R17:R18">
    <cfRule type="cellIs" dxfId="353" priority="17" operator="lessThan">
      <formula>2.5</formula>
    </cfRule>
    <cfRule type="cellIs" dxfId="352" priority="18" operator="greaterThan">
      <formula>4.5</formula>
    </cfRule>
  </conditionalFormatting>
  <conditionalFormatting sqref="S17:S18">
    <cfRule type="cellIs" dxfId="351" priority="16" operator="greaterThan">
      <formula>1.5</formula>
    </cfRule>
  </conditionalFormatting>
  <conditionalFormatting sqref="K17:T18">
    <cfRule type="expression" dxfId="350" priority="15">
      <formula>K17=""</formula>
    </cfRule>
  </conditionalFormatting>
  <conditionalFormatting sqref="K19:L20">
    <cfRule type="cellIs" dxfId="349" priority="13" operator="lessThan">
      <formula>0.5</formula>
    </cfRule>
    <cfRule type="cellIs" dxfId="348" priority="14" operator="greaterThan">
      <formula>0.5</formula>
    </cfRule>
  </conditionalFormatting>
  <conditionalFormatting sqref="M19:M20">
    <cfRule type="cellIs" dxfId="347" priority="11" operator="lessThan">
      <formula>4.5</formula>
    </cfRule>
    <cfRule type="cellIs" dxfId="346" priority="12" operator="greaterThan">
      <formula>5.5</formula>
    </cfRule>
  </conditionalFormatting>
  <conditionalFormatting sqref="N19:N20">
    <cfRule type="cellIs" dxfId="345" priority="9" operator="lessThan">
      <formula>1.5</formula>
    </cfRule>
    <cfRule type="cellIs" dxfId="344" priority="10" operator="greaterThan">
      <formula>2.5</formula>
    </cfRule>
  </conditionalFormatting>
  <conditionalFormatting sqref="O19:O20">
    <cfRule type="cellIs" dxfId="343" priority="7" operator="lessThan">
      <formula>4.5</formula>
    </cfRule>
    <cfRule type="cellIs" dxfId="342" priority="8" operator="greaterThan">
      <formula>7.5</formula>
    </cfRule>
  </conditionalFormatting>
  <conditionalFormatting sqref="Q19:Q20">
    <cfRule type="cellIs" dxfId="341" priority="5" operator="lessThan">
      <formula>2.5</formula>
    </cfRule>
    <cfRule type="cellIs" dxfId="340" priority="6" operator="greaterThan">
      <formula>4.5</formula>
    </cfRule>
  </conditionalFormatting>
  <conditionalFormatting sqref="R19:R20">
    <cfRule type="cellIs" dxfId="339" priority="3" operator="lessThan">
      <formula>2.5</formula>
    </cfRule>
    <cfRule type="cellIs" dxfId="338" priority="4" operator="greaterThan">
      <formula>4.5</formula>
    </cfRule>
  </conditionalFormatting>
  <conditionalFormatting sqref="S19:S20">
    <cfRule type="cellIs" dxfId="337" priority="2" operator="greaterThan">
      <formula>1.5</formula>
    </cfRule>
  </conditionalFormatting>
  <conditionalFormatting sqref="K19:T20">
    <cfRule type="expression" dxfId="336" priority="1">
      <formula>K19=""</formula>
    </cfRule>
  </conditionalFormatting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CONTROLS</vt:lpstr>
      <vt:lpstr>MISSION_TOTALS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REPORT_DATA_BY_COMP</vt:lpstr>
      <vt:lpstr>REPORT_DATA_BY_ZONE</vt:lpstr>
      <vt:lpstr>DATE</vt:lpstr>
      <vt:lpstr>DAY</vt:lpstr>
      <vt:lpstr>MONTH</vt:lpstr>
      <vt:lpstr>CENTRAL!Print_Area</vt:lpstr>
      <vt:lpstr>EAST!Print_Area</vt:lpstr>
      <vt:lpstr>HUALIAN!Print_Area</vt:lpstr>
      <vt:lpstr>MISSION_TOTALS!Print_Area</vt:lpstr>
      <vt:lpstr>NORTH!Print_Area</vt:lpstr>
      <vt:lpstr>OFFICE!Print_Area</vt:lpstr>
      <vt:lpstr>SOUTH!Print_Area</vt:lpstr>
      <vt:lpstr>TAIDONG!Print_Area</vt:lpstr>
      <vt:lpstr>TAOYUAN!Print_Area</vt:lpstr>
      <vt:lpstr>WEST!Print_Area</vt:lpstr>
      <vt:lpstr>XINZHU!Print_Area</vt:lpstr>
      <vt:lpstr>ZHUNAN!Print_Area</vt:lpstr>
      <vt:lpstr>REPORT_DATA_BY_COMP!report_data</vt:lpstr>
      <vt:lpstr>REPORT_DATA_BY_ZONE!report_data_by_zone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2016-02-03T06:01:13Z</cp:lastPrinted>
  <dcterms:created xsi:type="dcterms:W3CDTF">2016-01-05T05:01:49Z</dcterms:created>
  <dcterms:modified xsi:type="dcterms:W3CDTF">2016-02-04T01:23:15Z</dcterms:modified>
</cp:coreProperties>
</file>