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1" activeTab="6"/>
  </bookViews>
  <sheets>
    <sheet name="CONTROLS" sheetId="4" r:id="rId1"/>
    <sheet name="REPORT_DATA_BY_COMP" sheetId="24" r:id="rId2"/>
    <sheet name="REPORT_DATA_BY_ZONE" sheetId="25" r:id="rId3"/>
    <sheet name="MISSION_TOTALS" sheetId="23" r:id="rId4"/>
    <sheet name="OFFICE" sheetId="20" r:id="rId5"/>
    <sheet name="OFFICE_GRAPH" sheetId="42" r:id="rId6"/>
    <sheet name="OFFICE_GRAPH_DATA" sheetId="41" r:id="rId7"/>
    <sheet name="TAOYUAN" sheetId="40" r:id="rId8"/>
    <sheet name="EAST" sheetId="39" r:id="rId9"/>
    <sheet name="HUALIAN" sheetId="31" r:id="rId10"/>
    <sheet name="TAIDONG" sheetId="32" r:id="rId11"/>
    <sheet name="ZHUNAN" sheetId="33" r:id="rId12"/>
    <sheet name="XINZHU" sheetId="34" r:id="rId13"/>
    <sheet name="CENTRAL" sheetId="35" r:id="rId14"/>
    <sheet name="NORTH" sheetId="36" r:id="rId15"/>
    <sheet name="SOUTH" sheetId="37" r:id="rId16"/>
    <sheet name="WEST" sheetId="38" r:id="rId17"/>
  </sheets>
  <definedNames>
    <definedName name="DATE">CONTROLS!$B$1</definedName>
    <definedName name="DAY">CONTROLS!$D$4</definedName>
    <definedName name="MONTH">CONTROLS!$D$2</definedName>
    <definedName name="_xlnm.Print_Area" localSheetId="13">CENTRAL!$A$1:$V$30</definedName>
    <definedName name="_xlnm.Print_Area" localSheetId="8">EAST!$A$1:$V$37</definedName>
    <definedName name="_xlnm.Print_Area" localSheetId="9">HUALIAN!$A$1:$V$26</definedName>
    <definedName name="_xlnm.Print_Area" localSheetId="3">MISSION_TOTALS!$A$1:$S$14</definedName>
    <definedName name="_xlnm.Print_Area" localSheetId="14">NORTH!$A$1:$V$27</definedName>
    <definedName name="_xlnm.Print_Area" localSheetId="15">SOUTH!$A$1:$V$33</definedName>
    <definedName name="_xlnm.Print_Area" localSheetId="10">TAIDONG!$A$1:$V$29</definedName>
    <definedName name="_xlnm.Print_Area" localSheetId="7">TAOYUAN!$A$1:$V$40</definedName>
    <definedName name="_xlnm.Print_Area" localSheetId="16">WEST!$A$1:$V$33</definedName>
    <definedName name="_xlnm.Print_Area" localSheetId="12">XINZHU!$A$1:$V$32</definedName>
    <definedName name="_xlnm.Print_Area" localSheetId="11">ZHUNAN!$A$1:$V$27</definedName>
    <definedName name="report_data" localSheetId="1">REPORT_DATA_BY_COMP!$A$1:$R$388</definedName>
    <definedName name="report_data_by_zone" localSheetId="2">REPORT_DATA_BY_ZONE!$A$1:$R$45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L3" i="41" l="1"/>
  <c r="M3" i="41"/>
  <c r="N3" i="41"/>
  <c r="L4" i="41"/>
  <c r="M4" i="41"/>
  <c r="N4" i="41"/>
  <c r="L5" i="41"/>
  <c r="M5" i="41"/>
  <c r="N5" i="41"/>
  <c r="L6" i="41"/>
  <c r="M6" i="41"/>
  <c r="N6" i="41"/>
  <c r="L7" i="41"/>
  <c r="M7" i="41"/>
  <c r="N7" i="41"/>
  <c r="L8" i="41"/>
  <c r="M8" i="41"/>
  <c r="N8" i="41"/>
  <c r="L9" i="41"/>
  <c r="M9" i="41"/>
  <c r="N9" i="41"/>
  <c r="L10" i="41"/>
  <c r="M10" i="41"/>
  <c r="N10" i="41"/>
  <c r="L11" i="41"/>
  <c r="M11" i="41"/>
  <c r="N11" i="41"/>
  <c r="L12" i="41"/>
  <c r="M12" i="41"/>
  <c r="N12" i="41"/>
  <c r="L13" i="41"/>
  <c r="M13" i="41"/>
  <c r="N13" i="41"/>
  <c r="L14" i="41"/>
  <c r="M14" i="41"/>
  <c r="N14" i="41"/>
  <c r="L15" i="41"/>
  <c r="M15" i="41"/>
  <c r="N15" i="41"/>
  <c r="K4" i="41"/>
  <c r="K5" i="41"/>
  <c r="K6" i="41"/>
  <c r="K7" i="41"/>
  <c r="K8" i="41"/>
  <c r="K9" i="41"/>
  <c r="K10" i="41"/>
  <c r="K11" i="41"/>
  <c r="K12" i="41"/>
  <c r="K13" i="41"/>
  <c r="K14" i="41"/>
  <c r="K15" i="41"/>
  <c r="K3" i="41"/>
  <c r="E4" i="41"/>
  <c r="G4" i="41" s="1"/>
  <c r="E5" i="41"/>
  <c r="E6" i="41"/>
  <c r="G6" i="41" s="1"/>
  <c r="E7" i="41"/>
  <c r="G7" i="41" s="1"/>
  <c r="E8" i="41"/>
  <c r="G8" i="41" s="1"/>
  <c r="E9" i="41"/>
  <c r="G9" i="41" s="1"/>
  <c r="E10" i="41"/>
  <c r="G10" i="41" s="1"/>
  <c r="E11" i="41"/>
  <c r="G11" i="41" s="1"/>
  <c r="E12" i="41"/>
  <c r="G12" i="41" s="1"/>
  <c r="E13" i="41"/>
  <c r="E14" i="41"/>
  <c r="E15" i="41"/>
  <c r="G15" i="41" s="1"/>
  <c r="E3" i="41"/>
  <c r="C4" i="41"/>
  <c r="D4" i="41" s="1"/>
  <c r="C5" i="41"/>
  <c r="D5" i="41" s="1"/>
  <c r="C6" i="41"/>
  <c r="D6" i="41" s="1"/>
  <c r="C7" i="41"/>
  <c r="D7" i="41" s="1"/>
  <c r="C8" i="41"/>
  <c r="D8" i="41" s="1"/>
  <c r="C9" i="41"/>
  <c r="D9" i="41" s="1"/>
  <c r="C10" i="41"/>
  <c r="D10" i="41" s="1"/>
  <c r="C11" i="41"/>
  <c r="D11" i="41" s="1"/>
  <c r="C12" i="41"/>
  <c r="D12" i="41" s="1"/>
  <c r="C13" i="41"/>
  <c r="D13" i="41" s="1"/>
  <c r="C14" i="41"/>
  <c r="D14" i="41" s="1"/>
  <c r="C15" i="41"/>
  <c r="D15" i="41" s="1"/>
  <c r="C3" i="41"/>
  <c r="D3" i="41" s="1"/>
  <c r="K4" i="20"/>
  <c r="G4" i="20"/>
  <c r="J4" i="20"/>
  <c r="I4" i="20"/>
  <c r="H4" i="20"/>
  <c r="E16" i="41" l="1"/>
  <c r="H10" i="41"/>
  <c r="I10" i="41" s="1"/>
  <c r="J10" i="41" s="1"/>
  <c r="G13" i="41"/>
  <c r="H9" i="41"/>
  <c r="G14" i="41"/>
  <c r="H14" i="41" s="1"/>
  <c r="G5" i="41"/>
  <c r="H5" i="41" s="1"/>
  <c r="H15" i="41"/>
  <c r="I15" i="41" s="1"/>
  <c r="J15" i="41" s="1"/>
  <c r="H12" i="41"/>
  <c r="I12" i="41" s="1"/>
  <c r="J12" i="41" s="1"/>
  <c r="H11" i="41"/>
  <c r="H8" i="41"/>
  <c r="H7" i="41"/>
  <c r="I7" i="41" s="1"/>
  <c r="J7" i="41" s="1"/>
  <c r="H6" i="41"/>
  <c r="I6" i="41" s="1"/>
  <c r="H4" i="41"/>
  <c r="I4" i="41" s="1"/>
  <c r="G3" i="41"/>
  <c r="G5" i="23"/>
  <c r="G4" i="23"/>
  <c r="G16" i="41" l="1"/>
  <c r="I14" i="41"/>
  <c r="J14" i="41" s="1"/>
  <c r="H13" i="41"/>
  <c r="J6" i="41"/>
  <c r="I5" i="41"/>
  <c r="J5" i="41" s="1"/>
  <c r="I9" i="41"/>
  <c r="J9" i="41" s="1"/>
  <c r="J4" i="41"/>
  <c r="I11" i="41"/>
  <c r="J11" i="41" s="1"/>
  <c r="I8" i="41"/>
  <c r="J8" i="41" s="1"/>
  <c r="H3" i="41"/>
  <c r="A3" i="23"/>
  <c r="I3" i="41" l="1"/>
  <c r="H16" i="41"/>
  <c r="I13" i="41"/>
  <c r="J13" i="41" s="1"/>
  <c r="B3" i="40"/>
  <c r="B3" i="39"/>
  <c r="B3" i="38"/>
  <c r="B3" i="37"/>
  <c r="B3" i="36"/>
  <c r="B3" i="35"/>
  <c r="B3" i="34"/>
  <c r="B3" i="33"/>
  <c r="B3" i="32"/>
  <c r="B3" i="31"/>
  <c r="B2" i="20"/>
  <c r="J3" i="41" l="1"/>
  <c r="J16" i="41" s="1"/>
  <c r="I16" i="41"/>
  <c r="D3" i="4"/>
  <c r="D2" i="4" l="1"/>
  <c r="D4" i="4"/>
  <c r="D1" i="4"/>
  <c r="V16" i="23" l="1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C18" i="40"/>
  <c r="D18" i="40" s="1"/>
  <c r="C19" i="40"/>
  <c r="D19" i="40" s="1"/>
  <c r="C26" i="40"/>
  <c r="D26" i="40" s="1"/>
  <c r="C20" i="40"/>
  <c r="D20" i="40" s="1"/>
  <c r="C38" i="40"/>
  <c r="D38" i="40" s="1"/>
  <c r="S38" i="40" s="1"/>
  <c r="C37" i="40"/>
  <c r="D37" i="40" s="1"/>
  <c r="S37" i="40" s="1"/>
  <c r="C30" i="40"/>
  <c r="D30" i="40" s="1"/>
  <c r="C36" i="40"/>
  <c r="D36" i="40" s="1"/>
  <c r="S36" i="40" s="1"/>
  <c r="C35" i="40"/>
  <c r="D35" i="40" s="1"/>
  <c r="S35" i="40" s="1"/>
  <c r="C24" i="40"/>
  <c r="D24" i="40" s="1"/>
  <c r="C12" i="40"/>
  <c r="D12" i="40" s="1"/>
  <c r="C10" i="40"/>
  <c r="D10" i="40" s="1"/>
  <c r="C26" i="39"/>
  <c r="D26" i="39" s="1"/>
  <c r="C31" i="40"/>
  <c r="D31" i="40" s="1"/>
  <c r="C23" i="40"/>
  <c r="D23" i="40" s="1"/>
  <c r="C25" i="39"/>
  <c r="D25" i="39" s="1"/>
  <c r="C16" i="40"/>
  <c r="D16" i="40" s="1"/>
  <c r="C29" i="40"/>
  <c r="D29" i="40" s="1"/>
  <c r="C17" i="40"/>
  <c r="D17" i="40" s="1"/>
  <c r="C13" i="40"/>
  <c r="D13" i="40" s="1"/>
  <c r="C11" i="40"/>
  <c r="D11" i="40" s="1"/>
  <c r="C28" i="39"/>
  <c r="D28" i="39" s="1"/>
  <c r="C39" i="40"/>
  <c r="D39" i="40" s="1"/>
  <c r="S39" i="40" s="1"/>
  <c r="C25" i="40"/>
  <c r="D25" i="40" s="1"/>
  <c r="C27" i="39"/>
  <c r="D27" i="39" s="1"/>
  <c r="C34" i="39"/>
  <c r="D34" i="39" s="1"/>
  <c r="C21" i="39"/>
  <c r="D21" i="39" s="1"/>
  <c r="C17" i="39"/>
  <c r="D17" i="39" s="1"/>
  <c r="C12" i="39"/>
  <c r="D12" i="39" s="1"/>
  <c r="C33" i="39"/>
  <c r="D33" i="39" s="1"/>
  <c r="C36" i="39"/>
  <c r="D36" i="39" s="1"/>
  <c r="C32" i="39"/>
  <c r="D32" i="39" s="1"/>
  <c r="C22" i="39"/>
  <c r="D22" i="39" s="1"/>
  <c r="C20" i="39"/>
  <c r="D20" i="39" s="1"/>
  <c r="C16" i="39"/>
  <c r="D16" i="39" s="1"/>
  <c r="C13" i="39"/>
  <c r="D13" i="39" s="1"/>
  <c r="C11" i="39"/>
  <c r="D11" i="39" s="1"/>
  <c r="C35" i="39"/>
  <c r="D35" i="39" s="1"/>
  <c r="C13" i="38"/>
  <c r="D13" i="38" s="1"/>
  <c r="C10" i="39"/>
  <c r="D10" i="39" s="1"/>
  <c r="C30" i="38"/>
  <c r="D30" i="38" s="1"/>
  <c r="C24" i="38"/>
  <c r="D24" i="38" s="1"/>
  <c r="C22" i="38"/>
  <c r="D22" i="38" s="1"/>
  <c r="C17" i="38"/>
  <c r="D17" i="38" s="1"/>
  <c r="C12" i="38"/>
  <c r="D12" i="38" s="1"/>
  <c r="C29" i="38"/>
  <c r="D29" i="38" s="1"/>
  <c r="C32" i="38"/>
  <c r="D32" i="38" s="1"/>
  <c r="C28" i="38"/>
  <c r="D28" i="38" s="1"/>
  <c r="C23" i="38"/>
  <c r="D23" i="38" s="1"/>
  <c r="C21" i="38"/>
  <c r="D21" i="38" s="1"/>
  <c r="C18" i="38"/>
  <c r="D18" i="38" s="1"/>
  <c r="C31" i="38"/>
  <c r="D31" i="38" s="1"/>
  <c r="C11" i="38"/>
  <c r="D11" i="38" s="1"/>
  <c r="C10" i="38"/>
  <c r="D10" i="38" s="1"/>
  <c r="C11" i="37"/>
  <c r="D11" i="37" s="1"/>
  <c r="C10" i="37"/>
  <c r="D10" i="37" s="1"/>
  <c r="C12" i="37"/>
  <c r="D12" i="37" s="1"/>
  <c r="C14" i="38"/>
  <c r="D14" i="38" s="1"/>
  <c r="C13" i="37"/>
  <c r="D13" i="37" s="1"/>
  <c r="C31" i="37"/>
  <c r="D31" i="37" s="1"/>
  <c r="C32" i="37"/>
  <c r="D32" i="37" s="1"/>
  <c r="C17" i="37"/>
  <c r="D17" i="37" s="1"/>
  <c r="C30" i="37"/>
  <c r="D30" i="37" s="1"/>
  <c r="C24" i="37"/>
  <c r="D24" i="37" s="1"/>
  <c r="C22" i="37"/>
  <c r="D22" i="37" s="1"/>
  <c r="C18" i="37"/>
  <c r="D18" i="37" s="1"/>
  <c r="C16" i="37"/>
  <c r="D16" i="37" s="1"/>
  <c r="C28" i="37"/>
  <c r="D28" i="37" s="1"/>
  <c r="S28" i="37" s="1"/>
  <c r="C29" i="37"/>
  <c r="D29" i="37" s="1"/>
  <c r="C23" i="37"/>
  <c r="D23" i="37" s="1"/>
  <c r="C21" i="37"/>
  <c r="D21" i="37" s="1"/>
  <c r="C24" i="36"/>
  <c r="D24" i="36" s="1"/>
  <c r="C18" i="36"/>
  <c r="D18" i="36" s="1"/>
  <c r="C16" i="36"/>
  <c r="D16" i="36" s="1"/>
  <c r="C11" i="36"/>
  <c r="D11" i="36" s="1"/>
  <c r="C25" i="36"/>
  <c r="D25" i="36" s="1"/>
  <c r="C23" i="36"/>
  <c r="D23" i="36" s="1"/>
  <c r="C26" i="36"/>
  <c r="D26" i="36" s="1"/>
  <c r="C22" i="36"/>
  <c r="D22" i="36" s="1"/>
  <c r="C17" i="36"/>
  <c r="D17" i="36" s="1"/>
  <c r="C15" i="36"/>
  <c r="D15" i="36" s="1"/>
  <c r="C12" i="36"/>
  <c r="D12" i="36" s="1"/>
  <c r="C10" i="36"/>
  <c r="D10" i="36" s="1"/>
  <c r="C28" i="35"/>
  <c r="D28" i="35" s="1"/>
  <c r="C26" i="35"/>
  <c r="D26" i="35" s="1"/>
  <c r="C29" i="35"/>
  <c r="D29" i="35" s="1"/>
  <c r="C25" i="35"/>
  <c r="D25" i="35" s="1"/>
  <c r="C20" i="35"/>
  <c r="D20" i="35" s="1"/>
  <c r="C18" i="35"/>
  <c r="D18" i="35" s="1"/>
  <c r="C14" i="35"/>
  <c r="D14" i="35" s="1"/>
  <c r="C12" i="35"/>
  <c r="D12" i="35" s="1"/>
  <c r="C10" i="35"/>
  <c r="D10" i="35" s="1"/>
  <c r="C27" i="35"/>
  <c r="D27" i="35" s="1"/>
  <c r="C13" i="35"/>
  <c r="D13" i="35" s="1"/>
  <c r="C21" i="34"/>
  <c r="D21" i="34" s="1"/>
  <c r="C19" i="35"/>
  <c r="D19" i="35" s="1"/>
  <c r="C23" i="34"/>
  <c r="D23" i="34" s="1"/>
  <c r="C15" i="35"/>
  <c r="D15" i="35" s="1"/>
  <c r="C22" i="34"/>
  <c r="D22" i="34" s="1"/>
  <c r="C21" i="35"/>
  <c r="D21" i="35" s="1"/>
  <c r="C11" i="35"/>
  <c r="D11" i="35" s="1"/>
  <c r="C20" i="34"/>
  <c r="D20" i="34" s="1"/>
  <c r="C29" i="34"/>
  <c r="D29" i="34" s="1"/>
  <c r="C13" i="34"/>
  <c r="D13" i="34" s="1"/>
  <c r="C11" i="34"/>
  <c r="D11" i="34" s="1"/>
  <c r="C11" i="33"/>
  <c r="D11" i="33" s="1"/>
  <c r="C28" i="34"/>
  <c r="D28" i="34" s="1"/>
  <c r="C17" i="34"/>
  <c r="D17" i="34" s="1"/>
  <c r="C10" i="33"/>
  <c r="D10" i="33" s="1"/>
  <c r="C31" i="34"/>
  <c r="D31" i="34" s="1"/>
  <c r="C27" i="34"/>
  <c r="D27" i="34" s="1"/>
  <c r="C12" i="34"/>
  <c r="D12" i="34" s="1"/>
  <c r="C10" i="34"/>
  <c r="D10" i="34" s="1"/>
  <c r="C30" i="34"/>
  <c r="D30" i="34" s="1"/>
  <c r="C16" i="34"/>
  <c r="D16" i="34" s="1"/>
  <c r="C24" i="33"/>
  <c r="D24" i="33" s="1"/>
  <c r="C17" i="33"/>
  <c r="D17" i="33" s="1"/>
  <c r="C19" i="32"/>
  <c r="D19" i="32" s="1"/>
  <c r="C23" i="33"/>
  <c r="D23" i="33" s="1"/>
  <c r="C12" i="33"/>
  <c r="D12" i="33" s="1"/>
  <c r="C26" i="33"/>
  <c r="D26" i="33" s="1"/>
  <c r="C22" i="33"/>
  <c r="D22" i="33" s="1"/>
  <c r="C18" i="33"/>
  <c r="D18" i="33" s="1"/>
  <c r="C16" i="33"/>
  <c r="D16" i="33" s="1"/>
  <c r="C25" i="33"/>
  <c r="D25" i="33" s="1"/>
  <c r="C20" i="32"/>
  <c r="D20" i="32" s="1"/>
  <c r="C13" i="33"/>
  <c r="D13" i="33" s="1"/>
  <c r="C27" i="32"/>
  <c r="D27" i="32" s="1"/>
  <c r="C16" i="32"/>
  <c r="D16" i="32" s="1"/>
  <c r="C14" i="32"/>
  <c r="D14" i="32" s="1"/>
  <c r="C16" i="31"/>
  <c r="D16" i="31" s="1"/>
  <c r="C26" i="32"/>
  <c r="D26" i="32" s="1"/>
  <c r="C10" i="32"/>
  <c r="D10" i="32" s="1"/>
  <c r="C15" i="31"/>
  <c r="D15" i="31" s="1"/>
  <c r="C25" i="32"/>
  <c r="D25" i="32" s="1"/>
  <c r="C15" i="32"/>
  <c r="D15" i="32" s="1"/>
  <c r="C11" i="31"/>
  <c r="D11" i="31" s="1"/>
  <c r="C28" i="32"/>
  <c r="D28" i="32" s="1"/>
  <c r="C24" i="32"/>
  <c r="D24" i="32" s="1"/>
  <c r="C11" i="32"/>
  <c r="D11" i="32" s="1"/>
  <c r="C17" i="31"/>
  <c r="D17" i="31" s="1"/>
  <c r="C23" i="31"/>
  <c r="D23" i="31" s="1"/>
  <c r="C10" i="31"/>
  <c r="D10" i="31" s="1"/>
  <c r="C12" i="31"/>
  <c r="D12" i="31" s="1"/>
  <c r="C22" i="31"/>
  <c r="D22" i="31" s="1"/>
  <c r="C24" i="31"/>
  <c r="D24" i="31" s="1"/>
  <c r="C25" i="31"/>
  <c r="D25" i="31" s="1"/>
  <c r="C21" i="31"/>
  <c r="D21" i="31" s="1"/>
  <c r="E14" i="20"/>
  <c r="E17" i="20"/>
  <c r="E18" i="20"/>
  <c r="E16" i="20"/>
  <c r="E15" i="20"/>
  <c r="N22" i="31" l="1"/>
  <c r="R22" i="31"/>
  <c r="V22" i="31"/>
  <c r="O22" i="31"/>
  <c r="S22" i="31"/>
  <c r="L22" i="31"/>
  <c r="P22" i="31"/>
  <c r="T22" i="31"/>
  <c r="M22" i="31"/>
  <c r="Q22" i="31"/>
  <c r="U22" i="31"/>
  <c r="O27" i="35"/>
  <c r="S27" i="35"/>
  <c r="L27" i="35"/>
  <c r="P27" i="35"/>
  <c r="T27" i="35"/>
  <c r="M27" i="35"/>
  <c r="Q27" i="35"/>
  <c r="U27" i="35"/>
  <c r="N27" i="35"/>
  <c r="R27" i="35"/>
  <c r="V27" i="35"/>
  <c r="N32" i="37"/>
  <c r="R32" i="37"/>
  <c r="V32" i="37"/>
  <c r="O32" i="37"/>
  <c r="M32" i="37"/>
  <c r="Q32" i="37"/>
  <c r="U32" i="37"/>
  <c r="S32" i="37"/>
  <c r="L32" i="37"/>
  <c r="P32" i="37"/>
  <c r="T32" i="37"/>
  <c r="O21" i="31"/>
  <c r="S21" i="31"/>
  <c r="P21" i="31"/>
  <c r="T21" i="31"/>
  <c r="M21" i="31"/>
  <c r="Q21" i="31"/>
  <c r="U21" i="31"/>
  <c r="N21" i="31"/>
  <c r="R21" i="31"/>
  <c r="V21" i="31"/>
  <c r="N26" i="32"/>
  <c r="R26" i="32"/>
  <c r="V26" i="32"/>
  <c r="O26" i="32"/>
  <c r="S26" i="32"/>
  <c r="L26" i="32"/>
  <c r="P26" i="32"/>
  <c r="T26" i="32"/>
  <c r="M26" i="32"/>
  <c r="Q26" i="32"/>
  <c r="U26" i="32"/>
  <c r="O27" i="32"/>
  <c r="S27" i="32"/>
  <c r="L27" i="32"/>
  <c r="P27" i="32"/>
  <c r="T27" i="32"/>
  <c r="M27" i="32"/>
  <c r="Q27" i="32"/>
  <c r="U27" i="32"/>
  <c r="N27" i="32"/>
  <c r="R27" i="32"/>
  <c r="V27" i="32"/>
  <c r="M24" i="33"/>
  <c r="Q24" i="33"/>
  <c r="U24" i="33"/>
  <c r="N24" i="33"/>
  <c r="R24" i="33"/>
  <c r="V24" i="33"/>
  <c r="O24" i="33"/>
  <c r="S24" i="33"/>
  <c r="L24" i="33"/>
  <c r="P24" i="33"/>
  <c r="T24" i="33"/>
  <c r="L28" i="35"/>
  <c r="P28" i="35"/>
  <c r="T28" i="35"/>
  <c r="M28" i="35"/>
  <c r="Q28" i="35"/>
  <c r="U28" i="35"/>
  <c r="N28" i="35"/>
  <c r="R28" i="35"/>
  <c r="V28" i="35"/>
  <c r="O28" i="35"/>
  <c r="S28" i="35"/>
  <c r="O25" i="36"/>
  <c r="S25" i="36"/>
  <c r="P25" i="36"/>
  <c r="N25" i="36"/>
  <c r="R25" i="36"/>
  <c r="V25" i="36"/>
  <c r="L25" i="36"/>
  <c r="T25" i="36"/>
  <c r="U25" i="36"/>
  <c r="Q25" i="36"/>
  <c r="M25" i="36"/>
  <c r="N24" i="36"/>
  <c r="R24" i="36"/>
  <c r="V24" i="36"/>
  <c r="S24" i="36"/>
  <c r="O24" i="36"/>
  <c r="M24" i="36"/>
  <c r="Q24" i="36"/>
  <c r="U24" i="36"/>
  <c r="P24" i="36"/>
  <c r="T24" i="36"/>
  <c r="L24" i="36"/>
  <c r="M31" i="37"/>
  <c r="Q31" i="37"/>
  <c r="U31" i="37"/>
  <c r="R31" i="37"/>
  <c r="L31" i="37"/>
  <c r="P31" i="37"/>
  <c r="T31" i="37"/>
  <c r="N31" i="37"/>
  <c r="V31" i="37"/>
  <c r="S31" i="37"/>
  <c r="O31" i="37"/>
  <c r="L31" i="38"/>
  <c r="P31" i="38"/>
  <c r="T31" i="38"/>
  <c r="U31" i="38"/>
  <c r="Q31" i="38"/>
  <c r="O31" i="38"/>
  <c r="S31" i="38"/>
  <c r="M31" i="38"/>
  <c r="N31" i="38"/>
  <c r="R31" i="38"/>
  <c r="V31" i="38"/>
  <c r="O28" i="38"/>
  <c r="S28" i="38"/>
  <c r="T28" i="38"/>
  <c r="N28" i="38"/>
  <c r="R28" i="38"/>
  <c r="V28" i="38"/>
  <c r="P28" i="38"/>
  <c r="U28" i="38"/>
  <c r="M28" i="38"/>
  <c r="Q28" i="38"/>
  <c r="N32" i="39"/>
  <c r="R32" i="39"/>
  <c r="V32" i="39"/>
  <c r="O32" i="39"/>
  <c r="P32" i="39"/>
  <c r="T32" i="39"/>
  <c r="M32" i="39"/>
  <c r="Q32" i="39"/>
  <c r="U32" i="39"/>
  <c r="S32" i="39"/>
  <c r="N25" i="33"/>
  <c r="R25" i="33"/>
  <c r="V25" i="33"/>
  <c r="O25" i="33"/>
  <c r="S25" i="33"/>
  <c r="L25" i="33"/>
  <c r="P25" i="33"/>
  <c r="T25" i="33"/>
  <c r="M25" i="33"/>
  <c r="Q25" i="33"/>
  <c r="U25" i="33"/>
  <c r="N26" i="35"/>
  <c r="R26" i="35"/>
  <c r="V26" i="35"/>
  <c r="O26" i="35"/>
  <c r="S26" i="35"/>
  <c r="L26" i="35"/>
  <c r="P26" i="35"/>
  <c r="T26" i="35"/>
  <c r="M26" i="35"/>
  <c r="Q26" i="35"/>
  <c r="U26" i="35"/>
  <c r="O29" i="37"/>
  <c r="S29" i="37"/>
  <c r="P29" i="37"/>
  <c r="N29" i="37"/>
  <c r="R29" i="37"/>
  <c r="V29" i="37"/>
  <c r="L29" i="37"/>
  <c r="T29" i="37"/>
  <c r="M29" i="37"/>
  <c r="Q29" i="37"/>
  <c r="U29" i="37"/>
  <c r="M25" i="31"/>
  <c r="Q25" i="31"/>
  <c r="U25" i="31"/>
  <c r="N25" i="31"/>
  <c r="R25" i="31"/>
  <c r="V25" i="31"/>
  <c r="O25" i="31"/>
  <c r="S25" i="31"/>
  <c r="L25" i="31"/>
  <c r="P25" i="31"/>
  <c r="T25" i="31"/>
  <c r="M25" i="32"/>
  <c r="Q25" i="32"/>
  <c r="U25" i="32"/>
  <c r="N25" i="32"/>
  <c r="R25" i="32"/>
  <c r="V25" i="32"/>
  <c r="O25" i="32"/>
  <c r="S25" i="32"/>
  <c r="L25" i="32"/>
  <c r="P25" i="32"/>
  <c r="T25" i="32"/>
  <c r="L23" i="33"/>
  <c r="P23" i="33"/>
  <c r="T23" i="33"/>
  <c r="M23" i="33"/>
  <c r="Q23" i="33"/>
  <c r="U23" i="33"/>
  <c r="N23" i="33"/>
  <c r="R23" i="33"/>
  <c r="V23" i="33"/>
  <c r="O23" i="33"/>
  <c r="S23" i="33"/>
  <c r="P27" i="34"/>
  <c r="T27" i="34"/>
  <c r="M27" i="34"/>
  <c r="Q27" i="34"/>
  <c r="U27" i="34"/>
  <c r="N27" i="34"/>
  <c r="R27" i="34"/>
  <c r="V27" i="34"/>
  <c r="O27" i="34"/>
  <c r="S27" i="34"/>
  <c r="O28" i="34"/>
  <c r="S28" i="34"/>
  <c r="L28" i="34"/>
  <c r="P28" i="34"/>
  <c r="T28" i="34"/>
  <c r="M28" i="34"/>
  <c r="Q28" i="34"/>
  <c r="U28" i="34"/>
  <c r="N28" i="34"/>
  <c r="R28" i="34"/>
  <c r="V28" i="34"/>
  <c r="L29" i="34"/>
  <c r="P29" i="34"/>
  <c r="T29" i="34"/>
  <c r="M29" i="34"/>
  <c r="Q29" i="34"/>
  <c r="U29" i="34"/>
  <c r="N29" i="34"/>
  <c r="R29" i="34"/>
  <c r="V29" i="34"/>
  <c r="O29" i="34"/>
  <c r="S29" i="34"/>
  <c r="O25" i="35"/>
  <c r="S25" i="35"/>
  <c r="P25" i="35"/>
  <c r="T25" i="35"/>
  <c r="M25" i="35"/>
  <c r="Q25" i="35"/>
  <c r="U25" i="35"/>
  <c r="N25" i="35"/>
  <c r="R25" i="35"/>
  <c r="V25" i="35"/>
  <c r="N22" i="36"/>
  <c r="R22" i="36"/>
  <c r="V22" i="36"/>
  <c r="O22" i="36"/>
  <c r="M22" i="36"/>
  <c r="Q22" i="36"/>
  <c r="U22" i="36"/>
  <c r="S22" i="36"/>
  <c r="P22" i="36"/>
  <c r="T22" i="36"/>
  <c r="L30" i="37"/>
  <c r="P30" i="37"/>
  <c r="T30" i="37"/>
  <c r="M30" i="37"/>
  <c r="U30" i="37"/>
  <c r="O30" i="37"/>
  <c r="S30" i="37"/>
  <c r="Q30" i="37"/>
  <c r="N30" i="37"/>
  <c r="R30" i="37"/>
  <c r="V30" i="37"/>
  <c r="M32" i="38"/>
  <c r="Q32" i="38"/>
  <c r="U32" i="38"/>
  <c r="V32" i="38"/>
  <c r="L32" i="38"/>
  <c r="P32" i="38"/>
  <c r="T32" i="38"/>
  <c r="N32" i="38"/>
  <c r="R32" i="38"/>
  <c r="O32" i="38"/>
  <c r="S32" i="38"/>
  <c r="L36" i="39"/>
  <c r="P36" i="39"/>
  <c r="T36" i="39"/>
  <c r="Q36" i="39"/>
  <c r="R36" i="39"/>
  <c r="N36" i="39"/>
  <c r="O36" i="39"/>
  <c r="S36" i="39"/>
  <c r="M36" i="39"/>
  <c r="U36" i="39"/>
  <c r="V36" i="39"/>
  <c r="O26" i="33"/>
  <c r="S26" i="33"/>
  <c r="L26" i="33"/>
  <c r="P26" i="33"/>
  <c r="T26" i="33"/>
  <c r="M26" i="33"/>
  <c r="Q26" i="33"/>
  <c r="U26" i="33"/>
  <c r="N26" i="33"/>
  <c r="R26" i="33"/>
  <c r="V26" i="33"/>
  <c r="M23" i="36"/>
  <c r="Q23" i="36"/>
  <c r="U23" i="36"/>
  <c r="R23" i="36"/>
  <c r="L23" i="36"/>
  <c r="P23" i="36"/>
  <c r="T23" i="36"/>
  <c r="N23" i="36"/>
  <c r="V23" i="36"/>
  <c r="O23" i="36"/>
  <c r="S23" i="36"/>
  <c r="O30" i="38"/>
  <c r="S30" i="38"/>
  <c r="L30" i="38"/>
  <c r="T30" i="38"/>
  <c r="Q30" i="38"/>
  <c r="M30" i="38"/>
  <c r="N30" i="38"/>
  <c r="R30" i="38"/>
  <c r="V30" i="38"/>
  <c r="P30" i="38"/>
  <c r="U30" i="38"/>
  <c r="N24" i="32"/>
  <c r="R24" i="32"/>
  <c r="V24" i="32"/>
  <c r="O24" i="32"/>
  <c r="S24" i="32"/>
  <c r="P24" i="32"/>
  <c r="T24" i="32"/>
  <c r="M24" i="32"/>
  <c r="Q24" i="32"/>
  <c r="U24" i="32"/>
  <c r="L24" i="31"/>
  <c r="P24" i="31"/>
  <c r="T24" i="31"/>
  <c r="M24" i="31"/>
  <c r="Q24" i="31"/>
  <c r="U24" i="31"/>
  <c r="N24" i="31"/>
  <c r="R24" i="31"/>
  <c r="V24" i="31"/>
  <c r="O24" i="31"/>
  <c r="S24" i="31"/>
  <c r="O23" i="31"/>
  <c r="S23" i="31"/>
  <c r="L23" i="31"/>
  <c r="P23" i="31"/>
  <c r="T23" i="31"/>
  <c r="M23" i="31"/>
  <c r="Q23" i="31"/>
  <c r="U23" i="31"/>
  <c r="N23" i="31"/>
  <c r="R23" i="31"/>
  <c r="V23" i="31"/>
  <c r="L28" i="32"/>
  <c r="P28" i="32"/>
  <c r="T28" i="32"/>
  <c r="M28" i="32"/>
  <c r="Q28" i="32"/>
  <c r="U28" i="32"/>
  <c r="N28" i="32"/>
  <c r="R28" i="32"/>
  <c r="V28" i="32"/>
  <c r="O28" i="32"/>
  <c r="S28" i="32"/>
  <c r="M22" i="33"/>
  <c r="Q22" i="33"/>
  <c r="U22" i="33"/>
  <c r="N22" i="33"/>
  <c r="R22" i="33"/>
  <c r="V22" i="33"/>
  <c r="O22" i="33"/>
  <c r="S22" i="33"/>
  <c r="P22" i="33"/>
  <c r="T22" i="33"/>
  <c r="M30" i="34"/>
  <c r="Q30" i="34"/>
  <c r="U30" i="34"/>
  <c r="N30" i="34"/>
  <c r="R30" i="34"/>
  <c r="V30" i="34"/>
  <c r="O30" i="34"/>
  <c r="S30" i="34"/>
  <c r="L30" i="34"/>
  <c r="P30" i="34"/>
  <c r="T30" i="34"/>
  <c r="N31" i="34"/>
  <c r="R31" i="34"/>
  <c r="V31" i="34"/>
  <c r="O31" i="34"/>
  <c r="S31" i="34"/>
  <c r="L31" i="34"/>
  <c r="P31" i="34"/>
  <c r="T31" i="34"/>
  <c r="M31" i="34"/>
  <c r="Q31" i="34"/>
  <c r="U31" i="34"/>
  <c r="M29" i="35"/>
  <c r="Q29" i="35"/>
  <c r="U29" i="35"/>
  <c r="N29" i="35"/>
  <c r="R29" i="35"/>
  <c r="V29" i="35"/>
  <c r="O29" i="35"/>
  <c r="S29" i="35"/>
  <c r="L29" i="35"/>
  <c r="P29" i="35"/>
  <c r="T29" i="35"/>
  <c r="L26" i="36"/>
  <c r="P26" i="36"/>
  <c r="T26" i="36"/>
  <c r="M26" i="36"/>
  <c r="U26" i="36"/>
  <c r="O26" i="36"/>
  <c r="S26" i="36"/>
  <c r="Q26" i="36"/>
  <c r="N26" i="36"/>
  <c r="R26" i="36"/>
  <c r="V26" i="36"/>
  <c r="N29" i="38"/>
  <c r="R29" i="38"/>
  <c r="V29" i="38"/>
  <c r="P29" i="38"/>
  <c r="M29" i="38"/>
  <c r="Q29" i="38"/>
  <c r="U29" i="38"/>
  <c r="O29" i="38"/>
  <c r="S29" i="38"/>
  <c r="L29" i="38"/>
  <c r="T29" i="38"/>
  <c r="O35" i="39"/>
  <c r="S35" i="39"/>
  <c r="L35" i="39"/>
  <c r="T35" i="39"/>
  <c r="M35" i="39"/>
  <c r="N35" i="39"/>
  <c r="R35" i="39"/>
  <c r="V35" i="39"/>
  <c r="P35" i="39"/>
  <c r="Q35" i="39"/>
  <c r="U35" i="39"/>
  <c r="L33" i="39"/>
  <c r="M33" i="39"/>
  <c r="Q33" i="39"/>
  <c r="U33" i="39"/>
  <c r="N33" i="39"/>
  <c r="V33" i="39"/>
  <c r="O33" i="39"/>
  <c r="P33" i="39"/>
  <c r="T33" i="39"/>
  <c r="R33" i="39"/>
  <c r="S33" i="39"/>
  <c r="N34" i="39"/>
  <c r="R34" i="39"/>
  <c r="V34" i="39"/>
  <c r="P34" i="39"/>
  <c r="L34" i="39"/>
  <c r="M34" i="39"/>
  <c r="Q34" i="39"/>
  <c r="U34" i="39"/>
  <c r="O34" i="39"/>
  <c r="S34" i="39"/>
  <c r="T34" i="39"/>
  <c r="S40" i="40"/>
  <c r="V18" i="40"/>
  <c r="S18" i="40"/>
  <c r="Q18" i="40"/>
  <c r="O18" i="40"/>
  <c r="M18" i="40"/>
  <c r="L18" i="40"/>
  <c r="H18" i="40"/>
  <c r="G18" i="40"/>
  <c r="F18" i="40"/>
  <c r="E18" i="40"/>
  <c r="U18" i="40"/>
  <c r="T18" i="40"/>
  <c r="R18" i="40"/>
  <c r="P18" i="40"/>
  <c r="N18" i="40"/>
  <c r="I18" i="40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S20" i="40"/>
  <c r="Q20" i="40"/>
  <c r="N20" i="40"/>
  <c r="L20" i="40"/>
  <c r="O20" i="40"/>
  <c r="M20" i="40"/>
  <c r="H20" i="40"/>
  <c r="G20" i="40"/>
  <c r="E20" i="40"/>
  <c r="F20" i="40"/>
  <c r="V20" i="40"/>
  <c r="U20" i="40"/>
  <c r="T20" i="40"/>
  <c r="R20" i="40"/>
  <c r="P20" i="40"/>
  <c r="I20" i="40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V26" i="40"/>
  <c r="T26" i="40"/>
  <c r="S26" i="40"/>
  <c r="O26" i="40"/>
  <c r="I26" i="40"/>
  <c r="R26" i="40"/>
  <c r="N26" i="40"/>
  <c r="M26" i="40"/>
  <c r="H26" i="40"/>
  <c r="F26" i="40"/>
  <c r="E26" i="40"/>
  <c r="G26" i="40"/>
  <c r="U26" i="40"/>
  <c r="P26" i="40"/>
  <c r="Q26" i="40"/>
  <c r="L26" i="40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T19" i="40"/>
  <c r="H19" i="40"/>
  <c r="F19" i="40"/>
  <c r="N19" i="40"/>
  <c r="I19" i="40"/>
  <c r="O19" i="40"/>
  <c r="R19" i="40"/>
  <c r="P19" i="40"/>
  <c r="V19" i="40"/>
  <c r="U19" i="40"/>
  <c r="S19" i="40"/>
  <c r="G19" i="40"/>
  <c r="E19" i="40"/>
  <c r="M19" i="40"/>
  <c r="L19" i="40"/>
  <c r="Q19" i="40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U39" i="40"/>
  <c r="P39" i="40"/>
  <c r="L39" i="40"/>
  <c r="F39" i="40"/>
  <c r="T39" i="40"/>
  <c r="O39" i="40"/>
  <c r="I39" i="40"/>
  <c r="E39" i="40"/>
  <c r="R39" i="40"/>
  <c r="N39" i="40"/>
  <c r="H39" i="40"/>
  <c r="Q39" i="40"/>
  <c r="M39" i="40"/>
  <c r="G39" i="40"/>
  <c r="V39" i="40"/>
  <c r="V23" i="40"/>
  <c r="R23" i="40"/>
  <c r="N23" i="40"/>
  <c r="H23" i="40"/>
  <c r="T23" i="40"/>
  <c r="P23" i="40"/>
  <c r="L23" i="40"/>
  <c r="F23" i="40"/>
  <c r="O23" i="40"/>
  <c r="E23" i="40"/>
  <c r="U23" i="40"/>
  <c r="M23" i="40"/>
  <c r="Q23" i="40"/>
  <c r="S23" i="40"/>
  <c r="I23" i="40"/>
  <c r="G23" i="40"/>
  <c r="U28" i="39"/>
  <c r="S28" i="39"/>
  <c r="M28" i="39"/>
  <c r="E28" i="39"/>
  <c r="R28" i="39"/>
  <c r="P28" i="39"/>
  <c r="Q28" i="39"/>
  <c r="I28" i="39"/>
  <c r="V28" i="39"/>
  <c r="T28" i="39"/>
  <c r="H28" i="39"/>
  <c r="O28" i="39"/>
  <c r="F28" i="39"/>
  <c r="G28" i="39"/>
  <c r="N28" i="39"/>
  <c r="L28" i="39"/>
  <c r="T29" i="40"/>
  <c r="P29" i="40"/>
  <c r="L29" i="40"/>
  <c r="F29" i="40"/>
  <c r="S29" i="40"/>
  <c r="O29" i="40"/>
  <c r="I29" i="40"/>
  <c r="E29" i="40"/>
  <c r="V29" i="40"/>
  <c r="R29" i="40"/>
  <c r="N29" i="40"/>
  <c r="H29" i="40"/>
  <c r="M29" i="40"/>
  <c r="Q29" i="40"/>
  <c r="G29" i="40"/>
  <c r="U29" i="40"/>
  <c r="T31" i="40"/>
  <c r="P31" i="40"/>
  <c r="L31" i="40"/>
  <c r="F31" i="40"/>
  <c r="S31" i="40"/>
  <c r="O31" i="40"/>
  <c r="I31" i="40"/>
  <c r="E31" i="40"/>
  <c r="V31" i="40"/>
  <c r="R31" i="40"/>
  <c r="N31" i="40"/>
  <c r="H31" i="40"/>
  <c r="G31" i="40"/>
  <c r="U31" i="40"/>
  <c r="Q31" i="40"/>
  <c r="M31" i="40"/>
  <c r="T24" i="40"/>
  <c r="P24" i="40"/>
  <c r="L24" i="40"/>
  <c r="F24" i="40"/>
  <c r="V24" i="40"/>
  <c r="R24" i="40"/>
  <c r="N24" i="40"/>
  <c r="H24" i="40"/>
  <c r="U24" i="40"/>
  <c r="M24" i="40"/>
  <c r="E24" i="40"/>
  <c r="S24" i="40"/>
  <c r="I24" i="40"/>
  <c r="Q24" i="40"/>
  <c r="G24" i="40"/>
  <c r="O24" i="40"/>
  <c r="T17" i="40"/>
  <c r="P17" i="40"/>
  <c r="L17" i="40"/>
  <c r="F17" i="40"/>
  <c r="V17" i="40"/>
  <c r="R17" i="40"/>
  <c r="N17" i="40"/>
  <c r="H17" i="40"/>
  <c r="Q17" i="40"/>
  <c r="G17" i="40"/>
  <c r="S17" i="40"/>
  <c r="O17" i="40"/>
  <c r="E17" i="40"/>
  <c r="U17" i="40"/>
  <c r="M17" i="40"/>
  <c r="I17" i="40"/>
  <c r="U12" i="40"/>
  <c r="Q12" i="40"/>
  <c r="M12" i="40"/>
  <c r="G12" i="40"/>
  <c r="R12" i="40"/>
  <c r="T12" i="40"/>
  <c r="P12" i="40"/>
  <c r="L12" i="40"/>
  <c r="F12" i="40"/>
  <c r="N12" i="40"/>
  <c r="H12" i="40"/>
  <c r="S12" i="40"/>
  <c r="O12" i="40"/>
  <c r="I12" i="40"/>
  <c r="E12" i="40"/>
  <c r="V12" i="40"/>
  <c r="O27" i="39"/>
  <c r="R27" i="39"/>
  <c r="Q27" i="39"/>
  <c r="P27" i="39"/>
  <c r="I27" i="39"/>
  <c r="N27" i="39"/>
  <c r="M27" i="39"/>
  <c r="L27" i="39"/>
  <c r="E27" i="39"/>
  <c r="H27" i="39"/>
  <c r="G27" i="39"/>
  <c r="F27" i="39"/>
  <c r="S27" i="39"/>
  <c r="V27" i="39"/>
  <c r="U27" i="39"/>
  <c r="T27" i="39"/>
  <c r="S11" i="40"/>
  <c r="O11" i="40"/>
  <c r="I11" i="40"/>
  <c r="E11" i="40"/>
  <c r="V11" i="40"/>
  <c r="P11" i="40"/>
  <c r="R11" i="40"/>
  <c r="N11" i="40"/>
  <c r="H11" i="40"/>
  <c r="L11" i="40"/>
  <c r="U11" i="40"/>
  <c r="Q11" i="40"/>
  <c r="M11" i="40"/>
  <c r="G11" i="40"/>
  <c r="T11" i="40"/>
  <c r="F11" i="40"/>
  <c r="V16" i="40"/>
  <c r="R16" i="40"/>
  <c r="N16" i="40"/>
  <c r="H16" i="40"/>
  <c r="T16" i="40"/>
  <c r="P16" i="40"/>
  <c r="L16" i="40"/>
  <c r="F16" i="40"/>
  <c r="S16" i="40"/>
  <c r="I16" i="40"/>
  <c r="U16" i="40"/>
  <c r="Q16" i="40"/>
  <c r="G16" i="40"/>
  <c r="O16" i="40"/>
  <c r="E16" i="40"/>
  <c r="M16" i="40"/>
  <c r="P26" i="39"/>
  <c r="O26" i="39"/>
  <c r="R26" i="39"/>
  <c r="M26" i="39"/>
  <c r="L26" i="39"/>
  <c r="I26" i="39"/>
  <c r="N26" i="39"/>
  <c r="G26" i="39"/>
  <c r="F26" i="39"/>
  <c r="E26" i="39"/>
  <c r="H26" i="39"/>
  <c r="U26" i="39"/>
  <c r="T26" i="39"/>
  <c r="S26" i="39"/>
  <c r="V26" i="39"/>
  <c r="Q26" i="39"/>
  <c r="U35" i="40"/>
  <c r="P35" i="40"/>
  <c r="L35" i="40"/>
  <c r="F35" i="40"/>
  <c r="T35" i="40"/>
  <c r="O35" i="40"/>
  <c r="I35" i="40"/>
  <c r="E35" i="40"/>
  <c r="R35" i="40"/>
  <c r="N35" i="40"/>
  <c r="H35" i="40"/>
  <c r="V35" i="40"/>
  <c r="Q35" i="40"/>
  <c r="M35" i="40"/>
  <c r="G35" i="40"/>
  <c r="R37" i="40"/>
  <c r="N37" i="40"/>
  <c r="H37" i="40"/>
  <c r="V37" i="40"/>
  <c r="Q37" i="40"/>
  <c r="M37" i="40"/>
  <c r="G37" i="40"/>
  <c r="U37" i="40"/>
  <c r="P37" i="40"/>
  <c r="L37" i="40"/>
  <c r="F37" i="40"/>
  <c r="T37" i="40"/>
  <c r="O37" i="40"/>
  <c r="I37" i="40"/>
  <c r="E37" i="40"/>
  <c r="V30" i="40"/>
  <c r="R30" i="40"/>
  <c r="N30" i="40"/>
  <c r="H30" i="40"/>
  <c r="U30" i="40"/>
  <c r="Q30" i="40"/>
  <c r="M30" i="40"/>
  <c r="G30" i="40"/>
  <c r="T30" i="40"/>
  <c r="P30" i="40"/>
  <c r="L30" i="40"/>
  <c r="F30" i="40"/>
  <c r="I30" i="40"/>
  <c r="E30" i="40"/>
  <c r="S30" i="40"/>
  <c r="O30" i="40"/>
  <c r="V25" i="40"/>
  <c r="R25" i="40"/>
  <c r="N25" i="40"/>
  <c r="H25" i="40"/>
  <c r="U25" i="40"/>
  <c r="Q25" i="40"/>
  <c r="M25" i="40"/>
  <c r="G25" i="40"/>
  <c r="T25" i="40"/>
  <c r="P25" i="40"/>
  <c r="L25" i="40"/>
  <c r="F25" i="40"/>
  <c r="O25" i="40"/>
  <c r="I25" i="40"/>
  <c r="E25" i="40"/>
  <c r="S25" i="40"/>
  <c r="T13" i="40"/>
  <c r="P13" i="40"/>
  <c r="L13" i="40"/>
  <c r="V13" i="40"/>
  <c r="R13" i="40"/>
  <c r="N13" i="40"/>
  <c r="H13" i="40"/>
  <c r="U13" i="40"/>
  <c r="M13" i="40"/>
  <c r="E13" i="40"/>
  <c r="O13" i="40"/>
  <c r="S13" i="40"/>
  <c r="I13" i="40"/>
  <c r="F13" i="40"/>
  <c r="Q13" i="40"/>
  <c r="G13" i="40"/>
  <c r="V25" i="39"/>
  <c r="U25" i="39"/>
  <c r="T25" i="39"/>
  <c r="S25" i="39"/>
  <c r="R25" i="39"/>
  <c r="Q25" i="39"/>
  <c r="P25" i="39"/>
  <c r="O25" i="39"/>
  <c r="N25" i="39"/>
  <c r="M25" i="39"/>
  <c r="L25" i="39"/>
  <c r="E25" i="39"/>
  <c r="I25" i="39"/>
  <c r="H25" i="39"/>
  <c r="G25" i="39"/>
  <c r="F25" i="39"/>
  <c r="U10" i="40"/>
  <c r="Q10" i="40"/>
  <c r="M10" i="40"/>
  <c r="G10" i="40"/>
  <c r="P10" i="40"/>
  <c r="F10" i="40"/>
  <c r="R10" i="40"/>
  <c r="T10" i="40"/>
  <c r="L10" i="40"/>
  <c r="V10" i="40"/>
  <c r="H10" i="40"/>
  <c r="S10" i="40"/>
  <c r="O10" i="40"/>
  <c r="I10" i="40"/>
  <c r="E10" i="40"/>
  <c r="N10" i="40"/>
  <c r="T36" i="40"/>
  <c r="O36" i="40"/>
  <c r="I36" i="40"/>
  <c r="E36" i="40"/>
  <c r="R36" i="40"/>
  <c r="N36" i="40"/>
  <c r="H36" i="40"/>
  <c r="V36" i="40"/>
  <c r="Q36" i="40"/>
  <c r="M36" i="40"/>
  <c r="G36" i="40"/>
  <c r="U36" i="40"/>
  <c r="P36" i="40"/>
  <c r="L36" i="40"/>
  <c r="F36" i="40"/>
  <c r="V38" i="40"/>
  <c r="Q38" i="40"/>
  <c r="M38" i="40"/>
  <c r="G38" i="40"/>
  <c r="U38" i="40"/>
  <c r="P38" i="40"/>
  <c r="L38" i="40"/>
  <c r="F38" i="40"/>
  <c r="T38" i="40"/>
  <c r="O38" i="40"/>
  <c r="I38" i="40"/>
  <c r="E38" i="40"/>
  <c r="R38" i="40"/>
  <c r="N38" i="40"/>
  <c r="H38" i="40"/>
  <c r="U17" i="39"/>
  <c r="Q17" i="39"/>
  <c r="M17" i="39"/>
  <c r="G17" i="39"/>
  <c r="T17" i="39"/>
  <c r="P17" i="39"/>
  <c r="L17" i="39"/>
  <c r="F17" i="39"/>
  <c r="S17" i="39"/>
  <c r="O17" i="39"/>
  <c r="I17" i="39"/>
  <c r="E17" i="39"/>
  <c r="R17" i="39"/>
  <c r="N17" i="39"/>
  <c r="H17" i="39"/>
  <c r="V17" i="39"/>
  <c r="F35" i="39"/>
  <c r="I35" i="39"/>
  <c r="E35" i="39"/>
  <c r="H35" i="39"/>
  <c r="G35" i="39"/>
  <c r="S20" i="39"/>
  <c r="O20" i="39"/>
  <c r="I20" i="39"/>
  <c r="E20" i="39"/>
  <c r="V20" i="39"/>
  <c r="R20" i="39"/>
  <c r="N20" i="39"/>
  <c r="H20" i="39"/>
  <c r="U20" i="39"/>
  <c r="Q20" i="39"/>
  <c r="M20" i="39"/>
  <c r="G20" i="39"/>
  <c r="P20" i="39"/>
  <c r="L20" i="39"/>
  <c r="F20" i="39"/>
  <c r="T20" i="39"/>
  <c r="H33" i="39"/>
  <c r="G33" i="39"/>
  <c r="F33" i="39"/>
  <c r="E33" i="39"/>
  <c r="I33" i="39"/>
  <c r="U21" i="39"/>
  <c r="Q21" i="39"/>
  <c r="M21" i="39"/>
  <c r="G21" i="39"/>
  <c r="T21" i="39"/>
  <c r="P21" i="39"/>
  <c r="L21" i="39"/>
  <c r="F21" i="39"/>
  <c r="S21" i="39"/>
  <c r="O21" i="39"/>
  <c r="I21" i="39"/>
  <c r="E21" i="39"/>
  <c r="N21" i="39"/>
  <c r="H21" i="39"/>
  <c r="V21" i="39"/>
  <c r="R21" i="39"/>
  <c r="R13" i="38"/>
  <c r="Q13" i="38"/>
  <c r="P13" i="38"/>
  <c r="N13" i="38"/>
  <c r="M13" i="38"/>
  <c r="L13" i="38"/>
  <c r="I13" i="38"/>
  <c r="H13" i="38"/>
  <c r="G13" i="38"/>
  <c r="F13" i="38"/>
  <c r="E13" i="38"/>
  <c r="V13" i="38"/>
  <c r="U13" i="38"/>
  <c r="T13" i="38"/>
  <c r="S13" i="38"/>
  <c r="O13" i="38"/>
  <c r="I36" i="39"/>
  <c r="E36" i="39"/>
  <c r="H36" i="39"/>
  <c r="G36" i="39"/>
  <c r="F36" i="39"/>
  <c r="S11" i="39"/>
  <c r="O11" i="39"/>
  <c r="I11" i="39"/>
  <c r="E11" i="39"/>
  <c r="V11" i="39"/>
  <c r="R11" i="39"/>
  <c r="N11" i="39"/>
  <c r="H11" i="39"/>
  <c r="U11" i="39"/>
  <c r="Q11" i="39"/>
  <c r="M11" i="39"/>
  <c r="G11" i="39"/>
  <c r="L11" i="39"/>
  <c r="F11" i="39"/>
  <c r="T11" i="39"/>
  <c r="P11" i="39"/>
  <c r="S22" i="39"/>
  <c r="O22" i="39"/>
  <c r="I22" i="39"/>
  <c r="E22" i="39"/>
  <c r="V22" i="39"/>
  <c r="R22" i="39"/>
  <c r="N22" i="39"/>
  <c r="H22" i="39"/>
  <c r="U22" i="39"/>
  <c r="Q22" i="39"/>
  <c r="M22" i="39"/>
  <c r="G22" i="39"/>
  <c r="L22" i="39"/>
  <c r="F22" i="39"/>
  <c r="T22" i="39"/>
  <c r="P22" i="39"/>
  <c r="U12" i="39"/>
  <c r="Q12" i="39"/>
  <c r="M12" i="39"/>
  <c r="G12" i="39"/>
  <c r="T12" i="39"/>
  <c r="P12" i="39"/>
  <c r="L12" i="39"/>
  <c r="F12" i="39"/>
  <c r="S12" i="39"/>
  <c r="O12" i="39"/>
  <c r="I12" i="39"/>
  <c r="E12" i="39"/>
  <c r="H12" i="39"/>
  <c r="V12" i="39"/>
  <c r="R12" i="39"/>
  <c r="N12" i="39"/>
  <c r="S16" i="39"/>
  <c r="O16" i="39"/>
  <c r="I16" i="39"/>
  <c r="E16" i="39"/>
  <c r="V16" i="39"/>
  <c r="R16" i="39"/>
  <c r="N16" i="39"/>
  <c r="H16" i="39"/>
  <c r="U16" i="39"/>
  <c r="Q16" i="39"/>
  <c r="M16" i="39"/>
  <c r="G16" i="39"/>
  <c r="T16" i="39"/>
  <c r="P16" i="39"/>
  <c r="L16" i="39"/>
  <c r="F16" i="39"/>
  <c r="U10" i="39"/>
  <c r="Q10" i="39"/>
  <c r="M10" i="39"/>
  <c r="T10" i="39"/>
  <c r="P10" i="39"/>
  <c r="L10" i="39"/>
  <c r="S10" i="39"/>
  <c r="O10" i="39"/>
  <c r="I10" i="39"/>
  <c r="N10" i="39"/>
  <c r="E10" i="39"/>
  <c r="H10" i="39"/>
  <c r="V10" i="39"/>
  <c r="G10" i="39"/>
  <c r="R10" i="39"/>
  <c r="F10" i="39"/>
  <c r="S13" i="39"/>
  <c r="O13" i="39"/>
  <c r="I13" i="39"/>
  <c r="E13" i="39"/>
  <c r="V13" i="39"/>
  <c r="R13" i="39"/>
  <c r="N13" i="39"/>
  <c r="H13" i="39"/>
  <c r="U13" i="39"/>
  <c r="Q13" i="39"/>
  <c r="M13" i="39"/>
  <c r="G13" i="39"/>
  <c r="F13" i="39"/>
  <c r="T13" i="39"/>
  <c r="P13" i="39"/>
  <c r="L13" i="39"/>
  <c r="I32" i="39"/>
  <c r="E32" i="39"/>
  <c r="H32" i="39"/>
  <c r="G32" i="39"/>
  <c r="F32" i="39"/>
  <c r="L32" i="39"/>
  <c r="G34" i="39"/>
  <c r="F34" i="39"/>
  <c r="I34" i="39"/>
  <c r="E34" i="39"/>
  <c r="H34" i="39"/>
  <c r="R11" i="37"/>
  <c r="Q11" i="37"/>
  <c r="P11" i="37"/>
  <c r="O11" i="37"/>
  <c r="U11" i="37"/>
  <c r="S11" i="37"/>
  <c r="N11" i="37"/>
  <c r="M11" i="37"/>
  <c r="L11" i="37"/>
  <c r="I11" i="37"/>
  <c r="H11" i="37"/>
  <c r="G11" i="37"/>
  <c r="F11" i="37"/>
  <c r="E11" i="37"/>
  <c r="V11" i="37"/>
  <c r="T11" i="37"/>
  <c r="S18" i="38"/>
  <c r="O18" i="38"/>
  <c r="I18" i="38"/>
  <c r="E18" i="38"/>
  <c r="V18" i="38"/>
  <c r="R18" i="38"/>
  <c r="N18" i="38"/>
  <c r="H18" i="38"/>
  <c r="U18" i="38"/>
  <c r="Q18" i="38"/>
  <c r="M18" i="38"/>
  <c r="G18" i="38"/>
  <c r="T18" i="38"/>
  <c r="P18" i="38"/>
  <c r="L18" i="38"/>
  <c r="F18" i="38"/>
  <c r="I32" i="38"/>
  <c r="E32" i="38"/>
  <c r="H32" i="38"/>
  <c r="G32" i="38"/>
  <c r="F32" i="38"/>
  <c r="S14" i="38"/>
  <c r="O14" i="38"/>
  <c r="I14" i="38"/>
  <c r="E14" i="38"/>
  <c r="V14" i="38"/>
  <c r="R14" i="38"/>
  <c r="N14" i="38"/>
  <c r="H14" i="38"/>
  <c r="Q14" i="38"/>
  <c r="G14" i="38"/>
  <c r="P14" i="38"/>
  <c r="F14" i="38"/>
  <c r="T14" i="38"/>
  <c r="U14" i="38"/>
  <c r="M14" i="38"/>
  <c r="L14" i="38"/>
  <c r="U10" i="38"/>
  <c r="Q10" i="38"/>
  <c r="M10" i="38"/>
  <c r="T10" i="38"/>
  <c r="P10" i="38"/>
  <c r="L10" i="38"/>
  <c r="O10" i="38"/>
  <c r="G10" i="38"/>
  <c r="N10" i="38"/>
  <c r="F10" i="38"/>
  <c r="R10" i="38"/>
  <c r="V10" i="38"/>
  <c r="H10" i="38"/>
  <c r="S10" i="38"/>
  <c r="I10" i="38"/>
  <c r="E10" i="38"/>
  <c r="S21" i="38"/>
  <c r="O21" i="38"/>
  <c r="I21" i="38"/>
  <c r="E21" i="38"/>
  <c r="V21" i="38"/>
  <c r="R21" i="38"/>
  <c r="N21" i="38"/>
  <c r="H21" i="38"/>
  <c r="U21" i="38"/>
  <c r="Q21" i="38"/>
  <c r="M21" i="38"/>
  <c r="G21" i="38"/>
  <c r="P21" i="38"/>
  <c r="L21" i="38"/>
  <c r="F21" i="38"/>
  <c r="T21" i="38"/>
  <c r="H29" i="38"/>
  <c r="G29" i="38"/>
  <c r="F29" i="38"/>
  <c r="E29" i="38"/>
  <c r="I29" i="38"/>
  <c r="U22" i="38"/>
  <c r="Q22" i="38"/>
  <c r="M22" i="38"/>
  <c r="G22" i="38"/>
  <c r="T22" i="38"/>
  <c r="P22" i="38"/>
  <c r="L22" i="38"/>
  <c r="F22" i="38"/>
  <c r="S22" i="38"/>
  <c r="O22" i="38"/>
  <c r="I22" i="38"/>
  <c r="E22" i="38"/>
  <c r="N22" i="38"/>
  <c r="H22" i="38"/>
  <c r="V22" i="38"/>
  <c r="R22" i="38"/>
  <c r="P12" i="37"/>
  <c r="O12" i="37"/>
  <c r="R12" i="37"/>
  <c r="Q12" i="37"/>
  <c r="E12" i="37"/>
  <c r="G12" i="37"/>
  <c r="S12" i="37"/>
  <c r="U12" i="37"/>
  <c r="L12" i="37"/>
  <c r="I12" i="37"/>
  <c r="N12" i="37"/>
  <c r="M12" i="37"/>
  <c r="F12" i="37"/>
  <c r="H12" i="37"/>
  <c r="T12" i="37"/>
  <c r="V12" i="37"/>
  <c r="S11" i="38"/>
  <c r="O11" i="38"/>
  <c r="I11" i="38"/>
  <c r="E11" i="38"/>
  <c r="V11" i="38"/>
  <c r="R11" i="38"/>
  <c r="N11" i="38"/>
  <c r="H11" i="38"/>
  <c r="U11" i="38"/>
  <c r="M11" i="38"/>
  <c r="L11" i="38"/>
  <c r="T11" i="38"/>
  <c r="P11" i="38"/>
  <c r="Q11" i="38"/>
  <c r="G11" i="38"/>
  <c r="F11" i="38"/>
  <c r="S23" i="38"/>
  <c r="O23" i="38"/>
  <c r="I23" i="38"/>
  <c r="E23" i="38"/>
  <c r="V23" i="38"/>
  <c r="R23" i="38"/>
  <c r="N23" i="38"/>
  <c r="H23" i="38"/>
  <c r="U23" i="38"/>
  <c r="Q23" i="38"/>
  <c r="M23" i="38"/>
  <c r="G23" i="38"/>
  <c r="L23" i="38"/>
  <c r="F23" i="38"/>
  <c r="T23" i="38"/>
  <c r="P23" i="38"/>
  <c r="U12" i="38"/>
  <c r="Q12" i="38"/>
  <c r="M12" i="38"/>
  <c r="G12" i="38"/>
  <c r="T12" i="38"/>
  <c r="P12" i="38"/>
  <c r="L12" i="38"/>
  <c r="F12" i="38"/>
  <c r="S12" i="38"/>
  <c r="I12" i="38"/>
  <c r="H12" i="38"/>
  <c r="V12" i="38"/>
  <c r="R12" i="38"/>
  <c r="O12" i="38"/>
  <c r="E12" i="38"/>
  <c r="N12" i="38"/>
  <c r="U24" i="38"/>
  <c r="Q24" i="38"/>
  <c r="M24" i="38"/>
  <c r="G24" i="38"/>
  <c r="T24" i="38"/>
  <c r="P24" i="38"/>
  <c r="L24" i="38"/>
  <c r="F24" i="38"/>
  <c r="S24" i="38"/>
  <c r="O24" i="38"/>
  <c r="I24" i="38"/>
  <c r="E24" i="38"/>
  <c r="H24" i="38"/>
  <c r="V24" i="38"/>
  <c r="R24" i="38"/>
  <c r="N24" i="38"/>
  <c r="R13" i="37"/>
  <c r="Q13" i="37"/>
  <c r="P13" i="37"/>
  <c r="O13" i="37"/>
  <c r="G13" i="37"/>
  <c r="E13" i="37"/>
  <c r="U13" i="37"/>
  <c r="N13" i="37"/>
  <c r="M13" i="37"/>
  <c r="L13" i="37"/>
  <c r="I13" i="37"/>
  <c r="H13" i="37"/>
  <c r="F13" i="37"/>
  <c r="V13" i="37"/>
  <c r="T13" i="37"/>
  <c r="S13" i="37"/>
  <c r="P10" i="37"/>
  <c r="O10" i="37"/>
  <c r="R10" i="37"/>
  <c r="Q10" i="37"/>
  <c r="S10" i="37"/>
  <c r="U10" i="37"/>
  <c r="L10" i="37"/>
  <c r="I10" i="37"/>
  <c r="N10" i="37"/>
  <c r="M10" i="37"/>
  <c r="F10" i="37"/>
  <c r="E10" i="37"/>
  <c r="H10" i="37"/>
  <c r="G10" i="37"/>
  <c r="T10" i="37"/>
  <c r="V10" i="37"/>
  <c r="F31" i="38"/>
  <c r="I31" i="38"/>
  <c r="E31" i="38"/>
  <c r="H31" i="38"/>
  <c r="G31" i="38"/>
  <c r="I28" i="38"/>
  <c r="E28" i="38"/>
  <c r="H28" i="38"/>
  <c r="G28" i="38"/>
  <c r="F28" i="38"/>
  <c r="L28" i="38"/>
  <c r="U17" i="38"/>
  <c r="Q17" i="38"/>
  <c r="M17" i="38"/>
  <c r="G17" i="38"/>
  <c r="G19" i="38" s="1"/>
  <c r="T17" i="38"/>
  <c r="P17" i="38"/>
  <c r="L17" i="38"/>
  <c r="F17" i="38"/>
  <c r="F19" i="38" s="1"/>
  <c r="S17" i="38"/>
  <c r="O17" i="38"/>
  <c r="I17" i="38"/>
  <c r="V17" i="38"/>
  <c r="E17" i="38"/>
  <c r="H17" i="38"/>
  <c r="R17" i="38"/>
  <c r="N17" i="38"/>
  <c r="G30" i="38"/>
  <c r="F30" i="38"/>
  <c r="I30" i="38"/>
  <c r="E30" i="38"/>
  <c r="H30" i="38"/>
  <c r="T21" i="37"/>
  <c r="P21" i="37"/>
  <c r="L21" i="37"/>
  <c r="F21" i="37"/>
  <c r="M21" i="37"/>
  <c r="S21" i="37"/>
  <c r="O21" i="37"/>
  <c r="I21" i="37"/>
  <c r="E21" i="37"/>
  <c r="U21" i="37"/>
  <c r="G21" i="37"/>
  <c r="V21" i="37"/>
  <c r="R21" i="37"/>
  <c r="N21" i="37"/>
  <c r="H21" i="37"/>
  <c r="Q21" i="37"/>
  <c r="T23" i="37"/>
  <c r="P23" i="37"/>
  <c r="L23" i="37"/>
  <c r="F23" i="37"/>
  <c r="U23" i="37"/>
  <c r="G23" i="37"/>
  <c r="S23" i="37"/>
  <c r="O23" i="37"/>
  <c r="I23" i="37"/>
  <c r="E23" i="37"/>
  <c r="M23" i="37"/>
  <c r="V23" i="37"/>
  <c r="R23" i="37"/>
  <c r="N23" i="37"/>
  <c r="H23" i="37"/>
  <c r="Q23" i="37"/>
  <c r="V18" i="37"/>
  <c r="R18" i="37"/>
  <c r="N18" i="37"/>
  <c r="H18" i="37"/>
  <c r="E18" i="37"/>
  <c r="U18" i="37"/>
  <c r="Q18" i="37"/>
  <c r="M18" i="37"/>
  <c r="G18" i="37"/>
  <c r="S18" i="37"/>
  <c r="I18" i="37"/>
  <c r="T18" i="37"/>
  <c r="P18" i="37"/>
  <c r="L18" i="37"/>
  <c r="F18" i="37"/>
  <c r="O18" i="37"/>
  <c r="T17" i="37"/>
  <c r="P17" i="37"/>
  <c r="L17" i="37"/>
  <c r="F17" i="37"/>
  <c r="M17" i="37"/>
  <c r="S17" i="37"/>
  <c r="O17" i="37"/>
  <c r="I17" i="37"/>
  <c r="E17" i="37"/>
  <c r="Q17" i="37"/>
  <c r="V17" i="37"/>
  <c r="R17" i="37"/>
  <c r="N17" i="37"/>
  <c r="H17" i="37"/>
  <c r="U17" i="37"/>
  <c r="G17" i="37"/>
  <c r="H30" i="37"/>
  <c r="G30" i="37"/>
  <c r="I30" i="37"/>
  <c r="F30" i="37"/>
  <c r="E30" i="37"/>
  <c r="I29" i="37"/>
  <c r="E29" i="37"/>
  <c r="H29" i="37"/>
  <c r="G29" i="37"/>
  <c r="F29" i="37"/>
  <c r="V22" i="37"/>
  <c r="R22" i="37"/>
  <c r="N22" i="37"/>
  <c r="H22" i="37"/>
  <c r="E22" i="37"/>
  <c r="U22" i="37"/>
  <c r="Q22" i="37"/>
  <c r="M22" i="37"/>
  <c r="G22" i="37"/>
  <c r="S22" i="37"/>
  <c r="I22" i="37"/>
  <c r="T22" i="37"/>
  <c r="P22" i="37"/>
  <c r="L22" i="37"/>
  <c r="F22" i="37"/>
  <c r="O22" i="37"/>
  <c r="F32" i="37"/>
  <c r="I32" i="37"/>
  <c r="E32" i="37"/>
  <c r="H32" i="37"/>
  <c r="G32" i="37"/>
  <c r="V16" i="37"/>
  <c r="R16" i="37"/>
  <c r="N16" i="37"/>
  <c r="H16" i="37"/>
  <c r="U16" i="37"/>
  <c r="Q16" i="37"/>
  <c r="M16" i="37"/>
  <c r="G16" i="37"/>
  <c r="S16" i="37"/>
  <c r="T16" i="37"/>
  <c r="P16" i="37"/>
  <c r="L16" i="37"/>
  <c r="F16" i="37"/>
  <c r="O16" i="37"/>
  <c r="I16" i="37"/>
  <c r="E16" i="37"/>
  <c r="U28" i="37"/>
  <c r="P28" i="37"/>
  <c r="L28" i="37"/>
  <c r="F28" i="37"/>
  <c r="V28" i="37"/>
  <c r="M28" i="37"/>
  <c r="T28" i="37"/>
  <c r="O28" i="37"/>
  <c r="I28" i="37"/>
  <c r="E28" i="37"/>
  <c r="Q28" i="37"/>
  <c r="R28" i="37"/>
  <c r="N28" i="37"/>
  <c r="H28" i="37"/>
  <c r="G28" i="37"/>
  <c r="V24" i="37"/>
  <c r="R24" i="37"/>
  <c r="N24" i="37"/>
  <c r="H24" i="37"/>
  <c r="S24" i="37"/>
  <c r="E24" i="37"/>
  <c r="U24" i="37"/>
  <c r="Q24" i="37"/>
  <c r="M24" i="37"/>
  <c r="G24" i="37"/>
  <c r="O24" i="37"/>
  <c r="T24" i="37"/>
  <c r="P24" i="37"/>
  <c r="L24" i="37"/>
  <c r="F24" i="37"/>
  <c r="I24" i="37"/>
  <c r="G31" i="37"/>
  <c r="H31" i="37"/>
  <c r="F31" i="37"/>
  <c r="I31" i="37"/>
  <c r="E31" i="37"/>
  <c r="S10" i="36"/>
  <c r="O10" i="36"/>
  <c r="I10" i="36"/>
  <c r="E10" i="36"/>
  <c r="V10" i="36"/>
  <c r="R10" i="36"/>
  <c r="N10" i="36"/>
  <c r="H10" i="36"/>
  <c r="U10" i="36"/>
  <c r="Q10" i="36"/>
  <c r="M10" i="36"/>
  <c r="G10" i="36"/>
  <c r="P10" i="36"/>
  <c r="F10" i="36"/>
  <c r="L10" i="36"/>
  <c r="T10" i="36"/>
  <c r="S17" i="36"/>
  <c r="O17" i="36"/>
  <c r="I17" i="36"/>
  <c r="E17" i="36"/>
  <c r="V17" i="36"/>
  <c r="R17" i="36"/>
  <c r="N17" i="36"/>
  <c r="H17" i="36"/>
  <c r="U17" i="36"/>
  <c r="Q17" i="36"/>
  <c r="M17" i="36"/>
  <c r="G17" i="36"/>
  <c r="F17" i="36"/>
  <c r="P17" i="36"/>
  <c r="L17" i="36"/>
  <c r="T17" i="36"/>
  <c r="F25" i="36"/>
  <c r="I25" i="36"/>
  <c r="E25" i="36"/>
  <c r="H25" i="36"/>
  <c r="G25" i="36"/>
  <c r="U16" i="36"/>
  <c r="Q16" i="36"/>
  <c r="M16" i="36"/>
  <c r="G16" i="36"/>
  <c r="T16" i="36"/>
  <c r="P16" i="36"/>
  <c r="L16" i="36"/>
  <c r="F16" i="36"/>
  <c r="S16" i="36"/>
  <c r="O16" i="36"/>
  <c r="I16" i="36"/>
  <c r="E16" i="36"/>
  <c r="H16" i="36"/>
  <c r="R16" i="36"/>
  <c r="N16" i="36"/>
  <c r="V16" i="36"/>
  <c r="S15" i="36"/>
  <c r="O15" i="36"/>
  <c r="I15" i="36"/>
  <c r="E15" i="36"/>
  <c r="V15" i="36"/>
  <c r="R15" i="36"/>
  <c r="N15" i="36"/>
  <c r="H15" i="36"/>
  <c r="U15" i="36"/>
  <c r="Q15" i="36"/>
  <c r="M15" i="36"/>
  <c r="G15" i="36"/>
  <c r="L15" i="36"/>
  <c r="T15" i="36"/>
  <c r="F15" i="36"/>
  <c r="P15" i="36"/>
  <c r="H23" i="36"/>
  <c r="G23" i="36"/>
  <c r="F23" i="36"/>
  <c r="I23" i="36"/>
  <c r="E23" i="36"/>
  <c r="S12" i="36"/>
  <c r="O12" i="36"/>
  <c r="I12" i="36"/>
  <c r="E12" i="36"/>
  <c r="V12" i="36"/>
  <c r="R12" i="36"/>
  <c r="N12" i="36"/>
  <c r="H12" i="36"/>
  <c r="U12" i="36"/>
  <c r="Q12" i="36"/>
  <c r="M12" i="36"/>
  <c r="G12" i="36"/>
  <c r="T12" i="36"/>
  <c r="P12" i="36"/>
  <c r="L12" i="36"/>
  <c r="F12" i="36"/>
  <c r="I22" i="36"/>
  <c r="E22" i="36"/>
  <c r="H22" i="36"/>
  <c r="G22" i="36"/>
  <c r="L22" i="36"/>
  <c r="F22" i="36"/>
  <c r="U11" i="36"/>
  <c r="Q11" i="36"/>
  <c r="M11" i="36"/>
  <c r="G11" i="36"/>
  <c r="T11" i="36"/>
  <c r="P11" i="36"/>
  <c r="L11" i="36"/>
  <c r="F11" i="36"/>
  <c r="S11" i="36"/>
  <c r="O11" i="36"/>
  <c r="I11" i="36"/>
  <c r="E11" i="36"/>
  <c r="H11" i="36"/>
  <c r="V11" i="36"/>
  <c r="R11" i="36"/>
  <c r="N11" i="36"/>
  <c r="U18" i="36"/>
  <c r="Q18" i="36"/>
  <c r="M18" i="36"/>
  <c r="G18" i="36"/>
  <c r="T18" i="36"/>
  <c r="P18" i="36"/>
  <c r="L18" i="36"/>
  <c r="F18" i="36"/>
  <c r="S18" i="36"/>
  <c r="O18" i="36"/>
  <c r="I18" i="36"/>
  <c r="E18" i="36"/>
  <c r="V18" i="36"/>
  <c r="N18" i="36"/>
  <c r="R18" i="36"/>
  <c r="H18" i="36"/>
  <c r="I26" i="36"/>
  <c r="E26" i="36"/>
  <c r="H26" i="36"/>
  <c r="F26" i="36"/>
  <c r="G26" i="36"/>
  <c r="G24" i="36"/>
  <c r="H24" i="36"/>
  <c r="F24" i="36"/>
  <c r="I24" i="36"/>
  <c r="E24" i="36"/>
  <c r="O20" i="34"/>
  <c r="R20" i="34"/>
  <c r="M20" i="34"/>
  <c r="F20" i="34"/>
  <c r="E20" i="34"/>
  <c r="N20" i="34"/>
  <c r="T20" i="34"/>
  <c r="S20" i="34"/>
  <c r="G20" i="34"/>
  <c r="H20" i="34"/>
  <c r="P20" i="34"/>
  <c r="I20" i="34"/>
  <c r="V20" i="34"/>
  <c r="U20" i="34"/>
  <c r="L20" i="34"/>
  <c r="Q20" i="34"/>
  <c r="T14" i="35"/>
  <c r="P14" i="35"/>
  <c r="L14" i="35"/>
  <c r="F14" i="35"/>
  <c r="V14" i="35"/>
  <c r="R14" i="35"/>
  <c r="N14" i="35"/>
  <c r="H14" i="35"/>
  <c r="U14" i="35"/>
  <c r="Q14" i="35"/>
  <c r="M14" i="35"/>
  <c r="G14" i="35"/>
  <c r="S14" i="35"/>
  <c r="I14" i="35"/>
  <c r="E14" i="35"/>
  <c r="O14" i="35"/>
  <c r="U23" i="34"/>
  <c r="T23" i="34"/>
  <c r="S23" i="34"/>
  <c r="V23" i="34"/>
  <c r="Q23" i="34"/>
  <c r="P23" i="34"/>
  <c r="O23" i="34"/>
  <c r="R23" i="34"/>
  <c r="M23" i="34"/>
  <c r="L23" i="34"/>
  <c r="I23" i="34"/>
  <c r="N23" i="34"/>
  <c r="G23" i="34"/>
  <c r="F23" i="34"/>
  <c r="E23" i="34"/>
  <c r="H23" i="34"/>
  <c r="H27" i="35"/>
  <c r="F27" i="35"/>
  <c r="I27" i="35"/>
  <c r="E27" i="35"/>
  <c r="G27" i="35"/>
  <c r="V22" i="34"/>
  <c r="U22" i="34"/>
  <c r="T22" i="34"/>
  <c r="S22" i="34"/>
  <c r="R22" i="34"/>
  <c r="Q22" i="34"/>
  <c r="P22" i="34"/>
  <c r="O22" i="34"/>
  <c r="N22" i="34"/>
  <c r="M22" i="34"/>
  <c r="L22" i="34"/>
  <c r="I22" i="34"/>
  <c r="H22" i="34"/>
  <c r="G22" i="34"/>
  <c r="F22" i="34"/>
  <c r="E22" i="34"/>
  <c r="T21" i="34"/>
  <c r="S21" i="34"/>
  <c r="V21" i="34"/>
  <c r="U21" i="34"/>
  <c r="P21" i="34"/>
  <c r="O21" i="34"/>
  <c r="R21" i="34"/>
  <c r="Q21" i="34"/>
  <c r="L21" i="34"/>
  <c r="I21" i="34"/>
  <c r="N21" i="34"/>
  <c r="M21" i="34"/>
  <c r="F21" i="34"/>
  <c r="E21" i="34"/>
  <c r="H21" i="34"/>
  <c r="G21" i="34"/>
  <c r="T12" i="35"/>
  <c r="P12" i="35"/>
  <c r="L12" i="35"/>
  <c r="F12" i="35"/>
  <c r="V12" i="35"/>
  <c r="R12" i="35"/>
  <c r="N12" i="35"/>
  <c r="H12" i="35"/>
  <c r="U12" i="35"/>
  <c r="Q12" i="35"/>
  <c r="M12" i="35"/>
  <c r="G12" i="35"/>
  <c r="E12" i="35"/>
  <c r="O12" i="35"/>
  <c r="I12" i="35"/>
  <c r="S12" i="35"/>
  <c r="L25" i="35"/>
  <c r="F25" i="35"/>
  <c r="H25" i="35"/>
  <c r="G25" i="35"/>
  <c r="E25" i="35"/>
  <c r="I25" i="35"/>
  <c r="V15" i="35"/>
  <c r="R15" i="35"/>
  <c r="N15" i="35"/>
  <c r="H15" i="35"/>
  <c r="T15" i="35"/>
  <c r="P15" i="35"/>
  <c r="L15" i="35"/>
  <c r="F15" i="35"/>
  <c r="S15" i="35"/>
  <c r="O15" i="35"/>
  <c r="I15" i="35"/>
  <c r="E15" i="35"/>
  <c r="Q15" i="35"/>
  <c r="G15" i="35"/>
  <c r="M15" i="35"/>
  <c r="U15" i="35"/>
  <c r="V13" i="35"/>
  <c r="R13" i="35"/>
  <c r="N13" i="35"/>
  <c r="H13" i="35"/>
  <c r="T13" i="35"/>
  <c r="P13" i="35"/>
  <c r="L13" i="35"/>
  <c r="F13" i="35"/>
  <c r="S13" i="35"/>
  <c r="O13" i="35"/>
  <c r="I13" i="35"/>
  <c r="E13" i="35"/>
  <c r="U13" i="35"/>
  <c r="M13" i="35"/>
  <c r="Q13" i="35"/>
  <c r="G13" i="35"/>
  <c r="F29" i="35"/>
  <c r="H29" i="35"/>
  <c r="G29" i="35"/>
  <c r="I29" i="35"/>
  <c r="E29" i="35"/>
  <c r="V11" i="35"/>
  <c r="R11" i="35"/>
  <c r="N11" i="35"/>
  <c r="H11" i="35"/>
  <c r="T11" i="35"/>
  <c r="P11" i="35"/>
  <c r="L11" i="35"/>
  <c r="F11" i="35"/>
  <c r="S11" i="35"/>
  <c r="O11" i="35"/>
  <c r="I11" i="35"/>
  <c r="E11" i="35"/>
  <c r="G11" i="35"/>
  <c r="U11" i="35"/>
  <c r="Q11" i="35"/>
  <c r="M11" i="35"/>
  <c r="T18" i="35"/>
  <c r="P18" i="35"/>
  <c r="L18" i="35"/>
  <c r="F18" i="35"/>
  <c r="V18" i="35"/>
  <c r="R18" i="35"/>
  <c r="N18" i="35"/>
  <c r="H18" i="35"/>
  <c r="U18" i="35"/>
  <c r="Q18" i="35"/>
  <c r="M18" i="35"/>
  <c r="G18" i="35"/>
  <c r="O18" i="35"/>
  <c r="E18" i="35"/>
  <c r="S18" i="35"/>
  <c r="I18" i="35"/>
  <c r="I26" i="35"/>
  <c r="E26" i="35"/>
  <c r="G26" i="35"/>
  <c r="F26" i="35"/>
  <c r="H26" i="35"/>
  <c r="V21" i="35"/>
  <c r="R21" i="35"/>
  <c r="N21" i="35"/>
  <c r="H21" i="35"/>
  <c r="T21" i="35"/>
  <c r="P21" i="35"/>
  <c r="L21" i="35"/>
  <c r="F21" i="35"/>
  <c r="S21" i="35"/>
  <c r="O21" i="35"/>
  <c r="I21" i="35"/>
  <c r="E21" i="35"/>
  <c r="G21" i="35"/>
  <c r="U21" i="35"/>
  <c r="Q21" i="35"/>
  <c r="M21" i="35"/>
  <c r="V19" i="35"/>
  <c r="R19" i="35"/>
  <c r="N19" i="35"/>
  <c r="H19" i="35"/>
  <c r="T19" i="35"/>
  <c r="P19" i="35"/>
  <c r="L19" i="35"/>
  <c r="F19" i="35"/>
  <c r="S19" i="35"/>
  <c r="O19" i="35"/>
  <c r="I19" i="35"/>
  <c r="E19" i="35"/>
  <c r="M19" i="35"/>
  <c r="G19" i="35"/>
  <c r="U19" i="35"/>
  <c r="Q19" i="35"/>
  <c r="T10" i="35"/>
  <c r="P10" i="35"/>
  <c r="L10" i="35"/>
  <c r="F10" i="35"/>
  <c r="V10" i="35"/>
  <c r="R10" i="35"/>
  <c r="N10" i="35"/>
  <c r="H10" i="35"/>
  <c r="U10" i="35"/>
  <c r="Q10" i="35"/>
  <c r="M10" i="35"/>
  <c r="G10" i="35"/>
  <c r="I10" i="35"/>
  <c r="S10" i="35"/>
  <c r="E10" i="35"/>
  <c r="O10" i="35"/>
  <c r="T20" i="35"/>
  <c r="P20" i="35"/>
  <c r="L20" i="35"/>
  <c r="F20" i="35"/>
  <c r="V20" i="35"/>
  <c r="R20" i="35"/>
  <c r="N20" i="35"/>
  <c r="H20" i="35"/>
  <c r="U20" i="35"/>
  <c r="Q20" i="35"/>
  <c r="M20" i="35"/>
  <c r="G20" i="35"/>
  <c r="I20" i="35"/>
  <c r="E20" i="35"/>
  <c r="S20" i="35"/>
  <c r="O20" i="35"/>
  <c r="G28" i="35"/>
  <c r="I28" i="35"/>
  <c r="E28" i="35"/>
  <c r="H28" i="35"/>
  <c r="F28" i="35"/>
  <c r="V11" i="33"/>
  <c r="U11" i="33"/>
  <c r="T11" i="33"/>
  <c r="S11" i="33"/>
  <c r="P11" i="33"/>
  <c r="N11" i="33"/>
  <c r="M11" i="33"/>
  <c r="L11" i="33"/>
  <c r="I11" i="33"/>
  <c r="H11" i="33"/>
  <c r="G11" i="33"/>
  <c r="F11" i="33"/>
  <c r="E11" i="33"/>
  <c r="R11" i="33"/>
  <c r="Q11" i="33"/>
  <c r="O11" i="33"/>
  <c r="S12" i="34"/>
  <c r="O12" i="34"/>
  <c r="I12" i="34"/>
  <c r="E12" i="34"/>
  <c r="V12" i="34"/>
  <c r="R12" i="34"/>
  <c r="N12" i="34"/>
  <c r="H12" i="34"/>
  <c r="U12" i="34"/>
  <c r="Q12" i="34"/>
  <c r="M12" i="34"/>
  <c r="G12" i="34"/>
  <c r="P12" i="34"/>
  <c r="L12" i="34"/>
  <c r="F12" i="34"/>
  <c r="T12" i="34"/>
  <c r="T10" i="33"/>
  <c r="S10" i="33"/>
  <c r="V10" i="33"/>
  <c r="U10" i="33"/>
  <c r="P10" i="33"/>
  <c r="R10" i="33"/>
  <c r="L10" i="33"/>
  <c r="I10" i="33"/>
  <c r="N10" i="33"/>
  <c r="M10" i="33"/>
  <c r="F10" i="33"/>
  <c r="E10" i="33"/>
  <c r="H10" i="33"/>
  <c r="G10" i="33"/>
  <c r="O10" i="33"/>
  <c r="Q10" i="33"/>
  <c r="U11" i="34"/>
  <c r="Q11" i="34"/>
  <c r="M11" i="34"/>
  <c r="G11" i="34"/>
  <c r="T11" i="34"/>
  <c r="P11" i="34"/>
  <c r="L11" i="34"/>
  <c r="F11" i="34"/>
  <c r="S11" i="34"/>
  <c r="O11" i="34"/>
  <c r="I11" i="34"/>
  <c r="E11" i="34"/>
  <c r="R11" i="34"/>
  <c r="N11" i="34"/>
  <c r="H11" i="34"/>
  <c r="V11" i="34"/>
  <c r="T16" i="34"/>
  <c r="P16" i="34"/>
  <c r="L16" i="34"/>
  <c r="F16" i="34"/>
  <c r="Q16" i="34"/>
  <c r="S16" i="34"/>
  <c r="O16" i="34"/>
  <c r="I16" i="34"/>
  <c r="E16" i="34"/>
  <c r="V16" i="34"/>
  <c r="R16" i="34"/>
  <c r="N16" i="34"/>
  <c r="H16" i="34"/>
  <c r="U16" i="34"/>
  <c r="M16" i="34"/>
  <c r="G16" i="34"/>
  <c r="I27" i="34"/>
  <c r="E27" i="34"/>
  <c r="H27" i="34"/>
  <c r="L27" i="34"/>
  <c r="G27" i="34"/>
  <c r="F27" i="34"/>
  <c r="V17" i="34"/>
  <c r="R17" i="34"/>
  <c r="N17" i="34"/>
  <c r="H17" i="34"/>
  <c r="S17" i="34"/>
  <c r="I17" i="34"/>
  <c r="U17" i="34"/>
  <c r="Q17" i="34"/>
  <c r="M17" i="34"/>
  <c r="G17" i="34"/>
  <c r="E17" i="34"/>
  <c r="T17" i="34"/>
  <c r="P17" i="34"/>
  <c r="L17" i="34"/>
  <c r="F17" i="34"/>
  <c r="O17" i="34"/>
  <c r="U13" i="34"/>
  <c r="Q13" i="34"/>
  <c r="M13" i="34"/>
  <c r="G13" i="34"/>
  <c r="T13" i="34"/>
  <c r="P13" i="34"/>
  <c r="L13" i="34"/>
  <c r="F13" i="34"/>
  <c r="S13" i="34"/>
  <c r="O13" i="34"/>
  <c r="I13" i="34"/>
  <c r="E13" i="34"/>
  <c r="N13" i="34"/>
  <c r="H13" i="34"/>
  <c r="V13" i="34"/>
  <c r="R13" i="34"/>
  <c r="S10" i="34"/>
  <c r="O10" i="34"/>
  <c r="I10" i="34"/>
  <c r="E10" i="34"/>
  <c r="V10" i="34"/>
  <c r="R10" i="34"/>
  <c r="N10" i="34"/>
  <c r="H10" i="34"/>
  <c r="U10" i="34"/>
  <c r="Q10" i="34"/>
  <c r="M10" i="34"/>
  <c r="G10" i="34"/>
  <c r="T10" i="34"/>
  <c r="P10" i="34"/>
  <c r="F10" i="34"/>
  <c r="L10" i="34"/>
  <c r="F30" i="34"/>
  <c r="I30" i="34"/>
  <c r="E30" i="34"/>
  <c r="H30" i="34"/>
  <c r="G30" i="34"/>
  <c r="I31" i="34"/>
  <c r="E31" i="34"/>
  <c r="H31" i="34"/>
  <c r="G31" i="34"/>
  <c r="F31" i="34"/>
  <c r="H28" i="34"/>
  <c r="E28" i="34"/>
  <c r="G28" i="34"/>
  <c r="I28" i="34"/>
  <c r="F28" i="34"/>
  <c r="G29" i="34"/>
  <c r="F29" i="34"/>
  <c r="I29" i="34"/>
  <c r="E29" i="34"/>
  <c r="H29" i="34"/>
  <c r="S16" i="33"/>
  <c r="O16" i="33"/>
  <c r="I16" i="33"/>
  <c r="E16" i="33"/>
  <c r="V16" i="33"/>
  <c r="R16" i="33"/>
  <c r="N16" i="33"/>
  <c r="H16" i="33"/>
  <c r="U16" i="33"/>
  <c r="Q16" i="33"/>
  <c r="M16" i="33"/>
  <c r="G16" i="33"/>
  <c r="L16" i="33"/>
  <c r="F16" i="33"/>
  <c r="T16" i="33"/>
  <c r="P16" i="33"/>
  <c r="V12" i="33"/>
  <c r="R12" i="33"/>
  <c r="N12" i="33"/>
  <c r="H12" i="33"/>
  <c r="U12" i="33"/>
  <c r="Q12" i="33"/>
  <c r="M12" i="33"/>
  <c r="G12" i="33"/>
  <c r="T12" i="33"/>
  <c r="P12" i="33"/>
  <c r="L12" i="33"/>
  <c r="F12" i="33"/>
  <c r="O12" i="33"/>
  <c r="I12" i="33"/>
  <c r="E12" i="33"/>
  <c r="S12" i="33"/>
  <c r="P19" i="32"/>
  <c r="L19" i="32"/>
  <c r="H19" i="32"/>
  <c r="G19" i="32"/>
  <c r="F19" i="32"/>
  <c r="E19" i="32"/>
  <c r="U19" i="32"/>
  <c r="T19" i="32"/>
  <c r="S19" i="32"/>
  <c r="V19" i="32"/>
  <c r="M19" i="32"/>
  <c r="N19" i="32"/>
  <c r="O19" i="32"/>
  <c r="R19" i="32"/>
  <c r="Q19" i="32"/>
  <c r="I19" i="32"/>
  <c r="I26" i="33"/>
  <c r="E26" i="33"/>
  <c r="H26" i="33"/>
  <c r="F26" i="33"/>
  <c r="G26" i="33"/>
  <c r="T13" i="33"/>
  <c r="P13" i="33"/>
  <c r="L13" i="33"/>
  <c r="F13" i="33"/>
  <c r="S13" i="33"/>
  <c r="O13" i="33"/>
  <c r="I13" i="33"/>
  <c r="E13" i="33"/>
  <c r="V13" i="33"/>
  <c r="R13" i="33"/>
  <c r="N13" i="33"/>
  <c r="H13" i="33"/>
  <c r="M13" i="33"/>
  <c r="U13" i="33"/>
  <c r="Q13" i="33"/>
  <c r="G13" i="33"/>
  <c r="S18" i="33"/>
  <c r="O18" i="33"/>
  <c r="I18" i="33"/>
  <c r="E18" i="33"/>
  <c r="T18" i="33"/>
  <c r="V18" i="33"/>
  <c r="R18" i="33"/>
  <c r="N18" i="33"/>
  <c r="H18" i="33"/>
  <c r="L18" i="33"/>
  <c r="U18" i="33"/>
  <c r="Q18" i="33"/>
  <c r="M18" i="33"/>
  <c r="G18" i="33"/>
  <c r="P18" i="33"/>
  <c r="F18" i="33"/>
  <c r="U17" i="33"/>
  <c r="Q17" i="33"/>
  <c r="M17" i="33"/>
  <c r="G17" i="33"/>
  <c r="V17" i="33"/>
  <c r="T17" i="33"/>
  <c r="P17" i="33"/>
  <c r="L17" i="33"/>
  <c r="F17" i="33"/>
  <c r="R17" i="33"/>
  <c r="S17" i="33"/>
  <c r="O17" i="33"/>
  <c r="I17" i="33"/>
  <c r="E17" i="33"/>
  <c r="N17" i="33"/>
  <c r="H17" i="33"/>
  <c r="F25" i="33"/>
  <c r="G25" i="33"/>
  <c r="I25" i="33"/>
  <c r="E25" i="33"/>
  <c r="H25" i="33"/>
  <c r="U20" i="32"/>
  <c r="P20" i="32"/>
  <c r="T20" i="32"/>
  <c r="L20" i="32"/>
  <c r="Q20" i="32"/>
  <c r="M20" i="32"/>
  <c r="O20" i="32"/>
  <c r="N20" i="32"/>
  <c r="S20" i="32"/>
  <c r="G20" i="32"/>
  <c r="E20" i="32"/>
  <c r="H20" i="32"/>
  <c r="I20" i="32"/>
  <c r="V20" i="32"/>
  <c r="F20" i="32"/>
  <c r="R20" i="32"/>
  <c r="I22" i="33"/>
  <c r="E22" i="33"/>
  <c r="F22" i="33"/>
  <c r="H22" i="33"/>
  <c r="L22" i="33"/>
  <c r="G22" i="33"/>
  <c r="H23" i="33"/>
  <c r="G23" i="33"/>
  <c r="E23" i="33"/>
  <c r="F23" i="33"/>
  <c r="I23" i="33"/>
  <c r="G24" i="33"/>
  <c r="F24" i="33"/>
  <c r="H24" i="33"/>
  <c r="I24" i="33"/>
  <c r="E24" i="33"/>
  <c r="F28" i="32"/>
  <c r="I28" i="32"/>
  <c r="E28" i="32"/>
  <c r="H28" i="32"/>
  <c r="G28" i="32"/>
  <c r="U15" i="31"/>
  <c r="E15" i="31"/>
  <c r="F15" i="31"/>
  <c r="R15" i="31"/>
  <c r="T15" i="31"/>
  <c r="Q15" i="31"/>
  <c r="S15" i="31"/>
  <c r="N15" i="31"/>
  <c r="M15" i="31"/>
  <c r="P15" i="31"/>
  <c r="I15" i="31"/>
  <c r="H15" i="31"/>
  <c r="G15" i="31"/>
  <c r="L15" i="31"/>
  <c r="V15" i="31"/>
  <c r="O15" i="31"/>
  <c r="S16" i="31"/>
  <c r="V16" i="31"/>
  <c r="U16" i="31"/>
  <c r="T16" i="31"/>
  <c r="O16" i="31"/>
  <c r="R16" i="31"/>
  <c r="Q16" i="31"/>
  <c r="P16" i="31"/>
  <c r="I16" i="31"/>
  <c r="N16" i="31"/>
  <c r="M16" i="31"/>
  <c r="L16" i="31"/>
  <c r="E16" i="31"/>
  <c r="H16" i="31"/>
  <c r="G16" i="31"/>
  <c r="F16" i="31"/>
  <c r="T17" i="31"/>
  <c r="S17" i="31"/>
  <c r="V17" i="31"/>
  <c r="U17" i="31"/>
  <c r="P17" i="31"/>
  <c r="R17" i="31"/>
  <c r="Q17" i="31"/>
  <c r="O17" i="31"/>
  <c r="L17" i="31"/>
  <c r="I17" i="31"/>
  <c r="N17" i="31"/>
  <c r="M17" i="31"/>
  <c r="F17" i="31"/>
  <c r="E17" i="31"/>
  <c r="H17" i="31"/>
  <c r="G17" i="31"/>
  <c r="V11" i="31"/>
  <c r="U11" i="31"/>
  <c r="S11" i="31"/>
  <c r="F11" i="31"/>
  <c r="Q11" i="31"/>
  <c r="T11" i="31"/>
  <c r="E11" i="31"/>
  <c r="R11" i="31"/>
  <c r="O11" i="31"/>
  <c r="N11" i="31"/>
  <c r="M11" i="31"/>
  <c r="P11" i="31"/>
  <c r="I11" i="31"/>
  <c r="H11" i="31"/>
  <c r="G11" i="31"/>
  <c r="L11" i="31"/>
  <c r="V10" i="32"/>
  <c r="R10" i="32"/>
  <c r="N10" i="32"/>
  <c r="H10" i="32"/>
  <c r="U10" i="32"/>
  <c r="Q10" i="32"/>
  <c r="M10" i="32"/>
  <c r="G10" i="32"/>
  <c r="T10" i="32"/>
  <c r="P10" i="32"/>
  <c r="L10" i="32"/>
  <c r="F10" i="32"/>
  <c r="S10" i="32"/>
  <c r="O10" i="32"/>
  <c r="I10" i="32"/>
  <c r="E10" i="32"/>
  <c r="U14" i="32"/>
  <c r="Q14" i="32"/>
  <c r="M14" i="32"/>
  <c r="G14" i="32"/>
  <c r="T14" i="32"/>
  <c r="P14" i="32"/>
  <c r="L14" i="32"/>
  <c r="F14" i="32"/>
  <c r="S14" i="32"/>
  <c r="O14" i="32"/>
  <c r="I14" i="32"/>
  <c r="E14" i="32"/>
  <c r="V14" i="32"/>
  <c r="R14" i="32"/>
  <c r="N14" i="32"/>
  <c r="H14" i="32"/>
  <c r="T11" i="32"/>
  <c r="P11" i="32"/>
  <c r="L11" i="32"/>
  <c r="F11" i="32"/>
  <c r="S11" i="32"/>
  <c r="O11" i="32"/>
  <c r="I11" i="32"/>
  <c r="E11" i="32"/>
  <c r="V11" i="32"/>
  <c r="R11" i="32"/>
  <c r="N11" i="32"/>
  <c r="H11" i="32"/>
  <c r="U11" i="32"/>
  <c r="Q11" i="32"/>
  <c r="M11" i="32"/>
  <c r="G11" i="32"/>
  <c r="S15" i="32"/>
  <c r="O15" i="32"/>
  <c r="I15" i="32"/>
  <c r="E15" i="32"/>
  <c r="V15" i="32"/>
  <c r="R15" i="32"/>
  <c r="N15" i="32"/>
  <c r="H15" i="32"/>
  <c r="U15" i="32"/>
  <c r="Q15" i="32"/>
  <c r="M15" i="32"/>
  <c r="G15" i="32"/>
  <c r="T15" i="32"/>
  <c r="P15" i="32"/>
  <c r="L15" i="32"/>
  <c r="F15" i="32"/>
  <c r="U16" i="32"/>
  <c r="Q16" i="32"/>
  <c r="M16" i="32"/>
  <c r="G16" i="32"/>
  <c r="T16" i="32"/>
  <c r="P16" i="32"/>
  <c r="L16" i="32"/>
  <c r="F16" i="32"/>
  <c r="S16" i="32"/>
  <c r="O16" i="32"/>
  <c r="I16" i="32"/>
  <c r="E16" i="32"/>
  <c r="V16" i="32"/>
  <c r="R16" i="32"/>
  <c r="N16" i="32"/>
  <c r="H16" i="32"/>
  <c r="L24" i="32"/>
  <c r="F24" i="32"/>
  <c r="I24" i="32"/>
  <c r="E24" i="32"/>
  <c r="H24" i="32"/>
  <c r="G24" i="32"/>
  <c r="I25" i="32"/>
  <c r="E25" i="32"/>
  <c r="H25" i="32"/>
  <c r="G25" i="32"/>
  <c r="F25" i="32"/>
  <c r="H26" i="32"/>
  <c r="G26" i="32"/>
  <c r="F26" i="32"/>
  <c r="I26" i="32"/>
  <c r="E26" i="32"/>
  <c r="G27" i="32"/>
  <c r="F27" i="32"/>
  <c r="I27" i="32"/>
  <c r="E27" i="32"/>
  <c r="H27" i="32"/>
  <c r="I21" i="31"/>
  <c r="E21" i="31"/>
  <c r="H21" i="31"/>
  <c r="F21" i="31"/>
  <c r="G21" i="31"/>
  <c r="L21" i="31"/>
  <c r="T12" i="31"/>
  <c r="P12" i="31"/>
  <c r="L12" i="31"/>
  <c r="F12" i="31"/>
  <c r="Q12" i="31"/>
  <c r="S12" i="31"/>
  <c r="O12" i="31"/>
  <c r="I12" i="31"/>
  <c r="E12" i="31"/>
  <c r="U12" i="31"/>
  <c r="G12" i="31"/>
  <c r="V12" i="31"/>
  <c r="R12" i="31"/>
  <c r="N12" i="31"/>
  <c r="H12" i="31"/>
  <c r="M12" i="31"/>
  <c r="H22" i="31"/>
  <c r="I22" i="31"/>
  <c r="G22" i="31"/>
  <c r="F22" i="31"/>
  <c r="E22" i="31"/>
  <c r="I25" i="31"/>
  <c r="E25" i="31"/>
  <c r="F25" i="31"/>
  <c r="H25" i="31"/>
  <c r="G25" i="31"/>
  <c r="V10" i="31"/>
  <c r="R10" i="31"/>
  <c r="N10" i="31"/>
  <c r="H10" i="31"/>
  <c r="Q10" i="31"/>
  <c r="G10" i="31"/>
  <c r="I10" i="31"/>
  <c r="U10" i="31"/>
  <c r="M10" i="31"/>
  <c r="O10" i="31"/>
  <c r="T10" i="31"/>
  <c r="P10" i="31"/>
  <c r="L10" i="31"/>
  <c r="F10" i="31"/>
  <c r="S10" i="31"/>
  <c r="E10" i="31"/>
  <c r="F24" i="31"/>
  <c r="I24" i="31"/>
  <c r="E24" i="31"/>
  <c r="H24" i="31"/>
  <c r="G24" i="31"/>
  <c r="G23" i="31"/>
  <c r="F23" i="31"/>
  <c r="H23" i="31"/>
  <c r="I23" i="31"/>
  <c r="E23" i="31"/>
  <c r="F18" i="20"/>
  <c r="F17" i="20"/>
  <c r="F16" i="20"/>
  <c r="F15" i="20"/>
  <c r="F14" i="20"/>
  <c r="R14" i="37" l="1"/>
  <c r="E19" i="37"/>
  <c r="R9" i="23"/>
  <c r="O19" i="38"/>
  <c r="P19" i="38"/>
  <c r="Q19" i="38"/>
  <c r="S19" i="37"/>
  <c r="S33" i="37"/>
  <c r="S27" i="33"/>
  <c r="R30" i="35"/>
  <c r="M30" i="35"/>
  <c r="O30" i="35"/>
  <c r="S26" i="31"/>
  <c r="L15" i="20"/>
  <c r="P15" i="20"/>
  <c r="T15" i="20"/>
  <c r="M15" i="20"/>
  <c r="Q15" i="20"/>
  <c r="U15" i="20"/>
  <c r="N15" i="20"/>
  <c r="R15" i="20"/>
  <c r="V15" i="20"/>
  <c r="O15" i="20"/>
  <c r="S15" i="20"/>
  <c r="S27" i="36"/>
  <c r="V30" i="35"/>
  <c r="Q30" i="35"/>
  <c r="S30" i="35"/>
  <c r="S32" i="34"/>
  <c r="S37" i="39"/>
  <c r="N17" i="20"/>
  <c r="R17" i="20"/>
  <c r="V17" i="20"/>
  <c r="O17" i="20"/>
  <c r="S17" i="20"/>
  <c r="L17" i="20"/>
  <c r="P17" i="20"/>
  <c r="T17" i="20"/>
  <c r="M17" i="20"/>
  <c r="Q17" i="20"/>
  <c r="U17" i="20"/>
  <c r="N30" i="35"/>
  <c r="T30" i="35"/>
  <c r="S33" i="38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S29" i="32"/>
  <c r="U30" i="35"/>
  <c r="P30" i="35"/>
  <c r="E21" i="40"/>
  <c r="G21" i="40"/>
  <c r="T21" i="40"/>
  <c r="T14" i="37"/>
  <c r="L18" i="39"/>
  <c r="M18" i="39"/>
  <c r="I18" i="39"/>
  <c r="M29" i="39"/>
  <c r="Q29" i="39"/>
  <c r="M21" i="40"/>
  <c r="Q21" i="40"/>
  <c r="F21" i="40"/>
  <c r="H21" i="40"/>
  <c r="G27" i="40"/>
  <c r="M27" i="40"/>
  <c r="H14" i="40"/>
  <c r="S21" i="40"/>
  <c r="V21" i="40"/>
  <c r="Q27" i="40"/>
  <c r="O27" i="40"/>
  <c r="T27" i="40"/>
  <c r="V27" i="40"/>
  <c r="F27" i="40"/>
  <c r="H27" i="40"/>
  <c r="U21" i="40"/>
  <c r="L21" i="40"/>
  <c r="N21" i="40"/>
  <c r="I27" i="40"/>
  <c r="U27" i="40"/>
  <c r="L27" i="40"/>
  <c r="N27" i="40"/>
  <c r="O21" i="40"/>
  <c r="I21" i="40"/>
  <c r="P21" i="40"/>
  <c r="R21" i="40"/>
  <c r="S27" i="40"/>
  <c r="E27" i="40"/>
  <c r="P27" i="40"/>
  <c r="R27" i="4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L14" i="37"/>
  <c r="N18" i="39"/>
  <c r="H29" i="39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N19" i="38"/>
  <c r="N29" i="39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H18" i="39"/>
  <c r="R14" i="40"/>
  <c r="M19" i="37"/>
  <c r="V14" i="37"/>
  <c r="G29" i="39"/>
  <c r="L29" i="39"/>
  <c r="P29" i="39"/>
  <c r="T29" i="39"/>
  <c r="N14" i="40"/>
  <c r="G14" i="40"/>
  <c r="Q14" i="37"/>
  <c r="E14" i="40"/>
  <c r="P14" i="40"/>
  <c r="M14" i="40"/>
  <c r="Q40" i="40"/>
  <c r="R40" i="40"/>
  <c r="T40" i="40"/>
  <c r="U40" i="40"/>
  <c r="I14" i="40"/>
  <c r="T14" i="40"/>
  <c r="V32" i="40"/>
  <c r="U19" i="37"/>
  <c r="V19" i="37"/>
  <c r="V14" i="40"/>
  <c r="F14" i="40"/>
  <c r="Q14" i="40"/>
  <c r="U29" i="39"/>
  <c r="V40" i="40"/>
  <c r="E40" i="40"/>
  <c r="F40" i="40"/>
  <c r="U32" i="40"/>
  <c r="H32" i="40"/>
  <c r="E32" i="40"/>
  <c r="F32" i="40"/>
  <c r="S32" i="40"/>
  <c r="R18" i="39"/>
  <c r="O14" i="40"/>
  <c r="L14" i="40"/>
  <c r="U14" i="40"/>
  <c r="I29" i="39"/>
  <c r="R29" i="39"/>
  <c r="V29" i="39"/>
  <c r="G40" i="40"/>
  <c r="H40" i="40"/>
  <c r="I40" i="40"/>
  <c r="L40" i="40"/>
  <c r="K5" i="40" s="1"/>
  <c r="G32" i="40"/>
  <c r="N32" i="40"/>
  <c r="I32" i="40"/>
  <c r="L32" i="40"/>
  <c r="M32" i="40"/>
  <c r="T32" i="40"/>
  <c r="I19" i="37"/>
  <c r="N19" i="37"/>
  <c r="H14" i="37"/>
  <c r="U37" i="39"/>
  <c r="T18" i="39"/>
  <c r="U18" i="39"/>
  <c r="S18" i="39"/>
  <c r="S14" i="40"/>
  <c r="F29" i="39"/>
  <c r="E29" i="39"/>
  <c r="O29" i="39"/>
  <c r="S29" i="39"/>
  <c r="M40" i="40"/>
  <c r="N40" i="40"/>
  <c r="O40" i="40"/>
  <c r="P40" i="40"/>
  <c r="Q32" i="40"/>
  <c r="R32" i="40"/>
  <c r="O32" i="40"/>
  <c r="P32" i="40"/>
  <c r="L37" i="39"/>
  <c r="K5" i="39" s="1"/>
  <c r="H37" i="39"/>
  <c r="I37" i="39"/>
  <c r="R14" i="39"/>
  <c r="S14" i="39"/>
  <c r="U23" i="39"/>
  <c r="V23" i="39"/>
  <c r="S23" i="39"/>
  <c r="P18" i="39"/>
  <c r="Q18" i="39"/>
  <c r="O18" i="39"/>
  <c r="L19" i="37"/>
  <c r="V19" i="38"/>
  <c r="P37" i="39"/>
  <c r="M37" i="39"/>
  <c r="N37" i="39"/>
  <c r="O37" i="39"/>
  <c r="G14" i="39"/>
  <c r="N14" i="39"/>
  <c r="L14" i="39"/>
  <c r="Q14" i="39"/>
  <c r="T23" i="39"/>
  <c r="G23" i="39"/>
  <c r="H23" i="39"/>
  <c r="E23" i="39"/>
  <c r="G37" i="39"/>
  <c r="E14" i="39"/>
  <c r="M14" i="39"/>
  <c r="T14" i="34"/>
  <c r="S14" i="34"/>
  <c r="L13" i="31"/>
  <c r="T33" i="37"/>
  <c r="P19" i="37"/>
  <c r="N14" i="37"/>
  <c r="S14" i="37"/>
  <c r="P14" i="37"/>
  <c r="Q37" i="39"/>
  <c r="R37" i="39"/>
  <c r="T37" i="39"/>
  <c r="V14" i="39"/>
  <c r="I14" i="39"/>
  <c r="P14" i="39"/>
  <c r="U14" i="39"/>
  <c r="V18" i="39"/>
  <c r="F23" i="39"/>
  <c r="M23" i="39"/>
  <c r="N23" i="39"/>
  <c r="I23" i="39"/>
  <c r="P23" i="39"/>
  <c r="F13" i="31"/>
  <c r="R13" i="31"/>
  <c r="U14" i="34"/>
  <c r="P13" i="31"/>
  <c r="Q19" i="37"/>
  <c r="E14" i="37"/>
  <c r="I14" i="37"/>
  <c r="F37" i="39"/>
  <c r="V37" i="39"/>
  <c r="E37" i="39"/>
  <c r="F14" i="39"/>
  <c r="H14" i="39"/>
  <c r="O14" i="39"/>
  <c r="T14" i="39"/>
  <c r="F18" i="39"/>
  <c r="G18" i="39"/>
  <c r="E18" i="39"/>
  <c r="L23" i="39"/>
  <c r="Q23" i="39"/>
  <c r="R23" i="39"/>
  <c r="O23" i="39"/>
  <c r="H19" i="38"/>
  <c r="R19" i="38"/>
  <c r="I19" i="38"/>
  <c r="L19" i="38"/>
  <c r="M19" i="38"/>
  <c r="P33" i="38"/>
  <c r="E19" i="38"/>
  <c r="S19" i="38"/>
  <c r="T19" i="38"/>
  <c r="U19" i="38"/>
  <c r="F33" i="38"/>
  <c r="L33" i="38"/>
  <c r="K5" i="38" s="1"/>
  <c r="G33" i="38"/>
  <c r="H33" i="38"/>
  <c r="I33" i="38"/>
  <c r="G14" i="37"/>
  <c r="M14" i="37"/>
  <c r="U14" i="37"/>
  <c r="O14" i="37"/>
  <c r="P25" i="38"/>
  <c r="U25" i="38"/>
  <c r="V25" i="38"/>
  <c r="S25" i="38"/>
  <c r="H15" i="38"/>
  <c r="N15" i="38"/>
  <c r="P15" i="38"/>
  <c r="U15" i="38"/>
  <c r="M33" i="38"/>
  <c r="N33" i="38"/>
  <c r="O33" i="38"/>
  <c r="T25" i="38"/>
  <c r="G25" i="38"/>
  <c r="H25" i="38"/>
  <c r="E25" i="38"/>
  <c r="E15" i="38"/>
  <c r="V15" i="38"/>
  <c r="G15" i="38"/>
  <c r="T15" i="38"/>
  <c r="U33" i="38"/>
  <c r="Q33" i="38"/>
  <c r="R33" i="38"/>
  <c r="T33" i="38"/>
  <c r="F25" i="38"/>
  <c r="M25" i="38"/>
  <c r="N25" i="38"/>
  <c r="I25" i="38"/>
  <c r="I15" i="38"/>
  <c r="R15" i="38"/>
  <c r="O15" i="38"/>
  <c r="M15" i="38"/>
  <c r="V33" i="38"/>
  <c r="E33" i="38"/>
  <c r="F14" i="37"/>
  <c r="L25" i="38"/>
  <c r="Q25" i="38"/>
  <c r="R25" i="38"/>
  <c r="O25" i="38"/>
  <c r="S15" i="38"/>
  <c r="F15" i="38"/>
  <c r="L15" i="38"/>
  <c r="Q15" i="38"/>
  <c r="Q33" i="37"/>
  <c r="V25" i="37"/>
  <c r="U13" i="31"/>
  <c r="M14" i="34"/>
  <c r="I14" i="34"/>
  <c r="P27" i="36"/>
  <c r="M27" i="36"/>
  <c r="N27" i="36"/>
  <c r="H33" i="37"/>
  <c r="E33" i="37"/>
  <c r="M33" i="37"/>
  <c r="P33" i="37"/>
  <c r="O19" i="37"/>
  <c r="T19" i="37"/>
  <c r="R19" i="37"/>
  <c r="H25" i="37"/>
  <c r="G25" i="37"/>
  <c r="O25" i="37"/>
  <c r="L25" i="37"/>
  <c r="Q25" i="37"/>
  <c r="F25" i="37"/>
  <c r="T13" i="31"/>
  <c r="G16" i="35"/>
  <c r="N33" i="37"/>
  <c r="I33" i="37"/>
  <c r="V33" i="37"/>
  <c r="U33" i="37"/>
  <c r="F19" i="37"/>
  <c r="N25" i="37"/>
  <c r="U25" i="37"/>
  <c r="S25" i="37"/>
  <c r="P25" i="37"/>
  <c r="G33" i="37"/>
  <c r="L33" i="37"/>
  <c r="K5" i="37" s="1"/>
  <c r="I25" i="37"/>
  <c r="R33" i="37"/>
  <c r="O33" i="37"/>
  <c r="F33" i="37"/>
  <c r="G19" i="37"/>
  <c r="H19" i="37"/>
  <c r="R25" i="37"/>
  <c r="E25" i="37"/>
  <c r="M25" i="37"/>
  <c r="T25" i="37"/>
  <c r="U19" i="36"/>
  <c r="V19" i="36"/>
  <c r="S19" i="36"/>
  <c r="T13" i="36"/>
  <c r="H13" i="36"/>
  <c r="O27" i="36"/>
  <c r="L19" i="36"/>
  <c r="G13" i="36"/>
  <c r="E13" i="36"/>
  <c r="N13" i="31"/>
  <c r="P14" i="34"/>
  <c r="Q14" i="34"/>
  <c r="O14" i="34"/>
  <c r="O16" i="35"/>
  <c r="H16" i="35"/>
  <c r="F16" i="35"/>
  <c r="U27" i="36"/>
  <c r="Q27" i="36"/>
  <c r="R27" i="36"/>
  <c r="T27" i="36"/>
  <c r="P19" i="36"/>
  <c r="G19" i="36"/>
  <c r="H19" i="36"/>
  <c r="E19" i="36"/>
  <c r="L13" i="36"/>
  <c r="M13" i="36"/>
  <c r="N13" i="36"/>
  <c r="I13" i="36"/>
  <c r="O13" i="31"/>
  <c r="S18" i="31"/>
  <c r="S21" i="32"/>
  <c r="P21" i="32"/>
  <c r="U19" i="33"/>
  <c r="S19" i="33"/>
  <c r="V14" i="34"/>
  <c r="N18" i="34"/>
  <c r="F18" i="34"/>
  <c r="Q14" i="33"/>
  <c r="E14" i="33"/>
  <c r="I14" i="33"/>
  <c r="L24" i="34"/>
  <c r="P24" i="34"/>
  <c r="T24" i="34"/>
  <c r="L27" i="36"/>
  <c r="K5" i="36" s="1"/>
  <c r="V27" i="36"/>
  <c r="E27" i="36"/>
  <c r="F19" i="36"/>
  <c r="M19" i="36"/>
  <c r="N19" i="36"/>
  <c r="I19" i="36"/>
  <c r="F13" i="36"/>
  <c r="Q13" i="36"/>
  <c r="R13" i="36"/>
  <c r="O13" i="36"/>
  <c r="Q13" i="31"/>
  <c r="L14" i="34"/>
  <c r="S16" i="35"/>
  <c r="F27" i="36"/>
  <c r="G27" i="36"/>
  <c r="H27" i="36"/>
  <c r="I27" i="36"/>
  <c r="T19" i="36"/>
  <c r="Q19" i="36"/>
  <c r="R19" i="36"/>
  <c r="O19" i="36"/>
  <c r="P13" i="36"/>
  <c r="U13" i="36"/>
  <c r="V13" i="36"/>
  <c r="S13" i="36"/>
  <c r="E16" i="35"/>
  <c r="M16" i="35"/>
  <c r="N16" i="35"/>
  <c r="L16" i="35"/>
  <c r="E22" i="35"/>
  <c r="Q16" i="35"/>
  <c r="R16" i="35"/>
  <c r="P16" i="35"/>
  <c r="I16" i="35"/>
  <c r="U16" i="35"/>
  <c r="V16" i="35"/>
  <c r="T16" i="35"/>
  <c r="R22" i="35"/>
  <c r="P22" i="35"/>
  <c r="E30" i="35"/>
  <c r="N17" i="32"/>
  <c r="M12" i="32"/>
  <c r="S13" i="31"/>
  <c r="O18" i="31"/>
  <c r="N18" i="31"/>
  <c r="R18" i="31"/>
  <c r="R21" i="32"/>
  <c r="V21" i="32"/>
  <c r="Q19" i="33"/>
  <c r="R19" i="33"/>
  <c r="O19" i="33"/>
  <c r="R14" i="34"/>
  <c r="H14" i="33"/>
  <c r="N14" i="33"/>
  <c r="P14" i="33"/>
  <c r="T14" i="33"/>
  <c r="S22" i="35"/>
  <c r="M22" i="35"/>
  <c r="N22" i="35"/>
  <c r="L22" i="35"/>
  <c r="Q24" i="34"/>
  <c r="I24" i="34"/>
  <c r="S24" i="34"/>
  <c r="F24" i="34"/>
  <c r="N12" i="32"/>
  <c r="O21" i="32"/>
  <c r="U14" i="33"/>
  <c r="F30" i="35"/>
  <c r="M13" i="31"/>
  <c r="V13" i="31"/>
  <c r="R17" i="32"/>
  <c r="O17" i="32"/>
  <c r="P17" i="32"/>
  <c r="Q17" i="32"/>
  <c r="O12" i="32"/>
  <c r="P12" i="32"/>
  <c r="Q12" i="32"/>
  <c r="R12" i="32"/>
  <c r="P18" i="31"/>
  <c r="Q18" i="31"/>
  <c r="N21" i="32"/>
  <c r="T21" i="32"/>
  <c r="P19" i="33"/>
  <c r="G14" i="34"/>
  <c r="H14" i="34"/>
  <c r="E14" i="34"/>
  <c r="O14" i="33"/>
  <c r="F14" i="33"/>
  <c r="L14" i="33"/>
  <c r="V14" i="33"/>
  <c r="O22" i="35"/>
  <c r="U22" i="35"/>
  <c r="V22" i="35"/>
  <c r="T22" i="35"/>
  <c r="I30" i="35"/>
  <c r="G30" i="35"/>
  <c r="H30" i="35"/>
  <c r="L30" i="35"/>
  <c r="K5" i="35" s="1"/>
  <c r="U24" i="34"/>
  <c r="H24" i="34"/>
  <c r="N24" i="34"/>
  <c r="R24" i="34"/>
  <c r="M17" i="32"/>
  <c r="V18" i="31"/>
  <c r="V19" i="33"/>
  <c r="Q22" i="35"/>
  <c r="M24" i="34"/>
  <c r="V17" i="32"/>
  <c r="S17" i="32"/>
  <c r="T17" i="32"/>
  <c r="U17" i="32"/>
  <c r="S12" i="32"/>
  <c r="T12" i="32"/>
  <c r="U12" i="32"/>
  <c r="V12" i="32"/>
  <c r="M18" i="31"/>
  <c r="T18" i="31"/>
  <c r="U18" i="31"/>
  <c r="Q21" i="32"/>
  <c r="M21" i="32"/>
  <c r="U21" i="32"/>
  <c r="T19" i="33"/>
  <c r="M19" i="33"/>
  <c r="N19" i="33"/>
  <c r="F14" i="34"/>
  <c r="N14" i="34"/>
  <c r="S18" i="34"/>
  <c r="G14" i="33"/>
  <c r="M14" i="33"/>
  <c r="R14" i="33"/>
  <c r="S14" i="33"/>
  <c r="I22" i="35"/>
  <c r="G22" i="35"/>
  <c r="H22" i="35"/>
  <c r="F22" i="35"/>
  <c r="V24" i="34"/>
  <c r="G24" i="34"/>
  <c r="E24" i="34"/>
  <c r="O24" i="34"/>
  <c r="M32" i="34"/>
  <c r="E32" i="34"/>
  <c r="G18" i="34"/>
  <c r="I18" i="34"/>
  <c r="H32" i="34"/>
  <c r="F27" i="33"/>
  <c r="O27" i="33"/>
  <c r="I21" i="32"/>
  <c r="G19" i="33"/>
  <c r="E19" i="33"/>
  <c r="F32" i="34"/>
  <c r="Q32" i="34"/>
  <c r="N32" i="34"/>
  <c r="I32" i="34"/>
  <c r="M18" i="34"/>
  <c r="R18" i="34"/>
  <c r="O18" i="34"/>
  <c r="L18" i="34"/>
  <c r="U32" i="34"/>
  <c r="V32" i="34"/>
  <c r="R32" i="34"/>
  <c r="O32" i="34"/>
  <c r="U18" i="34"/>
  <c r="V18" i="34"/>
  <c r="P18" i="34"/>
  <c r="G32" i="34"/>
  <c r="L32" i="34"/>
  <c r="K5" i="34" s="1"/>
  <c r="P32" i="34"/>
  <c r="T32" i="34"/>
  <c r="H18" i="34"/>
  <c r="E18" i="34"/>
  <c r="Q18" i="34"/>
  <c r="T18" i="34"/>
  <c r="L27" i="33"/>
  <c r="K5" i="33" s="1"/>
  <c r="G21" i="32"/>
  <c r="H19" i="33"/>
  <c r="H13" i="31"/>
  <c r="T29" i="32"/>
  <c r="M27" i="33"/>
  <c r="H27" i="33"/>
  <c r="U27" i="33"/>
  <c r="T27" i="33"/>
  <c r="H21" i="32"/>
  <c r="I19" i="33"/>
  <c r="Q27" i="33"/>
  <c r="N27" i="33"/>
  <c r="E27" i="33"/>
  <c r="E21" i="32"/>
  <c r="L21" i="32"/>
  <c r="F19" i="33"/>
  <c r="G27" i="33"/>
  <c r="G13" i="31"/>
  <c r="P27" i="33"/>
  <c r="V27" i="33"/>
  <c r="R27" i="33"/>
  <c r="I27" i="33"/>
  <c r="F21" i="32"/>
  <c r="L19" i="33"/>
  <c r="I29" i="32"/>
  <c r="Q29" i="32"/>
  <c r="R29" i="32"/>
  <c r="U29" i="32"/>
  <c r="G18" i="31"/>
  <c r="I13" i="31"/>
  <c r="Q26" i="31"/>
  <c r="H26" i="31"/>
  <c r="E26" i="31"/>
  <c r="V29" i="32"/>
  <c r="E29" i="32"/>
  <c r="F29" i="32"/>
  <c r="H17" i="32"/>
  <c r="E17" i="32"/>
  <c r="F17" i="32"/>
  <c r="G17" i="32"/>
  <c r="E12" i="32"/>
  <c r="F12" i="32"/>
  <c r="G12" i="32"/>
  <c r="H12" i="32"/>
  <c r="H18" i="31"/>
  <c r="G29" i="32"/>
  <c r="H29" i="32"/>
  <c r="L29" i="32"/>
  <c r="K5" i="32" s="1"/>
  <c r="I17" i="32"/>
  <c r="L17" i="32"/>
  <c r="I12" i="32"/>
  <c r="L12" i="32"/>
  <c r="I18" i="31"/>
  <c r="F18" i="31"/>
  <c r="M29" i="32"/>
  <c r="N29" i="32"/>
  <c r="O29" i="32"/>
  <c r="P29" i="32"/>
  <c r="L18" i="31"/>
  <c r="E18" i="31"/>
  <c r="L26" i="31"/>
  <c r="K5" i="31" s="1"/>
  <c r="V26" i="31"/>
  <c r="N26" i="31"/>
  <c r="I26" i="31"/>
  <c r="G26" i="31"/>
  <c r="F26" i="31"/>
  <c r="R26" i="31"/>
  <c r="O26" i="31"/>
  <c r="E13" i="31"/>
  <c r="M26" i="31"/>
  <c r="U26" i="31"/>
  <c r="P26" i="31"/>
  <c r="T26" i="31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S19" i="20" l="1"/>
  <c r="P14" i="23"/>
  <c r="N19" i="20"/>
  <c r="J19" i="20"/>
  <c r="Q19" i="20"/>
  <c r="M19" i="20"/>
  <c r="L19" i="20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S11" i="20" l="1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R11" i="20" l="1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<sst xmlns="http://schemas.openxmlformats.org/spreadsheetml/2006/main" count="2213" uniqueCount="1079">
  <si>
    <t>YEAR</t>
  </si>
  <si>
    <t>MONTH</t>
  </si>
  <si>
    <t>AREA</t>
  </si>
  <si>
    <t>A</t>
  </si>
  <si>
    <t>B</t>
  </si>
  <si>
    <t>C</t>
  </si>
  <si>
    <t>D</t>
  </si>
  <si>
    <t>BAP</t>
  </si>
  <si>
    <t>CON</t>
  </si>
  <si>
    <t>BD</t>
  </si>
  <si>
    <t>SAC</t>
  </si>
  <si>
    <t>PK</t>
  </si>
  <si>
    <t>OL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</si>
  <si>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</si>
  <si>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</si>
  <si>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</si>
  <si>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</si>
  <si>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</si>
  <si>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</si>
  <si>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</si>
  <si>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</si>
  <si>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</si>
  <si>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</si>
  <si>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</si>
  <si>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</si>
  <si>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</si>
  <si>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</si>
  <si>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</si>
  <si>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</si>
  <si>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</si>
  <si>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</si>
  <si>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</si>
  <si>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</si>
  <si>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</si>
  <si>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</si>
  <si>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</si>
  <si>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</si>
  <si>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</si>
  <si>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</si>
  <si>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</si>
  <si>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</si>
  <si>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</si>
  <si>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</si>
  <si>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</si>
  <si>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</si>
  <si>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</si>
  <si>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</si>
  <si>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</si>
  <si>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</si>
  <si>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</si>
  <si>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</si>
  <si>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 xml:space="preserve">Hualian </t>
  </si>
  <si>
    <t xml:space="preserve">E. Kennedy DL / Welker 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</si>
  <si>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</si>
  <si>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</si>
  <si>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</si>
  <si>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</si>
  <si>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</si>
  <si>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</si>
  <si>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</si>
  <si>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</si>
  <si>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</si>
  <si>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</si>
  <si>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</si>
  <si>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</si>
  <si>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</si>
  <si>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</si>
  <si>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</si>
  <si>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</si>
  <si>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</si>
  <si>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</si>
  <si>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</si>
  <si>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</si>
  <si>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</si>
  <si>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</si>
  <si>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</si>
  <si>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</si>
  <si>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</si>
  <si>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</si>
  <si>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</si>
  <si>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</si>
  <si>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</si>
  <si>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</si>
  <si>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</si>
  <si>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</si>
  <si>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</si>
  <si>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</si>
  <si>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</si>
  <si>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</si>
  <si>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</si>
  <si>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</si>
  <si>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</si>
  <si>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</si>
  <si>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</si>
  <si>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</si>
  <si>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</si>
  <si>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</si>
  <si>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</si>
  <si>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</si>
  <si>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</si>
  <si>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</si>
  <si>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</si>
  <si>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</si>
  <si>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</si>
  <si>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</si>
  <si>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2016:1:2:7:LUODONG_A_E</t>
  </si>
  <si>
    <t>2016:1:2:7:SONGSHAN_E</t>
  </si>
  <si>
    <t>+886972576500</t>
  </si>
  <si>
    <t>HUALIAN_3_S</t>
  </si>
  <si>
    <t>Next Week</t>
  </si>
  <si>
    <t>WEEKLY_REPORT_DAY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</si>
  <si>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</si>
  <si>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</si>
  <si>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</si>
  <si>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</si>
  <si>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</si>
  <si>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</si>
  <si>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</si>
  <si>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</si>
  <si>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</si>
  <si>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</si>
  <si>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</si>
  <si>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</si>
  <si>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</si>
  <si>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</si>
  <si>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</si>
  <si>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</si>
  <si>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</si>
  <si>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</si>
  <si>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</si>
  <si>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</si>
  <si>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</si>
  <si>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</si>
  <si>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</si>
  <si>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</si>
  <si>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</si>
  <si>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</si>
  <si>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</si>
  <si>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</si>
  <si>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</si>
  <si>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</si>
  <si>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</si>
  <si>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</si>
  <si>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</si>
  <si>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</si>
  <si>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</si>
  <si>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</si>
  <si>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</si>
  <si>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</si>
  <si>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</si>
  <si>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</si>
  <si>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</si>
  <si>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</si>
  <si>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</si>
  <si>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</si>
  <si>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</si>
  <si>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</si>
  <si>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</si>
  <si>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</si>
  <si>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</si>
  <si>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</si>
  <si>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</si>
  <si>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</si>
  <si>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</si>
  <si>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</si>
  <si>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</si>
  <si>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</si>
  <si>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</si>
  <si>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</si>
  <si>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</si>
  <si>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</si>
  <si>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</si>
  <si>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</si>
  <si>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</si>
  <si>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</si>
  <si>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</si>
  <si>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</si>
  <si>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</si>
  <si>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</si>
  <si>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</si>
  <si>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</si>
  <si>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</si>
  <si>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</si>
  <si>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</si>
  <si>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</si>
  <si>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</si>
  <si>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</si>
  <si>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</si>
  <si>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</si>
  <si>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</si>
  <si>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</si>
  <si>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</si>
  <si>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</si>
  <si>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</si>
  <si>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</si>
  <si>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</si>
  <si>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</si>
  <si>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</si>
  <si>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</si>
  <si>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</si>
  <si>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</si>
  <si>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</si>
  <si>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</si>
  <si>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</si>
  <si>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</si>
  <si>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</si>
  <si>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</si>
  <si>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</si>
  <si>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</si>
  <si>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</si>
  <si>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</si>
  <si>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</si>
  <si>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</si>
  <si>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</si>
  <si>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</si>
  <si>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</si>
  <si>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</si>
  <si>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</si>
  <si>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</si>
  <si>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</si>
  <si>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</si>
  <si>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</si>
  <si>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</si>
  <si>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</si>
  <si>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</si>
  <si>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</si>
  <si>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</si>
  <si>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</si>
  <si>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</si>
  <si>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</si>
  <si>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</si>
  <si>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</si>
  <si>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</si>
  <si>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</si>
  <si>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</si>
  <si>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</si>
  <si>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</si>
  <si>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</si>
  <si>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</si>
  <si>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</si>
  <si>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</si>
  <si>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</si>
  <si>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</si>
  <si>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</si>
  <si>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</si>
  <si>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</si>
  <si>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</si>
  <si>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</si>
  <si>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</si>
  <si>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</si>
  <si>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</si>
  <si>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</si>
  <si>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</si>
  <si>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</si>
  <si>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</si>
  <si>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</si>
  <si>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</si>
  <si>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</si>
  <si>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</si>
  <si>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</si>
  <si>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</si>
  <si>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</si>
  <si>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</si>
  <si>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</si>
  <si>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</si>
  <si>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</si>
  <si>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</si>
  <si>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</si>
  <si>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</si>
  <si>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</si>
  <si>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</si>
  <si>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</si>
  <si>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</si>
  <si>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</si>
  <si>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</si>
  <si>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</si>
  <si>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</si>
  <si>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</si>
  <si>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</si>
  <si>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</si>
  <si>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</si>
  <si>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</si>
  <si>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</si>
  <si>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</si>
  <si>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</si>
  <si>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</si>
  <si>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</si>
  <si>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</si>
  <si>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</si>
  <si>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</si>
  <si>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</si>
  <si>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</si>
  <si>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</si>
  <si>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</si>
  <si>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</si>
  <si>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</si>
  <si>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</si>
  <si>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</si>
  <si>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</si>
  <si>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</si>
  <si>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</si>
  <si>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</si>
  <si>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</si>
  <si>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</si>
  <si>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</si>
  <si>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</si>
  <si>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</si>
  <si>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</si>
  <si>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</si>
  <si>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</si>
  <si>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</si>
  <si>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</si>
  <si>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</si>
  <si>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</si>
  <si>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</si>
  <si>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</si>
  <si>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</si>
  <si>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</si>
  <si>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</si>
  <si>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</si>
  <si>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</si>
  <si>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</si>
  <si>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</si>
  <si>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</si>
  <si>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</si>
  <si>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</si>
  <si>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</si>
  <si>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</si>
  <si>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</si>
  <si>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</si>
  <si>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</si>
  <si>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</si>
  <si>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</si>
  <si>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</si>
  <si>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</si>
  <si>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</si>
  <si>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</si>
  <si>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</si>
  <si>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</si>
  <si>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</si>
  <si>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</si>
  <si>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</si>
  <si>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</si>
  <si>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</si>
  <si>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</si>
  <si>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</si>
  <si>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</si>
  <si>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</si>
  <si>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</si>
  <si>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</si>
  <si>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</si>
  <si>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</si>
  <si>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</si>
  <si>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</si>
  <si>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</si>
  <si>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</si>
  <si>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</si>
  <si>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</si>
  <si>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</si>
  <si>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</si>
  <si>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</si>
  <si>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</si>
  <si>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</si>
  <si>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</si>
  <si>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</si>
  <si>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</si>
  <si>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</si>
  <si>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</si>
  <si>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</si>
  <si>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</si>
  <si>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</si>
  <si>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</si>
  <si>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</si>
  <si>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</si>
  <si>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</si>
  <si>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</si>
  <si>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</si>
  <si>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</si>
  <si>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</si>
  <si>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</si>
  <si>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</si>
  <si>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</si>
  <si>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</si>
  <si>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</si>
  <si>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</si>
  <si>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</si>
  <si>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</si>
  <si>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</si>
  <si>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</si>
  <si>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</si>
  <si>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</si>
  <si>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</si>
  <si>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</si>
  <si>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</si>
  <si>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</si>
  <si>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</si>
  <si>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</si>
  <si>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</si>
  <si>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</si>
  <si>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</si>
  <si>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</si>
  <si>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</si>
  <si>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</si>
  <si>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</si>
  <si>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</si>
  <si>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</si>
  <si>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</si>
  <si>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</si>
  <si>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</si>
  <si>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</si>
  <si>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</si>
  <si>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</si>
  <si>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</si>
  <si>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</si>
  <si>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</si>
  <si>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</si>
  <si>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</si>
  <si>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</si>
  <si>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</si>
  <si>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</si>
  <si>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</si>
  <si>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</si>
  <si>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</si>
  <si>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</si>
  <si>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</si>
  <si>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</si>
  <si>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</si>
  <si>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</si>
  <si>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</si>
  <si>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</si>
  <si>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</si>
  <si>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</si>
  <si>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</si>
  <si>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</si>
  <si>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</si>
  <si>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</si>
  <si>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</si>
  <si>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</si>
  <si>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</si>
  <si>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</si>
  <si>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</si>
  <si>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</si>
  <si>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</si>
  <si>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</si>
  <si>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</si>
  <si>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</si>
  <si>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</si>
  <si>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</si>
  <si>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</si>
  <si>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</si>
  <si>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</si>
  <si>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</si>
  <si>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</si>
  <si>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</si>
  <si>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</si>
  <si>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</si>
  <si>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</si>
  <si>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</si>
  <si>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</si>
  <si>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</si>
  <si>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</si>
  <si>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</si>
  <si>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</si>
  <si>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</si>
  <si>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</si>
  <si>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</si>
  <si>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</si>
  <si>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</si>
  <si>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</si>
  <si>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</si>
  <si>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</si>
  <si>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</si>
  <si>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</si>
  <si>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</si>
  <si>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</si>
  <si>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</si>
  <si>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TaiDong 2</t>
  </si>
  <si>
    <t>TAIDONG_2_E</t>
  </si>
  <si>
    <t>E. Love (DL) / Nixon ZL</t>
  </si>
  <si>
    <t>TAIDONG_2_S</t>
  </si>
  <si>
    <t>S. Child / Hickenlooper</t>
  </si>
  <si>
    <t>Taidong 2 S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</si>
  <si>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</si>
  <si>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</si>
  <si>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</si>
  <si>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</si>
  <si>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</si>
  <si>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</si>
  <si>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</si>
  <si>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Taidong 1 S</t>
  </si>
  <si>
    <t>YuLi</t>
  </si>
  <si>
    <t>YULI_E</t>
  </si>
  <si>
    <t xml:space="preserve">E. Gwilliam DL /  Greenhalgh </t>
  </si>
  <si>
    <t>YULI_S</t>
  </si>
  <si>
    <t>S. Coleman / Bradley</t>
  </si>
  <si>
    <t>Yuli S</t>
  </si>
  <si>
    <t>RCLA Lessons
新歸信者及不活躍成員課程總數</t>
  </si>
  <si>
    <t>Taidong Zone</t>
  </si>
  <si>
    <t>花蓮支聯會</t>
  </si>
  <si>
    <t>中支聯會</t>
  </si>
  <si>
    <t>助理</t>
  </si>
  <si>
    <t>辦公室長老</t>
  </si>
  <si>
    <t>花蓮3姐妹</t>
  </si>
  <si>
    <t>花蓮3A長老</t>
  </si>
  <si>
    <t>花蓮3B長老</t>
  </si>
  <si>
    <t>花蓮1姐妹</t>
  </si>
  <si>
    <t>台東2姐妹</t>
  </si>
  <si>
    <t>花蓮2長老</t>
  </si>
  <si>
    <t>花蓮1長老</t>
  </si>
  <si>
    <t>台東2長老</t>
  </si>
  <si>
    <t>台東3長老</t>
  </si>
  <si>
    <t>台東1長老</t>
  </si>
  <si>
    <t>台東1姐妹</t>
  </si>
  <si>
    <t>玉里長老</t>
  </si>
  <si>
    <t>玉里姐妹</t>
  </si>
  <si>
    <t>ZHUNAN_E</t>
  </si>
  <si>
    <t>E.  Marks / Lindahl  ZL</t>
  </si>
  <si>
    <t>XIANGSHAN_A</t>
  </si>
  <si>
    <t>E. Welch / Jensen</t>
  </si>
  <si>
    <t>XIANGSHAN_B</t>
  </si>
  <si>
    <t>E. Diepeveen DL / Joly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</si>
  <si>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</si>
  <si>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</si>
  <si>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</si>
  <si>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</si>
  <si>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</si>
  <si>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</si>
  <si>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</si>
  <si>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</si>
  <si>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</si>
  <si>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Zhunan</t>
  </si>
  <si>
    <t>Zhunan S</t>
  </si>
  <si>
    <t>竹南A長老</t>
  </si>
  <si>
    <t>香山A長老</t>
  </si>
  <si>
    <t>香山B長老</t>
  </si>
  <si>
    <t>竹南姐妹</t>
  </si>
  <si>
    <t>頭份長老</t>
  </si>
  <si>
    <t>苗栗B長老</t>
  </si>
  <si>
    <t>苗栗A長老</t>
  </si>
  <si>
    <t>Hsinchu Stake</t>
  </si>
  <si>
    <t>新竹支聯會</t>
  </si>
  <si>
    <t>Zhunan Zone</t>
  </si>
  <si>
    <t>Xinzhu Zone</t>
  </si>
  <si>
    <t xml:space="preserve">XinZhu </t>
  </si>
  <si>
    <t>XINZHU_3_E</t>
  </si>
  <si>
    <t>E. Gray / Jensen ZL</t>
  </si>
  <si>
    <t>XINZHU_1_E</t>
  </si>
  <si>
    <t xml:space="preserve">E. Wayment DL / Leonhart </t>
  </si>
  <si>
    <t>XINZHU_1_S</t>
  </si>
  <si>
    <t>S. Kirkham / Johnson STL</t>
  </si>
  <si>
    <t>XINZHU_3_S</t>
  </si>
  <si>
    <t>S. Pierson / Chang</t>
  </si>
  <si>
    <t>ZhuDong</t>
  </si>
  <si>
    <t>ZHUDONG_E</t>
  </si>
  <si>
    <t>E. Sumsion DL / Zhu</t>
  </si>
  <si>
    <t>ZHUDONG_S</t>
  </si>
  <si>
    <t>S. Tan / Oviatt</t>
  </si>
  <si>
    <t>ZhuBei</t>
  </si>
  <si>
    <t>E. Seely DL / Hsiao</t>
  </si>
  <si>
    <t>ZHUBEI_2_E</t>
  </si>
  <si>
    <t>E. Humphries / Hawkes</t>
  </si>
  <si>
    <t>ZHUBEI_1_S</t>
  </si>
  <si>
    <t>S. Fenlaw / Toronto</t>
  </si>
  <si>
    <t>ZHUBEI_2_S</t>
  </si>
  <si>
    <t>S. Johnson / Hughes</t>
  </si>
  <si>
    <t>XinZhu 3 ZL</t>
  </si>
  <si>
    <t>Zhudong E</t>
  </si>
  <si>
    <t>Zhudong S</t>
  </si>
  <si>
    <t>新竹3長老</t>
  </si>
  <si>
    <t>新竹1長老</t>
  </si>
  <si>
    <t>新竹1姐妹</t>
  </si>
  <si>
    <t>新竹3姐妹</t>
  </si>
  <si>
    <t>竹東長老</t>
  </si>
  <si>
    <t>竹東姐妹</t>
  </si>
  <si>
    <t>竹北2長老</t>
  </si>
  <si>
    <t>竹北1姐妹</t>
  </si>
  <si>
    <t>竹北2姐妹</t>
  </si>
  <si>
    <t>臺北中支聯會</t>
  </si>
  <si>
    <t>Central Zone</t>
  </si>
  <si>
    <t>NORTH_JINHUA_E</t>
  </si>
  <si>
    <t>E. Okeson / McNeil  ZL</t>
  </si>
  <si>
    <t>WANDA_E</t>
  </si>
  <si>
    <t>E. Hansen DL / Taylor</t>
  </si>
  <si>
    <t>WANDA_B_S</t>
  </si>
  <si>
    <t>S. Lindsay / Hsiao</t>
  </si>
  <si>
    <t>WANDA_A_S</t>
  </si>
  <si>
    <t>S. Nanney / Knapp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</si>
  <si>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</si>
  <si>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</si>
  <si>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</si>
  <si>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</si>
  <si>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</si>
  <si>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</si>
  <si>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</si>
  <si>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</si>
  <si>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</si>
  <si>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</si>
  <si>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</si>
  <si>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</si>
  <si>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</si>
  <si>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Xinan S</t>
  </si>
  <si>
    <t>LuZhou A E</t>
  </si>
  <si>
    <t>LuZhou B E</t>
  </si>
  <si>
    <t>Sanchong S</t>
  </si>
  <si>
    <t>金華長老</t>
  </si>
  <si>
    <t>萬大長老</t>
  </si>
  <si>
    <t>萬大B/英文姐妹</t>
  </si>
  <si>
    <t>信安姐妹</t>
  </si>
  <si>
    <t>金華導覽姐妹</t>
  </si>
  <si>
    <t>三重長老</t>
  </si>
  <si>
    <t>蘆洲A長老</t>
  </si>
  <si>
    <t>蘆洲B長老</t>
  </si>
  <si>
    <t>三重姐妹</t>
  </si>
  <si>
    <t>Shilin</t>
  </si>
  <si>
    <t>SHILIN_E</t>
  </si>
  <si>
    <t>E. Sessions / Christensen  ZL</t>
  </si>
  <si>
    <t>TIANMU_E</t>
  </si>
  <si>
    <t>E. Matua DL / Chiu</t>
  </si>
  <si>
    <t>SHILIN_S</t>
  </si>
  <si>
    <t>S. Chan / Chiu</t>
  </si>
  <si>
    <t>Beitou</t>
  </si>
  <si>
    <t>BEITOU_E</t>
  </si>
  <si>
    <t>E. Dixon DL / Facer</t>
  </si>
  <si>
    <t>DANSHUI_E</t>
  </si>
  <si>
    <t>E. Taulepa / Peterson</t>
  </si>
  <si>
    <t>ZHUWEI_E</t>
  </si>
  <si>
    <t>E. Francis / Dung</t>
  </si>
  <si>
    <t>BEITOU_S</t>
  </si>
  <si>
    <t>S. Facer / Juarez STL</t>
  </si>
  <si>
    <t>Tianmu E</t>
  </si>
  <si>
    <t>Shilin S</t>
  </si>
  <si>
    <t>Beitou E</t>
  </si>
  <si>
    <t>Beitou S</t>
  </si>
  <si>
    <t>North Zone</t>
  </si>
  <si>
    <t>North Stake</t>
  </si>
  <si>
    <t>臺北北支聯會</t>
  </si>
  <si>
    <t>士林長老</t>
  </si>
  <si>
    <t>天母長老</t>
  </si>
  <si>
    <t>士林姐妹</t>
  </si>
  <si>
    <t>北投長老</t>
  </si>
  <si>
    <t>淡水長老</t>
  </si>
  <si>
    <t>竹圍長老</t>
  </si>
  <si>
    <t>北投姐妹</t>
  </si>
  <si>
    <t>South Zone</t>
  </si>
  <si>
    <t>South Stake</t>
  </si>
  <si>
    <t>臺北南支聯會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</si>
  <si>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</si>
  <si>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</si>
  <si>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</si>
  <si>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</si>
  <si>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</si>
  <si>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</si>
  <si>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</si>
  <si>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</si>
  <si>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</si>
  <si>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</si>
  <si>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</si>
  <si>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</si>
  <si>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</si>
  <si>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</si>
  <si>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</si>
  <si>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</si>
  <si>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</si>
  <si>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</si>
  <si>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</si>
  <si>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</si>
  <si>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</si>
  <si>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</si>
  <si>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</si>
  <si>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</si>
  <si>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</si>
  <si>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Jingxin ZL</t>
  </si>
  <si>
    <t>Muzha E</t>
  </si>
  <si>
    <t>Jingxin S</t>
  </si>
  <si>
    <t>Muzha S</t>
  </si>
  <si>
    <t>Zhonghe 1 E</t>
  </si>
  <si>
    <t>Zhonghe 2 E</t>
  </si>
  <si>
    <t>Zhonghe 2 S</t>
  </si>
  <si>
    <t>景新長老</t>
  </si>
  <si>
    <t>木柵長老</t>
  </si>
  <si>
    <t>景新姐妹</t>
  </si>
  <si>
    <t>木柵姐妹</t>
  </si>
  <si>
    <t>新店長老</t>
  </si>
  <si>
    <t>安康長老</t>
  </si>
  <si>
    <t>新店姐妹</t>
  </si>
  <si>
    <t>中和1張老</t>
  </si>
  <si>
    <t>中和2張老</t>
  </si>
  <si>
    <t>中和2姐妹</t>
  </si>
  <si>
    <t>永和姐妹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</si>
  <si>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</si>
  <si>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</si>
  <si>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</si>
  <si>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</si>
  <si>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</si>
  <si>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</si>
  <si>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</si>
  <si>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</si>
  <si>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</si>
  <si>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</si>
  <si>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</si>
  <si>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</si>
  <si>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</si>
  <si>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</si>
  <si>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</si>
  <si>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</si>
  <si>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</si>
  <si>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</si>
  <si>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</si>
  <si>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</si>
  <si>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</si>
  <si>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</si>
  <si>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</si>
  <si>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</si>
  <si>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</si>
  <si>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</si>
  <si>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</si>
  <si>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</si>
  <si>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</si>
  <si>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</si>
  <si>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</si>
  <si>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</si>
  <si>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Xinpu E</t>
  </si>
  <si>
    <t>Xinban E</t>
  </si>
  <si>
    <t>Xinpu S</t>
  </si>
  <si>
    <t>Xinban S</t>
  </si>
  <si>
    <t>土城長老</t>
  </si>
  <si>
    <t>三峽A長老</t>
  </si>
  <si>
    <t>三峽B長老</t>
  </si>
  <si>
    <t>土城A姐妹</t>
  </si>
  <si>
    <t>土城B姐妹</t>
  </si>
  <si>
    <t>丹鳳長老</t>
  </si>
  <si>
    <t>思源長老</t>
  </si>
  <si>
    <t>新埔長老</t>
  </si>
  <si>
    <t>新板長老</t>
  </si>
  <si>
    <t>新埔姐妹</t>
  </si>
  <si>
    <t>新板姐妹</t>
  </si>
  <si>
    <t>West Stake</t>
  </si>
  <si>
    <t>臺北西支聯會</t>
  </si>
  <si>
    <t>West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</si>
  <si>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</si>
  <si>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</si>
  <si>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</si>
  <si>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</si>
  <si>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</si>
  <si>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</si>
  <si>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</si>
  <si>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</si>
  <si>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</si>
  <si>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</si>
  <si>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</si>
  <si>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</si>
  <si>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</si>
  <si>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</si>
  <si>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</si>
  <si>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</si>
  <si>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</si>
  <si>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</si>
  <si>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</si>
  <si>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</si>
  <si>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</si>
  <si>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</si>
  <si>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</si>
  <si>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</si>
  <si>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</si>
  <si>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</si>
  <si>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</si>
  <si>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</si>
  <si>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</si>
  <si>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</si>
  <si>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</si>
  <si>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Songshan S</t>
  </si>
  <si>
    <t>Neihu E</t>
  </si>
  <si>
    <t>Neihu S</t>
  </si>
  <si>
    <t>Jilong A E</t>
  </si>
  <si>
    <t>Jilong B E</t>
  </si>
  <si>
    <t>Xizhi A E</t>
  </si>
  <si>
    <t>Xizhi B E</t>
  </si>
  <si>
    <t>Xizhi S</t>
  </si>
  <si>
    <t>Yilan E</t>
  </si>
  <si>
    <t>Yilan S</t>
  </si>
  <si>
    <t>Luodong A E</t>
  </si>
  <si>
    <t>Luodong B E</t>
  </si>
  <si>
    <t>松山長老</t>
  </si>
  <si>
    <t>松山姐妹</t>
  </si>
  <si>
    <t>内湖長老</t>
  </si>
  <si>
    <t>内湖姐妹</t>
  </si>
  <si>
    <t>基隆A長老</t>
  </si>
  <si>
    <t>基隆B長老</t>
  </si>
  <si>
    <t>汐止A長老</t>
  </si>
  <si>
    <t>汐止B長老</t>
  </si>
  <si>
    <t>汐止姐妹</t>
  </si>
  <si>
    <t>宜蘭長老</t>
  </si>
  <si>
    <t>宜蘭姐妹</t>
  </si>
  <si>
    <t>East Zone</t>
  </si>
  <si>
    <t>East Stake</t>
  </si>
  <si>
    <t>臺北東支聯會</t>
  </si>
  <si>
    <t>Taoyuan Stake</t>
  </si>
  <si>
    <t>桃園支聯會</t>
  </si>
  <si>
    <t>Taoyuan Zone</t>
  </si>
  <si>
    <t>Tao 3</t>
  </si>
  <si>
    <t>TAO_3_E_ZL</t>
  </si>
  <si>
    <t xml:space="preserve">E. Larsen / Heaps ZL </t>
  </si>
  <si>
    <t>TAO_3_E</t>
  </si>
  <si>
    <t>E. Pincock / Young</t>
  </si>
  <si>
    <t>TAO_4_E</t>
  </si>
  <si>
    <t>E. Alder DL / Holloway</t>
  </si>
  <si>
    <t>TAO_4_S</t>
  </si>
  <si>
    <t>S. Cardon / Pendergrass STL</t>
  </si>
  <si>
    <t>Tao 1/2</t>
  </si>
  <si>
    <t>TAO_2_E</t>
  </si>
  <si>
    <t>E. Boyce /Butler</t>
  </si>
  <si>
    <t>TAO_1_A</t>
  </si>
  <si>
    <t>E. Tang / Shih</t>
  </si>
  <si>
    <t>TAO_1_B</t>
  </si>
  <si>
    <t>E. Nielson / Robbins</t>
  </si>
  <si>
    <t>TAO_2_S</t>
  </si>
  <si>
    <t>S. Harvey / Denison</t>
  </si>
  <si>
    <t>GUISHAN_E</t>
  </si>
  <si>
    <t>E. Miner DL / Wadsworth</t>
  </si>
  <si>
    <t>Bade</t>
  </si>
  <si>
    <t>BADE_A_E</t>
  </si>
  <si>
    <t xml:space="preserve">E. Scovel DL / Bezzant </t>
  </si>
  <si>
    <t>BADE_B_E</t>
  </si>
  <si>
    <t>E. Casper / Van de Merwe</t>
  </si>
  <si>
    <t>BADE_S</t>
  </si>
  <si>
    <t>S. Bain / Hadley</t>
  </si>
  <si>
    <t>LONGTAN_E</t>
  </si>
  <si>
    <t>E. King / Hamilton</t>
  </si>
  <si>
    <t>Zhongli</t>
  </si>
  <si>
    <t>ZHONGLI_1_E</t>
  </si>
  <si>
    <t>E. Magness DL / Zhou</t>
  </si>
  <si>
    <t>ZHONGLI_1_S</t>
  </si>
  <si>
    <t>S. Wang / Komatsu</t>
  </si>
  <si>
    <t>ZHONGLI_2_E</t>
  </si>
  <si>
    <t>E. Mertz / Clark</t>
  </si>
  <si>
    <t>Taoyuan 3 ZL</t>
  </si>
  <si>
    <t>Taoyuan 3 E</t>
  </si>
  <si>
    <t>Taoyuan 4 E</t>
  </si>
  <si>
    <t>Taoyuan 4 S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</si>
  <si>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</si>
  <si>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</si>
  <si>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</si>
  <si>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</si>
  <si>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</si>
  <si>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</si>
  <si>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</si>
  <si>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Bade S</t>
  </si>
  <si>
    <t>Longtan E</t>
  </si>
  <si>
    <t>Zhongli 1 S</t>
  </si>
  <si>
    <t>桃園3長老</t>
  </si>
  <si>
    <t>桃園3長老ZL</t>
  </si>
  <si>
    <t>桃園4長老</t>
  </si>
  <si>
    <t>桃園4姐妹</t>
  </si>
  <si>
    <t>桃園2長老</t>
  </si>
  <si>
    <t>桃園1A長老</t>
  </si>
  <si>
    <t>桃園1B長老</t>
  </si>
  <si>
    <t>桃園2姐妹</t>
  </si>
  <si>
    <t>龜山長老</t>
  </si>
  <si>
    <t>八得A長老</t>
  </si>
  <si>
    <t>八得B長老</t>
  </si>
  <si>
    <t>八得姐妹</t>
  </si>
  <si>
    <t>龍潭長老</t>
  </si>
  <si>
    <t>中壢1長老</t>
  </si>
  <si>
    <t>中壢1姐妹</t>
  </si>
  <si>
    <t>中壢2長老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</si>
  <si>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</si>
  <si>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</si>
  <si>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</si>
  <si>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</si>
  <si>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</si>
  <si>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</si>
  <si>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</si>
  <si>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</si>
  <si>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</si>
  <si>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</si>
  <si>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</si>
  <si>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</si>
  <si>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</si>
  <si>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</si>
  <si>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</si>
  <si>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</si>
  <si>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</si>
  <si>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</si>
  <si>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</si>
  <si>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</si>
  <si>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</si>
  <si>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</si>
  <si>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</si>
  <si>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</si>
  <si>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</si>
  <si>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</si>
  <si>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</si>
  <si>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</si>
  <si>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</si>
  <si>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</si>
  <si>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</si>
  <si>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</si>
  <si>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</si>
  <si>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2016:2:1:7:ANKANG_E</t>
  </si>
  <si>
    <t>2016:2:1:7:BADE_A_E</t>
  </si>
  <si>
    <t>2016:2:1:7:BADE_B_E</t>
  </si>
  <si>
    <t>2016:2:1:7:BADE_S</t>
  </si>
  <si>
    <t>2016:2:1:7:BANQIAO_S</t>
  </si>
  <si>
    <t>2016:2:1:7:HUALIAN_3_A_E</t>
  </si>
  <si>
    <t>2016:2:1:7:HUALIAN_3_S</t>
  </si>
  <si>
    <t>2016:2:1:7:NEIHU_S</t>
  </si>
  <si>
    <t>2016:2:1:7:SANCHONG_E</t>
  </si>
  <si>
    <t>2016:2:1:7:TAO_3_E_ZL</t>
  </si>
  <si>
    <t>2016:2:1:7:TUCHENG_E</t>
  </si>
  <si>
    <t>2016:2:1:7:ZHUDONG_E</t>
  </si>
  <si>
    <t>2016:2:1:7:ZHUNAN_S</t>
  </si>
  <si>
    <t>2016:2:1:7:CENTRAL</t>
  </si>
  <si>
    <t>2016:2:1:7:EAST</t>
  </si>
  <si>
    <t>2016:2:1:7:HUALIAN</t>
  </si>
  <si>
    <t>2016:2:1:7:SOUTH</t>
  </si>
  <si>
    <t>2016:2:1:7:TAOYUAN</t>
  </si>
  <si>
    <t>2016:2:1:7:WEST</t>
  </si>
  <si>
    <t>2016:2:1:7:XINZHU</t>
  </si>
  <si>
    <t>2016:2:1:7:ZHUNAN</t>
  </si>
  <si>
    <t>2016:2:1:7:LONGTAN_E</t>
  </si>
  <si>
    <t>2016:2:1:7:LUZHOU_A_E</t>
  </si>
  <si>
    <t>2016:2:1:7:ZHONGHE_1_E</t>
  </si>
  <si>
    <t>2016:2:1:7:TAIDONG_2_S</t>
  </si>
  <si>
    <t>2016:2:1:7:TAO_4_E</t>
  </si>
  <si>
    <t>2016:2:1:7:ZHUBEI_2_E</t>
  </si>
  <si>
    <t>2016:2:1:7:ZHUBEI_2_S</t>
  </si>
  <si>
    <t>2016:2:1:7:TAIDONG</t>
  </si>
  <si>
    <t>2016:2:1:7:BEITOU_E</t>
  </si>
  <si>
    <t>2016:2:1:7:BEITOU_S</t>
  </si>
  <si>
    <t>2016:2:1:7:HUALIAN_1_S</t>
  </si>
  <si>
    <t>2016:2:1:7:HUALIAN_3_B_E</t>
  </si>
  <si>
    <t>2016:2:1:7:JIAN_E</t>
  </si>
  <si>
    <t>2016:2:1:7:LUODONG_A_E</t>
  </si>
  <si>
    <t>2016:2:1:7:LUODONG_B_E</t>
  </si>
  <si>
    <t>2016:2:1:7:LUZHOU_B_E</t>
  </si>
  <si>
    <t>2016:2:1:7:MIAOLI_A_E</t>
  </si>
  <si>
    <t>2016:2:1:7:MUZHA_E</t>
  </si>
  <si>
    <t>2016:2:1:7:MUZHA_S</t>
  </si>
  <si>
    <t>2016:2:1:7:SHILIN_S</t>
  </si>
  <si>
    <t>2016:2:1:7:TAIDONG_3_E</t>
  </si>
  <si>
    <t>2016:2:1:7:TAO_2_E</t>
  </si>
  <si>
    <t>2016:2:1:7:TAO_2_S</t>
  </si>
  <si>
    <t>2016:2:1:7:TAO_3_E</t>
  </si>
  <si>
    <t>2016:2:1:7:TAO_4_S</t>
  </si>
  <si>
    <t>2016:2:1:7:WANDA_A_S</t>
  </si>
  <si>
    <t>2016:2:1:7:WANDA_B_S</t>
  </si>
  <si>
    <t>2016:2:1:7:XINZHU_1_E</t>
  </si>
  <si>
    <t>2016:2:1:7:XIZHI_A_E</t>
  </si>
  <si>
    <t>2016:2:1:7:YILAN_E</t>
  </si>
  <si>
    <t>2016:2:1:7:YONGHE_S</t>
  </si>
  <si>
    <t>2016:2:1:7:YULI_E</t>
  </si>
  <si>
    <t>2016:2:1:7:YULI_S</t>
  </si>
  <si>
    <t>2016:2:1:7:ZHONGHE_2_E</t>
  </si>
  <si>
    <t>2016:2:1:7:ZHONGLI_1_E</t>
  </si>
  <si>
    <t>2016:2:1:7:ZHUBEI_1_S</t>
  </si>
  <si>
    <t>2016:2:1:7:NORTH</t>
  </si>
  <si>
    <t>2016:2:1:7:GUISHAN_E</t>
  </si>
  <si>
    <t>2016:2:1:7:MIAOLI_B_E</t>
  </si>
  <si>
    <t>2016:2:1:7:OFFICE_E</t>
  </si>
  <si>
    <t>2016:2:1:7:TAIDONG_2_E</t>
  </si>
  <si>
    <t>2016:2:1:7:WANDA_E</t>
  </si>
  <si>
    <t>2016:2:1:7:XINDIAN_E</t>
  </si>
  <si>
    <t>2016:2:1:7:ZHONGLI_2_E</t>
  </si>
  <si>
    <t>2016:2:1:7:ZHUDONG_S</t>
  </si>
  <si>
    <t>2016:2:1:7:OFFICE</t>
  </si>
  <si>
    <t>2016:2:1:7:TAIDONG_1_S</t>
  </si>
  <si>
    <t>2016:2:1:7:XINZHU_1_S</t>
  </si>
  <si>
    <t>2016:2:1:7:HUALIAN_1_E</t>
  </si>
  <si>
    <t>2016:2:1:7:JINGXIN_S</t>
  </si>
  <si>
    <t>2016:2:1:7:SONGSHAN_E</t>
  </si>
  <si>
    <t>2016:2:1:7:TAO_1_A</t>
  </si>
  <si>
    <t>2016:2:1:7:TAO_1_B</t>
  </si>
  <si>
    <t>2016:2:1:7:XIANGSHAN_A</t>
  </si>
  <si>
    <t>2016:2:1:7:XINDIAN_S</t>
  </si>
  <si>
    <t>2016:2:1:7:XINPU_E</t>
  </si>
  <si>
    <t>2016:2:1:7:ZHONGHE_2_S</t>
  </si>
  <si>
    <t>2016:2:1:7:NORTH_JINHUA_E</t>
  </si>
  <si>
    <t>2016:2:1:7:SONGSHAN_S</t>
  </si>
  <si>
    <t>2016:2:1:7:XIZHI_B_E</t>
  </si>
  <si>
    <t>2016:2:1:7:YILAN_S</t>
  </si>
  <si>
    <t>2016:2:1:7:ZHONGLI_1_S</t>
  </si>
  <si>
    <t>2016:2:1:7:DANFENG_E</t>
  </si>
  <si>
    <t>2016:2:1:7:SANXIA_A</t>
  </si>
  <si>
    <t>2016:2:1:7:SANXIA_B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</si>
  <si>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</si>
  <si>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</si>
  <si>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</si>
  <si>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</si>
  <si>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</si>
  <si>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</si>
  <si>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2016:2:1:7:XINBAN_E</t>
  </si>
  <si>
    <t>2016:2:1:7:XINPU_S</t>
  </si>
  <si>
    <t>2016:2:1:7:XIZHI_S</t>
  </si>
  <si>
    <t>2016:2:1:7:JILONG_B_E</t>
  </si>
  <si>
    <t>2016:2:1:7:JINGXIN_E</t>
  </si>
  <si>
    <t>2016:2:1:7:NEIHU_E</t>
  </si>
  <si>
    <t>2016:2:1:7:SANCHONG_S</t>
  </si>
  <si>
    <t>2016:2:1:7:XIANGSHAN_B</t>
  </si>
  <si>
    <t>2016:2:1:7:XINZHU_3_E</t>
  </si>
  <si>
    <t>2016:2:1:7:SHILIN_E</t>
  </si>
  <si>
    <t>2016:2:1:7:ZHUNAN_E</t>
  </si>
  <si>
    <t>2016:2:1:7:ASSISTANTS</t>
  </si>
  <si>
    <t>2016:2:1:7:JILONG_A_E</t>
  </si>
  <si>
    <t>2016:2:1:7:XINAN_S</t>
  </si>
  <si>
    <t>2016:2:1:7:XINZHU_3_S</t>
  </si>
  <si>
    <t>2016:2:1:7:SIYUAN_E</t>
  </si>
  <si>
    <t>2016:2:1:7:TAIDONG_1_E</t>
  </si>
  <si>
    <t>萬大A姐妹</t>
  </si>
  <si>
    <t>羅東A長老</t>
  </si>
  <si>
    <t>羅東B長老</t>
  </si>
  <si>
    <t>竹北3長老</t>
  </si>
  <si>
    <t>ZHUBEI_3_E</t>
  </si>
  <si>
    <t>YTD</t>
  </si>
  <si>
    <t>Actual</t>
  </si>
  <si>
    <t>Annual Goal:</t>
  </si>
  <si>
    <t>TaiDong 2 ZL</t>
  </si>
  <si>
    <t>Taidong 1 E</t>
  </si>
  <si>
    <t>Taidong 3 E</t>
  </si>
  <si>
    <t>Yuli E</t>
  </si>
  <si>
    <t>Zhunan A E</t>
  </si>
  <si>
    <t>Xiangshan A E</t>
  </si>
  <si>
    <t>Xiangshan B E</t>
  </si>
  <si>
    <t>Toufen E</t>
  </si>
  <si>
    <t>Miaoli B E</t>
  </si>
  <si>
    <t>Miaoli A E</t>
  </si>
  <si>
    <t>XinZhu 1 E</t>
  </si>
  <si>
    <t>XinZhu 1 S</t>
  </si>
  <si>
    <t>XinZhu 3 S</t>
  </si>
  <si>
    <t>ZhuBei 2 S</t>
  </si>
  <si>
    <t>ZhuBei 1 S</t>
  </si>
  <si>
    <t>ZhuBei 3 E</t>
  </si>
  <si>
    <t>ZhuBei 2 E</t>
  </si>
  <si>
    <t>Wanda E</t>
  </si>
  <si>
    <t>Jinhua ZL</t>
  </si>
  <si>
    <t>Wanda B S</t>
  </si>
  <si>
    <t>Wanda A S/English Ward</t>
  </si>
  <si>
    <t>Sanchong E</t>
  </si>
  <si>
    <t>Shilin ZL</t>
  </si>
  <si>
    <t>Danshui A E</t>
  </si>
  <si>
    <t>Danshui B E</t>
  </si>
  <si>
    <t>Office E</t>
  </si>
  <si>
    <t>Zhongli 1 E</t>
  </si>
  <si>
    <t>Zhongli 2 E</t>
  </si>
  <si>
    <t>Jinhua / Tour S</t>
  </si>
  <si>
    <t>Xindian E</t>
  </si>
  <si>
    <t>Ankang E</t>
  </si>
  <si>
    <t>Xindian S</t>
  </si>
  <si>
    <t>Yonghe S</t>
  </si>
  <si>
    <t>2016:1:2:7:DANSHUI_A_E</t>
  </si>
  <si>
    <t>2016:1:2:7:DANSHUI_B_E</t>
  </si>
  <si>
    <t>2016:1:2:7:ZHUBEI_3_E</t>
  </si>
  <si>
    <t>2016:1:4:7:DANSHUI_A_E</t>
  </si>
  <si>
    <t>2016:1:4:7:DANSHUI_B_E</t>
  </si>
  <si>
    <t>2016:1:4:7:ZHUBEI_3_E</t>
  </si>
  <si>
    <t>2016:1:5:7:DANSHUI_A_E</t>
  </si>
  <si>
    <t>2016:1:5:7:DANSHUI_B_E</t>
  </si>
  <si>
    <t>2016:1:5:7:ZHUBEI_3_E</t>
  </si>
  <si>
    <t>2016:2:1:7:DANSHUI_A_E</t>
  </si>
  <si>
    <t>2016:2:1:7:DANSHUI_B_E</t>
  </si>
  <si>
    <t>none</t>
  </si>
  <si>
    <t>2016:2:1:7:ZHUBEI_3_E</t>
  </si>
  <si>
    <t>ZONE_NAME</t>
  </si>
  <si>
    <t>TOTAL</t>
  </si>
  <si>
    <t>MONTH_OFFSET</t>
  </si>
  <si>
    <t>BAPTISMS_ENGLISH_CLASS</t>
  </si>
  <si>
    <t>BAPTISMS_TEMPLE_TOURS</t>
  </si>
  <si>
    <t>BAPTISMS_MEMREF</t>
  </si>
  <si>
    <t>BAPTISMS_MISSFIND</t>
  </si>
  <si>
    <t>GOAL</t>
  </si>
  <si>
    <t>Baptisms</t>
  </si>
  <si>
    <t>English Class
英文班</t>
  </si>
  <si>
    <t>Temple Tours
聖殿導覽</t>
  </si>
  <si>
    <t>Member Referrals
成員回條</t>
  </si>
  <si>
    <t>Missionary Finding
傳教士尋找</t>
  </si>
  <si>
    <t>NI_MISS_FIND</t>
  </si>
  <si>
    <t>NI_MEM_REF</t>
  </si>
  <si>
    <t>Investigators with a Baptismal Date</t>
  </si>
  <si>
    <t>Investigators at Sacrament Meeting</t>
  </si>
  <si>
    <t>New Investigators Found through Missionaries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</si>
</sst>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3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49" fontId="3" fillId="0" borderId="2" xfId="0" applyNumberFormat="1" applyFont="1" applyBorder="1"/>
    <xf numFmtId="0" fontId="0" fillId="0" borderId="0" xfId="0"/>
    <xf numFmtId="0" fontId="3" fillId="0" borderId="0" xfId="0" applyFont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0" xfId="0" applyFont="1" applyBorder="1"/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0" fontId="0" fillId="0" borderId="15" xfId="0" applyBorder="1"/>
    <xf numFmtId="0" fontId="3" fillId="0" borderId="0" xfId="0" applyFont="1" applyFill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3" borderId="0" xfId="0" applyFont="1" applyFill="1" applyBorder="1"/>
    <xf numFmtId="0" fontId="7" fillId="3" borderId="14" xfId="0" applyFont="1" applyFill="1" applyBorder="1" applyAlignment="1"/>
    <xf numFmtId="0" fontId="7" fillId="3" borderId="8" xfId="0" applyFont="1" applyFill="1" applyBorder="1" applyAlignment="1"/>
    <xf numFmtId="0" fontId="7" fillId="3" borderId="12" xfId="0" applyFont="1" applyFill="1" applyBorder="1" applyAlignment="1"/>
    <xf numFmtId="0" fontId="3" fillId="0" borderId="9" xfId="0" applyFont="1" applyFill="1" applyBorder="1"/>
    <xf numFmtId="0" fontId="3" fillId="0" borderId="15" xfId="0" applyFont="1" applyFill="1" applyBorder="1"/>
    <xf numFmtId="0" fontId="6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/>
    <xf numFmtId="0" fontId="3" fillId="0" borderId="12" xfId="0" applyFont="1" applyBorder="1"/>
    <xf numFmtId="49" fontId="6" fillId="4" borderId="12" xfId="0" applyNumberFormat="1" applyFont="1" applyFill="1" applyBorder="1" applyAlignment="1"/>
    <xf numFmtId="0" fontId="0" fillId="0" borderId="2" xfId="0" applyBorder="1"/>
    <xf numFmtId="49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7" fillId="3" borderId="1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6" fillId="4" borderId="6" xfId="0" applyFont="1" applyFill="1" applyBorder="1" applyAlignment="1"/>
    <xf numFmtId="0" fontId="6" fillId="4" borderId="14" xfId="0" applyFont="1" applyFill="1" applyBorder="1" applyAlignment="1"/>
    <xf numFmtId="0" fontId="5" fillId="0" borderId="3" xfId="0" applyFont="1" applyBorder="1" applyAlignment="1">
      <alignment horizontal="center" vertical="center"/>
    </xf>
    <xf numFmtId="0" fontId="7" fillId="3" borderId="2" xfId="0" applyFont="1" applyFill="1" applyBorder="1" applyAlignment="1"/>
    <xf numFmtId="0" fontId="6" fillId="4" borderId="2" xfId="0" applyFont="1" applyFill="1" applyBorder="1" applyAlignment="1"/>
    <xf numFmtId="0" fontId="5" fillId="0" borderId="4" xfId="0" applyFont="1" applyBorder="1" applyAlignment="1">
      <alignment horizontal="center" vertical="center"/>
    </xf>
    <xf numFmtId="0" fontId="7" fillId="3" borderId="6" xfId="0" applyFont="1" applyFill="1" applyBorder="1" applyAlignment="1"/>
    <xf numFmtId="0" fontId="7" fillId="3" borderId="6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6" fillId="4" borderId="6" xfId="0" applyFont="1" applyFill="1" applyBorder="1" applyAlignment="1">
      <alignment vertical="center"/>
    </xf>
    <xf numFmtId="0" fontId="0" fillId="0" borderId="7" xfId="0" applyBorder="1"/>
    <xf numFmtId="0" fontId="7" fillId="3" borderId="6" xfId="0" applyFont="1" applyFill="1" applyBorder="1" applyAlignment="1">
      <alignment horizontal="center"/>
    </xf>
    <xf numFmtId="0" fontId="7" fillId="3" borderId="13" xfId="0" applyFont="1" applyFill="1" applyBorder="1" applyAlignment="1"/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Input" xfId="1" builtinId="20"/>
    <cellStyle name="Normal" xfId="0" builtinId="0"/>
  </cellStyles>
  <dxfs count="2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Baptisms</a:t>
            </a:r>
          </a:p>
          <a:p>
            <a:pPr>
              <a:defRPr/>
            </a:pPr>
            <a:r>
              <a:rPr lang="zh-CN" altLang="en-US"/>
              <a:t>縂洗禮人數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15294605809128631"/>
          <c:w val="0.92278503648582388"/>
          <c:h val="0.78288169373019245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441974232107731E-17"/>
                  <c:y val="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4002664002664E-3"/>
                  <c:y val="-3.319502074688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83948464215462E-17"/>
                  <c:y val="5.2558782849239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988011988012037E-2"/>
                  <c:y val="-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24009324009324E-3"/>
                  <c:y val="2.76625172890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7678969284309239E-17"/>
                  <c:y val="4.4260027662517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2644022644022644E-2"/>
                  <c:y val="-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664002664002664E-3"/>
                  <c:y val="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996003996003996E-3"/>
                  <c:y val="-4.702627939142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OFFICE_GRAPH_DATA!$E$3:$E$15</c:f>
              <c:numCache>
                <c:formatCode>General</c:formatCode>
                <c:ptCount val="13"/>
                <c:pt idx="0">
                  <c:v>8</c:v>
                </c:pt>
                <c:pt idx="1">
                  <c:v>12</c:v>
                </c:pt>
                <c:pt idx="2">
                  <c:v>2</c:v>
                </c:pt>
                <c:pt idx="3">
                  <c:v>19</c:v>
                </c:pt>
                <c:pt idx="4">
                  <c:v>8</c:v>
                </c:pt>
                <c:pt idx="5">
                  <c:v>18</c:v>
                </c:pt>
                <c:pt idx="6">
                  <c:v>5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2.9339689182208868E-3"/>
                  <c:y val="-6.915629322268326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OFFICE_GRAPH_DATA!$F$3:$F$15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631144"/>
        <c:axId val="657631536"/>
      </c:lineChart>
      <c:dateAx>
        <c:axId val="65763114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31536"/>
        <c:crosses val="autoZero"/>
        <c:auto val="1"/>
        <c:lblOffset val="100"/>
        <c:baseTimeUnit val="months"/>
      </c:dateAx>
      <c:valAx>
        <c:axId val="6576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3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Baptisms</a:t>
            </a:r>
          </a:p>
          <a:p>
            <a:pPr>
              <a:defRPr/>
            </a:pPr>
            <a:r>
              <a:rPr lang="zh-CN" altLang="en-US"/>
              <a:t>洗禮的來源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Source of Baptisms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OFFICE_GRAPH_DATA!$G$1:$J$1</c:f>
              <c:strCache>
                <c:ptCount val="4"/>
                <c:pt idx="0">
                  <c:v>English Class
英文班</c:v>
                </c:pt>
                <c:pt idx="1">
                  <c:v>Temple Tours
聖殿導覽</c:v>
                </c:pt>
                <c:pt idx="2">
                  <c:v>Member Referrals
成員回條</c:v>
                </c:pt>
                <c:pt idx="3">
                  <c:v>Missionary Finding
傳教士尋找</c:v>
                </c:pt>
              </c:strCache>
            </c:strRef>
          </c:cat>
          <c:val>
            <c:numRef>
              <c:f>OFFICE_GRAPH_DATA!$G$16:$J$16</c:f>
              <c:numCache>
                <c:formatCode>General</c:formatCode>
                <c:ptCount val="4"/>
                <c:pt idx="0">
                  <c:v>66</c:v>
                </c:pt>
                <c:pt idx="1">
                  <c:v>15</c:v>
                </c:pt>
                <c:pt idx="2">
                  <c:v>20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Key Indicators</a:t>
            </a:r>
            <a:endParaRPr lang="en-US"/>
          </a:p>
          <a:p>
            <a:pPr>
              <a:defRPr/>
            </a:pPr>
            <a:r>
              <a:rPr lang="zh-CN" altLang="en-US"/>
              <a:t>其它主要指標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15294605809128631"/>
          <c:w val="0.92278503648582388"/>
          <c:h val="0.78288169373019245"/>
        </c:manualLayout>
      </c:layou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20032"/>
        <c:axId val="698830392"/>
      </c:lineChart>
      <c:catAx>
        <c:axId val="68642003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30392"/>
        <c:crosses val="autoZero"/>
        <c:auto val="1"/>
        <c:lblAlgn val="ctr"/>
        <c:lblOffset val="100"/>
        <c:noMultiLvlLbl val="0"/>
      </c:catAx>
      <c:valAx>
        <c:axId val="6988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22</xdr:col>
      <xdr:colOff>561974</xdr:colOff>
      <xdr:row>24</xdr:row>
      <xdr:rowOff>19050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28575</xdr:rowOff>
    </xdr:from>
    <xdr:to>
      <xdr:col>7</xdr:col>
      <xdr:colOff>533399</xdr:colOff>
      <xdr:row>29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22</xdr:col>
      <xdr:colOff>466724</xdr:colOff>
      <xdr:row>49</xdr:row>
      <xdr:rowOff>19050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9" t="s">
        <v>19</v>
      </c>
      <c r="B1" s="2">
        <v>42407</v>
      </c>
      <c r="C1" s="9" t="s">
        <v>0</v>
      </c>
      <c r="D1" s="9">
        <f>YEAR(DATE)</f>
        <v>2016</v>
      </c>
    </row>
    <row r="2" spans="1:4" x14ac:dyDescent="0.25">
      <c r="A2" t="s">
        <v>110</v>
      </c>
      <c r="B2" s="1">
        <v>7</v>
      </c>
      <c r="C2" s="9" t="s">
        <v>1</v>
      </c>
      <c r="D2" s="9">
        <f>MONTH(DATE)</f>
        <v>2</v>
      </c>
    </row>
    <row r="3" spans="1:4" x14ac:dyDescent="0.25">
      <c r="C3" s="9" t="s">
        <v>18</v>
      </c>
      <c r="D3" s="9">
        <f>WEEKNUM(DATE,2)-WEEKNUM(DATE(YEAR(DATE),MONTH(DATE),1),2)+1</f>
        <v>1</v>
      </c>
    </row>
    <row r="4" spans="1:4" x14ac:dyDescent="0.25">
      <c r="C4" s="9" t="s">
        <v>21</v>
      </c>
      <c r="D4" s="9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X11" sqref="X1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50</v>
      </c>
      <c r="C4" s="26"/>
      <c r="D4" s="26"/>
      <c r="E4" s="77" t="s">
        <v>467</v>
      </c>
      <c r="F4" s="78"/>
      <c r="G4" s="78"/>
      <c r="H4" s="78"/>
      <c r="I4" s="79"/>
      <c r="J4" s="56">
        <v>63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498</v>
      </c>
      <c r="C5" s="26"/>
      <c r="D5" s="26"/>
      <c r="E5" s="77" t="s">
        <v>468</v>
      </c>
      <c r="F5" s="78"/>
      <c r="G5" s="78"/>
      <c r="H5" s="78"/>
      <c r="I5" s="79"/>
      <c r="J5" s="56">
        <v>5</v>
      </c>
      <c r="K5" s="56">
        <f>L26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49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40</v>
      </c>
      <c r="B10" s="8" t="s">
        <v>112</v>
      </c>
      <c r="C10" s="4" t="str">
        <f>CONCATENATE(YEAR,":",MONTH,":",WEEK,":",DAY,":",$A10)</f>
        <v>2016:2:1:7:JIAN_E</v>
      </c>
      <c r="D10" s="4">
        <f>MATCH($C10,REPORT_DATA_BY_COMP!$A:$A,0)</f>
        <v>306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0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111</v>
      </c>
      <c r="K10" s="4" t="s">
        <v>507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6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6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4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41</v>
      </c>
      <c r="B11" s="8" t="s">
        <v>46</v>
      </c>
      <c r="C11" s="4" t="str">
        <f>CONCATENATE(YEAR,":",MONTH,":",WEEK,":",DAY,":",$A11)</f>
        <v>2016:2:1:7:HUALIAN_1_E</v>
      </c>
      <c r="D11" s="4">
        <f>MATCH($C11,REPORT_DATA_BY_COMP!$A:$A,0)</f>
        <v>301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6</v>
      </c>
      <c r="I11" s="13">
        <f>IFERROR(INDEX(REPORT_DATA_BY_COMP!$A:$AB,$D11,MATCH(I$8,REPORT_DATA_BY_COMP!$A$1:$AB$1,0)), "")</f>
        <v>0</v>
      </c>
      <c r="J11" s="4" t="s">
        <v>114</v>
      </c>
      <c r="K11" s="4" t="s">
        <v>508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7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8</v>
      </c>
      <c r="Q11" s="13">
        <f>IFERROR(INDEX(REPORT_DATA_BY_COMP!$A:$AB,$D11,MATCH(Q$8,REPORT_DATA_BY_COMP!$A$1:$AB$1,0)), "")</f>
        <v>6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108</v>
      </c>
      <c r="B12" s="8" t="s">
        <v>47</v>
      </c>
      <c r="C12" s="4" t="str">
        <f>CONCATENATE(YEAR,":",MONTH,":",WEEK,":",DAY,":",$A12)</f>
        <v>2016:2:1:7:HUALIAN_3_S</v>
      </c>
      <c r="D12" s="4">
        <f>MATCH($C12,REPORT_DATA_BY_COMP!$A:$A,0)</f>
        <v>305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1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113</v>
      </c>
      <c r="K12" s="4" t="s">
        <v>502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6</v>
      </c>
      <c r="O12" s="13">
        <f>IFERROR(INDEX(REPORT_DATA_BY_COMP!$A:$AB,$D12,MATCH(O$8,REPORT_DATA_BY_COMP!$A$1:$AB$1,0)), "")</f>
        <v>3</v>
      </c>
      <c r="P12" s="13">
        <f>IFERROR(INDEX(REPORT_DATA_BY_COMP!$A:$AB,$D12,MATCH(P$8,REPORT_DATA_BY_COMP!$A$1:$AB$1,0)), "")</f>
        <v>3</v>
      </c>
      <c r="Q12" s="13">
        <f>IFERROR(INDEX(REPORT_DATA_BY_COMP!$A:$AB,$D12,MATCH(Q$8,REPORT_DATA_BY_COMP!$A$1:$AB$1,0)), "")</f>
        <v>20</v>
      </c>
      <c r="R12" s="13">
        <f>IFERROR(INDEX(REPORT_DATA_BY_COMP!$A:$AB,$D12,MATCH(R$8,REPORT_DATA_BY_COMP!$A$1:$AB$1,0)), "")</f>
        <v>10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0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1</v>
      </c>
      <c r="G13" s="14">
        <f>SUM(G10:G12)</f>
        <v>2</v>
      </c>
      <c r="H13" s="14">
        <f>SUM(H10:H12)</f>
        <v>6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16</v>
      </c>
      <c r="O13" s="14">
        <f t="shared" si="0"/>
        <v>9</v>
      </c>
      <c r="P13" s="14">
        <f t="shared" si="0"/>
        <v>18</v>
      </c>
      <c r="Q13" s="14">
        <f t="shared" si="0"/>
        <v>32</v>
      </c>
      <c r="R13" s="14">
        <f t="shared" si="0"/>
        <v>17</v>
      </c>
      <c r="S13" s="14">
        <f t="shared" si="0"/>
        <v>1</v>
      </c>
      <c r="T13" s="14">
        <f t="shared" si="0"/>
        <v>7</v>
      </c>
      <c r="U13" s="14">
        <f t="shared" si="0"/>
        <v>2</v>
      </c>
      <c r="V13" s="14">
        <f t="shared" si="0"/>
        <v>0</v>
      </c>
    </row>
    <row r="14" spans="1:22" x14ac:dyDescent="0.25">
      <c r="A14" s="25"/>
      <c r="B14" s="5" t="s">
        <v>51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0" t="s">
        <v>44</v>
      </c>
      <c r="B15" s="8" t="s">
        <v>52</v>
      </c>
      <c r="C15" s="4" t="str">
        <f>CONCATENATE(YEAR,":",MONTH,":",WEEK,":",DAY,":",$A15)</f>
        <v>2016:2:1:7:HUALIAN_3_A_E</v>
      </c>
      <c r="D15" s="4">
        <f>MATCH($C15,REPORT_DATA_BY_COMP!$A:$A,0)</f>
        <v>303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116</v>
      </c>
      <c r="K15" s="4" t="s">
        <v>503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4</v>
      </c>
      <c r="Q15" s="13">
        <f>IFERROR(INDEX(REPORT_DATA_BY_COMP!$A:$AB,$D15,MATCH(Q$8,REPORT_DATA_BY_COMP!$A$1:$AB$1,0)), "")</f>
        <v>9</v>
      </c>
      <c r="R15" s="13">
        <f>IFERROR(INDEX(REPORT_DATA_BY_COMP!$A:$AB,$D15,MATCH(R$8,REPORT_DATA_BY_COMP!$A$1:$AB$1,0)), "")</f>
        <v>3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2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45</v>
      </c>
      <c r="B16" s="8" t="s">
        <v>48</v>
      </c>
      <c r="C16" s="4" t="str">
        <f>CONCATENATE(YEAR,":",MONTH,":",WEEK,":",DAY,":",$A16)</f>
        <v>2016:2:1:7:HUALIAN_3_B_E</v>
      </c>
      <c r="D16" s="4">
        <f>MATCH($C16,REPORT_DATA_BY_COMP!$A:$A,0)</f>
        <v>304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3</v>
      </c>
      <c r="H16" s="13">
        <f>IFERROR(INDEX(REPORT_DATA_BY_COMP!$A:$AB,$D16,MATCH(H$8,REPORT_DATA_BY_COMP!$A$1:$AB$1,0)), "")</f>
        <v>6</v>
      </c>
      <c r="I16" s="13">
        <f>IFERROR(INDEX(REPORT_DATA_BY_COMP!$A:$AB,$D16,MATCH(I$8,REPORT_DATA_BY_COMP!$A$1:$AB$1,0)), "")</f>
        <v>0</v>
      </c>
      <c r="J16" s="4" t="s">
        <v>117</v>
      </c>
      <c r="K16" s="4" t="s">
        <v>504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9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8</v>
      </c>
      <c r="Q16" s="13">
        <f>IFERROR(INDEX(REPORT_DATA_BY_COMP!$A:$AB,$D16,MATCH(Q$8,REPORT_DATA_BY_COMP!$A$1:$AB$1,0)), "")</f>
        <v>2</v>
      </c>
      <c r="R16" s="13">
        <f>IFERROR(INDEX(REPORT_DATA_BY_COMP!$A:$AB,$D16,MATCH(R$8,REPORT_DATA_BY_COMP!$A$1:$AB$1,0)), "")</f>
        <v>4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6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42</v>
      </c>
      <c r="B17" s="8" t="s">
        <v>118</v>
      </c>
      <c r="C17" s="4" t="str">
        <f>CONCATENATE(YEAR,":",MONTH,":",WEEK,":",DAY,":",$A17)</f>
        <v>2016:2:1:7:HUALIAN_1_S</v>
      </c>
      <c r="D17" s="4">
        <f>MATCH($C17,REPORT_DATA_BY_COMP!$A:$A,0)</f>
        <v>302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115</v>
      </c>
      <c r="K17" s="4" t="s">
        <v>505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1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4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4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1"/>
      <c r="B18" s="11" t="s">
        <v>24</v>
      </c>
      <c r="C18" s="12"/>
      <c r="D18" s="12"/>
      <c r="E18" s="14">
        <f>SUM(E15:E17)</f>
        <v>0</v>
      </c>
      <c r="F18" s="14">
        <f>SUM(F15:F17)</f>
        <v>0</v>
      </c>
      <c r="G18" s="14">
        <f>SUM(G15:G17)</f>
        <v>6</v>
      </c>
      <c r="H18" s="14">
        <f>SUM(H15:H17)</f>
        <v>9</v>
      </c>
      <c r="I18" s="14">
        <f>SUM(I15:I17)</f>
        <v>0</v>
      </c>
      <c r="J18" s="12"/>
      <c r="K18" s="12"/>
      <c r="L18" s="14">
        <f t="shared" ref="L18:V18" si="1">SUM(L15:L17)</f>
        <v>0</v>
      </c>
      <c r="M18" s="14">
        <f t="shared" si="1"/>
        <v>0</v>
      </c>
      <c r="N18" s="14">
        <f t="shared" si="1"/>
        <v>18</v>
      </c>
      <c r="O18" s="14">
        <f t="shared" si="1"/>
        <v>1</v>
      </c>
      <c r="P18" s="14">
        <f t="shared" si="1"/>
        <v>17</v>
      </c>
      <c r="Q18" s="14">
        <f t="shared" si="1"/>
        <v>15</v>
      </c>
      <c r="R18" s="14">
        <f t="shared" si="1"/>
        <v>9</v>
      </c>
      <c r="S18" s="14">
        <f t="shared" si="1"/>
        <v>0</v>
      </c>
      <c r="T18" s="14">
        <f t="shared" si="1"/>
        <v>12</v>
      </c>
      <c r="U18" s="14">
        <f t="shared" si="1"/>
        <v>0</v>
      </c>
      <c r="V18" s="14">
        <f t="shared" si="1"/>
        <v>0</v>
      </c>
    </row>
    <row r="20" spans="1:22" x14ac:dyDescent="0.25">
      <c r="B20" s="15" t="s">
        <v>67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9"/>
    </row>
    <row r="21" spans="1:22" x14ac:dyDescent="0.25">
      <c r="A21" s="9" t="s">
        <v>68</v>
      </c>
      <c r="B21" s="35" t="s">
        <v>57</v>
      </c>
      <c r="C21" s="16" t="str">
        <f>CONCATENATE(YEAR,":",MONTH,":1:",WEEKLY_REPORT_DAY,":", $A21)</f>
        <v>2016:2:1:7:HUALIAN</v>
      </c>
      <c r="D21" s="16">
        <f>MATCH($C21,REPORT_DATA_BY_ZONE!$A:$A, 0)</f>
        <v>37</v>
      </c>
      <c r="E21" s="13">
        <f>IFERROR(INDEX(REPORT_DATA_BY_ZONE!$A:$AA,$D21,MATCH(E$8,REPORT_DATA_BY_ZONE!$A$1:$AA$1,0)), "")</f>
        <v>0</v>
      </c>
      <c r="F21" s="13">
        <f>IFERROR(INDEX(REPORT_DATA_BY_ZONE!$A:$AA,$D21,MATCH(F$8,REPORT_DATA_BY_ZONE!$A$1:$AA$1,0)), "")</f>
        <v>1</v>
      </c>
      <c r="G21" s="13">
        <f>IFERROR(INDEX(REPORT_DATA_BY_ZONE!$A:$AA,$D21,MATCH(G$8,REPORT_DATA_BY_ZONE!$A$1:$AA$1,0)), "")</f>
        <v>8</v>
      </c>
      <c r="H21" s="13">
        <f>IFERROR(INDEX(REPORT_DATA_BY_ZONE!$A:$AA,$D21,MATCH(H$8,REPORT_DATA_BY_ZONE!$A$1:$AA$1,0)), "")</f>
        <v>15</v>
      </c>
      <c r="I21" s="13">
        <f>IFERROR(INDEX(REPORT_DATA_BY_ZONE!$A:$AA,$D21,MATCH(I$8,REPORT_DATA_BY_ZONE!$A$1:$AA$1,0)), "")</f>
        <v>0</v>
      </c>
      <c r="J21" s="16"/>
      <c r="K21" s="16"/>
      <c r="L21" s="21">
        <f>IFERROR(INDEX(REPORT_DATA_BY_ZONE!$A:$AA,$D21,MATCH(L$8,REPORT_DATA_BY_ZONE!$A$1:$AA$1,0)), "")</f>
        <v>0</v>
      </c>
      <c r="M21" s="21">
        <f>IFERROR(INDEX(REPORT_DATA_BY_ZONE!$A:$AA,$D21,MATCH(M$8,REPORT_DATA_BY_ZONE!$A$1:$AA$1,0)), "")</f>
        <v>0</v>
      </c>
      <c r="N21" s="21">
        <f>IFERROR(INDEX(REPORT_DATA_BY_ZONE!$A:$AA,$D21,MATCH(N$8,REPORT_DATA_BY_ZONE!$A$1:$AA$1,0)), "")</f>
        <v>34</v>
      </c>
      <c r="O21" s="21">
        <f>IFERROR(INDEX(REPORT_DATA_BY_ZONE!$A:$AA,$D21,MATCH(O$8,REPORT_DATA_BY_ZONE!$A$1:$AA$1,0)), "")</f>
        <v>10</v>
      </c>
      <c r="P21" s="21">
        <f>IFERROR(INDEX(REPORT_DATA_BY_ZONE!$A:$AA,$D21,MATCH(P$8,REPORT_DATA_BY_ZONE!$A$1:$AA$1,0)), "")</f>
        <v>35</v>
      </c>
      <c r="Q21" s="21">
        <f>IFERROR(INDEX(REPORT_DATA_BY_ZONE!$A:$AA,$D21,MATCH(Q$8,REPORT_DATA_BY_ZONE!$A$1:$AA$1,0)), "")</f>
        <v>47</v>
      </c>
      <c r="R21" s="21">
        <f>IFERROR(INDEX(REPORT_DATA_BY_ZONE!$A:$AA,$D21,MATCH(R$8,REPORT_DATA_BY_ZONE!$A$1:$AA$1,0)), "")</f>
        <v>26</v>
      </c>
      <c r="S21" s="21">
        <f>IFERROR(INDEX(REPORT_DATA_BY_ZONE!$A:$AA,$D21,MATCH(S$8,REPORT_DATA_BY_ZONE!$A$1:$AA$1,0)), "")</f>
        <v>1</v>
      </c>
      <c r="T21" s="21">
        <f>IFERROR(INDEX(REPORT_DATA_BY_ZONE!$A:$AA,$D21,MATCH(T$8,REPORT_DATA_BY_ZONE!$A$1:$AA$1,0)), "")</f>
        <v>19</v>
      </c>
      <c r="U21" s="21">
        <f>IFERROR(INDEX(REPORT_DATA_BY_ZONE!$A:$AA,$D21,MATCH(U$8,REPORT_DATA_BY_ZONE!$A$1:$AA$1,0)), "")</f>
        <v>2</v>
      </c>
      <c r="V21" s="21">
        <f>IFERROR(INDEX(REPORT_DATA_BY_ZONE!$A:$AA,$D21,MATCH(V$8,REPORT_DATA_BY_ZONE!$A$1:$AA$1,0)), "")</f>
        <v>0</v>
      </c>
    </row>
    <row r="22" spans="1:22" x14ac:dyDescent="0.25">
      <c r="A22" s="9" t="s">
        <v>68</v>
      </c>
      <c r="B22" s="35" t="s">
        <v>58</v>
      </c>
      <c r="C22" s="16" t="str">
        <f>CONCATENATE(YEAR,":",MONTH,":2:",WEEKLY_REPORT_DAY,":", $A22)</f>
        <v>2016:2:2:7:HUALIAN</v>
      </c>
      <c r="D22" s="16" t="e">
        <f>MATCH($C22,REPORT_DATA_BY_ZONE!$A:$A, 0)</f>
        <v>#N/A</v>
      </c>
      <c r="E22" s="13" t="str">
        <f>IFERROR(INDEX(REPORT_DATA_BY_ZONE!$A:$AA,$D22,MATCH(E$8,REPORT_DATA_BY_ZONE!$A$1:$AA$1,0)), "")</f>
        <v/>
      </c>
      <c r="F22" s="13" t="str">
        <f>IFERROR(INDEX(REPORT_DATA_BY_ZONE!$A:$AA,$D22,MATCH(F$8,REPORT_DATA_BY_ZONE!$A$1:$AA$1,0)), "")</f>
        <v/>
      </c>
      <c r="G22" s="13" t="str">
        <f>IFERROR(INDEX(REPORT_DATA_BY_ZONE!$A:$AA,$D22,MATCH(G$8,REPORT_DATA_BY_ZONE!$A$1:$AA$1,0)), "")</f>
        <v/>
      </c>
      <c r="H22" s="13" t="str">
        <f>IFERROR(INDEX(REPORT_DATA_BY_ZONE!$A:$AA,$D22,MATCH(H$8,REPORT_DATA_BY_ZONE!$A$1:$AA$1,0)), "")</f>
        <v/>
      </c>
      <c r="I22" s="13" t="str">
        <f>IFERROR(INDEX(REPORT_DATA_BY_ZONE!$A:$AA,$D22,MATCH(I$8,REPORT_DATA_BY_ZONE!$A$1:$AA$1,0)), "")</f>
        <v/>
      </c>
      <c r="J22" s="16"/>
      <c r="K22" s="16"/>
      <c r="L22" s="21" t="str">
        <f>IFERROR(INDEX(REPORT_DATA_BY_ZONE!$A:$AA,$D22,MATCH(L$8,REPORT_DATA_BY_ZONE!$A$1:$AA$1,0)), "")</f>
        <v/>
      </c>
      <c r="M22" s="21" t="str">
        <f>IFERROR(INDEX(REPORT_DATA_BY_ZONE!$A:$AA,$D22,MATCH(M$8,REPORT_DATA_BY_ZONE!$A$1:$AA$1,0)), "")</f>
        <v/>
      </c>
      <c r="N22" s="21" t="str">
        <f>IFERROR(INDEX(REPORT_DATA_BY_ZONE!$A:$AA,$D22,MATCH(N$8,REPORT_DATA_BY_ZONE!$A$1:$AA$1,0)), "")</f>
        <v/>
      </c>
      <c r="O22" s="21" t="str">
        <f>IFERROR(INDEX(REPORT_DATA_BY_ZONE!$A:$AA,$D22,MATCH(O$8,REPORT_DATA_BY_ZONE!$A$1:$AA$1,0)), "")</f>
        <v/>
      </c>
      <c r="P22" s="21" t="str">
        <f>IFERROR(INDEX(REPORT_DATA_BY_ZONE!$A:$AA,$D22,MATCH(P$8,REPORT_DATA_BY_ZONE!$A$1:$AA$1,0)), "")</f>
        <v/>
      </c>
      <c r="Q22" s="21" t="str">
        <f>IFERROR(INDEX(REPORT_DATA_BY_ZONE!$A:$AA,$D22,MATCH(Q$8,REPORT_DATA_BY_ZONE!$A$1:$AA$1,0)), "")</f>
        <v/>
      </c>
      <c r="R22" s="21" t="str">
        <f>IFERROR(INDEX(REPORT_DATA_BY_ZONE!$A:$AA,$D22,MATCH(R$8,REPORT_DATA_BY_ZONE!$A$1:$AA$1,0)), "")</f>
        <v/>
      </c>
      <c r="S22" s="21" t="str">
        <f>IFERROR(INDEX(REPORT_DATA_BY_ZONE!$A:$AA,$D22,MATCH(S$8,REPORT_DATA_BY_ZONE!$A$1:$AA$1,0)), "")</f>
        <v/>
      </c>
      <c r="T22" s="21" t="str">
        <f>IFERROR(INDEX(REPORT_DATA_BY_ZONE!$A:$AA,$D22,MATCH(T$8,REPORT_DATA_BY_ZONE!$A$1:$AA$1,0)), "")</f>
        <v/>
      </c>
      <c r="U22" s="21" t="str">
        <f>IFERROR(INDEX(REPORT_DATA_BY_ZONE!$A:$AA,$D22,MATCH(U$8,REPORT_DATA_BY_ZONE!$A$1:$AA$1,0)), "")</f>
        <v/>
      </c>
      <c r="V22" s="21" t="str">
        <f>IFERROR(INDEX(REPORT_DATA_BY_ZONE!$A:$AA,$D22,MATCH(V$8,REPORT_DATA_BY_ZONE!$A$1:$AA$1,0)), "")</f>
        <v/>
      </c>
    </row>
    <row r="23" spans="1:22" x14ac:dyDescent="0.25">
      <c r="A23" s="9" t="s">
        <v>68</v>
      </c>
      <c r="B23" s="35" t="s">
        <v>59</v>
      </c>
      <c r="C23" s="16" t="str">
        <f>CONCATENATE(YEAR,":",MONTH,":3:",WEEKLY_REPORT_DAY,":", $A23)</f>
        <v>2016:2:3:7:HUALIAN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68</v>
      </c>
      <c r="B24" s="35" t="s">
        <v>60</v>
      </c>
      <c r="C24" s="16" t="str">
        <f>CONCATENATE(YEAR,":",MONTH,":4:",WEEKLY_REPORT_DAY,":", $A24)</f>
        <v>2016:2:4:7:HUALIAN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68</v>
      </c>
      <c r="B25" s="35" t="s">
        <v>61</v>
      </c>
      <c r="C25" s="16" t="str">
        <f>CONCATENATE(YEAR,":",MONTH,":5:",WEEKLY_REPORT_DAY,":", $A25)</f>
        <v>2016:2:5:7:HUALIAN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B26" s="20" t="s">
        <v>24</v>
      </c>
      <c r="C26" s="17"/>
      <c r="D26" s="17"/>
      <c r="E26" s="22">
        <f>SUM(E21:E25)</f>
        <v>0</v>
      </c>
      <c r="F26" s="22">
        <f t="shared" ref="F26:V26" si="2">SUM(F21:F25)</f>
        <v>1</v>
      </c>
      <c r="G26" s="22">
        <f t="shared" si="2"/>
        <v>8</v>
      </c>
      <c r="H26" s="22">
        <f t="shared" si="2"/>
        <v>15</v>
      </c>
      <c r="I26" s="22">
        <f t="shared" si="2"/>
        <v>0</v>
      </c>
      <c r="J26" s="17"/>
      <c r="K26" s="17"/>
      <c r="L26" s="22">
        <f t="shared" si="2"/>
        <v>0</v>
      </c>
      <c r="M26" s="22">
        <f t="shared" si="2"/>
        <v>0</v>
      </c>
      <c r="N26" s="22">
        <f t="shared" si="2"/>
        <v>34</v>
      </c>
      <c r="O26" s="22">
        <f t="shared" si="2"/>
        <v>10</v>
      </c>
      <c r="P26" s="22">
        <f t="shared" si="2"/>
        <v>35</v>
      </c>
      <c r="Q26" s="22">
        <f t="shared" si="2"/>
        <v>47</v>
      </c>
      <c r="R26" s="22">
        <f t="shared" si="2"/>
        <v>26</v>
      </c>
      <c r="S26" s="22">
        <f t="shared" si="2"/>
        <v>1</v>
      </c>
      <c r="T26" s="22">
        <f t="shared" si="2"/>
        <v>19</v>
      </c>
      <c r="U26" s="22">
        <f t="shared" si="2"/>
        <v>2</v>
      </c>
      <c r="V26" s="22">
        <f t="shared" si="2"/>
        <v>0</v>
      </c>
    </row>
    <row r="29" spans="1:22" x14ac:dyDescent="0.25">
      <c r="D29" s="3"/>
      <c r="E29" s="3"/>
    </row>
    <row r="30" spans="1:22" x14ac:dyDescent="0.25">
      <c r="D30" s="3"/>
      <c r="E30" s="3"/>
    </row>
    <row r="31" spans="1:22" x14ac:dyDescent="0.25">
      <c r="D31" s="3"/>
      <c r="E31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0:M10 L12:M12">
    <cfRule type="cellIs" dxfId="1507" priority="115" operator="lessThan">
      <formula>0.5</formula>
    </cfRule>
    <cfRule type="cellIs" dxfId="1506" priority="116" operator="greaterThan">
      <formula>0.5</formula>
    </cfRule>
  </conditionalFormatting>
  <conditionalFormatting sqref="N10 N12">
    <cfRule type="cellIs" dxfId="1505" priority="113" operator="lessThan">
      <formula>4.5</formula>
    </cfRule>
    <cfRule type="cellIs" dxfId="1504" priority="114" operator="greaterThan">
      <formula>5.5</formula>
    </cfRule>
  </conditionalFormatting>
  <conditionalFormatting sqref="O10 O12">
    <cfRule type="cellIs" dxfId="1503" priority="111" operator="lessThan">
      <formula>1.5</formula>
    </cfRule>
    <cfRule type="cellIs" dxfId="1502" priority="112" operator="greaterThan">
      <formula>2.5</formula>
    </cfRule>
  </conditionalFormatting>
  <conditionalFormatting sqref="P10 P12">
    <cfRule type="cellIs" dxfId="1501" priority="109" operator="lessThan">
      <formula>4.5</formula>
    </cfRule>
    <cfRule type="cellIs" dxfId="1500" priority="110" operator="greaterThan">
      <formula>7.5</formula>
    </cfRule>
  </conditionalFormatting>
  <conditionalFormatting sqref="R10:S10 R12:S12">
    <cfRule type="cellIs" dxfId="1499" priority="107" operator="lessThan">
      <formula>2.5</formula>
    </cfRule>
    <cfRule type="cellIs" dxfId="1498" priority="108" operator="greaterThan">
      <formula>4.5</formula>
    </cfRule>
  </conditionalFormatting>
  <conditionalFormatting sqref="T10 T12">
    <cfRule type="cellIs" dxfId="1497" priority="105" operator="lessThan">
      <formula>2.5</formula>
    </cfRule>
    <cfRule type="cellIs" dxfId="1496" priority="106" operator="greaterThan">
      <formula>4.5</formula>
    </cfRule>
  </conditionalFormatting>
  <conditionalFormatting sqref="U10 U12">
    <cfRule type="cellIs" dxfId="1495" priority="104" operator="greaterThan">
      <formula>1.5</formula>
    </cfRule>
  </conditionalFormatting>
  <conditionalFormatting sqref="M12">
    <cfRule type="cellIs" dxfId="1494" priority="102" operator="lessThan">
      <formula>0.5</formula>
    </cfRule>
    <cfRule type="cellIs" dxfId="1493" priority="103" operator="greaterThan">
      <formula>0.5</formula>
    </cfRule>
  </conditionalFormatting>
  <conditionalFormatting sqref="N12">
    <cfRule type="cellIs" dxfId="1492" priority="100" operator="lessThan">
      <formula>4.5</formula>
    </cfRule>
    <cfRule type="cellIs" dxfId="1491" priority="101" operator="greaterThan">
      <formula>5.5</formula>
    </cfRule>
  </conditionalFormatting>
  <conditionalFormatting sqref="O12">
    <cfRule type="cellIs" dxfId="1490" priority="98" operator="lessThan">
      <formula>1.5</formula>
    </cfRule>
    <cfRule type="cellIs" dxfId="1489" priority="99" operator="greaterThan">
      <formula>2.5</formula>
    </cfRule>
  </conditionalFormatting>
  <conditionalFormatting sqref="P12">
    <cfRule type="cellIs" dxfId="1488" priority="96" operator="lessThan">
      <formula>4.5</formula>
    </cfRule>
    <cfRule type="cellIs" dxfId="1487" priority="97" operator="greaterThan">
      <formula>7.5</formula>
    </cfRule>
  </conditionalFormatting>
  <conditionalFormatting sqref="R12:S12">
    <cfRule type="cellIs" dxfId="1486" priority="94" operator="lessThan">
      <formula>2.5</formula>
    </cfRule>
    <cfRule type="cellIs" dxfId="1485" priority="95" operator="greaterThan">
      <formula>4.5</formula>
    </cfRule>
  </conditionalFormatting>
  <conditionalFormatting sqref="T12">
    <cfRule type="cellIs" dxfId="1484" priority="92" operator="lessThan">
      <formula>2.5</formula>
    </cfRule>
    <cfRule type="cellIs" dxfId="1483" priority="93" operator="greaterThan">
      <formula>4.5</formula>
    </cfRule>
  </conditionalFormatting>
  <conditionalFormatting sqref="U12">
    <cfRule type="cellIs" dxfId="1482" priority="91" operator="greaterThan">
      <formula>1.5</formula>
    </cfRule>
  </conditionalFormatting>
  <conditionalFormatting sqref="L10:V10 L12:V12">
    <cfRule type="expression" dxfId="1481" priority="88">
      <formula>L10=""</formula>
    </cfRule>
  </conditionalFormatting>
  <conditionalFormatting sqref="S10 S12">
    <cfRule type="cellIs" dxfId="1480" priority="89" operator="greaterThan">
      <formula>0.5</formula>
    </cfRule>
    <cfRule type="cellIs" dxfId="1479" priority="90" operator="lessThan">
      <formula>0.5</formula>
    </cfRule>
  </conditionalFormatting>
  <conditionalFormatting sqref="L11:M11">
    <cfRule type="cellIs" dxfId="1478" priority="86" operator="lessThan">
      <formula>0.5</formula>
    </cfRule>
    <cfRule type="cellIs" dxfId="1477" priority="87" operator="greaterThan">
      <formula>0.5</formula>
    </cfRule>
  </conditionalFormatting>
  <conditionalFormatting sqref="N11">
    <cfRule type="cellIs" dxfId="1476" priority="84" operator="lessThan">
      <formula>4.5</formula>
    </cfRule>
    <cfRule type="cellIs" dxfId="1475" priority="85" operator="greaterThan">
      <formula>5.5</formula>
    </cfRule>
  </conditionalFormatting>
  <conditionalFormatting sqref="O11">
    <cfRule type="cellIs" dxfId="1474" priority="82" operator="lessThan">
      <formula>1.5</formula>
    </cfRule>
    <cfRule type="cellIs" dxfId="1473" priority="83" operator="greaterThan">
      <formula>2.5</formula>
    </cfRule>
  </conditionalFormatting>
  <conditionalFormatting sqref="P11">
    <cfRule type="cellIs" dxfId="1472" priority="80" operator="lessThan">
      <formula>4.5</formula>
    </cfRule>
    <cfRule type="cellIs" dxfId="1471" priority="81" operator="greaterThan">
      <formula>7.5</formula>
    </cfRule>
  </conditionalFormatting>
  <conditionalFormatting sqref="R11:S11">
    <cfRule type="cellIs" dxfId="1470" priority="78" operator="lessThan">
      <formula>2.5</formula>
    </cfRule>
    <cfRule type="cellIs" dxfId="1469" priority="79" operator="greaterThan">
      <formula>4.5</formula>
    </cfRule>
  </conditionalFormatting>
  <conditionalFormatting sqref="T11">
    <cfRule type="cellIs" dxfId="1468" priority="76" operator="lessThan">
      <formula>2.5</formula>
    </cfRule>
    <cfRule type="cellIs" dxfId="1467" priority="77" operator="greaterThan">
      <formula>4.5</formula>
    </cfRule>
  </conditionalFormatting>
  <conditionalFormatting sqref="U11">
    <cfRule type="cellIs" dxfId="1466" priority="75" operator="greaterThan">
      <formula>1.5</formula>
    </cfRule>
  </conditionalFormatting>
  <conditionalFormatting sqref="M11">
    <cfRule type="cellIs" dxfId="1465" priority="73" operator="lessThan">
      <formula>0.5</formula>
    </cfRule>
    <cfRule type="cellIs" dxfId="1464" priority="74" operator="greaterThan">
      <formula>0.5</formula>
    </cfRule>
  </conditionalFormatting>
  <conditionalFormatting sqref="N11">
    <cfRule type="cellIs" dxfId="1463" priority="71" operator="lessThan">
      <formula>4.5</formula>
    </cfRule>
    <cfRule type="cellIs" dxfId="1462" priority="72" operator="greaterThan">
      <formula>5.5</formula>
    </cfRule>
  </conditionalFormatting>
  <conditionalFormatting sqref="O11">
    <cfRule type="cellIs" dxfId="1461" priority="69" operator="lessThan">
      <formula>1.5</formula>
    </cfRule>
    <cfRule type="cellIs" dxfId="1460" priority="70" operator="greaterThan">
      <formula>2.5</formula>
    </cfRule>
  </conditionalFormatting>
  <conditionalFormatting sqref="P11">
    <cfRule type="cellIs" dxfId="1459" priority="67" operator="lessThan">
      <formula>4.5</formula>
    </cfRule>
    <cfRule type="cellIs" dxfId="1458" priority="68" operator="greaterThan">
      <formula>7.5</formula>
    </cfRule>
  </conditionalFormatting>
  <conditionalFormatting sqref="R11:S11">
    <cfRule type="cellIs" dxfId="1457" priority="65" operator="lessThan">
      <formula>2.5</formula>
    </cfRule>
    <cfRule type="cellIs" dxfId="1456" priority="66" operator="greaterThan">
      <formula>4.5</formula>
    </cfRule>
  </conditionalFormatting>
  <conditionalFormatting sqref="T11">
    <cfRule type="cellIs" dxfId="1455" priority="63" operator="lessThan">
      <formula>2.5</formula>
    </cfRule>
    <cfRule type="cellIs" dxfId="1454" priority="64" operator="greaterThan">
      <formula>4.5</formula>
    </cfRule>
  </conditionalFormatting>
  <conditionalFormatting sqref="U11">
    <cfRule type="cellIs" dxfId="1453" priority="62" operator="greaterThan">
      <formula>1.5</formula>
    </cfRule>
  </conditionalFormatting>
  <conditionalFormatting sqref="L11:V11">
    <cfRule type="expression" dxfId="1452" priority="59">
      <formula>L11=""</formula>
    </cfRule>
  </conditionalFormatting>
  <conditionalFormatting sqref="S11">
    <cfRule type="cellIs" dxfId="1451" priority="60" operator="greaterThan">
      <formula>0.5</formula>
    </cfRule>
    <cfRule type="cellIs" dxfId="1450" priority="61" operator="lessThan">
      <formula>0.5</formula>
    </cfRule>
  </conditionalFormatting>
  <conditionalFormatting sqref="L15:M15 L17:M17">
    <cfRule type="cellIs" dxfId="1449" priority="57" operator="lessThan">
      <formula>0.5</formula>
    </cfRule>
    <cfRule type="cellIs" dxfId="1448" priority="58" operator="greaterThan">
      <formula>0.5</formula>
    </cfRule>
  </conditionalFormatting>
  <conditionalFormatting sqref="N15 N17">
    <cfRule type="cellIs" dxfId="1447" priority="55" operator="lessThan">
      <formula>4.5</formula>
    </cfRule>
    <cfRule type="cellIs" dxfId="1446" priority="56" operator="greaterThan">
      <formula>5.5</formula>
    </cfRule>
  </conditionalFormatting>
  <conditionalFormatting sqref="O15 O17">
    <cfRule type="cellIs" dxfId="1445" priority="53" operator="lessThan">
      <formula>1.5</formula>
    </cfRule>
    <cfRule type="cellIs" dxfId="1444" priority="54" operator="greaterThan">
      <formula>2.5</formula>
    </cfRule>
  </conditionalFormatting>
  <conditionalFormatting sqref="P15 P17">
    <cfRule type="cellIs" dxfId="1443" priority="51" operator="lessThan">
      <formula>4.5</formula>
    </cfRule>
    <cfRule type="cellIs" dxfId="1442" priority="52" operator="greaterThan">
      <formula>7.5</formula>
    </cfRule>
  </conditionalFormatting>
  <conditionalFormatting sqref="R15:S15 R17:S17">
    <cfRule type="cellIs" dxfId="1441" priority="49" operator="lessThan">
      <formula>2.5</formula>
    </cfRule>
    <cfRule type="cellIs" dxfId="1440" priority="50" operator="greaterThan">
      <formula>4.5</formula>
    </cfRule>
  </conditionalFormatting>
  <conditionalFormatting sqref="T15 T17">
    <cfRule type="cellIs" dxfId="1439" priority="47" operator="lessThan">
      <formula>2.5</formula>
    </cfRule>
    <cfRule type="cellIs" dxfId="1438" priority="48" operator="greaterThan">
      <formula>4.5</formula>
    </cfRule>
  </conditionalFormatting>
  <conditionalFormatting sqref="U15 U17">
    <cfRule type="cellIs" dxfId="1437" priority="46" operator="greaterThan">
      <formula>1.5</formula>
    </cfRule>
  </conditionalFormatting>
  <conditionalFormatting sqref="M17">
    <cfRule type="cellIs" dxfId="1436" priority="44" operator="lessThan">
      <formula>0.5</formula>
    </cfRule>
    <cfRule type="cellIs" dxfId="1435" priority="45" operator="greaterThan">
      <formula>0.5</formula>
    </cfRule>
  </conditionalFormatting>
  <conditionalFormatting sqref="N17">
    <cfRule type="cellIs" dxfId="1434" priority="42" operator="lessThan">
      <formula>4.5</formula>
    </cfRule>
    <cfRule type="cellIs" dxfId="1433" priority="43" operator="greaterThan">
      <formula>5.5</formula>
    </cfRule>
  </conditionalFormatting>
  <conditionalFormatting sqref="O17">
    <cfRule type="cellIs" dxfId="1432" priority="40" operator="lessThan">
      <formula>1.5</formula>
    </cfRule>
    <cfRule type="cellIs" dxfId="1431" priority="41" operator="greaterThan">
      <formula>2.5</formula>
    </cfRule>
  </conditionalFormatting>
  <conditionalFormatting sqref="P17">
    <cfRule type="cellIs" dxfId="1430" priority="38" operator="lessThan">
      <formula>4.5</formula>
    </cfRule>
    <cfRule type="cellIs" dxfId="1429" priority="39" operator="greaterThan">
      <formula>7.5</formula>
    </cfRule>
  </conditionalFormatting>
  <conditionalFormatting sqref="R17:S17">
    <cfRule type="cellIs" dxfId="1428" priority="36" operator="lessThan">
      <formula>2.5</formula>
    </cfRule>
    <cfRule type="cellIs" dxfId="1427" priority="37" operator="greaterThan">
      <formula>4.5</formula>
    </cfRule>
  </conditionalFormatting>
  <conditionalFormatting sqref="T17">
    <cfRule type="cellIs" dxfId="1426" priority="34" operator="lessThan">
      <formula>2.5</formula>
    </cfRule>
    <cfRule type="cellIs" dxfId="1425" priority="35" operator="greaterThan">
      <formula>4.5</formula>
    </cfRule>
  </conditionalFormatting>
  <conditionalFormatting sqref="U17">
    <cfRule type="cellIs" dxfId="1424" priority="33" operator="greaterThan">
      <formula>1.5</formula>
    </cfRule>
  </conditionalFormatting>
  <conditionalFormatting sqref="L15:V15 L17:V17">
    <cfRule type="expression" dxfId="1423" priority="30">
      <formula>L15=""</formula>
    </cfRule>
  </conditionalFormatting>
  <conditionalFormatting sqref="S15 S17">
    <cfRule type="cellIs" dxfId="1422" priority="31" operator="greaterThan">
      <formula>0.5</formula>
    </cfRule>
    <cfRule type="cellIs" dxfId="1421" priority="32" operator="lessThan">
      <formula>0.5</formula>
    </cfRule>
  </conditionalFormatting>
  <conditionalFormatting sqref="L16:M16">
    <cfRule type="cellIs" dxfId="1420" priority="28" operator="lessThan">
      <formula>0.5</formula>
    </cfRule>
    <cfRule type="cellIs" dxfId="1419" priority="29" operator="greaterThan">
      <formula>0.5</formula>
    </cfRule>
  </conditionalFormatting>
  <conditionalFormatting sqref="N16">
    <cfRule type="cellIs" dxfId="1418" priority="26" operator="lessThan">
      <formula>4.5</formula>
    </cfRule>
    <cfRule type="cellIs" dxfId="1417" priority="27" operator="greaterThan">
      <formula>5.5</formula>
    </cfRule>
  </conditionalFormatting>
  <conditionalFormatting sqref="O16">
    <cfRule type="cellIs" dxfId="1416" priority="24" operator="lessThan">
      <formula>1.5</formula>
    </cfRule>
    <cfRule type="cellIs" dxfId="1415" priority="25" operator="greaterThan">
      <formula>2.5</formula>
    </cfRule>
  </conditionalFormatting>
  <conditionalFormatting sqref="P16">
    <cfRule type="cellIs" dxfId="1414" priority="22" operator="lessThan">
      <formula>4.5</formula>
    </cfRule>
    <cfRule type="cellIs" dxfId="1413" priority="23" operator="greaterThan">
      <formula>7.5</formula>
    </cfRule>
  </conditionalFormatting>
  <conditionalFormatting sqref="R16:S16">
    <cfRule type="cellIs" dxfId="1412" priority="20" operator="lessThan">
      <formula>2.5</formula>
    </cfRule>
    <cfRule type="cellIs" dxfId="1411" priority="21" operator="greaterThan">
      <formula>4.5</formula>
    </cfRule>
  </conditionalFormatting>
  <conditionalFormatting sqref="T16">
    <cfRule type="cellIs" dxfId="1410" priority="18" operator="lessThan">
      <formula>2.5</formula>
    </cfRule>
    <cfRule type="cellIs" dxfId="1409" priority="19" operator="greaterThan">
      <formula>4.5</formula>
    </cfRule>
  </conditionalFormatting>
  <conditionalFormatting sqref="U16">
    <cfRule type="cellIs" dxfId="1408" priority="17" operator="greaterThan">
      <formula>1.5</formula>
    </cfRule>
  </conditionalFormatting>
  <conditionalFormatting sqref="M16">
    <cfRule type="cellIs" dxfId="1407" priority="15" operator="lessThan">
      <formula>0.5</formula>
    </cfRule>
    <cfRule type="cellIs" dxfId="1406" priority="16" operator="greaterThan">
      <formula>0.5</formula>
    </cfRule>
  </conditionalFormatting>
  <conditionalFormatting sqref="N16">
    <cfRule type="cellIs" dxfId="1405" priority="13" operator="lessThan">
      <formula>4.5</formula>
    </cfRule>
    <cfRule type="cellIs" dxfId="1404" priority="14" operator="greaterThan">
      <formula>5.5</formula>
    </cfRule>
  </conditionalFormatting>
  <conditionalFormatting sqref="O16">
    <cfRule type="cellIs" dxfId="1403" priority="11" operator="lessThan">
      <formula>1.5</formula>
    </cfRule>
    <cfRule type="cellIs" dxfId="1402" priority="12" operator="greaterThan">
      <formula>2.5</formula>
    </cfRule>
  </conditionalFormatting>
  <conditionalFormatting sqref="P16">
    <cfRule type="cellIs" dxfId="1401" priority="9" operator="lessThan">
      <formula>4.5</formula>
    </cfRule>
    <cfRule type="cellIs" dxfId="1400" priority="10" operator="greaterThan">
      <formula>7.5</formula>
    </cfRule>
  </conditionalFormatting>
  <conditionalFormatting sqref="R16:S16">
    <cfRule type="cellIs" dxfId="1399" priority="7" operator="lessThan">
      <formula>2.5</formula>
    </cfRule>
    <cfRule type="cellIs" dxfId="1398" priority="8" operator="greaterThan">
      <formula>4.5</formula>
    </cfRule>
  </conditionalFormatting>
  <conditionalFormatting sqref="T16">
    <cfRule type="cellIs" dxfId="1397" priority="5" operator="lessThan">
      <formula>2.5</formula>
    </cfRule>
    <cfRule type="cellIs" dxfId="1396" priority="6" operator="greaterThan">
      <formula>4.5</formula>
    </cfRule>
  </conditionalFormatting>
  <conditionalFormatting sqref="U16">
    <cfRule type="cellIs" dxfId="1395" priority="4" operator="greaterThan">
      <formula>1.5</formula>
    </cfRule>
  </conditionalFormatting>
  <conditionalFormatting sqref="L16:V16">
    <cfRule type="expression" dxfId="1394" priority="1">
      <formula>L16=""</formula>
    </cfRule>
  </conditionalFormatting>
  <conditionalFormatting sqref="S16">
    <cfRule type="cellIs" dxfId="1393" priority="2" operator="greaterThan">
      <formula>0.5</formula>
    </cfRule>
    <cfRule type="cellIs" dxfId="1392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J20" sqref="J2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50</v>
      </c>
      <c r="C4" s="26"/>
      <c r="D4" s="26"/>
      <c r="E4" s="77" t="s">
        <v>467</v>
      </c>
      <c r="F4" s="78"/>
      <c r="G4" s="78"/>
      <c r="H4" s="78"/>
      <c r="I4" s="79"/>
      <c r="J4" s="56">
        <v>62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498</v>
      </c>
      <c r="C5" s="26"/>
      <c r="D5" s="26"/>
      <c r="E5" s="77" t="s">
        <v>468</v>
      </c>
      <c r="F5" s="78"/>
      <c r="G5" s="78"/>
      <c r="H5" s="78"/>
      <c r="I5" s="79"/>
      <c r="J5" s="56">
        <v>6</v>
      </c>
      <c r="K5" s="56">
        <f>L29</f>
        <v>1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497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476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477</v>
      </c>
      <c r="B10" s="8" t="s">
        <v>478</v>
      </c>
      <c r="C10" s="4" t="str">
        <f>CONCATENATE(YEAR,":",MONTH,":",WEEK,":",DAY,":",$A10)</f>
        <v>2016:2:1:7:TAIDONG_2_E</v>
      </c>
      <c r="D10" s="4">
        <f>MATCH($C10,REPORT_DATA_BY_COMP!$A:$A,0)</f>
        <v>335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5</v>
      </c>
      <c r="H10" s="13">
        <f>IFERROR(INDEX(REPORT_DATA_BY_COMP!$A:$AB,$D10,MATCH(H$8,REPORT_DATA_BY_COMP!$A$1:$AB$1,0)), "")</f>
        <v>4</v>
      </c>
      <c r="I10" s="13">
        <f>IFERROR(INDEX(REPORT_DATA_BY_COMP!$A:$AB,$D10,MATCH(I$8,REPORT_DATA_BY_COMP!$A$1:$AB$1,0)), "")</f>
        <v>1</v>
      </c>
      <c r="J10" s="4" t="s">
        <v>1015</v>
      </c>
      <c r="K10" s="4" t="s">
        <v>509</v>
      </c>
      <c r="L10" s="13">
        <f>IFERROR(INDEX(REPORT_DATA_BY_COMP!$A:$AB,$D10,MATCH(L$8,REPORT_DATA_BY_COMP!$A$1:$AB$1,0)), "")</f>
        <v>1</v>
      </c>
      <c r="M10" s="13">
        <f>IFERROR(INDEX(REPORT_DATA_BY_COMP!$A:$AB,$D10,MATCH(M$8,REPORT_DATA_BY_COMP!$A$1:$AB$1,0)), "")</f>
        <v>1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6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0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479</v>
      </c>
      <c r="B11" s="8" t="s">
        <v>480</v>
      </c>
      <c r="C11" s="4" t="str">
        <f>CONCATENATE(YEAR,":",MONTH,":",WEEK,":",DAY,":",$A11)</f>
        <v>2016:2:1:7:TAIDONG_2_S</v>
      </c>
      <c r="D11" s="4">
        <f>MATCH($C11,REPORT_DATA_BY_COMP!$A:$A,0)</f>
        <v>336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481</v>
      </c>
      <c r="K11" s="4" t="s">
        <v>506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5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7</v>
      </c>
      <c r="Q11" s="13">
        <f>IFERROR(INDEX(REPORT_DATA_BY_COMP!$A:$AB,$D11,MATCH(Q$8,REPORT_DATA_BY_COMP!$A$1:$AB$1,0)), "")</f>
        <v>8</v>
      </c>
      <c r="R11" s="13">
        <f>IFERROR(INDEX(REPORT_DATA_BY_COMP!$A:$AB,$D11,MATCH(R$8,REPORT_DATA_BY_COMP!$A$1:$AB$1,0)), "")</f>
        <v>5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4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/>
      <c r="B12" s="11" t="s">
        <v>24</v>
      </c>
      <c r="C12" s="12"/>
      <c r="D12" s="12"/>
      <c r="E12" s="14">
        <f>SUM(E10:E11)</f>
        <v>0</v>
      </c>
      <c r="F12" s="14">
        <f>SUM(F10:F11)</f>
        <v>0</v>
      </c>
      <c r="G12" s="14">
        <f>SUM(G10:G11)</f>
        <v>7</v>
      </c>
      <c r="H12" s="14">
        <f>SUM(H10:H11)</f>
        <v>7</v>
      </c>
      <c r="I12" s="14">
        <f>SUM(I10:I11)</f>
        <v>1</v>
      </c>
      <c r="J12" s="12"/>
      <c r="K12" s="12"/>
      <c r="L12" s="14">
        <f>SUM(L10:L11)</f>
        <v>1</v>
      </c>
      <c r="M12" s="14">
        <f t="shared" ref="M12:V12" si="0">SUM(M10:M11)</f>
        <v>1</v>
      </c>
      <c r="N12" s="14">
        <f t="shared" si="0"/>
        <v>14</v>
      </c>
      <c r="O12" s="14">
        <f t="shared" si="0"/>
        <v>3</v>
      </c>
      <c r="P12" s="14">
        <f t="shared" si="0"/>
        <v>14</v>
      </c>
      <c r="Q12" s="14">
        <f t="shared" si="0"/>
        <v>14</v>
      </c>
      <c r="R12" s="14">
        <f t="shared" si="0"/>
        <v>6</v>
      </c>
      <c r="S12" s="14">
        <f t="shared" si="0"/>
        <v>0</v>
      </c>
      <c r="T12" s="14">
        <f t="shared" si="0"/>
        <v>4</v>
      </c>
      <c r="U12" s="14">
        <f t="shared" si="0"/>
        <v>1</v>
      </c>
      <c r="V12" s="14">
        <f t="shared" si="0"/>
        <v>0</v>
      </c>
    </row>
    <row r="13" spans="1:22" x14ac:dyDescent="0.25">
      <c r="A13" s="25"/>
      <c r="B13" s="5" t="s">
        <v>482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30" t="s">
        <v>483</v>
      </c>
      <c r="B14" s="8" t="s">
        <v>484</v>
      </c>
      <c r="C14" s="4" t="str">
        <f>CONCATENATE(YEAR,":",MONTH,":",WEEK,":",DAY,":",$A14)</f>
        <v>2016:2:1:7:TAIDONG_1_E</v>
      </c>
      <c r="D14" s="4">
        <f>MATCH($C14,REPORT_DATA_BY_COMP!$A:$A,0)</f>
        <v>333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5</v>
      </c>
      <c r="I14" s="13">
        <f>IFERROR(INDEX(REPORT_DATA_BY_COMP!$A:$AB,$D14,MATCH(I$8,REPORT_DATA_BY_COMP!$A$1:$AB$1,0)), "")</f>
        <v>0</v>
      </c>
      <c r="J14" s="4" t="s">
        <v>1016</v>
      </c>
      <c r="K14" s="4" t="s">
        <v>511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7</v>
      </c>
      <c r="O14" s="13">
        <f>IFERROR(INDEX(REPORT_DATA_BY_COMP!$A:$AB,$D14,MATCH(O$8,REPORT_DATA_BY_COMP!$A$1:$AB$1,0)), "")</f>
        <v>1</v>
      </c>
      <c r="P14" s="13">
        <f>IFERROR(INDEX(REPORT_DATA_BY_COMP!$A:$AB,$D14,MATCH(P$8,REPORT_DATA_BY_COMP!$A$1:$AB$1,0)), "")</f>
        <v>9</v>
      </c>
      <c r="Q14" s="13">
        <f>IFERROR(INDEX(REPORT_DATA_BY_COMP!$A:$AB,$D14,MATCH(Q$8,REPORT_DATA_BY_COMP!$A$1:$AB$1,0)), "")</f>
        <v>14</v>
      </c>
      <c r="R14" s="13">
        <f>IFERROR(INDEX(REPORT_DATA_BY_COMP!$A:$AB,$D14,MATCH(R$8,REPORT_DATA_BY_COMP!$A$1:$AB$1,0)), "")</f>
        <v>2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7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485</v>
      </c>
      <c r="B15" s="8" t="s">
        <v>486</v>
      </c>
      <c r="C15" s="4" t="str">
        <f>CONCATENATE(YEAR,":",MONTH,":",WEEK,":",DAY,":",$A15)</f>
        <v>2016:2:1:7:TAIDONG_3_E</v>
      </c>
      <c r="D15" s="4">
        <f>MATCH($C15,REPORT_DATA_BY_COMP!$A:$A,0)</f>
        <v>337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2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2</v>
      </c>
      <c r="I15" s="13">
        <f>IFERROR(INDEX(REPORT_DATA_BY_COMP!$A:$AB,$D15,MATCH(I$8,REPORT_DATA_BY_COMP!$A$1:$AB$1,0)), "")</f>
        <v>0</v>
      </c>
      <c r="J15" s="4" t="s">
        <v>1017</v>
      </c>
      <c r="K15" s="4" t="s">
        <v>510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8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5</v>
      </c>
      <c r="Q15" s="13">
        <f>IFERROR(INDEX(REPORT_DATA_BY_COMP!$A:$AB,$D15,MATCH(Q$8,REPORT_DATA_BY_COMP!$A$1:$AB$1,0)), "")</f>
        <v>10</v>
      </c>
      <c r="R15" s="13">
        <f>IFERROR(INDEX(REPORT_DATA_BY_COMP!$A:$AB,$D15,MATCH(R$8,REPORT_DATA_BY_COMP!$A$1:$AB$1,0)), "")</f>
        <v>1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1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487</v>
      </c>
      <c r="B16" s="8" t="s">
        <v>488</v>
      </c>
      <c r="C16" s="4" t="str">
        <f>CONCATENATE(YEAR,":",MONTH,":",WEEK,":",DAY,":",$A16)</f>
        <v>2016:2:1:7:TAIDONG_1_S</v>
      </c>
      <c r="D16" s="4">
        <f>MATCH($C16,REPORT_DATA_BY_COMP!$A:$A,0)</f>
        <v>334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0</v>
      </c>
      <c r="I16" s="13">
        <f>IFERROR(INDEX(REPORT_DATA_BY_COMP!$A:$AB,$D16,MATCH(I$8,REPORT_DATA_BY_COMP!$A$1:$AB$1,0)), "")</f>
        <v>0</v>
      </c>
      <c r="J16" s="4" t="s">
        <v>489</v>
      </c>
      <c r="K16" s="4" t="s">
        <v>512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1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1</v>
      </c>
      <c r="Q16" s="13">
        <f>IFERROR(INDEX(REPORT_DATA_BY_COMP!$A:$AB,$D16,MATCH(Q$8,REPORT_DATA_BY_COMP!$A$1:$AB$1,0)), "")</f>
        <v>9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/>
      <c r="B17" s="11" t="s">
        <v>24</v>
      </c>
      <c r="C17" s="12"/>
      <c r="D17" s="12"/>
      <c r="E17" s="14">
        <f>SUM(E14:E16)</f>
        <v>0</v>
      </c>
      <c r="F17" s="14">
        <f>SUM(F14:F16)</f>
        <v>2</v>
      </c>
      <c r="G17" s="14">
        <f>SUM(G14:G16)</f>
        <v>4</v>
      </c>
      <c r="H17" s="14">
        <f>SUM(H14:H16)</f>
        <v>7</v>
      </c>
      <c r="I17" s="14">
        <f>SUM(I14:I16)</f>
        <v>0</v>
      </c>
      <c r="J17" s="12"/>
      <c r="K17" s="12"/>
      <c r="L17" s="14">
        <f t="shared" ref="L17:V17" si="1">SUM(L14:L16)</f>
        <v>0</v>
      </c>
      <c r="M17" s="14">
        <f t="shared" si="1"/>
        <v>0</v>
      </c>
      <c r="N17" s="14">
        <f t="shared" si="1"/>
        <v>16</v>
      </c>
      <c r="O17" s="14">
        <f t="shared" si="1"/>
        <v>2</v>
      </c>
      <c r="P17" s="14">
        <f t="shared" si="1"/>
        <v>15</v>
      </c>
      <c r="Q17" s="14">
        <f t="shared" si="1"/>
        <v>33</v>
      </c>
      <c r="R17" s="14">
        <f t="shared" si="1"/>
        <v>5</v>
      </c>
      <c r="S17" s="14">
        <f t="shared" si="1"/>
        <v>0</v>
      </c>
      <c r="T17" s="14">
        <f t="shared" si="1"/>
        <v>11</v>
      </c>
      <c r="U17" s="14">
        <f t="shared" si="1"/>
        <v>1</v>
      </c>
      <c r="V17" s="14">
        <f t="shared" si="1"/>
        <v>0</v>
      </c>
    </row>
    <row r="18" spans="1:22" x14ac:dyDescent="0.25">
      <c r="A18" s="25"/>
      <c r="B18" s="5" t="s">
        <v>490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30" t="s">
        <v>491</v>
      </c>
      <c r="B19" s="8" t="s">
        <v>492</v>
      </c>
      <c r="C19" s="4" t="str">
        <f>CONCATENATE(YEAR,":",MONTH,":",WEEK,":",DAY,":",$A19)</f>
        <v>2016:2:1:7:YULI_E</v>
      </c>
      <c r="D19" s="4">
        <f>MATCH($C19,REPORT_DATA_BY_COMP!$A:$A,0)</f>
        <v>373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3</v>
      </c>
      <c r="H19" s="13">
        <f>IFERROR(INDEX(REPORT_DATA_BY_COMP!$A:$AB,$D19,MATCH(H$8,REPORT_DATA_BY_COMP!$A$1:$AB$1,0)), "")</f>
        <v>1</v>
      </c>
      <c r="I19" s="13">
        <f>IFERROR(INDEX(REPORT_DATA_BY_COMP!$A:$AB,$D19,MATCH(I$8,REPORT_DATA_BY_COMP!$A$1:$AB$1,0)), "")</f>
        <v>0</v>
      </c>
      <c r="J19" s="4" t="s">
        <v>1018</v>
      </c>
      <c r="K19" s="4" t="s">
        <v>513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5</v>
      </c>
      <c r="O19" s="13">
        <f>IFERROR(INDEX(REPORT_DATA_BY_COMP!$A:$AB,$D19,MATCH(O$8,REPORT_DATA_BY_COMP!$A$1:$AB$1,0)), "")</f>
        <v>1</v>
      </c>
      <c r="P19" s="13">
        <f>IFERROR(INDEX(REPORT_DATA_BY_COMP!$A:$AB,$D19,MATCH(P$8,REPORT_DATA_BY_COMP!$A$1:$AB$1,0)), "")</f>
        <v>3</v>
      </c>
      <c r="Q19" s="13">
        <f>IFERROR(INDEX(REPORT_DATA_BY_COMP!$A:$AB,$D19,MATCH(Q$8,REPORT_DATA_BY_COMP!$A$1:$AB$1,0)), "")</f>
        <v>15</v>
      </c>
      <c r="R19" s="13">
        <f>IFERROR(INDEX(REPORT_DATA_BY_COMP!$A:$AB,$D19,MATCH(R$8,REPORT_DATA_BY_COMP!$A$1:$AB$1,0)), "")</f>
        <v>3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493</v>
      </c>
      <c r="B20" s="8" t="s">
        <v>494</v>
      </c>
      <c r="C20" s="4" t="str">
        <f>CONCATENATE(YEAR,":",MONTH,":",WEEK,":",DAY,":",$A20)</f>
        <v>2016:2:1:7:YULI_S</v>
      </c>
      <c r="D20" s="4">
        <f>MATCH($C20,REPORT_DATA_BY_COMP!$A:$A,0)</f>
        <v>374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4</v>
      </c>
      <c r="I20" s="13">
        <f>IFERROR(INDEX(REPORT_DATA_BY_COMP!$A:$AB,$D20,MATCH(I$8,REPORT_DATA_BY_COMP!$A$1:$AB$1,0)), "")</f>
        <v>0</v>
      </c>
      <c r="J20" s="4" t="s">
        <v>495</v>
      </c>
      <c r="K20" s="4" t="s">
        <v>514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5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19</v>
      </c>
      <c r="R20" s="13">
        <f>IFERROR(INDEX(REPORT_DATA_BY_COMP!$A:$AB,$D20,MATCH(R$8,REPORT_DATA_BY_COMP!$A$1:$AB$1,0)), "")</f>
        <v>7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3</v>
      </c>
      <c r="U20" s="13">
        <f>IFERROR(INDEX(REPORT_DATA_BY_COMP!$A:$AB,$D20,MATCH(U$8,REPORT_DATA_BY_COMP!$A$1:$AB$1,0)), "")</f>
        <v>3</v>
      </c>
      <c r="V20" s="13">
        <f>IFERROR(INDEX(REPORT_DATA_BY_COMP!$A:$AB,$D20,MATCH(V$8,REPORT_DATA_BY_COMP!$A$1:$AB$1,0)), "")</f>
        <v>0</v>
      </c>
    </row>
    <row r="21" spans="1:22" x14ac:dyDescent="0.25">
      <c r="A21" s="31"/>
      <c r="B21" s="11" t="s">
        <v>24</v>
      </c>
      <c r="C21" s="12"/>
      <c r="D21" s="12"/>
      <c r="E21" s="14">
        <f>SUM(E19:E20)</f>
        <v>0</v>
      </c>
      <c r="F21" s="14">
        <f>SUM(F19:F20)</f>
        <v>0</v>
      </c>
      <c r="G21" s="14">
        <f>SUM(G19:G20)</f>
        <v>4</v>
      </c>
      <c r="H21" s="14">
        <f>SUM(H19:H20)</f>
        <v>5</v>
      </c>
      <c r="I21" s="14">
        <f>SUM(I19:I20)</f>
        <v>0</v>
      </c>
      <c r="J21" s="12"/>
      <c r="K21" s="12"/>
      <c r="L21" s="14">
        <f>SUM(L19:L20)</f>
        <v>0</v>
      </c>
      <c r="M21" s="14">
        <f t="shared" ref="M21:V21" si="2">SUM(M19:M20)</f>
        <v>0</v>
      </c>
      <c r="N21" s="14">
        <f t="shared" si="2"/>
        <v>10</v>
      </c>
      <c r="O21" s="14">
        <f t="shared" si="2"/>
        <v>1</v>
      </c>
      <c r="P21" s="14">
        <f t="shared" si="2"/>
        <v>4</v>
      </c>
      <c r="Q21" s="14">
        <f t="shared" si="2"/>
        <v>34</v>
      </c>
      <c r="R21" s="14">
        <f t="shared" si="2"/>
        <v>10</v>
      </c>
      <c r="S21" s="14">
        <f t="shared" si="2"/>
        <v>0</v>
      </c>
      <c r="T21" s="14">
        <f t="shared" si="2"/>
        <v>4</v>
      </c>
      <c r="U21" s="14">
        <f t="shared" si="2"/>
        <v>3</v>
      </c>
      <c r="V21" s="14">
        <f t="shared" si="2"/>
        <v>0</v>
      </c>
    </row>
    <row r="23" spans="1:22" x14ac:dyDescent="0.25">
      <c r="B23" s="15" t="s">
        <v>67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</row>
    <row r="24" spans="1:22" x14ac:dyDescent="0.25">
      <c r="A24" s="9" t="s">
        <v>66</v>
      </c>
      <c r="B24" s="35" t="s">
        <v>57</v>
      </c>
      <c r="C24" s="16" t="str">
        <f>CONCATENATE(YEAR,":",MONTH,":1:",WEEKLY_REPORT_DAY,":", $A24)</f>
        <v>2016:2:1:7:TAIDONG</v>
      </c>
      <c r="D24" s="16">
        <f>MATCH($C24,REPORT_DATA_BY_ZONE!$A:$A, 0)</f>
        <v>41</v>
      </c>
      <c r="E24" s="13">
        <f>IFERROR(INDEX(REPORT_DATA_BY_ZONE!$A:$AA,$D24,MATCH(E$8,REPORT_DATA_BY_ZONE!$A$1:$AA$1,0)), "")</f>
        <v>0</v>
      </c>
      <c r="F24" s="13">
        <f>IFERROR(INDEX(REPORT_DATA_BY_ZONE!$A:$AA,$D24,MATCH(F$8,REPORT_DATA_BY_ZONE!$A$1:$AA$1,0)), "")</f>
        <v>2</v>
      </c>
      <c r="G24" s="13">
        <f>IFERROR(INDEX(REPORT_DATA_BY_ZONE!$A:$AA,$D24,MATCH(G$8,REPORT_DATA_BY_ZONE!$A$1:$AA$1,0)), "")</f>
        <v>15</v>
      </c>
      <c r="H24" s="13">
        <f>IFERROR(INDEX(REPORT_DATA_BY_ZONE!$A:$AA,$D24,MATCH(H$8,REPORT_DATA_BY_ZONE!$A$1:$AA$1,0)), "")</f>
        <v>19</v>
      </c>
      <c r="I24" s="13">
        <f>IFERROR(INDEX(REPORT_DATA_BY_ZONE!$A:$AA,$D24,MATCH(I$8,REPORT_DATA_BY_ZONE!$A$1:$AA$1,0)), "")</f>
        <v>1</v>
      </c>
      <c r="J24" s="16"/>
      <c r="K24" s="16"/>
      <c r="L24" s="21">
        <f>IFERROR(INDEX(REPORT_DATA_BY_ZONE!$A:$AA,$D24,MATCH(L$8,REPORT_DATA_BY_ZONE!$A$1:$AA$1,0)), "")</f>
        <v>1</v>
      </c>
      <c r="M24" s="21">
        <f>IFERROR(INDEX(REPORT_DATA_BY_ZONE!$A:$AA,$D24,MATCH(M$8,REPORT_DATA_BY_ZONE!$A$1:$AA$1,0)), "")</f>
        <v>1</v>
      </c>
      <c r="N24" s="21">
        <f>IFERROR(INDEX(REPORT_DATA_BY_ZONE!$A:$AA,$D24,MATCH(N$8,REPORT_DATA_BY_ZONE!$A$1:$AA$1,0)), "")</f>
        <v>40</v>
      </c>
      <c r="O24" s="21">
        <f>IFERROR(INDEX(REPORT_DATA_BY_ZONE!$A:$AA,$D24,MATCH(O$8,REPORT_DATA_BY_ZONE!$A$1:$AA$1,0)), "")</f>
        <v>6</v>
      </c>
      <c r="P24" s="21">
        <f>IFERROR(INDEX(REPORT_DATA_BY_ZONE!$A:$AA,$D24,MATCH(P$8,REPORT_DATA_BY_ZONE!$A$1:$AA$1,0)), "")</f>
        <v>33</v>
      </c>
      <c r="Q24" s="21">
        <f>IFERROR(INDEX(REPORT_DATA_BY_ZONE!$A:$AA,$D24,MATCH(Q$8,REPORT_DATA_BY_ZONE!$A$1:$AA$1,0)), "")</f>
        <v>81</v>
      </c>
      <c r="R24" s="21">
        <f>IFERROR(INDEX(REPORT_DATA_BY_ZONE!$A:$AA,$D24,MATCH(R$8,REPORT_DATA_BY_ZONE!$A$1:$AA$1,0)), "")</f>
        <v>21</v>
      </c>
      <c r="S24" s="21">
        <f>IFERROR(INDEX(REPORT_DATA_BY_ZONE!$A:$AA,$D24,MATCH(S$8,REPORT_DATA_BY_ZONE!$A$1:$AA$1,0)), "")</f>
        <v>0</v>
      </c>
      <c r="T24" s="21">
        <f>IFERROR(INDEX(REPORT_DATA_BY_ZONE!$A:$AA,$D24,MATCH(T$8,REPORT_DATA_BY_ZONE!$A$1:$AA$1,0)), "")</f>
        <v>19</v>
      </c>
      <c r="U24" s="21">
        <f>IFERROR(INDEX(REPORT_DATA_BY_ZONE!$A:$AA,$D24,MATCH(U$8,REPORT_DATA_BY_ZONE!$A$1:$AA$1,0)), "")</f>
        <v>5</v>
      </c>
      <c r="V24" s="21">
        <f>IFERROR(INDEX(REPORT_DATA_BY_ZONE!$A:$AA,$D24,MATCH(V$8,REPORT_DATA_BY_ZONE!$A$1:$AA$1,0)), "")</f>
        <v>0</v>
      </c>
    </row>
    <row r="25" spans="1:22" x14ac:dyDescent="0.25">
      <c r="A25" s="9" t="s">
        <v>66</v>
      </c>
      <c r="B25" s="35" t="s">
        <v>58</v>
      </c>
      <c r="C25" s="16" t="str">
        <f>CONCATENATE(YEAR,":",MONTH,":2:",WEEKLY_REPORT_DAY,":", $A25)</f>
        <v>2016:2:2:7:TAIDONG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66</v>
      </c>
      <c r="B26" s="35" t="s">
        <v>59</v>
      </c>
      <c r="C26" s="16" t="str">
        <f>CONCATENATE(YEAR,":",MONTH,":3:",WEEKLY_REPORT_DAY,":", $A26)</f>
        <v>2016:2:3:7:TAIDONG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66</v>
      </c>
      <c r="B27" s="35" t="s">
        <v>60</v>
      </c>
      <c r="C27" s="16" t="str">
        <f>CONCATENATE(YEAR,":",MONTH,":4:",WEEKLY_REPORT_DAY,":", $A27)</f>
        <v>2016:2:4:7:TAIDONG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66</v>
      </c>
      <c r="B28" s="35" t="s">
        <v>61</v>
      </c>
      <c r="C28" s="16" t="str">
        <f>CONCATENATE(YEAR,":",MONTH,":5:",WEEKLY_REPORT_DAY,":", $A28)</f>
        <v>2016:2:5:7:TAIDONG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B29" s="20" t="s">
        <v>24</v>
      </c>
      <c r="C29" s="17"/>
      <c r="D29" s="17"/>
      <c r="E29" s="22">
        <f>SUM(E24:E28)</f>
        <v>0</v>
      </c>
      <c r="F29" s="22">
        <f t="shared" ref="F29:V29" si="3">SUM(F24:F28)</f>
        <v>2</v>
      </c>
      <c r="G29" s="22">
        <f t="shared" si="3"/>
        <v>15</v>
      </c>
      <c r="H29" s="22">
        <f t="shared" si="3"/>
        <v>19</v>
      </c>
      <c r="I29" s="22">
        <f t="shared" si="3"/>
        <v>1</v>
      </c>
      <c r="J29" s="17"/>
      <c r="K29" s="17"/>
      <c r="L29" s="22">
        <f t="shared" si="3"/>
        <v>1</v>
      </c>
      <c r="M29" s="22">
        <f t="shared" si="3"/>
        <v>1</v>
      </c>
      <c r="N29" s="22">
        <f t="shared" si="3"/>
        <v>40</v>
      </c>
      <c r="O29" s="22">
        <f t="shared" si="3"/>
        <v>6</v>
      </c>
      <c r="P29" s="22">
        <f t="shared" si="3"/>
        <v>33</v>
      </c>
      <c r="Q29" s="22">
        <f t="shared" si="3"/>
        <v>81</v>
      </c>
      <c r="R29" s="22">
        <f t="shared" si="3"/>
        <v>21</v>
      </c>
      <c r="S29" s="22">
        <f t="shared" si="3"/>
        <v>0</v>
      </c>
      <c r="T29" s="22">
        <f t="shared" si="3"/>
        <v>19</v>
      </c>
      <c r="U29" s="22">
        <f t="shared" si="3"/>
        <v>5</v>
      </c>
      <c r="V29" s="22">
        <f t="shared" si="3"/>
        <v>0</v>
      </c>
    </row>
    <row r="32" spans="1:22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0:M10">
    <cfRule type="cellIs" dxfId="1391" priority="160" operator="lessThan">
      <formula>0.5</formula>
    </cfRule>
    <cfRule type="cellIs" dxfId="1390" priority="161" operator="greaterThan">
      <formula>0.5</formula>
    </cfRule>
  </conditionalFormatting>
  <conditionalFormatting sqref="N10">
    <cfRule type="cellIs" dxfId="1389" priority="158" operator="lessThan">
      <formula>4.5</formula>
    </cfRule>
    <cfRule type="cellIs" dxfId="1388" priority="159" operator="greaterThan">
      <formula>5.5</formula>
    </cfRule>
  </conditionalFormatting>
  <conditionalFormatting sqref="O10">
    <cfRule type="cellIs" dxfId="1387" priority="156" operator="lessThan">
      <formula>1.5</formula>
    </cfRule>
    <cfRule type="cellIs" dxfId="1386" priority="157" operator="greaterThan">
      <formula>2.5</formula>
    </cfRule>
  </conditionalFormatting>
  <conditionalFormatting sqref="P10">
    <cfRule type="cellIs" dxfId="1385" priority="154" operator="lessThan">
      <formula>4.5</formula>
    </cfRule>
    <cfRule type="cellIs" dxfId="1384" priority="155" operator="greaterThan">
      <formula>7.5</formula>
    </cfRule>
  </conditionalFormatting>
  <conditionalFormatting sqref="R10:S10">
    <cfRule type="cellIs" dxfId="1383" priority="152" operator="lessThan">
      <formula>2.5</formula>
    </cfRule>
    <cfRule type="cellIs" dxfId="1382" priority="153" operator="greaterThan">
      <formula>4.5</formula>
    </cfRule>
  </conditionalFormatting>
  <conditionalFormatting sqref="T10">
    <cfRule type="cellIs" dxfId="1381" priority="150" operator="lessThan">
      <formula>2.5</formula>
    </cfRule>
    <cfRule type="cellIs" dxfId="1380" priority="151" operator="greaterThan">
      <formula>4.5</formula>
    </cfRule>
  </conditionalFormatting>
  <conditionalFormatting sqref="U10">
    <cfRule type="cellIs" dxfId="1379" priority="149" operator="greaterThan">
      <formula>1.5</formula>
    </cfRule>
  </conditionalFormatting>
  <conditionalFormatting sqref="L14:M14 L16:M16">
    <cfRule type="cellIs" dxfId="1378" priority="102" operator="lessThan">
      <formula>0.5</formula>
    </cfRule>
    <cfRule type="cellIs" dxfId="1377" priority="103" operator="greaterThan">
      <formula>0.5</formula>
    </cfRule>
  </conditionalFormatting>
  <conditionalFormatting sqref="N14 N16">
    <cfRule type="cellIs" dxfId="1376" priority="100" operator="lessThan">
      <formula>4.5</formula>
    </cfRule>
    <cfRule type="cellIs" dxfId="1375" priority="101" operator="greaterThan">
      <formula>5.5</formula>
    </cfRule>
  </conditionalFormatting>
  <conditionalFormatting sqref="O14 O16">
    <cfRule type="cellIs" dxfId="1374" priority="98" operator="lessThan">
      <formula>1.5</formula>
    </cfRule>
    <cfRule type="cellIs" dxfId="1373" priority="99" operator="greaterThan">
      <formula>2.5</formula>
    </cfRule>
  </conditionalFormatting>
  <conditionalFormatting sqref="P14 P16">
    <cfRule type="cellIs" dxfId="1372" priority="96" operator="lessThan">
      <formula>4.5</formula>
    </cfRule>
    <cfRule type="cellIs" dxfId="1371" priority="97" operator="greaterThan">
      <formula>7.5</formula>
    </cfRule>
  </conditionalFormatting>
  <conditionalFormatting sqref="R14:S14 R16:S16">
    <cfRule type="cellIs" dxfId="1370" priority="94" operator="lessThan">
      <formula>2.5</formula>
    </cfRule>
    <cfRule type="cellIs" dxfId="1369" priority="95" operator="greaterThan">
      <formula>4.5</formula>
    </cfRule>
  </conditionalFormatting>
  <conditionalFormatting sqref="T14 T16">
    <cfRule type="cellIs" dxfId="1368" priority="92" operator="lessThan">
      <formula>2.5</formula>
    </cfRule>
    <cfRule type="cellIs" dxfId="1367" priority="93" operator="greaterThan">
      <formula>4.5</formula>
    </cfRule>
  </conditionalFormatting>
  <conditionalFormatting sqref="U14 U16">
    <cfRule type="cellIs" dxfId="1366" priority="91" operator="greaterThan">
      <formula>1.5</formula>
    </cfRule>
  </conditionalFormatting>
  <conditionalFormatting sqref="L10:V10">
    <cfRule type="expression" dxfId="1365" priority="133">
      <formula>L10=""</formula>
    </cfRule>
  </conditionalFormatting>
  <conditionalFormatting sqref="S10">
    <cfRule type="cellIs" dxfId="1364" priority="134" operator="greaterThan">
      <formula>0.5</formula>
    </cfRule>
    <cfRule type="cellIs" dxfId="1363" priority="135" operator="lessThan">
      <formula>0.5</formula>
    </cfRule>
  </conditionalFormatting>
  <conditionalFormatting sqref="L11:M11">
    <cfRule type="cellIs" dxfId="1362" priority="131" operator="lessThan">
      <formula>0.5</formula>
    </cfRule>
    <cfRule type="cellIs" dxfId="1361" priority="132" operator="greaterThan">
      <formula>0.5</formula>
    </cfRule>
  </conditionalFormatting>
  <conditionalFormatting sqref="N11">
    <cfRule type="cellIs" dxfId="1360" priority="129" operator="lessThan">
      <formula>4.5</formula>
    </cfRule>
    <cfRule type="cellIs" dxfId="1359" priority="130" operator="greaterThan">
      <formula>5.5</formula>
    </cfRule>
  </conditionalFormatting>
  <conditionalFormatting sqref="O11">
    <cfRule type="cellIs" dxfId="1358" priority="127" operator="lessThan">
      <formula>1.5</formula>
    </cfRule>
    <cfRule type="cellIs" dxfId="1357" priority="128" operator="greaterThan">
      <formula>2.5</formula>
    </cfRule>
  </conditionalFormatting>
  <conditionalFormatting sqref="P11">
    <cfRule type="cellIs" dxfId="1356" priority="125" operator="lessThan">
      <formula>4.5</formula>
    </cfRule>
    <cfRule type="cellIs" dxfId="1355" priority="126" operator="greaterThan">
      <formula>7.5</formula>
    </cfRule>
  </conditionalFormatting>
  <conditionalFormatting sqref="R11:S11">
    <cfRule type="cellIs" dxfId="1354" priority="123" operator="lessThan">
      <formula>2.5</formula>
    </cfRule>
    <cfRule type="cellIs" dxfId="1353" priority="124" operator="greaterThan">
      <formula>4.5</formula>
    </cfRule>
  </conditionalFormatting>
  <conditionalFormatting sqref="T11">
    <cfRule type="cellIs" dxfId="1352" priority="121" operator="lessThan">
      <formula>2.5</formula>
    </cfRule>
    <cfRule type="cellIs" dxfId="1351" priority="122" operator="greaterThan">
      <formula>4.5</formula>
    </cfRule>
  </conditionalFormatting>
  <conditionalFormatting sqref="U11">
    <cfRule type="cellIs" dxfId="1350" priority="120" operator="greaterThan">
      <formula>1.5</formula>
    </cfRule>
  </conditionalFormatting>
  <conditionalFormatting sqref="M11">
    <cfRule type="cellIs" dxfId="1349" priority="118" operator="lessThan">
      <formula>0.5</formula>
    </cfRule>
    <cfRule type="cellIs" dxfId="1348" priority="119" operator="greaterThan">
      <formula>0.5</formula>
    </cfRule>
  </conditionalFormatting>
  <conditionalFormatting sqref="N11">
    <cfRule type="cellIs" dxfId="1347" priority="116" operator="lessThan">
      <formula>4.5</formula>
    </cfRule>
    <cfRule type="cellIs" dxfId="1346" priority="117" operator="greaterThan">
      <formula>5.5</formula>
    </cfRule>
  </conditionalFormatting>
  <conditionalFormatting sqref="O11">
    <cfRule type="cellIs" dxfId="1345" priority="114" operator="lessThan">
      <formula>1.5</formula>
    </cfRule>
    <cfRule type="cellIs" dxfId="1344" priority="115" operator="greaterThan">
      <formula>2.5</formula>
    </cfRule>
  </conditionalFormatting>
  <conditionalFormatting sqref="P11">
    <cfRule type="cellIs" dxfId="1343" priority="112" operator="lessThan">
      <formula>4.5</formula>
    </cfRule>
    <cfRule type="cellIs" dxfId="1342" priority="113" operator="greaterThan">
      <formula>7.5</formula>
    </cfRule>
  </conditionalFormatting>
  <conditionalFormatting sqref="R11:S11">
    <cfRule type="cellIs" dxfId="1341" priority="110" operator="lessThan">
      <formula>2.5</formula>
    </cfRule>
    <cfRule type="cellIs" dxfId="1340" priority="111" operator="greaterThan">
      <formula>4.5</formula>
    </cfRule>
  </conditionalFormatting>
  <conditionalFormatting sqref="T11">
    <cfRule type="cellIs" dxfId="1339" priority="108" operator="lessThan">
      <formula>2.5</formula>
    </cfRule>
    <cfRule type="cellIs" dxfId="1338" priority="109" operator="greaterThan">
      <formula>4.5</formula>
    </cfRule>
  </conditionalFormatting>
  <conditionalFormatting sqref="U11">
    <cfRule type="cellIs" dxfId="1337" priority="107" operator="greaterThan">
      <formula>1.5</formula>
    </cfRule>
  </conditionalFormatting>
  <conditionalFormatting sqref="L11:V11">
    <cfRule type="expression" dxfId="1336" priority="104">
      <formula>L11=""</formula>
    </cfRule>
  </conditionalFormatting>
  <conditionalFormatting sqref="S11">
    <cfRule type="cellIs" dxfId="1335" priority="105" operator="greaterThan">
      <formula>0.5</formula>
    </cfRule>
    <cfRule type="cellIs" dxfId="1334" priority="106" operator="lessThan">
      <formula>0.5</formula>
    </cfRule>
  </conditionalFormatting>
  <conditionalFormatting sqref="M16">
    <cfRule type="cellIs" dxfId="1333" priority="89" operator="lessThan">
      <formula>0.5</formula>
    </cfRule>
    <cfRule type="cellIs" dxfId="1332" priority="90" operator="greaterThan">
      <formula>0.5</formula>
    </cfRule>
  </conditionalFormatting>
  <conditionalFormatting sqref="N16">
    <cfRule type="cellIs" dxfId="1331" priority="87" operator="lessThan">
      <formula>4.5</formula>
    </cfRule>
    <cfRule type="cellIs" dxfId="1330" priority="88" operator="greaterThan">
      <formula>5.5</formula>
    </cfRule>
  </conditionalFormatting>
  <conditionalFormatting sqref="O16">
    <cfRule type="cellIs" dxfId="1329" priority="85" operator="lessThan">
      <formula>1.5</formula>
    </cfRule>
    <cfRule type="cellIs" dxfId="1328" priority="86" operator="greaterThan">
      <formula>2.5</formula>
    </cfRule>
  </conditionalFormatting>
  <conditionalFormatting sqref="P16">
    <cfRule type="cellIs" dxfId="1327" priority="83" operator="lessThan">
      <formula>4.5</formula>
    </cfRule>
    <cfRule type="cellIs" dxfId="1326" priority="84" operator="greaterThan">
      <formula>7.5</formula>
    </cfRule>
  </conditionalFormatting>
  <conditionalFormatting sqref="R16:S16">
    <cfRule type="cellIs" dxfId="1325" priority="81" operator="lessThan">
      <formula>2.5</formula>
    </cfRule>
    <cfRule type="cellIs" dxfId="1324" priority="82" operator="greaterThan">
      <formula>4.5</formula>
    </cfRule>
  </conditionalFormatting>
  <conditionalFormatting sqref="T16">
    <cfRule type="cellIs" dxfId="1323" priority="79" operator="lessThan">
      <formula>2.5</formula>
    </cfRule>
    <cfRule type="cellIs" dxfId="1322" priority="80" operator="greaterThan">
      <formula>4.5</formula>
    </cfRule>
  </conditionalFormatting>
  <conditionalFormatting sqref="U16">
    <cfRule type="cellIs" dxfId="1321" priority="78" operator="greaterThan">
      <formula>1.5</formula>
    </cfRule>
  </conditionalFormatting>
  <conditionalFormatting sqref="L14:V14 L16:V16">
    <cfRule type="expression" dxfId="1320" priority="75">
      <formula>L14=""</formula>
    </cfRule>
  </conditionalFormatting>
  <conditionalFormatting sqref="S14 S16">
    <cfRule type="cellIs" dxfId="1319" priority="76" operator="greaterThan">
      <formula>0.5</formula>
    </cfRule>
    <cfRule type="cellIs" dxfId="1318" priority="77" operator="lessThan">
      <formula>0.5</formula>
    </cfRule>
  </conditionalFormatting>
  <conditionalFormatting sqref="L15:M15">
    <cfRule type="cellIs" dxfId="1317" priority="73" operator="lessThan">
      <formula>0.5</formula>
    </cfRule>
    <cfRule type="cellIs" dxfId="1316" priority="74" operator="greaterThan">
      <formula>0.5</formula>
    </cfRule>
  </conditionalFormatting>
  <conditionalFormatting sqref="N15">
    <cfRule type="cellIs" dxfId="1315" priority="71" operator="lessThan">
      <formula>4.5</formula>
    </cfRule>
    <cfRule type="cellIs" dxfId="1314" priority="72" operator="greaterThan">
      <formula>5.5</formula>
    </cfRule>
  </conditionalFormatting>
  <conditionalFormatting sqref="O15">
    <cfRule type="cellIs" dxfId="1313" priority="69" operator="lessThan">
      <formula>1.5</formula>
    </cfRule>
    <cfRule type="cellIs" dxfId="1312" priority="70" operator="greaterThan">
      <formula>2.5</formula>
    </cfRule>
  </conditionalFormatting>
  <conditionalFormatting sqref="P15">
    <cfRule type="cellIs" dxfId="1311" priority="67" operator="lessThan">
      <formula>4.5</formula>
    </cfRule>
    <cfRule type="cellIs" dxfId="1310" priority="68" operator="greaterThan">
      <formula>7.5</formula>
    </cfRule>
  </conditionalFormatting>
  <conditionalFormatting sqref="R15:S15">
    <cfRule type="cellIs" dxfId="1309" priority="65" operator="lessThan">
      <formula>2.5</formula>
    </cfRule>
    <cfRule type="cellIs" dxfId="1308" priority="66" operator="greaterThan">
      <formula>4.5</formula>
    </cfRule>
  </conditionalFormatting>
  <conditionalFormatting sqref="T15">
    <cfRule type="cellIs" dxfId="1307" priority="63" operator="lessThan">
      <formula>2.5</formula>
    </cfRule>
    <cfRule type="cellIs" dxfId="1306" priority="64" operator="greaterThan">
      <formula>4.5</formula>
    </cfRule>
  </conditionalFormatting>
  <conditionalFormatting sqref="U15">
    <cfRule type="cellIs" dxfId="1305" priority="62" operator="greaterThan">
      <formula>1.5</formula>
    </cfRule>
  </conditionalFormatting>
  <conditionalFormatting sqref="M15">
    <cfRule type="cellIs" dxfId="1304" priority="60" operator="lessThan">
      <formula>0.5</formula>
    </cfRule>
    <cfRule type="cellIs" dxfId="1303" priority="61" operator="greaterThan">
      <formula>0.5</formula>
    </cfRule>
  </conditionalFormatting>
  <conditionalFormatting sqref="N15">
    <cfRule type="cellIs" dxfId="1302" priority="58" operator="lessThan">
      <formula>4.5</formula>
    </cfRule>
    <cfRule type="cellIs" dxfId="1301" priority="59" operator="greaterThan">
      <formula>5.5</formula>
    </cfRule>
  </conditionalFormatting>
  <conditionalFormatting sqref="O15">
    <cfRule type="cellIs" dxfId="1300" priority="56" operator="lessThan">
      <formula>1.5</formula>
    </cfRule>
    <cfRule type="cellIs" dxfId="1299" priority="57" operator="greaterThan">
      <formula>2.5</formula>
    </cfRule>
  </conditionalFormatting>
  <conditionalFormatting sqref="P15">
    <cfRule type="cellIs" dxfId="1298" priority="54" operator="lessThan">
      <formula>4.5</formula>
    </cfRule>
    <cfRule type="cellIs" dxfId="1297" priority="55" operator="greaterThan">
      <formula>7.5</formula>
    </cfRule>
  </conditionalFormatting>
  <conditionalFormatting sqref="R15:S15">
    <cfRule type="cellIs" dxfId="1296" priority="52" operator="lessThan">
      <formula>2.5</formula>
    </cfRule>
    <cfRule type="cellIs" dxfId="1295" priority="53" operator="greaterThan">
      <formula>4.5</formula>
    </cfRule>
  </conditionalFormatting>
  <conditionalFormatting sqref="T15">
    <cfRule type="cellIs" dxfId="1294" priority="50" operator="lessThan">
      <formula>2.5</formula>
    </cfRule>
    <cfRule type="cellIs" dxfId="1293" priority="51" operator="greaterThan">
      <formula>4.5</formula>
    </cfRule>
  </conditionalFormatting>
  <conditionalFormatting sqref="U15">
    <cfRule type="cellIs" dxfId="1292" priority="49" operator="greaterThan">
      <formula>1.5</formula>
    </cfRule>
  </conditionalFormatting>
  <conditionalFormatting sqref="L15:V15">
    <cfRule type="expression" dxfId="1291" priority="46">
      <formula>L15=""</formula>
    </cfRule>
  </conditionalFormatting>
  <conditionalFormatting sqref="S15">
    <cfRule type="cellIs" dxfId="1290" priority="47" operator="greaterThan">
      <formula>0.5</formula>
    </cfRule>
    <cfRule type="cellIs" dxfId="1289" priority="48" operator="lessThan">
      <formula>0.5</formula>
    </cfRule>
  </conditionalFormatting>
  <conditionalFormatting sqref="L19:M19">
    <cfRule type="cellIs" dxfId="1288" priority="44" operator="lessThan">
      <formula>0.5</formula>
    </cfRule>
    <cfRule type="cellIs" dxfId="1287" priority="45" operator="greaterThan">
      <formula>0.5</formula>
    </cfRule>
  </conditionalFormatting>
  <conditionalFormatting sqref="N19">
    <cfRule type="cellIs" dxfId="1286" priority="42" operator="lessThan">
      <formula>4.5</formula>
    </cfRule>
    <cfRule type="cellIs" dxfId="1285" priority="43" operator="greaterThan">
      <formula>5.5</formula>
    </cfRule>
  </conditionalFormatting>
  <conditionalFormatting sqref="O19">
    <cfRule type="cellIs" dxfId="1284" priority="40" operator="lessThan">
      <formula>1.5</formula>
    </cfRule>
    <cfRule type="cellIs" dxfId="1283" priority="41" operator="greaterThan">
      <formula>2.5</formula>
    </cfRule>
  </conditionalFormatting>
  <conditionalFormatting sqref="P19">
    <cfRule type="cellIs" dxfId="1282" priority="38" operator="lessThan">
      <formula>4.5</formula>
    </cfRule>
    <cfRule type="cellIs" dxfId="1281" priority="39" operator="greaterThan">
      <formula>7.5</formula>
    </cfRule>
  </conditionalFormatting>
  <conditionalFormatting sqref="R19:S19">
    <cfRule type="cellIs" dxfId="1280" priority="36" operator="lessThan">
      <formula>2.5</formula>
    </cfRule>
    <cfRule type="cellIs" dxfId="1279" priority="37" operator="greaterThan">
      <formula>4.5</formula>
    </cfRule>
  </conditionalFormatting>
  <conditionalFormatting sqref="T19">
    <cfRule type="cellIs" dxfId="1278" priority="34" operator="lessThan">
      <formula>2.5</formula>
    </cfRule>
    <cfRule type="cellIs" dxfId="1277" priority="35" operator="greaterThan">
      <formula>4.5</formula>
    </cfRule>
  </conditionalFormatting>
  <conditionalFormatting sqref="U19">
    <cfRule type="cellIs" dxfId="1276" priority="33" operator="greaterThan">
      <formula>1.5</formula>
    </cfRule>
  </conditionalFormatting>
  <conditionalFormatting sqref="L19:V19">
    <cfRule type="expression" dxfId="1275" priority="30">
      <formula>L19=""</formula>
    </cfRule>
  </conditionalFormatting>
  <conditionalFormatting sqref="S19">
    <cfRule type="cellIs" dxfId="1274" priority="31" operator="greaterThan">
      <formula>0.5</formula>
    </cfRule>
    <cfRule type="cellIs" dxfId="1273" priority="32" operator="lessThan">
      <formula>0.5</formula>
    </cfRule>
  </conditionalFormatting>
  <conditionalFormatting sqref="L20:M20">
    <cfRule type="cellIs" dxfId="1272" priority="28" operator="lessThan">
      <formula>0.5</formula>
    </cfRule>
    <cfRule type="cellIs" dxfId="1271" priority="29" operator="greaterThan">
      <formula>0.5</formula>
    </cfRule>
  </conditionalFormatting>
  <conditionalFormatting sqref="N20">
    <cfRule type="cellIs" dxfId="1270" priority="26" operator="lessThan">
      <formula>4.5</formula>
    </cfRule>
    <cfRule type="cellIs" dxfId="1269" priority="27" operator="greaterThan">
      <formula>5.5</formula>
    </cfRule>
  </conditionalFormatting>
  <conditionalFormatting sqref="O20">
    <cfRule type="cellIs" dxfId="1268" priority="24" operator="lessThan">
      <formula>1.5</formula>
    </cfRule>
    <cfRule type="cellIs" dxfId="1267" priority="25" operator="greaterThan">
      <formula>2.5</formula>
    </cfRule>
  </conditionalFormatting>
  <conditionalFormatting sqref="P20">
    <cfRule type="cellIs" dxfId="1266" priority="22" operator="lessThan">
      <formula>4.5</formula>
    </cfRule>
    <cfRule type="cellIs" dxfId="1265" priority="23" operator="greaterThan">
      <formula>7.5</formula>
    </cfRule>
  </conditionalFormatting>
  <conditionalFormatting sqref="R20:S20">
    <cfRule type="cellIs" dxfId="1264" priority="20" operator="lessThan">
      <formula>2.5</formula>
    </cfRule>
    <cfRule type="cellIs" dxfId="1263" priority="21" operator="greaterThan">
      <formula>4.5</formula>
    </cfRule>
  </conditionalFormatting>
  <conditionalFormatting sqref="T20">
    <cfRule type="cellIs" dxfId="1262" priority="18" operator="lessThan">
      <formula>2.5</formula>
    </cfRule>
    <cfRule type="cellIs" dxfId="1261" priority="19" operator="greaterThan">
      <formula>4.5</formula>
    </cfRule>
  </conditionalFormatting>
  <conditionalFormatting sqref="U20">
    <cfRule type="cellIs" dxfId="1260" priority="17" operator="greaterThan">
      <formula>1.5</formula>
    </cfRule>
  </conditionalFormatting>
  <conditionalFormatting sqref="M20">
    <cfRule type="cellIs" dxfId="1259" priority="15" operator="lessThan">
      <formula>0.5</formula>
    </cfRule>
    <cfRule type="cellIs" dxfId="1258" priority="16" operator="greaterThan">
      <formula>0.5</formula>
    </cfRule>
  </conditionalFormatting>
  <conditionalFormatting sqref="N20">
    <cfRule type="cellIs" dxfId="1257" priority="13" operator="lessThan">
      <formula>4.5</formula>
    </cfRule>
    <cfRule type="cellIs" dxfId="1256" priority="14" operator="greaterThan">
      <formula>5.5</formula>
    </cfRule>
  </conditionalFormatting>
  <conditionalFormatting sqref="O20">
    <cfRule type="cellIs" dxfId="1255" priority="11" operator="lessThan">
      <formula>1.5</formula>
    </cfRule>
    <cfRule type="cellIs" dxfId="1254" priority="12" operator="greaterThan">
      <formula>2.5</formula>
    </cfRule>
  </conditionalFormatting>
  <conditionalFormatting sqref="P20">
    <cfRule type="cellIs" dxfId="1253" priority="9" operator="lessThan">
      <formula>4.5</formula>
    </cfRule>
    <cfRule type="cellIs" dxfId="1252" priority="10" operator="greaterThan">
      <formula>7.5</formula>
    </cfRule>
  </conditionalFormatting>
  <conditionalFormatting sqref="R20:S20">
    <cfRule type="cellIs" dxfId="1251" priority="7" operator="lessThan">
      <formula>2.5</formula>
    </cfRule>
    <cfRule type="cellIs" dxfId="1250" priority="8" operator="greaterThan">
      <formula>4.5</formula>
    </cfRule>
  </conditionalFormatting>
  <conditionalFormatting sqref="T20">
    <cfRule type="cellIs" dxfId="1249" priority="5" operator="lessThan">
      <formula>2.5</formula>
    </cfRule>
    <cfRule type="cellIs" dxfId="1248" priority="6" operator="greaterThan">
      <formula>4.5</formula>
    </cfRule>
  </conditionalFormatting>
  <conditionalFormatting sqref="U20">
    <cfRule type="cellIs" dxfId="1247" priority="4" operator="greaterThan">
      <formula>1.5</formula>
    </cfRule>
  </conditionalFormatting>
  <conditionalFormatting sqref="L20:V20">
    <cfRule type="expression" dxfId="1246" priority="1">
      <formula>L20=""</formula>
    </cfRule>
  </conditionalFormatting>
  <conditionalFormatting sqref="S20">
    <cfRule type="cellIs" dxfId="1245" priority="2" operator="greaterThan">
      <formula>0.5</formula>
    </cfRule>
    <cfRule type="cellIs" dxfId="124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H10" sqref="H1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53" t="s">
        <v>473</v>
      </c>
      <c r="F3" s="53"/>
      <c r="G3" s="53"/>
      <c r="H3" s="53"/>
      <c r="I3" s="53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539</v>
      </c>
      <c r="C4" s="26"/>
      <c r="D4" s="26"/>
      <c r="E4" s="77" t="s">
        <v>467</v>
      </c>
      <c r="F4" s="78"/>
      <c r="G4" s="78"/>
      <c r="H4" s="78"/>
      <c r="I4" s="79"/>
      <c r="J4" s="56">
        <v>46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540</v>
      </c>
      <c r="C5" s="26"/>
      <c r="D5" s="26"/>
      <c r="E5" s="77" t="s">
        <v>468</v>
      </c>
      <c r="F5" s="78"/>
      <c r="G5" s="78"/>
      <c r="H5" s="78"/>
      <c r="I5" s="79"/>
      <c r="J5" s="56">
        <v>4</v>
      </c>
      <c r="K5" s="56">
        <f>L27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541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530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515</v>
      </c>
      <c r="B10" s="8" t="s">
        <v>516</v>
      </c>
      <c r="C10" s="4" t="str">
        <f>CONCATENATE(YEAR,":",MONTH,":",WEEK,":",DAY,":",$A10)</f>
        <v>2016:2:1:7:ZHUNAN_E</v>
      </c>
      <c r="D10" s="4">
        <f>MATCH($C10,REPORT_DATA_BY_COMP!$A:$A,0)</f>
        <v>387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1019</v>
      </c>
      <c r="K10" s="4" t="s">
        <v>532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5</v>
      </c>
      <c r="Q10" s="13">
        <f>IFERROR(INDEX(REPORT_DATA_BY_COMP!$A:$AB,$D10,MATCH(Q$8,REPORT_DATA_BY_COMP!$A$1:$AB$1,0)), "")</f>
        <v>7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8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517</v>
      </c>
      <c r="B11" s="8" t="s">
        <v>520</v>
      </c>
      <c r="C11" s="4" t="str">
        <f>CONCATENATE(YEAR,":",MONTH,":",WEEK,":",DAY,":",$A11)</f>
        <v>2016:2:1:7:XIANGSHAN_A</v>
      </c>
      <c r="D11" s="4">
        <f>MATCH($C11,REPORT_DATA_BY_COMP!$A:$A,0)</f>
        <v>355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1020</v>
      </c>
      <c r="K11" s="4" t="s">
        <v>533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5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519</v>
      </c>
      <c r="B12" s="25" t="s">
        <v>518</v>
      </c>
      <c r="C12" s="4" t="str">
        <f>CONCATENATE(YEAR,":",MONTH,":",WEEK,":",DAY,":",$A12)</f>
        <v>2016:2:1:7:XIANGSHAN_B</v>
      </c>
      <c r="D12" s="4">
        <f>MATCH($C12,REPORT_DATA_BY_COMP!$A:$A,0)</f>
        <v>356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1021</v>
      </c>
      <c r="K12" s="4" t="s">
        <v>534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25</v>
      </c>
      <c r="R12" s="13">
        <f>IFERROR(INDEX(REPORT_DATA_BY_COMP!$A:$AB,$D12,MATCH(R$8,REPORT_DATA_BY_COMP!$A$1:$AB$1,0)), "")</f>
        <v>4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521</v>
      </c>
      <c r="B13" s="8" t="s">
        <v>522</v>
      </c>
      <c r="C13" s="4" t="str">
        <f>CONCATENATE(YEAR,":",MONTH,":",WEEK,":",DAY,":",$A13)</f>
        <v>2016:2:1:7:ZHUNAN_S</v>
      </c>
      <c r="D13" s="4">
        <f>MATCH($C13,REPORT_DATA_BY_COMP!$A:$A,0)</f>
        <v>388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3</v>
      </c>
      <c r="I13" s="13">
        <f>IFERROR(INDEX(REPORT_DATA_BY_COMP!$A:$AB,$D13,MATCH(I$8,REPORT_DATA_BY_COMP!$A$1:$AB$1,0)), "")</f>
        <v>0</v>
      </c>
      <c r="J13" s="4" t="s">
        <v>531</v>
      </c>
      <c r="K13" s="4" t="s">
        <v>535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7</v>
      </c>
      <c r="O13" s="13">
        <f>IFERROR(INDEX(REPORT_DATA_BY_COMP!$A:$AB,$D13,MATCH(O$8,REPORT_DATA_BY_COMP!$A$1:$AB$1,0)), "")</f>
        <v>2</v>
      </c>
      <c r="P13" s="13">
        <f>IFERROR(INDEX(REPORT_DATA_BY_COMP!$A:$AB,$D13,MATCH(P$8,REPORT_DATA_BY_COMP!$A$1:$AB$1,0)), "")</f>
        <v>13</v>
      </c>
      <c r="Q13" s="13">
        <f>IFERROR(INDEX(REPORT_DATA_BY_COMP!$A:$AB,$D13,MATCH(Q$8,REPORT_DATA_BY_COMP!$A$1:$AB$1,0)), "")</f>
        <v>10</v>
      </c>
      <c r="R13" s="13">
        <f>IFERROR(INDEX(REPORT_DATA_BY_COMP!$A:$AB,$D13,MATCH(R$8,REPORT_DATA_BY_COMP!$A$1:$AB$1,0)), "")</f>
        <v>3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4</v>
      </c>
      <c r="U13" s="13">
        <f>IFERROR(INDEX(REPORT_DATA_BY_COMP!$A:$AB,$D13,MATCH(U$8,REPORT_DATA_BY_COMP!$A$1:$AB$1,0)), "")</f>
        <v>1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 t="shared" ref="E14:H14" si="0">SUM(E10:E13)</f>
        <v>0</v>
      </c>
      <c r="F14" s="14">
        <f t="shared" si="0"/>
        <v>0</v>
      </c>
      <c r="G14" s="14">
        <f t="shared" si="0"/>
        <v>5</v>
      </c>
      <c r="H14" s="14">
        <f t="shared" si="0"/>
        <v>5</v>
      </c>
      <c r="I14" s="14">
        <f>SUM(I10:I13)</f>
        <v>0</v>
      </c>
      <c r="J14" s="12"/>
      <c r="K14" s="12"/>
      <c r="L14" s="14">
        <f>SUM(L10:L13)</f>
        <v>0</v>
      </c>
      <c r="M14" s="14">
        <f t="shared" ref="M14:V14" si="1">SUM(M10:M13)</f>
        <v>0</v>
      </c>
      <c r="N14" s="14">
        <f t="shared" si="1"/>
        <v>14</v>
      </c>
      <c r="O14" s="14">
        <f t="shared" si="1"/>
        <v>2</v>
      </c>
      <c r="P14" s="14">
        <f t="shared" si="1"/>
        <v>25</v>
      </c>
      <c r="Q14" s="14">
        <f t="shared" si="1"/>
        <v>47</v>
      </c>
      <c r="R14" s="14">
        <f t="shared" si="1"/>
        <v>14</v>
      </c>
      <c r="S14" s="14">
        <f t="shared" si="1"/>
        <v>0</v>
      </c>
      <c r="T14" s="14">
        <f t="shared" si="1"/>
        <v>17</v>
      </c>
      <c r="U14" s="14">
        <f t="shared" si="1"/>
        <v>1</v>
      </c>
      <c r="V14" s="14">
        <f t="shared" si="1"/>
        <v>0</v>
      </c>
    </row>
    <row r="15" spans="1:22" x14ac:dyDescent="0.25">
      <c r="A15" s="25"/>
      <c r="B15" s="5" t="s">
        <v>523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524</v>
      </c>
      <c r="B16" s="8" t="s">
        <v>525</v>
      </c>
      <c r="C16" s="4" t="str">
        <f>CONCATENATE(YEAR,":",MONTH,":",WEEK,":",DAY,":",$A16)</f>
        <v>2016:2:1:7:TOUFEN_E</v>
      </c>
      <c r="D16" s="4">
        <f>MATCH($C16,REPORT_DATA_BY_COMP!$A:$A,0)</f>
        <v>347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1022</v>
      </c>
      <c r="K16" s="4" t="s">
        <v>536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5</v>
      </c>
      <c r="Q16" s="13">
        <f>IFERROR(INDEX(REPORT_DATA_BY_COMP!$A:$AB,$D16,MATCH(Q$8,REPORT_DATA_BY_COMP!$A$1:$AB$1,0)), "")</f>
        <v>23</v>
      </c>
      <c r="R16" s="13">
        <f>IFERROR(INDEX(REPORT_DATA_BY_COMP!$A:$AB,$D16,MATCH(R$8,REPORT_DATA_BY_COMP!$A$1:$AB$1,0)), "")</f>
        <v>5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7</v>
      </c>
      <c r="U16" s="13">
        <f>IFERROR(INDEX(REPORT_DATA_BY_COMP!$A:$AB,$D16,MATCH(U$8,REPORT_DATA_BY_COMP!$A$1:$AB$1,0)), "")</f>
        <v>2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526</v>
      </c>
      <c r="B17" s="8" t="s">
        <v>527</v>
      </c>
      <c r="C17" s="4" t="str">
        <f>CONCATENATE(YEAR,":",MONTH,":",WEEK,":",DAY,":",$A17)</f>
        <v>2016:2:1:7:MIAOLI_B_E</v>
      </c>
      <c r="D17" s="4">
        <f>MATCH($C17,REPORT_DATA_BY_COMP!$A:$A,0)</f>
        <v>317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1023</v>
      </c>
      <c r="K17" s="4" t="s">
        <v>537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4</v>
      </c>
      <c r="Q17" s="13">
        <f>IFERROR(INDEX(REPORT_DATA_BY_COMP!$A:$AB,$D17,MATCH(Q$8,REPORT_DATA_BY_COMP!$A$1:$AB$1,0)), "")</f>
        <v>7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1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528</v>
      </c>
      <c r="B18" s="8" t="s">
        <v>529</v>
      </c>
      <c r="C18" s="4" t="str">
        <f>CONCATENATE(YEAR,":",MONTH,":",WEEK,":",DAY,":",$A18)</f>
        <v>2016:2:1:7:MIAOLI_A_E</v>
      </c>
      <c r="D18" s="4">
        <f>MATCH($C18,REPORT_DATA_BY_COMP!$A:$A,0)</f>
        <v>316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1024</v>
      </c>
      <c r="K18" s="4" t="s">
        <v>538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2</v>
      </c>
      <c r="O18" s="13">
        <f>IFERROR(INDEX(REPORT_DATA_BY_COMP!$A:$AB,$D18,MATCH(O$8,REPORT_DATA_BY_COMP!$A$1:$AB$1,0)), "")</f>
        <v>2</v>
      </c>
      <c r="P18" s="13">
        <f>IFERROR(INDEX(REPORT_DATA_BY_COMP!$A:$AB,$D18,MATCH(P$8,REPORT_DATA_BY_COMP!$A$1:$AB$1,0)), "")</f>
        <v>8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2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2</v>
      </c>
      <c r="U18" s="13">
        <f>IFERROR(INDEX(REPORT_DATA_BY_COMP!$A:$AB,$D18,MATCH(U$8,REPORT_DATA_BY_COMP!$A$1:$AB$1,0)), "")</f>
        <v>2</v>
      </c>
      <c r="V18" s="13">
        <f>IFERROR(INDEX(REPORT_DATA_BY_COMP!$A:$AB,$D18,MATCH(V$8,REPORT_DATA_BY_COMP!$A$1:$AB$1,0)), "")</f>
        <v>0</v>
      </c>
    </row>
    <row r="19" spans="1:22" x14ac:dyDescent="0.25">
      <c r="A19" s="31"/>
      <c r="B19" s="11" t="s">
        <v>24</v>
      </c>
      <c r="C19" s="12"/>
      <c r="D19" s="12"/>
      <c r="E19" s="14">
        <f>SUM(E16:E18)</f>
        <v>1</v>
      </c>
      <c r="F19" s="14">
        <f>SUM(F16:F18)</f>
        <v>1</v>
      </c>
      <c r="G19" s="14">
        <f>SUM(G16:G18)</f>
        <v>2</v>
      </c>
      <c r="H19" s="14">
        <f>SUM(H16:H18)</f>
        <v>3</v>
      </c>
      <c r="I19" s="14">
        <f>SUM(I16:I18)</f>
        <v>0</v>
      </c>
      <c r="J19" s="12"/>
      <c r="K19" s="12"/>
      <c r="L19" s="14">
        <f t="shared" ref="L19:V19" si="2">SUM(L16:L18)</f>
        <v>0</v>
      </c>
      <c r="M19" s="14">
        <f t="shared" si="2"/>
        <v>0</v>
      </c>
      <c r="N19" s="14">
        <f t="shared" si="2"/>
        <v>8</v>
      </c>
      <c r="O19" s="14">
        <f t="shared" si="2"/>
        <v>4</v>
      </c>
      <c r="P19" s="14">
        <f t="shared" si="2"/>
        <v>17</v>
      </c>
      <c r="Q19" s="14">
        <f t="shared" si="2"/>
        <v>33</v>
      </c>
      <c r="R19" s="14">
        <f t="shared" si="2"/>
        <v>9</v>
      </c>
      <c r="S19" s="14">
        <f t="shared" si="2"/>
        <v>0</v>
      </c>
      <c r="T19" s="14">
        <f t="shared" si="2"/>
        <v>9</v>
      </c>
      <c r="U19" s="14">
        <f t="shared" si="2"/>
        <v>5</v>
      </c>
      <c r="V19" s="14">
        <f t="shared" si="2"/>
        <v>0</v>
      </c>
    </row>
    <row r="21" spans="1:22" x14ac:dyDescent="0.25">
      <c r="B21" s="15" t="s">
        <v>67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65</v>
      </c>
      <c r="B22" s="35" t="s">
        <v>57</v>
      </c>
      <c r="C22" s="16" t="str">
        <f>CONCATENATE(YEAR,":",MONTH,":1:",WEEKLY_REPORT_DAY,":", $A22)</f>
        <v>2016:2:1:7:ZHUNAN</v>
      </c>
      <c r="D22" s="16">
        <f>MATCH($C22,REPORT_DATA_BY_ZONE!$A:$A, 0)</f>
        <v>45</v>
      </c>
      <c r="E22" s="13">
        <f>IFERROR(INDEX(REPORT_DATA_BY_ZONE!$A:$AA,$D22,MATCH(E$8,REPORT_DATA_BY_ZONE!$A$1:$AA$1,0)), "")</f>
        <v>1</v>
      </c>
      <c r="F22" s="13">
        <f>IFERROR(INDEX(REPORT_DATA_BY_ZONE!$A:$AA,$D22,MATCH(F$8,REPORT_DATA_BY_ZONE!$A$1:$AA$1,0)), "")</f>
        <v>1</v>
      </c>
      <c r="G22" s="13">
        <f>IFERROR(INDEX(REPORT_DATA_BY_ZONE!$A:$AA,$D22,MATCH(G$8,REPORT_DATA_BY_ZONE!$A$1:$AA$1,0)), "")</f>
        <v>7</v>
      </c>
      <c r="H22" s="13">
        <f>IFERROR(INDEX(REPORT_DATA_BY_ZONE!$A:$AA,$D22,MATCH(H$8,REPORT_DATA_BY_ZONE!$A$1:$AA$1,0)), "")</f>
        <v>8</v>
      </c>
      <c r="I22" s="13">
        <f>IFERROR(INDEX(REPORT_DATA_BY_ZONE!$A:$AA,$D22,MATCH(I$8,REPORT_DATA_BY_ZONE!$A$1:$AA$1,0)), "")</f>
        <v>0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22</v>
      </c>
      <c r="O22" s="21">
        <f>IFERROR(INDEX(REPORT_DATA_BY_ZONE!$A:$AA,$D22,MATCH(O$8,REPORT_DATA_BY_ZONE!$A$1:$AA$1,0)), "")</f>
        <v>6</v>
      </c>
      <c r="P22" s="21">
        <f>IFERROR(INDEX(REPORT_DATA_BY_ZONE!$A:$AA,$D22,MATCH(P$8,REPORT_DATA_BY_ZONE!$A$1:$AA$1,0)), "")</f>
        <v>42</v>
      </c>
      <c r="Q22" s="21">
        <f>IFERROR(INDEX(REPORT_DATA_BY_ZONE!$A:$AA,$D22,MATCH(Q$8,REPORT_DATA_BY_ZONE!$A$1:$AA$1,0)), "")</f>
        <v>80</v>
      </c>
      <c r="R22" s="21">
        <f>IFERROR(INDEX(REPORT_DATA_BY_ZONE!$A:$AA,$D22,MATCH(R$8,REPORT_DATA_BY_ZONE!$A$1:$AA$1,0)), "")</f>
        <v>23</v>
      </c>
      <c r="S22" s="21">
        <f>IFERROR(INDEX(REPORT_DATA_BY_ZONE!$A:$AA,$D22,MATCH(S$8,REPORT_DATA_BY_ZONE!$A$1:$AA$1,0)), "")</f>
        <v>0</v>
      </c>
      <c r="T22" s="21">
        <f>IFERROR(INDEX(REPORT_DATA_BY_ZONE!$A:$AA,$D22,MATCH(T$8,REPORT_DATA_BY_ZONE!$A$1:$AA$1,0)), "")</f>
        <v>26</v>
      </c>
      <c r="U22" s="21">
        <f>IFERROR(INDEX(REPORT_DATA_BY_ZONE!$A:$AA,$D22,MATCH(U$8,REPORT_DATA_BY_ZONE!$A$1:$AA$1,0)), "")</f>
        <v>6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65</v>
      </c>
      <c r="B23" s="35" t="s">
        <v>58</v>
      </c>
      <c r="C23" s="16" t="str">
        <f>CONCATENATE(YEAR,":",MONTH,":2:",WEEKLY_REPORT_DAY,":", $A23)</f>
        <v>2016:2:2:7:ZHUNAN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65</v>
      </c>
      <c r="B24" s="35" t="s">
        <v>59</v>
      </c>
      <c r="C24" s="16" t="str">
        <f>CONCATENATE(YEAR,":",MONTH,":3:",WEEKLY_REPORT_DAY,":", $A24)</f>
        <v>2016:2:3:7:ZHUNAN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65</v>
      </c>
      <c r="B25" s="35" t="s">
        <v>60</v>
      </c>
      <c r="C25" s="16" t="str">
        <f>CONCATENATE(YEAR,":",MONTH,":4:",WEEKLY_REPORT_DAY,":", $A25)</f>
        <v>2016:2:4:7:ZHUNAN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65</v>
      </c>
      <c r="B26" s="35" t="s">
        <v>61</v>
      </c>
      <c r="C26" s="16" t="str">
        <f>CONCATENATE(YEAR,":",MONTH,":5:",WEEKLY_REPORT_DAY,":", $A26)</f>
        <v>2016:2:5:7:ZHUNAN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1</v>
      </c>
      <c r="F27" s="22">
        <f t="shared" ref="F27:V27" si="3">SUM(F22:F26)</f>
        <v>1</v>
      </c>
      <c r="G27" s="22">
        <f t="shared" si="3"/>
        <v>7</v>
      </c>
      <c r="H27" s="22">
        <f t="shared" si="3"/>
        <v>8</v>
      </c>
      <c r="I27" s="22">
        <f t="shared" si="3"/>
        <v>0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22</v>
      </c>
      <c r="O27" s="22">
        <f t="shared" si="3"/>
        <v>6</v>
      </c>
      <c r="P27" s="22">
        <f t="shared" si="3"/>
        <v>42</v>
      </c>
      <c r="Q27" s="22">
        <f t="shared" si="3"/>
        <v>80</v>
      </c>
      <c r="R27" s="22">
        <f t="shared" si="3"/>
        <v>23</v>
      </c>
      <c r="S27" s="22">
        <f t="shared" si="3"/>
        <v>0</v>
      </c>
      <c r="T27" s="22">
        <f t="shared" si="3"/>
        <v>26</v>
      </c>
      <c r="U27" s="22">
        <f t="shared" si="3"/>
        <v>6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4">
    <mergeCell ref="V1:V6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243" priority="192" operator="lessThan">
      <formula>0.5</formula>
    </cfRule>
    <cfRule type="cellIs" dxfId="1242" priority="193" operator="greaterThan">
      <formula>0.5</formula>
    </cfRule>
  </conditionalFormatting>
  <conditionalFormatting sqref="N12">
    <cfRule type="cellIs" dxfId="1241" priority="190" operator="lessThan">
      <formula>4.5</formula>
    </cfRule>
    <cfRule type="cellIs" dxfId="1240" priority="191" operator="greaterThan">
      <formula>5.5</formula>
    </cfRule>
  </conditionalFormatting>
  <conditionalFormatting sqref="O12">
    <cfRule type="cellIs" dxfId="1239" priority="188" operator="lessThan">
      <formula>1.5</formula>
    </cfRule>
    <cfRule type="cellIs" dxfId="1238" priority="189" operator="greaterThan">
      <formula>2.5</formula>
    </cfRule>
  </conditionalFormatting>
  <conditionalFormatting sqref="P12">
    <cfRule type="cellIs" dxfId="1237" priority="186" operator="lessThan">
      <formula>4.5</formula>
    </cfRule>
    <cfRule type="cellIs" dxfId="1236" priority="187" operator="greaterThan">
      <formula>7.5</formula>
    </cfRule>
  </conditionalFormatting>
  <conditionalFormatting sqref="R12:S12">
    <cfRule type="cellIs" dxfId="1235" priority="184" operator="lessThan">
      <formula>2.5</formula>
    </cfRule>
    <cfRule type="cellIs" dxfId="1234" priority="185" operator="greaterThan">
      <formula>4.5</formula>
    </cfRule>
  </conditionalFormatting>
  <conditionalFormatting sqref="T12">
    <cfRule type="cellIs" dxfId="1233" priority="182" operator="lessThan">
      <formula>2.5</formula>
    </cfRule>
    <cfRule type="cellIs" dxfId="1232" priority="183" operator="greaterThan">
      <formula>4.5</formula>
    </cfRule>
  </conditionalFormatting>
  <conditionalFormatting sqref="U12">
    <cfRule type="cellIs" dxfId="1231" priority="181" operator="greaterThan">
      <formula>1.5</formula>
    </cfRule>
  </conditionalFormatting>
  <conditionalFormatting sqref="L12:V12">
    <cfRule type="expression" dxfId="1230" priority="178">
      <formula>L12=""</formula>
    </cfRule>
  </conditionalFormatting>
  <conditionalFormatting sqref="S12">
    <cfRule type="cellIs" dxfId="1229" priority="179" operator="greaterThan">
      <formula>0.5</formula>
    </cfRule>
    <cfRule type="cellIs" dxfId="1228" priority="180" operator="lessThan">
      <formula>0.5</formula>
    </cfRule>
  </conditionalFormatting>
  <conditionalFormatting sqref="L13:M13">
    <cfRule type="cellIs" dxfId="1227" priority="176" operator="lessThan">
      <formula>0.5</formula>
    </cfRule>
    <cfRule type="cellIs" dxfId="1226" priority="177" operator="greaterThan">
      <formula>0.5</formula>
    </cfRule>
  </conditionalFormatting>
  <conditionalFormatting sqref="N13">
    <cfRule type="cellIs" dxfId="1225" priority="174" operator="lessThan">
      <formula>4.5</formula>
    </cfRule>
    <cfRule type="cellIs" dxfId="1224" priority="175" operator="greaterThan">
      <formula>5.5</formula>
    </cfRule>
  </conditionalFormatting>
  <conditionalFormatting sqref="O13">
    <cfRule type="cellIs" dxfId="1223" priority="172" operator="lessThan">
      <formula>1.5</formula>
    </cfRule>
    <cfRule type="cellIs" dxfId="1222" priority="173" operator="greaterThan">
      <formula>2.5</formula>
    </cfRule>
  </conditionalFormatting>
  <conditionalFormatting sqref="P13">
    <cfRule type="cellIs" dxfId="1221" priority="170" operator="lessThan">
      <formula>4.5</formula>
    </cfRule>
    <cfRule type="cellIs" dxfId="1220" priority="171" operator="greaterThan">
      <formula>7.5</formula>
    </cfRule>
  </conditionalFormatting>
  <conditionalFormatting sqref="R13:S13">
    <cfRule type="cellIs" dxfId="1219" priority="168" operator="lessThan">
      <formula>2.5</formula>
    </cfRule>
    <cfRule type="cellIs" dxfId="1218" priority="169" operator="greaterThan">
      <formula>4.5</formula>
    </cfRule>
  </conditionalFormatting>
  <conditionalFormatting sqref="T13">
    <cfRule type="cellIs" dxfId="1217" priority="166" operator="lessThan">
      <formula>2.5</formula>
    </cfRule>
    <cfRule type="cellIs" dxfId="1216" priority="167" operator="greaterThan">
      <formula>4.5</formula>
    </cfRule>
  </conditionalFormatting>
  <conditionalFormatting sqref="U13">
    <cfRule type="cellIs" dxfId="1215" priority="165" operator="greaterThan">
      <formula>1.5</formula>
    </cfRule>
  </conditionalFormatting>
  <conditionalFormatting sqref="M13">
    <cfRule type="cellIs" dxfId="1214" priority="163" operator="lessThan">
      <formula>0.5</formula>
    </cfRule>
    <cfRule type="cellIs" dxfId="1213" priority="164" operator="greaterThan">
      <formula>0.5</formula>
    </cfRule>
  </conditionalFormatting>
  <conditionalFormatting sqref="N13">
    <cfRule type="cellIs" dxfId="1212" priority="161" operator="lessThan">
      <formula>4.5</formula>
    </cfRule>
    <cfRule type="cellIs" dxfId="1211" priority="162" operator="greaterThan">
      <formula>5.5</formula>
    </cfRule>
  </conditionalFormatting>
  <conditionalFormatting sqref="O13">
    <cfRule type="cellIs" dxfId="1210" priority="159" operator="lessThan">
      <formula>1.5</formula>
    </cfRule>
    <cfRule type="cellIs" dxfId="1209" priority="160" operator="greaterThan">
      <formula>2.5</formula>
    </cfRule>
  </conditionalFormatting>
  <conditionalFormatting sqref="P13">
    <cfRule type="cellIs" dxfId="1208" priority="157" operator="lessThan">
      <formula>4.5</formula>
    </cfRule>
    <cfRule type="cellIs" dxfId="1207" priority="158" operator="greaterThan">
      <formula>7.5</formula>
    </cfRule>
  </conditionalFormatting>
  <conditionalFormatting sqref="R13:S13">
    <cfRule type="cellIs" dxfId="1206" priority="155" operator="lessThan">
      <formula>2.5</formula>
    </cfRule>
    <cfRule type="cellIs" dxfId="1205" priority="156" operator="greaterThan">
      <formula>4.5</formula>
    </cfRule>
  </conditionalFormatting>
  <conditionalFormatting sqref="T13">
    <cfRule type="cellIs" dxfId="1204" priority="153" operator="lessThan">
      <formula>2.5</formula>
    </cfRule>
    <cfRule type="cellIs" dxfId="1203" priority="154" operator="greaterThan">
      <formula>4.5</formula>
    </cfRule>
  </conditionalFormatting>
  <conditionalFormatting sqref="U13">
    <cfRule type="cellIs" dxfId="1202" priority="152" operator="greaterThan">
      <formula>1.5</formula>
    </cfRule>
  </conditionalFormatting>
  <conditionalFormatting sqref="L13:V13">
    <cfRule type="expression" dxfId="1201" priority="149">
      <formula>L13=""</formula>
    </cfRule>
  </conditionalFormatting>
  <conditionalFormatting sqref="S13">
    <cfRule type="cellIs" dxfId="1200" priority="150" operator="greaterThan">
      <formula>0.5</formula>
    </cfRule>
    <cfRule type="cellIs" dxfId="1199" priority="151" operator="lessThan">
      <formula>0.5</formula>
    </cfRule>
  </conditionalFormatting>
  <conditionalFormatting sqref="L16:M16 L18:M18">
    <cfRule type="cellIs" dxfId="1198" priority="147" operator="lessThan">
      <formula>0.5</formula>
    </cfRule>
    <cfRule type="cellIs" dxfId="1197" priority="148" operator="greaterThan">
      <formula>0.5</formula>
    </cfRule>
  </conditionalFormatting>
  <conditionalFormatting sqref="N16 N18">
    <cfRule type="cellIs" dxfId="1196" priority="145" operator="lessThan">
      <formula>4.5</formula>
    </cfRule>
    <cfRule type="cellIs" dxfId="1195" priority="146" operator="greaterThan">
      <formula>5.5</formula>
    </cfRule>
  </conditionalFormatting>
  <conditionalFormatting sqref="O16 O18">
    <cfRule type="cellIs" dxfId="1194" priority="143" operator="lessThan">
      <formula>1.5</formula>
    </cfRule>
    <cfRule type="cellIs" dxfId="1193" priority="144" operator="greaterThan">
      <formula>2.5</formula>
    </cfRule>
  </conditionalFormatting>
  <conditionalFormatting sqref="P16 P18">
    <cfRule type="cellIs" dxfId="1192" priority="141" operator="lessThan">
      <formula>4.5</formula>
    </cfRule>
    <cfRule type="cellIs" dxfId="1191" priority="142" operator="greaterThan">
      <formula>7.5</formula>
    </cfRule>
  </conditionalFormatting>
  <conditionalFormatting sqref="R16:S16 R18:S18">
    <cfRule type="cellIs" dxfId="1190" priority="139" operator="lessThan">
      <formula>2.5</formula>
    </cfRule>
    <cfRule type="cellIs" dxfId="1189" priority="140" operator="greaterThan">
      <formula>4.5</formula>
    </cfRule>
  </conditionalFormatting>
  <conditionalFormatting sqref="T16 T18">
    <cfRule type="cellIs" dxfId="1188" priority="137" operator="lessThan">
      <formula>2.5</formula>
    </cfRule>
    <cfRule type="cellIs" dxfId="1187" priority="138" operator="greaterThan">
      <formula>4.5</formula>
    </cfRule>
  </conditionalFormatting>
  <conditionalFormatting sqref="U16 U18">
    <cfRule type="cellIs" dxfId="1186" priority="136" operator="greaterThan">
      <formula>1.5</formula>
    </cfRule>
  </conditionalFormatting>
  <conditionalFormatting sqref="M18">
    <cfRule type="cellIs" dxfId="1185" priority="134" operator="lessThan">
      <formula>0.5</formula>
    </cfRule>
    <cfRule type="cellIs" dxfId="1184" priority="135" operator="greaterThan">
      <formula>0.5</formula>
    </cfRule>
  </conditionalFormatting>
  <conditionalFormatting sqref="N18">
    <cfRule type="cellIs" dxfId="1183" priority="132" operator="lessThan">
      <formula>4.5</formula>
    </cfRule>
    <cfRule type="cellIs" dxfId="1182" priority="133" operator="greaterThan">
      <formula>5.5</formula>
    </cfRule>
  </conditionalFormatting>
  <conditionalFormatting sqref="O18">
    <cfRule type="cellIs" dxfId="1181" priority="130" operator="lessThan">
      <formula>1.5</formula>
    </cfRule>
    <cfRule type="cellIs" dxfId="1180" priority="131" operator="greaterThan">
      <formula>2.5</formula>
    </cfRule>
  </conditionalFormatting>
  <conditionalFormatting sqref="P18">
    <cfRule type="cellIs" dxfId="1179" priority="128" operator="lessThan">
      <formula>4.5</formula>
    </cfRule>
    <cfRule type="cellIs" dxfId="1178" priority="129" operator="greaterThan">
      <formula>7.5</formula>
    </cfRule>
  </conditionalFormatting>
  <conditionalFormatting sqref="R18:S18">
    <cfRule type="cellIs" dxfId="1177" priority="126" operator="lessThan">
      <formula>2.5</formula>
    </cfRule>
    <cfRule type="cellIs" dxfId="1176" priority="127" operator="greaterThan">
      <formula>4.5</formula>
    </cfRule>
  </conditionalFormatting>
  <conditionalFormatting sqref="T18">
    <cfRule type="cellIs" dxfId="1175" priority="124" operator="lessThan">
      <formula>2.5</formula>
    </cfRule>
    <cfRule type="cellIs" dxfId="1174" priority="125" operator="greaterThan">
      <formula>4.5</formula>
    </cfRule>
  </conditionalFormatting>
  <conditionalFormatting sqref="U18">
    <cfRule type="cellIs" dxfId="1173" priority="123" operator="greaterThan">
      <formula>1.5</formula>
    </cfRule>
  </conditionalFormatting>
  <conditionalFormatting sqref="L16:V16 L18:V18">
    <cfRule type="expression" dxfId="1172" priority="120">
      <formula>L16=""</formula>
    </cfRule>
  </conditionalFormatting>
  <conditionalFormatting sqref="S16 S18">
    <cfRule type="cellIs" dxfId="1171" priority="121" operator="greaterThan">
      <formula>0.5</formula>
    </cfRule>
    <cfRule type="cellIs" dxfId="1170" priority="122" operator="lessThan">
      <formula>0.5</formula>
    </cfRule>
  </conditionalFormatting>
  <conditionalFormatting sqref="L17:M17">
    <cfRule type="cellIs" dxfId="1169" priority="118" operator="lessThan">
      <formula>0.5</formula>
    </cfRule>
    <cfRule type="cellIs" dxfId="1168" priority="119" operator="greaterThan">
      <formula>0.5</formula>
    </cfRule>
  </conditionalFormatting>
  <conditionalFormatting sqref="N17">
    <cfRule type="cellIs" dxfId="1167" priority="116" operator="lessThan">
      <formula>4.5</formula>
    </cfRule>
    <cfRule type="cellIs" dxfId="1166" priority="117" operator="greaterThan">
      <formula>5.5</formula>
    </cfRule>
  </conditionalFormatting>
  <conditionalFormatting sqref="O17">
    <cfRule type="cellIs" dxfId="1165" priority="114" operator="lessThan">
      <formula>1.5</formula>
    </cfRule>
    <cfRule type="cellIs" dxfId="1164" priority="115" operator="greaterThan">
      <formula>2.5</formula>
    </cfRule>
  </conditionalFormatting>
  <conditionalFormatting sqref="P17">
    <cfRule type="cellIs" dxfId="1163" priority="112" operator="lessThan">
      <formula>4.5</formula>
    </cfRule>
    <cfRule type="cellIs" dxfId="1162" priority="113" operator="greaterThan">
      <formula>7.5</formula>
    </cfRule>
  </conditionalFormatting>
  <conditionalFormatting sqref="R17:S17">
    <cfRule type="cellIs" dxfId="1161" priority="110" operator="lessThan">
      <formula>2.5</formula>
    </cfRule>
    <cfRule type="cellIs" dxfId="1160" priority="111" operator="greaterThan">
      <formula>4.5</formula>
    </cfRule>
  </conditionalFormatting>
  <conditionalFormatting sqref="T17">
    <cfRule type="cellIs" dxfId="1159" priority="108" operator="lessThan">
      <formula>2.5</formula>
    </cfRule>
    <cfRule type="cellIs" dxfId="1158" priority="109" operator="greaterThan">
      <formula>4.5</formula>
    </cfRule>
  </conditionalFormatting>
  <conditionalFormatting sqref="U17">
    <cfRule type="cellIs" dxfId="1157" priority="107" operator="greaterThan">
      <formula>1.5</formula>
    </cfRule>
  </conditionalFormatting>
  <conditionalFormatting sqref="M17">
    <cfRule type="cellIs" dxfId="1156" priority="105" operator="lessThan">
      <formula>0.5</formula>
    </cfRule>
    <cfRule type="cellIs" dxfId="1155" priority="106" operator="greaterThan">
      <formula>0.5</formula>
    </cfRule>
  </conditionalFormatting>
  <conditionalFormatting sqref="N17">
    <cfRule type="cellIs" dxfId="1154" priority="103" operator="lessThan">
      <formula>4.5</formula>
    </cfRule>
    <cfRule type="cellIs" dxfId="1153" priority="104" operator="greaterThan">
      <formula>5.5</formula>
    </cfRule>
  </conditionalFormatting>
  <conditionalFormatting sqref="O17">
    <cfRule type="cellIs" dxfId="1152" priority="101" operator="lessThan">
      <formula>1.5</formula>
    </cfRule>
    <cfRule type="cellIs" dxfId="1151" priority="102" operator="greaterThan">
      <formula>2.5</formula>
    </cfRule>
  </conditionalFormatting>
  <conditionalFormatting sqref="P17">
    <cfRule type="cellIs" dxfId="1150" priority="99" operator="lessThan">
      <formula>4.5</formula>
    </cfRule>
    <cfRule type="cellIs" dxfId="1149" priority="100" operator="greaterThan">
      <formula>7.5</formula>
    </cfRule>
  </conditionalFormatting>
  <conditionalFormatting sqref="R17:S17">
    <cfRule type="cellIs" dxfId="1148" priority="97" operator="lessThan">
      <formula>2.5</formula>
    </cfRule>
    <cfRule type="cellIs" dxfId="1147" priority="98" operator="greaterThan">
      <formula>4.5</formula>
    </cfRule>
  </conditionalFormatting>
  <conditionalFormatting sqref="T17">
    <cfRule type="cellIs" dxfId="1146" priority="95" operator="lessThan">
      <formula>2.5</formula>
    </cfRule>
    <cfRule type="cellIs" dxfId="1145" priority="96" operator="greaterThan">
      <formula>4.5</formula>
    </cfRule>
  </conditionalFormatting>
  <conditionalFormatting sqref="U17">
    <cfRule type="cellIs" dxfId="1144" priority="94" operator="greaterThan">
      <formula>1.5</formula>
    </cfRule>
  </conditionalFormatting>
  <conditionalFormatting sqref="L17:V17">
    <cfRule type="expression" dxfId="1143" priority="91">
      <formula>L17=""</formula>
    </cfRule>
  </conditionalFormatting>
  <conditionalFormatting sqref="S17">
    <cfRule type="cellIs" dxfId="1142" priority="92" operator="greaterThan">
      <formula>0.5</formula>
    </cfRule>
    <cfRule type="cellIs" dxfId="1141" priority="93" operator="lessThan">
      <formula>0.5</formula>
    </cfRule>
  </conditionalFormatting>
  <conditionalFormatting sqref="L10:M10">
    <cfRule type="cellIs" dxfId="1140" priority="44" operator="lessThan">
      <formula>0.5</formula>
    </cfRule>
    <cfRule type="cellIs" dxfId="1139" priority="45" operator="greaterThan">
      <formula>0.5</formula>
    </cfRule>
  </conditionalFormatting>
  <conditionalFormatting sqref="N10">
    <cfRule type="cellIs" dxfId="1138" priority="42" operator="lessThan">
      <formula>4.5</formula>
    </cfRule>
    <cfRule type="cellIs" dxfId="1137" priority="43" operator="greaterThan">
      <formula>5.5</formula>
    </cfRule>
  </conditionalFormatting>
  <conditionalFormatting sqref="O10">
    <cfRule type="cellIs" dxfId="1136" priority="40" operator="lessThan">
      <formula>1.5</formula>
    </cfRule>
    <cfRule type="cellIs" dxfId="1135" priority="41" operator="greaterThan">
      <formula>2.5</formula>
    </cfRule>
  </conditionalFormatting>
  <conditionalFormatting sqref="P10">
    <cfRule type="cellIs" dxfId="1134" priority="38" operator="lessThan">
      <formula>4.5</formula>
    </cfRule>
    <cfRule type="cellIs" dxfId="1133" priority="39" operator="greaterThan">
      <formula>7.5</formula>
    </cfRule>
  </conditionalFormatting>
  <conditionalFormatting sqref="R10:S10">
    <cfRule type="cellIs" dxfId="1132" priority="36" operator="lessThan">
      <formula>2.5</formula>
    </cfRule>
    <cfRule type="cellIs" dxfId="1131" priority="37" operator="greaterThan">
      <formula>4.5</formula>
    </cfRule>
  </conditionalFormatting>
  <conditionalFormatting sqref="T10">
    <cfRule type="cellIs" dxfId="1130" priority="34" operator="lessThan">
      <formula>2.5</formula>
    </cfRule>
    <cfRule type="cellIs" dxfId="1129" priority="35" operator="greaterThan">
      <formula>4.5</formula>
    </cfRule>
  </conditionalFormatting>
  <conditionalFormatting sqref="U10">
    <cfRule type="cellIs" dxfId="1128" priority="33" operator="greaterThan">
      <formula>1.5</formula>
    </cfRule>
  </conditionalFormatting>
  <conditionalFormatting sqref="L10:V10">
    <cfRule type="expression" dxfId="1127" priority="30">
      <formula>L10=""</formula>
    </cfRule>
  </conditionalFormatting>
  <conditionalFormatting sqref="S10">
    <cfRule type="cellIs" dxfId="1126" priority="31" operator="greaterThan">
      <formula>0.5</formula>
    </cfRule>
    <cfRule type="cellIs" dxfId="1125" priority="32" operator="lessThan">
      <formula>0.5</formula>
    </cfRule>
  </conditionalFormatting>
  <conditionalFormatting sqref="L11:M11">
    <cfRule type="cellIs" dxfId="1124" priority="28" operator="lessThan">
      <formula>0.5</formula>
    </cfRule>
    <cfRule type="cellIs" dxfId="1123" priority="29" operator="greaterThan">
      <formula>0.5</formula>
    </cfRule>
  </conditionalFormatting>
  <conditionalFormatting sqref="N11">
    <cfRule type="cellIs" dxfId="1122" priority="26" operator="lessThan">
      <formula>4.5</formula>
    </cfRule>
    <cfRule type="cellIs" dxfId="1121" priority="27" operator="greaterThan">
      <formula>5.5</formula>
    </cfRule>
  </conditionalFormatting>
  <conditionalFormatting sqref="O11">
    <cfRule type="cellIs" dxfId="1120" priority="24" operator="lessThan">
      <formula>1.5</formula>
    </cfRule>
    <cfRule type="cellIs" dxfId="1119" priority="25" operator="greaterThan">
      <formula>2.5</formula>
    </cfRule>
  </conditionalFormatting>
  <conditionalFormatting sqref="P11">
    <cfRule type="cellIs" dxfId="1118" priority="22" operator="lessThan">
      <formula>4.5</formula>
    </cfRule>
    <cfRule type="cellIs" dxfId="1117" priority="23" operator="greaterThan">
      <formula>7.5</formula>
    </cfRule>
  </conditionalFormatting>
  <conditionalFormatting sqref="R11:S11">
    <cfRule type="cellIs" dxfId="1116" priority="20" operator="lessThan">
      <formula>2.5</formula>
    </cfRule>
    <cfRule type="cellIs" dxfId="1115" priority="21" operator="greaterThan">
      <formula>4.5</formula>
    </cfRule>
  </conditionalFormatting>
  <conditionalFormatting sqref="T11">
    <cfRule type="cellIs" dxfId="1114" priority="18" operator="lessThan">
      <formula>2.5</formula>
    </cfRule>
    <cfRule type="cellIs" dxfId="1113" priority="19" operator="greaterThan">
      <formula>4.5</formula>
    </cfRule>
  </conditionalFormatting>
  <conditionalFormatting sqref="U11">
    <cfRule type="cellIs" dxfId="1112" priority="17" operator="greaterThan">
      <formula>1.5</formula>
    </cfRule>
  </conditionalFormatting>
  <conditionalFormatting sqref="M11">
    <cfRule type="cellIs" dxfId="1111" priority="15" operator="lessThan">
      <formula>0.5</formula>
    </cfRule>
    <cfRule type="cellIs" dxfId="1110" priority="16" operator="greaterThan">
      <formula>0.5</formula>
    </cfRule>
  </conditionalFormatting>
  <conditionalFormatting sqref="N11">
    <cfRule type="cellIs" dxfId="1109" priority="13" operator="lessThan">
      <formula>4.5</formula>
    </cfRule>
    <cfRule type="cellIs" dxfId="1108" priority="14" operator="greaterThan">
      <formula>5.5</formula>
    </cfRule>
  </conditionalFormatting>
  <conditionalFormatting sqref="O11">
    <cfRule type="cellIs" dxfId="1107" priority="11" operator="lessThan">
      <formula>1.5</formula>
    </cfRule>
    <cfRule type="cellIs" dxfId="1106" priority="12" operator="greaterThan">
      <formula>2.5</formula>
    </cfRule>
  </conditionalFormatting>
  <conditionalFormatting sqref="P11">
    <cfRule type="cellIs" dxfId="1105" priority="9" operator="lessThan">
      <formula>4.5</formula>
    </cfRule>
    <cfRule type="cellIs" dxfId="1104" priority="10" operator="greaterThan">
      <formula>7.5</formula>
    </cfRule>
  </conditionalFormatting>
  <conditionalFormatting sqref="R11:S11">
    <cfRule type="cellIs" dxfId="1103" priority="7" operator="lessThan">
      <formula>2.5</formula>
    </cfRule>
    <cfRule type="cellIs" dxfId="1102" priority="8" operator="greaterThan">
      <formula>4.5</formula>
    </cfRule>
  </conditionalFormatting>
  <conditionalFormatting sqref="T11">
    <cfRule type="cellIs" dxfId="1101" priority="5" operator="lessThan">
      <formula>2.5</formula>
    </cfRule>
    <cfRule type="cellIs" dxfId="1100" priority="6" operator="greaterThan">
      <formula>4.5</formula>
    </cfRule>
  </conditionalFormatting>
  <conditionalFormatting sqref="U11">
    <cfRule type="cellIs" dxfId="1099" priority="4" operator="greaterThan">
      <formula>1.5</formula>
    </cfRule>
  </conditionalFormatting>
  <conditionalFormatting sqref="L11:V11">
    <cfRule type="expression" dxfId="1098" priority="1">
      <formula>L11=""</formula>
    </cfRule>
  </conditionalFormatting>
  <conditionalFormatting sqref="S11">
    <cfRule type="cellIs" dxfId="1097" priority="2" operator="greaterThan">
      <formula>0.5</formula>
    </cfRule>
    <cfRule type="cellIs" dxfId="109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X22" sqref="X22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539</v>
      </c>
      <c r="C4" s="26"/>
      <c r="D4" s="26"/>
      <c r="E4" s="77" t="s">
        <v>467</v>
      </c>
      <c r="F4" s="78"/>
      <c r="G4" s="78"/>
      <c r="H4" s="78"/>
      <c r="I4" s="79"/>
      <c r="J4" s="56">
        <v>72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540</v>
      </c>
      <c r="C5" s="26"/>
      <c r="D5" s="26"/>
      <c r="E5" s="77" t="s">
        <v>468</v>
      </c>
      <c r="F5" s="78"/>
      <c r="G5" s="78"/>
      <c r="H5" s="78"/>
      <c r="I5" s="79"/>
      <c r="J5" s="56">
        <v>6</v>
      </c>
      <c r="K5" s="56">
        <f>L32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542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544</v>
      </c>
      <c r="B10" s="8" t="s">
        <v>545</v>
      </c>
      <c r="C10" s="4" t="str">
        <f>CONCATENATE(YEAR,":",MONTH,":",WEEK,":",DAY,":",$A10)</f>
        <v>2016:2:1:7:XINZHU_3_E</v>
      </c>
      <c r="D10" s="4">
        <f>MATCH($C10,REPORT_DATA_BY_COMP!$A:$A,0)</f>
        <v>365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3</v>
      </c>
      <c r="I10" s="13">
        <f>IFERROR(INDEX(REPORT_DATA_BY_COMP!$A:$AB,$D10,MATCH(I$8,REPORT_DATA_BY_COMP!$A$1:$AB$1,0)), "")</f>
        <v>0</v>
      </c>
      <c r="J10" s="4" t="s">
        <v>565</v>
      </c>
      <c r="K10" s="4" t="s">
        <v>568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1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17</v>
      </c>
      <c r="R10" s="13">
        <f>IFERROR(INDEX(REPORT_DATA_BY_COMP!$A:$AB,$D10,MATCH(R$8,REPORT_DATA_BY_COMP!$A$1:$AB$1,0)), "")</f>
        <v>5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1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546</v>
      </c>
      <c r="B11" s="8" t="s">
        <v>547</v>
      </c>
      <c r="C11" s="4" t="str">
        <f>CONCATENATE(YEAR,":",MONTH,":",WEEK,":",DAY,":",$A11)</f>
        <v>2016:2:1:7:XINZHU_1_E</v>
      </c>
      <c r="D11" s="4">
        <f>MATCH($C11,REPORT_DATA_BY_COMP!$A:$A,0)</f>
        <v>363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1025</v>
      </c>
      <c r="K11" s="4" t="s">
        <v>569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9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548</v>
      </c>
      <c r="B12" s="8" t="s">
        <v>549</v>
      </c>
      <c r="C12" s="4" t="str">
        <f>CONCATENATE(YEAR,":",MONTH,":",WEEK,":",DAY,":",$A12)</f>
        <v>2016:2:1:7:XINZHU_1_S</v>
      </c>
      <c r="D12" s="4">
        <f>MATCH($C12,REPORT_DATA_BY_COMP!$A:$A,0)</f>
        <v>364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1026</v>
      </c>
      <c r="K12" s="4" t="s">
        <v>570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5</v>
      </c>
      <c r="P12" s="13">
        <f>IFERROR(INDEX(REPORT_DATA_BY_COMP!$A:$AB,$D12,MATCH(P$8,REPORT_DATA_BY_COMP!$A$1:$AB$1,0)), "")</f>
        <v>8</v>
      </c>
      <c r="Q12" s="13">
        <f>IFERROR(INDEX(REPORT_DATA_BY_COMP!$A:$AB,$D12,MATCH(Q$8,REPORT_DATA_BY_COMP!$A$1:$AB$1,0)), "")</f>
        <v>18</v>
      </c>
      <c r="R12" s="13">
        <f>IFERROR(INDEX(REPORT_DATA_BY_COMP!$A:$AB,$D12,MATCH(R$8,REPORT_DATA_BY_COMP!$A$1:$AB$1,0)), "")</f>
        <v>12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4</v>
      </c>
      <c r="U12" s="13">
        <f>IFERROR(INDEX(REPORT_DATA_BY_COMP!$A:$AB,$D12,MATCH(U$8,REPORT_DATA_BY_COMP!$A$1:$AB$1,0)), "")</f>
        <v>3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550</v>
      </c>
      <c r="B13" s="8" t="s">
        <v>551</v>
      </c>
      <c r="C13" s="4" t="str">
        <f>CONCATENATE(YEAR,":",MONTH,":",WEEK,":",DAY,":",$A13)</f>
        <v>2016:2:1:7:XINZHU_3_S</v>
      </c>
      <c r="D13" s="4">
        <f>MATCH($C13,REPORT_DATA_BY_COMP!$A:$A,0)</f>
        <v>366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1027</v>
      </c>
      <c r="K13" s="4" t="s">
        <v>571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9</v>
      </c>
      <c r="Q13" s="13">
        <f>IFERROR(INDEX(REPORT_DATA_BY_COMP!$A:$AB,$D13,MATCH(Q$8,REPORT_DATA_BY_COMP!$A$1:$AB$1,0)), "")</f>
        <v>26</v>
      </c>
      <c r="R13" s="13">
        <f>IFERROR(INDEX(REPORT_DATA_BY_COMP!$A:$AB,$D13,MATCH(R$8,REPORT_DATA_BY_COMP!$A$1:$AB$1,0)), "")</f>
        <v>12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:V14" si="0">SUM(F10:F13)</f>
        <v>1</v>
      </c>
      <c r="G14" s="14">
        <f t="shared" si="0"/>
        <v>8</v>
      </c>
      <c r="H14" s="14">
        <f t="shared" si="0"/>
        <v>9</v>
      </c>
      <c r="I14" s="14">
        <f t="shared" si="0"/>
        <v>0</v>
      </c>
      <c r="J14" s="14"/>
      <c r="K14" s="14"/>
      <c r="L14" s="14">
        <f t="shared" si="0"/>
        <v>0</v>
      </c>
      <c r="M14" s="14">
        <f t="shared" si="0"/>
        <v>0</v>
      </c>
      <c r="N14" s="14">
        <f t="shared" si="0"/>
        <v>25</v>
      </c>
      <c r="O14" s="14">
        <f t="shared" si="0"/>
        <v>6</v>
      </c>
      <c r="P14" s="14">
        <f t="shared" si="0"/>
        <v>22</v>
      </c>
      <c r="Q14" s="14">
        <f t="shared" si="0"/>
        <v>70</v>
      </c>
      <c r="R14" s="14">
        <f t="shared" si="0"/>
        <v>32</v>
      </c>
      <c r="S14" s="14">
        <f t="shared" si="0"/>
        <v>0</v>
      </c>
      <c r="T14" s="14">
        <f t="shared" si="0"/>
        <v>14</v>
      </c>
      <c r="U14" s="14">
        <f t="shared" si="0"/>
        <v>4</v>
      </c>
      <c r="V14" s="14">
        <f t="shared" si="0"/>
        <v>0</v>
      </c>
    </row>
    <row r="15" spans="1:22" x14ac:dyDescent="0.25">
      <c r="A15" s="25"/>
      <c r="B15" s="15" t="s">
        <v>552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553</v>
      </c>
      <c r="B16" s="8" t="s">
        <v>554</v>
      </c>
      <c r="C16" s="4" t="str">
        <f>CONCATENATE(YEAR,":",MONTH,":",WEEK,":",DAY,":",$A16)</f>
        <v>2016:2:1:7:ZHUDONG_E</v>
      </c>
      <c r="D16" s="4">
        <f>MATCH($C16,REPORT_DATA_BY_COMP!$A:$A,0)</f>
        <v>385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566</v>
      </c>
      <c r="K16" s="4" t="s">
        <v>572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2</v>
      </c>
      <c r="Q16" s="13">
        <f>IFERROR(INDEX(REPORT_DATA_BY_COMP!$A:$AB,$D16,MATCH(Q$8,REPORT_DATA_BY_COMP!$A$1:$AB$1,0)), "")</f>
        <v>0</v>
      </c>
      <c r="R16" s="13">
        <f>IFERROR(INDEX(REPORT_DATA_BY_COMP!$A:$AB,$D16,MATCH(R$8,REPORT_DATA_BY_COMP!$A$1:$AB$1,0)), "")</f>
        <v>0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4</v>
      </c>
      <c r="U16" s="13">
        <f>IFERROR(INDEX(REPORT_DATA_BY_COMP!$A:$AB,$D16,MATCH(U$8,REPORT_DATA_BY_COMP!$A$1:$AB$1,0)), "")</f>
        <v>3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555</v>
      </c>
      <c r="B17" s="8" t="s">
        <v>556</v>
      </c>
      <c r="C17" s="4" t="str">
        <f>CONCATENATE(YEAR,":",MONTH,":",WEEK,":",DAY,":",$A17)</f>
        <v>2016:2:1:7:ZHUDONG_S</v>
      </c>
      <c r="D17" s="4">
        <f>MATCH($C17,REPORT_DATA_BY_COMP!$A:$A,0)</f>
        <v>386</v>
      </c>
      <c r="E17" s="13">
        <f>IFERROR(INDEX(REPORT_DATA_BY_COMP!$A:$AB,$D17,MATCH(E$8,REPORT_DATA_BY_COMP!$A$1:$AB$1,0)), "")</f>
        <v>1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2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567</v>
      </c>
      <c r="K17" s="4" t="s">
        <v>573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11</v>
      </c>
      <c r="Q17" s="13">
        <f>IFERROR(INDEX(REPORT_DATA_BY_COMP!$A:$AB,$D17,MATCH(Q$8,REPORT_DATA_BY_COMP!$A$1:$AB$1,0)), "")</f>
        <v>8</v>
      </c>
      <c r="R17" s="13">
        <f>IFERROR(INDEX(REPORT_DATA_BY_COMP!$A:$AB,$D17,MATCH(R$8,REPORT_DATA_BY_COMP!$A$1:$AB$1,0)), "")</f>
        <v>4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8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25"/>
      <c r="B18" s="11" t="s">
        <v>24</v>
      </c>
      <c r="C18" s="12"/>
      <c r="D18" s="12"/>
      <c r="E18" s="14">
        <f>SUM(E16:E17)</f>
        <v>1</v>
      </c>
      <c r="F18" s="14">
        <f>SUM(F16:F17)</f>
        <v>1</v>
      </c>
      <c r="G18" s="14">
        <f>SUM(G16:G17)</f>
        <v>2</v>
      </c>
      <c r="H18" s="14">
        <f>SUM(H16:H17)</f>
        <v>4</v>
      </c>
      <c r="I18" s="14">
        <f>SUM(I16:I17)</f>
        <v>0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8</v>
      </c>
      <c r="O18" s="14">
        <f t="shared" si="1"/>
        <v>3</v>
      </c>
      <c r="P18" s="14">
        <f t="shared" si="1"/>
        <v>13</v>
      </c>
      <c r="Q18" s="14">
        <f t="shared" si="1"/>
        <v>8</v>
      </c>
      <c r="R18" s="14">
        <f t="shared" si="1"/>
        <v>4</v>
      </c>
      <c r="S18" s="14">
        <f t="shared" si="1"/>
        <v>0</v>
      </c>
      <c r="T18" s="14">
        <f t="shared" si="1"/>
        <v>12</v>
      </c>
      <c r="U18" s="14">
        <f t="shared" si="1"/>
        <v>6</v>
      </c>
      <c r="V18" s="14">
        <f t="shared" si="1"/>
        <v>0</v>
      </c>
    </row>
    <row r="19" spans="1:22" x14ac:dyDescent="0.25">
      <c r="A19" s="25"/>
      <c r="B19" s="5" t="s">
        <v>557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30" t="s">
        <v>1011</v>
      </c>
      <c r="B20" s="8" t="s">
        <v>558</v>
      </c>
      <c r="C20" s="4" t="str">
        <f>CONCATENATE(YEAR,":",MONTH,":",WEEK,":",DAY,":",$A20)</f>
        <v>2016:2:1:7:ZHUBEI_3_E</v>
      </c>
      <c r="D20" s="4">
        <f>MATCH($C20,REPORT_DATA_BY_COMP!$A:$A,0)</f>
        <v>384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4</v>
      </c>
      <c r="H20" s="13">
        <f>IFERROR(INDEX(REPORT_DATA_BY_COMP!$A:$AB,$D20,MATCH(H$8,REPORT_DATA_BY_COMP!$A$1:$AB$1,0)), "")</f>
        <v>6</v>
      </c>
      <c r="I20" s="13">
        <f>IFERROR(INDEX(REPORT_DATA_BY_COMP!$A:$AB,$D20,MATCH(I$8,REPORT_DATA_BY_COMP!$A$1:$AB$1,0)), "")</f>
        <v>0</v>
      </c>
      <c r="J20" s="4" t="s">
        <v>1030</v>
      </c>
      <c r="K20" s="4" t="s">
        <v>1010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10</v>
      </c>
      <c r="O20" s="13">
        <f>IFERROR(INDEX(REPORT_DATA_BY_COMP!$A:$AB,$D20,MATCH(O$8,REPORT_DATA_BY_COMP!$A$1:$AB$1,0)), "")</f>
        <v>2</v>
      </c>
      <c r="P20" s="13">
        <f>IFERROR(INDEX(REPORT_DATA_BY_COMP!$A:$AB,$D20,MATCH(P$8,REPORT_DATA_BY_COMP!$A$1:$AB$1,0)), "")</f>
        <v>9</v>
      </c>
      <c r="Q20" s="13">
        <f>IFERROR(INDEX(REPORT_DATA_BY_COMP!$A:$AB,$D20,MATCH(Q$8,REPORT_DATA_BY_COMP!$A$1:$AB$1,0)), "")</f>
        <v>19</v>
      </c>
      <c r="R20" s="13">
        <f>IFERROR(INDEX(REPORT_DATA_BY_COMP!$A:$AB,$D20,MATCH(R$8,REPORT_DATA_BY_COMP!$A$1:$AB$1,0)), "")</f>
        <v>6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2</v>
      </c>
      <c r="U20" s="13">
        <f>IFERROR(INDEX(REPORT_DATA_BY_COMP!$A:$AB,$D20,MATCH(U$8,REPORT_DATA_BY_COMP!$A$1:$AB$1,0)), "")</f>
        <v>1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559</v>
      </c>
      <c r="B21" s="8" t="s">
        <v>560</v>
      </c>
      <c r="C21" s="4" t="str">
        <f>CONCATENATE(YEAR,":",MONTH,":",WEEK,":",DAY,":",$A21)</f>
        <v>2016:2:1:7:ZHUBEI_2_E</v>
      </c>
      <c r="D21" s="4">
        <f>MATCH($C21,REPORT_DATA_BY_COMP!$A:$A,0)</f>
        <v>382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1031</v>
      </c>
      <c r="K21" s="4" t="s">
        <v>574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1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3</v>
      </c>
      <c r="Q21" s="13">
        <f>IFERROR(INDEX(REPORT_DATA_BY_COMP!$A:$AB,$D21,MATCH(Q$8,REPORT_DATA_BY_COMP!$A$1:$AB$1,0)), "")</f>
        <v>7</v>
      </c>
      <c r="R21" s="13">
        <f>IFERROR(INDEX(REPORT_DATA_BY_COMP!$A:$AB,$D21,MATCH(R$8,REPORT_DATA_BY_COMP!$A$1:$AB$1,0)), "")</f>
        <v>5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563</v>
      </c>
      <c r="B22" s="8" t="s">
        <v>562</v>
      </c>
      <c r="C22" s="4" t="str">
        <f>CONCATENATE(YEAR,":",MONTH,":",WEEK,":",DAY,":",$A22)</f>
        <v>2016:2:1:7:ZHUBEI_2_S</v>
      </c>
      <c r="D22" s="4">
        <f>MATCH($C22,REPORT_DATA_BY_COMP!$A:$A,0)</f>
        <v>383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3</v>
      </c>
      <c r="H22" s="13">
        <f>IFERROR(INDEX(REPORT_DATA_BY_COMP!$A:$AB,$D22,MATCH(H$8,REPORT_DATA_BY_COMP!$A$1:$AB$1,0)), "")</f>
        <v>2</v>
      </c>
      <c r="I22" s="13">
        <f>IFERROR(INDEX(REPORT_DATA_BY_COMP!$A:$AB,$D22,MATCH(I$8,REPORT_DATA_BY_COMP!$A$1:$AB$1,0)), "")</f>
        <v>0</v>
      </c>
      <c r="J22" s="4" t="s">
        <v>1028</v>
      </c>
      <c r="K22" s="4" t="s">
        <v>576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5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7</v>
      </c>
      <c r="Q22" s="13">
        <f>IFERROR(INDEX(REPORT_DATA_BY_COMP!$A:$AB,$D22,MATCH(Q$8,REPORT_DATA_BY_COMP!$A$1:$AB$1,0)), "")</f>
        <v>5</v>
      </c>
      <c r="R22" s="13">
        <f>IFERROR(INDEX(REPORT_DATA_BY_COMP!$A:$AB,$D22,MATCH(R$8,REPORT_DATA_BY_COMP!$A$1:$AB$1,0)), "")</f>
        <v>0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5</v>
      </c>
      <c r="U22" s="13">
        <f>IFERROR(INDEX(REPORT_DATA_BY_COMP!$A:$AB,$D22,MATCH(U$8,REPORT_DATA_BY_COMP!$A$1:$AB$1,0)), "")</f>
        <v>1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561</v>
      </c>
      <c r="B23" s="8" t="s">
        <v>564</v>
      </c>
      <c r="C23" s="4" t="str">
        <f>CONCATENATE(YEAR,":",MONTH,":",WEEK,":",DAY,":",$A23)</f>
        <v>2016:2:1:7:ZHUBEI_1_S</v>
      </c>
      <c r="D23" s="4">
        <f>MATCH($C23,REPORT_DATA_BY_COMP!$A:$A,0)</f>
        <v>381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1</v>
      </c>
      <c r="G23" s="13">
        <f>IFERROR(INDEX(REPORT_DATA_BY_COMP!$A:$AB,$D23,MATCH(G$8,REPORT_DATA_BY_COMP!$A$1:$AB$1,0)), "")</f>
        <v>0</v>
      </c>
      <c r="H23" s="13">
        <f>IFERROR(INDEX(REPORT_DATA_BY_COMP!$A:$AB,$D23,MATCH(H$8,REPORT_DATA_BY_COMP!$A$1:$AB$1,0)), "")</f>
        <v>1</v>
      </c>
      <c r="I23" s="13">
        <f>IFERROR(INDEX(REPORT_DATA_BY_COMP!$A:$AB,$D23,MATCH(I$8,REPORT_DATA_BY_COMP!$A$1:$AB$1,0)), "")</f>
        <v>0</v>
      </c>
      <c r="J23" s="4" t="s">
        <v>1029</v>
      </c>
      <c r="K23" s="4" t="s">
        <v>575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2</v>
      </c>
      <c r="O23" s="13">
        <f>IFERROR(INDEX(REPORT_DATA_BY_COMP!$A:$AB,$D23,MATCH(O$8,REPORT_DATA_BY_COMP!$A$1:$AB$1,0)), "")</f>
        <v>1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17</v>
      </c>
      <c r="R23" s="13">
        <f>IFERROR(INDEX(REPORT_DATA_BY_COMP!$A:$AB,$D23,MATCH(R$8,REPORT_DATA_BY_COMP!$A$1:$AB$1,0)), "")</f>
        <v>4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8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/>
      <c r="B24" s="11" t="s">
        <v>24</v>
      </c>
      <c r="C24" s="12"/>
      <c r="D24" s="12"/>
      <c r="E24" s="14">
        <f t="shared" ref="E24:H24" si="2">SUM(E20:E23)</f>
        <v>0</v>
      </c>
      <c r="F24" s="14">
        <f t="shared" si="2"/>
        <v>1</v>
      </c>
      <c r="G24" s="14">
        <f t="shared" si="2"/>
        <v>8</v>
      </c>
      <c r="H24" s="14">
        <f t="shared" si="2"/>
        <v>9</v>
      </c>
      <c r="I24" s="14">
        <f>SUM(I20:I23)</f>
        <v>0</v>
      </c>
      <c r="J24" s="12"/>
      <c r="K24" s="12"/>
      <c r="L24" s="14">
        <f t="shared" ref="L24:U24" si="3">SUM(L20:L23)</f>
        <v>0</v>
      </c>
      <c r="M24" s="14">
        <f t="shared" si="3"/>
        <v>0</v>
      </c>
      <c r="N24" s="14">
        <f t="shared" si="3"/>
        <v>18</v>
      </c>
      <c r="O24" s="14">
        <f t="shared" si="3"/>
        <v>3</v>
      </c>
      <c r="P24" s="14">
        <f t="shared" si="3"/>
        <v>23</v>
      </c>
      <c r="Q24" s="14">
        <f t="shared" si="3"/>
        <v>48</v>
      </c>
      <c r="R24" s="14">
        <f t="shared" si="3"/>
        <v>15</v>
      </c>
      <c r="S24" s="14">
        <f t="shared" si="3"/>
        <v>0</v>
      </c>
      <c r="T24" s="14">
        <f t="shared" si="3"/>
        <v>18</v>
      </c>
      <c r="U24" s="14">
        <f t="shared" si="3"/>
        <v>3</v>
      </c>
      <c r="V24" s="14">
        <f>SUM(V20:V23)</f>
        <v>0</v>
      </c>
    </row>
    <row r="26" spans="1:22" x14ac:dyDescent="0.25">
      <c r="B26" s="15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</row>
    <row r="27" spans="1:22" x14ac:dyDescent="0.25">
      <c r="A27" s="9" t="s">
        <v>64</v>
      </c>
      <c r="B27" s="35" t="s">
        <v>57</v>
      </c>
      <c r="C27" s="16" t="str">
        <f>CONCATENATE(YEAR,":",MONTH,":1:",WEEKLY_REPORT_DAY,":", $A27)</f>
        <v>2016:2:1:7:XINZHU</v>
      </c>
      <c r="D27" s="16">
        <f>MATCH($C27,REPORT_DATA_BY_ZONE!$A:$A, 0)</f>
        <v>44</v>
      </c>
      <c r="E27" s="13">
        <f>IFERROR(INDEX(REPORT_DATA_BY_ZONE!$A:$AA,$D27,MATCH(E$8,REPORT_DATA_BY_ZONE!$A$1:$AA$1,0)), "")</f>
        <v>1</v>
      </c>
      <c r="F27" s="13">
        <f>IFERROR(INDEX(REPORT_DATA_BY_ZONE!$A:$AA,$D27,MATCH(F$8,REPORT_DATA_BY_ZONE!$A$1:$AA$1,0)), "")</f>
        <v>3</v>
      </c>
      <c r="G27" s="13">
        <f>IFERROR(INDEX(REPORT_DATA_BY_ZONE!$A:$AA,$D27,MATCH(G$8,REPORT_DATA_BY_ZONE!$A$1:$AA$1,0)), "")</f>
        <v>18</v>
      </c>
      <c r="H27" s="13">
        <f>IFERROR(INDEX(REPORT_DATA_BY_ZONE!$A:$AA,$D27,MATCH(H$8,REPORT_DATA_BY_ZONE!$A$1:$AA$1,0)), "")</f>
        <v>22</v>
      </c>
      <c r="I27" s="13">
        <f>IFERROR(INDEX(REPORT_DATA_BY_ZONE!$A:$AA,$D27,MATCH(I$8,REPORT_DATA_BY_ZONE!$A$1:$AA$1,0)), "")</f>
        <v>0</v>
      </c>
      <c r="J27" s="16"/>
      <c r="K27" s="16"/>
      <c r="L27" s="21">
        <f>IFERROR(INDEX(REPORT_DATA_BY_ZONE!$A:$AA,$D27,MATCH(L$8,REPORT_DATA_BY_ZONE!$A$1:$AA$1,0)), "")</f>
        <v>0</v>
      </c>
      <c r="M27" s="21">
        <f>IFERROR(INDEX(REPORT_DATA_BY_ZONE!$A:$AA,$D27,MATCH(M$8,REPORT_DATA_BY_ZONE!$A$1:$AA$1,0)), "")</f>
        <v>0</v>
      </c>
      <c r="N27" s="21">
        <f>IFERROR(INDEX(REPORT_DATA_BY_ZONE!$A:$AA,$D27,MATCH(N$8,REPORT_DATA_BY_ZONE!$A$1:$AA$1,0)), "")</f>
        <v>51</v>
      </c>
      <c r="O27" s="21">
        <f>IFERROR(INDEX(REPORT_DATA_BY_ZONE!$A:$AA,$D27,MATCH(O$8,REPORT_DATA_BY_ZONE!$A$1:$AA$1,0)), "")</f>
        <v>12</v>
      </c>
      <c r="P27" s="21">
        <f>IFERROR(INDEX(REPORT_DATA_BY_ZONE!$A:$AA,$D27,MATCH(P$8,REPORT_DATA_BY_ZONE!$A$1:$AA$1,0)), "")</f>
        <v>58</v>
      </c>
      <c r="Q27" s="21">
        <f>IFERROR(INDEX(REPORT_DATA_BY_ZONE!$A:$AA,$D27,MATCH(Q$8,REPORT_DATA_BY_ZONE!$A$1:$AA$1,0)), "")</f>
        <v>126</v>
      </c>
      <c r="R27" s="21">
        <f>IFERROR(INDEX(REPORT_DATA_BY_ZONE!$A:$AA,$D27,MATCH(R$8,REPORT_DATA_BY_ZONE!$A$1:$AA$1,0)), "")</f>
        <v>51</v>
      </c>
      <c r="S27" s="21">
        <f>IFERROR(INDEX(REPORT_DATA_BY_ZONE!$A:$AA,$D27,MATCH(S$8,REPORT_DATA_BY_ZONE!$A$1:$AA$1,0)), "")</f>
        <v>0</v>
      </c>
      <c r="T27" s="21">
        <f>IFERROR(INDEX(REPORT_DATA_BY_ZONE!$A:$AA,$D27,MATCH(T$8,REPORT_DATA_BY_ZONE!$A$1:$AA$1,0)), "")</f>
        <v>44</v>
      </c>
      <c r="U27" s="21">
        <f>IFERROR(INDEX(REPORT_DATA_BY_ZONE!$A:$AA,$D27,MATCH(U$8,REPORT_DATA_BY_ZONE!$A$1:$AA$1,0)), "")</f>
        <v>13</v>
      </c>
      <c r="V27" s="21">
        <f>IFERROR(INDEX(REPORT_DATA_BY_ZONE!$A:$AA,$D27,MATCH(V$8,REPORT_DATA_BY_ZONE!$A$1:$AA$1,0)), "")</f>
        <v>0</v>
      </c>
    </row>
    <row r="28" spans="1:22" x14ac:dyDescent="0.25">
      <c r="A28" s="9" t="s">
        <v>64</v>
      </c>
      <c r="B28" s="35" t="s">
        <v>58</v>
      </c>
      <c r="C28" s="16" t="str">
        <f>CONCATENATE(YEAR,":",MONTH,":2:",WEEKLY_REPORT_DAY,":", $A28)</f>
        <v>2016:2:2:7:XINZHU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64</v>
      </c>
      <c r="B29" s="35" t="s">
        <v>59</v>
      </c>
      <c r="C29" s="16" t="str">
        <f>CONCATENATE(YEAR,":",MONTH,":3:",WEEKLY_REPORT_DAY,":", $A29)</f>
        <v>2016:2:3:7:XINZHU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64</v>
      </c>
      <c r="B30" s="35" t="s">
        <v>60</v>
      </c>
      <c r="C30" s="16" t="str">
        <f>CONCATENATE(YEAR,":",MONTH,":4:",WEEKLY_REPORT_DAY,":", $A30)</f>
        <v>2016:2:4:7:XINZHU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64</v>
      </c>
      <c r="B31" s="35" t="s">
        <v>61</v>
      </c>
      <c r="C31" s="16" t="str">
        <f>CONCATENATE(YEAR,":",MONTH,":5:",WEEKLY_REPORT_DAY,":", $A31)</f>
        <v>2016:2:5:7:XINZHU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B32" s="20" t="s">
        <v>24</v>
      </c>
      <c r="C32" s="17"/>
      <c r="D32" s="17"/>
      <c r="E32" s="22">
        <f>SUM(E27:E31)</f>
        <v>1</v>
      </c>
      <c r="F32" s="22">
        <f t="shared" ref="F32:V32" si="4">SUM(F27:F31)</f>
        <v>3</v>
      </c>
      <c r="G32" s="22">
        <f t="shared" si="4"/>
        <v>18</v>
      </c>
      <c r="H32" s="22">
        <f t="shared" si="4"/>
        <v>22</v>
      </c>
      <c r="I32" s="22">
        <f t="shared" si="4"/>
        <v>0</v>
      </c>
      <c r="J32" s="17"/>
      <c r="K32" s="17"/>
      <c r="L32" s="22">
        <f t="shared" si="4"/>
        <v>0</v>
      </c>
      <c r="M32" s="22">
        <f t="shared" si="4"/>
        <v>0</v>
      </c>
      <c r="N32" s="22">
        <f t="shared" si="4"/>
        <v>51</v>
      </c>
      <c r="O32" s="22">
        <f t="shared" si="4"/>
        <v>12</v>
      </c>
      <c r="P32" s="22">
        <f t="shared" si="4"/>
        <v>58</v>
      </c>
      <c r="Q32" s="22">
        <f t="shared" si="4"/>
        <v>126</v>
      </c>
      <c r="R32" s="22">
        <f t="shared" si="4"/>
        <v>51</v>
      </c>
      <c r="S32" s="22">
        <f t="shared" si="4"/>
        <v>0</v>
      </c>
      <c r="T32" s="22">
        <f t="shared" si="4"/>
        <v>44</v>
      </c>
      <c r="U32" s="22">
        <f t="shared" si="4"/>
        <v>13</v>
      </c>
      <c r="V32" s="22">
        <f t="shared" si="4"/>
        <v>0</v>
      </c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095" priority="237" operator="lessThan">
      <formula>0.5</formula>
    </cfRule>
    <cfRule type="cellIs" dxfId="1094" priority="238" operator="greaterThan">
      <formula>0.5</formula>
    </cfRule>
  </conditionalFormatting>
  <conditionalFormatting sqref="N12">
    <cfRule type="cellIs" dxfId="1093" priority="235" operator="lessThan">
      <formula>4.5</formula>
    </cfRule>
    <cfRule type="cellIs" dxfId="1092" priority="236" operator="greaterThan">
      <formula>5.5</formula>
    </cfRule>
  </conditionalFormatting>
  <conditionalFormatting sqref="O12">
    <cfRule type="cellIs" dxfId="1091" priority="233" operator="lessThan">
      <formula>1.5</formula>
    </cfRule>
    <cfRule type="cellIs" dxfId="1090" priority="234" operator="greaterThan">
      <formula>2.5</formula>
    </cfRule>
  </conditionalFormatting>
  <conditionalFormatting sqref="P12">
    <cfRule type="cellIs" dxfId="1089" priority="231" operator="lessThan">
      <formula>4.5</formula>
    </cfRule>
    <cfRule type="cellIs" dxfId="1088" priority="232" operator="greaterThan">
      <formula>7.5</formula>
    </cfRule>
  </conditionalFormatting>
  <conditionalFormatting sqref="R12:S12">
    <cfRule type="cellIs" dxfId="1087" priority="229" operator="lessThan">
      <formula>2.5</formula>
    </cfRule>
    <cfRule type="cellIs" dxfId="1086" priority="230" operator="greaterThan">
      <formula>4.5</formula>
    </cfRule>
  </conditionalFormatting>
  <conditionalFormatting sqref="T12">
    <cfRule type="cellIs" dxfId="1085" priority="227" operator="lessThan">
      <formula>2.5</formula>
    </cfRule>
    <cfRule type="cellIs" dxfId="1084" priority="228" operator="greaterThan">
      <formula>4.5</formula>
    </cfRule>
  </conditionalFormatting>
  <conditionalFormatting sqref="U12">
    <cfRule type="cellIs" dxfId="1083" priority="226" operator="greaterThan">
      <formula>1.5</formula>
    </cfRule>
  </conditionalFormatting>
  <conditionalFormatting sqref="L12:V12">
    <cfRule type="expression" dxfId="1082" priority="223">
      <formula>L12=""</formula>
    </cfRule>
  </conditionalFormatting>
  <conditionalFormatting sqref="S12">
    <cfRule type="cellIs" dxfId="1081" priority="224" operator="greaterThan">
      <formula>0.5</formula>
    </cfRule>
    <cfRule type="cellIs" dxfId="1080" priority="225" operator="lessThan">
      <formula>0.5</formula>
    </cfRule>
  </conditionalFormatting>
  <conditionalFormatting sqref="L13:M13">
    <cfRule type="cellIs" dxfId="1079" priority="221" operator="lessThan">
      <formula>0.5</formula>
    </cfRule>
    <cfRule type="cellIs" dxfId="1078" priority="222" operator="greaterThan">
      <formula>0.5</formula>
    </cfRule>
  </conditionalFormatting>
  <conditionalFormatting sqref="N13">
    <cfRule type="cellIs" dxfId="1077" priority="219" operator="lessThan">
      <formula>4.5</formula>
    </cfRule>
    <cfRule type="cellIs" dxfId="1076" priority="220" operator="greaterThan">
      <formula>5.5</formula>
    </cfRule>
  </conditionalFormatting>
  <conditionalFormatting sqref="O13">
    <cfRule type="cellIs" dxfId="1075" priority="217" operator="lessThan">
      <formula>1.5</formula>
    </cfRule>
    <cfRule type="cellIs" dxfId="1074" priority="218" operator="greaterThan">
      <formula>2.5</formula>
    </cfRule>
  </conditionalFormatting>
  <conditionalFormatting sqref="P13">
    <cfRule type="cellIs" dxfId="1073" priority="215" operator="lessThan">
      <formula>4.5</formula>
    </cfRule>
    <cfRule type="cellIs" dxfId="1072" priority="216" operator="greaterThan">
      <formula>7.5</formula>
    </cfRule>
  </conditionalFormatting>
  <conditionalFormatting sqref="R13:S13">
    <cfRule type="cellIs" dxfId="1071" priority="213" operator="lessThan">
      <formula>2.5</formula>
    </cfRule>
    <cfRule type="cellIs" dxfId="1070" priority="214" operator="greaterThan">
      <formula>4.5</formula>
    </cfRule>
  </conditionalFormatting>
  <conditionalFormatting sqref="T13">
    <cfRule type="cellIs" dxfId="1069" priority="211" operator="lessThan">
      <formula>2.5</formula>
    </cfRule>
    <cfRule type="cellIs" dxfId="1068" priority="212" operator="greaterThan">
      <formula>4.5</formula>
    </cfRule>
  </conditionalFormatting>
  <conditionalFormatting sqref="U13">
    <cfRule type="cellIs" dxfId="1067" priority="210" operator="greaterThan">
      <formula>1.5</formula>
    </cfRule>
  </conditionalFormatting>
  <conditionalFormatting sqref="M13">
    <cfRule type="cellIs" dxfId="1066" priority="208" operator="lessThan">
      <formula>0.5</formula>
    </cfRule>
    <cfRule type="cellIs" dxfId="1065" priority="209" operator="greaterThan">
      <formula>0.5</formula>
    </cfRule>
  </conditionalFormatting>
  <conditionalFormatting sqref="N13">
    <cfRule type="cellIs" dxfId="1064" priority="206" operator="lessThan">
      <formula>4.5</formula>
    </cfRule>
    <cfRule type="cellIs" dxfId="1063" priority="207" operator="greaterThan">
      <formula>5.5</formula>
    </cfRule>
  </conditionalFormatting>
  <conditionalFormatting sqref="O13">
    <cfRule type="cellIs" dxfId="1062" priority="204" operator="lessThan">
      <formula>1.5</formula>
    </cfRule>
    <cfRule type="cellIs" dxfId="1061" priority="205" operator="greaterThan">
      <formula>2.5</formula>
    </cfRule>
  </conditionalFormatting>
  <conditionalFormatting sqref="P13">
    <cfRule type="cellIs" dxfId="1060" priority="202" operator="lessThan">
      <formula>4.5</formula>
    </cfRule>
    <cfRule type="cellIs" dxfId="1059" priority="203" operator="greaterThan">
      <formula>7.5</formula>
    </cfRule>
  </conditionalFormatting>
  <conditionalFormatting sqref="R13:S13">
    <cfRule type="cellIs" dxfId="1058" priority="200" operator="lessThan">
      <formula>2.5</formula>
    </cfRule>
    <cfRule type="cellIs" dxfId="1057" priority="201" operator="greaterThan">
      <formula>4.5</formula>
    </cfRule>
  </conditionalFormatting>
  <conditionalFormatting sqref="T13">
    <cfRule type="cellIs" dxfId="1056" priority="198" operator="lessThan">
      <formula>2.5</formula>
    </cfRule>
    <cfRule type="cellIs" dxfId="1055" priority="199" operator="greaterThan">
      <formula>4.5</formula>
    </cfRule>
  </conditionalFormatting>
  <conditionalFormatting sqref="U13">
    <cfRule type="cellIs" dxfId="1054" priority="197" operator="greaterThan">
      <formula>1.5</formula>
    </cfRule>
  </conditionalFormatting>
  <conditionalFormatting sqref="L13:V13">
    <cfRule type="expression" dxfId="1053" priority="194">
      <formula>L13=""</formula>
    </cfRule>
  </conditionalFormatting>
  <conditionalFormatting sqref="S13">
    <cfRule type="cellIs" dxfId="1052" priority="195" operator="greaterThan">
      <formula>0.5</formula>
    </cfRule>
    <cfRule type="cellIs" dxfId="1051" priority="196" operator="lessThan">
      <formula>0.5</formula>
    </cfRule>
  </conditionalFormatting>
  <conditionalFormatting sqref="L16:M16">
    <cfRule type="cellIs" dxfId="1050" priority="192" operator="lessThan">
      <formula>0.5</formula>
    </cfRule>
    <cfRule type="cellIs" dxfId="1049" priority="193" operator="greaterThan">
      <formula>0.5</formula>
    </cfRule>
  </conditionalFormatting>
  <conditionalFormatting sqref="N16">
    <cfRule type="cellIs" dxfId="1048" priority="190" operator="lessThan">
      <formula>4.5</formula>
    </cfRule>
    <cfRule type="cellIs" dxfId="1047" priority="191" operator="greaterThan">
      <formula>5.5</formula>
    </cfRule>
  </conditionalFormatting>
  <conditionalFormatting sqref="O16">
    <cfRule type="cellIs" dxfId="1046" priority="188" operator="lessThan">
      <formula>1.5</formula>
    </cfRule>
    <cfRule type="cellIs" dxfId="1045" priority="189" operator="greaterThan">
      <formula>2.5</formula>
    </cfRule>
  </conditionalFormatting>
  <conditionalFormatting sqref="P16">
    <cfRule type="cellIs" dxfId="1044" priority="186" operator="lessThan">
      <formula>4.5</formula>
    </cfRule>
    <cfRule type="cellIs" dxfId="1043" priority="187" operator="greaterThan">
      <formula>7.5</formula>
    </cfRule>
  </conditionalFormatting>
  <conditionalFormatting sqref="R16:S16">
    <cfRule type="cellIs" dxfId="1042" priority="184" operator="lessThan">
      <formula>2.5</formula>
    </cfRule>
    <cfRule type="cellIs" dxfId="1041" priority="185" operator="greaterThan">
      <formula>4.5</formula>
    </cfRule>
  </conditionalFormatting>
  <conditionalFormatting sqref="T16">
    <cfRule type="cellIs" dxfId="1040" priority="182" operator="lessThan">
      <formula>2.5</formula>
    </cfRule>
    <cfRule type="cellIs" dxfId="1039" priority="183" operator="greaterThan">
      <formula>4.5</formula>
    </cfRule>
  </conditionalFormatting>
  <conditionalFormatting sqref="U16">
    <cfRule type="cellIs" dxfId="1038" priority="181" operator="greaterThan">
      <formula>1.5</formula>
    </cfRule>
  </conditionalFormatting>
  <conditionalFormatting sqref="L22:M22">
    <cfRule type="cellIs" dxfId="1037" priority="89" operator="lessThan">
      <formula>0.5</formula>
    </cfRule>
    <cfRule type="cellIs" dxfId="1036" priority="90" operator="greaterThan">
      <formula>0.5</formula>
    </cfRule>
  </conditionalFormatting>
  <conditionalFormatting sqref="N22">
    <cfRule type="cellIs" dxfId="1035" priority="87" operator="lessThan">
      <formula>4.5</formula>
    </cfRule>
    <cfRule type="cellIs" dxfId="1034" priority="88" operator="greaterThan">
      <formula>5.5</formula>
    </cfRule>
  </conditionalFormatting>
  <conditionalFormatting sqref="O22">
    <cfRule type="cellIs" dxfId="1033" priority="85" operator="lessThan">
      <formula>1.5</formula>
    </cfRule>
    <cfRule type="cellIs" dxfId="1032" priority="86" operator="greaterThan">
      <formula>2.5</formula>
    </cfRule>
  </conditionalFormatting>
  <conditionalFormatting sqref="P22">
    <cfRule type="cellIs" dxfId="1031" priority="83" operator="lessThan">
      <formula>4.5</formula>
    </cfRule>
    <cfRule type="cellIs" dxfId="1030" priority="84" operator="greaterThan">
      <formula>7.5</formula>
    </cfRule>
  </conditionalFormatting>
  <conditionalFormatting sqref="R22:S22">
    <cfRule type="cellIs" dxfId="1029" priority="81" operator="lessThan">
      <formula>2.5</formula>
    </cfRule>
    <cfRule type="cellIs" dxfId="1028" priority="82" operator="greaterThan">
      <formula>4.5</formula>
    </cfRule>
  </conditionalFormatting>
  <conditionalFormatting sqref="T22">
    <cfRule type="cellIs" dxfId="1027" priority="79" operator="lessThan">
      <formula>2.5</formula>
    </cfRule>
    <cfRule type="cellIs" dxfId="1026" priority="80" operator="greaterThan">
      <formula>4.5</formula>
    </cfRule>
  </conditionalFormatting>
  <conditionalFormatting sqref="U22">
    <cfRule type="cellIs" dxfId="1025" priority="78" operator="greaterThan">
      <formula>1.5</formula>
    </cfRule>
  </conditionalFormatting>
  <conditionalFormatting sqref="L16:V16">
    <cfRule type="expression" dxfId="1024" priority="165">
      <formula>L16=""</formula>
    </cfRule>
  </conditionalFormatting>
  <conditionalFormatting sqref="S16">
    <cfRule type="cellIs" dxfId="1023" priority="166" operator="greaterThan">
      <formula>0.5</formula>
    </cfRule>
    <cfRule type="cellIs" dxfId="1022" priority="167" operator="lessThan">
      <formula>0.5</formula>
    </cfRule>
  </conditionalFormatting>
  <conditionalFormatting sqref="L17:M17">
    <cfRule type="cellIs" dxfId="1021" priority="163" operator="lessThan">
      <formula>0.5</formula>
    </cfRule>
    <cfRule type="cellIs" dxfId="1020" priority="164" operator="greaterThan">
      <formula>0.5</formula>
    </cfRule>
  </conditionalFormatting>
  <conditionalFormatting sqref="N17">
    <cfRule type="cellIs" dxfId="1019" priority="161" operator="lessThan">
      <formula>4.5</formula>
    </cfRule>
    <cfRule type="cellIs" dxfId="1018" priority="162" operator="greaterThan">
      <formula>5.5</formula>
    </cfRule>
  </conditionalFormatting>
  <conditionalFormatting sqref="O17">
    <cfRule type="cellIs" dxfId="1017" priority="159" operator="lessThan">
      <formula>1.5</formula>
    </cfRule>
    <cfRule type="cellIs" dxfId="1016" priority="160" operator="greaterThan">
      <formula>2.5</formula>
    </cfRule>
  </conditionalFormatting>
  <conditionalFormatting sqref="P17">
    <cfRule type="cellIs" dxfId="1015" priority="157" operator="lessThan">
      <formula>4.5</formula>
    </cfRule>
    <cfRule type="cellIs" dxfId="1014" priority="158" operator="greaterThan">
      <formula>7.5</formula>
    </cfRule>
  </conditionalFormatting>
  <conditionalFormatting sqref="R17:S17">
    <cfRule type="cellIs" dxfId="1013" priority="155" operator="lessThan">
      <formula>2.5</formula>
    </cfRule>
    <cfRule type="cellIs" dxfId="1012" priority="156" operator="greaterThan">
      <formula>4.5</formula>
    </cfRule>
  </conditionalFormatting>
  <conditionalFormatting sqref="T17">
    <cfRule type="cellIs" dxfId="1011" priority="153" operator="lessThan">
      <formula>2.5</formula>
    </cfRule>
    <cfRule type="cellIs" dxfId="1010" priority="154" operator="greaterThan">
      <formula>4.5</formula>
    </cfRule>
  </conditionalFormatting>
  <conditionalFormatting sqref="U17">
    <cfRule type="cellIs" dxfId="1009" priority="152" operator="greaterThan">
      <formula>1.5</formula>
    </cfRule>
  </conditionalFormatting>
  <conditionalFormatting sqref="M17">
    <cfRule type="cellIs" dxfId="1008" priority="150" operator="lessThan">
      <formula>0.5</formula>
    </cfRule>
    <cfRule type="cellIs" dxfId="1007" priority="151" operator="greaterThan">
      <formula>0.5</formula>
    </cfRule>
  </conditionalFormatting>
  <conditionalFormatting sqref="N17">
    <cfRule type="cellIs" dxfId="1006" priority="148" operator="lessThan">
      <formula>4.5</formula>
    </cfRule>
    <cfRule type="cellIs" dxfId="1005" priority="149" operator="greaterThan">
      <formula>5.5</formula>
    </cfRule>
  </conditionalFormatting>
  <conditionalFormatting sqref="O17">
    <cfRule type="cellIs" dxfId="1004" priority="146" operator="lessThan">
      <formula>1.5</formula>
    </cfRule>
    <cfRule type="cellIs" dxfId="1003" priority="147" operator="greaterThan">
      <formula>2.5</formula>
    </cfRule>
  </conditionalFormatting>
  <conditionalFormatting sqref="P17">
    <cfRule type="cellIs" dxfId="1002" priority="144" operator="lessThan">
      <formula>4.5</formula>
    </cfRule>
    <cfRule type="cellIs" dxfId="1001" priority="145" operator="greaterThan">
      <formula>7.5</formula>
    </cfRule>
  </conditionalFormatting>
  <conditionalFormatting sqref="R17:S17">
    <cfRule type="cellIs" dxfId="1000" priority="142" operator="lessThan">
      <formula>2.5</formula>
    </cfRule>
    <cfRule type="cellIs" dxfId="999" priority="143" operator="greaterThan">
      <formula>4.5</formula>
    </cfRule>
  </conditionalFormatting>
  <conditionalFormatting sqref="T17">
    <cfRule type="cellIs" dxfId="998" priority="140" operator="lessThan">
      <formula>2.5</formula>
    </cfRule>
    <cfRule type="cellIs" dxfId="997" priority="141" operator="greaterThan">
      <formula>4.5</formula>
    </cfRule>
  </conditionalFormatting>
  <conditionalFormatting sqref="U17">
    <cfRule type="cellIs" dxfId="996" priority="139" operator="greaterThan">
      <formula>1.5</formula>
    </cfRule>
  </conditionalFormatting>
  <conditionalFormatting sqref="L17:V17">
    <cfRule type="expression" dxfId="995" priority="136">
      <formula>L17=""</formula>
    </cfRule>
  </conditionalFormatting>
  <conditionalFormatting sqref="S17">
    <cfRule type="cellIs" dxfId="994" priority="137" operator="greaterThan">
      <formula>0.5</formula>
    </cfRule>
    <cfRule type="cellIs" dxfId="993" priority="138" operator="lessThan">
      <formula>0.5</formula>
    </cfRule>
  </conditionalFormatting>
  <conditionalFormatting sqref="L10:M10">
    <cfRule type="cellIs" dxfId="992" priority="134" operator="lessThan">
      <formula>0.5</formula>
    </cfRule>
    <cfRule type="cellIs" dxfId="991" priority="135" operator="greaterThan">
      <formula>0.5</formula>
    </cfRule>
  </conditionalFormatting>
  <conditionalFormatting sqref="N10">
    <cfRule type="cellIs" dxfId="990" priority="132" operator="lessThan">
      <formula>4.5</formula>
    </cfRule>
    <cfRule type="cellIs" dxfId="989" priority="133" operator="greaterThan">
      <formula>5.5</formula>
    </cfRule>
  </conditionalFormatting>
  <conditionalFormatting sqref="O10">
    <cfRule type="cellIs" dxfId="988" priority="130" operator="lessThan">
      <formula>1.5</formula>
    </cfRule>
    <cfRule type="cellIs" dxfId="987" priority="131" operator="greaterThan">
      <formula>2.5</formula>
    </cfRule>
  </conditionalFormatting>
  <conditionalFormatting sqref="P10">
    <cfRule type="cellIs" dxfId="986" priority="128" operator="lessThan">
      <formula>4.5</formula>
    </cfRule>
    <cfRule type="cellIs" dxfId="985" priority="129" operator="greaterThan">
      <formula>7.5</formula>
    </cfRule>
  </conditionalFormatting>
  <conditionalFormatting sqref="R10:S10">
    <cfRule type="cellIs" dxfId="984" priority="126" operator="lessThan">
      <formula>2.5</formula>
    </cfRule>
    <cfRule type="cellIs" dxfId="983" priority="127" operator="greaterThan">
      <formula>4.5</formula>
    </cfRule>
  </conditionalFormatting>
  <conditionalFormatting sqref="T10">
    <cfRule type="cellIs" dxfId="982" priority="124" operator="lessThan">
      <formula>2.5</formula>
    </cfRule>
    <cfRule type="cellIs" dxfId="981" priority="125" operator="greaterThan">
      <formula>4.5</formula>
    </cfRule>
  </conditionalFormatting>
  <conditionalFormatting sqref="U10">
    <cfRule type="cellIs" dxfId="980" priority="123" operator="greaterThan">
      <formula>1.5</formula>
    </cfRule>
  </conditionalFormatting>
  <conditionalFormatting sqref="L10:V10">
    <cfRule type="expression" dxfId="979" priority="120">
      <formula>L10=""</formula>
    </cfRule>
  </conditionalFormatting>
  <conditionalFormatting sqref="S10">
    <cfRule type="cellIs" dxfId="978" priority="121" operator="greaterThan">
      <formula>0.5</formula>
    </cfRule>
    <cfRule type="cellIs" dxfId="977" priority="122" operator="lessThan">
      <formula>0.5</formula>
    </cfRule>
  </conditionalFormatting>
  <conditionalFormatting sqref="L11:M11">
    <cfRule type="cellIs" dxfId="976" priority="118" operator="lessThan">
      <formula>0.5</formula>
    </cfRule>
    <cfRule type="cellIs" dxfId="975" priority="119" operator="greaterThan">
      <formula>0.5</formula>
    </cfRule>
  </conditionalFormatting>
  <conditionalFormatting sqref="N11">
    <cfRule type="cellIs" dxfId="974" priority="116" operator="lessThan">
      <formula>4.5</formula>
    </cfRule>
    <cfRule type="cellIs" dxfId="973" priority="117" operator="greaterThan">
      <formula>5.5</formula>
    </cfRule>
  </conditionalFormatting>
  <conditionalFormatting sqref="O11">
    <cfRule type="cellIs" dxfId="972" priority="114" operator="lessThan">
      <formula>1.5</formula>
    </cfRule>
    <cfRule type="cellIs" dxfId="971" priority="115" operator="greaterThan">
      <formula>2.5</formula>
    </cfRule>
  </conditionalFormatting>
  <conditionalFormatting sqref="P11">
    <cfRule type="cellIs" dxfId="970" priority="112" operator="lessThan">
      <formula>4.5</formula>
    </cfRule>
    <cfRule type="cellIs" dxfId="969" priority="113" operator="greaterThan">
      <formula>7.5</formula>
    </cfRule>
  </conditionalFormatting>
  <conditionalFormatting sqref="R11:S11">
    <cfRule type="cellIs" dxfId="968" priority="110" operator="lessThan">
      <formula>2.5</formula>
    </cfRule>
    <cfRule type="cellIs" dxfId="967" priority="111" operator="greaterThan">
      <formula>4.5</formula>
    </cfRule>
  </conditionalFormatting>
  <conditionalFormatting sqref="T11">
    <cfRule type="cellIs" dxfId="966" priority="108" operator="lessThan">
      <formula>2.5</formula>
    </cfRule>
    <cfRule type="cellIs" dxfId="965" priority="109" operator="greaterThan">
      <formula>4.5</formula>
    </cfRule>
  </conditionalFormatting>
  <conditionalFormatting sqref="U11">
    <cfRule type="cellIs" dxfId="964" priority="107" operator="greaterThan">
      <formula>1.5</formula>
    </cfRule>
  </conditionalFormatting>
  <conditionalFormatting sqref="M11">
    <cfRule type="cellIs" dxfId="963" priority="105" operator="lessThan">
      <formula>0.5</formula>
    </cfRule>
    <cfRule type="cellIs" dxfId="962" priority="106" operator="greaterThan">
      <formula>0.5</formula>
    </cfRule>
  </conditionalFormatting>
  <conditionalFormatting sqref="N11">
    <cfRule type="cellIs" dxfId="961" priority="103" operator="lessThan">
      <formula>4.5</formula>
    </cfRule>
    <cfRule type="cellIs" dxfId="960" priority="104" operator="greaterThan">
      <formula>5.5</formula>
    </cfRule>
  </conditionalFormatting>
  <conditionalFormatting sqref="O11">
    <cfRule type="cellIs" dxfId="959" priority="101" operator="lessThan">
      <formula>1.5</formula>
    </cfRule>
    <cfRule type="cellIs" dxfId="958" priority="102" operator="greaterThan">
      <formula>2.5</formula>
    </cfRule>
  </conditionalFormatting>
  <conditionalFormatting sqref="P11">
    <cfRule type="cellIs" dxfId="957" priority="99" operator="lessThan">
      <formula>4.5</formula>
    </cfRule>
    <cfRule type="cellIs" dxfId="956" priority="100" operator="greaterThan">
      <formula>7.5</formula>
    </cfRule>
  </conditionalFormatting>
  <conditionalFormatting sqref="R11:S11">
    <cfRule type="cellIs" dxfId="955" priority="97" operator="lessThan">
      <formula>2.5</formula>
    </cfRule>
    <cfRule type="cellIs" dxfId="954" priority="98" operator="greaterThan">
      <formula>4.5</formula>
    </cfRule>
  </conditionalFormatting>
  <conditionalFormatting sqref="T11">
    <cfRule type="cellIs" dxfId="953" priority="95" operator="lessThan">
      <formula>2.5</formula>
    </cfRule>
    <cfRule type="cellIs" dxfId="952" priority="96" operator="greaterThan">
      <formula>4.5</formula>
    </cfRule>
  </conditionalFormatting>
  <conditionalFormatting sqref="U11">
    <cfRule type="cellIs" dxfId="951" priority="94" operator="greaterThan">
      <formula>1.5</formula>
    </cfRule>
  </conditionalFormatting>
  <conditionalFormatting sqref="L11:V11">
    <cfRule type="expression" dxfId="950" priority="91">
      <formula>L11=""</formula>
    </cfRule>
  </conditionalFormatting>
  <conditionalFormatting sqref="S11">
    <cfRule type="cellIs" dxfId="949" priority="92" operator="greaterThan">
      <formula>0.5</formula>
    </cfRule>
    <cfRule type="cellIs" dxfId="948" priority="93" operator="lessThan">
      <formula>0.5</formula>
    </cfRule>
  </conditionalFormatting>
  <conditionalFormatting sqref="L22:V22">
    <cfRule type="expression" dxfId="947" priority="75">
      <formula>L22=""</formula>
    </cfRule>
  </conditionalFormatting>
  <conditionalFormatting sqref="S22">
    <cfRule type="cellIs" dxfId="946" priority="76" operator="greaterThan">
      <formula>0.5</formula>
    </cfRule>
    <cfRule type="cellIs" dxfId="945" priority="77" operator="lessThan">
      <formula>0.5</formula>
    </cfRule>
  </conditionalFormatting>
  <conditionalFormatting sqref="L23:M23">
    <cfRule type="cellIs" dxfId="944" priority="73" operator="lessThan">
      <formula>0.5</formula>
    </cfRule>
    <cfRule type="cellIs" dxfId="943" priority="74" operator="greaterThan">
      <formula>0.5</formula>
    </cfRule>
  </conditionalFormatting>
  <conditionalFormatting sqref="N23">
    <cfRule type="cellIs" dxfId="942" priority="71" operator="lessThan">
      <formula>4.5</formula>
    </cfRule>
    <cfRule type="cellIs" dxfId="941" priority="72" operator="greaterThan">
      <formula>5.5</formula>
    </cfRule>
  </conditionalFormatting>
  <conditionalFormatting sqref="O23">
    <cfRule type="cellIs" dxfId="940" priority="69" operator="lessThan">
      <formula>1.5</formula>
    </cfRule>
    <cfRule type="cellIs" dxfId="939" priority="70" operator="greaterThan">
      <formula>2.5</formula>
    </cfRule>
  </conditionalFormatting>
  <conditionalFormatting sqref="P23">
    <cfRule type="cellIs" dxfId="938" priority="67" operator="lessThan">
      <formula>4.5</formula>
    </cfRule>
    <cfRule type="cellIs" dxfId="937" priority="68" operator="greaterThan">
      <formula>7.5</formula>
    </cfRule>
  </conditionalFormatting>
  <conditionalFormatting sqref="R23:S23">
    <cfRule type="cellIs" dxfId="936" priority="65" operator="lessThan">
      <formula>2.5</formula>
    </cfRule>
    <cfRule type="cellIs" dxfId="935" priority="66" operator="greaterThan">
      <formula>4.5</formula>
    </cfRule>
  </conditionalFormatting>
  <conditionalFormatting sqref="T23">
    <cfRule type="cellIs" dxfId="934" priority="63" operator="lessThan">
      <formula>2.5</formula>
    </cfRule>
    <cfRule type="cellIs" dxfId="933" priority="64" operator="greaterThan">
      <formula>4.5</formula>
    </cfRule>
  </conditionalFormatting>
  <conditionalFormatting sqref="U23">
    <cfRule type="cellIs" dxfId="932" priority="62" operator="greaterThan">
      <formula>1.5</formula>
    </cfRule>
  </conditionalFormatting>
  <conditionalFormatting sqref="M23">
    <cfRule type="cellIs" dxfId="931" priority="60" operator="lessThan">
      <formula>0.5</formula>
    </cfRule>
    <cfRule type="cellIs" dxfId="930" priority="61" operator="greaterThan">
      <formula>0.5</formula>
    </cfRule>
  </conditionalFormatting>
  <conditionalFormatting sqref="N23">
    <cfRule type="cellIs" dxfId="929" priority="58" operator="lessThan">
      <formula>4.5</formula>
    </cfRule>
    <cfRule type="cellIs" dxfId="928" priority="59" operator="greaterThan">
      <formula>5.5</formula>
    </cfRule>
  </conditionalFormatting>
  <conditionalFormatting sqref="O23">
    <cfRule type="cellIs" dxfId="927" priority="56" operator="lessThan">
      <formula>1.5</formula>
    </cfRule>
    <cfRule type="cellIs" dxfId="926" priority="57" operator="greaterThan">
      <formula>2.5</formula>
    </cfRule>
  </conditionalFormatting>
  <conditionalFormatting sqref="P23">
    <cfRule type="cellIs" dxfId="925" priority="54" operator="lessThan">
      <formula>4.5</formula>
    </cfRule>
    <cfRule type="cellIs" dxfId="924" priority="55" operator="greaterThan">
      <formula>7.5</formula>
    </cfRule>
  </conditionalFormatting>
  <conditionalFormatting sqref="R23:S23">
    <cfRule type="cellIs" dxfId="923" priority="52" operator="lessThan">
      <formula>2.5</formula>
    </cfRule>
    <cfRule type="cellIs" dxfId="922" priority="53" operator="greaterThan">
      <formula>4.5</formula>
    </cfRule>
  </conditionalFormatting>
  <conditionalFormatting sqref="T23">
    <cfRule type="cellIs" dxfId="921" priority="50" operator="lessThan">
      <formula>2.5</formula>
    </cfRule>
    <cfRule type="cellIs" dxfId="920" priority="51" operator="greaterThan">
      <formula>4.5</formula>
    </cfRule>
  </conditionalFormatting>
  <conditionalFormatting sqref="U23">
    <cfRule type="cellIs" dxfId="919" priority="49" operator="greaterThan">
      <formula>1.5</formula>
    </cfRule>
  </conditionalFormatting>
  <conditionalFormatting sqref="L23:V23">
    <cfRule type="expression" dxfId="918" priority="46">
      <formula>L23=""</formula>
    </cfRule>
  </conditionalFormatting>
  <conditionalFormatting sqref="S23">
    <cfRule type="cellIs" dxfId="917" priority="47" operator="greaterThan">
      <formula>0.5</formula>
    </cfRule>
    <cfRule type="cellIs" dxfId="916" priority="48" operator="lessThan">
      <formula>0.5</formula>
    </cfRule>
  </conditionalFormatting>
  <conditionalFormatting sqref="L20:M20">
    <cfRule type="cellIs" dxfId="915" priority="44" operator="lessThan">
      <formula>0.5</formula>
    </cfRule>
    <cfRule type="cellIs" dxfId="914" priority="45" operator="greaterThan">
      <formula>0.5</formula>
    </cfRule>
  </conditionalFormatting>
  <conditionalFormatting sqref="N20">
    <cfRule type="cellIs" dxfId="913" priority="42" operator="lessThan">
      <formula>4.5</formula>
    </cfRule>
    <cfRule type="cellIs" dxfId="912" priority="43" operator="greaterThan">
      <formula>5.5</formula>
    </cfRule>
  </conditionalFormatting>
  <conditionalFormatting sqref="O20">
    <cfRule type="cellIs" dxfId="911" priority="40" operator="lessThan">
      <formula>1.5</formula>
    </cfRule>
    <cfRule type="cellIs" dxfId="910" priority="41" operator="greaterThan">
      <formula>2.5</formula>
    </cfRule>
  </conditionalFormatting>
  <conditionalFormatting sqref="P20">
    <cfRule type="cellIs" dxfId="909" priority="38" operator="lessThan">
      <formula>4.5</formula>
    </cfRule>
    <cfRule type="cellIs" dxfId="908" priority="39" operator="greaterThan">
      <formula>7.5</formula>
    </cfRule>
  </conditionalFormatting>
  <conditionalFormatting sqref="R20:S20">
    <cfRule type="cellIs" dxfId="907" priority="36" operator="lessThan">
      <formula>2.5</formula>
    </cfRule>
    <cfRule type="cellIs" dxfId="906" priority="37" operator="greaterThan">
      <formula>4.5</formula>
    </cfRule>
  </conditionalFormatting>
  <conditionalFormatting sqref="T20">
    <cfRule type="cellIs" dxfId="905" priority="34" operator="lessThan">
      <formula>2.5</formula>
    </cfRule>
    <cfRule type="cellIs" dxfId="904" priority="35" operator="greaterThan">
      <formula>4.5</formula>
    </cfRule>
  </conditionalFormatting>
  <conditionalFormatting sqref="U20">
    <cfRule type="cellIs" dxfId="903" priority="33" operator="greaterThan">
      <formula>1.5</formula>
    </cfRule>
  </conditionalFormatting>
  <conditionalFormatting sqref="L20:V20">
    <cfRule type="expression" dxfId="902" priority="30">
      <formula>L20=""</formula>
    </cfRule>
  </conditionalFormatting>
  <conditionalFormatting sqref="S20">
    <cfRule type="cellIs" dxfId="901" priority="31" operator="greaterThan">
      <formula>0.5</formula>
    </cfRule>
    <cfRule type="cellIs" dxfId="900" priority="32" operator="lessThan">
      <formula>0.5</formula>
    </cfRule>
  </conditionalFormatting>
  <conditionalFormatting sqref="L21:M21">
    <cfRule type="cellIs" dxfId="899" priority="28" operator="lessThan">
      <formula>0.5</formula>
    </cfRule>
    <cfRule type="cellIs" dxfId="898" priority="29" operator="greaterThan">
      <formula>0.5</formula>
    </cfRule>
  </conditionalFormatting>
  <conditionalFormatting sqref="N21">
    <cfRule type="cellIs" dxfId="897" priority="26" operator="lessThan">
      <formula>4.5</formula>
    </cfRule>
    <cfRule type="cellIs" dxfId="896" priority="27" operator="greaterThan">
      <formula>5.5</formula>
    </cfRule>
  </conditionalFormatting>
  <conditionalFormatting sqref="O21">
    <cfRule type="cellIs" dxfId="895" priority="24" operator="lessThan">
      <formula>1.5</formula>
    </cfRule>
    <cfRule type="cellIs" dxfId="894" priority="25" operator="greaterThan">
      <formula>2.5</formula>
    </cfRule>
  </conditionalFormatting>
  <conditionalFormatting sqref="P21">
    <cfRule type="cellIs" dxfId="893" priority="22" operator="lessThan">
      <formula>4.5</formula>
    </cfRule>
    <cfRule type="cellIs" dxfId="892" priority="23" operator="greaterThan">
      <formula>7.5</formula>
    </cfRule>
  </conditionalFormatting>
  <conditionalFormatting sqref="R21:S21">
    <cfRule type="cellIs" dxfId="891" priority="20" operator="lessThan">
      <formula>2.5</formula>
    </cfRule>
    <cfRule type="cellIs" dxfId="890" priority="21" operator="greaterThan">
      <formula>4.5</formula>
    </cfRule>
  </conditionalFormatting>
  <conditionalFormatting sqref="T21">
    <cfRule type="cellIs" dxfId="889" priority="18" operator="lessThan">
      <formula>2.5</formula>
    </cfRule>
    <cfRule type="cellIs" dxfId="888" priority="19" operator="greaterThan">
      <formula>4.5</formula>
    </cfRule>
  </conditionalFormatting>
  <conditionalFormatting sqref="U21">
    <cfRule type="cellIs" dxfId="887" priority="17" operator="greaterThan">
      <formula>1.5</formula>
    </cfRule>
  </conditionalFormatting>
  <conditionalFormatting sqref="M21">
    <cfRule type="cellIs" dxfId="886" priority="15" operator="lessThan">
      <formula>0.5</formula>
    </cfRule>
    <cfRule type="cellIs" dxfId="885" priority="16" operator="greaterThan">
      <formula>0.5</formula>
    </cfRule>
  </conditionalFormatting>
  <conditionalFormatting sqref="N21">
    <cfRule type="cellIs" dxfId="884" priority="13" operator="lessThan">
      <formula>4.5</formula>
    </cfRule>
    <cfRule type="cellIs" dxfId="883" priority="14" operator="greaterThan">
      <formula>5.5</formula>
    </cfRule>
  </conditionalFormatting>
  <conditionalFormatting sqref="O21">
    <cfRule type="cellIs" dxfId="882" priority="11" operator="lessThan">
      <formula>1.5</formula>
    </cfRule>
    <cfRule type="cellIs" dxfId="881" priority="12" operator="greaterThan">
      <formula>2.5</formula>
    </cfRule>
  </conditionalFormatting>
  <conditionalFormatting sqref="P21">
    <cfRule type="cellIs" dxfId="880" priority="9" operator="lessThan">
      <formula>4.5</formula>
    </cfRule>
    <cfRule type="cellIs" dxfId="879" priority="10" operator="greaterThan">
      <formula>7.5</formula>
    </cfRule>
  </conditionalFormatting>
  <conditionalFormatting sqref="R21:S21">
    <cfRule type="cellIs" dxfId="878" priority="7" operator="lessThan">
      <formula>2.5</formula>
    </cfRule>
    <cfRule type="cellIs" dxfId="877" priority="8" operator="greaterThan">
      <formula>4.5</formula>
    </cfRule>
  </conditionalFormatting>
  <conditionalFormatting sqref="T21">
    <cfRule type="cellIs" dxfId="876" priority="5" operator="lessThan">
      <formula>2.5</formula>
    </cfRule>
    <cfRule type="cellIs" dxfId="875" priority="6" operator="greaterThan">
      <formula>4.5</formula>
    </cfRule>
  </conditionalFormatting>
  <conditionalFormatting sqref="U21">
    <cfRule type="cellIs" dxfId="874" priority="4" operator="greaterThan">
      <formula>1.5</formula>
    </cfRule>
  </conditionalFormatting>
  <conditionalFormatting sqref="L21:V21">
    <cfRule type="expression" dxfId="873" priority="1">
      <formula>L21=""</formula>
    </cfRule>
  </conditionalFormatting>
  <conditionalFormatting sqref="S21">
    <cfRule type="cellIs" dxfId="872" priority="2" operator="greaterThan">
      <formula>0.5</formula>
    </cfRule>
    <cfRule type="cellIs" dxfId="871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opLeftCell="B1" zoomScaleNormal="100" zoomScaleSheetLayoutView="115" workbookViewId="0">
      <selection activeCell="J20" sqref="J2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25</v>
      </c>
      <c r="C4" s="26"/>
      <c r="D4" s="26"/>
      <c r="E4" s="77" t="s">
        <v>467</v>
      </c>
      <c r="F4" s="78"/>
      <c r="G4" s="78"/>
      <c r="H4" s="78"/>
      <c r="I4" s="79"/>
      <c r="J4" s="56">
        <v>89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577</v>
      </c>
      <c r="C5" s="26"/>
      <c r="D5" s="26"/>
      <c r="E5" s="77" t="s">
        <v>468</v>
      </c>
      <c r="F5" s="78"/>
      <c r="G5" s="78"/>
      <c r="H5" s="78"/>
      <c r="I5" s="79"/>
      <c r="J5" s="56">
        <v>7</v>
      </c>
      <c r="K5" s="56">
        <f>L30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578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579</v>
      </c>
      <c r="B10" s="8" t="s">
        <v>580</v>
      </c>
      <c r="C10" s="4" t="str">
        <f t="shared" ref="C10:C15" si="0">CONCATENATE(YEAR,":",MONTH,":",WEEK,":",DAY,":",$A10)</f>
        <v>2016:2:1:7:NORTH_JINHUA_E</v>
      </c>
      <c r="D10" s="4">
        <f>MATCH($C10,REPORT_DATA_BY_COMP!$A:$A,0)</f>
        <v>322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2</v>
      </c>
      <c r="H10" s="13">
        <f>IFERROR(INDEX(REPORT_DATA_BY_COMP!$A:$AB,$D10,MATCH(H$8,REPORT_DATA_BY_COMP!$A$1:$AB$1,0)), "")</f>
        <v>8</v>
      </c>
      <c r="I10" s="13">
        <f>IFERROR(INDEX(REPORT_DATA_BY_COMP!$A:$AB,$D10,MATCH(I$8,REPORT_DATA_BY_COMP!$A$1:$AB$1,0)), "")</f>
        <v>0</v>
      </c>
      <c r="J10" s="4" t="s">
        <v>1033</v>
      </c>
      <c r="K10" s="4" t="s">
        <v>604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14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7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6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3</v>
      </c>
    </row>
    <row r="11" spans="1:22" x14ac:dyDescent="0.25">
      <c r="A11" s="30" t="s">
        <v>581</v>
      </c>
      <c r="B11" s="8" t="s">
        <v>582</v>
      </c>
      <c r="C11" s="4" t="str">
        <f t="shared" si="0"/>
        <v>2016:2:1:7:WANDA_E</v>
      </c>
      <c r="D11" s="4">
        <f>MATCH($C11,REPORT_DATA_BY_COMP!$A:$A,0)</f>
        <v>354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1032</v>
      </c>
      <c r="K11" s="4" t="s">
        <v>605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6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6</v>
      </c>
      <c r="Q11" s="13">
        <f>IFERROR(INDEX(REPORT_DATA_BY_COMP!$A:$AB,$D11,MATCH(Q$8,REPORT_DATA_BY_COMP!$A$1:$AB$1,0)), "")</f>
        <v>17</v>
      </c>
      <c r="R11" s="13">
        <f>IFERROR(INDEX(REPORT_DATA_BY_COMP!$A:$AB,$D11,MATCH(R$8,REPORT_DATA_BY_COMP!$A$1:$AB$1,0)), "")</f>
        <v>8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5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585</v>
      </c>
      <c r="B12" s="8" t="s">
        <v>586</v>
      </c>
      <c r="C12" s="4" t="str">
        <f t="shared" si="0"/>
        <v>2016:2:1:7:WANDA_A_S</v>
      </c>
      <c r="D12" s="4">
        <f>MATCH($C12,REPORT_DATA_BY_COMP!$A:$A,0)</f>
        <v>352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2</v>
      </c>
      <c r="I12" s="13">
        <f>IFERROR(INDEX(REPORT_DATA_BY_COMP!$A:$AB,$D12,MATCH(I$8,REPORT_DATA_BY_COMP!$A$1:$AB$1,0)), "")</f>
        <v>0</v>
      </c>
      <c r="J12" s="4" t="s">
        <v>1035</v>
      </c>
      <c r="K12" s="4" t="s">
        <v>1007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2</v>
      </c>
      <c r="O12" s="13">
        <f>IFERROR(INDEX(REPORT_DATA_BY_COMP!$A:$AB,$D12,MATCH(O$8,REPORT_DATA_BY_COMP!$A$1:$AB$1,0)), "")</f>
        <v>2</v>
      </c>
      <c r="P12" s="13">
        <f>IFERROR(INDEX(REPORT_DATA_BY_COMP!$A:$AB,$D12,MATCH(P$8,REPORT_DATA_BY_COMP!$A$1:$AB$1,0)), "")</f>
        <v>6</v>
      </c>
      <c r="Q12" s="13">
        <f>IFERROR(INDEX(REPORT_DATA_BY_COMP!$A:$AB,$D12,MATCH(Q$8,REPORT_DATA_BY_COMP!$A$1:$AB$1,0)), "")</f>
        <v>13</v>
      </c>
      <c r="R12" s="13">
        <f>IFERROR(INDEX(REPORT_DATA_BY_COMP!$A:$AB,$D12,MATCH(R$8,REPORT_DATA_BY_COMP!$A$1:$AB$1,0)), "")</f>
        <v>3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583</v>
      </c>
      <c r="B13" s="8" t="s">
        <v>584</v>
      </c>
      <c r="C13" s="4" t="str">
        <f t="shared" si="0"/>
        <v>2016:2:1:7:WANDA_B_S</v>
      </c>
      <c r="D13" s="4">
        <f>MATCH($C13,REPORT_DATA_BY_COMP!$A:$A,0)</f>
        <v>353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0</v>
      </c>
      <c r="I13" s="13">
        <f>IFERROR(INDEX(REPORT_DATA_BY_COMP!$A:$AB,$D13,MATCH(I$8,REPORT_DATA_BY_COMP!$A$1:$AB$1,0)), "")</f>
        <v>0</v>
      </c>
      <c r="J13" s="4" t="s">
        <v>1034</v>
      </c>
      <c r="K13" s="4" t="s">
        <v>606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1</v>
      </c>
      <c r="P13" s="13">
        <f>IFERROR(INDEX(REPORT_DATA_BY_COMP!$A:$AB,$D13,MATCH(P$8,REPORT_DATA_BY_COMP!$A$1:$AB$1,0)), "")</f>
        <v>3</v>
      </c>
      <c r="Q13" s="13">
        <f>IFERROR(INDEX(REPORT_DATA_BY_COMP!$A:$AB,$D13,MATCH(Q$8,REPORT_DATA_BY_COMP!$A$1:$AB$1,0)), "")</f>
        <v>11</v>
      </c>
      <c r="R13" s="13">
        <f>IFERROR(INDEX(REPORT_DATA_BY_COMP!$A:$AB,$D13,MATCH(R$8,REPORT_DATA_BY_COMP!$A$1:$AB$1,0)), "")</f>
        <v>5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1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587</v>
      </c>
      <c r="B14" s="8" t="s">
        <v>588</v>
      </c>
      <c r="C14" s="4" t="str">
        <f t="shared" si="0"/>
        <v>2016:2:1:7:XINAN_S</v>
      </c>
      <c r="D14" s="4">
        <f>MATCH($C14,REPORT_DATA_BY_COMP!$A:$A,0)</f>
        <v>357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3</v>
      </c>
      <c r="I14" s="13">
        <f>IFERROR(INDEX(REPORT_DATA_BY_COMP!$A:$AB,$D14,MATCH(I$8,REPORT_DATA_BY_COMP!$A$1:$AB$1,0)), "")</f>
        <v>0</v>
      </c>
      <c r="J14" s="33" t="s">
        <v>600</v>
      </c>
      <c r="K14" s="4" t="s">
        <v>607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8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3</v>
      </c>
      <c r="Q14" s="13">
        <f>IFERROR(INDEX(REPORT_DATA_BY_COMP!$A:$AB,$D14,MATCH(Q$8,REPORT_DATA_BY_COMP!$A$1:$AB$1,0)), "")</f>
        <v>5</v>
      </c>
      <c r="R14" s="13">
        <f>IFERROR(INDEX(REPORT_DATA_BY_COMP!$A:$AB,$D14,MATCH(R$8,REPORT_DATA_BY_COMP!$A$1:$AB$1,0)), "")</f>
        <v>4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1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589</v>
      </c>
      <c r="B15" s="8" t="s">
        <v>590</v>
      </c>
      <c r="C15" s="4" t="str">
        <f t="shared" si="0"/>
        <v>2016:2:1:7:TOUR_S</v>
      </c>
      <c r="D15" s="4">
        <f>MATCH($C15,REPORT_DATA_BY_COMP!$A:$A,0)</f>
        <v>348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2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1043</v>
      </c>
      <c r="K15" s="4" t="s">
        <v>608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3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11</v>
      </c>
      <c r="Q15" s="13">
        <f>IFERROR(INDEX(REPORT_DATA_BY_COMP!$A:$AB,$D15,MATCH(Q$8,REPORT_DATA_BY_COMP!$A$1:$AB$1,0)), "")</f>
        <v>19</v>
      </c>
      <c r="R15" s="13">
        <f>IFERROR(INDEX(REPORT_DATA_BY_COMP!$A:$AB,$D15,MATCH(R$8,REPORT_DATA_BY_COMP!$A$1:$AB$1,0)), "")</f>
        <v>5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5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/>
      <c r="B16" s="11" t="s">
        <v>24</v>
      </c>
      <c r="C16" s="12"/>
      <c r="D16" s="12"/>
      <c r="E16" s="14">
        <f>SUM(E10:E15)</f>
        <v>0</v>
      </c>
      <c r="F16" s="14">
        <f t="shared" ref="F16:I16" si="1">SUM(F10:F15)</f>
        <v>1</v>
      </c>
      <c r="G16" s="14">
        <f t="shared" si="1"/>
        <v>8</v>
      </c>
      <c r="H16" s="14">
        <f t="shared" si="1"/>
        <v>16</v>
      </c>
      <c r="I16" s="14">
        <f t="shared" si="1"/>
        <v>0</v>
      </c>
      <c r="J16" s="14"/>
      <c r="K16" s="12"/>
      <c r="L16" s="14">
        <f t="shared" ref="L16" si="2">SUM(L10:L15)</f>
        <v>0</v>
      </c>
      <c r="M16" s="14">
        <f t="shared" ref="M16" si="3">SUM(M10:M15)</f>
        <v>0</v>
      </c>
      <c r="N16" s="14">
        <f t="shared" ref="N16" si="4">SUM(N10:N15)</f>
        <v>36</v>
      </c>
      <c r="O16" s="14">
        <f t="shared" ref="O16" si="5">SUM(O10:O15)</f>
        <v>5</v>
      </c>
      <c r="P16" s="14">
        <f t="shared" ref="P16" si="6">SUM(P10:P15)</f>
        <v>36</v>
      </c>
      <c r="Q16" s="14">
        <f t="shared" ref="Q16" si="7">SUM(Q10:Q15)</f>
        <v>78</v>
      </c>
      <c r="R16" s="14">
        <f t="shared" ref="R16" si="8">SUM(R10:R15)</f>
        <v>31</v>
      </c>
      <c r="S16" s="14">
        <f t="shared" ref="S16" si="9">SUM(S10:S15)</f>
        <v>1</v>
      </c>
      <c r="T16" s="14">
        <f t="shared" ref="T16" si="10">SUM(T10:T15)</f>
        <v>19</v>
      </c>
      <c r="U16" s="14">
        <f t="shared" ref="U16" si="11">SUM(U10:U15)</f>
        <v>0</v>
      </c>
      <c r="V16" s="14">
        <f t="shared" ref="V16" si="12">SUM(V10:V15)</f>
        <v>3</v>
      </c>
    </row>
    <row r="17" spans="1:22" x14ac:dyDescent="0.25">
      <c r="A17" s="25"/>
      <c r="B17" s="57" t="s">
        <v>591</v>
      </c>
      <c r="C17" s="6"/>
      <c r="D17" s="6"/>
      <c r="E17" s="6"/>
      <c r="F17" s="6"/>
      <c r="G17" s="6"/>
      <c r="H17" s="6"/>
      <c r="I17" s="6"/>
      <c r="J17" s="5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 x14ac:dyDescent="0.25">
      <c r="A18" s="30" t="s">
        <v>592</v>
      </c>
      <c r="B18" s="8" t="s">
        <v>593</v>
      </c>
      <c r="C18" s="4" t="str">
        <f>CONCATENATE(YEAR,":",MONTH,":",WEEK,":",DAY,":",$A18)</f>
        <v>2016:2:1:7:SANCHONG_E</v>
      </c>
      <c r="D18" s="4">
        <f>MATCH($C18,REPORT_DATA_BY_COMP!$A:$A,0)</f>
        <v>324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2</v>
      </c>
      <c r="H18" s="13">
        <f>IFERROR(INDEX(REPORT_DATA_BY_COMP!$A:$AB,$D18,MATCH(H$8,REPORT_DATA_BY_COMP!$A$1:$AB$1,0)), "")</f>
        <v>2</v>
      </c>
      <c r="I18" s="13">
        <f>IFERROR(INDEX(REPORT_DATA_BY_COMP!$A:$AB,$D18,MATCH(I$8,REPORT_DATA_BY_COMP!$A$1:$AB$1,0)), "")</f>
        <v>0</v>
      </c>
      <c r="J18" s="4" t="s">
        <v>1036</v>
      </c>
      <c r="K18" s="4" t="s">
        <v>609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4</v>
      </c>
      <c r="P18" s="13">
        <f>IFERROR(INDEX(REPORT_DATA_BY_COMP!$A:$AB,$D18,MATCH(P$8,REPORT_DATA_BY_COMP!$A$1:$AB$1,0)), "")</f>
        <v>16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3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1</v>
      </c>
    </row>
    <row r="19" spans="1:22" x14ac:dyDescent="0.25">
      <c r="A19" s="30" t="s">
        <v>594</v>
      </c>
      <c r="B19" s="8" t="s">
        <v>595</v>
      </c>
      <c r="C19" s="4" t="str">
        <f>CONCATENATE(YEAR,":",MONTH,":",WEEK,":",DAY,":",$A19)</f>
        <v>2016:2:1:7:LUZHOU_A_E</v>
      </c>
      <c r="D19" s="4">
        <f>MATCH($C19,REPORT_DATA_BY_COMP!$A:$A,0)</f>
        <v>314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3</v>
      </c>
      <c r="I19" s="13">
        <f>IFERROR(INDEX(REPORT_DATA_BY_COMP!$A:$AB,$D19,MATCH(I$8,REPORT_DATA_BY_COMP!$A$1:$AB$1,0)), "")</f>
        <v>0</v>
      </c>
      <c r="J19" s="4" t="s">
        <v>601</v>
      </c>
      <c r="K19" s="4" t="s">
        <v>610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4</v>
      </c>
      <c r="O19" s="13">
        <f>IFERROR(INDEX(REPORT_DATA_BY_COMP!$A:$AB,$D19,MATCH(O$8,REPORT_DATA_BY_COMP!$A$1:$AB$1,0)), "")</f>
        <v>1</v>
      </c>
      <c r="P19" s="13">
        <f>IFERROR(INDEX(REPORT_DATA_BY_COMP!$A:$AB,$D19,MATCH(P$8,REPORT_DATA_BY_COMP!$A$1:$AB$1,0)), "")</f>
        <v>8</v>
      </c>
      <c r="Q19" s="13">
        <f>IFERROR(INDEX(REPORT_DATA_BY_COMP!$A:$AB,$D19,MATCH(Q$8,REPORT_DATA_BY_COMP!$A$1:$AB$1,0)), "")</f>
        <v>9</v>
      </c>
      <c r="R19" s="13">
        <f>IFERROR(INDEX(REPORT_DATA_BY_COMP!$A:$AB,$D19,MATCH(R$8,REPORT_DATA_BY_COMP!$A$1:$AB$1,0)), "")</f>
        <v>7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5</v>
      </c>
      <c r="U19" s="13">
        <f>IFERROR(INDEX(REPORT_DATA_BY_COMP!$A:$AB,$D19,MATCH(U$8,REPORT_DATA_BY_COMP!$A$1:$AB$1,0)), "")</f>
        <v>1</v>
      </c>
      <c r="V19" s="13">
        <f>IFERROR(INDEX(REPORT_DATA_BY_COMP!$A:$AB,$D19,MATCH(V$8,REPORT_DATA_BY_COMP!$A$1:$AB$1,0)), "")</f>
        <v>1</v>
      </c>
    </row>
    <row r="20" spans="1:22" x14ac:dyDescent="0.25">
      <c r="A20" s="30" t="s">
        <v>596</v>
      </c>
      <c r="B20" s="8" t="s">
        <v>597</v>
      </c>
      <c r="C20" s="4" t="str">
        <f>CONCATENATE(YEAR,":",MONTH,":",WEEK,":",DAY,":",$A20)</f>
        <v>2016:2:1:7:LUZHOU_B_E</v>
      </c>
      <c r="D20" s="4">
        <f>MATCH($C20,REPORT_DATA_BY_COMP!$A:$A,0)</f>
        <v>315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4</v>
      </c>
      <c r="I20" s="13">
        <f>IFERROR(INDEX(REPORT_DATA_BY_COMP!$A:$AB,$D20,MATCH(I$8,REPORT_DATA_BY_COMP!$A$1:$AB$1,0)), "")</f>
        <v>0</v>
      </c>
      <c r="J20" s="4" t="s">
        <v>602</v>
      </c>
      <c r="K20" s="4" t="s">
        <v>611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6</v>
      </c>
      <c r="O20" s="13">
        <f>IFERROR(INDEX(REPORT_DATA_BY_COMP!$A:$AB,$D20,MATCH(O$8,REPORT_DATA_BY_COMP!$A$1:$AB$1,0)), "")</f>
        <v>1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18</v>
      </c>
      <c r="R20" s="13">
        <f>IFERROR(INDEX(REPORT_DATA_BY_COMP!$A:$AB,$D20,MATCH(R$8,REPORT_DATA_BY_COMP!$A$1:$AB$1,0)), "")</f>
        <v>10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0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598</v>
      </c>
      <c r="B21" s="8" t="s">
        <v>599</v>
      </c>
      <c r="C21" s="4" t="str">
        <f>CONCATENATE(YEAR,":",MONTH,":",WEEK,":",DAY,":",$A21)</f>
        <v>2016:2:1:7:SANCHONG_S</v>
      </c>
      <c r="D21" s="4">
        <f>MATCH($C21,REPORT_DATA_BY_COMP!$A:$A,0)</f>
        <v>325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603</v>
      </c>
      <c r="K21" s="4" t="s">
        <v>612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2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5</v>
      </c>
      <c r="Q21" s="13">
        <f>IFERROR(INDEX(REPORT_DATA_BY_COMP!$A:$AB,$D21,MATCH(Q$8,REPORT_DATA_BY_COMP!$A$1:$AB$1,0)), "")</f>
        <v>13</v>
      </c>
      <c r="R21" s="13">
        <f>IFERROR(INDEX(REPORT_DATA_BY_COMP!$A:$AB,$D21,MATCH(R$8,REPORT_DATA_BY_COMP!$A$1:$AB$1,0)), "")</f>
        <v>6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58"/>
      <c r="B22" s="11" t="s">
        <v>24</v>
      </c>
      <c r="C22" s="12"/>
      <c r="D22" s="12"/>
      <c r="E22" s="14">
        <f>SUM(E18:E21)</f>
        <v>0</v>
      </c>
      <c r="F22" s="14">
        <f t="shared" ref="F22:H22" si="13">SUM(F18:F21)</f>
        <v>0</v>
      </c>
      <c r="G22" s="14">
        <f t="shared" si="13"/>
        <v>4</v>
      </c>
      <c r="H22" s="14">
        <f t="shared" si="13"/>
        <v>9</v>
      </c>
      <c r="I22" s="14">
        <f>SUM(I18:I21)</f>
        <v>0</v>
      </c>
      <c r="J22" s="12"/>
      <c r="K22" s="12"/>
      <c r="L22" s="14">
        <f t="shared" ref="L22:U22" si="14">SUM(L18:L21)</f>
        <v>0</v>
      </c>
      <c r="M22" s="14">
        <f t="shared" si="14"/>
        <v>0</v>
      </c>
      <c r="N22" s="14">
        <f t="shared" si="14"/>
        <v>16</v>
      </c>
      <c r="O22" s="14">
        <f t="shared" si="14"/>
        <v>7</v>
      </c>
      <c r="P22" s="14">
        <f t="shared" si="14"/>
        <v>36</v>
      </c>
      <c r="Q22" s="14">
        <f t="shared" si="14"/>
        <v>43</v>
      </c>
      <c r="R22" s="14">
        <f t="shared" si="14"/>
        <v>26</v>
      </c>
      <c r="S22" s="14">
        <f t="shared" si="14"/>
        <v>0</v>
      </c>
      <c r="T22" s="14">
        <f t="shared" si="14"/>
        <v>13</v>
      </c>
      <c r="U22" s="14">
        <f t="shared" si="14"/>
        <v>1</v>
      </c>
      <c r="V22" s="14">
        <f>SUM(V18:V21)</f>
        <v>2</v>
      </c>
    </row>
    <row r="24" spans="1:22" x14ac:dyDescent="0.25">
      <c r="B24" s="15" t="s">
        <v>67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</row>
    <row r="25" spans="1:22" x14ac:dyDescent="0.25">
      <c r="A25" s="9" t="s">
        <v>73</v>
      </c>
      <c r="B25" s="35" t="s">
        <v>57</v>
      </c>
      <c r="C25" s="16" t="str">
        <f>CONCATENATE(YEAR,":",MONTH,":1:",WEEKLY_REPORT_DAY,":", $A25)</f>
        <v>2016:2:1:7:CENTRAL</v>
      </c>
      <c r="D25" s="16">
        <f>MATCH($C25,REPORT_DATA_BY_ZONE!$A:$A, 0)</f>
        <v>35</v>
      </c>
      <c r="E25" s="13">
        <f>IFERROR(INDEX(REPORT_DATA_BY_ZONE!$A:$AA,$D25,MATCH(E$8,REPORT_DATA_BY_ZONE!$A$1:$AA$1,0)), "")</f>
        <v>0</v>
      </c>
      <c r="F25" s="13">
        <f>IFERROR(INDEX(REPORT_DATA_BY_ZONE!$A:$AA,$D25,MATCH(F$8,REPORT_DATA_BY_ZONE!$A$1:$AA$1,0)), "")</f>
        <v>1</v>
      </c>
      <c r="G25" s="13">
        <f>IFERROR(INDEX(REPORT_DATA_BY_ZONE!$A:$AA,$D25,MATCH(G$8,REPORT_DATA_BY_ZONE!$A$1:$AA$1,0)), "")</f>
        <v>12</v>
      </c>
      <c r="H25" s="13">
        <f>IFERROR(INDEX(REPORT_DATA_BY_ZONE!$A:$AA,$D25,MATCH(H$8,REPORT_DATA_BY_ZONE!$A$1:$AA$1,0)), "")</f>
        <v>25</v>
      </c>
      <c r="I25" s="13">
        <f>IFERROR(INDEX(REPORT_DATA_BY_ZONE!$A:$AA,$D25,MATCH(I$8,REPORT_DATA_BY_ZONE!$A$1:$AA$1,0)), "")</f>
        <v>0</v>
      </c>
      <c r="J25" s="16"/>
      <c r="K25" s="16"/>
      <c r="L25" s="21">
        <f>IFERROR(INDEX(REPORT_DATA_BY_ZONE!$A:$AA,$D25,MATCH(L$8,REPORT_DATA_BY_ZONE!$A$1:$AA$1,0)), "")</f>
        <v>0</v>
      </c>
      <c r="M25" s="21">
        <f>IFERROR(INDEX(REPORT_DATA_BY_ZONE!$A:$AA,$D25,MATCH(M$8,REPORT_DATA_BY_ZONE!$A$1:$AA$1,0)), "")</f>
        <v>0</v>
      </c>
      <c r="N25" s="21">
        <f>IFERROR(INDEX(REPORT_DATA_BY_ZONE!$A:$AA,$D25,MATCH(N$8,REPORT_DATA_BY_ZONE!$A$1:$AA$1,0)), "")</f>
        <v>52</v>
      </c>
      <c r="O25" s="21">
        <f>IFERROR(INDEX(REPORT_DATA_BY_ZONE!$A:$AA,$D25,MATCH(O$8,REPORT_DATA_BY_ZONE!$A$1:$AA$1,0)), "")</f>
        <v>12</v>
      </c>
      <c r="P25" s="21">
        <f>IFERROR(INDEX(REPORT_DATA_BY_ZONE!$A:$AA,$D25,MATCH(P$8,REPORT_DATA_BY_ZONE!$A$1:$AA$1,0)), "")</f>
        <v>72</v>
      </c>
      <c r="Q25" s="21">
        <f>IFERROR(INDEX(REPORT_DATA_BY_ZONE!$A:$AA,$D25,MATCH(Q$8,REPORT_DATA_BY_ZONE!$A$1:$AA$1,0)), "")</f>
        <v>121</v>
      </c>
      <c r="R25" s="21">
        <f>IFERROR(INDEX(REPORT_DATA_BY_ZONE!$A:$AA,$D25,MATCH(R$8,REPORT_DATA_BY_ZONE!$A$1:$AA$1,0)), "")</f>
        <v>57</v>
      </c>
      <c r="S25" s="21">
        <f>IFERROR(INDEX(REPORT_DATA_BY_ZONE!$A:$AA,$D25,MATCH(S$8,REPORT_DATA_BY_ZONE!$A$1:$AA$1,0)), "")</f>
        <v>1</v>
      </c>
      <c r="T25" s="21">
        <f>IFERROR(INDEX(REPORT_DATA_BY_ZONE!$A:$AA,$D25,MATCH(T$8,REPORT_DATA_BY_ZONE!$A$1:$AA$1,0)), "")</f>
        <v>32</v>
      </c>
      <c r="U25" s="21">
        <f>IFERROR(INDEX(REPORT_DATA_BY_ZONE!$A:$AA,$D25,MATCH(U$8,REPORT_DATA_BY_ZONE!$A$1:$AA$1,0)), "")</f>
        <v>1</v>
      </c>
      <c r="V25" s="21">
        <f>IFERROR(INDEX(REPORT_DATA_BY_ZONE!$A:$AA,$D25,MATCH(V$8,REPORT_DATA_BY_ZONE!$A$1:$AA$1,0)), "")</f>
        <v>5</v>
      </c>
    </row>
    <row r="26" spans="1:22" x14ac:dyDescent="0.25">
      <c r="A26" s="9" t="s">
        <v>73</v>
      </c>
      <c r="B26" s="35" t="s">
        <v>58</v>
      </c>
      <c r="C26" s="16" t="str">
        <f>CONCATENATE(YEAR,":",MONTH,":2:",WEEKLY_REPORT_DAY,":", $A26)</f>
        <v>2016:2:2:7:CENTRAL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73</v>
      </c>
      <c r="B27" s="35" t="s">
        <v>59</v>
      </c>
      <c r="C27" s="16" t="str">
        <f>CONCATENATE(YEAR,":",MONTH,":3:",WEEKLY_REPORT_DAY,":", $A27)</f>
        <v>2016:2:3:7:CENTRAL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73</v>
      </c>
      <c r="B28" s="35" t="s">
        <v>60</v>
      </c>
      <c r="C28" s="16" t="str">
        <f>CONCATENATE(YEAR,":",MONTH,":4:",WEEKLY_REPORT_DAY,":", $A28)</f>
        <v>2016:2:4:7:CENTRAL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73</v>
      </c>
      <c r="B29" s="35" t="s">
        <v>61</v>
      </c>
      <c r="C29" s="16" t="str">
        <f>CONCATENATE(YEAR,":",MONTH,":5:",WEEKLY_REPORT_DAY,":", $A29)</f>
        <v>2016:2:5:7:CENTRAL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B30" s="20" t="s">
        <v>24</v>
      </c>
      <c r="C30" s="17"/>
      <c r="D30" s="17"/>
      <c r="E30" s="22">
        <f>SUM(E25:E29)</f>
        <v>0</v>
      </c>
      <c r="F30" s="22">
        <f t="shared" ref="F30:V30" si="15">SUM(F25:F29)</f>
        <v>1</v>
      </c>
      <c r="G30" s="22">
        <f t="shared" si="15"/>
        <v>12</v>
      </c>
      <c r="H30" s="22">
        <f t="shared" si="15"/>
        <v>25</v>
      </c>
      <c r="I30" s="22">
        <f t="shared" si="15"/>
        <v>0</v>
      </c>
      <c r="J30" s="17"/>
      <c r="K30" s="17"/>
      <c r="L30" s="22">
        <f t="shared" si="15"/>
        <v>0</v>
      </c>
      <c r="M30" s="22">
        <f t="shared" si="15"/>
        <v>0</v>
      </c>
      <c r="N30" s="22">
        <f t="shared" si="15"/>
        <v>52</v>
      </c>
      <c r="O30" s="22">
        <f t="shared" si="15"/>
        <v>12</v>
      </c>
      <c r="P30" s="22">
        <f t="shared" si="15"/>
        <v>72</v>
      </c>
      <c r="Q30" s="22">
        <f t="shared" si="15"/>
        <v>121</v>
      </c>
      <c r="R30" s="22">
        <f t="shared" si="15"/>
        <v>57</v>
      </c>
      <c r="S30" s="22">
        <f t="shared" si="15"/>
        <v>1</v>
      </c>
      <c r="T30" s="22">
        <f t="shared" si="15"/>
        <v>32</v>
      </c>
      <c r="U30" s="22">
        <f t="shared" si="15"/>
        <v>1</v>
      </c>
      <c r="V30" s="22">
        <f t="shared" si="15"/>
        <v>5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870" priority="224" operator="lessThan">
      <formula>0.5</formula>
    </cfRule>
    <cfRule type="cellIs" dxfId="869" priority="225" operator="greaterThan">
      <formula>0.5</formula>
    </cfRule>
  </conditionalFormatting>
  <conditionalFormatting sqref="N12">
    <cfRule type="cellIs" dxfId="868" priority="222" operator="lessThan">
      <formula>4.5</formula>
    </cfRule>
    <cfRule type="cellIs" dxfId="867" priority="223" operator="greaterThan">
      <formula>5.5</formula>
    </cfRule>
  </conditionalFormatting>
  <conditionalFormatting sqref="O12">
    <cfRule type="cellIs" dxfId="866" priority="220" operator="lessThan">
      <formula>1.5</formula>
    </cfRule>
    <cfRule type="cellIs" dxfId="865" priority="221" operator="greaterThan">
      <formula>2.5</formula>
    </cfRule>
  </conditionalFormatting>
  <conditionalFormatting sqref="P12">
    <cfRule type="cellIs" dxfId="864" priority="218" operator="lessThan">
      <formula>4.5</formula>
    </cfRule>
    <cfRule type="cellIs" dxfId="863" priority="219" operator="greaterThan">
      <formula>7.5</formula>
    </cfRule>
  </conditionalFormatting>
  <conditionalFormatting sqref="R12:S12">
    <cfRule type="cellIs" dxfId="862" priority="216" operator="lessThan">
      <formula>2.5</formula>
    </cfRule>
    <cfRule type="cellIs" dxfId="861" priority="217" operator="greaterThan">
      <formula>4.5</formula>
    </cfRule>
  </conditionalFormatting>
  <conditionalFormatting sqref="T12">
    <cfRule type="cellIs" dxfId="860" priority="214" operator="lessThan">
      <formula>2.5</formula>
    </cfRule>
    <cfRule type="cellIs" dxfId="859" priority="215" operator="greaterThan">
      <formula>4.5</formula>
    </cfRule>
  </conditionalFormatting>
  <conditionalFormatting sqref="U12">
    <cfRule type="cellIs" dxfId="858" priority="213" operator="greaterThan">
      <formula>1.5</formula>
    </cfRule>
  </conditionalFormatting>
  <conditionalFormatting sqref="L12:V12">
    <cfRule type="expression" dxfId="857" priority="210">
      <formula>L12=""</formula>
    </cfRule>
  </conditionalFormatting>
  <conditionalFormatting sqref="S12">
    <cfRule type="cellIs" dxfId="856" priority="211" operator="greaterThan">
      <formula>0.5</formula>
    </cfRule>
    <cfRule type="cellIs" dxfId="855" priority="212" operator="lessThan">
      <formula>0.5</formula>
    </cfRule>
  </conditionalFormatting>
  <conditionalFormatting sqref="L13:M13">
    <cfRule type="cellIs" dxfId="854" priority="208" operator="lessThan">
      <formula>0.5</formula>
    </cfRule>
    <cfRule type="cellIs" dxfId="853" priority="209" operator="greaterThan">
      <formula>0.5</formula>
    </cfRule>
  </conditionalFormatting>
  <conditionalFormatting sqref="N13">
    <cfRule type="cellIs" dxfId="852" priority="206" operator="lessThan">
      <formula>4.5</formula>
    </cfRule>
    <cfRule type="cellIs" dxfId="851" priority="207" operator="greaterThan">
      <formula>5.5</formula>
    </cfRule>
  </conditionalFormatting>
  <conditionalFormatting sqref="O13">
    <cfRule type="cellIs" dxfId="850" priority="204" operator="lessThan">
      <formula>1.5</formula>
    </cfRule>
    <cfRule type="cellIs" dxfId="849" priority="205" operator="greaterThan">
      <formula>2.5</formula>
    </cfRule>
  </conditionalFormatting>
  <conditionalFormatting sqref="P13">
    <cfRule type="cellIs" dxfId="848" priority="202" operator="lessThan">
      <formula>4.5</formula>
    </cfRule>
    <cfRule type="cellIs" dxfId="847" priority="203" operator="greaterThan">
      <formula>7.5</formula>
    </cfRule>
  </conditionalFormatting>
  <conditionalFormatting sqref="R13:S13">
    <cfRule type="cellIs" dxfId="846" priority="200" operator="lessThan">
      <formula>2.5</formula>
    </cfRule>
    <cfRule type="cellIs" dxfId="845" priority="201" operator="greaterThan">
      <formula>4.5</formula>
    </cfRule>
  </conditionalFormatting>
  <conditionalFormatting sqref="T13">
    <cfRule type="cellIs" dxfId="844" priority="198" operator="lessThan">
      <formula>2.5</formula>
    </cfRule>
    <cfRule type="cellIs" dxfId="843" priority="199" operator="greaterThan">
      <formula>4.5</formula>
    </cfRule>
  </conditionalFormatting>
  <conditionalFormatting sqref="U13">
    <cfRule type="cellIs" dxfId="842" priority="197" operator="greaterThan">
      <formula>1.5</formula>
    </cfRule>
  </conditionalFormatting>
  <conditionalFormatting sqref="M13">
    <cfRule type="cellIs" dxfId="841" priority="195" operator="lessThan">
      <formula>0.5</formula>
    </cfRule>
    <cfRule type="cellIs" dxfId="840" priority="196" operator="greaterThan">
      <formula>0.5</formula>
    </cfRule>
  </conditionalFormatting>
  <conditionalFormatting sqref="N13">
    <cfRule type="cellIs" dxfId="839" priority="193" operator="lessThan">
      <formula>4.5</formula>
    </cfRule>
    <cfRule type="cellIs" dxfId="838" priority="194" operator="greaterThan">
      <formula>5.5</formula>
    </cfRule>
  </conditionalFormatting>
  <conditionalFormatting sqref="O13">
    <cfRule type="cellIs" dxfId="837" priority="191" operator="lessThan">
      <formula>1.5</formula>
    </cfRule>
    <cfRule type="cellIs" dxfId="836" priority="192" operator="greaterThan">
      <formula>2.5</formula>
    </cfRule>
  </conditionalFormatting>
  <conditionalFormatting sqref="P13">
    <cfRule type="cellIs" dxfId="835" priority="189" operator="lessThan">
      <formula>4.5</formula>
    </cfRule>
    <cfRule type="cellIs" dxfId="834" priority="190" operator="greaterThan">
      <formula>7.5</formula>
    </cfRule>
  </conditionalFormatting>
  <conditionalFormatting sqref="R13:S13">
    <cfRule type="cellIs" dxfId="833" priority="187" operator="lessThan">
      <formula>2.5</formula>
    </cfRule>
    <cfRule type="cellIs" dxfId="832" priority="188" operator="greaterThan">
      <formula>4.5</formula>
    </cfRule>
  </conditionalFormatting>
  <conditionalFormatting sqref="T13">
    <cfRule type="cellIs" dxfId="831" priority="185" operator="lessThan">
      <formula>2.5</formula>
    </cfRule>
    <cfRule type="cellIs" dxfId="830" priority="186" operator="greaterThan">
      <formula>4.5</formula>
    </cfRule>
  </conditionalFormatting>
  <conditionalFormatting sqref="U13">
    <cfRule type="cellIs" dxfId="829" priority="184" operator="greaterThan">
      <formula>1.5</formula>
    </cfRule>
  </conditionalFormatting>
  <conditionalFormatting sqref="L13:V13">
    <cfRule type="expression" dxfId="828" priority="181">
      <formula>L13=""</formula>
    </cfRule>
  </conditionalFormatting>
  <conditionalFormatting sqref="S13">
    <cfRule type="cellIs" dxfId="827" priority="182" operator="greaterThan">
      <formula>0.5</formula>
    </cfRule>
    <cfRule type="cellIs" dxfId="826" priority="183" operator="lessThan">
      <formula>0.5</formula>
    </cfRule>
  </conditionalFormatting>
  <conditionalFormatting sqref="L14:M14">
    <cfRule type="cellIs" dxfId="825" priority="179" operator="lessThan">
      <formula>0.5</formula>
    </cfRule>
    <cfRule type="cellIs" dxfId="824" priority="180" operator="greaterThan">
      <formula>0.5</formula>
    </cfRule>
  </conditionalFormatting>
  <conditionalFormatting sqref="N14">
    <cfRule type="cellIs" dxfId="823" priority="177" operator="lessThan">
      <formula>4.5</formula>
    </cfRule>
    <cfRule type="cellIs" dxfId="822" priority="178" operator="greaterThan">
      <formula>5.5</formula>
    </cfRule>
  </conditionalFormatting>
  <conditionalFormatting sqref="O14">
    <cfRule type="cellIs" dxfId="821" priority="175" operator="lessThan">
      <formula>1.5</formula>
    </cfRule>
    <cfRule type="cellIs" dxfId="820" priority="176" operator="greaterThan">
      <formula>2.5</formula>
    </cfRule>
  </conditionalFormatting>
  <conditionalFormatting sqref="P14">
    <cfRule type="cellIs" dxfId="819" priority="173" operator="lessThan">
      <formula>4.5</formula>
    </cfRule>
    <cfRule type="cellIs" dxfId="818" priority="174" operator="greaterThan">
      <formula>7.5</formula>
    </cfRule>
  </conditionalFormatting>
  <conditionalFormatting sqref="R14:S14">
    <cfRule type="cellIs" dxfId="817" priority="171" operator="lessThan">
      <formula>2.5</formula>
    </cfRule>
    <cfRule type="cellIs" dxfId="816" priority="172" operator="greaterThan">
      <formula>4.5</formula>
    </cfRule>
  </conditionalFormatting>
  <conditionalFormatting sqref="T14">
    <cfRule type="cellIs" dxfId="815" priority="169" operator="lessThan">
      <formula>2.5</formula>
    </cfRule>
    <cfRule type="cellIs" dxfId="814" priority="170" operator="greaterThan">
      <formula>4.5</formula>
    </cfRule>
  </conditionalFormatting>
  <conditionalFormatting sqref="U14">
    <cfRule type="cellIs" dxfId="813" priority="168" operator="greaterThan">
      <formula>1.5</formula>
    </cfRule>
  </conditionalFormatting>
  <conditionalFormatting sqref="L14:V14">
    <cfRule type="expression" dxfId="812" priority="165">
      <formula>L14=""</formula>
    </cfRule>
  </conditionalFormatting>
  <conditionalFormatting sqref="S14">
    <cfRule type="cellIs" dxfId="811" priority="166" operator="greaterThan">
      <formula>0.5</formula>
    </cfRule>
    <cfRule type="cellIs" dxfId="810" priority="167" operator="lessThan">
      <formula>0.5</formula>
    </cfRule>
  </conditionalFormatting>
  <conditionalFormatting sqref="L15:M15">
    <cfRule type="cellIs" dxfId="809" priority="163" operator="lessThan">
      <formula>0.5</formula>
    </cfRule>
    <cfRule type="cellIs" dxfId="808" priority="164" operator="greaterThan">
      <formula>0.5</formula>
    </cfRule>
  </conditionalFormatting>
  <conditionalFormatting sqref="N15">
    <cfRule type="cellIs" dxfId="807" priority="161" operator="lessThan">
      <formula>4.5</formula>
    </cfRule>
    <cfRule type="cellIs" dxfId="806" priority="162" operator="greaterThan">
      <formula>5.5</formula>
    </cfRule>
  </conditionalFormatting>
  <conditionalFormatting sqref="O15">
    <cfRule type="cellIs" dxfId="805" priority="159" operator="lessThan">
      <formula>1.5</formula>
    </cfRule>
    <cfRule type="cellIs" dxfId="804" priority="160" operator="greaterThan">
      <formula>2.5</formula>
    </cfRule>
  </conditionalFormatting>
  <conditionalFormatting sqref="P15">
    <cfRule type="cellIs" dxfId="803" priority="157" operator="lessThan">
      <formula>4.5</formula>
    </cfRule>
    <cfRule type="cellIs" dxfId="802" priority="158" operator="greaterThan">
      <formula>7.5</formula>
    </cfRule>
  </conditionalFormatting>
  <conditionalFormatting sqref="R15:S15">
    <cfRule type="cellIs" dxfId="801" priority="155" operator="lessThan">
      <formula>2.5</formula>
    </cfRule>
    <cfRule type="cellIs" dxfId="800" priority="156" operator="greaterThan">
      <formula>4.5</formula>
    </cfRule>
  </conditionalFormatting>
  <conditionalFormatting sqref="T15">
    <cfRule type="cellIs" dxfId="799" priority="153" operator="lessThan">
      <formula>2.5</formula>
    </cfRule>
    <cfRule type="cellIs" dxfId="798" priority="154" operator="greaterThan">
      <formula>4.5</formula>
    </cfRule>
  </conditionalFormatting>
  <conditionalFormatting sqref="U15">
    <cfRule type="cellIs" dxfId="797" priority="152" operator="greaterThan">
      <formula>1.5</formula>
    </cfRule>
  </conditionalFormatting>
  <conditionalFormatting sqref="M15">
    <cfRule type="cellIs" dxfId="796" priority="150" operator="lessThan">
      <formula>0.5</formula>
    </cfRule>
    <cfRule type="cellIs" dxfId="795" priority="151" operator="greaterThan">
      <formula>0.5</formula>
    </cfRule>
  </conditionalFormatting>
  <conditionalFormatting sqref="N15">
    <cfRule type="cellIs" dxfId="794" priority="148" operator="lessThan">
      <formula>4.5</formula>
    </cfRule>
    <cfRule type="cellIs" dxfId="793" priority="149" operator="greaterThan">
      <formula>5.5</formula>
    </cfRule>
  </conditionalFormatting>
  <conditionalFormatting sqref="O15">
    <cfRule type="cellIs" dxfId="792" priority="146" operator="lessThan">
      <formula>1.5</formula>
    </cfRule>
    <cfRule type="cellIs" dxfId="791" priority="147" operator="greaterThan">
      <formula>2.5</formula>
    </cfRule>
  </conditionalFormatting>
  <conditionalFormatting sqref="P15">
    <cfRule type="cellIs" dxfId="790" priority="144" operator="lessThan">
      <formula>4.5</formula>
    </cfRule>
    <cfRule type="cellIs" dxfId="789" priority="145" operator="greaterThan">
      <formula>7.5</formula>
    </cfRule>
  </conditionalFormatting>
  <conditionalFormatting sqref="R15:S15">
    <cfRule type="cellIs" dxfId="788" priority="142" operator="lessThan">
      <formula>2.5</formula>
    </cfRule>
    <cfRule type="cellIs" dxfId="787" priority="143" operator="greaterThan">
      <formula>4.5</formula>
    </cfRule>
  </conditionalFormatting>
  <conditionalFormatting sqref="T15">
    <cfRule type="cellIs" dxfId="786" priority="140" operator="lessThan">
      <formula>2.5</formula>
    </cfRule>
    <cfRule type="cellIs" dxfId="785" priority="141" operator="greaterThan">
      <formula>4.5</formula>
    </cfRule>
  </conditionalFormatting>
  <conditionalFormatting sqref="U15">
    <cfRule type="cellIs" dxfId="784" priority="139" operator="greaterThan">
      <formula>1.5</formula>
    </cfRule>
  </conditionalFormatting>
  <conditionalFormatting sqref="L15:V15">
    <cfRule type="expression" dxfId="783" priority="136">
      <formula>L15=""</formula>
    </cfRule>
  </conditionalFormatting>
  <conditionalFormatting sqref="S15">
    <cfRule type="cellIs" dxfId="782" priority="137" operator="greaterThan">
      <formula>0.5</formula>
    </cfRule>
    <cfRule type="cellIs" dxfId="781" priority="138" operator="lessThan">
      <formula>0.5</formula>
    </cfRule>
  </conditionalFormatting>
  <conditionalFormatting sqref="L10:M10">
    <cfRule type="cellIs" dxfId="780" priority="134" operator="lessThan">
      <formula>0.5</formula>
    </cfRule>
    <cfRule type="cellIs" dxfId="779" priority="135" operator="greaterThan">
      <formula>0.5</formula>
    </cfRule>
  </conditionalFormatting>
  <conditionalFormatting sqref="N10">
    <cfRule type="cellIs" dxfId="778" priority="132" operator="lessThan">
      <formula>4.5</formula>
    </cfRule>
    <cfRule type="cellIs" dxfId="777" priority="133" operator="greaterThan">
      <formula>5.5</formula>
    </cfRule>
  </conditionalFormatting>
  <conditionalFormatting sqref="O10">
    <cfRule type="cellIs" dxfId="776" priority="130" operator="lessThan">
      <formula>1.5</formula>
    </cfRule>
    <cfRule type="cellIs" dxfId="775" priority="131" operator="greaterThan">
      <formula>2.5</formula>
    </cfRule>
  </conditionalFormatting>
  <conditionalFormatting sqref="P10">
    <cfRule type="cellIs" dxfId="774" priority="128" operator="lessThan">
      <formula>4.5</formula>
    </cfRule>
    <cfRule type="cellIs" dxfId="773" priority="129" operator="greaterThan">
      <formula>7.5</formula>
    </cfRule>
  </conditionalFormatting>
  <conditionalFormatting sqref="R10:S10">
    <cfRule type="cellIs" dxfId="772" priority="126" operator="lessThan">
      <formula>2.5</formula>
    </cfRule>
    <cfRule type="cellIs" dxfId="771" priority="127" operator="greaterThan">
      <formula>4.5</formula>
    </cfRule>
  </conditionalFormatting>
  <conditionalFormatting sqref="T10">
    <cfRule type="cellIs" dxfId="770" priority="124" operator="lessThan">
      <formula>2.5</formula>
    </cfRule>
    <cfRule type="cellIs" dxfId="769" priority="125" operator="greaterThan">
      <formula>4.5</formula>
    </cfRule>
  </conditionalFormatting>
  <conditionalFormatting sqref="U10">
    <cfRule type="cellIs" dxfId="768" priority="123" operator="greaterThan">
      <formula>1.5</formula>
    </cfRule>
  </conditionalFormatting>
  <conditionalFormatting sqref="L10:V10">
    <cfRule type="expression" dxfId="767" priority="120">
      <formula>L10=""</formula>
    </cfRule>
  </conditionalFormatting>
  <conditionalFormatting sqref="S10">
    <cfRule type="cellIs" dxfId="766" priority="121" operator="greaterThan">
      <formula>0.5</formula>
    </cfRule>
    <cfRule type="cellIs" dxfId="765" priority="122" operator="lessThan">
      <formula>0.5</formula>
    </cfRule>
  </conditionalFormatting>
  <conditionalFormatting sqref="L11:M11">
    <cfRule type="cellIs" dxfId="764" priority="118" operator="lessThan">
      <formula>0.5</formula>
    </cfRule>
    <cfRule type="cellIs" dxfId="763" priority="119" operator="greaterThan">
      <formula>0.5</formula>
    </cfRule>
  </conditionalFormatting>
  <conditionalFormatting sqref="N11">
    <cfRule type="cellIs" dxfId="762" priority="116" operator="lessThan">
      <formula>4.5</formula>
    </cfRule>
    <cfRule type="cellIs" dxfId="761" priority="117" operator="greaterThan">
      <formula>5.5</formula>
    </cfRule>
  </conditionalFormatting>
  <conditionalFormatting sqref="O11">
    <cfRule type="cellIs" dxfId="760" priority="114" operator="lessThan">
      <formula>1.5</formula>
    </cfRule>
    <cfRule type="cellIs" dxfId="759" priority="115" operator="greaterThan">
      <formula>2.5</formula>
    </cfRule>
  </conditionalFormatting>
  <conditionalFormatting sqref="P11">
    <cfRule type="cellIs" dxfId="758" priority="112" operator="lessThan">
      <formula>4.5</formula>
    </cfRule>
    <cfRule type="cellIs" dxfId="757" priority="113" operator="greaterThan">
      <formula>7.5</formula>
    </cfRule>
  </conditionalFormatting>
  <conditionalFormatting sqref="R11:S11">
    <cfRule type="cellIs" dxfId="756" priority="110" operator="lessThan">
      <formula>2.5</formula>
    </cfRule>
    <cfRule type="cellIs" dxfId="755" priority="111" operator="greaterThan">
      <formula>4.5</formula>
    </cfRule>
  </conditionalFormatting>
  <conditionalFormatting sqref="T11">
    <cfRule type="cellIs" dxfId="754" priority="108" operator="lessThan">
      <formula>2.5</formula>
    </cfRule>
    <cfRule type="cellIs" dxfId="753" priority="109" operator="greaterThan">
      <formula>4.5</formula>
    </cfRule>
  </conditionalFormatting>
  <conditionalFormatting sqref="U11">
    <cfRule type="cellIs" dxfId="752" priority="107" operator="greaterThan">
      <formula>1.5</formula>
    </cfRule>
  </conditionalFormatting>
  <conditionalFormatting sqref="M11">
    <cfRule type="cellIs" dxfId="751" priority="105" operator="lessThan">
      <formula>0.5</formula>
    </cfRule>
    <cfRule type="cellIs" dxfId="750" priority="106" operator="greaterThan">
      <formula>0.5</formula>
    </cfRule>
  </conditionalFormatting>
  <conditionalFormatting sqref="N11">
    <cfRule type="cellIs" dxfId="749" priority="103" operator="lessThan">
      <formula>4.5</formula>
    </cfRule>
    <cfRule type="cellIs" dxfId="748" priority="104" operator="greaterThan">
      <formula>5.5</formula>
    </cfRule>
  </conditionalFormatting>
  <conditionalFormatting sqref="O11">
    <cfRule type="cellIs" dxfId="747" priority="101" operator="lessThan">
      <formula>1.5</formula>
    </cfRule>
    <cfRule type="cellIs" dxfId="746" priority="102" operator="greaterThan">
      <formula>2.5</formula>
    </cfRule>
  </conditionalFormatting>
  <conditionalFormatting sqref="P11">
    <cfRule type="cellIs" dxfId="745" priority="99" operator="lessThan">
      <formula>4.5</formula>
    </cfRule>
    <cfRule type="cellIs" dxfId="744" priority="100" operator="greaterThan">
      <formula>7.5</formula>
    </cfRule>
  </conditionalFormatting>
  <conditionalFormatting sqref="R11:S11">
    <cfRule type="cellIs" dxfId="743" priority="97" operator="lessThan">
      <formula>2.5</formula>
    </cfRule>
    <cfRule type="cellIs" dxfId="742" priority="98" operator="greaterThan">
      <formula>4.5</formula>
    </cfRule>
  </conditionalFormatting>
  <conditionalFormatting sqref="T11">
    <cfRule type="cellIs" dxfId="741" priority="95" operator="lessThan">
      <formula>2.5</formula>
    </cfRule>
    <cfRule type="cellIs" dxfId="740" priority="96" operator="greaterThan">
      <formula>4.5</formula>
    </cfRule>
  </conditionalFormatting>
  <conditionalFormatting sqref="U11">
    <cfRule type="cellIs" dxfId="739" priority="94" operator="greaterThan">
      <formula>1.5</formula>
    </cfRule>
  </conditionalFormatting>
  <conditionalFormatting sqref="L11:V11">
    <cfRule type="expression" dxfId="738" priority="91">
      <formula>L11=""</formula>
    </cfRule>
  </conditionalFormatting>
  <conditionalFormatting sqref="S11">
    <cfRule type="cellIs" dxfId="737" priority="92" operator="greaterThan">
      <formula>0.5</formula>
    </cfRule>
    <cfRule type="cellIs" dxfId="736" priority="93" operator="lessThan">
      <formula>0.5</formula>
    </cfRule>
  </conditionalFormatting>
  <conditionalFormatting sqref="L20:M20">
    <cfRule type="cellIs" dxfId="735" priority="89" operator="lessThan">
      <formula>0.5</formula>
    </cfRule>
    <cfRule type="cellIs" dxfId="734" priority="90" operator="greaterThan">
      <formula>0.5</formula>
    </cfRule>
  </conditionalFormatting>
  <conditionalFormatting sqref="N20">
    <cfRule type="cellIs" dxfId="733" priority="87" operator="lessThan">
      <formula>4.5</formula>
    </cfRule>
    <cfRule type="cellIs" dxfId="732" priority="88" operator="greaterThan">
      <formula>5.5</formula>
    </cfRule>
  </conditionalFormatting>
  <conditionalFormatting sqref="O20">
    <cfRule type="cellIs" dxfId="731" priority="85" operator="lessThan">
      <formula>1.5</formula>
    </cfRule>
    <cfRule type="cellIs" dxfId="730" priority="86" operator="greaterThan">
      <formula>2.5</formula>
    </cfRule>
  </conditionalFormatting>
  <conditionalFormatting sqref="P20">
    <cfRule type="cellIs" dxfId="729" priority="83" operator="lessThan">
      <formula>4.5</formula>
    </cfRule>
    <cfRule type="cellIs" dxfId="728" priority="84" operator="greaterThan">
      <formula>7.5</formula>
    </cfRule>
  </conditionalFormatting>
  <conditionalFormatting sqref="R20:S20">
    <cfRule type="cellIs" dxfId="727" priority="81" operator="lessThan">
      <formula>2.5</formula>
    </cfRule>
    <cfRule type="cellIs" dxfId="726" priority="82" operator="greaterThan">
      <formula>4.5</formula>
    </cfRule>
  </conditionalFormatting>
  <conditionalFormatting sqref="T20">
    <cfRule type="cellIs" dxfId="725" priority="79" operator="lessThan">
      <formula>2.5</formula>
    </cfRule>
    <cfRule type="cellIs" dxfId="724" priority="80" operator="greaterThan">
      <formula>4.5</formula>
    </cfRule>
  </conditionalFormatting>
  <conditionalFormatting sqref="U20">
    <cfRule type="cellIs" dxfId="723" priority="78" operator="greaterThan">
      <formula>1.5</formula>
    </cfRule>
  </conditionalFormatting>
  <conditionalFormatting sqref="L20:V20">
    <cfRule type="expression" dxfId="722" priority="75">
      <formula>L20=""</formula>
    </cfRule>
  </conditionalFormatting>
  <conditionalFormatting sqref="S20">
    <cfRule type="cellIs" dxfId="721" priority="76" operator="greaterThan">
      <formula>0.5</formula>
    </cfRule>
    <cfRule type="cellIs" dxfId="720" priority="77" operator="lessThan">
      <formula>0.5</formula>
    </cfRule>
  </conditionalFormatting>
  <conditionalFormatting sqref="L21:M21">
    <cfRule type="cellIs" dxfId="719" priority="73" operator="lessThan">
      <formula>0.5</formula>
    </cfRule>
    <cfRule type="cellIs" dxfId="718" priority="74" operator="greaterThan">
      <formula>0.5</formula>
    </cfRule>
  </conditionalFormatting>
  <conditionalFormatting sqref="N21">
    <cfRule type="cellIs" dxfId="717" priority="71" operator="lessThan">
      <formula>4.5</formula>
    </cfRule>
    <cfRule type="cellIs" dxfId="716" priority="72" operator="greaterThan">
      <formula>5.5</formula>
    </cfRule>
  </conditionalFormatting>
  <conditionalFormatting sqref="O21">
    <cfRule type="cellIs" dxfId="715" priority="69" operator="lessThan">
      <formula>1.5</formula>
    </cfRule>
    <cfRule type="cellIs" dxfId="714" priority="70" operator="greaterThan">
      <formula>2.5</formula>
    </cfRule>
  </conditionalFormatting>
  <conditionalFormatting sqref="P21">
    <cfRule type="cellIs" dxfId="713" priority="67" operator="lessThan">
      <formula>4.5</formula>
    </cfRule>
    <cfRule type="cellIs" dxfId="712" priority="68" operator="greaterThan">
      <formula>7.5</formula>
    </cfRule>
  </conditionalFormatting>
  <conditionalFormatting sqref="R21:S21">
    <cfRule type="cellIs" dxfId="711" priority="65" operator="lessThan">
      <formula>2.5</formula>
    </cfRule>
    <cfRule type="cellIs" dxfId="710" priority="66" operator="greaterThan">
      <formula>4.5</formula>
    </cfRule>
  </conditionalFormatting>
  <conditionalFormatting sqref="T21">
    <cfRule type="cellIs" dxfId="709" priority="63" operator="lessThan">
      <formula>2.5</formula>
    </cfRule>
    <cfRule type="cellIs" dxfId="708" priority="64" operator="greaterThan">
      <formula>4.5</formula>
    </cfRule>
  </conditionalFormatting>
  <conditionalFormatting sqref="U21">
    <cfRule type="cellIs" dxfId="707" priority="62" operator="greaterThan">
      <formula>1.5</formula>
    </cfRule>
  </conditionalFormatting>
  <conditionalFormatting sqref="M21">
    <cfRule type="cellIs" dxfId="706" priority="60" operator="lessThan">
      <formula>0.5</formula>
    </cfRule>
    <cfRule type="cellIs" dxfId="705" priority="61" operator="greaterThan">
      <formula>0.5</formula>
    </cfRule>
  </conditionalFormatting>
  <conditionalFormatting sqref="N21">
    <cfRule type="cellIs" dxfId="704" priority="58" operator="lessThan">
      <formula>4.5</formula>
    </cfRule>
    <cfRule type="cellIs" dxfId="703" priority="59" operator="greaterThan">
      <formula>5.5</formula>
    </cfRule>
  </conditionalFormatting>
  <conditionalFormatting sqref="O21">
    <cfRule type="cellIs" dxfId="702" priority="56" operator="lessThan">
      <formula>1.5</formula>
    </cfRule>
    <cfRule type="cellIs" dxfId="701" priority="57" operator="greaterThan">
      <formula>2.5</formula>
    </cfRule>
  </conditionalFormatting>
  <conditionalFormatting sqref="P21">
    <cfRule type="cellIs" dxfId="700" priority="54" operator="lessThan">
      <formula>4.5</formula>
    </cfRule>
    <cfRule type="cellIs" dxfId="699" priority="55" operator="greaterThan">
      <formula>7.5</formula>
    </cfRule>
  </conditionalFormatting>
  <conditionalFormatting sqref="R21:S21">
    <cfRule type="cellIs" dxfId="698" priority="52" operator="lessThan">
      <formula>2.5</formula>
    </cfRule>
    <cfRule type="cellIs" dxfId="697" priority="53" operator="greaterThan">
      <formula>4.5</formula>
    </cfRule>
  </conditionalFormatting>
  <conditionalFormatting sqref="T21">
    <cfRule type="cellIs" dxfId="696" priority="50" operator="lessThan">
      <formula>2.5</formula>
    </cfRule>
    <cfRule type="cellIs" dxfId="695" priority="51" operator="greaterThan">
      <formula>4.5</formula>
    </cfRule>
  </conditionalFormatting>
  <conditionalFormatting sqref="U21">
    <cfRule type="cellIs" dxfId="694" priority="49" operator="greaterThan">
      <formula>1.5</formula>
    </cfRule>
  </conditionalFormatting>
  <conditionalFormatting sqref="L21:V21">
    <cfRule type="expression" dxfId="693" priority="46">
      <formula>L21=""</formula>
    </cfRule>
  </conditionalFormatting>
  <conditionalFormatting sqref="S21">
    <cfRule type="cellIs" dxfId="692" priority="47" operator="greaterThan">
      <formula>0.5</formula>
    </cfRule>
    <cfRule type="cellIs" dxfId="691" priority="48" operator="lessThan">
      <formula>0.5</formula>
    </cfRule>
  </conditionalFormatting>
  <conditionalFormatting sqref="L18:M18">
    <cfRule type="cellIs" dxfId="690" priority="44" operator="lessThan">
      <formula>0.5</formula>
    </cfRule>
    <cfRule type="cellIs" dxfId="689" priority="45" operator="greaterThan">
      <formula>0.5</formula>
    </cfRule>
  </conditionalFormatting>
  <conditionalFormatting sqref="N18">
    <cfRule type="cellIs" dxfId="688" priority="42" operator="lessThan">
      <formula>4.5</formula>
    </cfRule>
    <cfRule type="cellIs" dxfId="687" priority="43" operator="greaterThan">
      <formula>5.5</formula>
    </cfRule>
  </conditionalFormatting>
  <conditionalFormatting sqref="O18">
    <cfRule type="cellIs" dxfId="686" priority="40" operator="lessThan">
      <formula>1.5</formula>
    </cfRule>
    <cfRule type="cellIs" dxfId="685" priority="41" operator="greaterThan">
      <formula>2.5</formula>
    </cfRule>
  </conditionalFormatting>
  <conditionalFormatting sqref="P18">
    <cfRule type="cellIs" dxfId="684" priority="38" operator="lessThan">
      <formula>4.5</formula>
    </cfRule>
    <cfRule type="cellIs" dxfId="683" priority="39" operator="greaterThan">
      <formula>7.5</formula>
    </cfRule>
  </conditionalFormatting>
  <conditionalFormatting sqref="R18:S18">
    <cfRule type="cellIs" dxfId="682" priority="36" operator="lessThan">
      <formula>2.5</formula>
    </cfRule>
    <cfRule type="cellIs" dxfId="681" priority="37" operator="greaterThan">
      <formula>4.5</formula>
    </cfRule>
  </conditionalFormatting>
  <conditionalFormatting sqref="T18">
    <cfRule type="cellIs" dxfId="680" priority="34" operator="lessThan">
      <formula>2.5</formula>
    </cfRule>
    <cfRule type="cellIs" dxfId="679" priority="35" operator="greaterThan">
      <formula>4.5</formula>
    </cfRule>
  </conditionalFormatting>
  <conditionalFormatting sqref="U18">
    <cfRule type="cellIs" dxfId="678" priority="33" operator="greaterThan">
      <formula>1.5</formula>
    </cfRule>
  </conditionalFormatting>
  <conditionalFormatting sqref="L18:V18">
    <cfRule type="expression" dxfId="677" priority="30">
      <formula>L18=""</formula>
    </cfRule>
  </conditionalFormatting>
  <conditionalFormatting sqref="S18">
    <cfRule type="cellIs" dxfId="676" priority="31" operator="greaterThan">
      <formula>0.5</formula>
    </cfRule>
    <cfRule type="cellIs" dxfId="675" priority="32" operator="lessThan">
      <formula>0.5</formula>
    </cfRule>
  </conditionalFormatting>
  <conditionalFormatting sqref="L19:M19">
    <cfRule type="cellIs" dxfId="674" priority="28" operator="lessThan">
      <formula>0.5</formula>
    </cfRule>
    <cfRule type="cellIs" dxfId="673" priority="29" operator="greaterThan">
      <formula>0.5</formula>
    </cfRule>
  </conditionalFormatting>
  <conditionalFormatting sqref="N19">
    <cfRule type="cellIs" dxfId="672" priority="26" operator="lessThan">
      <formula>4.5</formula>
    </cfRule>
    <cfRule type="cellIs" dxfId="671" priority="27" operator="greaterThan">
      <formula>5.5</formula>
    </cfRule>
  </conditionalFormatting>
  <conditionalFormatting sqref="O19">
    <cfRule type="cellIs" dxfId="670" priority="24" operator="lessThan">
      <formula>1.5</formula>
    </cfRule>
    <cfRule type="cellIs" dxfId="669" priority="25" operator="greaterThan">
      <formula>2.5</formula>
    </cfRule>
  </conditionalFormatting>
  <conditionalFormatting sqref="P19">
    <cfRule type="cellIs" dxfId="668" priority="22" operator="lessThan">
      <formula>4.5</formula>
    </cfRule>
    <cfRule type="cellIs" dxfId="667" priority="23" operator="greaterThan">
      <formula>7.5</formula>
    </cfRule>
  </conditionalFormatting>
  <conditionalFormatting sqref="R19:S19">
    <cfRule type="cellIs" dxfId="666" priority="20" operator="lessThan">
      <formula>2.5</formula>
    </cfRule>
    <cfRule type="cellIs" dxfId="665" priority="21" operator="greaterThan">
      <formula>4.5</formula>
    </cfRule>
  </conditionalFormatting>
  <conditionalFormatting sqref="T19">
    <cfRule type="cellIs" dxfId="664" priority="18" operator="lessThan">
      <formula>2.5</formula>
    </cfRule>
    <cfRule type="cellIs" dxfId="663" priority="19" operator="greaterThan">
      <formula>4.5</formula>
    </cfRule>
  </conditionalFormatting>
  <conditionalFormatting sqref="U19">
    <cfRule type="cellIs" dxfId="662" priority="17" operator="greaterThan">
      <formula>1.5</formula>
    </cfRule>
  </conditionalFormatting>
  <conditionalFormatting sqref="M19">
    <cfRule type="cellIs" dxfId="661" priority="15" operator="lessThan">
      <formula>0.5</formula>
    </cfRule>
    <cfRule type="cellIs" dxfId="660" priority="16" operator="greaterThan">
      <formula>0.5</formula>
    </cfRule>
  </conditionalFormatting>
  <conditionalFormatting sqref="N19">
    <cfRule type="cellIs" dxfId="659" priority="13" operator="lessThan">
      <formula>4.5</formula>
    </cfRule>
    <cfRule type="cellIs" dxfId="658" priority="14" operator="greaterThan">
      <formula>5.5</formula>
    </cfRule>
  </conditionalFormatting>
  <conditionalFormatting sqref="O19">
    <cfRule type="cellIs" dxfId="657" priority="11" operator="lessThan">
      <formula>1.5</formula>
    </cfRule>
    <cfRule type="cellIs" dxfId="656" priority="12" operator="greaterThan">
      <formula>2.5</formula>
    </cfRule>
  </conditionalFormatting>
  <conditionalFormatting sqref="P19">
    <cfRule type="cellIs" dxfId="655" priority="9" operator="lessThan">
      <formula>4.5</formula>
    </cfRule>
    <cfRule type="cellIs" dxfId="654" priority="10" operator="greaterThan">
      <formula>7.5</formula>
    </cfRule>
  </conditionalFormatting>
  <conditionalFormatting sqref="R19:S19">
    <cfRule type="cellIs" dxfId="653" priority="7" operator="lessThan">
      <formula>2.5</formula>
    </cfRule>
    <cfRule type="cellIs" dxfId="652" priority="8" operator="greaterThan">
      <formula>4.5</formula>
    </cfRule>
  </conditionalFormatting>
  <conditionalFormatting sqref="T19">
    <cfRule type="cellIs" dxfId="651" priority="5" operator="lessThan">
      <formula>2.5</formula>
    </cfRule>
    <cfRule type="cellIs" dxfId="650" priority="6" operator="greaterThan">
      <formula>4.5</formula>
    </cfRule>
  </conditionalFormatting>
  <conditionalFormatting sqref="U19">
    <cfRule type="cellIs" dxfId="649" priority="4" operator="greaterThan">
      <formula>1.5</formula>
    </cfRule>
  </conditionalFormatting>
  <conditionalFormatting sqref="L19:V19">
    <cfRule type="expression" dxfId="648" priority="1">
      <formula>L19=""</formula>
    </cfRule>
  </conditionalFormatting>
  <conditionalFormatting sqref="S19">
    <cfRule type="cellIs" dxfId="647" priority="2" operator="greaterThan">
      <formula>0.5</formula>
    </cfRule>
    <cfRule type="cellIs" dxfId="64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Y13" sqref="Y13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634</v>
      </c>
      <c r="C4" s="26"/>
      <c r="D4" s="26"/>
      <c r="E4" s="77" t="s">
        <v>467</v>
      </c>
      <c r="F4" s="78"/>
      <c r="G4" s="78"/>
      <c r="H4" s="78"/>
      <c r="I4" s="79"/>
      <c r="J4" s="56">
        <v>60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635</v>
      </c>
      <c r="C5" s="26"/>
      <c r="D5" s="26"/>
      <c r="E5" s="77" t="s">
        <v>468</v>
      </c>
      <c r="F5" s="78"/>
      <c r="G5" s="78"/>
      <c r="H5" s="78"/>
      <c r="I5" s="79"/>
      <c r="J5" s="56">
        <v>5</v>
      </c>
      <c r="K5" s="56">
        <f>L27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633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614</v>
      </c>
      <c r="B10" s="8" t="s">
        <v>615</v>
      </c>
      <c r="C10" s="4" t="str">
        <f>CONCATENATE(YEAR,":",MONTH,":",WEEK,":",DAY,":",$A10)</f>
        <v>2016:2:1:7:SHILIN_E</v>
      </c>
      <c r="D10" s="4">
        <f>MATCH($C10,REPORT_DATA_BY_COMP!$A:$A,0)</f>
        <v>328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1037</v>
      </c>
      <c r="K10" s="4" t="s">
        <v>636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4</v>
      </c>
      <c r="Q10" s="13">
        <f>IFERROR(INDEX(REPORT_DATA_BY_COMP!$A:$AB,$D10,MATCH(Q$8,REPORT_DATA_BY_COMP!$A$1:$AB$1,0)), "")</f>
        <v>9</v>
      </c>
      <c r="R10" s="13">
        <f>IFERROR(INDEX(REPORT_DATA_BY_COMP!$A:$AB,$D10,MATCH(R$8,REPORT_DATA_BY_COMP!$A$1:$AB$1,0)), "")</f>
        <v>3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2" t="s">
        <v>616</v>
      </c>
      <c r="B11" s="8" t="s">
        <v>617</v>
      </c>
      <c r="C11" s="4" t="str">
        <f>CONCATENATE(YEAR,":",MONTH,":",WEEK,":",DAY,":",$A11)</f>
        <v>2016:2:1:7:TIANMU_E</v>
      </c>
      <c r="D11" s="4">
        <f>MATCH($C11,REPORT_DATA_BY_COMP!$A:$A,0)</f>
        <v>346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629</v>
      </c>
      <c r="K11" s="4" t="s">
        <v>637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0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7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2" t="s">
        <v>618</v>
      </c>
      <c r="B12" s="8" t="s">
        <v>619</v>
      </c>
      <c r="C12" s="4" t="str">
        <f>CONCATENATE(YEAR,":",MONTH,":",WEEK,":",DAY,":",$A12)</f>
        <v>2016:2:1:7:SHILIN_S</v>
      </c>
      <c r="D12" s="4">
        <f>MATCH($C12,REPORT_DATA_BY_COMP!$A:$A,0)</f>
        <v>329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630</v>
      </c>
      <c r="K12" s="4" t="s">
        <v>638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4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1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0</v>
      </c>
      <c r="G13" s="14">
        <f>SUM(G10:G12)</f>
        <v>1</v>
      </c>
      <c r="H13" s="14">
        <f>SUM(H10:H12)</f>
        <v>1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4</v>
      </c>
      <c r="O13" s="14">
        <f t="shared" si="0"/>
        <v>0</v>
      </c>
      <c r="P13" s="14">
        <f t="shared" si="0"/>
        <v>7</v>
      </c>
      <c r="Q13" s="14">
        <f t="shared" si="0"/>
        <v>20</v>
      </c>
      <c r="R13" s="14">
        <f t="shared" si="0"/>
        <v>4</v>
      </c>
      <c r="S13" s="14">
        <f t="shared" si="0"/>
        <v>1</v>
      </c>
      <c r="T13" s="14">
        <f t="shared" si="0"/>
        <v>4</v>
      </c>
      <c r="U13" s="14">
        <f t="shared" si="0"/>
        <v>1</v>
      </c>
      <c r="V13" s="14">
        <f t="shared" si="0"/>
        <v>0</v>
      </c>
    </row>
    <row r="14" spans="1:22" x14ac:dyDescent="0.25">
      <c r="A14" s="25"/>
      <c r="B14" s="57" t="s">
        <v>620</v>
      </c>
      <c r="C14" s="6"/>
      <c r="D14" s="6"/>
      <c r="E14" s="6"/>
      <c r="F14" s="6"/>
      <c r="G14" s="6"/>
      <c r="H14" s="6"/>
      <c r="I14" s="6"/>
      <c r="J14" s="5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2" t="s">
        <v>621</v>
      </c>
      <c r="B15" s="8" t="s">
        <v>622</v>
      </c>
      <c r="C15" s="4" t="str">
        <f>CONCATENATE(YEAR,":",MONTH,":",WEEK,":",DAY,":",$A15)</f>
        <v>2016:2:1:7:BEITOU_E</v>
      </c>
      <c r="D15" s="4">
        <f>MATCH($C15,REPORT_DATA_BY_COMP!$A:$A,0)</f>
        <v>295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2</v>
      </c>
      <c r="H15" s="13">
        <f>IFERROR(INDEX(REPORT_DATA_BY_COMP!$A:$AB,$D15,MATCH(H$8,REPORT_DATA_BY_COMP!$A$1:$AB$1,0)), "")</f>
        <v>3</v>
      </c>
      <c r="I15" s="13">
        <f>IFERROR(INDEX(REPORT_DATA_BY_COMP!$A:$AB,$D15,MATCH(I$8,REPORT_DATA_BY_COMP!$A$1:$AB$1,0)), "")</f>
        <v>0</v>
      </c>
      <c r="J15" s="4" t="s">
        <v>631</v>
      </c>
      <c r="K15" s="4" t="s">
        <v>639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2</v>
      </c>
      <c r="Q15" s="13">
        <f>IFERROR(INDEX(REPORT_DATA_BY_COMP!$A:$AB,$D15,MATCH(Q$8,REPORT_DATA_BY_COMP!$A$1:$AB$1,0)), "")</f>
        <v>4</v>
      </c>
      <c r="R15" s="13">
        <f>IFERROR(INDEX(REPORT_DATA_BY_COMP!$A:$AB,$D15,MATCH(R$8,REPORT_DATA_BY_COMP!$A$1:$AB$1,0)), "")</f>
        <v>1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2" t="s">
        <v>623</v>
      </c>
      <c r="B16" s="8" t="s">
        <v>624</v>
      </c>
      <c r="C16" s="4" t="str">
        <f>CONCATENATE(YEAR,":",MONTH,":",WEEK,":",DAY,":",$A16)</f>
        <v>2016:2:1:7:DANSHUI_E</v>
      </c>
      <c r="D16" s="4" t="e">
        <f>MATCH($C16,REPORT_DATA_BY_COMP!$A:$A,0)</f>
        <v>#N/A</v>
      </c>
      <c r="E16" s="13" t="str">
        <f>IFERROR(INDEX(REPORT_DATA_BY_COMP!$A:$AB,$D16,MATCH(E$8,REPORT_DATA_BY_COMP!$A$1:$AB$1,0)), "")</f>
        <v/>
      </c>
      <c r="F16" s="13" t="str">
        <f>IFERROR(INDEX(REPORT_DATA_BY_COMP!$A:$AB,$D16,MATCH(F$8,REPORT_DATA_BY_COMP!$A$1:$AB$1,0)), "")</f>
        <v/>
      </c>
      <c r="G16" s="13" t="str">
        <f>IFERROR(INDEX(REPORT_DATA_BY_COMP!$A:$AB,$D16,MATCH(G$8,REPORT_DATA_BY_COMP!$A$1:$AB$1,0)), "")</f>
        <v/>
      </c>
      <c r="H16" s="13" t="str">
        <f>IFERROR(INDEX(REPORT_DATA_BY_COMP!$A:$AB,$D16,MATCH(H$8,REPORT_DATA_BY_COMP!$A$1:$AB$1,0)), "")</f>
        <v/>
      </c>
      <c r="I16" s="13" t="str">
        <f>IFERROR(INDEX(REPORT_DATA_BY_COMP!$A:$AB,$D16,MATCH(I$8,REPORT_DATA_BY_COMP!$A$1:$AB$1,0)), "")</f>
        <v/>
      </c>
      <c r="J16" s="4" t="s">
        <v>1039</v>
      </c>
      <c r="K16" s="4" t="s">
        <v>640</v>
      </c>
      <c r="L16" s="13" t="str">
        <f>IFERROR(INDEX(REPORT_DATA_BY_COMP!$A:$AB,$D16,MATCH(L$8,REPORT_DATA_BY_COMP!$A$1:$AB$1,0)), "")</f>
        <v/>
      </c>
      <c r="M16" s="13" t="str">
        <f>IFERROR(INDEX(REPORT_DATA_BY_COMP!$A:$AB,$D16,MATCH(M$8,REPORT_DATA_BY_COMP!$A$1:$AB$1,0)), "")</f>
        <v/>
      </c>
      <c r="N16" s="13" t="str">
        <f>IFERROR(INDEX(REPORT_DATA_BY_COMP!$A:$AB,$D16,MATCH(N$8,REPORT_DATA_BY_COMP!$A$1:$AB$1,0)), "")</f>
        <v/>
      </c>
      <c r="O16" s="13" t="str">
        <f>IFERROR(INDEX(REPORT_DATA_BY_COMP!$A:$AB,$D16,MATCH(O$8,REPORT_DATA_BY_COMP!$A$1:$AB$1,0)), "")</f>
        <v/>
      </c>
      <c r="P16" s="13" t="str">
        <f>IFERROR(INDEX(REPORT_DATA_BY_COMP!$A:$AB,$D16,MATCH(P$8,REPORT_DATA_BY_COMP!$A$1:$AB$1,0)), "")</f>
        <v/>
      </c>
      <c r="Q16" s="13" t="str">
        <f>IFERROR(INDEX(REPORT_DATA_BY_COMP!$A:$AB,$D16,MATCH(Q$8,REPORT_DATA_BY_COMP!$A$1:$AB$1,0)), "")</f>
        <v/>
      </c>
      <c r="R16" s="13" t="str">
        <f>IFERROR(INDEX(REPORT_DATA_BY_COMP!$A:$AB,$D16,MATCH(R$8,REPORT_DATA_BY_COMP!$A$1:$AB$1,0)), "")</f>
        <v/>
      </c>
      <c r="S16" s="13" t="str">
        <f>IFERROR(INDEX(REPORT_DATA_BY_COMP!$A:$AB,$D16,MATCH(S$8,REPORT_DATA_BY_COMP!$A$1:$AB$1,0)), "")</f>
        <v/>
      </c>
      <c r="T16" s="13" t="str">
        <f>IFERROR(INDEX(REPORT_DATA_BY_COMP!$A:$AB,$D16,MATCH(T$8,REPORT_DATA_BY_COMP!$A$1:$AB$1,0)), "")</f>
        <v/>
      </c>
      <c r="U16" s="13" t="str">
        <f>IFERROR(INDEX(REPORT_DATA_BY_COMP!$A:$AB,$D16,MATCH(U$8,REPORT_DATA_BY_COMP!$A$1:$AB$1,0)), "")</f>
        <v/>
      </c>
      <c r="V16" s="13" t="str">
        <f>IFERROR(INDEX(REPORT_DATA_BY_COMP!$A:$AB,$D16,MATCH(V$8,REPORT_DATA_BY_COMP!$A$1:$AB$1,0)), "")</f>
        <v/>
      </c>
    </row>
    <row r="17" spans="1:22" x14ac:dyDescent="0.25">
      <c r="A17" s="32" t="s">
        <v>625</v>
      </c>
      <c r="B17" s="8" t="s">
        <v>626</v>
      </c>
      <c r="C17" s="4" t="str">
        <f>CONCATENATE(YEAR,":",MONTH,":",WEEK,":",DAY,":",$A17)</f>
        <v>2016:2:1:7:ZHUWEI_E</v>
      </c>
      <c r="D17" s="4" t="e">
        <f>MATCH($C17,REPORT_DATA_BY_COMP!$A:$A,0)</f>
        <v>#N/A</v>
      </c>
      <c r="E17" s="13" t="str">
        <f>IFERROR(INDEX(REPORT_DATA_BY_COMP!$A:$AB,$D17,MATCH(E$8,REPORT_DATA_BY_COMP!$A$1:$AB$1,0)), "")</f>
        <v/>
      </c>
      <c r="F17" s="13" t="str">
        <f>IFERROR(INDEX(REPORT_DATA_BY_COMP!$A:$AB,$D17,MATCH(F$8,REPORT_DATA_BY_COMP!$A$1:$AB$1,0)), "")</f>
        <v/>
      </c>
      <c r="G17" s="13" t="str">
        <f>IFERROR(INDEX(REPORT_DATA_BY_COMP!$A:$AB,$D17,MATCH(G$8,REPORT_DATA_BY_COMP!$A$1:$AB$1,0)), "")</f>
        <v/>
      </c>
      <c r="H17" s="13" t="str">
        <f>IFERROR(INDEX(REPORT_DATA_BY_COMP!$A:$AB,$D17,MATCH(H$8,REPORT_DATA_BY_COMP!$A$1:$AB$1,0)), "")</f>
        <v/>
      </c>
      <c r="I17" s="13" t="str">
        <f>IFERROR(INDEX(REPORT_DATA_BY_COMP!$A:$AB,$D17,MATCH(I$8,REPORT_DATA_BY_COMP!$A$1:$AB$1,0)), "")</f>
        <v/>
      </c>
      <c r="J17" s="4" t="s">
        <v>1038</v>
      </c>
      <c r="K17" s="4" t="s">
        <v>641</v>
      </c>
      <c r="L17" s="13" t="str">
        <f>IFERROR(INDEX(REPORT_DATA_BY_COMP!$A:$AB,$D17,MATCH(L$8,REPORT_DATA_BY_COMP!$A$1:$AB$1,0)), "")</f>
        <v/>
      </c>
      <c r="M17" s="13" t="str">
        <f>IFERROR(INDEX(REPORT_DATA_BY_COMP!$A:$AB,$D17,MATCH(M$8,REPORT_DATA_BY_COMP!$A$1:$AB$1,0)), "")</f>
        <v/>
      </c>
      <c r="N17" s="13" t="str">
        <f>IFERROR(INDEX(REPORT_DATA_BY_COMP!$A:$AB,$D17,MATCH(N$8,REPORT_DATA_BY_COMP!$A$1:$AB$1,0)), "")</f>
        <v/>
      </c>
      <c r="O17" s="13" t="str">
        <f>IFERROR(INDEX(REPORT_DATA_BY_COMP!$A:$AB,$D17,MATCH(O$8,REPORT_DATA_BY_COMP!$A$1:$AB$1,0)), "")</f>
        <v/>
      </c>
      <c r="P17" s="13" t="str">
        <f>IFERROR(INDEX(REPORT_DATA_BY_COMP!$A:$AB,$D17,MATCH(P$8,REPORT_DATA_BY_COMP!$A$1:$AB$1,0)), "")</f>
        <v/>
      </c>
      <c r="Q17" s="13" t="str">
        <f>IFERROR(INDEX(REPORT_DATA_BY_COMP!$A:$AB,$D17,MATCH(Q$8,REPORT_DATA_BY_COMP!$A$1:$AB$1,0)), "")</f>
        <v/>
      </c>
      <c r="R17" s="13" t="str">
        <f>IFERROR(INDEX(REPORT_DATA_BY_COMP!$A:$AB,$D17,MATCH(R$8,REPORT_DATA_BY_COMP!$A$1:$AB$1,0)), "")</f>
        <v/>
      </c>
      <c r="S17" s="13" t="str">
        <f>IFERROR(INDEX(REPORT_DATA_BY_COMP!$A:$AB,$D17,MATCH(S$8,REPORT_DATA_BY_COMP!$A$1:$AB$1,0)), "")</f>
        <v/>
      </c>
      <c r="T17" s="13" t="str">
        <f>IFERROR(INDEX(REPORT_DATA_BY_COMP!$A:$AB,$D17,MATCH(T$8,REPORT_DATA_BY_COMP!$A$1:$AB$1,0)), "")</f>
        <v/>
      </c>
      <c r="U17" s="13" t="str">
        <f>IFERROR(INDEX(REPORT_DATA_BY_COMP!$A:$AB,$D17,MATCH(U$8,REPORT_DATA_BY_COMP!$A$1:$AB$1,0)), "")</f>
        <v/>
      </c>
      <c r="V17" s="13" t="str">
        <f>IFERROR(INDEX(REPORT_DATA_BY_COMP!$A:$AB,$D17,MATCH(V$8,REPORT_DATA_BY_COMP!$A$1:$AB$1,0)), "")</f>
        <v/>
      </c>
    </row>
    <row r="18" spans="1:22" x14ac:dyDescent="0.25">
      <c r="A18" s="32" t="s">
        <v>627</v>
      </c>
      <c r="B18" s="8" t="s">
        <v>628</v>
      </c>
      <c r="C18" s="4" t="str">
        <f>CONCATENATE(YEAR,":",MONTH,":",WEEK,":",DAY,":",$A18)</f>
        <v>2016:2:1:7:BEITOU_S</v>
      </c>
      <c r="D18" s="4">
        <f>MATCH($C18,REPORT_DATA_BY_COMP!$A:$A,0)</f>
        <v>296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632</v>
      </c>
      <c r="K18" s="4" t="s">
        <v>642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9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7</v>
      </c>
      <c r="R18" s="13">
        <f>IFERROR(INDEX(REPORT_DATA_BY_COMP!$A:$AB,$D18,MATCH(R$8,REPORT_DATA_BY_COMP!$A$1:$AB$1,0)), "")</f>
        <v>5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4</v>
      </c>
      <c r="U18" s="13">
        <f>IFERROR(INDEX(REPORT_DATA_BY_COMP!$A:$AB,$D18,MATCH(U$8,REPORT_DATA_BY_COMP!$A$1:$AB$1,0)), "")</f>
        <v>1</v>
      </c>
      <c r="V18" s="13">
        <f>IFERROR(INDEX(REPORT_DATA_BY_COMP!$A:$AB,$D18,MATCH(V$8,REPORT_DATA_BY_COMP!$A$1:$AB$1,0)), "")</f>
        <v>0</v>
      </c>
    </row>
    <row r="19" spans="1:22" x14ac:dyDescent="0.25">
      <c r="A19" s="58"/>
      <c r="B19" s="11" t="s">
        <v>24</v>
      </c>
      <c r="C19" s="12"/>
      <c r="D19" s="12"/>
      <c r="E19" s="14">
        <f>SUM(E15:E18)</f>
        <v>0</v>
      </c>
      <c r="F19" s="14">
        <f t="shared" ref="F19:H19" si="1">SUM(F15:F18)</f>
        <v>1</v>
      </c>
      <c r="G19" s="14">
        <f t="shared" si="1"/>
        <v>2</v>
      </c>
      <c r="H19" s="14">
        <f t="shared" si="1"/>
        <v>4</v>
      </c>
      <c r="I19" s="14">
        <f>SUM(I15:I18)</f>
        <v>0</v>
      </c>
      <c r="J19" s="12"/>
      <c r="K19" s="12"/>
      <c r="L19" s="14">
        <f t="shared" ref="L19:U19" si="2">SUM(L15:L18)</f>
        <v>0</v>
      </c>
      <c r="M19" s="14">
        <f t="shared" si="2"/>
        <v>0</v>
      </c>
      <c r="N19" s="14">
        <f t="shared" si="2"/>
        <v>14</v>
      </c>
      <c r="O19" s="14">
        <f t="shared" si="2"/>
        <v>0</v>
      </c>
      <c r="P19" s="14">
        <f t="shared" si="2"/>
        <v>14</v>
      </c>
      <c r="Q19" s="14">
        <f t="shared" si="2"/>
        <v>11</v>
      </c>
      <c r="R19" s="14">
        <f t="shared" si="2"/>
        <v>6</v>
      </c>
      <c r="S19" s="14">
        <f t="shared" si="2"/>
        <v>0</v>
      </c>
      <c r="T19" s="14">
        <f t="shared" si="2"/>
        <v>5</v>
      </c>
      <c r="U19" s="14">
        <f t="shared" si="2"/>
        <v>1</v>
      </c>
      <c r="V19" s="14">
        <f>SUM(V15:V18)</f>
        <v>0</v>
      </c>
    </row>
    <row r="21" spans="1:22" x14ac:dyDescent="0.25">
      <c r="B21" s="15" t="s">
        <v>67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69</v>
      </c>
      <c r="B22" s="35" t="s">
        <v>57</v>
      </c>
      <c r="C22" s="16" t="str">
        <f>CONCATENATE(YEAR,":",MONTH,":1:",WEEKLY_REPORT_DAY,":", $A22)</f>
        <v>2016:2:1:7:NORTH</v>
      </c>
      <c r="D22" s="16">
        <f>MATCH($C22,REPORT_DATA_BY_ZONE!$A:$A, 0)</f>
        <v>38</v>
      </c>
      <c r="E22" s="13">
        <f>IFERROR(INDEX(REPORT_DATA_BY_ZONE!$A:$AA,$D22,MATCH(E$8,REPORT_DATA_BY_ZONE!$A$1:$AA$1,0)), "")</f>
        <v>2</v>
      </c>
      <c r="F22" s="13">
        <f>IFERROR(INDEX(REPORT_DATA_BY_ZONE!$A:$AA,$D22,MATCH(F$8,REPORT_DATA_BY_ZONE!$A$1:$AA$1,0)), "")</f>
        <v>3</v>
      </c>
      <c r="G22" s="13">
        <f>IFERROR(INDEX(REPORT_DATA_BY_ZONE!$A:$AA,$D22,MATCH(G$8,REPORT_DATA_BY_ZONE!$A$1:$AA$1,0)), "")</f>
        <v>5</v>
      </c>
      <c r="H22" s="13">
        <f>IFERROR(INDEX(REPORT_DATA_BY_ZONE!$A:$AA,$D22,MATCH(H$8,REPORT_DATA_BY_ZONE!$A$1:$AA$1,0)), "")</f>
        <v>9</v>
      </c>
      <c r="I22" s="13">
        <f>IFERROR(INDEX(REPORT_DATA_BY_ZONE!$A:$AA,$D22,MATCH(I$8,REPORT_DATA_BY_ZONE!$A$1:$AA$1,0)), "")</f>
        <v>0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29</v>
      </c>
      <c r="O22" s="21">
        <f>IFERROR(INDEX(REPORT_DATA_BY_ZONE!$A:$AA,$D22,MATCH(O$8,REPORT_DATA_BY_ZONE!$A$1:$AA$1,0)), "")</f>
        <v>3</v>
      </c>
      <c r="P22" s="21">
        <f>IFERROR(INDEX(REPORT_DATA_BY_ZONE!$A:$AA,$D22,MATCH(P$8,REPORT_DATA_BY_ZONE!$A$1:$AA$1,0)), "")</f>
        <v>38</v>
      </c>
      <c r="Q22" s="21">
        <f>IFERROR(INDEX(REPORT_DATA_BY_ZONE!$A:$AA,$D22,MATCH(Q$8,REPORT_DATA_BY_ZONE!$A$1:$AA$1,0)), "")</f>
        <v>40</v>
      </c>
      <c r="R22" s="21">
        <f>IFERROR(INDEX(REPORT_DATA_BY_ZONE!$A:$AA,$D22,MATCH(R$8,REPORT_DATA_BY_ZONE!$A$1:$AA$1,0)), "")</f>
        <v>16</v>
      </c>
      <c r="S22" s="21">
        <f>IFERROR(INDEX(REPORT_DATA_BY_ZONE!$A:$AA,$D22,MATCH(S$8,REPORT_DATA_BY_ZONE!$A$1:$AA$1,0)), "")</f>
        <v>3</v>
      </c>
      <c r="T22" s="21">
        <f>IFERROR(INDEX(REPORT_DATA_BY_ZONE!$A:$AA,$D22,MATCH(T$8,REPORT_DATA_BY_ZONE!$A$1:$AA$1,0)), "")</f>
        <v>18</v>
      </c>
      <c r="U22" s="21">
        <f>IFERROR(INDEX(REPORT_DATA_BY_ZONE!$A:$AA,$D22,MATCH(U$8,REPORT_DATA_BY_ZONE!$A$1:$AA$1,0)), "")</f>
        <v>5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69</v>
      </c>
      <c r="B23" s="35" t="s">
        <v>58</v>
      </c>
      <c r="C23" s="16" t="str">
        <f>CONCATENATE(YEAR,":",MONTH,":2:",WEEKLY_REPORT_DAY,":", $A23)</f>
        <v>2016:2:2:7:NORTH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69</v>
      </c>
      <c r="B24" s="35" t="s">
        <v>59</v>
      </c>
      <c r="C24" s="16" t="str">
        <f>CONCATENATE(YEAR,":",MONTH,":3:",WEEKLY_REPORT_DAY,":", $A24)</f>
        <v>2016:2:3:7:NORTH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69</v>
      </c>
      <c r="B25" s="35" t="s">
        <v>60</v>
      </c>
      <c r="C25" s="16" t="str">
        <f>CONCATENATE(YEAR,":",MONTH,":4:",WEEKLY_REPORT_DAY,":", $A25)</f>
        <v>2016:2:4:7:NORTH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69</v>
      </c>
      <c r="B26" s="35" t="s">
        <v>61</v>
      </c>
      <c r="C26" s="16" t="str">
        <f>CONCATENATE(YEAR,":",MONTH,":5:",WEEKLY_REPORT_DAY,":", $A26)</f>
        <v>2016:2:5:7:NORTH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2</v>
      </c>
      <c r="F27" s="22">
        <f t="shared" ref="F27:V27" si="3">SUM(F22:F26)</f>
        <v>3</v>
      </c>
      <c r="G27" s="22">
        <f t="shared" si="3"/>
        <v>5</v>
      </c>
      <c r="H27" s="22">
        <f t="shared" si="3"/>
        <v>9</v>
      </c>
      <c r="I27" s="22">
        <f t="shared" si="3"/>
        <v>0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29</v>
      </c>
      <c r="O27" s="22">
        <f t="shared" si="3"/>
        <v>3</v>
      </c>
      <c r="P27" s="22">
        <f t="shared" si="3"/>
        <v>38</v>
      </c>
      <c r="Q27" s="22">
        <f t="shared" si="3"/>
        <v>40</v>
      </c>
      <c r="R27" s="22">
        <f t="shared" si="3"/>
        <v>16</v>
      </c>
      <c r="S27" s="22">
        <f t="shared" si="3"/>
        <v>3</v>
      </c>
      <c r="T27" s="22">
        <f t="shared" si="3"/>
        <v>18</v>
      </c>
      <c r="U27" s="22">
        <f t="shared" si="3"/>
        <v>5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645" priority="224" operator="lessThan">
      <formula>0.5</formula>
    </cfRule>
    <cfRule type="cellIs" dxfId="644" priority="225" operator="greaterThan">
      <formula>0.5</formula>
    </cfRule>
  </conditionalFormatting>
  <conditionalFormatting sqref="N12">
    <cfRule type="cellIs" dxfId="643" priority="222" operator="lessThan">
      <formula>4.5</formula>
    </cfRule>
    <cfRule type="cellIs" dxfId="642" priority="223" operator="greaterThan">
      <formula>5.5</formula>
    </cfRule>
  </conditionalFormatting>
  <conditionalFormatting sqref="O12">
    <cfRule type="cellIs" dxfId="641" priority="220" operator="lessThan">
      <formula>1.5</formula>
    </cfRule>
    <cfRule type="cellIs" dxfId="640" priority="221" operator="greaterThan">
      <formula>2.5</formula>
    </cfRule>
  </conditionalFormatting>
  <conditionalFormatting sqref="P12">
    <cfRule type="cellIs" dxfId="639" priority="218" operator="lessThan">
      <formula>4.5</formula>
    </cfRule>
    <cfRule type="cellIs" dxfId="638" priority="219" operator="greaterThan">
      <formula>7.5</formula>
    </cfRule>
  </conditionalFormatting>
  <conditionalFormatting sqref="R12:S12">
    <cfRule type="cellIs" dxfId="637" priority="216" operator="lessThan">
      <formula>2.5</formula>
    </cfRule>
    <cfRule type="cellIs" dxfId="636" priority="217" operator="greaterThan">
      <formula>4.5</formula>
    </cfRule>
  </conditionalFormatting>
  <conditionalFormatting sqref="T12">
    <cfRule type="cellIs" dxfId="635" priority="214" operator="lessThan">
      <formula>2.5</formula>
    </cfRule>
    <cfRule type="cellIs" dxfId="634" priority="215" operator="greaterThan">
      <formula>4.5</formula>
    </cfRule>
  </conditionalFormatting>
  <conditionalFormatting sqref="U12">
    <cfRule type="cellIs" dxfId="633" priority="213" operator="greaterThan">
      <formula>1.5</formula>
    </cfRule>
  </conditionalFormatting>
  <conditionalFormatting sqref="L12:V12">
    <cfRule type="expression" dxfId="632" priority="210">
      <formula>L12=""</formula>
    </cfRule>
  </conditionalFormatting>
  <conditionalFormatting sqref="S12">
    <cfRule type="cellIs" dxfId="631" priority="211" operator="greaterThan">
      <formula>0.5</formula>
    </cfRule>
    <cfRule type="cellIs" dxfId="630" priority="212" operator="lessThan">
      <formula>0.5</formula>
    </cfRule>
  </conditionalFormatting>
  <conditionalFormatting sqref="L10:M10">
    <cfRule type="cellIs" dxfId="629" priority="134" operator="lessThan">
      <formula>0.5</formula>
    </cfRule>
    <cfRule type="cellIs" dxfId="628" priority="135" operator="greaterThan">
      <formula>0.5</formula>
    </cfRule>
  </conditionalFormatting>
  <conditionalFormatting sqref="N10">
    <cfRule type="cellIs" dxfId="627" priority="132" operator="lessThan">
      <formula>4.5</formula>
    </cfRule>
    <cfRule type="cellIs" dxfId="626" priority="133" operator="greaterThan">
      <formula>5.5</formula>
    </cfRule>
  </conditionalFormatting>
  <conditionalFormatting sqref="O10">
    <cfRule type="cellIs" dxfId="625" priority="130" operator="lessThan">
      <formula>1.5</formula>
    </cfRule>
    <cfRule type="cellIs" dxfId="624" priority="131" operator="greaterThan">
      <formula>2.5</formula>
    </cfRule>
  </conditionalFormatting>
  <conditionalFormatting sqref="P10">
    <cfRule type="cellIs" dxfId="623" priority="128" operator="lessThan">
      <formula>4.5</formula>
    </cfRule>
    <cfRule type="cellIs" dxfId="622" priority="129" operator="greaterThan">
      <formula>7.5</formula>
    </cfRule>
  </conditionalFormatting>
  <conditionalFormatting sqref="R10:S10">
    <cfRule type="cellIs" dxfId="621" priority="126" operator="lessThan">
      <formula>2.5</formula>
    </cfRule>
    <cfRule type="cellIs" dxfId="620" priority="127" operator="greaterThan">
      <formula>4.5</formula>
    </cfRule>
  </conditionalFormatting>
  <conditionalFormatting sqref="T10">
    <cfRule type="cellIs" dxfId="619" priority="124" operator="lessThan">
      <formula>2.5</formula>
    </cfRule>
    <cfRule type="cellIs" dxfId="618" priority="125" operator="greaterThan">
      <formula>4.5</formula>
    </cfRule>
  </conditionalFormatting>
  <conditionalFormatting sqref="U10">
    <cfRule type="cellIs" dxfId="617" priority="123" operator="greaterThan">
      <formula>1.5</formula>
    </cfRule>
  </conditionalFormatting>
  <conditionalFormatting sqref="L10:V10">
    <cfRule type="expression" dxfId="616" priority="120">
      <formula>L10=""</formula>
    </cfRule>
  </conditionalFormatting>
  <conditionalFormatting sqref="S10">
    <cfRule type="cellIs" dxfId="615" priority="121" operator="greaterThan">
      <formula>0.5</formula>
    </cfRule>
    <cfRule type="cellIs" dxfId="614" priority="122" operator="lessThan">
      <formula>0.5</formula>
    </cfRule>
  </conditionalFormatting>
  <conditionalFormatting sqref="L11:M11">
    <cfRule type="cellIs" dxfId="613" priority="118" operator="lessThan">
      <formula>0.5</formula>
    </cfRule>
    <cfRule type="cellIs" dxfId="612" priority="119" operator="greaterThan">
      <formula>0.5</formula>
    </cfRule>
  </conditionalFormatting>
  <conditionalFormatting sqref="N11">
    <cfRule type="cellIs" dxfId="611" priority="116" operator="lessThan">
      <formula>4.5</formula>
    </cfRule>
    <cfRule type="cellIs" dxfId="610" priority="117" operator="greaterThan">
      <formula>5.5</formula>
    </cfRule>
  </conditionalFormatting>
  <conditionalFormatting sqref="O11">
    <cfRule type="cellIs" dxfId="609" priority="114" operator="lessThan">
      <formula>1.5</formula>
    </cfRule>
    <cfRule type="cellIs" dxfId="608" priority="115" operator="greaterThan">
      <formula>2.5</formula>
    </cfRule>
  </conditionalFormatting>
  <conditionalFormatting sqref="P11">
    <cfRule type="cellIs" dxfId="607" priority="112" operator="lessThan">
      <formula>4.5</formula>
    </cfRule>
    <cfRule type="cellIs" dxfId="606" priority="113" operator="greaterThan">
      <formula>7.5</formula>
    </cfRule>
  </conditionalFormatting>
  <conditionalFormatting sqref="R11:S11">
    <cfRule type="cellIs" dxfId="605" priority="110" operator="lessThan">
      <formula>2.5</formula>
    </cfRule>
    <cfRule type="cellIs" dxfId="604" priority="111" operator="greaterThan">
      <formula>4.5</formula>
    </cfRule>
  </conditionalFormatting>
  <conditionalFormatting sqref="T11">
    <cfRule type="cellIs" dxfId="603" priority="108" operator="lessThan">
      <formula>2.5</formula>
    </cfRule>
    <cfRule type="cellIs" dxfId="602" priority="109" operator="greaterThan">
      <formula>4.5</formula>
    </cfRule>
  </conditionalFormatting>
  <conditionalFormatting sqref="U11">
    <cfRule type="cellIs" dxfId="601" priority="107" operator="greaterThan">
      <formula>1.5</formula>
    </cfRule>
  </conditionalFormatting>
  <conditionalFormatting sqref="M11">
    <cfRule type="cellIs" dxfId="600" priority="105" operator="lessThan">
      <formula>0.5</formula>
    </cfRule>
    <cfRule type="cellIs" dxfId="599" priority="106" operator="greaterThan">
      <formula>0.5</formula>
    </cfRule>
  </conditionalFormatting>
  <conditionalFormatting sqref="N11">
    <cfRule type="cellIs" dxfId="598" priority="103" operator="lessThan">
      <formula>4.5</formula>
    </cfRule>
    <cfRule type="cellIs" dxfId="597" priority="104" operator="greaterThan">
      <formula>5.5</formula>
    </cfRule>
  </conditionalFormatting>
  <conditionalFormatting sqref="O11">
    <cfRule type="cellIs" dxfId="596" priority="101" operator="lessThan">
      <formula>1.5</formula>
    </cfRule>
    <cfRule type="cellIs" dxfId="595" priority="102" operator="greaterThan">
      <formula>2.5</formula>
    </cfRule>
  </conditionalFormatting>
  <conditionalFormatting sqref="P11">
    <cfRule type="cellIs" dxfId="594" priority="99" operator="lessThan">
      <formula>4.5</formula>
    </cfRule>
    <cfRule type="cellIs" dxfId="593" priority="100" operator="greaterThan">
      <formula>7.5</formula>
    </cfRule>
  </conditionalFormatting>
  <conditionalFormatting sqref="R11:S11">
    <cfRule type="cellIs" dxfId="592" priority="97" operator="lessThan">
      <formula>2.5</formula>
    </cfRule>
    <cfRule type="cellIs" dxfId="591" priority="98" operator="greaterThan">
      <formula>4.5</formula>
    </cfRule>
  </conditionalFormatting>
  <conditionalFormatting sqref="T11">
    <cfRule type="cellIs" dxfId="590" priority="95" operator="lessThan">
      <formula>2.5</formula>
    </cfRule>
    <cfRule type="cellIs" dxfId="589" priority="96" operator="greaterThan">
      <formula>4.5</formula>
    </cfRule>
  </conditionalFormatting>
  <conditionalFormatting sqref="U11">
    <cfRule type="cellIs" dxfId="588" priority="94" operator="greaterThan">
      <formula>1.5</formula>
    </cfRule>
  </conditionalFormatting>
  <conditionalFormatting sqref="L11:V11">
    <cfRule type="expression" dxfId="587" priority="91">
      <formula>L11=""</formula>
    </cfRule>
  </conditionalFormatting>
  <conditionalFormatting sqref="S11">
    <cfRule type="cellIs" dxfId="586" priority="92" operator="greaterThan">
      <formula>0.5</formula>
    </cfRule>
    <cfRule type="cellIs" dxfId="585" priority="93" operator="lessThan">
      <formula>0.5</formula>
    </cfRule>
  </conditionalFormatting>
  <conditionalFormatting sqref="L17:M17">
    <cfRule type="cellIs" dxfId="584" priority="89" operator="lessThan">
      <formula>0.5</formula>
    </cfRule>
    <cfRule type="cellIs" dxfId="583" priority="90" operator="greaterThan">
      <formula>0.5</formula>
    </cfRule>
  </conditionalFormatting>
  <conditionalFormatting sqref="N17">
    <cfRule type="cellIs" dxfId="582" priority="87" operator="lessThan">
      <formula>4.5</formula>
    </cfRule>
    <cfRule type="cellIs" dxfId="581" priority="88" operator="greaterThan">
      <formula>5.5</formula>
    </cfRule>
  </conditionalFormatting>
  <conditionalFormatting sqref="O17">
    <cfRule type="cellIs" dxfId="580" priority="85" operator="lessThan">
      <formula>1.5</formula>
    </cfRule>
    <cfRule type="cellIs" dxfId="579" priority="86" operator="greaterThan">
      <formula>2.5</formula>
    </cfRule>
  </conditionalFormatting>
  <conditionalFormatting sqref="P17">
    <cfRule type="cellIs" dxfId="578" priority="83" operator="lessThan">
      <formula>4.5</formula>
    </cfRule>
    <cfRule type="cellIs" dxfId="577" priority="84" operator="greaterThan">
      <formula>7.5</formula>
    </cfRule>
  </conditionalFormatting>
  <conditionalFormatting sqref="R17:S17">
    <cfRule type="cellIs" dxfId="576" priority="81" operator="lessThan">
      <formula>2.5</formula>
    </cfRule>
    <cfRule type="cellIs" dxfId="575" priority="82" operator="greaterThan">
      <formula>4.5</formula>
    </cfRule>
  </conditionalFormatting>
  <conditionalFormatting sqref="T17">
    <cfRule type="cellIs" dxfId="574" priority="79" operator="lessThan">
      <formula>2.5</formula>
    </cfRule>
    <cfRule type="cellIs" dxfId="573" priority="80" operator="greaterThan">
      <formula>4.5</formula>
    </cfRule>
  </conditionalFormatting>
  <conditionalFormatting sqref="U17">
    <cfRule type="cellIs" dxfId="572" priority="78" operator="greaterThan">
      <formula>1.5</formula>
    </cfRule>
  </conditionalFormatting>
  <conditionalFormatting sqref="L17:V17">
    <cfRule type="expression" dxfId="571" priority="75">
      <formula>L17=""</formula>
    </cfRule>
  </conditionalFormatting>
  <conditionalFormatting sqref="S17">
    <cfRule type="cellIs" dxfId="570" priority="76" operator="greaterThan">
      <formula>0.5</formula>
    </cfRule>
    <cfRule type="cellIs" dxfId="569" priority="77" operator="lessThan">
      <formula>0.5</formula>
    </cfRule>
  </conditionalFormatting>
  <conditionalFormatting sqref="L18:M18">
    <cfRule type="cellIs" dxfId="568" priority="73" operator="lessThan">
      <formula>0.5</formula>
    </cfRule>
    <cfRule type="cellIs" dxfId="567" priority="74" operator="greaterThan">
      <formula>0.5</formula>
    </cfRule>
  </conditionalFormatting>
  <conditionalFormatting sqref="N18">
    <cfRule type="cellIs" dxfId="566" priority="71" operator="lessThan">
      <formula>4.5</formula>
    </cfRule>
    <cfRule type="cellIs" dxfId="565" priority="72" operator="greaterThan">
      <formula>5.5</formula>
    </cfRule>
  </conditionalFormatting>
  <conditionalFormatting sqref="O18">
    <cfRule type="cellIs" dxfId="564" priority="69" operator="lessThan">
      <formula>1.5</formula>
    </cfRule>
    <cfRule type="cellIs" dxfId="563" priority="70" operator="greaterThan">
      <formula>2.5</formula>
    </cfRule>
  </conditionalFormatting>
  <conditionalFormatting sqref="P18">
    <cfRule type="cellIs" dxfId="562" priority="67" operator="lessThan">
      <formula>4.5</formula>
    </cfRule>
    <cfRule type="cellIs" dxfId="561" priority="68" operator="greaterThan">
      <formula>7.5</formula>
    </cfRule>
  </conditionalFormatting>
  <conditionalFormatting sqref="R18:S18">
    <cfRule type="cellIs" dxfId="560" priority="65" operator="lessThan">
      <formula>2.5</formula>
    </cfRule>
    <cfRule type="cellIs" dxfId="559" priority="66" operator="greaterThan">
      <formula>4.5</formula>
    </cfRule>
  </conditionalFormatting>
  <conditionalFormatting sqref="T18">
    <cfRule type="cellIs" dxfId="558" priority="63" operator="lessThan">
      <formula>2.5</formula>
    </cfRule>
    <cfRule type="cellIs" dxfId="557" priority="64" operator="greaterThan">
      <formula>4.5</formula>
    </cfRule>
  </conditionalFormatting>
  <conditionalFormatting sqref="U18">
    <cfRule type="cellIs" dxfId="556" priority="62" operator="greaterThan">
      <formula>1.5</formula>
    </cfRule>
  </conditionalFormatting>
  <conditionalFormatting sqref="M18">
    <cfRule type="cellIs" dxfId="555" priority="60" operator="lessThan">
      <formula>0.5</formula>
    </cfRule>
    <cfRule type="cellIs" dxfId="554" priority="61" operator="greaterThan">
      <formula>0.5</formula>
    </cfRule>
  </conditionalFormatting>
  <conditionalFormatting sqref="N18">
    <cfRule type="cellIs" dxfId="553" priority="58" operator="lessThan">
      <formula>4.5</formula>
    </cfRule>
    <cfRule type="cellIs" dxfId="552" priority="59" operator="greaterThan">
      <formula>5.5</formula>
    </cfRule>
  </conditionalFormatting>
  <conditionalFormatting sqref="O18">
    <cfRule type="cellIs" dxfId="551" priority="56" operator="lessThan">
      <formula>1.5</formula>
    </cfRule>
    <cfRule type="cellIs" dxfId="550" priority="57" operator="greaterThan">
      <formula>2.5</formula>
    </cfRule>
  </conditionalFormatting>
  <conditionalFormatting sqref="P18">
    <cfRule type="cellIs" dxfId="549" priority="54" operator="lessThan">
      <formula>4.5</formula>
    </cfRule>
    <cfRule type="cellIs" dxfId="548" priority="55" operator="greaterThan">
      <formula>7.5</formula>
    </cfRule>
  </conditionalFormatting>
  <conditionalFormatting sqref="R18:S18">
    <cfRule type="cellIs" dxfId="547" priority="52" operator="lessThan">
      <formula>2.5</formula>
    </cfRule>
    <cfRule type="cellIs" dxfId="546" priority="53" operator="greaterThan">
      <formula>4.5</formula>
    </cfRule>
  </conditionalFormatting>
  <conditionalFormatting sqref="T18">
    <cfRule type="cellIs" dxfId="545" priority="50" operator="lessThan">
      <formula>2.5</formula>
    </cfRule>
    <cfRule type="cellIs" dxfId="544" priority="51" operator="greaterThan">
      <formula>4.5</formula>
    </cfRule>
  </conditionalFormatting>
  <conditionalFormatting sqref="U18">
    <cfRule type="cellIs" dxfId="543" priority="49" operator="greaterThan">
      <formula>1.5</formula>
    </cfRule>
  </conditionalFormatting>
  <conditionalFormatting sqref="L18:V18">
    <cfRule type="expression" dxfId="542" priority="46">
      <formula>L18=""</formula>
    </cfRule>
  </conditionalFormatting>
  <conditionalFormatting sqref="S18">
    <cfRule type="cellIs" dxfId="541" priority="47" operator="greaterThan">
      <formula>0.5</formula>
    </cfRule>
    <cfRule type="cellIs" dxfId="540" priority="48" operator="lessThan">
      <formula>0.5</formula>
    </cfRule>
  </conditionalFormatting>
  <conditionalFormatting sqref="L15:M15">
    <cfRule type="cellIs" dxfId="539" priority="44" operator="lessThan">
      <formula>0.5</formula>
    </cfRule>
    <cfRule type="cellIs" dxfId="538" priority="45" operator="greaterThan">
      <formula>0.5</formula>
    </cfRule>
  </conditionalFormatting>
  <conditionalFormatting sqref="N15">
    <cfRule type="cellIs" dxfId="537" priority="42" operator="lessThan">
      <formula>4.5</formula>
    </cfRule>
    <cfRule type="cellIs" dxfId="536" priority="43" operator="greaterThan">
      <formula>5.5</formula>
    </cfRule>
  </conditionalFormatting>
  <conditionalFormatting sqref="O15">
    <cfRule type="cellIs" dxfId="535" priority="40" operator="lessThan">
      <formula>1.5</formula>
    </cfRule>
    <cfRule type="cellIs" dxfId="534" priority="41" operator="greaterThan">
      <formula>2.5</formula>
    </cfRule>
  </conditionalFormatting>
  <conditionalFormatting sqref="P15">
    <cfRule type="cellIs" dxfId="533" priority="38" operator="lessThan">
      <formula>4.5</formula>
    </cfRule>
    <cfRule type="cellIs" dxfId="532" priority="39" operator="greaterThan">
      <formula>7.5</formula>
    </cfRule>
  </conditionalFormatting>
  <conditionalFormatting sqref="R15:S15">
    <cfRule type="cellIs" dxfId="531" priority="36" operator="lessThan">
      <formula>2.5</formula>
    </cfRule>
    <cfRule type="cellIs" dxfId="530" priority="37" operator="greaterThan">
      <formula>4.5</formula>
    </cfRule>
  </conditionalFormatting>
  <conditionalFormatting sqref="T15">
    <cfRule type="cellIs" dxfId="529" priority="34" operator="lessThan">
      <formula>2.5</formula>
    </cfRule>
    <cfRule type="cellIs" dxfId="528" priority="35" operator="greaterThan">
      <formula>4.5</formula>
    </cfRule>
  </conditionalFormatting>
  <conditionalFormatting sqref="U15">
    <cfRule type="cellIs" dxfId="527" priority="33" operator="greaterThan">
      <formula>1.5</formula>
    </cfRule>
  </conditionalFormatting>
  <conditionalFormatting sqref="L15:V15">
    <cfRule type="expression" dxfId="526" priority="30">
      <formula>L15=""</formula>
    </cfRule>
  </conditionalFormatting>
  <conditionalFormatting sqref="S15">
    <cfRule type="cellIs" dxfId="525" priority="31" operator="greaterThan">
      <formula>0.5</formula>
    </cfRule>
    <cfRule type="cellIs" dxfId="524" priority="32" operator="lessThan">
      <formula>0.5</formula>
    </cfRule>
  </conditionalFormatting>
  <conditionalFormatting sqref="L16:M16">
    <cfRule type="cellIs" dxfId="523" priority="28" operator="lessThan">
      <formula>0.5</formula>
    </cfRule>
    <cfRule type="cellIs" dxfId="522" priority="29" operator="greaterThan">
      <formula>0.5</formula>
    </cfRule>
  </conditionalFormatting>
  <conditionalFormatting sqref="N16">
    <cfRule type="cellIs" dxfId="521" priority="26" operator="lessThan">
      <formula>4.5</formula>
    </cfRule>
    <cfRule type="cellIs" dxfId="520" priority="27" operator="greaterThan">
      <formula>5.5</formula>
    </cfRule>
  </conditionalFormatting>
  <conditionalFormatting sqref="O16">
    <cfRule type="cellIs" dxfId="519" priority="24" operator="lessThan">
      <formula>1.5</formula>
    </cfRule>
    <cfRule type="cellIs" dxfId="518" priority="25" operator="greaterThan">
      <formula>2.5</formula>
    </cfRule>
  </conditionalFormatting>
  <conditionalFormatting sqref="P16">
    <cfRule type="cellIs" dxfId="517" priority="22" operator="lessThan">
      <formula>4.5</formula>
    </cfRule>
    <cfRule type="cellIs" dxfId="516" priority="23" operator="greaterThan">
      <formula>7.5</formula>
    </cfRule>
  </conditionalFormatting>
  <conditionalFormatting sqref="R16:S16">
    <cfRule type="cellIs" dxfId="515" priority="20" operator="lessThan">
      <formula>2.5</formula>
    </cfRule>
    <cfRule type="cellIs" dxfId="514" priority="21" operator="greaterThan">
      <formula>4.5</formula>
    </cfRule>
  </conditionalFormatting>
  <conditionalFormatting sqref="T16">
    <cfRule type="cellIs" dxfId="513" priority="18" operator="lessThan">
      <formula>2.5</formula>
    </cfRule>
    <cfRule type="cellIs" dxfId="512" priority="19" operator="greaterThan">
      <formula>4.5</formula>
    </cfRule>
  </conditionalFormatting>
  <conditionalFormatting sqref="U16">
    <cfRule type="cellIs" dxfId="511" priority="17" operator="greaterThan">
      <formula>1.5</formula>
    </cfRule>
  </conditionalFormatting>
  <conditionalFormatting sqref="M16">
    <cfRule type="cellIs" dxfId="510" priority="15" operator="lessThan">
      <formula>0.5</formula>
    </cfRule>
    <cfRule type="cellIs" dxfId="509" priority="16" operator="greaterThan">
      <formula>0.5</formula>
    </cfRule>
  </conditionalFormatting>
  <conditionalFormatting sqref="N16">
    <cfRule type="cellIs" dxfId="508" priority="13" operator="lessThan">
      <formula>4.5</formula>
    </cfRule>
    <cfRule type="cellIs" dxfId="507" priority="14" operator="greaterThan">
      <formula>5.5</formula>
    </cfRule>
  </conditionalFormatting>
  <conditionalFormatting sqref="O16">
    <cfRule type="cellIs" dxfId="506" priority="11" operator="lessThan">
      <formula>1.5</formula>
    </cfRule>
    <cfRule type="cellIs" dxfId="505" priority="12" operator="greaterThan">
      <formula>2.5</formula>
    </cfRule>
  </conditionalFormatting>
  <conditionalFormatting sqref="P16">
    <cfRule type="cellIs" dxfId="504" priority="9" operator="lessThan">
      <formula>4.5</formula>
    </cfRule>
    <cfRule type="cellIs" dxfId="503" priority="10" operator="greaterThan">
      <formula>7.5</formula>
    </cfRule>
  </conditionalFormatting>
  <conditionalFormatting sqref="R16:S16">
    <cfRule type="cellIs" dxfId="502" priority="7" operator="lessThan">
      <formula>2.5</formula>
    </cfRule>
    <cfRule type="cellIs" dxfId="501" priority="8" operator="greaterThan">
      <formula>4.5</formula>
    </cfRule>
  </conditionalFormatting>
  <conditionalFormatting sqref="T16">
    <cfRule type="cellIs" dxfId="500" priority="5" operator="lessThan">
      <formula>2.5</formula>
    </cfRule>
    <cfRule type="cellIs" dxfId="499" priority="6" operator="greaterThan">
      <formula>4.5</formula>
    </cfRule>
  </conditionalFormatting>
  <conditionalFormatting sqref="U16">
    <cfRule type="cellIs" dxfId="498" priority="4" operator="greaterThan">
      <formula>1.5</formula>
    </cfRule>
  </conditionalFormatting>
  <conditionalFormatting sqref="L16:V16">
    <cfRule type="expression" dxfId="497" priority="1">
      <formula>L16=""</formula>
    </cfRule>
  </conditionalFormatting>
  <conditionalFormatting sqref="S16">
    <cfRule type="cellIs" dxfId="496" priority="2" operator="greaterThan">
      <formula>0.5</formula>
    </cfRule>
    <cfRule type="cellIs" dxfId="495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opLeftCell="B1" zoomScaleNormal="100" zoomScaleSheetLayoutView="115" workbookViewId="0">
      <selection activeCell="Y16" sqref="Y16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644</v>
      </c>
      <c r="C4" s="26"/>
      <c r="D4" s="26"/>
      <c r="E4" s="77" t="s">
        <v>467</v>
      </c>
      <c r="F4" s="78"/>
      <c r="G4" s="78"/>
      <c r="H4" s="78"/>
      <c r="I4" s="79"/>
      <c r="J4" s="56">
        <v>140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645</v>
      </c>
      <c r="C5" s="26"/>
      <c r="D5" s="26"/>
      <c r="E5" s="77" t="s">
        <v>468</v>
      </c>
      <c r="F5" s="78"/>
      <c r="G5" s="78"/>
      <c r="H5" s="78"/>
      <c r="I5" s="79"/>
      <c r="J5" s="56">
        <v>12</v>
      </c>
      <c r="K5" s="56">
        <f>L33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643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646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647</v>
      </c>
      <c r="B10" s="8" t="s">
        <v>648</v>
      </c>
      <c r="C10" s="4" t="str">
        <f>CONCATENATE(YEAR,":",MONTH,":",WEEK,":",DAY,":",$A10)</f>
        <v>2016:2:1:7:JINGXIN_E</v>
      </c>
      <c r="D10" s="4">
        <f>MATCH($C10,REPORT_DATA_BY_COMP!$A:$A,0)</f>
        <v>309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671</v>
      </c>
      <c r="K10" s="4" t="s">
        <v>678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11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11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3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649</v>
      </c>
      <c r="B11" s="8" t="s">
        <v>650</v>
      </c>
      <c r="C11" s="4" t="str">
        <f>CONCATENATE(YEAR,":",MONTH,":",WEEK,":",DAY,":",$A11)</f>
        <v>2016:2:1:7:MUZHA_E</v>
      </c>
      <c r="D11" s="4">
        <f>MATCH($C11,REPORT_DATA_BY_COMP!$A:$A,0)</f>
        <v>318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1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5</v>
      </c>
      <c r="I11" s="13">
        <f>IFERROR(INDEX(REPORT_DATA_BY_COMP!$A:$AB,$D11,MATCH(I$8,REPORT_DATA_BY_COMP!$A$1:$AB$1,0)), "")</f>
        <v>0</v>
      </c>
      <c r="J11" s="4" t="s">
        <v>672</v>
      </c>
      <c r="K11" s="4" t="s">
        <v>679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12</v>
      </c>
      <c r="O11" s="13">
        <f>IFERROR(INDEX(REPORT_DATA_BY_COMP!$A:$AB,$D11,MATCH(O$8,REPORT_DATA_BY_COMP!$A$1:$AB$1,0)), "")</f>
        <v>4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27</v>
      </c>
      <c r="R11" s="13">
        <f>IFERROR(INDEX(REPORT_DATA_BY_COMP!$A:$AB,$D11,MATCH(R$8,REPORT_DATA_BY_COMP!$A$1:$AB$1,0)), "")</f>
        <v>16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2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651</v>
      </c>
      <c r="B12" s="8" t="s">
        <v>652</v>
      </c>
      <c r="C12" s="4" t="str">
        <f>CONCATENATE(YEAR,":",MONTH,":",WEEK,":",DAY,":",$A12)</f>
        <v>2016:2:1:7:JINGXIN_S</v>
      </c>
      <c r="D12" s="4">
        <f>MATCH($C12,REPORT_DATA_BY_COMP!$A:$A,0)</f>
        <v>310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673</v>
      </c>
      <c r="K12" s="4" t="s">
        <v>680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3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653</v>
      </c>
      <c r="B13" s="8" t="s">
        <v>654</v>
      </c>
      <c r="C13" s="4" t="str">
        <f>CONCATENATE(YEAR,":",MONTH,":",WEEK,":",DAY,":",$A13)</f>
        <v>2016:2:1:7:MUZHA_S</v>
      </c>
      <c r="D13" s="4">
        <f>MATCH($C13,REPORT_DATA_BY_COMP!$A:$A,0)</f>
        <v>319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674</v>
      </c>
      <c r="K13" s="4" t="s">
        <v>681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1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13</v>
      </c>
      <c r="R13" s="13">
        <f>IFERROR(INDEX(REPORT_DATA_BY_COMP!$A:$AB,$D13,MATCH(R$8,REPORT_DATA_BY_COMP!$A$1:$AB$1,0)), "")</f>
        <v>9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1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" si="0">SUM(F10:F13)</f>
        <v>1</v>
      </c>
      <c r="G14" s="14">
        <f t="shared" ref="G14" si="1">SUM(G10:G13)</f>
        <v>11</v>
      </c>
      <c r="H14" s="14">
        <f t="shared" ref="H14" si="2">SUM(H10:H13)</f>
        <v>9</v>
      </c>
      <c r="I14" s="14">
        <f>SUM(I10:I13)</f>
        <v>0</v>
      </c>
      <c r="J14" s="12"/>
      <c r="K14" s="12"/>
      <c r="L14" s="14">
        <f t="shared" ref="L14" si="3">SUM(L10:L13)</f>
        <v>0</v>
      </c>
      <c r="M14" s="14">
        <f t="shared" ref="M14" si="4">SUM(M10:M13)</f>
        <v>0</v>
      </c>
      <c r="N14" s="14">
        <f t="shared" ref="N14" si="5">SUM(N10:N13)</f>
        <v>31</v>
      </c>
      <c r="O14" s="14">
        <f t="shared" ref="O14" si="6">SUM(O10:O13)</f>
        <v>8</v>
      </c>
      <c r="P14" s="14">
        <f t="shared" ref="P14" si="7">SUM(P10:P13)</f>
        <v>22</v>
      </c>
      <c r="Q14" s="14">
        <f t="shared" ref="Q14" si="8">SUM(Q10:Q13)</f>
        <v>55</v>
      </c>
      <c r="R14" s="14">
        <f>SUM(R10:R13)</f>
        <v>39</v>
      </c>
      <c r="S14" s="14">
        <f t="shared" ref="S14" si="9">SUM(S10:S13)</f>
        <v>0</v>
      </c>
      <c r="T14" s="14">
        <f t="shared" ref="T14" si="10">SUM(T10:T13)</f>
        <v>7</v>
      </c>
      <c r="U14" s="14">
        <f t="shared" ref="U14" si="11">SUM(U10:U13)</f>
        <v>3</v>
      </c>
      <c r="V14" s="14">
        <f>SUM(V10:V13)</f>
        <v>0</v>
      </c>
    </row>
    <row r="15" spans="1:22" x14ac:dyDescent="0.25">
      <c r="A15" s="25"/>
      <c r="B15" s="15" t="s">
        <v>655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656</v>
      </c>
      <c r="B16" s="8" t="s">
        <v>657</v>
      </c>
      <c r="C16" s="4" t="str">
        <f>CONCATENATE(YEAR,":",MONTH,":",WEEK,":",DAY,":",$A16)</f>
        <v>2016:2:1:7:XINDIAN_E</v>
      </c>
      <c r="D16" s="4">
        <f>MATCH($C16,REPORT_DATA_BY_COMP!$A:$A,0)</f>
        <v>359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1044</v>
      </c>
      <c r="K16" s="4" t="s">
        <v>682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2</v>
      </c>
      <c r="P16" s="13">
        <f>IFERROR(INDEX(REPORT_DATA_BY_COMP!$A:$AB,$D16,MATCH(P$8,REPORT_DATA_BY_COMP!$A$1:$AB$1,0)), "")</f>
        <v>10</v>
      </c>
      <c r="Q16" s="13">
        <f>IFERROR(INDEX(REPORT_DATA_BY_COMP!$A:$AB,$D16,MATCH(Q$8,REPORT_DATA_BY_COMP!$A$1:$AB$1,0)), "")</f>
        <v>9</v>
      </c>
      <c r="R16" s="13">
        <f>IFERROR(INDEX(REPORT_DATA_BY_COMP!$A:$AB,$D16,MATCH(R$8,REPORT_DATA_BY_COMP!$A$1:$AB$1,0)), "")</f>
        <v>4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5</v>
      </c>
      <c r="U16" s="13">
        <f>IFERROR(INDEX(REPORT_DATA_BY_COMP!$A:$AB,$D16,MATCH(U$8,REPORT_DATA_BY_COMP!$A$1:$AB$1,0)), "")</f>
        <v>1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658</v>
      </c>
      <c r="B17" s="8" t="s">
        <v>659</v>
      </c>
      <c r="C17" s="4" t="str">
        <f>CONCATENATE(YEAR,":",MONTH,":",WEEK,":",DAY,":",$A17)</f>
        <v>2016:2:1:7:ANKANG_E</v>
      </c>
      <c r="D17" s="4">
        <f>MATCH($C17,REPORT_DATA_BY_COMP!$A:$A,0)</f>
        <v>289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4</v>
      </c>
      <c r="I17" s="13">
        <f>IFERROR(INDEX(REPORT_DATA_BY_COMP!$A:$AB,$D17,MATCH(I$8,REPORT_DATA_BY_COMP!$A$1:$AB$1,0)), "")</f>
        <v>0</v>
      </c>
      <c r="J17" s="4" t="s">
        <v>1045</v>
      </c>
      <c r="K17" s="4" t="s">
        <v>683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2</v>
      </c>
      <c r="P17" s="13">
        <f>IFERROR(INDEX(REPORT_DATA_BY_COMP!$A:$AB,$D17,MATCH(P$8,REPORT_DATA_BY_COMP!$A$1:$AB$1,0)), "")</f>
        <v>10</v>
      </c>
      <c r="Q17" s="13">
        <f>IFERROR(INDEX(REPORT_DATA_BY_COMP!$A:$AB,$D17,MATCH(Q$8,REPORT_DATA_BY_COMP!$A$1:$AB$1,0)), "")</f>
        <v>11</v>
      </c>
      <c r="R17" s="13">
        <f>IFERROR(INDEX(REPORT_DATA_BY_COMP!$A:$AB,$D17,MATCH(R$8,REPORT_DATA_BY_COMP!$A$1:$AB$1,0)), "")</f>
        <v>4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5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660</v>
      </c>
      <c r="B18" s="8" t="s">
        <v>661</v>
      </c>
      <c r="C18" s="4" t="str">
        <f>CONCATENATE(YEAR,":",MONTH,":",WEEK,":",DAY,":",$A18)</f>
        <v>2016:2:1:7:XINDIAN_S</v>
      </c>
      <c r="D18" s="4">
        <f>MATCH($C18,REPORT_DATA_BY_COMP!$A:$A,0)</f>
        <v>360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3</v>
      </c>
      <c r="H18" s="13">
        <f>IFERROR(INDEX(REPORT_DATA_BY_COMP!$A:$AB,$D18,MATCH(H$8,REPORT_DATA_BY_COMP!$A$1:$AB$1,0)), "")</f>
        <v>5</v>
      </c>
      <c r="I18" s="13">
        <f>IFERROR(INDEX(REPORT_DATA_BY_COMP!$A:$AB,$D18,MATCH(I$8,REPORT_DATA_BY_COMP!$A$1:$AB$1,0)), "")</f>
        <v>0</v>
      </c>
      <c r="J18" s="4" t="s">
        <v>1046</v>
      </c>
      <c r="K18" s="4" t="s">
        <v>684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5</v>
      </c>
      <c r="O18" s="13">
        <f>IFERROR(INDEX(REPORT_DATA_BY_COMP!$A:$AB,$D18,MATCH(O$8,REPORT_DATA_BY_COMP!$A$1:$AB$1,0)), "")</f>
        <v>3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13</v>
      </c>
      <c r="R18" s="13">
        <f>IFERROR(INDEX(REPORT_DATA_BY_COMP!$A:$AB,$D18,MATCH(R$8,REPORT_DATA_BY_COMP!$A$1:$AB$1,0)), "")</f>
        <v>8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SUM(E16:E18)</f>
        <v>0</v>
      </c>
      <c r="F19" s="14">
        <f>SUM(F16:F18)</f>
        <v>0</v>
      </c>
      <c r="G19" s="14">
        <f>SUM(G16:G18)</f>
        <v>7</v>
      </c>
      <c r="H19" s="14">
        <f>SUM(H16:H18)</f>
        <v>12</v>
      </c>
      <c r="I19" s="14">
        <f>SUM(I16:I18)</f>
        <v>0</v>
      </c>
      <c r="J19" s="12"/>
      <c r="K19" s="12"/>
      <c r="L19" s="14">
        <f t="shared" ref="L19:V19" si="12">SUM(L16:L18)</f>
        <v>0</v>
      </c>
      <c r="M19" s="14">
        <f t="shared" si="12"/>
        <v>0</v>
      </c>
      <c r="N19" s="14">
        <f t="shared" si="12"/>
        <v>16</v>
      </c>
      <c r="O19" s="14">
        <f t="shared" si="12"/>
        <v>7</v>
      </c>
      <c r="P19" s="14">
        <f t="shared" si="12"/>
        <v>32</v>
      </c>
      <c r="Q19" s="14">
        <f t="shared" si="12"/>
        <v>33</v>
      </c>
      <c r="R19" s="14">
        <f t="shared" si="12"/>
        <v>16</v>
      </c>
      <c r="S19" s="14">
        <f t="shared" si="12"/>
        <v>0</v>
      </c>
      <c r="T19" s="14">
        <f t="shared" si="12"/>
        <v>15</v>
      </c>
      <c r="U19" s="14">
        <f t="shared" si="12"/>
        <v>4</v>
      </c>
      <c r="V19" s="14">
        <f t="shared" si="12"/>
        <v>0</v>
      </c>
    </row>
    <row r="20" spans="1:22" x14ac:dyDescent="0.25">
      <c r="A20" s="25"/>
      <c r="B20" s="5" t="s">
        <v>662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663</v>
      </c>
      <c r="B21" s="8" t="s">
        <v>664</v>
      </c>
      <c r="C21" s="4" t="str">
        <f>CONCATENATE(YEAR,":",MONTH,":",WEEK,":",DAY,":",$A21)</f>
        <v>2016:2:1:7:ZHONGHE_1_E</v>
      </c>
      <c r="D21" s="4">
        <f>MATCH($C21,REPORT_DATA_BY_COMP!$A:$A,0)</f>
        <v>375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1</v>
      </c>
      <c r="I21" s="13">
        <f>IFERROR(INDEX(REPORT_DATA_BY_COMP!$A:$AB,$D21,MATCH(I$8,REPORT_DATA_BY_COMP!$A$1:$AB$1,0)), "")</f>
        <v>0</v>
      </c>
      <c r="J21" s="4" t="s">
        <v>675</v>
      </c>
      <c r="K21" s="4" t="s">
        <v>685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7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6</v>
      </c>
      <c r="Q21" s="13">
        <f>IFERROR(INDEX(REPORT_DATA_BY_COMP!$A:$AB,$D21,MATCH(Q$8,REPORT_DATA_BY_COMP!$A$1:$AB$1,0)), "")</f>
        <v>10</v>
      </c>
      <c r="R21" s="13">
        <f>IFERROR(INDEX(REPORT_DATA_BY_COMP!$A:$AB,$D21,MATCH(R$8,REPORT_DATA_BY_COMP!$A$1:$AB$1,0)), "")</f>
        <v>1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7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665</v>
      </c>
      <c r="B22" s="8" t="s">
        <v>666</v>
      </c>
      <c r="C22" s="4" t="str">
        <f>CONCATENATE(YEAR,":",MONTH,":",WEEK,":",DAY,":",$A22)</f>
        <v>2016:2:1:7:ZHONGHE_2_E</v>
      </c>
      <c r="D22" s="4">
        <f>MATCH($C22,REPORT_DATA_BY_COMP!$A:$A,0)</f>
        <v>376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5</v>
      </c>
      <c r="I22" s="13">
        <f>IFERROR(INDEX(REPORT_DATA_BY_COMP!$A:$AB,$D22,MATCH(I$8,REPORT_DATA_BY_COMP!$A$1:$AB$1,0)), "")</f>
        <v>0</v>
      </c>
      <c r="J22" s="4" t="s">
        <v>676</v>
      </c>
      <c r="K22" s="4" t="s">
        <v>686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11</v>
      </c>
      <c r="R22" s="13">
        <f>IFERROR(INDEX(REPORT_DATA_BY_COMP!$A:$AB,$D22,MATCH(R$8,REPORT_DATA_BY_COMP!$A$1:$AB$1,0)), "")</f>
        <v>2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5</v>
      </c>
      <c r="U22" s="13">
        <f>IFERROR(INDEX(REPORT_DATA_BY_COMP!$A:$AB,$D22,MATCH(U$8,REPORT_DATA_BY_COMP!$A$1:$AB$1,0)), "")</f>
        <v>2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667</v>
      </c>
      <c r="B23" s="8" t="s">
        <v>668</v>
      </c>
      <c r="C23" s="4" t="str">
        <f>CONCATENATE(YEAR,":",MONTH,":",WEEK,":",DAY,":",$A23)</f>
        <v>2016:2:1:7:ZHONGHE_2_S</v>
      </c>
      <c r="D23" s="4">
        <f>MATCH($C23,REPORT_DATA_BY_COMP!$A:$A,0)</f>
        <v>377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3</v>
      </c>
      <c r="H23" s="13">
        <f>IFERROR(INDEX(REPORT_DATA_BY_COMP!$A:$AB,$D23,MATCH(H$8,REPORT_DATA_BY_COMP!$A$1:$AB$1,0)), "")</f>
        <v>5</v>
      </c>
      <c r="I23" s="13">
        <f>IFERROR(INDEX(REPORT_DATA_BY_COMP!$A:$AB,$D23,MATCH(I$8,REPORT_DATA_BY_COMP!$A$1:$AB$1,0)), "")</f>
        <v>0</v>
      </c>
      <c r="J23" s="4" t="s">
        <v>677</v>
      </c>
      <c r="K23" s="4" t="s">
        <v>687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14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13</v>
      </c>
      <c r="Q23" s="13">
        <f>IFERROR(INDEX(REPORT_DATA_BY_COMP!$A:$AB,$D23,MATCH(Q$8,REPORT_DATA_BY_COMP!$A$1:$AB$1,0)), "")</f>
        <v>4</v>
      </c>
      <c r="R23" s="13">
        <f>IFERROR(INDEX(REPORT_DATA_BY_COMP!$A:$AB,$D23,MATCH(R$8,REPORT_DATA_BY_COMP!$A$1:$AB$1,0)), "")</f>
        <v>7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1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669</v>
      </c>
      <c r="B24" s="8" t="s">
        <v>670</v>
      </c>
      <c r="C24" s="4" t="str">
        <f>CONCATENATE(YEAR,":",MONTH,":",WEEK,":",DAY,":",$A24)</f>
        <v>2016:2:1:7:YONGHE_S</v>
      </c>
      <c r="D24" s="4">
        <f>MATCH($C24,REPORT_DATA_BY_COMP!$A:$A,0)</f>
        <v>372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2</v>
      </c>
      <c r="H24" s="13">
        <f>IFERROR(INDEX(REPORT_DATA_BY_COMP!$A:$AB,$D24,MATCH(H$8,REPORT_DATA_BY_COMP!$A$1:$AB$1,0)), "")</f>
        <v>2</v>
      </c>
      <c r="I24" s="13">
        <f>IFERROR(INDEX(REPORT_DATA_BY_COMP!$A:$AB,$D24,MATCH(I$8,REPORT_DATA_BY_COMP!$A$1:$AB$1,0)), "")</f>
        <v>0</v>
      </c>
      <c r="J24" s="4" t="s">
        <v>1047</v>
      </c>
      <c r="K24" s="4" t="s">
        <v>688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7</v>
      </c>
      <c r="O24" s="13">
        <f>IFERROR(INDEX(REPORT_DATA_BY_COMP!$A:$AB,$D24,MATCH(O$8,REPORT_DATA_BY_COMP!$A$1:$AB$1,0)), "")</f>
        <v>0</v>
      </c>
      <c r="P24" s="13">
        <f>IFERROR(INDEX(REPORT_DATA_BY_COMP!$A:$AB,$D24,MATCH(P$8,REPORT_DATA_BY_COMP!$A$1:$AB$1,0)), "")</f>
        <v>9</v>
      </c>
      <c r="Q24" s="13">
        <f>IFERROR(INDEX(REPORT_DATA_BY_COMP!$A:$AB,$D24,MATCH(Q$8,REPORT_DATA_BY_COMP!$A$1:$AB$1,0)), "")</f>
        <v>17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4</v>
      </c>
      <c r="U24" s="13">
        <f>IFERROR(INDEX(REPORT_DATA_BY_COMP!$A:$AB,$D24,MATCH(U$8,REPORT_DATA_BY_COMP!$A$1:$AB$1,0)), "")</f>
        <v>2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0</v>
      </c>
      <c r="F25" s="14">
        <f t="shared" ref="F25:H25" si="13">SUM(F21:F24)</f>
        <v>0</v>
      </c>
      <c r="G25" s="14">
        <f t="shared" si="13"/>
        <v>7</v>
      </c>
      <c r="H25" s="14">
        <f t="shared" si="13"/>
        <v>13</v>
      </c>
      <c r="I25" s="14">
        <f>SUM(I21:I24)</f>
        <v>0</v>
      </c>
      <c r="J25" s="12"/>
      <c r="K25" s="12"/>
      <c r="L25" s="14">
        <f t="shared" ref="L25:U25" si="14">SUM(L21:L24)</f>
        <v>0</v>
      </c>
      <c r="M25" s="14">
        <f t="shared" si="14"/>
        <v>0</v>
      </c>
      <c r="N25" s="14">
        <f t="shared" si="14"/>
        <v>34</v>
      </c>
      <c r="O25" s="14">
        <f t="shared" si="14"/>
        <v>2</v>
      </c>
      <c r="P25" s="14">
        <f t="shared" si="14"/>
        <v>33</v>
      </c>
      <c r="Q25" s="14">
        <f t="shared" si="14"/>
        <v>42</v>
      </c>
      <c r="R25" s="14">
        <f t="shared" si="14"/>
        <v>16</v>
      </c>
      <c r="S25" s="14">
        <f t="shared" si="14"/>
        <v>0</v>
      </c>
      <c r="T25" s="14">
        <f t="shared" si="14"/>
        <v>21</v>
      </c>
      <c r="U25" s="14">
        <f t="shared" si="14"/>
        <v>6</v>
      </c>
      <c r="V25" s="14">
        <f>SUM(V21:V24)</f>
        <v>0</v>
      </c>
    </row>
    <row r="27" spans="1:22" x14ac:dyDescent="0.25">
      <c r="B27" s="15" t="s">
        <v>67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72</v>
      </c>
      <c r="B28" s="35" t="s">
        <v>57</v>
      </c>
      <c r="C28" s="16" t="str">
        <f>CONCATENATE(YEAR,":",MONTH,":1:",WEEKLY_REPORT_DAY,":", $A28)</f>
        <v>2016:2:1:7:SOUTH</v>
      </c>
      <c r="D28" s="16">
        <f>MATCH($C28,REPORT_DATA_BY_ZONE!$A:$A, 0)</f>
        <v>40</v>
      </c>
      <c r="E28" s="13">
        <f>IFERROR(INDEX(REPORT_DATA_BY_ZONE!$A:$AA,$D28,MATCH(E$8,REPORT_DATA_BY_ZONE!$A$1:$AA$1,0)), "")</f>
        <v>0</v>
      </c>
      <c r="F28" s="13">
        <f>IFERROR(INDEX(REPORT_DATA_BY_ZONE!$A:$AA,$D28,MATCH(F$8,REPORT_DATA_BY_ZONE!$A$1:$AA$1,0)), "")</f>
        <v>1</v>
      </c>
      <c r="G28" s="13">
        <f>IFERROR(INDEX(REPORT_DATA_BY_ZONE!$A:$AA,$D28,MATCH(G$8,REPORT_DATA_BY_ZONE!$A$1:$AA$1,0)), "")</f>
        <v>25</v>
      </c>
      <c r="H28" s="13">
        <f>IFERROR(INDEX(REPORT_DATA_BY_ZONE!$A:$AA,$D28,MATCH(H$8,REPORT_DATA_BY_ZONE!$A$1:$AA$1,0)), "")</f>
        <v>34</v>
      </c>
      <c r="I28" s="13">
        <f>IFERROR(INDEX(REPORT_DATA_BY_ZONE!$A:$AA,$D28,MATCH(I$8,REPORT_DATA_BY_ZONE!$A$1:$AA$1,0)), "")</f>
        <v>0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81</v>
      </c>
      <c r="O28" s="21">
        <f>IFERROR(INDEX(REPORT_DATA_BY_ZONE!$A:$AA,$D28,MATCH(O$8,REPORT_DATA_BY_ZONE!$A$1:$AA$1,0)), "")</f>
        <v>17</v>
      </c>
      <c r="P28" s="21">
        <f>IFERROR(INDEX(REPORT_DATA_BY_ZONE!$A:$AA,$D28,MATCH(P$8,REPORT_DATA_BY_ZONE!$A$1:$AA$1,0)), "")</f>
        <v>87</v>
      </c>
      <c r="Q28" s="21">
        <f>IFERROR(INDEX(REPORT_DATA_BY_ZONE!$A:$AA,$D28,MATCH(Q$8,REPORT_DATA_BY_ZONE!$A$1:$AA$1,0)), "")</f>
        <v>130</v>
      </c>
      <c r="R28" s="21">
        <f>IFERROR(INDEX(REPORT_DATA_BY_ZONE!$A:$AA,$D28,MATCH(R$8,REPORT_DATA_BY_ZONE!$A$1:$AA$1,0)), "")</f>
        <v>71</v>
      </c>
      <c r="S28" s="21">
        <f>IFERROR(INDEX(REPORT_DATA_BY_ZONE!$A:$AA,$D28,MATCH(S$8,REPORT_DATA_BY_ZONE!$A$1:$AA$1,0)), "")</f>
        <v>0</v>
      </c>
      <c r="T28" s="21">
        <f>IFERROR(INDEX(REPORT_DATA_BY_ZONE!$A:$AA,$D28,MATCH(T$8,REPORT_DATA_BY_ZONE!$A$1:$AA$1,0)), "")</f>
        <v>43</v>
      </c>
      <c r="U28" s="21">
        <f>IFERROR(INDEX(REPORT_DATA_BY_ZONE!$A:$AA,$D28,MATCH(U$8,REPORT_DATA_BY_ZONE!$A$1:$AA$1,0)), "")</f>
        <v>13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72</v>
      </c>
      <c r="B29" s="35" t="s">
        <v>58</v>
      </c>
      <c r="C29" s="16" t="str">
        <f>CONCATENATE(YEAR,":",MONTH,":2:",WEEKLY_REPORT_DAY,":", $A29)</f>
        <v>2016:2:2:7:SOUTH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72</v>
      </c>
      <c r="B30" s="35" t="s">
        <v>59</v>
      </c>
      <c r="C30" s="16" t="str">
        <f>CONCATENATE(YEAR,":",MONTH,":3:",WEEKLY_REPORT_DAY,":", $A30)</f>
        <v>2016:2:3:7:SOUTH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72</v>
      </c>
      <c r="B31" s="35" t="s">
        <v>60</v>
      </c>
      <c r="C31" s="16" t="str">
        <f>CONCATENATE(YEAR,":",MONTH,":4:",WEEKLY_REPORT_DAY,":", $A31)</f>
        <v>2016:2:4:7:SOUTH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72</v>
      </c>
      <c r="B32" s="35" t="s">
        <v>61</v>
      </c>
      <c r="C32" s="16" t="str">
        <f>CONCATENATE(YEAR,":",MONTH,":5:",WEEKLY_REPORT_DAY,":", $A32)</f>
        <v>2016:2:5:7:SOUTH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0</v>
      </c>
      <c r="F33" s="22">
        <f t="shared" ref="F33:V33" si="15">SUM(F28:F32)</f>
        <v>1</v>
      </c>
      <c r="G33" s="22">
        <f t="shared" si="15"/>
        <v>25</v>
      </c>
      <c r="H33" s="22">
        <f t="shared" si="15"/>
        <v>34</v>
      </c>
      <c r="I33" s="22">
        <f t="shared" si="15"/>
        <v>0</v>
      </c>
      <c r="J33" s="17"/>
      <c r="K33" s="17"/>
      <c r="L33" s="22">
        <f t="shared" si="15"/>
        <v>0</v>
      </c>
      <c r="M33" s="22">
        <f t="shared" si="15"/>
        <v>0</v>
      </c>
      <c r="N33" s="22">
        <f t="shared" si="15"/>
        <v>81</v>
      </c>
      <c r="O33" s="22">
        <f t="shared" si="15"/>
        <v>17</v>
      </c>
      <c r="P33" s="22">
        <f t="shared" si="15"/>
        <v>87</v>
      </c>
      <c r="Q33" s="22">
        <f t="shared" si="15"/>
        <v>130</v>
      </c>
      <c r="R33" s="22">
        <f t="shared" si="15"/>
        <v>71</v>
      </c>
      <c r="S33" s="22">
        <f t="shared" si="15"/>
        <v>0</v>
      </c>
      <c r="T33" s="22">
        <f t="shared" si="15"/>
        <v>43</v>
      </c>
      <c r="U33" s="22">
        <f t="shared" si="15"/>
        <v>13</v>
      </c>
      <c r="V33" s="22">
        <f t="shared" si="1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8:M18">
    <cfRule type="cellIs" dxfId="494" priority="240" operator="lessThan">
      <formula>0.5</formula>
    </cfRule>
    <cfRule type="cellIs" dxfId="493" priority="241" operator="greaterThan">
      <formula>0.5</formula>
    </cfRule>
  </conditionalFormatting>
  <conditionalFormatting sqref="N18">
    <cfRule type="cellIs" dxfId="492" priority="238" operator="lessThan">
      <formula>4.5</formula>
    </cfRule>
    <cfRule type="cellIs" dxfId="491" priority="239" operator="greaterThan">
      <formula>5.5</formula>
    </cfRule>
  </conditionalFormatting>
  <conditionalFormatting sqref="O18">
    <cfRule type="cellIs" dxfId="490" priority="236" operator="lessThan">
      <formula>1.5</formula>
    </cfRule>
    <cfRule type="cellIs" dxfId="489" priority="237" operator="greaterThan">
      <formula>2.5</formula>
    </cfRule>
  </conditionalFormatting>
  <conditionalFormatting sqref="P18">
    <cfRule type="cellIs" dxfId="488" priority="234" operator="lessThan">
      <formula>4.5</formula>
    </cfRule>
    <cfRule type="cellIs" dxfId="487" priority="235" operator="greaterThan">
      <formula>7.5</formula>
    </cfRule>
  </conditionalFormatting>
  <conditionalFormatting sqref="R18:S18">
    <cfRule type="cellIs" dxfId="486" priority="232" operator="lessThan">
      <formula>2.5</formula>
    </cfRule>
    <cfRule type="cellIs" dxfId="485" priority="233" operator="greaterThan">
      <formula>4.5</formula>
    </cfRule>
  </conditionalFormatting>
  <conditionalFormatting sqref="T18">
    <cfRule type="cellIs" dxfId="484" priority="230" operator="lessThan">
      <formula>2.5</formula>
    </cfRule>
    <cfRule type="cellIs" dxfId="483" priority="231" operator="greaterThan">
      <formula>4.5</formula>
    </cfRule>
  </conditionalFormatting>
  <conditionalFormatting sqref="U18">
    <cfRule type="cellIs" dxfId="482" priority="229" operator="greaterThan">
      <formula>1.5</formula>
    </cfRule>
  </conditionalFormatting>
  <conditionalFormatting sqref="L18:V18">
    <cfRule type="expression" dxfId="481" priority="226">
      <formula>L18=""</formula>
    </cfRule>
  </conditionalFormatting>
  <conditionalFormatting sqref="S18">
    <cfRule type="cellIs" dxfId="480" priority="227" operator="greaterThan">
      <formula>0.5</formula>
    </cfRule>
    <cfRule type="cellIs" dxfId="479" priority="228" operator="lessThan">
      <formula>0.5</formula>
    </cfRule>
  </conditionalFormatting>
  <conditionalFormatting sqref="L16:M16">
    <cfRule type="cellIs" dxfId="478" priority="224" operator="lessThan">
      <formula>0.5</formula>
    </cfRule>
    <cfRule type="cellIs" dxfId="477" priority="225" operator="greaterThan">
      <formula>0.5</formula>
    </cfRule>
  </conditionalFormatting>
  <conditionalFormatting sqref="N16">
    <cfRule type="cellIs" dxfId="476" priority="222" operator="lessThan">
      <formula>4.5</formula>
    </cfRule>
    <cfRule type="cellIs" dxfId="475" priority="223" operator="greaterThan">
      <formula>5.5</formula>
    </cfRule>
  </conditionalFormatting>
  <conditionalFormatting sqref="O16">
    <cfRule type="cellIs" dxfId="474" priority="220" operator="lessThan">
      <formula>1.5</formula>
    </cfRule>
    <cfRule type="cellIs" dxfId="473" priority="221" operator="greaterThan">
      <formula>2.5</formula>
    </cfRule>
  </conditionalFormatting>
  <conditionalFormatting sqref="P16">
    <cfRule type="cellIs" dxfId="472" priority="218" operator="lessThan">
      <formula>4.5</formula>
    </cfRule>
    <cfRule type="cellIs" dxfId="471" priority="219" operator="greaterThan">
      <formula>7.5</formula>
    </cfRule>
  </conditionalFormatting>
  <conditionalFormatting sqref="R16:S16">
    <cfRule type="cellIs" dxfId="470" priority="216" operator="lessThan">
      <formula>2.5</formula>
    </cfRule>
    <cfRule type="cellIs" dxfId="469" priority="217" operator="greaterThan">
      <formula>4.5</formula>
    </cfRule>
  </conditionalFormatting>
  <conditionalFormatting sqref="T16">
    <cfRule type="cellIs" dxfId="468" priority="214" operator="lessThan">
      <formula>2.5</formula>
    </cfRule>
    <cfRule type="cellIs" dxfId="467" priority="215" operator="greaterThan">
      <formula>4.5</formula>
    </cfRule>
  </conditionalFormatting>
  <conditionalFormatting sqref="U16">
    <cfRule type="cellIs" dxfId="466" priority="213" operator="greaterThan">
      <formula>1.5</formula>
    </cfRule>
  </conditionalFormatting>
  <conditionalFormatting sqref="L16:V16">
    <cfRule type="expression" dxfId="465" priority="210">
      <formula>L16=""</formula>
    </cfRule>
  </conditionalFormatting>
  <conditionalFormatting sqref="S16">
    <cfRule type="cellIs" dxfId="464" priority="211" operator="greaterThan">
      <formula>0.5</formula>
    </cfRule>
    <cfRule type="cellIs" dxfId="463" priority="212" operator="lessThan">
      <formula>0.5</formula>
    </cfRule>
  </conditionalFormatting>
  <conditionalFormatting sqref="L17:M17">
    <cfRule type="cellIs" dxfId="462" priority="208" operator="lessThan">
      <formula>0.5</formula>
    </cfRule>
    <cfRule type="cellIs" dxfId="461" priority="209" operator="greaterThan">
      <formula>0.5</formula>
    </cfRule>
  </conditionalFormatting>
  <conditionalFormatting sqref="N17">
    <cfRule type="cellIs" dxfId="460" priority="206" operator="lessThan">
      <formula>4.5</formula>
    </cfRule>
    <cfRule type="cellIs" dxfId="459" priority="207" operator="greaterThan">
      <formula>5.5</formula>
    </cfRule>
  </conditionalFormatting>
  <conditionalFormatting sqref="O17">
    <cfRule type="cellIs" dxfId="458" priority="204" operator="lessThan">
      <formula>1.5</formula>
    </cfRule>
    <cfRule type="cellIs" dxfId="457" priority="205" operator="greaterThan">
      <formula>2.5</formula>
    </cfRule>
  </conditionalFormatting>
  <conditionalFormatting sqref="P17">
    <cfRule type="cellIs" dxfId="456" priority="202" operator="lessThan">
      <formula>4.5</formula>
    </cfRule>
    <cfRule type="cellIs" dxfId="455" priority="203" operator="greaterThan">
      <formula>7.5</formula>
    </cfRule>
  </conditionalFormatting>
  <conditionalFormatting sqref="R17:S17">
    <cfRule type="cellIs" dxfId="454" priority="200" operator="lessThan">
      <formula>2.5</formula>
    </cfRule>
    <cfRule type="cellIs" dxfId="453" priority="201" operator="greaterThan">
      <formula>4.5</formula>
    </cfRule>
  </conditionalFormatting>
  <conditionalFormatting sqref="T17">
    <cfRule type="cellIs" dxfId="452" priority="198" operator="lessThan">
      <formula>2.5</formula>
    </cfRule>
    <cfRule type="cellIs" dxfId="451" priority="199" operator="greaterThan">
      <formula>4.5</formula>
    </cfRule>
  </conditionalFormatting>
  <conditionalFormatting sqref="U17">
    <cfRule type="cellIs" dxfId="450" priority="197" operator="greaterThan">
      <formula>1.5</formula>
    </cfRule>
  </conditionalFormatting>
  <conditionalFormatting sqref="M17">
    <cfRule type="cellIs" dxfId="449" priority="195" operator="lessThan">
      <formula>0.5</formula>
    </cfRule>
    <cfRule type="cellIs" dxfId="448" priority="196" operator="greaterThan">
      <formula>0.5</formula>
    </cfRule>
  </conditionalFormatting>
  <conditionalFormatting sqref="N17">
    <cfRule type="cellIs" dxfId="447" priority="193" operator="lessThan">
      <formula>4.5</formula>
    </cfRule>
    <cfRule type="cellIs" dxfId="446" priority="194" operator="greaterThan">
      <formula>5.5</formula>
    </cfRule>
  </conditionalFormatting>
  <conditionalFormatting sqref="O17">
    <cfRule type="cellIs" dxfId="445" priority="191" operator="lessThan">
      <formula>1.5</formula>
    </cfRule>
    <cfRule type="cellIs" dxfId="444" priority="192" operator="greaterThan">
      <formula>2.5</formula>
    </cfRule>
  </conditionalFormatting>
  <conditionalFormatting sqref="P17">
    <cfRule type="cellIs" dxfId="443" priority="189" operator="lessThan">
      <formula>4.5</formula>
    </cfRule>
    <cfRule type="cellIs" dxfId="442" priority="190" operator="greaterThan">
      <formula>7.5</formula>
    </cfRule>
  </conditionalFormatting>
  <conditionalFormatting sqref="R17:S17">
    <cfRule type="cellIs" dxfId="441" priority="187" operator="lessThan">
      <formula>2.5</formula>
    </cfRule>
    <cfRule type="cellIs" dxfId="440" priority="188" operator="greaterThan">
      <formula>4.5</formula>
    </cfRule>
  </conditionalFormatting>
  <conditionalFormatting sqref="T17">
    <cfRule type="cellIs" dxfId="439" priority="185" operator="lessThan">
      <formula>2.5</formula>
    </cfRule>
    <cfRule type="cellIs" dxfId="438" priority="186" operator="greaterThan">
      <formula>4.5</formula>
    </cfRule>
  </conditionalFormatting>
  <conditionalFormatting sqref="U17">
    <cfRule type="cellIs" dxfId="437" priority="184" operator="greaterThan">
      <formula>1.5</formula>
    </cfRule>
  </conditionalFormatting>
  <conditionalFormatting sqref="L17:V17">
    <cfRule type="expression" dxfId="436" priority="181">
      <formula>L17=""</formula>
    </cfRule>
  </conditionalFormatting>
  <conditionalFormatting sqref="S17">
    <cfRule type="cellIs" dxfId="435" priority="182" operator="greaterThan">
      <formula>0.5</formula>
    </cfRule>
    <cfRule type="cellIs" dxfId="434" priority="183" operator="lessThan">
      <formula>0.5</formula>
    </cfRule>
  </conditionalFormatting>
  <conditionalFormatting sqref="L23:M23">
    <cfRule type="cellIs" dxfId="433" priority="179" operator="lessThan">
      <formula>0.5</formula>
    </cfRule>
    <cfRule type="cellIs" dxfId="432" priority="180" operator="greaterThan">
      <formula>0.5</formula>
    </cfRule>
  </conditionalFormatting>
  <conditionalFormatting sqref="N23">
    <cfRule type="cellIs" dxfId="431" priority="177" operator="lessThan">
      <formula>4.5</formula>
    </cfRule>
    <cfRule type="cellIs" dxfId="430" priority="178" operator="greaterThan">
      <formula>5.5</formula>
    </cfRule>
  </conditionalFormatting>
  <conditionalFormatting sqref="O23">
    <cfRule type="cellIs" dxfId="429" priority="175" operator="lessThan">
      <formula>1.5</formula>
    </cfRule>
    <cfRule type="cellIs" dxfId="428" priority="176" operator="greaterThan">
      <formula>2.5</formula>
    </cfRule>
  </conditionalFormatting>
  <conditionalFormatting sqref="P23">
    <cfRule type="cellIs" dxfId="427" priority="173" operator="lessThan">
      <formula>4.5</formula>
    </cfRule>
    <cfRule type="cellIs" dxfId="426" priority="174" operator="greaterThan">
      <formula>7.5</formula>
    </cfRule>
  </conditionalFormatting>
  <conditionalFormatting sqref="R23:S23">
    <cfRule type="cellIs" dxfId="425" priority="171" operator="lessThan">
      <formula>2.5</formula>
    </cfRule>
    <cfRule type="cellIs" dxfId="424" priority="172" operator="greaterThan">
      <formula>4.5</formula>
    </cfRule>
  </conditionalFormatting>
  <conditionalFormatting sqref="T23">
    <cfRule type="cellIs" dxfId="423" priority="169" operator="lessThan">
      <formula>2.5</formula>
    </cfRule>
    <cfRule type="cellIs" dxfId="422" priority="170" operator="greaterThan">
      <formula>4.5</formula>
    </cfRule>
  </conditionalFormatting>
  <conditionalFormatting sqref="U23">
    <cfRule type="cellIs" dxfId="421" priority="168" operator="greaterThan">
      <formula>1.5</formula>
    </cfRule>
  </conditionalFormatting>
  <conditionalFormatting sqref="L23:V23">
    <cfRule type="expression" dxfId="420" priority="165">
      <formula>L23=""</formula>
    </cfRule>
  </conditionalFormatting>
  <conditionalFormatting sqref="S23">
    <cfRule type="cellIs" dxfId="419" priority="166" operator="greaterThan">
      <formula>0.5</formula>
    </cfRule>
    <cfRule type="cellIs" dxfId="418" priority="167" operator="lessThan">
      <formula>0.5</formula>
    </cfRule>
  </conditionalFormatting>
  <conditionalFormatting sqref="L24:M24">
    <cfRule type="cellIs" dxfId="417" priority="163" operator="lessThan">
      <formula>0.5</formula>
    </cfRule>
    <cfRule type="cellIs" dxfId="416" priority="164" operator="greaterThan">
      <formula>0.5</formula>
    </cfRule>
  </conditionalFormatting>
  <conditionalFormatting sqref="N24">
    <cfRule type="cellIs" dxfId="415" priority="161" operator="lessThan">
      <formula>4.5</formula>
    </cfRule>
    <cfRule type="cellIs" dxfId="414" priority="162" operator="greaterThan">
      <formula>5.5</formula>
    </cfRule>
  </conditionalFormatting>
  <conditionalFormatting sqref="O24">
    <cfRule type="cellIs" dxfId="413" priority="159" operator="lessThan">
      <formula>1.5</formula>
    </cfRule>
    <cfRule type="cellIs" dxfId="412" priority="160" operator="greaterThan">
      <formula>2.5</formula>
    </cfRule>
  </conditionalFormatting>
  <conditionalFormatting sqref="P24">
    <cfRule type="cellIs" dxfId="411" priority="157" operator="lessThan">
      <formula>4.5</formula>
    </cfRule>
    <cfRule type="cellIs" dxfId="410" priority="158" operator="greaterThan">
      <formula>7.5</formula>
    </cfRule>
  </conditionalFormatting>
  <conditionalFormatting sqref="R24:S24">
    <cfRule type="cellIs" dxfId="409" priority="155" operator="lessThan">
      <formula>2.5</formula>
    </cfRule>
    <cfRule type="cellIs" dxfId="408" priority="156" operator="greaterThan">
      <formula>4.5</formula>
    </cfRule>
  </conditionalFormatting>
  <conditionalFormatting sqref="T24">
    <cfRule type="cellIs" dxfId="407" priority="153" operator="lessThan">
      <formula>2.5</formula>
    </cfRule>
    <cfRule type="cellIs" dxfId="406" priority="154" operator="greaterThan">
      <formula>4.5</formula>
    </cfRule>
  </conditionalFormatting>
  <conditionalFormatting sqref="U24">
    <cfRule type="cellIs" dxfId="405" priority="152" operator="greaterThan">
      <formula>1.5</formula>
    </cfRule>
  </conditionalFormatting>
  <conditionalFormatting sqref="M24">
    <cfRule type="cellIs" dxfId="404" priority="150" operator="lessThan">
      <formula>0.5</formula>
    </cfRule>
    <cfRule type="cellIs" dxfId="403" priority="151" operator="greaterThan">
      <formula>0.5</formula>
    </cfRule>
  </conditionalFormatting>
  <conditionalFormatting sqref="N24">
    <cfRule type="cellIs" dxfId="402" priority="148" operator="lessThan">
      <formula>4.5</formula>
    </cfRule>
    <cfRule type="cellIs" dxfId="401" priority="149" operator="greaterThan">
      <formula>5.5</formula>
    </cfRule>
  </conditionalFormatting>
  <conditionalFormatting sqref="O24">
    <cfRule type="cellIs" dxfId="400" priority="146" operator="lessThan">
      <formula>1.5</formula>
    </cfRule>
    <cfRule type="cellIs" dxfId="399" priority="147" operator="greaterThan">
      <formula>2.5</formula>
    </cfRule>
  </conditionalFormatting>
  <conditionalFormatting sqref="P24">
    <cfRule type="cellIs" dxfId="398" priority="144" operator="lessThan">
      <formula>4.5</formula>
    </cfRule>
    <cfRule type="cellIs" dxfId="397" priority="145" operator="greaterThan">
      <formula>7.5</formula>
    </cfRule>
  </conditionalFormatting>
  <conditionalFormatting sqref="R24:S24">
    <cfRule type="cellIs" dxfId="396" priority="142" operator="lessThan">
      <formula>2.5</formula>
    </cfRule>
    <cfRule type="cellIs" dxfId="395" priority="143" operator="greaterThan">
      <formula>4.5</formula>
    </cfRule>
  </conditionalFormatting>
  <conditionalFormatting sqref="T24">
    <cfRule type="cellIs" dxfId="394" priority="140" operator="lessThan">
      <formula>2.5</formula>
    </cfRule>
    <cfRule type="cellIs" dxfId="393" priority="141" operator="greaterThan">
      <formula>4.5</formula>
    </cfRule>
  </conditionalFormatting>
  <conditionalFormatting sqref="U24">
    <cfRule type="cellIs" dxfId="392" priority="139" operator="greaterThan">
      <formula>1.5</formula>
    </cfRule>
  </conditionalFormatting>
  <conditionalFormatting sqref="L24:V24">
    <cfRule type="expression" dxfId="391" priority="136">
      <formula>L24=""</formula>
    </cfRule>
  </conditionalFormatting>
  <conditionalFormatting sqref="S24">
    <cfRule type="cellIs" dxfId="390" priority="137" operator="greaterThan">
      <formula>0.5</formula>
    </cfRule>
    <cfRule type="cellIs" dxfId="389" priority="138" operator="lessThan">
      <formula>0.5</formula>
    </cfRule>
  </conditionalFormatting>
  <conditionalFormatting sqref="L21:M21">
    <cfRule type="cellIs" dxfId="388" priority="134" operator="lessThan">
      <formula>0.5</formula>
    </cfRule>
    <cfRule type="cellIs" dxfId="387" priority="135" operator="greaterThan">
      <formula>0.5</formula>
    </cfRule>
  </conditionalFormatting>
  <conditionalFormatting sqref="N21">
    <cfRule type="cellIs" dxfId="386" priority="132" operator="lessThan">
      <formula>4.5</formula>
    </cfRule>
    <cfRule type="cellIs" dxfId="385" priority="133" operator="greaterThan">
      <formula>5.5</formula>
    </cfRule>
  </conditionalFormatting>
  <conditionalFormatting sqref="O21">
    <cfRule type="cellIs" dxfId="384" priority="130" operator="lessThan">
      <formula>1.5</formula>
    </cfRule>
    <cfRule type="cellIs" dxfId="383" priority="131" operator="greaterThan">
      <formula>2.5</formula>
    </cfRule>
  </conditionalFormatting>
  <conditionalFormatting sqref="P21">
    <cfRule type="cellIs" dxfId="382" priority="128" operator="lessThan">
      <formula>4.5</formula>
    </cfRule>
    <cfRule type="cellIs" dxfId="381" priority="129" operator="greaterThan">
      <formula>7.5</formula>
    </cfRule>
  </conditionalFormatting>
  <conditionalFormatting sqref="R21:S21">
    <cfRule type="cellIs" dxfId="380" priority="126" operator="lessThan">
      <formula>2.5</formula>
    </cfRule>
    <cfRule type="cellIs" dxfId="379" priority="127" operator="greaterThan">
      <formula>4.5</formula>
    </cfRule>
  </conditionalFormatting>
  <conditionalFormatting sqref="T21">
    <cfRule type="cellIs" dxfId="378" priority="124" operator="lessThan">
      <formula>2.5</formula>
    </cfRule>
    <cfRule type="cellIs" dxfId="377" priority="125" operator="greaterThan">
      <formula>4.5</formula>
    </cfRule>
  </conditionalFormatting>
  <conditionalFormatting sqref="U21">
    <cfRule type="cellIs" dxfId="376" priority="123" operator="greaterThan">
      <formula>1.5</formula>
    </cfRule>
  </conditionalFormatting>
  <conditionalFormatting sqref="L21:V21">
    <cfRule type="expression" dxfId="375" priority="120">
      <formula>L21=""</formula>
    </cfRule>
  </conditionalFormatting>
  <conditionalFormatting sqref="S21">
    <cfRule type="cellIs" dxfId="374" priority="121" operator="greaterThan">
      <formula>0.5</formula>
    </cfRule>
    <cfRule type="cellIs" dxfId="373" priority="122" operator="lessThan">
      <formula>0.5</formula>
    </cfRule>
  </conditionalFormatting>
  <conditionalFormatting sqref="L22:M22">
    <cfRule type="cellIs" dxfId="372" priority="118" operator="lessThan">
      <formula>0.5</formula>
    </cfRule>
    <cfRule type="cellIs" dxfId="371" priority="119" operator="greaterThan">
      <formula>0.5</formula>
    </cfRule>
  </conditionalFormatting>
  <conditionalFormatting sqref="N22">
    <cfRule type="cellIs" dxfId="370" priority="116" operator="lessThan">
      <formula>4.5</formula>
    </cfRule>
    <cfRule type="cellIs" dxfId="369" priority="117" operator="greaterThan">
      <formula>5.5</formula>
    </cfRule>
  </conditionalFormatting>
  <conditionalFormatting sqref="O22">
    <cfRule type="cellIs" dxfId="368" priority="114" operator="lessThan">
      <formula>1.5</formula>
    </cfRule>
    <cfRule type="cellIs" dxfId="367" priority="115" operator="greaterThan">
      <formula>2.5</formula>
    </cfRule>
  </conditionalFormatting>
  <conditionalFormatting sqref="P22">
    <cfRule type="cellIs" dxfId="366" priority="112" operator="lessThan">
      <formula>4.5</formula>
    </cfRule>
    <cfRule type="cellIs" dxfId="365" priority="113" operator="greaterThan">
      <formula>7.5</formula>
    </cfRule>
  </conditionalFormatting>
  <conditionalFormatting sqref="R22:S22">
    <cfRule type="cellIs" dxfId="364" priority="110" operator="lessThan">
      <formula>2.5</formula>
    </cfRule>
    <cfRule type="cellIs" dxfId="363" priority="111" operator="greaterThan">
      <formula>4.5</formula>
    </cfRule>
  </conditionalFormatting>
  <conditionalFormatting sqref="T22">
    <cfRule type="cellIs" dxfId="362" priority="108" operator="lessThan">
      <formula>2.5</formula>
    </cfRule>
    <cfRule type="cellIs" dxfId="361" priority="109" operator="greaterThan">
      <formula>4.5</formula>
    </cfRule>
  </conditionalFormatting>
  <conditionalFormatting sqref="U22">
    <cfRule type="cellIs" dxfId="360" priority="107" operator="greaterThan">
      <formula>1.5</formula>
    </cfRule>
  </conditionalFormatting>
  <conditionalFormatting sqref="M22">
    <cfRule type="cellIs" dxfId="359" priority="105" operator="lessThan">
      <formula>0.5</formula>
    </cfRule>
    <cfRule type="cellIs" dxfId="358" priority="106" operator="greaterThan">
      <formula>0.5</formula>
    </cfRule>
  </conditionalFormatting>
  <conditionalFormatting sqref="N22">
    <cfRule type="cellIs" dxfId="357" priority="103" operator="lessThan">
      <formula>4.5</formula>
    </cfRule>
    <cfRule type="cellIs" dxfId="356" priority="104" operator="greaterThan">
      <formula>5.5</formula>
    </cfRule>
  </conditionalFormatting>
  <conditionalFormatting sqref="O22">
    <cfRule type="cellIs" dxfId="355" priority="101" operator="lessThan">
      <formula>1.5</formula>
    </cfRule>
    <cfRule type="cellIs" dxfId="354" priority="102" operator="greaterThan">
      <formula>2.5</formula>
    </cfRule>
  </conditionalFormatting>
  <conditionalFormatting sqref="P22">
    <cfRule type="cellIs" dxfId="353" priority="99" operator="lessThan">
      <formula>4.5</formula>
    </cfRule>
    <cfRule type="cellIs" dxfId="352" priority="100" operator="greaterThan">
      <formula>7.5</formula>
    </cfRule>
  </conditionalFormatting>
  <conditionalFormatting sqref="R22:S22">
    <cfRule type="cellIs" dxfId="351" priority="97" operator="lessThan">
      <formula>2.5</formula>
    </cfRule>
    <cfRule type="cellIs" dxfId="350" priority="98" operator="greaterThan">
      <formula>4.5</formula>
    </cfRule>
  </conditionalFormatting>
  <conditionalFormatting sqref="T22">
    <cfRule type="cellIs" dxfId="349" priority="95" operator="lessThan">
      <formula>2.5</formula>
    </cfRule>
    <cfRule type="cellIs" dxfId="348" priority="96" operator="greaterThan">
      <formula>4.5</formula>
    </cfRule>
  </conditionalFormatting>
  <conditionalFormatting sqref="U22">
    <cfRule type="cellIs" dxfId="347" priority="94" operator="greaterThan">
      <formula>1.5</formula>
    </cfRule>
  </conditionalFormatting>
  <conditionalFormatting sqref="L22:V22">
    <cfRule type="expression" dxfId="346" priority="91">
      <formula>L22=""</formula>
    </cfRule>
  </conditionalFormatting>
  <conditionalFormatting sqref="S22">
    <cfRule type="cellIs" dxfId="345" priority="92" operator="greaterThan">
      <formula>0.5</formula>
    </cfRule>
    <cfRule type="cellIs" dxfId="344" priority="93" operator="lessThan">
      <formula>0.5</formula>
    </cfRule>
  </conditionalFormatting>
  <conditionalFormatting sqref="L12:M12">
    <cfRule type="cellIs" dxfId="343" priority="89" operator="lessThan">
      <formula>0.5</formula>
    </cfRule>
    <cfRule type="cellIs" dxfId="342" priority="90" operator="greaterThan">
      <formula>0.5</formula>
    </cfRule>
  </conditionalFormatting>
  <conditionalFormatting sqref="N12">
    <cfRule type="cellIs" dxfId="341" priority="87" operator="lessThan">
      <formula>4.5</formula>
    </cfRule>
    <cfRule type="cellIs" dxfId="340" priority="88" operator="greaterThan">
      <formula>5.5</formula>
    </cfRule>
  </conditionalFormatting>
  <conditionalFormatting sqref="O12">
    <cfRule type="cellIs" dxfId="339" priority="85" operator="lessThan">
      <formula>1.5</formula>
    </cfRule>
    <cfRule type="cellIs" dxfId="338" priority="86" operator="greaterThan">
      <formula>2.5</formula>
    </cfRule>
  </conditionalFormatting>
  <conditionalFormatting sqref="P12">
    <cfRule type="cellIs" dxfId="337" priority="83" operator="lessThan">
      <formula>4.5</formula>
    </cfRule>
    <cfRule type="cellIs" dxfId="336" priority="84" operator="greaterThan">
      <formula>7.5</formula>
    </cfRule>
  </conditionalFormatting>
  <conditionalFormatting sqref="R12:S12">
    <cfRule type="cellIs" dxfId="335" priority="81" operator="lessThan">
      <formula>2.5</formula>
    </cfRule>
    <cfRule type="cellIs" dxfId="334" priority="82" operator="greaterThan">
      <formula>4.5</formula>
    </cfRule>
  </conditionalFormatting>
  <conditionalFormatting sqref="T12">
    <cfRule type="cellIs" dxfId="333" priority="79" operator="lessThan">
      <formula>2.5</formula>
    </cfRule>
    <cfRule type="cellIs" dxfId="332" priority="80" operator="greaterThan">
      <formula>4.5</formula>
    </cfRule>
  </conditionalFormatting>
  <conditionalFormatting sqref="U12">
    <cfRule type="cellIs" dxfId="331" priority="78" operator="greaterThan">
      <formula>1.5</formula>
    </cfRule>
  </conditionalFormatting>
  <conditionalFormatting sqref="L12:V12">
    <cfRule type="expression" dxfId="330" priority="75">
      <formula>L12=""</formula>
    </cfRule>
  </conditionalFormatting>
  <conditionalFormatting sqref="S12">
    <cfRule type="cellIs" dxfId="329" priority="76" operator="greaterThan">
      <formula>0.5</formula>
    </cfRule>
    <cfRule type="cellIs" dxfId="328" priority="77" operator="lessThan">
      <formula>0.5</formula>
    </cfRule>
  </conditionalFormatting>
  <conditionalFormatting sqref="L13:M13">
    <cfRule type="cellIs" dxfId="327" priority="73" operator="lessThan">
      <formula>0.5</formula>
    </cfRule>
    <cfRule type="cellIs" dxfId="326" priority="74" operator="greaterThan">
      <formula>0.5</formula>
    </cfRule>
  </conditionalFormatting>
  <conditionalFormatting sqref="N13">
    <cfRule type="cellIs" dxfId="325" priority="71" operator="lessThan">
      <formula>4.5</formula>
    </cfRule>
    <cfRule type="cellIs" dxfId="324" priority="72" operator="greaterThan">
      <formula>5.5</formula>
    </cfRule>
  </conditionalFormatting>
  <conditionalFormatting sqref="O13">
    <cfRule type="cellIs" dxfId="323" priority="69" operator="lessThan">
      <formula>1.5</formula>
    </cfRule>
    <cfRule type="cellIs" dxfId="322" priority="70" operator="greaterThan">
      <formula>2.5</formula>
    </cfRule>
  </conditionalFormatting>
  <conditionalFormatting sqref="P13">
    <cfRule type="cellIs" dxfId="321" priority="67" operator="lessThan">
      <formula>4.5</formula>
    </cfRule>
    <cfRule type="cellIs" dxfId="320" priority="68" operator="greaterThan">
      <formula>7.5</formula>
    </cfRule>
  </conditionalFormatting>
  <conditionalFormatting sqref="R13:S13">
    <cfRule type="cellIs" dxfId="319" priority="65" operator="lessThan">
      <formula>2.5</formula>
    </cfRule>
    <cfRule type="cellIs" dxfId="318" priority="66" operator="greaterThan">
      <formula>4.5</formula>
    </cfRule>
  </conditionalFormatting>
  <conditionalFormatting sqref="T13">
    <cfRule type="cellIs" dxfId="317" priority="63" operator="lessThan">
      <formula>2.5</formula>
    </cfRule>
    <cfRule type="cellIs" dxfId="316" priority="64" operator="greaterThan">
      <formula>4.5</formula>
    </cfRule>
  </conditionalFormatting>
  <conditionalFormatting sqref="U13">
    <cfRule type="cellIs" dxfId="315" priority="62" operator="greaterThan">
      <formula>1.5</formula>
    </cfRule>
  </conditionalFormatting>
  <conditionalFormatting sqref="M13">
    <cfRule type="cellIs" dxfId="314" priority="60" operator="lessThan">
      <formula>0.5</formula>
    </cfRule>
    <cfRule type="cellIs" dxfId="313" priority="61" operator="greaterThan">
      <formula>0.5</formula>
    </cfRule>
  </conditionalFormatting>
  <conditionalFormatting sqref="N13">
    <cfRule type="cellIs" dxfId="312" priority="58" operator="lessThan">
      <formula>4.5</formula>
    </cfRule>
    <cfRule type="cellIs" dxfId="311" priority="59" operator="greaterThan">
      <formula>5.5</formula>
    </cfRule>
  </conditionalFormatting>
  <conditionalFormatting sqref="O13">
    <cfRule type="cellIs" dxfId="310" priority="56" operator="lessThan">
      <formula>1.5</formula>
    </cfRule>
    <cfRule type="cellIs" dxfId="309" priority="57" operator="greaterThan">
      <formula>2.5</formula>
    </cfRule>
  </conditionalFormatting>
  <conditionalFormatting sqref="P13">
    <cfRule type="cellIs" dxfId="308" priority="54" operator="lessThan">
      <formula>4.5</formula>
    </cfRule>
    <cfRule type="cellIs" dxfId="307" priority="55" operator="greaterThan">
      <formula>7.5</formula>
    </cfRule>
  </conditionalFormatting>
  <conditionalFormatting sqref="R13:S13">
    <cfRule type="cellIs" dxfId="306" priority="52" operator="lessThan">
      <formula>2.5</formula>
    </cfRule>
    <cfRule type="cellIs" dxfId="305" priority="53" operator="greaterThan">
      <formula>4.5</formula>
    </cfRule>
  </conditionalFormatting>
  <conditionalFormatting sqref="T13">
    <cfRule type="cellIs" dxfId="304" priority="50" operator="lessThan">
      <formula>2.5</formula>
    </cfRule>
    <cfRule type="cellIs" dxfId="303" priority="51" operator="greaterThan">
      <formula>4.5</formula>
    </cfRule>
  </conditionalFormatting>
  <conditionalFormatting sqref="U13">
    <cfRule type="cellIs" dxfId="302" priority="49" operator="greaterThan">
      <formula>1.5</formula>
    </cfRule>
  </conditionalFormatting>
  <conditionalFormatting sqref="L13:V13">
    <cfRule type="expression" dxfId="301" priority="46">
      <formula>L13=""</formula>
    </cfRule>
  </conditionalFormatting>
  <conditionalFormatting sqref="S13">
    <cfRule type="cellIs" dxfId="300" priority="47" operator="greaterThan">
      <formula>0.5</formula>
    </cfRule>
    <cfRule type="cellIs" dxfId="299" priority="48" operator="lessThan">
      <formula>0.5</formula>
    </cfRule>
  </conditionalFormatting>
  <conditionalFormatting sqref="L10:M10">
    <cfRule type="cellIs" dxfId="298" priority="44" operator="lessThan">
      <formula>0.5</formula>
    </cfRule>
    <cfRule type="cellIs" dxfId="297" priority="45" operator="greaterThan">
      <formula>0.5</formula>
    </cfRule>
  </conditionalFormatting>
  <conditionalFormatting sqref="N10">
    <cfRule type="cellIs" dxfId="296" priority="42" operator="lessThan">
      <formula>4.5</formula>
    </cfRule>
    <cfRule type="cellIs" dxfId="295" priority="43" operator="greaterThan">
      <formula>5.5</formula>
    </cfRule>
  </conditionalFormatting>
  <conditionalFormatting sqref="O10">
    <cfRule type="cellIs" dxfId="294" priority="40" operator="lessThan">
      <formula>1.5</formula>
    </cfRule>
    <cfRule type="cellIs" dxfId="293" priority="41" operator="greaterThan">
      <formula>2.5</formula>
    </cfRule>
  </conditionalFormatting>
  <conditionalFormatting sqref="P10">
    <cfRule type="cellIs" dxfId="292" priority="38" operator="lessThan">
      <formula>4.5</formula>
    </cfRule>
    <cfRule type="cellIs" dxfId="291" priority="39" operator="greaterThan">
      <formula>7.5</formula>
    </cfRule>
  </conditionalFormatting>
  <conditionalFormatting sqref="R10:S10">
    <cfRule type="cellIs" dxfId="290" priority="36" operator="lessThan">
      <formula>2.5</formula>
    </cfRule>
    <cfRule type="cellIs" dxfId="289" priority="37" operator="greaterThan">
      <formula>4.5</formula>
    </cfRule>
  </conditionalFormatting>
  <conditionalFormatting sqref="T10">
    <cfRule type="cellIs" dxfId="288" priority="34" operator="lessThan">
      <formula>2.5</formula>
    </cfRule>
    <cfRule type="cellIs" dxfId="287" priority="35" operator="greaterThan">
      <formula>4.5</formula>
    </cfRule>
  </conditionalFormatting>
  <conditionalFormatting sqref="U10">
    <cfRule type="cellIs" dxfId="286" priority="33" operator="greaterThan">
      <formula>1.5</formula>
    </cfRule>
  </conditionalFormatting>
  <conditionalFormatting sqref="L10:V10">
    <cfRule type="expression" dxfId="285" priority="30">
      <formula>L10=""</formula>
    </cfRule>
  </conditionalFormatting>
  <conditionalFormatting sqref="S10">
    <cfRule type="cellIs" dxfId="284" priority="31" operator="greaterThan">
      <formula>0.5</formula>
    </cfRule>
    <cfRule type="cellIs" dxfId="283" priority="32" operator="lessThan">
      <formula>0.5</formula>
    </cfRule>
  </conditionalFormatting>
  <conditionalFormatting sqref="L11:M11">
    <cfRule type="cellIs" dxfId="282" priority="28" operator="lessThan">
      <formula>0.5</formula>
    </cfRule>
    <cfRule type="cellIs" dxfId="281" priority="29" operator="greaterThan">
      <formula>0.5</formula>
    </cfRule>
  </conditionalFormatting>
  <conditionalFormatting sqref="N11">
    <cfRule type="cellIs" dxfId="280" priority="26" operator="lessThan">
      <formula>4.5</formula>
    </cfRule>
    <cfRule type="cellIs" dxfId="279" priority="27" operator="greaterThan">
      <formula>5.5</formula>
    </cfRule>
  </conditionalFormatting>
  <conditionalFormatting sqref="O11">
    <cfRule type="cellIs" dxfId="278" priority="24" operator="lessThan">
      <formula>1.5</formula>
    </cfRule>
    <cfRule type="cellIs" dxfId="277" priority="25" operator="greaterThan">
      <formula>2.5</formula>
    </cfRule>
  </conditionalFormatting>
  <conditionalFormatting sqref="P11">
    <cfRule type="cellIs" dxfId="276" priority="22" operator="lessThan">
      <formula>4.5</formula>
    </cfRule>
    <cfRule type="cellIs" dxfId="275" priority="23" operator="greaterThan">
      <formula>7.5</formula>
    </cfRule>
  </conditionalFormatting>
  <conditionalFormatting sqref="R11:S11">
    <cfRule type="cellIs" dxfId="274" priority="20" operator="lessThan">
      <formula>2.5</formula>
    </cfRule>
    <cfRule type="cellIs" dxfId="273" priority="21" operator="greaterThan">
      <formula>4.5</formula>
    </cfRule>
  </conditionalFormatting>
  <conditionalFormatting sqref="T11">
    <cfRule type="cellIs" dxfId="272" priority="18" operator="lessThan">
      <formula>2.5</formula>
    </cfRule>
    <cfRule type="cellIs" dxfId="271" priority="19" operator="greaterThan">
      <formula>4.5</formula>
    </cfRule>
  </conditionalFormatting>
  <conditionalFormatting sqref="U11">
    <cfRule type="cellIs" dxfId="270" priority="17" operator="greaterThan">
      <formula>1.5</formula>
    </cfRule>
  </conditionalFormatting>
  <conditionalFormatting sqref="M11">
    <cfRule type="cellIs" dxfId="269" priority="15" operator="lessThan">
      <formula>0.5</formula>
    </cfRule>
    <cfRule type="cellIs" dxfId="268" priority="16" operator="greaterThan">
      <formula>0.5</formula>
    </cfRule>
  </conditionalFormatting>
  <conditionalFormatting sqref="N11">
    <cfRule type="cellIs" dxfId="267" priority="13" operator="lessThan">
      <formula>4.5</formula>
    </cfRule>
    <cfRule type="cellIs" dxfId="266" priority="14" operator="greaterThan">
      <formula>5.5</formula>
    </cfRule>
  </conditionalFormatting>
  <conditionalFormatting sqref="O11">
    <cfRule type="cellIs" dxfId="265" priority="11" operator="lessThan">
      <formula>1.5</formula>
    </cfRule>
    <cfRule type="cellIs" dxfId="264" priority="12" operator="greaterThan">
      <formula>2.5</formula>
    </cfRule>
  </conditionalFormatting>
  <conditionalFormatting sqref="P11">
    <cfRule type="cellIs" dxfId="263" priority="9" operator="lessThan">
      <formula>4.5</formula>
    </cfRule>
    <cfRule type="cellIs" dxfId="262" priority="10" operator="greaterThan">
      <formula>7.5</formula>
    </cfRule>
  </conditionalFormatting>
  <conditionalFormatting sqref="R11:S11">
    <cfRule type="cellIs" dxfId="261" priority="7" operator="lessThan">
      <formula>2.5</formula>
    </cfRule>
    <cfRule type="cellIs" dxfId="260" priority="8" operator="greaterThan">
      <formula>4.5</formula>
    </cfRule>
  </conditionalFormatting>
  <conditionalFormatting sqref="T11">
    <cfRule type="cellIs" dxfId="259" priority="5" operator="lessThan">
      <formula>2.5</formula>
    </cfRule>
    <cfRule type="cellIs" dxfId="258" priority="6" operator="greaterThan">
      <formula>4.5</formula>
    </cfRule>
  </conditionalFormatting>
  <conditionalFormatting sqref="U11">
    <cfRule type="cellIs" dxfId="257" priority="4" operator="greaterThan">
      <formula>1.5</formula>
    </cfRule>
  </conditionalFormatting>
  <conditionalFormatting sqref="L11:V11">
    <cfRule type="expression" dxfId="256" priority="1">
      <formula>L11=""</formula>
    </cfRule>
  </conditionalFormatting>
  <conditionalFormatting sqref="S11">
    <cfRule type="cellIs" dxfId="255" priority="2" operator="greaterThan">
      <formula>0.5</formula>
    </cfRule>
    <cfRule type="cellIs" dxfId="25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opLeftCell="B1" zoomScaleNormal="100" zoomScaleSheetLayoutView="115" workbookViewId="0">
      <selection activeCell="X22" sqref="X22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736</v>
      </c>
      <c r="C4" s="26"/>
      <c r="D4" s="26"/>
      <c r="E4" s="77" t="s">
        <v>467</v>
      </c>
      <c r="F4" s="78"/>
      <c r="G4" s="78"/>
      <c r="H4" s="78"/>
      <c r="I4" s="79"/>
      <c r="J4" s="56">
        <v>85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737</v>
      </c>
      <c r="C5" s="26"/>
      <c r="D5" s="26"/>
      <c r="E5" s="77" t="s">
        <v>468</v>
      </c>
      <c r="F5" s="78"/>
      <c r="G5" s="78"/>
      <c r="H5" s="78"/>
      <c r="I5" s="79"/>
      <c r="J5" s="56">
        <v>7</v>
      </c>
      <c r="K5" s="56">
        <f>L33</f>
        <v>0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738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689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690</v>
      </c>
      <c r="B10" s="8" t="s">
        <v>691</v>
      </c>
      <c r="C10" s="4" t="str">
        <f>CONCATENATE(YEAR,":",MONTH,":",WEEK,":",DAY,":",$A10)</f>
        <v>2016:2:1:7:TUCHENG_E</v>
      </c>
      <c r="D10" s="4">
        <f>MATCH($C10,REPORT_DATA_BY_COMP!$A:$A,0)</f>
        <v>351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714</v>
      </c>
      <c r="K10" s="4" t="s">
        <v>725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8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2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1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692</v>
      </c>
      <c r="B11" s="60" t="s">
        <v>693</v>
      </c>
      <c r="C11" s="4" t="str">
        <f>CONCATENATE(YEAR,":",MONTH,":",WEEK,":",DAY,":",$A11)</f>
        <v>2016:2:1:7:SANXIA_A</v>
      </c>
      <c r="D11" s="4">
        <f>MATCH($C11,REPORT_DATA_BY_COMP!$A:$A,0)</f>
        <v>326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715</v>
      </c>
      <c r="K11" s="4" t="s">
        <v>726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4</v>
      </c>
      <c r="O11" s="13">
        <f>IFERROR(INDEX(REPORT_DATA_BY_COMP!$A:$AB,$D11,MATCH(O$8,REPORT_DATA_BY_COMP!$A$1:$AB$1,0)), "")</f>
        <v>1</v>
      </c>
      <c r="P11" s="13">
        <f>IFERROR(INDEX(REPORT_DATA_BY_COMP!$A:$AB,$D11,MATCH(P$8,REPORT_DATA_BY_COMP!$A$1:$AB$1,0)), "")</f>
        <v>11</v>
      </c>
      <c r="Q11" s="13">
        <f>IFERROR(INDEX(REPORT_DATA_BY_COMP!$A:$AB,$D11,MATCH(Q$8,REPORT_DATA_BY_COMP!$A$1:$AB$1,0)), "")</f>
        <v>12</v>
      </c>
      <c r="R11" s="13">
        <f>IFERROR(INDEX(REPORT_DATA_BY_COMP!$A:$AB,$D11,MATCH(R$8,REPORT_DATA_BY_COMP!$A$1:$AB$1,0)), "")</f>
        <v>6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6</v>
      </c>
      <c r="U11" s="13">
        <f>IFERROR(INDEX(REPORT_DATA_BY_COMP!$A:$AB,$D11,MATCH(U$8,REPORT_DATA_BY_COMP!$A$1:$AB$1,0)), "")</f>
        <v>1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694</v>
      </c>
      <c r="B12" s="8" t="s">
        <v>695</v>
      </c>
      <c r="C12" s="4" t="str">
        <f>CONCATENATE(YEAR,":",MONTH,":",WEEK,":",DAY,":",$A12)</f>
        <v>2016:2:1:7:SANXIA_B</v>
      </c>
      <c r="D12" s="4">
        <f>MATCH($C12,REPORT_DATA_BY_COMP!$A:$A,0)</f>
        <v>327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5</v>
      </c>
      <c r="I12" s="13">
        <f>IFERROR(INDEX(REPORT_DATA_BY_COMP!$A:$AB,$D12,MATCH(I$8,REPORT_DATA_BY_COMP!$A$1:$AB$1,0)), "")</f>
        <v>0</v>
      </c>
      <c r="J12" s="4" t="s">
        <v>716</v>
      </c>
      <c r="K12" s="4" t="s">
        <v>727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1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7</v>
      </c>
      <c r="R12" s="13">
        <f>IFERROR(INDEX(REPORT_DATA_BY_COMP!$A:$AB,$D12,MATCH(R$8,REPORT_DATA_BY_COMP!$A$1:$AB$1,0)), "")</f>
        <v>8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1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696</v>
      </c>
      <c r="B13" s="8" t="s">
        <v>697</v>
      </c>
      <c r="C13" s="4" t="str">
        <f>CONCATENATE(YEAR,":",MONTH,":",WEEK,":",DAY,":",$A13)</f>
        <v>2016:2:1:7:TUCHENG_A_S</v>
      </c>
      <c r="D13" s="4">
        <f>MATCH($C13,REPORT_DATA_BY_COMP!$A:$A,0)</f>
        <v>349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717</v>
      </c>
      <c r="K13" s="4" t="s">
        <v>728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0</v>
      </c>
      <c r="Q13" s="13">
        <f>IFERROR(INDEX(REPORT_DATA_BY_COMP!$A:$AB,$D13,MATCH(Q$8,REPORT_DATA_BY_COMP!$A$1:$AB$1,0)), "")</f>
        <v>1</v>
      </c>
      <c r="R13" s="13">
        <f>IFERROR(INDEX(REPORT_DATA_BY_COMP!$A:$AB,$D13,MATCH(R$8,REPORT_DATA_BY_COMP!$A$1:$AB$1,0)), "")</f>
        <v>0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698</v>
      </c>
      <c r="B14" s="8" t="s">
        <v>699</v>
      </c>
      <c r="C14" s="4" t="str">
        <f>CONCATENATE(YEAR,":",MONTH,":",WEEK,":",DAY,":",$A14)</f>
        <v>2016:2:1:7:TUCHENG_B_S</v>
      </c>
      <c r="D14" s="4">
        <f>MATCH($C14,REPORT_DATA_BY_COMP!$A:$A,0)</f>
        <v>350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0</v>
      </c>
      <c r="H14" s="13">
        <f>IFERROR(INDEX(REPORT_DATA_BY_COMP!$A:$AB,$D14,MATCH(H$8,REPORT_DATA_BY_COMP!$A$1:$AB$1,0)), "")</f>
        <v>0</v>
      </c>
      <c r="I14" s="13">
        <f>IFERROR(INDEX(REPORT_DATA_BY_COMP!$A:$AB,$D14,MATCH(I$8,REPORT_DATA_BY_COMP!$A$1:$AB$1,0)), "")</f>
        <v>0</v>
      </c>
      <c r="J14" s="4" t="s">
        <v>718</v>
      </c>
      <c r="K14" s="4" t="s">
        <v>729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0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5</v>
      </c>
      <c r="Q14" s="13">
        <f>IFERROR(INDEX(REPORT_DATA_BY_COMP!$A:$AB,$D14,MATCH(Q$8,REPORT_DATA_BY_COMP!$A$1:$AB$1,0)), "")</f>
        <v>4</v>
      </c>
      <c r="R14" s="13">
        <f>IFERROR(INDEX(REPORT_DATA_BY_COMP!$A:$AB,$D14,MATCH(R$8,REPORT_DATA_BY_COMP!$A$1:$AB$1,0)), "")</f>
        <v>5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5</v>
      </c>
      <c r="U14" s="13">
        <f>IFERROR(INDEX(REPORT_DATA_BY_COMP!$A:$AB,$D14,MATCH(U$8,REPORT_DATA_BY_COMP!$A$1:$AB$1,0)), "")</f>
        <v>1</v>
      </c>
      <c r="V14" s="13">
        <f>IFERROR(INDEX(REPORT_DATA_BY_COMP!$A:$AB,$D14,MATCH(V$8,REPORT_DATA_BY_COMP!$A$1:$AB$1,0)), "")</f>
        <v>0</v>
      </c>
    </row>
    <row r="15" spans="1:22" x14ac:dyDescent="0.25">
      <c r="A15" s="30"/>
      <c r="B15" s="11" t="s">
        <v>24</v>
      </c>
      <c r="C15" s="12"/>
      <c r="D15" s="12"/>
      <c r="E15" s="14">
        <f>SUM(E10:E14)</f>
        <v>0</v>
      </c>
      <c r="F15" s="14">
        <f t="shared" ref="F15:H15" si="0">SUM(F10:F14)</f>
        <v>0</v>
      </c>
      <c r="G15" s="14">
        <f t="shared" si="0"/>
        <v>6</v>
      </c>
      <c r="H15" s="14">
        <f t="shared" si="0"/>
        <v>12</v>
      </c>
      <c r="I15" s="14">
        <f>SUM(I10:I14)</f>
        <v>0</v>
      </c>
      <c r="J15" s="14"/>
      <c r="K15" s="12"/>
      <c r="L15" s="14">
        <f t="shared" ref="L15:U15" si="1">SUM(L10:L14)</f>
        <v>0</v>
      </c>
      <c r="M15" s="14">
        <f t="shared" si="1"/>
        <v>0</v>
      </c>
      <c r="N15" s="14">
        <f t="shared" si="1"/>
        <v>22</v>
      </c>
      <c r="O15" s="14">
        <f t="shared" si="1"/>
        <v>2</v>
      </c>
      <c r="P15" s="14">
        <f t="shared" si="1"/>
        <v>20</v>
      </c>
      <c r="Q15" s="14">
        <f t="shared" si="1"/>
        <v>26</v>
      </c>
      <c r="R15" s="14">
        <f t="shared" si="1"/>
        <v>20</v>
      </c>
      <c r="S15" s="14">
        <f t="shared" si="1"/>
        <v>2</v>
      </c>
      <c r="T15" s="14">
        <f t="shared" si="1"/>
        <v>23</v>
      </c>
      <c r="U15" s="14">
        <f t="shared" si="1"/>
        <v>3</v>
      </c>
      <c r="V15" s="14">
        <f>SUM(V10:V14)</f>
        <v>0</v>
      </c>
    </row>
    <row r="16" spans="1:22" x14ac:dyDescent="0.25">
      <c r="A16" s="25"/>
      <c r="B16" s="59" t="s">
        <v>700</v>
      </c>
      <c r="C16" s="6"/>
      <c r="D16" s="6"/>
      <c r="E16" s="6"/>
      <c r="F16" s="6"/>
      <c r="G16" s="6"/>
      <c r="H16" s="6"/>
      <c r="I16" s="6"/>
      <c r="J16" s="5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 x14ac:dyDescent="0.25">
      <c r="A17" s="30" t="s">
        <v>701</v>
      </c>
      <c r="B17" s="8" t="s">
        <v>702</v>
      </c>
      <c r="C17" s="4" t="str">
        <f>CONCATENATE(YEAR,":",MONTH,":",WEEK,":",DAY,":",$A17)</f>
        <v>2016:2:1:7:DANFENG_E</v>
      </c>
      <c r="D17" s="4">
        <f>MATCH($C17,REPORT_DATA_BY_COMP!$A:$A,0)</f>
        <v>297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719</v>
      </c>
      <c r="K17" s="4" t="s">
        <v>730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4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7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703</v>
      </c>
      <c r="B18" s="8" t="s">
        <v>704</v>
      </c>
      <c r="C18" s="4" t="str">
        <f>CONCATENATE(YEAR,":",MONTH,":",WEEK,":",DAY,":",$A18)</f>
        <v>2016:2:1:7:SIYUAN_E</v>
      </c>
      <c r="D18" s="4">
        <f>MATCH($C18,REPORT_DATA_BY_COMP!$A:$A,0)</f>
        <v>330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720</v>
      </c>
      <c r="K18" s="4" t="s">
        <v>731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12</v>
      </c>
      <c r="Q18" s="13">
        <f>IFERROR(INDEX(REPORT_DATA_BY_COMP!$A:$AB,$D18,MATCH(Q$8,REPORT_DATA_BY_COMP!$A$1:$AB$1,0)), "")</f>
        <v>11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4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SUM(E17:E18)</f>
        <v>0</v>
      </c>
      <c r="F19" s="14">
        <f>SUM(F17:F18)</f>
        <v>1</v>
      </c>
      <c r="G19" s="14">
        <f>SUM(G17:G18)</f>
        <v>4</v>
      </c>
      <c r="H19" s="14">
        <f>SUM(H17:H18)</f>
        <v>4</v>
      </c>
      <c r="I19" s="14">
        <f>SUM(I17:I18)</f>
        <v>0</v>
      </c>
      <c r="J19" s="12"/>
      <c r="K19" s="12"/>
      <c r="L19" s="14">
        <f t="shared" ref="L19:V19" si="2">SUM(L17:L18)</f>
        <v>0</v>
      </c>
      <c r="M19" s="14">
        <f t="shared" si="2"/>
        <v>0</v>
      </c>
      <c r="N19" s="14">
        <f t="shared" si="2"/>
        <v>11</v>
      </c>
      <c r="O19" s="14">
        <f t="shared" si="2"/>
        <v>0</v>
      </c>
      <c r="P19" s="14">
        <f t="shared" si="2"/>
        <v>17</v>
      </c>
      <c r="Q19" s="14">
        <f t="shared" si="2"/>
        <v>15</v>
      </c>
      <c r="R19" s="14">
        <f t="shared" si="2"/>
        <v>3</v>
      </c>
      <c r="S19" s="14">
        <f t="shared" si="2"/>
        <v>0</v>
      </c>
      <c r="T19" s="14">
        <f t="shared" si="2"/>
        <v>11</v>
      </c>
      <c r="U19" s="14">
        <f t="shared" si="2"/>
        <v>0</v>
      </c>
      <c r="V19" s="14">
        <f t="shared" si="2"/>
        <v>0</v>
      </c>
    </row>
    <row r="20" spans="1:22" x14ac:dyDescent="0.25">
      <c r="A20" s="25"/>
      <c r="B20" s="5" t="s">
        <v>705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706</v>
      </c>
      <c r="B21" s="8" t="s">
        <v>707</v>
      </c>
      <c r="C21" s="4" t="str">
        <f>CONCATENATE(YEAR,":",MONTH,":",WEEK,":",DAY,":",$A21)</f>
        <v>2016:2:1:7:XINPU_E</v>
      </c>
      <c r="D21" s="4">
        <f>MATCH($C21,REPORT_DATA_BY_COMP!$A:$A,0)</f>
        <v>361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721</v>
      </c>
      <c r="K21" s="4" t="s">
        <v>732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4</v>
      </c>
      <c r="O21" s="13">
        <f>IFERROR(INDEX(REPORT_DATA_BY_COMP!$A:$AB,$D21,MATCH(O$8,REPORT_DATA_BY_COMP!$A$1:$AB$1,0)), "")</f>
        <v>3</v>
      </c>
      <c r="P21" s="13">
        <f>IFERROR(INDEX(REPORT_DATA_BY_COMP!$A:$AB,$D21,MATCH(P$8,REPORT_DATA_BY_COMP!$A$1:$AB$1,0)), "")</f>
        <v>10</v>
      </c>
      <c r="Q21" s="13">
        <f>IFERROR(INDEX(REPORT_DATA_BY_COMP!$A:$AB,$D21,MATCH(Q$8,REPORT_DATA_BY_COMP!$A$1:$AB$1,0)), "")</f>
        <v>4</v>
      </c>
      <c r="R21" s="13">
        <f>IFERROR(INDEX(REPORT_DATA_BY_COMP!$A:$AB,$D21,MATCH(R$8,REPORT_DATA_BY_COMP!$A$1:$AB$1,0)), "")</f>
        <v>0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4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708</v>
      </c>
      <c r="B22" s="8" t="s">
        <v>709</v>
      </c>
      <c r="C22" s="4" t="str">
        <f>CONCATENATE(YEAR,":",MONTH,":",WEEK,":",DAY,":",$A22)</f>
        <v>2016:2:1:7:XINBAN_E</v>
      </c>
      <c r="D22" s="4">
        <f>MATCH($C22,REPORT_DATA_BY_COMP!$A:$A,0)</f>
        <v>358</v>
      </c>
      <c r="E22" s="13">
        <f>IFERROR(INDEX(REPORT_DATA_BY_COMP!$A:$AB,$D22,MATCH(E$8,REPORT_DATA_BY_COMP!$A$1:$AB$1,0)), "")</f>
        <v>1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4</v>
      </c>
      <c r="H22" s="13">
        <f>IFERROR(INDEX(REPORT_DATA_BY_COMP!$A:$AB,$D22,MATCH(H$8,REPORT_DATA_BY_COMP!$A$1:$AB$1,0)), "")</f>
        <v>1</v>
      </c>
      <c r="I22" s="13">
        <f>IFERROR(INDEX(REPORT_DATA_BY_COMP!$A:$AB,$D22,MATCH(I$8,REPORT_DATA_BY_COMP!$A$1:$AB$1,0)), "")</f>
        <v>0</v>
      </c>
      <c r="J22" s="4" t="s">
        <v>722</v>
      </c>
      <c r="K22" s="4" t="s">
        <v>733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10</v>
      </c>
      <c r="O22" s="13">
        <f>IFERROR(INDEX(REPORT_DATA_BY_COMP!$A:$AB,$D22,MATCH(O$8,REPORT_DATA_BY_COMP!$A$1:$AB$1,0)), "")</f>
        <v>1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20</v>
      </c>
      <c r="R22" s="13">
        <f>IFERROR(INDEX(REPORT_DATA_BY_COMP!$A:$AB,$D22,MATCH(R$8,REPORT_DATA_BY_COMP!$A$1:$AB$1,0)), "")</f>
        <v>6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3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710</v>
      </c>
      <c r="B23" s="8" t="s">
        <v>711</v>
      </c>
      <c r="C23" s="4" t="str">
        <f>CONCATENATE(YEAR,":",MONTH,":",WEEK,":",DAY,":",$A23)</f>
        <v>2016:2:1:7:XINPU_S</v>
      </c>
      <c r="D23" s="4">
        <f>MATCH($C23,REPORT_DATA_BY_COMP!$A:$A,0)</f>
        <v>362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1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4</v>
      </c>
      <c r="I23" s="13">
        <f>IFERROR(INDEX(REPORT_DATA_BY_COMP!$A:$AB,$D23,MATCH(I$8,REPORT_DATA_BY_COMP!$A$1:$AB$1,0)), "")</f>
        <v>0</v>
      </c>
      <c r="J23" s="4" t="s">
        <v>723</v>
      </c>
      <c r="K23" s="4" t="s">
        <v>734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9</v>
      </c>
      <c r="O23" s="13">
        <f>IFERROR(INDEX(REPORT_DATA_BY_COMP!$A:$AB,$D23,MATCH(O$8,REPORT_DATA_BY_COMP!$A$1:$AB$1,0)), "")</f>
        <v>1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16</v>
      </c>
      <c r="R23" s="13">
        <f>IFERROR(INDEX(REPORT_DATA_BY_COMP!$A:$AB,$D23,MATCH(R$8,REPORT_DATA_BY_COMP!$A$1:$AB$1,0)), "")</f>
        <v>3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3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712</v>
      </c>
      <c r="B24" s="8" t="s">
        <v>713</v>
      </c>
      <c r="C24" s="4" t="str">
        <f>CONCATENATE(YEAR,":",MONTH,":",WEEK,":",DAY,":",$A24)</f>
        <v>2016:2:1:7:BANQIAO_S</v>
      </c>
      <c r="D24" s="4">
        <f>MATCH($C24,REPORT_DATA_BY_COMP!$A:$A,0)</f>
        <v>294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1</v>
      </c>
      <c r="H24" s="13">
        <f>IFERROR(INDEX(REPORT_DATA_BY_COMP!$A:$AB,$D24,MATCH(H$8,REPORT_DATA_BY_COMP!$A$1:$AB$1,0)), "")</f>
        <v>1</v>
      </c>
      <c r="I24" s="13">
        <f>IFERROR(INDEX(REPORT_DATA_BY_COMP!$A:$AB,$D24,MATCH(I$8,REPORT_DATA_BY_COMP!$A$1:$AB$1,0)), "")</f>
        <v>0</v>
      </c>
      <c r="J24" s="4" t="s">
        <v>724</v>
      </c>
      <c r="K24" s="4" t="s">
        <v>735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2</v>
      </c>
      <c r="O24" s="13">
        <f>IFERROR(INDEX(REPORT_DATA_BY_COMP!$A:$AB,$D24,MATCH(O$8,REPORT_DATA_BY_COMP!$A$1:$AB$1,0)), "")</f>
        <v>2</v>
      </c>
      <c r="P24" s="13">
        <f>IFERROR(INDEX(REPORT_DATA_BY_COMP!$A:$AB,$D24,MATCH(P$8,REPORT_DATA_BY_COMP!$A$1:$AB$1,0)), "")</f>
        <v>1</v>
      </c>
      <c r="Q24" s="13">
        <f>IFERROR(INDEX(REPORT_DATA_BY_COMP!$A:$AB,$D24,MATCH(Q$8,REPORT_DATA_BY_COMP!$A$1:$AB$1,0)), "")</f>
        <v>20</v>
      </c>
      <c r="R24" s="13">
        <f>IFERROR(INDEX(REPORT_DATA_BY_COMP!$A:$AB,$D24,MATCH(R$8,REPORT_DATA_BY_COMP!$A$1:$AB$1,0)), "")</f>
        <v>3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0</v>
      </c>
      <c r="U24" s="13">
        <f>IFERROR(INDEX(REPORT_DATA_BY_COMP!$A:$AB,$D24,MATCH(U$8,REPORT_DATA_BY_COMP!$A$1:$AB$1,0)), "")</f>
        <v>0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1</v>
      </c>
      <c r="F25" s="14">
        <f t="shared" ref="F25:H25" si="3">SUM(F21:F24)</f>
        <v>2</v>
      </c>
      <c r="G25" s="14">
        <f t="shared" si="3"/>
        <v>7</v>
      </c>
      <c r="H25" s="14">
        <f t="shared" si="3"/>
        <v>10</v>
      </c>
      <c r="I25" s="14">
        <f>SUM(I21:I24)</f>
        <v>0</v>
      </c>
      <c r="J25" s="12"/>
      <c r="K25" s="12"/>
      <c r="L25" s="14">
        <f t="shared" ref="L25:U25" si="4">SUM(L21:L24)</f>
        <v>0</v>
      </c>
      <c r="M25" s="14">
        <f t="shared" si="4"/>
        <v>0</v>
      </c>
      <c r="N25" s="14">
        <f t="shared" si="4"/>
        <v>25</v>
      </c>
      <c r="O25" s="14">
        <f t="shared" si="4"/>
        <v>7</v>
      </c>
      <c r="P25" s="14">
        <f t="shared" si="4"/>
        <v>20</v>
      </c>
      <c r="Q25" s="14">
        <f t="shared" si="4"/>
        <v>60</v>
      </c>
      <c r="R25" s="14">
        <f t="shared" si="4"/>
        <v>12</v>
      </c>
      <c r="S25" s="14">
        <f t="shared" si="4"/>
        <v>0</v>
      </c>
      <c r="T25" s="14">
        <f t="shared" si="4"/>
        <v>12</v>
      </c>
      <c r="U25" s="14">
        <f t="shared" si="4"/>
        <v>4</v>
      </c>
      <c r="V25" s="14">
        <f>SUM(V21:V24)</f>
        <v>0</v>
      </c>
    </row>
    <row r="27" spans="1:22" x14ac:dyDescent="0.25">
      <c r="B27" s="15" t="s">
        <v>67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71</v>
      </c>
      <c r="B28" s="35" t="s">
        <v>57</v>
      </c>
      <c r="C28" s="16" t="str">
        <f>CONCATENATE(YEAR,":",MONTH,":1:",WEEKLY_REPORT_DAY,":", $A28)</f>
        <v>2016:2:1:7:WEST</v>
      </c>
      <c r="D28" s="16">
        <f>MATCH($C28,REPORT_DATA_BY_ZONE!$A:$A, 0)</f>
        <v>43</v>
      </c>
      <c r="E28" s="13">
        <f>IFERROR(INDEX(REPORT_DATA_BY_ZONE!$A:$AA,$D28,MATCH(E$8,REPORT_DATA_BY_ZONE!$A$1:$AA$1,0)), "")</f>
        <v>1</v>
      </c>
      <c r="F28" s="13">
        <f>IFERROR(INDEX(REPORT_DATA_BY_ZONE!$A:$AA,$D28,MATCH(F$8,REPORT_DATA_BY_ZONE!$A$1:$AA$1,0)), "")</f>
        <v>3</v>
      </c>
      <c r="G28" s="13">
        <f>IFERROR(INDEX(REPORT_DATA_BY_ZONE!$A:$AA,$D28,MATCH(G$8,REPORT_DATA_BY_ZONE!$A$1:$AA$1,0)), "")</f>
        <v>17</v>
      </c>
      <c r="H28" s="13">
        <f>IFERROR(INDEX(REPORT_DATA_BY_ZONE!$A:$AA,$D28,MATCH(H$8,REPORT_DATA_BY_ZONE!$A$1:$AA$1,0)), "")</f>
        <v>26</v>
      </c>
      <c r="I28" s="13">
        <f>IFERROR(INDEX(REPORT_DATA_BY_ZONE!$A:$AA,$D28,MATCH(I$8,REPORT_DATA_BY_ZONE!$A$1:$AA$1,0)), "")</f>
        <v>0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58</v>
      </c>
      <c r="O28" s="21">
        <f>IFERROR(INDEX(REPORT_DATA_BY_ZONE!$A:$AA,$D28,MATCH(O$8,REPORT_DATA_BY_ZONE!$A$1:$AA$1,0)), "")</f>
        <v>9</v>
      </c>
      <c r="P28" s="21">
        <f>IFERROR(INDEX(REPORT_DATA_BY_ZONE!$A:$AA,$D28,MATCH(P$8,REPORT_DATA_BY_ZONE!$A$1:$AA$1,0)), "")</f>
        <v>57</v>
      </c>
      <c r="Q28" s="21">
        <f>IFERROR(INDEX(REPORT_DATA_BY_ZONE!$A:$AA,$D28,MATCH(Q$8,REPORT_DATA_BY_ZONE!$A$1:$AA$1,0)), "")</f>
        <v>101</v>
      </c>
      <c r="R28" s="21">
        <f>IFERROR(INDEX(REPORT_DATA_BY_ZONE!$A:$AA,$D28,MATCH(R$8,REPORT_DATA_BY_ZONE!$A$1:$AA$1,0)), "")</f>
        <v>35</v>
      </c>
      <c r="S28" s="21">
        <f>IFERROR(INDEX(REPORT_DATA_BY_ZONE!$A:$AA,$D28,MATCH(S$8,REPORT_DATA_BY_ZONE!$A$1:$AA$1,0)), "")</f>
        <v>2</v>
      </c>
      <c r="T28" s="21">
        <f>IFERROR(INDEX(REPORT_DATA_BY_ZONE!$A:$AA,$D28,MATCH(T$8,REPORT_DATA_BY_ZONE!$A$1:$AA$1,0)), "")</f>
        <v>46</v>
      </c>
      <c r="U28" s="21">
        <f>IFERROR(INDEX(REPORT_DATA_BY_ZONE!$A:$AA,$D28,MATCH(U$8,REPORT_DATA_BY_ZONE!$A$1:$AA$1,0)), "")</f>
        <v>7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71</v>
      </c>
      <c r="B29" s="35" t="s">
        <v>58</v>
      </c>
      <c r="C29" s="16" t="str">
        <f>CONCATENATE(YEAR,":",MONTH,":2:",WEEKLY_REPORT_DAY,":", $A29)</f>
        <v>2016:2:2:7:WEST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71</v>
      </c>
      <c r="B30" s="35" t="s">
        <v>59</v>
      </c>
      <c r="C30" s="16" t="str">
        <f>CONCATENATE(YEAR,":",MONTH,":3:",WEEKLY_REPORT_DAY,":", $A30)</f>
        <v>2016:2:3:7:WEST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71</v>
      </c>
      <c r="B31" s="35" t="s">
        <v>60</v>
      </c>
      <c r="C31" s="16" t="str">
        <f>CONCATENATE(YEAR,":",MONTH,":4:",WEEKLY_REPORT_DAY,":", $A31)</f>
        <v>2016:2:4:7:WEST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71</v>
      </c>
      <c r="B32" s="35" t="s">
        <v>61</v>
      </c>
      <c r="C32" s="16" t="str">
        <f>CONCATENATE(YEAR,":",MONTH,":5:",WEEKLY_REPORT_DAY,":", $A32)</f>
        <v>2016:2:5:7:WEST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1</v>
      </c>
      <c r="F33" s="22">
        <f t="shared" ref="F33:V33" si="5">SUM(F28:F32)</f>
        <v>3</v>
      </c>
      <c r="G33" s="22">
        <f t="shared" si="5"/>
        <v>17</v>
      </c>
      <c r="H33" s="22">
        <f t="shared" si="5"/>
        <v>26</v>
      </c>
      <c r="I33" s="22">
        <f t="shared" si="5"/>
        <v>0</v>
      </c>
      <c r="J33" s="17"/>
      <c r="K33" s="17"/>
      <c r="L33" s="22">
        <f t="shared" si="5"/>
        <v>0</v>
      </c>
      <c r="M33" s="22">
        <f t="shared" si="5"/>
        <v>0</v>
      </c>
      <c r="N33" s="22">
        <f t="shared" si="5"/>
        <v>58</v>
      </c>
      <c r="O33" s="22">
        <f t="shared" si="5"/>
        <v>9</v>
      </c>
      <c r="P33" s="22">
        <f t="shared" si="5"/>
        <v>57</v>
      </c>
      <c r="Q33" s="22">
        <f t="shared" si="5"/>
        <v>101</v>
      </c>
      <c r="R33" s="22">
        <f t="shared" si="5"/>
        <v>35</v>
      </c>
      <c r="S33" s="22">
        <f t="shared" si="5"/>
        <v>2</v>
      </c>
      <c r="T33" s="22">
        <f t="shared" si="5"/>
        <v>46</v>
      </c>
      <c r="U33" s="22">
        <f t="shared" si="5"/>
        <v>7</v>
      </c>
      <c r="V33" s="22">
        <f t="shared" si="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7:M17">
    <cfRule type="cellIs" dxfId="253" priority="253" operator="lessThan">
      <formula>0.5</formula>
    </cfRule>
    <cfRule type="cellIs" dxfId="252" priority="254" operator="greaterThan">
      <formula>0.5</formula>
    </cfRule>
  </conditionalFormatting>
  <conditionalFormatting sqref="N17">
    <cfRule type="cellIs" dxfId="251" priority="251" operator="lessThan">
      <formula>4.5</formula>
    </cfRule>
    <cfRule type="cellIs" dxfId="250" priority="252" operator="greaterThan">
      <formula>5.5</formula>
    </cfRule>
  </conditionalFormatting>
  <conditionalFormatting sqref="O17">
    <cfRule type="cellIs" dxfId="249" priority="249" operator="lessThan">
      <formula>1.5</formula>
    </cfRule>
    <cfRule type="cellIs" dxfId="248" priority="250" operator="greaterThan">
      <formula>2.5</formula>
    </cfRule>
  </conditionalFormatting>
  <conditionalFormatting sqref="P17">
    <cfRule type="cellIs" dxfId="247" priority="247" operator="lessThan">
      <formula>4.5</formula>
    </cfRule>
    <cfRule type="cellIs" dxfId="246" priority="248" operator="greaterThan">
      <formula>7.5</formula>
    </cfRule>
  </conditionalFormatting>
  <conditionalFormatting sqref="R17:S17">
    <cfRule type="cellIs" dxfId="245" priority="245" operator="lessThan">
      <formula>2.5</formula>
    </cfRule>
    <cfRule type="cellIs" dxfId="244" priority="246" operator="greaterThan">
      <formula>4.5</formula>
    </cfRule>
  </conditionalFormatting>
  <conditionalFormatting sqref="T17">
    <cfRule type="cellIs" dxfId="243" priority="243" operator="lessThan">
      <formula>2.5</formula>
    </cfRule>
    <cfRule type="cellIs" dxfId="242" priority="244" operator="greaterThan">
      <formula>4.5</formula>
    </cfRule>
  </conditionalFormatting>
  <conditionalFormatting sqref="U17">
    <cfRule type="cellIs" dxfId="241" priority="242" operator="greaterThan">
      <formula>1.5</formula>
    </cfRule>
  </conditionalFormatting>
  <conditionalFormatting sqref="L17:V17">
    <cfRule type="expression" dxfId="240" priority="239">
      <formula>L17=""</formula>
    </cfRule>
  </conditionalFormatting>
  <conditionalFormatting sqref="S17">
    <cfRule type="cellIs" dxfId="239" priority="240" operator="greaterThan">
      <formula>0.5</formula>
    </cfRule>
    <cfRule type="cellIs" dxfId="238" priority="241" operator="lessThan">
      <formula>0.5</formula>
    </cfRule>
  </conditionalFormatting>
  <conditionalFormatting sqref="L18:M18">
    <cfRule type="cellIs" dxfId="237" priority="237" operator="lessThan">
      <formula>0.5</formula>
    </cfRule>
    <cfRule type="cellIs" dxfId="236" priority="238" operator="greaterThan">
      <formula>0.5</formula>
    </cfRule>
  </conditionalFormatting>
  <conditionalFormatting sqref="N18">
    <cfRule type="cellIs" dxfId="235" priority="235" operator="lessThan">
      <formula>4.5</formula>
    </cfRule>
    <cfRule type="cellIs" dxfId="234" priority="236" operator="greaterThan">
      <formula>5.5</formula>
    </cfRule>
  </conditionalFormatting>
  <conditionalFormatting sqref="O18">
    <cfRule type="cellIs" dxfId="233" priority="233" operator="lessThan">
      <formula>1.5</formula>
    </cfRule>
    <cfRule type="cellIs" dxfId="232" priority="234" operator="greaterThan">
      <formula>2.5</formula>
    </cfRule>
  </conditionalFormatting>
  <conditionalFormatting sqref="P18">
    <cfRule type="cellIs" dxfId="231" priority="231" operator="lessThan">
      <formula>4.5</formula>
    </cfRule>
    <cfRule type="cellIs" dxfId="230" priority="232" operator="greaterThan">
      <formula>7.5</formula>
    </cfRule>
  </conditionalFormatting>
  <conditionalFormatting sqref="R18:S18">
    <cfRule type="cellIs" dxfId="229" priority="229" operator="lessThan">
      <formula>2.5</formula>
    </cfRule>
    <cfRule type="cellIs" dxfId="228" priority="230" operator="greaterThan">
      <formula>4.5</formula>
    </cfRule>
  </conditionalFormatting>
  <conditionalFormatting sqref="T18">
    <cfRule type="cellIs" dxfId="227" priority="227" operator="lessThan">
      <formula>2.5</formula>
    </cfRule>
    <cfRule type="cellIs" dxfId="226" priority="228" operator="greaterThan">
      <formula>4.5</formula>
    </cfRule>
  </conditionalFormatting>
  <conditionalFormatting sqref="U18">
    <cfRule type="cellIs" dxfId="225" priority="226" operator="greaterThan">
      <formula>1.5</formula>
    </cfRule>
  </conditionalFormatting>
  <conditionalFormatting sqref="M18">
    <cfRule type="cellIs" dxfId="224" priority="224" operator="lessThan">
      <formula>0.5</formula>
    </cfRule>
    <cfRule type="cellIs" dxfId="223" priority="225" operator="greaterThan">
      <formula>0.5</formula>
    </cfRule>
  </conditionalFormatting>
  <conditionalFormatting sqref="N18">
    <cfRule type="cellIs" dxfId="222" priority="222" operator="lessThan">
      <formula>4.5</formula>
    </cfRule>
    <cfRule type="cellIs" dxfId="221" priority="223" operator="greaterThan">
      <formula>5.5</formula>
    </cfRule>
  </conditionalFormatting>
  <conditionalFormatting sqref="O18">
    <cfRule type="cellIs" dxfId="220" priority="220" operator="lessThan">
      <formula>1.5</formula>
    </cfRule>
    <cfRule type="cellIs" dxfId="219" priority="221" operator="greaterThan">
      <formula>2.5</formula>
    </cfRule>
  </conditionalFormatting>
  <conditionalFormatting sqref="P18">
    <cfRule type="cellIs" dxfId="218" priority="218" operator="lessThan">
      <formula>4.5</formula>
    </cfRule>
    <cfRule type="cellIs" dxfId="217" priority="219" operator="greaterThan">
      <formula>7.5</formula>
    </cfRule>
  </conditionalFormatting>
  <conditionalFormatting sqref="R18:S18">
    <cfRule type="cellIs" dxfId="216" priority="216" operator="lessThan">
      <formula>2.5</formula>
    </cfRule>
    <cfRule type="cellIs" dxfId="215" priority="217" operator="greaterThan">
      <formula>4.5</formula>
    </cfRule>
  </conditionalFormatting>
  <conditionalFormatting sqref="T18">
    <cfRule type="cellIs" dxfId="214" priority="214" operator="lessThan">
      <formula>2.5</formula>
    </cfRule>
    <cfRule type="cellIs" dxfId="213" priority="215" operator="greaterThan">
      <formula>4.5</formula>
    </cfRule>
  </conditionalFormatting>
  <conditionalFormatting sqref="U18">
    <cfRule type="cellIs" dxfId="212" priority="213" operator="greaterThan">
      <formula>1.5</formula>
    </cfRule>
  </conditionalFormatting>
  <conditionalFormatting sqref="L18:V18">
    <cfRule type="expression" dxfId="211" priority="210">
      <formula>L18=""</formula>
    </cfRule>
  </conditionalFormatting>
  <conditionalFormatting sqref="S18">
    <cfRule type="cellIs" dxfId="210" priority="211" operator="greaterThan">
      <formula>0.5</formula>
    </cfRule>
    <cfRule type="cellIs" dxfId="209" priority="212" operator="lessThan">
      <formula>0.5</formula>
    </cfRule>
  </conditionalFormatting>
  <conditionalFormatting sqref="L23:M23">
    <cfRule type="cellIs" dxfId="208" priority="208" operator="lessThan">
      <formula>0.5</formula>
    </cfRule>
    <cfRule type="cellIs" dxfId="207" priority="209" operator="greaterThan">
      <formula>0.5</formula>
    </cfRule>
  </conditionalFormatting>
  <conditionalFormatting sqref="N23">
    <cfRule type="cellIs" dxfId="206" priority="206" operator="lessThan">
      <formula>4.5</formula>
    </cfRule>
    <cfRule type="cellIs" dxfId="205" priority="207" operator="greaterThan">
      <formula>5.5</formula>
    </cfRule>
  </conditionalFormatting>
  <conditionalFormatting sqref="O23">
    <cfRule type="cellIs" dxfId="204" priority="204" operator="lessThan">
      <formula>1.5</formula>
    </cfRule>
    <cfRule type="cellIs" dxfId="203" priority="205" operator="greaterThan">
      <formula>2.5</formula>
    </cfRule>
  </conditionalFormatting>
  <conditionalFormatting sqref="P23">
    <cfRule type="cellIs" dxfId="202" priority="202" operator="lessThan">
      <formula>4.5</formula>
    </cfRule>
    <cfRule type="cellIs" dxfId="201" priority="203" operator="greaterThan">
      <formula>7.5</formula>
    </cfRule>
  </conditionalFormatting>
  <conditionalFormatting sqref="R23:S23">
    <cfRule type="cellIs" dxfId="200" priority="200" operator="lessThan">
      <formula>2.5</formula>
    </cfRule>
    <cfRule type="cellIs" dxfId="199" priority="201" operator="greaterThan">
      <formula>4.5</formula>
    </cfRule>
  </conditionalFormatting>
  <conditionalFormatting sqref="T23">
    <cfRule type="cellIs" dxfId="198" priority="198" operator="lessThan">
      <formula>2.5</formula>
    </cfRule>
    <cfRule type="cellIs" dxfId="197" priority="199" operator="greaterThan">
      <formula>4.5</formula>
    </cfRule>
  </conditionalFormatting>
  <conditionalFormatting sqref="U23">
    <cfRule type="cellIs" dxfId="196" priority="197" operator="greaterThan">
      <formula>1.5</formula>
    </cfRule>
  </conditionalFormatting>
  <conditionalFormatting sqref="L23:V23">
    <cfRule type="expression" dxfId="195" priority="194">
      <formula>L23=""</formula>
    </cfRule>
  </conditionalFormatting>
  <conditionalFormatting sqref="S23">
    <cfRule type="cellIs" dxfId="194" priority="195" operator="greaterThan">
      <formula>0.5</formula>
    </cfRule>
    <cfRule type="cellIs" dxfId="193" priority="196" operator="lessThan">
      <formula>0.5</formula>
    </cfRule>
  </conditionalFormatting>
  <conditionalFormatting sqref="L24:M24">
    <cfRule type="cellIs" dxfId="192" priority="192" operator="lessThan">
      <formula>0.5</formula>
    </cfRule>
    <cfRule type="cellIs" dxfId="191" priority="193" operator="greaterThan">
      <formula>0.5</formula>
    </cfRule>
  </conditionalFormatting>
  <conditionalFormatting sqref="N24">
    <cfRule type="cellIs" dxfId="190" priority="190" operator="lessThan">
      <formula>4.5</formula>
    </cfRule>
    <cfRule type="cellIs" dxfId="189" priority="191" operator="greaterThan">
      <formula>5.5</formula>
    </cfRule>
  </conditionalFormatting>
  <conditionalFormatting sqref="O24">
    <cfRule type="cellIs" dxfId="188" priority="188" operator="lessThan">
      <formula>1.5</formula>
    </cfRule>
    <cfRule type="cellIs" dxfId="187" priority="189" operator="greaterThan">
      <formula>2.5</formula>
    </cfRule>
  </conditionalFormatting>
  <conditionalFormatting sqref="P24">
    <cfRule type="cellIs" dxfId="186" priority="186" operator="lessThan">
      <formula>4.5</formula>
    </cfRule>
    <cfRule type="cellIs" dxfId="185" priority="187" operator="greaterThan">
      <formula>7.5</formula>
    </cfRule>
  </conditionalFormatting>
  <conditionalFormatting sqref="R24:S24">
    <cfRule type="cellIs" dxfId="184" priority="184" operator="lessThan">
      <formula>2.5</formula>
    </cfRule>
    <cfRule type="cellIs" dxfId="183" priority="185" operator="greaterThan">
      <formula>4.5</formula>
    </cfRule>
  </conditionalFormatting>
  <conditionalFormatting sqref="T24">
    <cfRule type="cellIs" dxfId="182" priority="182" operator="lessThan">
      <formula>2.5</formula>
    </cfRule>
    <cfRule type="cellIs" dxfId="181" priority="183" operator="greaterThan">
      <formula>4.5</formula>
    </cfRule>
  </conditionalFormatting>
  <conditionalFormatting sqref="U24">
    <cfRule type="cellIs" dxfId="180" priority="181" operator="greaterThan">
      <formula>1.5</formula>
    </cfRule>
  </conditionalFormatting>
  <conditionalFormatting sqref="M24">
    <cfRule type="cellIs" dxfId="179" priority="179" operator="lessThan">
      <formula>0.5</formula>
    </cfRule>
    <cfRule type="cellIs" dxfId="178" priority="180" operator="greaterThan">
      <formula>0.5</formula>
    </cfRule>
  </conditionalFormatting>
  <conditionalFormatting sqref="N24">
    <cfRule type="cellIs" dxfId="177" priority="177" operator="lessThan">
      <formula>4.5</formula>
    </cfRule>
    <cfRule type="cellIs" dxfId="176" priority="178" operator="greaterThan">
      <formula>5.5</formula>
    </cfRule>
  </conditionalFormatting>
  <conditionalFormatting sqref="O24">
    <cfRule type="cellIs" dxfId="175" priority="175" operator="lessThan">
      <formula>1.5</formula>
    </cfRule>
    <cfRule type="cellIs" dxfId="174" priority="176" operator="greaterThan">
      <formula>2.5</formula>
    </cfRule>
  </conditionalFormatting>
  <conditionalFormatting sqref="P24">
    <cfRule type="cellIs" dxfId="173" priority="173" operator="lessThan">
      <formula>4.5</formula>
    </cfRule>
    <cfRule type="cellIs" dxfId="172" priority="174" operator="greaterThan">
      <formula>7.5</formula>
    </cfRule>
  </conditionalFormatting>
  <conditionalFormatting sqref="R24:S24">
    <cfRule type="cellIs" dxfId="171" priority="171" operator="lessThan">
      <formula>2.5</formula>
    </cfRule>
    <cfRule type="cellIs" dxfId="170" priority="172" operator="greaterThan">
      <formula>4.5</formula>
    </cfRule>
  </conditionalFormatting>
  <conditionalFormatting sqref="T24">
    <cfRule type="cellIs" dxfId="169" priority="169" operator="lessThan">
      <formula>2.5</formula>
    </cfRule>
    <cfRule type="cellIs" dxfId="168" priority="170" operator="greaterThan">
      <formula>4.5</formula>
    </cfRule>
  </conditionalFormatting>
  <conditionalFormatting sqref="U24">
    <cfRule type="cellIs" dxfId="167" priority="168" operator="greaterThan">
      <formula>1.5</formula>
    </cfRule>
  </conditionalFormatting>
  <conditionalFormatting sqref="L24:V24">
    <cfRule type="expression" dxfId="166" priority="165">
      <formula>L24=""</formula>
    </cfRule>
  </conditionalFormatting>
  <conditionalFormatting sqref="S24">
    <cfRule type="cellIs" dxfId="165" priority="166" operator="greaterThan">
      <formula>0.5</formula>
    </cfRule>
    <cfRule type="cellIs" dxfId="164" priority="167" operator="lessThan">
      <formula>0.5</formula>
    </cfRule>
  </conditionalFormatting>
  <conditionalFormatting sqref="L21:M21">
    <cfRule type="cellIs" dxfId="163" priority="163" operator="lessThan">
      <formula>0.5</formula>
    </cfRule>
    <cfRule type="cellIs" dxfId="162" priority="164" operator="greaterThan">
      <formula>0.5</formula>
    </cfRule>
  </conditionalFormatting>
  <conditionalFormatting sqref="N21">
    <cfRule type="cellIs" dxfId="161" priority="161" operator="lessThan">
      <formula>4.5</formula>
    </cfRule>
    <cfRule type="cellIs" dxfId="160" priority="162" operator="greaterThan">
      <formula>5.5</formula>
    </cfRule>
  </conditionalFormatting>
  <conditionalFormatting sqref="O21">
    <cfRule type="cellIs" dxfId="159" priority="159" operator="lessThan">
      <formula>1.5</formula>
    </cfRule>
    <cfRule type="cellIs" dxfId="158" priority="160" operator="greaterThan">
      <formula>2.5</formula>
    </cfRule>
  </conditionalFormatting>
  <conditionalFormatting sqref="P21">
    <cfRule type="cellIs" dxfId="157" priority="157" operator="lessThan">
      <formula>4.5</formula>
    </cfRule>
    <cfRule type="cellIs" dxfId="156" priority="158" operator="greaterThan">
      <formula>7.5</formula>
    </cfRule>
  </conditionalFormatting>
  <conditionalFormatting sqref="R21:S21">
    <cfRule type="cellIs" dxfId="155" priority="155" operator="lessThan">
      <formula>2.5</formula>
    </cfRule>
    <cfRule type="cellIs" dxfId="154" priority="156" operator="greaterThan">
      <formula>4.5</formula>
    </cfRule>
  </conditionalFormatting>
  <conditionalFormatting sqref="T21">
    <cfRule type="cellIs" dxfId="153" priority="153" operator="lessThan">
      <formula>2.5</formula>
    </cfRule>
    <cfRule type="cellIs" dxfId="152" priority="154" operator="greaterThan">
      <formula>4.5</formula>
    </cfRule>
  </conditionalFormatting>
  <conditionalFormatting sqref="U21">
    <cfRule type="cellIs" dxfId="151" priority="152" operator="greaterThan">
      <formula>1.5</formula>
    </cfRule>
  </conditionalFormatting>
  <conditionalFormatting sqref="L21:V21">
    <cfRule type="expression" dxfId="150" priority="149">
      <formula>L21=""</formula>
    </cfRule>
  </conditionalFormatting>
  <conditionalFormatting sqref="S21">
    <cfRule type="cellIs" dxfId="149" priority="150" operator="greaterThan">
      <formula>0.5</formula>
    </cfRule>
    <cfRule type="cellIs" dxfId="148" priority="151" operator="lessThan">
      <formula>0.5</formula>
    </cfRule>
  </conditionalFormatting>
  <conditionalFormatting sqref="L22:M22">
    <cfRule type="cellIs" dxfId="147" priority="147" operator="lessThan">
      <formula>0.5</formula>
    </cfRule>
    <cfRule type="cellIs" dxfId="146" priority="148" operator="greaterThan">
      <formula>0.5</formula>
    </cfRule>
  </conditionalFormatting>
  <conditionalFormatting sqref="N22">
    <cfRule type="cellIs" dxfId="145" priority="145" operator="lessThan">
      <formula>4.5</formula>
    </cfRule>
    <cfRule type="cellIs" dxfId="144" priority="146" operator="greaterThan">
      <formula>5.5</formula>
    </cfRule>
  </conditionalFormatting>
  <conditionalFormatting sqref="O22">
    <cfRule type="cellIs" dxfId="143" priority="143" operator="lessThan">
      <formula>1.5</formula>
    </cfRule>
    <cfRule type="cellIs" dxfId="142" priority="144" operator="greaterThan">
      <formula>2.5</formula>
    </cfRule>
  </conditionalFormatting>
  <conditionalFormatting sqref="P22">
    <cfRule type="cellIs" dxfId="141" priority="141" operator="lessThan">
      <formula>4.5</formula>
    </cfRule>
    <cfRule type="cellIs" dxfId="140" priority="142" operator="greaterThan">
      <formula>7.5</formula>
    </cfRule>
  </conditionalFormatting>
  <conditionalFormatting sqref="R22:S22">
    <cfRule type="cellIs" dxfId="139" priority="139" operator="lessThan">
      <formula>2.5</formula>
    </cfRule>
    <cfRule type="cellIs" dxfId="138" priority="140" operator="greaterThan">
      <formula>4.5</formula>
    </cfRule>
  </conditionalFormatting>
  <conditionalFormatting sqref="T22">
    <cfRule type="cellIs" dxfId="137" priority="137" operator="lessThan">
      <formula>2.5</formula>
    </cfRule>
    <cfRule type="cellIs" dxfId="136" priority="138" operator="greaterThan">
      <formula>4.5</formula>
    </cfRule>
  </conditionalFormatting>
  <conditionalFormatting sqref="U22">
    <cfRule type="cellIs" dxfId="135" priority="136" operator="greaterThan">
      <formula>1.5</formula>
    </cfRule>
  </conditionalFormatting>
  <conditionalFormatting sqref="M22">
    <cfRule type="cellIs" dxfId="134" priority="134" operator="lessThan">
      <formula>0.5</formula>
    </cfRule>
    <cfRule type="cellIs" dxfId="133" priority="135" operator="greaterThan">
      <formula>0.5</formula>
    </cfRule>
  </conditionalFormatting>
  <conditionalFormatting sqref="N22">
    <cfRule type="cellIs" dxfId="132" priority="132" operator="lessThan">
      <formula>4.5</formula>
    </cfRule>
    <cfRule type="cellIs" dxfId="131" priority="133" operator="greaterThan">
      <formula>5.5</formula>
    </cfRule>
  </conditionalFormatting>
  <conditionalFormatting sqref="O22">
    <cfRule type="cellIs" dxfId="130" priority="130" operator="lessThan">
      <formula>1.5</formula>
    </cfRule>
    <cfRule type="cellIs" dxfId="129" priority="131" operator="greaterThan">
      <formula>2.5</formula>
    </cfRule>
  </conditionalFormatting>
  <conditionalFormatting sqref="P22">
    <cfRule type="cellIs" dxfId="128" priority="128" operator="lessThan">
      <formula>4.5</formula>
    </cfRule>
    <cfRule type="cellIs" dxfId="127" priority="129" operator="greaterThan">
      <formula>7.5</formula>
    </cfRule>
  </conditionalFormatting>
  <conditionalFormatting sqref="R22:S22">
    <cfRule type="cellIs" dxfId="126" priority="126" operator="lessThan">
      <formula>2.5</formula>
    </cfRule>
    <cfRule type="cellIs" dxfId="125" priority="127" operator="greaterThan">
      <formula>4.5</formula>
    </cfRule>
  </conditionalFormatting>
  <conditionalFormatting sqref="T22">
    <cfRule type="cellIs" dxfId="124" priority="124" operator="lessThan">
      <formula>2.5</formula>
    </cfRule>
    <cfRule type="cellIs" dxfId="123" priority="125" operator="greaterThan">
      <formula>4.5</formula>
    </cfRule>
  </conditionalFormatting>
  <conditionalFormatting sqref="U22">
    <cfRule type="cellIs" dxfId="122" priority="123" operator="greaterThan">
      <formula>1.5</formula>
    </cfRule>
  </conditionalFormatting>
  <conditionalFormatting sqref="L22:V22">
    <cfRule type="expression" dxfId="121" priority="120">
      <formula>L22=""</formula>
    </cfRule>
  </conditionalFormatting>
  <conditionalFormatting sqref="S22">
    <cfRule type="cellIs" dxfId="120" priority="121" operator="greaterThan">
      <formula>0.5</formula>
    </cfRule>
    <cfRule type="cellIs" dxfId="119" priority="122" operator="lessThan">
      <formula>0.5</formula>
    </cfRule>
  </conditionalFormatting>
  <conditionalFormatting sqref="L12:M12">
    <cfRule type="cellIs" dxfId="118" priority="118" operator="lessThan">
      <formula>0.5</formula>
    </cfRule>
    <cfRule type="cellIs" dxfId="117" priority="119" operator="greaterThan">
      <formula>0.5</formula>
    </cfRule>
  </conditionalFormatting>
  <conditionalFormatting sqref="N12">
    <cfRule type="cellIs" dxfId="116" priority="116" operator="lessThan">
      <formula>4.5</formula>
    </cfRule>
    <cfRule type="cellIs" dxfId="115" priority="117" operator="greaterThan">
      <formula>5.5</formula>
    </cfRule>
  </conditionalFormatting>
  <conditionalFormatting sqref="O12">
    <cfRule type="cellIs" dxfId="114" priority="114" operator="lessThan">
      <formula>1.5</formula>
    </cfRule>
    <cfRule type="cellIs" dxfId="113" priority="115" operator="greaterThan">
      <formula>2.5</formula>
    </cfRule>
  </conditionalFormatting>
  <conditionalFormatting sqref="P12">
    <cfRule type="cellIs" dxfId="112" priority="112" operator="lessThan">
      <formula>4.5</formula>
    </cfRule>
    <cfRule type="cellIs" dxfId="111" priority="113" operator="greaterThan">
      <formula>7.5</formula>
    </cfRule>
  </conditionalFormatting>
  <conditionalFormatting sqref="R12:S12">
    <cfRule type="cellIs" dxfId="110" priority="110" operator="lessThan">
      <formula>2.5</formula>
    </cfRule>
    <cfRule type="cellIs" dxfId="109" priority="111" operator="greaterThan">
      <formula>4.5</formula>
    </cfRule>
  </conditionalFormatting>
  <conditionalFormatting sqref="T12">
    <cfRule type="cellIs" dxfId="108" priority="108" operator="lessThan">
      <formula>2.5</formula>
    </cfRule>
    <cfRule type="cellIs" dxfId="107" priority="109" operator="greaterThan">
      <formula>4.5</formula>
    </cfRule>
  </conditionalFormatting>
  <conditionalFormatting sqref="U12">
    <cfRule type="cellIs" dxfId="106" priority="107" operator="greaterThan">
      <formula>1.5</formula>
    </cfRule>
  </conditionalFormatting>
  <conditionalFormatting sqref="L12:V12">
    <cfRule type="expression" dxfId="105" priority="104">
      <formula>L12=""</formula>
    </cfRule>
  </conditionalFormatting>
  <conditionalFormatting sqref="S12">
    <cfRule type="cellIs" dxfId="104" priority="105" operator="greaterThan">
      <formula>0.5</formula>
    </cfRule>
    <cfRule type="cellIs" dxfId="103" priority="106" operator="lessThan">
      <formula>0.5</formula>
    </cfRule>
  </conditionalFormatting>
  <conditionalFormatting sqref="L14:M14">
    <cfRule type="cellIs" dxfId="102" priority="102" operator="lessThan">
      <formula>0.5</formula>
    </cfRule>
    <cfRule type="cellIs" dxfId="101" priority="103" operator="greaterThan">
      <formula>0.5</formula>
    </cfRule>
  </conditionalFormatting>
  <conditionalFormatting sqref="N14">
    <cfRule type="cellIs" dxfId="100" priority="100" operator="lessThan">
      <formula>4.5</formula>
    </cfRule>
    <cfRule type="cellIs" dxfId="99" priority="101" operator="greaterThan">
      <formula>5.5</formula>
    </cfRule>
  </conditionalFormatting>
  <conditionalFormatting sqref="O14">
    <cfRule type="cellIs" dxfId="98" priority="98" operator="lessThan">
      <formula>1.5</formula>
    </cfRule>
    <cfRule type="cellIs" dxfId="97" priority="99" operator="greaterThan">
      <formula>2.5</formula>
    </cfRule>
  </conditionalFormatting>
  <conditionalFormatting sqref="P14">
    <cfRule type="cellIs" dxfId="96" priority="96" operator="lessThan">
      <formula>4.5</formula>
    </cfRule>
    <cfRule type="cellIs" dxfId="95" priority="97" operator="greaterThan">
      <formula>7.5</formula>
    </cfRule>
  </conditionalFormatting>
  <conditionalFormatting sqref="R14:S14">
    <cfRule type="cellIs" dxfId="94" priority="94" operator="lessThan">
      <formula>2.5</formula>
    </cfRule>
    <cfRule type="cellIs" dxfId="93" priority="95" operator="greaterThan">
      <formula>4.5</formula>
    </cfRule>
  </conditionalFormatting>
  <conditionalFormatting sqref="T14">
    <cfRule type="cellIs" dxfId="92" priority="92" operator="lessThan">
      <formula>2.5</formula>
    </cfRule>
    <cfRule type="cellIs" dxfId="91" priority="93" operator="greaterThan">
      <formula>4.5</formula>
    </cfRule>
  </conditionalFormatting>
  <conditionalFormatting sqref="U14">
    <cfRule type="cellIs" dxfId="90" priority="91" operator="greaterThan">
      <formula>1.5</formula>
    </cfRule>
  </conditionalFormatting>
  <conditionalFormatting sqref="M14">
    <cfRule type="cellIs" dxfId="89" priority="89" operator="lessThan">
      <formula>0.5</formula>
    </cfRule>
    <cfRule type="cellIs" dxfId="88" priority="90" operator="greaterThan">
      <formula>0.5</formula>
    </cfRule>
  </conditionalFormatting>
  <conditionalFormatting sqref="N14">
    <cfRule type="cellIs" dxfId="87" priority="87" operator="lessThan">
      <formula>4.5</formula>
    </cfRule>
    <cfRule type="cellIs" dxfId="86" priority="88" operator="greaterThan">
      <formula>5.5</formula>
    </cfRule>
  </conditionalFormatting>
  <conditionalFormatting sqref="O14">
    <cfRule type="cellIs" dxfId="85" priority="85" operator="lessThan">
      <formula>1.5</formula>
    </cfRule>
    <cfRule type="cellIs" dxfId="84" priority="86" operator="greaterThan">
      <formula>2.5</formula>
    </cfRule>
  </conditionalFormatting>
  <conditionalFormatting sqref="P14">
    <cfRule type="cellIs" dxfId="83" priority="83" operator="lessThan">
      <formula>4.5</formula>
    </cfRule>
    <cfRule type="cellIs" dxfId="82" priority="84" operator="greaterThan">
      <formula>7.5</formula>
    </cfRule>
  </conditionalFormatting>
  <conditionalFormatting sqref="R14:S14">
    <cfRule type="cellIs" dxfId="81" priority="81" operator="lessThan">
      <formula>2.5</formula>
    </cfRule>
    <cfRule type="cellIs" dxfId="80" priority="82" operator="greaterThan">
      <formula>4.5</formula>
    </cfRule>
  </conditionalFormatting>
  <conditionalFormatting sqref="T14">
    <cfRule type="cellIs" dxfId="79" priority="79" operator="lessThan">
      <formula>2.5</formula>
    </cfRule>
    <cfRule type="cellIs" dxfId="78" priority="80" operator="greaterThan">
      <formula>4.5</formula>
    </cfRule>
  </conditionalFormatting>
  <conditionalFormatting sqref="U14">
    <cfRule type="cellIs" dxfId="77" priority="78" operator="greaterThan">
      <formula>1.5</formula>
    </cfRule>
  </conditionalFormatting>
  <conditionalFormatting sqref="L14:V14">
    <cfRule type="expression" dxfId="76" priority="75">
      <formula>L14=""</formula>
    </cfRule>
  </conditionalFormatting>
  <conditionalFormatting sqref="S14">
    <cfRule type="cellIs" dxfId="75" priority="76" operator="greaterThan">
      <formula>0.5</formula>
    </cfRule>
    <cfRule type="cellIs" dxfId="74" priority="77" operator="lessThan">
      <formula>0.5</formula>
    </cfRule>
  </conditionalFormatting>
  <conditionalFormatting sqref="L10:M10">
    <cfRule type="cellIs" dxfId="73" priority="73" operator="lessThan">
      <formula>0.5</formula>
    </cfRule>
    <cfRule type="cellIs" dxfId="72" priority="74" operator="greaterThan">
      <formula>0.5</formula>
    </cfRule>
  </conditionalFormatting>
  <conditionalFormatting sqref="N10">
    <cfRule type="cellIs" dxfId="71" priority="71" operator="lessThan">
      <formula>4.5</formula>
    </cfRule>
    <cfRule type="cellIs" dxfId="70" priority="72" operator="greaterThan">
      <formula>5.5</formula>
    </cfRule>
  </conditionalFormatting>
  <conditionalFormatting sqref="O10">
    <cfRule type="cellIs" dxfId="69" priority="69" operator="lessThan">
      <formula>1.5</formula>
    </cfRule>
    <cfRule type="cellIs" dxfId="68" priority="70" operator="greaterThan">
      <formula>2.5</formula>
    </cfRule>
  </conditionalFormatting>
  <conditionalFormatting sqref="P10">
    <cfRule type="cellIs" dxfId="67" priority="67" operator="lessThan">
      <formula>4.5</formula>
    </cfRule>
    <cfRule type="cellIs" dxfId="66" priority="68" operator="greaterThan">
      <formula>7.5</formula>
    </cfRule>
  </conditionalFormatting>
  <conditionalFormatting sqref="R10:S10">
    <cfRule type="cellIs" dxfId="65" priority="65" operator="lessThan">
      <formula>2.5</formula>
    </cfRule>
    <cfRule type="cellIs" dxfId="64" priority="66" operator="greaterThan">
      <formula>4.5</formula>
    </cfRule>
  </conditionalFormatting>
  <conditionalFormatting sqref="T10">
    <cfRule type="cellIs" dxfId="63" priority="63" operator="lessThan">
      <formula>2.5</formula>
    </cfRule>
    <cfRule type="cellIs" dxfId="62" priority="64" operator="greaterThan">
      <formula>4.5</formula>
    </cfRule>
  </conditionalFormatting>
  <conditionalFormatting sqref="U10">
    <cfRule type="cellIs" dxfId="61" priority="62" operator="greaterThan">
      <formula>1.5</formula>
    </cfRule>
  </conditionalFormatting>
  <conditionalFormatting sqref="L10:V10">
    <cfRule type="expression" dxfId="60" priority="59">
      <formula>L10=""</formula>
    </cfRule>
  </conditionalFormatting>
  <conditionalFormatting sqref="S10">
    <cfRule type="cellIs" dxfId="59" priority="60" operator="greaterThan">
      <formula>0.5</formula>
    </cfRule>
    <cfRule type="cellIs" dxfId="58" priority="61" operator="lessThan">
      <formula>0.5</formula>
    </cfRule>
  </conditionalFormatting>
  <conditionalFormatting sqref="L11:M11">
    <cfRule type="cellIs" dxfId="57" priority="57" operator="lessThan">
      <formula>0.5</formula>
    </cfRule>
    <cfRule type="cellIs" dxfId="56" priority="58" operator="greaterThan">
      <formula>0.5</formula>
    </cfRule>
  </conditionalFormatting>
  <conditionalFormatting sqref="N11">
    <cfRule type="cellIs" dxfId="55" priority="55" operator="lessThan">
      <formula>4.5</formula>
    </cfRule>
    <cfRule type="cellIs" dxfId="54" priority="56" operator="greaterThan">
      <formula>5.5</formula>
    </cfRule>
  </conditionalFormatting>
  <conditionalFormatting sqref="O11">
    <cfRule type="cellIs" dxfId="53" priority="53" operator="lessThan">
      <formula>1.5</formula>
    </cfRule>
    <cfRule type="cellIs" dxfId="52" priority="54" operator="greaterThan">
      <formula>2.5</formula>
    </cfRule>
  </conditionalFormatting>
  <conditionalFormatting sqref="P11">
    <cfRule type="cellIs" dxfId="51" priority="51" operator="lessThan">
      <formula>4.5</formula>
    </cfRule>
    <cfRule type="cellIs" dxfId="50" priority="52" operator="greaterThan">
      <formula>7.5</formula>
    </cfRule>
  </conditionalFormatting>
  <conditionalFormatting sqref="R11:S11">
    <cfRule type="cellIs" dxfId="49" priority="49" operator="lessThan">
      <formula>2.5</formula>
    </cfRule>
    <cfRule type="cellIs" dxfId="48" priority="50" operator="greaterThan">
      <formula>4.5</formula>
    </cfRule>
  </conditionalFormatting>
  <conditionalFormatting sqref="T11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U11">
    <cfRule type="cellIs" dxfId="45" priority="46" operator="greaterThan">
      <formula>1.5</formula>
    </cfRule>
  </conditionalFormatting>
  <conditionalFormatting sqref="M11">
    <cfRule type="cellIs" dxfId="44" priority="44" operator="lessThan">
      <formula>0.5</formula>
    </cfRule>
    <cfRule type="cellIs" dxfId="43" priority="45" operator="greaterThan">
      <formula>0.5</formula>
    </cfRule>
  </conditionalFormatting>
  <conditionalFormatting sqref="N11">
    <cfRule type="cellIs" dxfId="42" priority="42" operator="lessThan">
      <formula>4.5</formula>
    </cfRule>
    <cfRule type="cellIs" dxfId="41" priority="43" operator="greaterThan">
      <formula>5.5</formula>
    </cfRule>
  </conditionalFormatting>
  <conditionalFormatting sqref="O11">
    <cfRule type="cellIs" dxfId="40" priority="40" operator="lessThan">
      <formula>1.5</formula>
    </cfRule>
    <cfRule type="cellIs" dxfId="39" priority="41" operator="greaterThan">
      <formula>2.5</formula>
    </cfRule>
  </conditionalFormatting>
  <conditionalFormatting sqref="P11">
    <cfRule type="cellIs" dxfId="38" priority="38" operator="lessThan">
      <formula>4.5</formula>
    </cfRule>
    <cfRule type="cellIs" dxfId="37" priority="39" operator="greaterThan">
      <formula>7.5</formula>
    </cfRule>
  </conditionalFormatting>
  <conditionalFormatting sqref="R11:S11">
    <cfRule type="cellIs" dxfId="36" priority="36" operator="lessThan">
      <formula>2.5</formula>
    </cfRule>
    <cfRule type="cellIs" dxfId="35" priority="37" operator="greaterThan">
      <formula>4.5</formula>
    </cfRule>
  </conditionalFormatting>
  <conditionalFormatting sqref="T11">
    <cfRule type="cellIs" dxfId="34" priority="34" operator="lessThan">
      <formula>2.5</formula>
    </cfRule>
    <cfRule type="cellIs" dxfId="33" priority="35" operator="greaterThan">
      <formula>4.5</formula>
    </cfRule>
  </conditionalFormatting>
  <conditionalFormatting sqref="U11">
    <cfRule type="cellIs" dxfId="32" priority="33" operator="greaterThan">
      <formula>1.5</formula>
    </cfRule>
  </conditionalFormatting>
  <conditionalFormatting sqref="L11:V11">
    <cfRule type="expression" dxfId="31" priority="30">
      <formula>L11=""</formula>
    </cfRule>
  </conditionalFormatting>
  <conditionalFormatting sqref="S11">
    <cfRule type="cellIs" dxfId="30" priority="31" operator="greaterThan">
      <formula>0.5</formula>
    </cfRule>
    <cfRule type="cellIs" dxfId="29" priority="32" operator="lessThan">
      <formula>0.5</formula>
    </cfRule>
  </conditionalFormatting>
  <conditionalFormatting sqref="L13:M13">
    <cfRule type="cellIs" dxfId="28" priority="28" operator="lessThan">
      <formula>0.5</formula>
    </cfRule>
    <cfRule type="cellIs" dxfId="27" priority="29" operator="greaterThan">
      <formula>0.5</formula>
    </cfRule>
  </conditionalFormatting>
  <conditionalFormatting sqref="N13">
    <cfRule type="cellIs" dxfId="26" priority="26" operator="lessThan">
      <formula>4.5</formula>
    </cfRule>
    <cfRule type="cellIs" dxfId="25" priority="27" operator="greaterThan">
      <formula>5.5</formula>
    </cfRule>
  </conditionalFormatting>
  <conditionalFormatting sqref="O13">
    <cfRule type="cellIs" dxfId="24" priority="24" operator="lessThan">
      <formula>1.5</formula>
    </cfRule>
    <cfRule type="cellIs" dxfId="23" priority="25" operator="greaterThan">
      <formula>2.5</formula>
    </cfRule>
  </conditionalFormatting>
  <conditionalFormatting sqref="P13">
    <cfRule type="cellIs" dxfId="22" priority="22" operator="lessThan">
      <formula>4.5</formula>
    </cfRule>
    <cfRule type="cellIs" dxfId="21" priority="23" operator="greaterThan">
      <formula>7.5</formula>
    </cfRule>
  </conditionalFormatting>
  <conditionalFormatting sqref="R13:S13">
    <cfRule type="cellIs" dxfId="20" priority="20" operator="lessThan">
      <formula>2.5</formula>
    </cfRule>
    <cfRule type="cellIs" dxfId="19" priority="21" operator="greaterThan">
      <formula>4.5</formula>
    </cfRule>
  </conditionalFormatting>
  <conditionalFormatting sqref="T13">
    <cfRule type="cellIs" dxfId="18" priority="18" operator="lessThan">
      <formula>2.5</formula>
    </cfRule>
    <cfRule type="cellIs" dxfId="17" priority="19" operator="greaterThan">
      <formula>4.5</formula>
    </cfRule>
  </conditionalFormatting>
  <conditionalFormatting sqref="U13">
    <cfRule type="cellIs" dxfId="16" priority="17" operator="greaterThan">
      <formula>1.5</formula>
    </cfRule>
  </conditionalFormatting>
  <conditionalFormatting sqref="M13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3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3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3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3:S13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3">
    <cfRule type="cellIs" dxfId="3" priority="4" operator="greaterThan">
      <formula>1.5</formula>
    </cfRule>
  </conditionalFormatting>
  <conditionalFormatting sqref="L13:V13">
    <cfRule type="expression" dxfId="2" priority="1">
      <formula>L13=""</formula>
    </cfRule>
  </conditionalFormatting>
  <conditionalFormatting sqref="S13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8"/>
  <sheetViews>
    <sheetView workbookViewId="0">
      <selection activeCell="K312" sqref="K312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5" width="2.140625" customWidth="1"/>
    <col min="6" max="6" width="2.28515625" customWidth="1"/>
    <col min="7" max="7" width="14.28515625" bestFit="1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3" width="3.28515625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9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470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472</v>
      </c>
      <c r="O1" t="s">
        <v>471</v>
      </c>
      <c r="P1" t="s">
        <v>13</v>
      </c>
      <c r="Q1" s="9" t="s">
        <v>14</v>
      </c>
      <c r="R1" s="9" t="s">
        <v>15</v>
      </c>
    </row>
    <row r="2" spans="1:18" x14ac:dyDescent="0.25">
      <c r="A2" s="9" t="s">
        <v>288</v>
      </c>
      <c r="B2" s="3" t="s">
        <v>76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>
        <v>0</v>
      </c>
      <c r="P2" s="9">
        <v>0</v>
      </c>
      <c r="Q2" s="9">
        <v>0</v>
      </c>
      <c r="R2" s="9">
        <v>0</v>
      </c>
    </row>
    <row r="3" spans="1:18" x14ac:dyDescent="0.25">
      <c r="A3" s="9" t="s">
        <v>289</v>
      </c>
      <c r="B3" s="3" t="s">
        <v>77</v>
      </c>
      <c r="C3" s="9">
        <v>0</v>
      </c>
      <c r="D3" s="9">
        <v>2</v>
      </c>
      <c r="E3" s="9">
        <v>0</v>
      </c>
      <c r="F3" s="9">
        <v>3</v>
      </c>
      <c r="G3" s="9">
        <v>2</v>
      </c>
      <c r="H3" s="9">
        <v>0</v>
      </c>
      <c r="I3" s="9">
        <v>0</v>
      </c>
      <c r="J3" s="9">
        <v>8</v>
      </c>
      <c r="K3" s="9">
        <v>0</v>
      </c>
      <c r="L3" s="9">
        <v>6</v>
      </c>
      <c r="M3" s="9">
        <v>2</v>
      </c>
      <c r="N3" s="9">
        <v>4</v>
      </c>
      <c r="O3" s="9">
        <v>0</v>
      </c>
      <c r="P3" s="9">
        <v>4</v>
      </c>
      <c r="Q3" s="9">
        <v>0</v>
      </c>
      <c r="R3" s="9">
        <v>0</v>
      </c>
    </row>
    <row r="4" spans="1:18" x14ac:dyDescent="0.25">
      <c r="A4" s="9" t="s">
        <v>290</v>
      </c>
      <c r="B4" s="3" t="s">
        <v>171</v>
      </c>
      <c r="C4" s="9">
        <v>0</v>
      </c>
      <c r="D4" s="9">
        <v>1</v>
      </c>
      <c r="E4" s="9">
        <v>3</v>
      </c>
      <c r="F4" s="9">
        <v>4</v>
      </c>
      <c r="G4" s="9">
        <v>1</v>
      </c>
      <c r="H4" s="9">
        <v>0</v>
      </c>
      <c r="I4" s="9">
        <v>0</v>
      </c>
      <c r="J4" s="9">
        <v>12</v>
      </c>
      <c r="K4" s="9">
        <v>0</v>
      </c>
      <c r="L4" s="9">
        <v>3</v>
      </c>
      <c r="M4" s="9">
        <v>1</v>
      </c>
      <c r="N4" s="9">
        <v>1</v>
      </c>
      <c r="O4" s="9">
        <v>0</v>
      </c>
      <c r="P4" s="9">
        <v>1</v>
      </c>
      <c r="Q4" s="9">
        <v>0</v>
      </c>
      <c r="R4" s="9">
        <v>0</v>
      </c>
    </row>
    <row r="5" spans="1:18" x14ac:dyDescent="0.25">
      <c r="A5" s="9" t="s">
        <v>291</v>
      </c>
      <c r="B5" s="3" t="s">
        <v>173</v>
      </c>
      <c r="C5" s="9">
        <v>1</v>
      </c>
      <c r="D5" s="9">
        <v>0</v>
      </c>
      <c r="E5" s="9">
        <v>0</v>
      </c>
      <c r="F5" s="9">
        <v>2</v>
      </c>
      <c r="G5" s="9">
        <v>1</v>
      </c>
      <c r="H5" s="9">
        <v>0</v>
      </c>
      <c r="I5" s="9">
        <v>0</v>
      </c>
      <c r="J5" s="9">
        <v>3</v>
      </c>
      <c r="K5" s="9">
        <v>0</v>
      </c>
      <c r="L5" s="9">
        <v>2</v>
      </c>
      <c r="M5" s="9">
        <v>4</v>
      </c>
      <c r="N5" s="9">
        <v>3</v>
      </c>
      <c r="O5" s="9">
        <v>0</v>
      </c>
      <c r="P5" s="9">
        <v>1</v>
      </c>
      <c r="Q5" s="9">
        <v>0</v>
      </c>
      <c r="R5" s="9">
        <v>0</v>
      </c>
    </row>
    <row r="6" spans="1:18" x14ac:dyDescent="0.25">
      <c r="A6" s="9" t="s">
        <v>292</v>
      </c>
      <c r="B6" s="3" t="s">
        <v>78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17</v>
      </c>
      <c r="N6" s="9">
        <v>2</v>
      </c>
      <c r="O6" s="9">
        <v>0</v>
      </c>
      <c r="P6" s="9">
        <v>1</v>
      </c>
      <c r="Q6" s="9">
        <v>0</v>
      </c>
      <c r="R6" s="9">
        <v>0</v>
      </c>
    </row>
    <row r="7" spans="1:18" x14ac:dyDescent="0.25">
      <c r="A7" s="9" t="s">
        <v>79</v>
      </c>
      <c r="B7" s="3" t="s">
        <v>80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3</v>
      </c>
      <c r="M7" s="9">
        <v>2</v>
      </c>
      <c r="N7" s="9">
        <v>2</v>
      </c>
      <c r="O7" s="9">
        <v>0</v>
      </c>
      <c r="P7" s="9">
        <v>4</v>
      </c>
      <c r="Q7" s="9">
        <v>0</v>
      </c>
      <c r="R7" s="9">
        <v>0</v>
      </c>
    </row>
    <row r="8" spans="1:18" x14ac:dyDescent="0.25">
      <c r="A8" s="9" t="s">
        <v>81</v>
      </c>
      <c r="B8" s="3" t="s">
        <v>122</v>
      </c>
      <c r="C8" s="9">
        <v>0</v>
      </c>
      <c r="D8" s="9">
        <v>0</v>
      </c>
      <c r="E8" s="9">
        <v>3</v>
      </c>
      <c r="F8" s="9">
        <v>3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9</v>
      </c>
      <c r="M8" s="9">
        <v>6</v>
      </c>
      <c r="N8" s="9">
        <v>4</v>
      </c>
      <c r="O8" s="9">
        <v>0</v>
      </c>
      <c r="P8" s="9">
        <v>4</v>
      </c>
      <c r="Q8" s="9">
        <v>0</v>
      </c>
      <c r="R8" s="9">
        <v>0</v>
      </c>
    </row>
    <row r="9" spans="1:18" x14ac:dyDescent="0.25">
      <c r="A9" s="9" t="s">
        <v>293</v>
      </c>
      <c r="B9" s="3" t="s">
        <v>176</v>
      </c>
      <c r="C9" s="9">
        <v>0</v>
      </c>
      <c r="D9" s="9">
        <v>3</v>
      </c>
      <c r="E9" s="9">
        <v>3</v>
      </c>
      <c r="F9" s="9">
        <v>3</v>
      </c>
      <c r="G9" s="9">
        <v>0</v>
      </c>
      <c r="H9" s="9">
        <v>0</v>
      </c>
      <c r="I9" s="9">
        <v>0</v>
      </c>
      <c r="J9" s="9">
        <v>9</v>
      </c>
      <c r="K9" s="9">
        <v>0</v>
      </c>
      <c r="L9" s="9">
        <v>3</v>
      </c>
      <c r="M9" s="9">
        <v>0</v>
      </c>
      <c r="N9" s="9">
        <v>0</v>
      </c>
      <c r="O9" s="9">
        <v>0</v>
      </c>
      <c r="P9" s="9">
        <v>3</v>
      </c>
      <c r="Q9" s="9">
        <v>0</v>
      </c>
      <c r="R9" s="9">
        <v>0</v>
      </c>
    </row>
    <row r="10" spans="1:18" x14ac:dyDescent="0.25">
      <c r="A10" s="9" t="s">
        <v>1048</v>
      </c>
      <c r="B10" s="3" t="s">
        <v>279</v>
      </c>
      <c r="C10" s="9">
        <v>1</v>
      </c>
      <c r="D10" s="9">
        <v>0</v>
      </c>
      <c r="E10" s="9">
        <v>1</v>
      </c>
      <c r="F10" s="9">
        <v>2</v>
      </c>
      <c r="G10" s="9">
        <v>0</v>
      </c>
      <c r="H10" s="9">
        <v>0</v>
      </c>
      <c r="I10" s="9">
        <v>0</v>
      </c>
      <c r="J10" s="9">
        <v>4</v>
      </c>
      <c r="K10" s="9">
        <v>0</v>
      </c>
      <c r="L10" s="9">
        <v>0</v>
      </c>
      <c r="M10" s="9">
        <v>6</v>
      </c>
      <c r="N10" s="9">
        <v>2</v>
      </c>
      <c r="O10" s="9">
        <v>0</v>
      </c>
      <c r="P10" s="9">
        <v>1</v>
      </c>
      <c r="Q10" s="9">
        <v>0</v>
      </c>
      <c r="R10" s="9">
        <v>0</v>
      </c>
    </row>
    <row r="11" spans="1:18" x14ac:dyDescent="0.25">
      <c r="A11" s="9" t="s">
        <v>1049</v>
      </c>
      <c r="B11" s="3" t="s">
        <v>177</v>
      </c>
      <c r="C11" s="9">
        <v>1</v>
      </c>
      <c r="D11" s="9">
        <v>1</v>
      </c>
      <c r="E11" s="9">
        <v>1</v>
      </c>
      <c r="F11" s="9">
        <v>3</v>
      </c>
      <c r="G11" s="9">
        <v>1</v>
      </c>
      <c r="H11" s="9">
        <v>0</v>
      </c>
      <c r="I11" s="9">
        <v>0</v>
      </c>
      <c r="J11" s="9">
        <v>6</v>
      </c>
      <c r="K11" s="9">
        <v>0</v>
      </c>
      <c r="L11" s="9">
        <v>4</v>
      </c>
      <c r="M11" s="9">
        <v>4</v>
      </c>
      <c r="N11" s="9">
        <v>2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25">
      <c r="A12" s="9" t="s">
        <v>294</v>
      </c>
      <c r="B12" s="3" t="s">
        <v>179</v>
      </c>
      <c r="C12" s="9">
        <v>0</v>
      </c>
      <c r="D12" s="9">
        <v>0</v>
      </c>
      <c r="E12" s="9">
        <v>3</v>
      </c>
      <c r="F12" s="9">
        <v>1</v>
      </c>
      <c r="G12" s="9">
        <v>0</v>
      </c>
      <c r="H12" s="9">
        <v>1</v>
      </c>
      <c r="I12" s="9">
        <v>0</v>
      </c>
      <c r="J12" s="9">
        <v>13</v>
      </c>
      <c r="K12" s="9">
        <v>0</v>
      </c>
      <c r="L12" s="9">
        <v>3</v>
      </c>
      <c r="M12" s="9">
        <v>5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</row>
    <row r="13" spans="1:18" x14ac:dyDescent="0.25">
      <c r="A13" s="9" t="s">
        <v>295</v>
      </c>
      <c r="B13" s="3" t="s">
        <v>82</v>
      </c>
      <c r="C13" s="9">
        <v>0</v>
      </c>
      <c r="D13" s="9">
        <v>0</v>
      </c>
      <c r="E13" s="9">
        <v>2</v>
      </c>
      <c r="F13" s="9">
        <v>4</v>
      </c>
      <c r="G13" s="9">
        <v>1</v>
      </c>
      <c r="H13" s="9">
        <v>0</v>
      </c>
      <c r="I13" s="9">
        <v>0</v>
      </c>
      <c r="J13" s="9">
        <v>7</v>
      </c>
      <c r="K13" s="9">
        <v>0</v>
      </c>
      <c r="L13" s="9">
        <v>6</v>
      </c>
      <c r="M13" s="9">
        <v>5</v>
      </c>
      <c r="N13" s="9">
        <v>3</v>
      </c>
      <c r="O13" s="9">
        <v>0</v>
      </c>
      <c r="P13" s="9">
        <v>3</v>
      </c>
      <c r="Q13" s="9">
        <v>0</v>
      </c>
      <c r="R13" s="9">
        <v>0</v>
      </c>
    </row>
    <row r="14" spans="1:18" x14ac:dyDescent="0.25">
      <c r="A14" s="9" t="s">
        <v>296</v>
      </c>
      <c r="B14" s="3" t="s">
        <v>184</v>
      </c>
      <c r="C14" s="9">
        <v>0</v>
      </c>
      <c r="D14" s="9">
        <v>0</v>
      </c>
      <c r="E14" s="9">
        <v>2</v>
      </c>
      <c r="F14" s="9">
        <v>1</v>
      </c>
      <c r="G14" s="9">
        <v>1</v>
      </c>
      <c r="H14" s="9">
        <v>0</v>
      </c>
      <c r="I14" s="9">
        <v>0</v>
      </c>
      <c r="J14" s="9">
        <v>4</v>
      </c>
      <c r="K14" s="9">
        <v>0</v>
      </c>
      <c r="L14" s="9">
        <v>3</v>
      </c>
      <c r="M14" s="9">
        <v>4</v>
      </c>
      <c r="N14" s="9">
        <v>4</v>
      </c>
      <c r="O14" s="9">
        <v>0</v>
      </c>
      <c r="P14" s="9">
        <v>0</v>
      </c>
      <c r="Q14" s="9">
        <v>0</v>
      </c>
      <c r="R14" s="9">
        <v>0</v>
      </c>
    </row>
    <row r="15" spans="1:18" x14ac:dyDescent="0.25">
      <c r="A15" s="9" t="s">
        <v>297</v>
      </c>
      <c r="B15" s="3" t="s">
        <v>124</v>
      </c>
      <c r="C15" s="9">
        <v>0</v>
      </c>
      <c r="D15" s="9">
        <v>0</v>
      </c>
      <c r="E15" s="9">
        <v>4</v>
      </c>
      <c r="F15" s="9">
        <v>4</v>
      </c>
      <c r="G15" s="9">
        <v>1</v>
      </c>
      <c r="H15" s="9">
        <v>0</v>
      </c>
      <c r="I15" s="9">
        <v>0</v>
      </c>
      <c r="J15" s="9">
        <v>8</v>
      </c>
      <c r="K15" s="9">
        <v>0</v>
      </c>
      <c r="L15" s="9">
        <v>4</v>
      </c>
      <c r="M15" s="9">
        <v>3</v>
      </c>
      <c r="N15" s="9">
        <v>3</v>
      </c>
      <c r="O15" s="9">
        <v>0</v>
      </c>
      <c r="P15" s="9">
        <v>4</v>
      </c>
      <c r="Q15" s="9">
        <v>0</v>
      </c>
      <c r="R15" s="9">
        <v>0</v>
      </c>
    </row>
    <row r="16" spans="1:18" x14ac:dyDescent="0.25">
      <c r="A16" s="9" t="s">
        <v>298</v>
      </c>
      <c r="B16" s="3" t="s">
        <v>188</v>
      </c>
      <c r="C16" s="9">
        <v>0</v>
      </c>
      <c r="D16" s="9">
        <v>1</v>
      </c>
      <c r="E16" s="9">
        <v>1</v>
      </c>
      <c r="F16" s="9">
        <v>2</v>
      </c>
      <c r="G16" s="9">
        <v>2</v>
      </c>
      <c r="H16" s="9">
        <v>0</v>
      </c>
      <c r="I16" s="9">
        <v>0</v>
      </c>
      <c r="J16" s="9">
        <v>6</v>
      </c>
      <c r="K16" s="9">
        <v>0</v>
      </c>
      <c r="L16" s="9">
        <v>5</v>
      </c>
      <c r="M16" s="9">
        <v>4</v>
      </c>
      <c r="N16" s="9">
        <v>4</v>
      </c>
      <c r="O16" s="9">
        <v>0</v>
      </c>
      <c r="P16" s="9">
        <v>5</v>
      </c>
      <c r="Q16" s="9">
        <v>0</v>
      </c>
      <c r="R16" s="9">
        <v>0</v>
      </c>
    </row>
    <row r="17" spans="1:18" x14ac:dyDescent="0.25">
      <c r="A17" s="9" t="s">
        <v>83</v>
      </c>
      <c r="B17" s="3" t="s">
        <v>84</v>
      </c>
      <c r="C17" s="9">
        <v>0</v>
      </c>
      <c r="D17" s="9">
        <v>0</v>
      </c>
      <c r="E17" s="9">
        <v>2</v>
      </c>
      <c r="F17" s="9">
        <v>4</v>
      </c>
      <c r="G17" s="9">
        <v>3</v>
      </c>
      <c r="H17" s="9">
        <v>0</v>
      </c>
      <c r="I17" s="9">
        <v>0</v>
      </c>
      <c r="J17" s="9">
        <v>6</v>
      </c>
      <c r="K17" s="9">
        <v>0</v>
      </c>
      <c r="L17" s="9">
        <v>6</v>
      </c>
      <c r="M17" s="9">
        <v>5</v>
      </c>
      <c r="N17" s="9">
        <v>3</v>
      </c>
      <c r="O17" s="9">
        <v>0</v>
      </c>
      <c r="P17" s="9">
        <v>3</v>
      </c>
      <c r="Q17" s="9">
        <v>0</v>
      </c>
      <c r="R17" s="9">
        <v>0</v>
      </c>
    </row>
    <row r="18" spans="1:18" x14ac:dyDescent="0.25">
      <c r="A18" s="9" t="s">
        <v>85</v>
      </c>
      <c r="B18" s="3" t="s">
        <v>190</v>
      </c>
      <c r="C18" s="9">
        <v>0</v>
      </c>
      <c r="D18" s="9">
        <v>0</v>
      </c>
      <c r="E18" s="9">
        <v>0</v>
      </c>
      <c r="F18" s="9">
        <v>3</v>
      </c>
      <c r="G18" s="9">
        <v>0</v>
      </c>
      <c r="H18" s="9">
        <v>0</v>
      </c>
      <c r="I18" s="9">
        <v>0</v>
      </c>
      <c r="J18" s="9">
        <v>3</v>
      </c>
      <c r="K18" s="9">
        <v>0</v>
      </c>
      <c r="L18" s="9">
        <v>2</v>
      </c>
      <c r="M18" s="9">
        <v>3</v>
      </c>
      <c r="N18" s="9">
        <v>0</v>
      </c>
      <c r="O18" s="9">
        <v>0</v>
      </c>
      <c r="P18" s="9">
        <v>14</v>
      </c>
      <c r="Q18" s="9">
        <v>0</v>
      </c>
      <c r="R18" s="9">
        <v>0</v>
      </c>
    </row>
    <row r="19" spans="1:18" x14ac:dyDescent="0.25">
      <c r="A19" s="9" t="s">
        <v>299</v>
      </c>
      <c r="B19" s="3" t="s">
        <v>192</v>
      </c>
      <c r="C19" s="9">
        <v>0</v>
      </c>
      <c r="D19" s="9">
        <v>0</v>
      </c>
      <c r="E19" s="9">
        <v>1</v>
      </c>
      <c r="F19" s="9">
        <v>3</v>
      </c>
      <c r="G19" s="9">
        <v>6</v>
      </c>
      <c r="H19" s="9">
        <v>8</v>
      </c>
      <c r="I19" s="9">
        <v>0</v>
      </c>
      <c r="J19" s="9">
        <v>0</v>
      </c>
      <c r="K19" s="9">
        <v>0</v>
      </c>
      <c r="L19" s="9">
        <v>6</v>
      </c>
      <c r="M19" s="9">
        <v>10</v>
      </c>
      <c r="N19" s="9">
        <v>6</v>
      </c>
      <c r="O19" s="9">
        <v>0</v>
      </c>
      <c r="P19" s="9">
        <v>1</v>
      </c>
      <c r="Q19" s="9">
        <v>0</v>
      </c>
      <c r="R19" s="9">
        <v>0</v>
      </c>
    </row>
    <row r="20" spans="1:18" x14ac:dyDescent="0.25">
      <c r="A20" s="9" t="s">
        <v>300</v>
      </c>
      <c r="B20" s="3" t="s">
        <v>194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3</v>
      </c>
      <c r="M20" s="9">
        <v>5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25">
      <c r="A21" s="9" t="s">
        <v>301</v>
      </c>
      <c r="B21" s="3" t="s">
        <v>196</v>
      </c>
      <c r="C21" s="9">
        <v>0</v>
      </c>
      <c r="D21" s="9">
        <v>0</v>
      </c>
      <c r="E21" s="9">
        <v>0</v>
      </c>
      <c r="F21" s="9">
        <v>2</v>
      </c>
      <c r="G21" s="9">
        <v>0</v>
      </c>
      <c r="H21" s="9">
        <v>0</v>
      </c>
      <c r="I21" s="9">
        <v>0</v>
      </c>
      <c r="J21" s="9">
        <v>4</v>
      </c>
      <c r="K21" s="9">
        <v>0</v>
      </c>
      <c r="L21" s="9">
        <v>4</v>
      </c>
      <c r="M21" s="9">
        <v>3</v>
      </c>
      <c r="N21" s="9">
        <v>0</v>
      </c>
      <c r="O21" s="9">
        <v>0</v>
      </c>
      <c r="P21" s="9">
        <v>2</v>
      </c>
      <c r="Q21" s="9">
        <v>0</v>
      </c>
      <c r="R21" s="9">
        <v>0</v>
      </c>
    </row>
    <row r="22" spans="1:18" x14ac:dyDescent="0.25">
      <c r="A22" s="9" t="s">
        <v>105</v>
      </c>
      <c r="B22" s="3" t="s">
        <v>198</v>
      </c>
      <c r="C22" s="9">
        <v>0</v>
      </c>
      <c r="D22" s="9">
        <v>0</v>
      </c>
      <c r="E22" s="9">
        <v>0</v>
      </c>
      <c r="F22" s="9">
        <v>0</v>
      </c>
      <c r="G22" s="9">
        <v>2</v>
      </c>
      <c r="H22" s="9">
        <v>0</v>
      </c>
      <c r="I22" s="9">
        <v>0</v>
      </c>
      <c r="J22" s="9">
        <v>4</v>
      </c>
      <c r="K22" s="9">
        <v>0</v>
      </c>
      <c r="L22" s="9">
        <v>6</v>
      </c>
      <c r="M22" s="9">
        <v>3</v>
      </c>
      <c r="N22" s="9">
        <v>3</v>
      </c>
      <c r="O22" s="9">
        <v>0</v>
      </c>
      <c r="P22" s="9">
        <v>0</v>
      </c>
      <c r="Q22" s="9">
        <v>0</v>
      </c>
      <c r="R22" s="9">
        <v>0</v>
      </c>
    </row>
    <row r="23" spans="1:18" x14ac:dyDescent="0.25">
      <c r="A23" s="9" t="s">
        <v>86</v>
      </c>
      <c r="B23" s="3" t="s">
        <v>200</v>
      </c>
      <c r="C23" s="9">
        <v>0</v>
      </c>
      <c r="D23" s="9">
        <v>0</v>
      </c>
      <c r="E23" s="9">
        <v>0</v>
      </c>
      <c r="F23" s="9">
        <v>5</v>
      </c>
      <c r="G23" s="9">
        <v>1</v>
      </c>
      <c r="H23" s="9">
        <v>0</v>
      </c>
      <c r="I23" s="9">
        <v>0</v>
      </c>
      <c r="J23" s="9">
        <v>7</v>
      </c>
      <c r="K23" s="9">
        <v>0</v>
      </c>
      <c r="L23" s="9">
        <v>3</v>
      </c>
      <c r="M23" s="9">
        <v>6</v>
      </c>
      <c r="N23" s="9">
        <v>2</v>
      </c>
      <c r="O23" s="9">
        <v>0</v>
      </c>
      <c r="P23" s="9">
        <v>3</v>
      </c>
      <c r="Q23" s="9">
        <v>0</v>
      </c>
      <c r="R23" s="9">
        <v>0</v>
      </c>
    </row>
    <row r="24" spans="1:18" x14ac:dyDescent="0.25">
      <c r="A24" s="9" t="s">
        <v>87</v>
      </c>
      <c r="B24" s="3" t="s">
        <v>88</v>
      </c>
      <c r="C24" s="9">
        <v>1</v>
      </c>
      <c r="D24" s="9">
        <v>0</v>
      </c>
      <c r="E24" s="9">
        <v>3</v>
      </c>
      <c r="F24" s="9">
        <v>1</v>
      </c>
      <c r="G24" s="9">
        <v>0</v>
      </c>
      <c r="H24" s="9">
        <v>0</v>
      </c>
      <c r="I24" s="9">
        <v>0</v>
      </c>
      <c r="J24" s="9">
        <v>5</v>
      </c>
      <c r="K24" s="9">
        <v>0</v>
      </c>
      <c r="L24" s="9">
        <v>5</v>
      </c>
      <c r="M24" s="9">
        <v>1</v>
      </c>
      <c r="N24" s="9">
        <v>0</v>
      </c>
      <c r="O24" s="9">
        <v>0</v>
      </c>
      <c r="P24" s="9">
        <v>4</v>
      </c>
      <c r="Q24" s="9">
        <v>0</v>
      </c>
      <c r="R24" s="9">
        <v>1</v>
      </c>
    </row>
    <row r="25" spans="1:18" x14ac:dyDescent="0.25">
      <c r="A25" s="9" t="s">
        <v>302</v>
      </c>
      <c r="B25" s="3" t="s">
        <v>89</v>
      </c>
      <c r="C25" s="9">
        <v>0</v>
      </c>
      <c r="D25" s="9">
        <v>0</v>
      </c>
      <c r="E25" s="9">
        <v>1</v>
      </c>
      <c r="F25" s="9">
        <v>2</v>
      </c>
      <c r="G25" s="9">
        <v>1</v>
      </c>
      <c r="H25" s="9">
        <v>0</v>
      </c>
      <c r="I25" s="9">
        <v>0</v>
      </c>
      <c r="J25" s="9">
        <v>3</v>
      </c>
      <c r="K25" s="9">
        <v>0</v>
      </c>
      <c r="L25" s="9">
        <v>6</v>
      </c>
      <c r="M25" s="9">
        <v>2</v>
      </c>
      <c r="N25" s="9">
        <v>1</v>
      </c>
      <c r="O25" s="9">
        <v>0</v>
      </c>
      <c r="P25" s="9">
        <v>2</v>
      </c>
      <c r="Q25" s="9">
        <v>0</v>
      </c>
      <c r="R25" s="9">
        <v>0</v>
      </c>
    </row>
    <row r="26" spans="1:18" x14ac:dyDescent="0.25">
      <c r="A26" s="9" t="s">
        <v>303</v>
      </c>
      <c r="B26" s="3" t="s">
        <v>304</v>
      </c>
      <c r="C26" s="9">
        <v>0</v>
      </c>
      <c r="D26" s="9">
        <v>0</v>
      </c>
      <c r="E26" s="9">
        <v>2</v>
      </c>
      <c r="F26" s="9">
        <v>2</v>
      </c>
      <c r="G26" s="9">
        <v>0</v>
      </c>
      <c r="H26" s="9">
        <v>0</v>
      </c>
      <c r="I26" s="9">
        <v>0</v>
      </c>
      <c r="J26" s="9">
        <v>4</v>
      </c>
      <c r="K26" s="9">
        <v>0</v>
      </c>
      <c r="L26" s="9">
        <v>3</v>
      </c>
      <c r="M26" s="9">
        <v>0</v>
      </c>
      <c r="N26" s="9">
        <v>1</v>
      </c>
      <c r="O26" s="9">
        <v>0</v>
      </c>
      <c r="P26" s="9">
        <v>2</v>
      </c>
      <c r="Q26" s="9">
        <v>0</v>
      </c>
      <c r="R26" s="9">
        <v>0</v>
      </c>
    </row>
    <row r="27" spans="1:18" x14ac:dyDescent="0.25">
      <c r="A27" s="9" t="s">
        <v>305</v>
      </c>
      <c r="B27" s="3" t="s">
        <v>203</v>
      </c>
      <c r="C27" s="9">
        <v>0</v>
      </c>
      <c r="D27" s="9">
        <v>0</v>
      </c>
      <c r="E27" s="9">
        <v>1</v>
      </c>
      <c r="F27" s="9">
        <v>4</v>
      </c>
      <c r="G27" s="9">
        <v>0</v>
      </c>
      <c r="H27" s="9">
        <v>0</v>
      </c>
      <c r="I27" s="9">
        <v>0</v>
      </c>
      <c r="J27" s="9">
        <v>7</v>
      </c>
      <c r="K27" s="9">
        <v>0</v>
      </c>
      <c r="L27" s="9">
        <v>6</v>
      </c>
      <c r="M27" s="9">
        <v>7</v>
      </c>
      <c r="N27" s="9">
        <v>3</v>
      </c>
      <c r="O27" s="9">
        <v>0</v>
      </c>
      <c r="P27" s="9">
        <v>2</v>
      </c>
      <c r="Q27" s="9">
        <v>0</v>
      </c>
      <c r="R27" s="9">
        <v>0</v>
      </c>
    </row>
    <row r="28" spans="1:18" x14ac:dyDescent="0.25">
      <c r="A28" s="9" t="s">
        <v>306</v>
      </c>
      <c r="B28" s="3" t="s">
        <v>128</v>
      </c>
      <c r="C28" s="9">
        <v>0</v>
      </c>
      <c r="D28" s="9">
        <v>0</v>
      </c>
      <c r="E28" s="9">
        <v>1</v>
      </c>
      <c r="F28" s="9">
        <v>5</v>
      </c>
      <c r="G28" s="9">
        <v>0</v>
      </c>
      <c r="H28" s="9">
        <v>0</v>
      </c>
      <c r="I28" s="9">
        <v>0</v>
      </c>
      <c r="J28" s="9">
        <v>6</v>
      </c>
      <c r="K28" s="9">
        <v>0</v>
      </c>
      <c r="L28" s="9">
        <v>4</v>
      </c>
      <c r="M28" s="9">
        <v>3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25">
      <c r="A29" s="9" t="s">
        <v>307</v>
      </c>
      <c r="B29" s="3" t="s">
        <v>142</v>
      </c>
      <c r="C29" s="9">
        <v>0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1</v>
      </c>
      <c r="M29" s="9">
        <v>4</v>
      </c>
      <c r="N29" s="9">
        <v>1</v>
      </c>
      <c r="O29" s="9">
        <v>0</v>
      </c>
      <c r="P29" s="9">
        <v>0</v>
      </c>
      <c r="Q29" s="9">
        <v>0</v>
      </c>
      <c r="R29" s="9">
        <v>0</v>
      </c>
    </row>
    <row r="30" spans="1:18" x14ac:dyDescent="0.25">
      <c r="A30" s="9" t="s">
        <v>308</v>
      </c>
      <c r="B30" s="3" t="s">
        <v>229</v>
      </c>
      <c r="C30" s="9">
        <v>0</v>
      </c>
      <c r="D30" s="9">
        <v>0</v>
      </c>
      <c r="E30" s="9">
        <v>3</v>
      </c>
      <c r="F30" s="9">
        <v>2</v>
      </c>
      <c r="G30" s="9">
        <v>1</v>
      </c>
      <c r="H30" s="9">
        <v>0</v>
      </c>
      <c r="I30" s="9">
        <v>0</v>
      </c>
      <c r="J30" s="9">
        <v>5</v>
      </c>
      <c r="K30" s="9">
        <v>0</v>
      </c>
      <c r="L30" s="9">
        <v>6</v>
      </c>
      <c r="M30" s="9">
        <v>6</v>
      </c>
      <c r="N30" s="9">
        <v>4</v>
      </c>
      <c r="O30" s="9">
        <v>0</v>
      </c>
      <c r="P30" s="9">
        <v>2</v>
      </c>
      <c r="Q30" s="9">
        <v>0</v>
      </c>
      <c r="R30" s="9">
        <v>0</v>
      </c>
    </row>
    <row r="31" spans="1:18" x14ac:dyDescent="0.25">
      <c r="A31" s="9" t="s">
        <v>90</v>
      </c>
      <c r="B31" s="3" t="s">
        <v>130</v>
      </c>
      <c r="C31" s="9">
        <v>0</v>
      </c>
      <c r="D31" s="9">
        <v>0</v>
      </c>
      <c r="E31" s="9">
        <v>1</v>
      </c>
      <c r="F31" s="9">
        <v>2</v>
      </c>
      <c r="G31" s="9">
        <v>0</v>
      </c>
      <c r="H31" s="9">
        <v>0</v>
      </c>
      <c r="I31" s="9">
        <v>0</v>
      </c>
      <c r="J31" s="9">
        <v>3</v>
      </c>
      <c r="K31" s="9">
        <v>0</v>
      </c>
      <c r="L31" s="9">
        <v>2</v>
      </c>
      <c r="M31" s="9">
        <v>3</v>
      </c>
      <c r="N31" s="9">
        <v>1</v>
      </c>
      <c r="O31" s="9">
        <v>0</v>
      </c>
      <c r="P31" s="9">
        <v>0</v>
      </c>
      <c r="Q31" s="9">
        <v>0</v>
      </c>
      <c r="R31" s="9">
        <v>0</v>
      </c>
    </row>
    <row r="32" spans="1:18" x14ac:dyDescent="0.25">
      <c r="A32" s="9" t="s">
        <v>91</v>
      </c>
      <c r="B32" s="3" t="s">
        <v>205</v>
      </c>
      <c r="C32" s="9">
        <v>0</v>
      </c>
      <c r="D32" s="9">
        <v>0</v>
      </c>
      <c r="E32" s="9">
        <v>2</v>
      </c>
      <c r="F32" s="9">
        <v>4</v>
      </c>
      <c r="G32" s="9">
        <v>0</v>
      </c>
      <c r="H32" s="9">
        <v>0</v>
      </c>
      <c r="I32" s="9">
        <v>0</v>
      </c>
      <c r="J32" s="9">
        <v>8</v>
      </c>
      <c r="K32" s="9">
        <v>0</v>
      </c>
      <c r="L32" s="9">
        <v>2</v>
      </c>
      <c r="M32" s="9">
        <v>9</v>
      </c>
      <c r="N32" s="9">
        <v>3</v>
      </c>
      <c r="O32" s="9">
        <v>0</v>
      </c>
      <c r="P32" s="9">
        <v>3</v>
      </c>
      <c r="Q32" s="9">
        <v>0</v>
      </c>
      <c r="R32" s="9">
        <v>0</v>
      </c>
    </row>
    <row r="33" spans="1:18" x14ac:dyDescent="0.25">
      <c r="A33" s="9" t="s">
        <v>75</v>
      </c>
      <c r="B33" s="3" t="s">
        <v>132</v>
      </c>
      <c r="C33" s="9">
        <v>0</v>
      </c>
      <c r="D33" s="9">
        <v>0</v>
      </c>
      <c r="E33" s="9">
        <v>0</v>
      </c>
      <c r="F33" s="9">
        <v>1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2</v>
      </c>
      <c r="M33" s="9">
        <v>5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x14ac:dyDescent="0.25">
      <c r="A34" s="9" t="s">
        <v>309</v>
      </c>
      <c r="B34" s="3" t="s">
        <v>207</v>
      </c>
      <c r="C34" s="9">
        <v>0</v>
      </c>
      <c r="D34" s="9">
        <v>0</v>
      </c>
      <c r="E34" s="9">
        <v>2</v>
      </c>
      <c r="F34" s="9">
        <v>2</v>
      </c>
      <c r="G34" s="9">
        <v>0</v>
      </c>
      <c r="H34" s="9">
        <v>0</v>
      </c>
      <c r="I34" s="9">
        <v>0</v>
      </c>
      <c r="J34" s="9">
        <v>4</v>
      </c>
      <c r="K34" s="9">
        <v>0</v>
      </c>
      <c r="L34" s="9">
        <v>8</v>
      </c>
      <c r="M34" s="9">
        <v>2</v>
      </c>
      <c r="N34" s="9">
        <v>2</v>
      </c>
      <c r="O34" s="9">
        <v>0</v>
      </c>
      <c r="P34" s="9">
        <v>1</v>
      </c>
      <c r="Q34" s="9">
        <v>0</v>
      </c>
      <c r="R34" s="9">
        <v>0</v>
      </c>
    </row>
    <row r="35" spans="1:18" x14ac:dyDescent="0.25">
      <c r="A35" s="9" t="s">
        <v>92</v>
      </c>
      <c r="B35" s="3" t="s">
        <v>209</v>
      </c>
      <c r="C35" s="9">
        <v>0</v>
      </c>
      <c r="D35" s="9">
        <v>1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3</v>
      </c>
      <c r="K35" s="9">
        <v>0</v>
      </c>
      <c r="L35" s="9">
        <v>3</v>
      </c>
      <c r="M35" s="9">
        <v>8</v>
      </c>
      <c r="N35" s="9">
        <v>1</v>
      </c>
      <c r="O35" s="9">
        <v>0</v>
      </c>
      <c r="P35" s="9">
        <v>1</v>
      </c>
      <c r="Q35" s="9">
        <v>0</v>
      </c>
      <c r="R35" s="9">
        <v>0</v>
      </c>
    </row>
    <row r="36" spans="1:18" x14ac:dyDescent="0.25">
      <c r="A36" s="9" t="s">
        <v>310</v>
      </c>
      <c r="B36" s="3" t="s">
        <v>213</v>
      </c>
      <c r="C36" s="9">
        <v>0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L36" s="9">
        <v>1</v>
      </c>
      <c r="M36" s="9">
        <v>7</v>
      </c>
      <c r="N36" s="9">
        <v>2</v>
      </c>
      <c r="O36" s="9">
        <v>0</v>
      </c>
      <c r="P36" s="9">
        <v>1</v>
      </c>
      <c r="Q36" s="9">
        <v>0</v>
      </c>
      <c r="R36" s="9">
        <v>0</v>
      </c>
    </row>
    <row r="37" spans="1:18" x14ac:dyDescent="0.25">
      <c r="A37" s="9" t="s">
        <v>93</v>
      </c>
      <c r="B37" s="3" t="s">
        <v>215</v>
      </c>
      <c r="C37" s="9">
        <v>0</v>
      </c>
      <c r="D37" s="9">
        <v>1</v>
      </c>
      <c r="E37" s="9">
        <v>1</v>
      </c>
      <c r="F37" s="9">
        <v>1</v>
      </c>
      <c r="G37" s="9">
        <v>1</v>
      </c>
      <c r="H37" s="9">
        <v>0</v>
      </c>
      <c r="I37" s="9">
        <v>0</v>
      </c>
      <c r="J37" s="9">
        <v>3</v>
      </c>
      <c r="K37" s="9">
        <v>0</v>
      </c>
      <c r="L37" s="9">
        <v>3</v>
      </c>
      <c r="M37" s="9">
        <v>8</v>
      </c>
      <c r="N37" s="9">
        <v>0</v>
      </c>
      <c r="O37" s="9">
        <v>0</v>
      </c>
      <c r="P37" s="9">
        <v>2</v>
      </c>
      <c r="Q37" s="9">
        <v>0</v>
      </c>
      <c r="R37" s="9">
        <v>0</v>
      </c>
    </row>
    <row r="38" spans="1:18" x14ac:dyDescent="0.25">
      <c r="A38" s="9" t="s">
        <v>94</v>
      </c>
      <c r="B38" s="3" t="s">
        <v>134</v>
      </c>
      <c r="C38" s="9">
        <v>0</v>
      </c>
      <c r="D38" s="9">
        <v>0</v>
      </c>
      <c r="E38" s="9">
        <v>0</v>
      </c>
      <c r="F38" s="9">
        <v>6</v>
      </c>
      <c r="G38" s="9">
        <v>0</v>
      </c>
      <c r="H38" s="9">
        <v>0</v>
      </c>
      <c r="I38" s="9">
        <v>0</v>
      </c>
      <c r="J38" s="9">
        <v>6</v>
      </c>
      <c r="K38" s="9">
        <v>0</v>
      </c>
      <c r="L38" s="9">
        <v>0</v>
      </c>
      <c r="M38" s="9">
        <v>10</v>
      </c>
      <c r="N38" s="9">
        <v>6</v>
      </c>
      <c r="O38" s="9">
        <v>0</v>
      </c>
      <c r="P38" s="9">
        <v>1</v>
      </c>
      <c r="Q38" s="9">
        <v>0</v>
      </c>
      <c r="R38" s="9">
        <v>0</v>
      </c>
    </row>
    <row r="39" spans="1:18" x14ac:dyDescent="0.25">
      <c r="A39" s="9" t="s">
        <v>311</v>
      </c>
      <c r="B39" s="3" t="s">
        <v>312</v>
      </c>
      <c r="C39" s="9">
        <v>0</v>
      </c>
      <c r="D39" s="9">
        <v>0</v>
      </c>
      <c r="E39" s="9">
        <v>1</v>
      </c>
      <c r="F39" s="9">
        <v>2</v>
      </c>
      <c r="G39" s="9">
        <v>0</v>
      </c>
      <c r="H39" s="9">
        <v>0</v>
      </c>
      <c r="I39" s="9">
        <v>0</v>
      </c>
      <c r="J39" s="9">
        <v>4</v>
      </c>
      <c r="K39" s="9">
        <v>0</v>
      </c>
      <c r="L39" s="9">
        <v>5</v>
      </c>
      <c r="M39" s="9">
        <v>2</v>
      </c>
      <c r="N39" s="9">
        <v>0</v>
      </c>
      <c r="O39" s="9">
        <v>0</v>
      </c>
      <c r="P39" s="9">
        <v>3</v>
      </c>
      <c r="Q39" s="9">
        <v>0</v>
      </c>
      <c r="R39" s="9">
        <v>0</v>
      </c>
    </row>
    <row r="40" spans="1:18" x14ac:dyDescent="0.25">
      <c r="A40" s="9" t="s">
        <v>106</v>
      </c>
      <c r="B40" s="3" t="s">
        <v>283</v>
      </c>
      <c r="C40" s="9">
        <v>0</v>
      </c>
      <c r="D40" s="9">
        <v>0</v>
      </c>
      <c r="E40" s="9">
        <v>4</v>
      </c>
      <c r="F40" s="9">
        <v>5</v>
      </c>
      <c r="G40" s="9">
        <v>0</v>
      </c>
      <c r="H40" s="9">
        <v>1</v>
      </c>
      <c r="I40" s="9">
        <v>0</v>
      </c>
      <c r="J40" s="9">
        <v>13</v>
      </c>
      <c r="K40" s="9">
        <v>0</v>
      </c>
      <c r="L40" s="9">
        <v>6</v>
      </c>
      <c r="M40" s="9">
        <v>1</v>
      </c>
      <c r="N40" s="9">
        <v>1</v>
      </c>
      <c r="O40" s="9">
        <v>0</v>
      </c>
      <c r="P40" s="9">
        <v>3</v>
      </c>
      <c r="Q40" s="9">
        <v>0</v>
      </c>
      <c r="R40" s="9">
        <v>0</v>
      </c>
    </row>
    <row r="41" spans="1:18" x14ac:dyDescent="0.25">
      <c r="A41" s="9" t="s">
        <v>313</v>
      </c>
      <c r="B41" s="3" t="s">
        <v>136</v>
      </c>
      <c r="C41" s="9">
        <v>0</v>
      </c>
      <c r="D41" s="9">
        <v>0</v>
      </c>
      <c r="E41" s="9">
        <v>1</v>
      </c>
      <c r="F41" s="9">
        <v>3</v>
      </c>
      <c r="G41" s="9">
        <v>0</v>
      </c>
      <c r="H41" s="9">
        <v>0</v>
      </c>
      <c r="I41" s="9">
        <v>0</v>
      </c>
      <c r="J41" s="9">
        <v>5</v>
      </c>
      <c r="K41" s="9">
        <v>0</v>
      </c>
      <c r="L41" s="9">
        <v>4</v>
      </c>
      <c r="M41" s="9">
        <v>3</v>
      </c>
      <c r="N41" s="9">
        <v>1</v>
      </c>
      <c r="O41" s="9">
        <v>0</v>
      </c>
      <c r="P41" s="9">
        <v>1</v>
      </c>
      <c r="Q41" s="9">
        <v>0</v>
      </c>
      <c r="R41" s="9">
        <v>0</v>
      </c>
    </row>
    <row r="42" spans="1:18" x14ac:dyDescent="0.25">
      <c r="A42" s="9" t="s">
        <v>314</v>
      </c>
      <c r="B42" s="3" t="s">
        <v>95</v>
      </c>
      <c r="C42" s="9">
        <v>0</v>
      </c>
      <c r="D42" s="9">
        <v>0</v>
      </c>
      <c r="E42" s="9">
        <v>2</v>
      </c>
      <c r="F42" s="9">
        <v>3</v>
      </c>
      <c r="G42" s="9">
        <v>0</v>
      </c>
      <c r="H42" s="9">
        <v>0</v>
      </c>
      <c r="I42" s="9">
        <v>0</v>
      </c>
      <c r="J42" s="9">
        <v>7</v>
      </c>
      <c r="K42" s="9">
        <v>0</v>
      </c>
      <c r="L42" s="9">
        <v>4</v>
      </c>
      <c r="M42" s="9">
        <v>5</v>
      </c>
      <c r="N42" s="9">
        <v>1</v>
      </c>
      <c r="O42" s="9">
        <v>0</v>
      </c>
      <c r="P42" s="9">
        <v>5</v>
      </c>
      <c r="Q42" s="9">
        <v>0</v>
      </c>
      <c r="R42" s="9">
        <v>0</v>
      </c>
    </row>
    <row r="43" spans="1:18" x14ac:dyDescent="0.25">
      <c r="A43" s="9" t="s">
        <v>315</v>
      </c>
      <c r="B43" s="3" t="s">
        <v>138</v>
      </c>
      <c r="C43" s="9">
        <v>0</v>
      </c>
      <c r="D43" s="9">
        <v>0</v>
      </c>
      <c r="E43" s="9">
        <v>0</v>
      </c>
      <c r="F43" s="9">
        <v>4</v>
      </c>
      <c r="G43" s="9">
        <v>0</v>
      </c>
      <c r="H43" s="9">
        <v>0</v>
      </c>
      <c r="I43" s="9">
        <v>0</v>
      </c>
      <c r="J43" s="9">
        <v>6</v>
      </c>
      <c r="K43" s="9">
        <v>0</v>
      </c>
      <c r="L43" s="9">
        <v>1</v>
      </c>
      <c r="M43" s="9">
        <v>5</v>
      </c>
      <c r="N43" s="9">
        <v>1</v>
      </c>
      <c r="O43" s="9">
        <v>0</v>
      </c>
      <c r="P43" s="9">
        <v>2</v>
      </c>
      <c r="Q43" s="9">
        <v>0</v>
      </c>
      <c r="R43" s="9">
        <v>0</v>
      </c>
    </row>
    <row r="44" spans="1:18" x14ac:dyDescent="0.25">
      <c r="A44" s="9" t="s">
        <v>316</v>
      </c>
      <c r="B44" s="3" t="s">
        <v>317</v>
      </c>
      <c r="C44" s="9">
        <v>1</v>
      </c>
      <c r="D44" s="9">
        <v>0</v>
      </c>
      <c r="E44" s="9">
        <v>5</v>
      </c>
      <c r="F44" s="9">
        <v>4</v>
      </c>
      <c r="G44" s="9">
        <v>0</v>
      </c>
      <c r="H44" s="9">
        <v>0</v>
      </c>
      <c r="I44" s="9">
        <v>0</v>
      </c>
      <c r="J44" s="9">
        <v>10</v>
      </c>
      <c r="K44" s="9">
        <v>0</v>
      </c>
      <c r="L44" s="9">
        <v>8</v>
      </c>
      <c r="M44" s="9">
        <v>9</v>
      </c>
      <c r="N44" s="9">
        <v>4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25">
      <c r="A45" s="9" t="s">
        <v>318</v>
      </c>
      <c r="B45" s="3" t="s">
        <v>140</v>
      </c>
      <c r="C45" s="9">
        <v>0</v>
      </c>
      <c r="D45" s="9">
        <v>0</v>
      </c>
      <c r="E45" s="9">
        <v>1</v>
      </c>
      <c r="F45" s="9">
        <v>4</v>
      </c>
      <c r="G45" s="9">
        <v>0</v>
      </c>
      <c r="H45" s="9">
        <v>0</v>
      </c>
      <c r="I45" s="9">
        <v>0</v>
      </c>
      <c r="J45" s="9">
        <v>5</v>
      </c>
      <c r="K45" s="9">
        <v>0</v>
      </c>
      <c r="L45" s="9">
        <v>5</v>
      </c>
      <c r="M45" s="9">
        <v>6</v>
      </c>
      <c r="N45" s="9">
        <v>2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25">
      <c r="A46" s="9" t="s">
        <v>319</v>
      </c>
      <c r="B46" s="3" t="s">
        <v>217</v>
      </c>
      <c r="C46" s="9">
        <v>0</v>
      </c>
      <c r="D46" s="9">
        <v>0</v>
      </c>
      <c r="E46" s="9">
        <v>4</v>
      </c>
      <c r="F46" s="9">
        <v>1</v>
      </c>
      <c r="G46" s="9">
        <v>0</v>
      </c>
      <c r="H46" s="9">
        <v>0</v>
      </c>
      <c r="I46" s="9">
        <v>0</v>
      </c>
      <c r="J46" s="9">
        <v>8</v>
      </c>
      <c r="K46" s="9">
        <v>0</v>
      </c>
      <c r="L46" s="9">
        <v>2</v>
      </c>
      <c r="M46" s="9">
        <v>3</v>
      </c>
      <c r="N46" s="9">
        <v>1</v>
      </c>
      <c r="O46" s="9">
        <v>0</v>
      </c>
      <c r="P46" s="9">
        <v>0</v>
      </c>
      <c r="Q46" s="9">
        <v>0</v>
      </c>
      <c r="R46" s="9">
        <v>0</v>
      </c>
    </row>
    <row r="47" spans="1:18" x14ac:dyDescent="0.25">
      <c r="A47" s="9" t="s">
        <v>320</v>
      </c>
      <c r="B47" s="3" t="s">
        <v>219</v>
      </c>
      <c r="C47" s="9">
        <v>0</v>
      </c>
      <c r="D47" s="9">
        <v>0</v>
      </c>
      <c r="E47" s="9">
        <v>0</v>
      </c>
      <c r="F47" s="9">
        <v>1</v>
      </c>
      <c r="G47" s="9">
        <v>0</v>
      </c>
      <c r="H47" s="9">
        <v>0</v>
      </c>
      <c r="I47" s="9">
        <v>0</v>
      </c>
      <c r="J47" s="9">
        <v>1</v>
      </c>
      <c r="K47" s="9">
        <v>0</v>
      </c>
      <c r="L47" s="9">
        <v>0</v>
      </c>
      <c r="M47" s="9">
        <v>7</v>
      </c>
      <c r="N47" s="9">
        <v>0</v>
      </c>
      <c r="O47" s="9">
        <v>0</v>
      </c>
      <c r="P47" s="9">
        <v>1</v>
      </c>
      <c r="Q47" s="9">
        <v>0</v>
      </c>
      <c r="R47" s="9">
        <v>0</v>
      </c>
    </row>
    <row r="48" spans="1:18" x14ac:dyDescent="0.25">
      <c r="A48" s="9" t="s">
        <v>321</v>
      </c>
      <c r="B48" s="3" t="s">
        <v>223</v>
      </c>
      <c r="C48" s="9">
        <v>1</v>
      </c>
      <c r="D48" s="9">
        <v>0</v>
      </c>
      <c r="E48" s="9">
        <v>2</v>
      </c>
      <c r="F48" s="9">
        <v>3</v>
      </c>
      <c r="G48" s="9">
        <v>1</v>
      </c>
      <c r="H48" s="9">
        <v>0</v>
      </c>
      <c r="I48" s="9">
        <v>0</v>
      </c>
      <c r="J48" s="9">
        <v>6</v>
      </c>
      <c r="K48" s="9">
        <v>0</v>
      </c>
      <c r="L48" s="9">
        <v>2</v>
      </c>
      <c r="M48" s="9">
        <v>4</v>
      </c>
      <c r="N48" s="9">
        <v>2</v>
      </c>
      <c r="O48" s="9">
        <v>0</v>
      </c>
      <c r="P48" s="9">
        <v>3</v>
      </c>
      <c r="Q48" s="9">
        <v>0</v>
      </c>
      <c r="R48" s="9">
        <v>0</v>
      </c>
    </row>
    <row r="49" spans="1:18" x14ac:dyDescent="0.25">
      <c r="A49" s="9" t="s">
        <v>322</v>
      </c>
      <c r="B49" s="3" t="s">
        <v>225</v>
      </c>
      <c r="C49" s="9">
        <v>0</v>
      </c>
      <c r="D49" s="9">
        <v>0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2</v>
      </c>
      <c r="K49" s="9">
        <v>0</v>
      </c>
      <c r="L49" s="9">
        <v>3</v>
      </c>
      <c r="M49" s="9">
        <v>1</v>
      </c>
      <c r="N49" s="9">
        <v>3</v>
      </c>
      <c r="O49" s="9">
        <v>0</v>
      </c>
      <c r="P49" s="9">
        <v>1</v>
      </c>
      <c r="Q49" s="9">
        <v>0</v>
      </c>
      <c r="R49" s="9">
        <v>0</v>
      </c>
    </row>
    <row r="50" spans="1:18" x14ac:dyDescent="0.25">
      <c r="A50" s="9" t="s">
        <v>323</v>
      </c>
      <c r="B50" s="3" t="s">
        <v>144</v>
      </c>
      <c r="C50" s="9">
        <v>0</v>
      </c>
      <c r="D50" s="9">
        <v>0</v>
      </c>
      <c r="E50" s="9">
        <v>2</v>
      </c>
      <c r="F50" s="9">
        <v>3</v>
      </c>
      <c r="G50" s="9">
        <v>0</v>
      </c>
      <c r="H50" s="9">
        <v>0</v>
      </c>
      <c r="I50" s="9">
        <v>0</v>
      </c>
      <c r="J50" s="9">
        <v>5</v>
      </c>
      <c r="K50" s="9">
        <v>0</v>
      </c>
      <c r="L50" s="9">
        <v>3</v>
      </c>
      <c r="M50" s="9">
        <v>7</v>
      </c>
      <c r="N50" s="9">
        <v>2</v>
      </c>
      <c r="O50" s="9">
        <v>0</v>
      </c>
      <c r="P50" s="9">
        <v>1</v>
      </c>
      <c r="Q50" s="9">
        <v>0</v>
      </c>
      <c r="R50" s="9">
        <v>0</v>
      </c>
    </row>
    <row r="51" spans="1:18" x14ac:dyDescent="0.25">
      <c r="A51" s="9" t="s">
        <v>324</v>
      </c>
      <c r="B51" s="3" t="s">
        <v>227</v>
      </c>
      <c r="C51" s="9">
        <v>0</v>
      </c>
      <c r="D51" s="9">
        <v>0</v>
      </c>
      <c r="E51" s="9">
        <v>0</v>
      </c>
      <c r="F51" s="9">
        <v>4</v>
      </c>
      <c r="G51" s="9">
        <v>0</v>
      </c>
      <c r="H51" s="9">
        <v>0</v>
      </c>
      <c r="I51" s="9">
        <v>0</v>
      </c>
      <c r="J51" s="9">
        <v>7</v>
      </c>
      <c r="K51" s="9">
        <v>0</v>
      </c>
      <c r="L51" s="9">
        <v>6</v>
      </c>
      <c r="M51" s="9">
        <v>10</v>
      </c>
      <c r="N51" s="9">
        <v>8</v>
      </c>
      <c r="O51" s="9">
        <v>0</v>
      </c>
      <c r="P51" s="9">
        <v>0</v>
      </c>
      <c r="Q51" s="9">
        <v>0</v>
      </c>
      <c r="R51" s="9">
        <v>0</v>
      </c>
    </row>
    <row r="52" spans="1:18" x14ac:dyDescent="0.25">
      <c r="A52" s="9" t="s">
        <v>96</v>
      </c>
      <c r="B52" s="3" t="s">
        <v>231</v>
      </c>
      <c r="C52" s="9">
        <v>0</v>
      </c>
      <c r="D52" s="9">
        <v>0</v>
      </c>
      <c r="E52" s="9">
        <v>0</v>
      </c>
      <c r="F52" s="9">
        <v>2</v>
      </c>
      <c r="G52" s="9">
        <v>0</v>
      </c>
      <c r="H52" s="9">
        <v>0</v>
      </c>
      <c r="I52" s="9">
        <v>0</v>
      </c>
      <c r="J52" s="9">
        <v>2</v>
      </c>
      <c r="K52" s="9">
        <v>0</v>
      </c>
      <c r="L52" s="9">
        <v>4</v>
      </c>
      <c r="M52" s="9">
        <v>6</v>
      </c>
      <c r="N52" s="9">
        <v>2</v>
      </c>
      <c r="O52" s="9">
        <v>0</v>
      </c>
      <c r="P52" s="9">
        <v>1</v>
      </c>
      <c r="Q52" s="9">
        <v>0</v>
      </c>
      <c r="R52" s="9">
        <v>0</v>
      </c>
    </row>
    <row r="53" spans="1:18" x14ac:dyDescent="0.25">
      <c r="A53" s="9" t="s">
        <v>325</v>
      </c>
      <c r="B53" s="3" t="s">
        <v>146</v>
      </c>
      <c r="C53" s="9">
        <v>0</v>
      </c>
      <c r="D53" s="9">
        <v>1</v>
      </c>
      <c r="E53" s="9">
        <v>1</v>
      </c>
      <c r="F53" s="9">
        <v>1</v>
      </c>
      <c r="G53" s="9">
        <v>0</v>
      </c>
      <c r="H53" s="9">
        <v>0</v>
      </c>
      <c r="I53" s="9">
        <v>0</v>
      </c>
      <c r="J53" s="9">
        <v>3</v>
      </c>
      <c r="K53" s="9">
        <v>0</v>
      </c>
      <c r="L53" s="9">
        <v>5</v>
      </c>
      <c r="M53" s="9">
        <v>4</v>
      </c>
      <c r="N53" s="9">
        <v>4</v>
      </c>
      <c r="O53" s="9">
        <v>0</v>
      </c>
      <c r="P53" s="9">
        <v>4</v>
      </c>
      <c r="Q53" s="9">
        <v>0</v>
      </c>
      <c r="R53" s="9">
        <v>0</v>
      </c>
    </row>
    <row r="54" spans="1:18" x14ac:dyDescent="0.25">
      <c r="A54" s="9" t="s">
        <v>326</v>
      </c>
      <c r="B54" s="3" t="s">
        <v>285</v>
      </c>
      <c r="C54" s="9">
        <v>2</v>
      </c>
      <c r="D54" s="9">
        <v>2</v>
      </c>
      <c r="E54" s="9">
        <v>1</v>
      </c>
      <c r="F54" s="9">
        <v>4</v>
      </c>
      <c r="G54" s="9">
        <v>0</v>
      </c>
      <c r="H54" s="9">
        <v>0</v>
      </c>
      <c r="I54" s="9">
        <v>0</v>
      </c>
      <c r="J54" s="9">
        <v>11</v>
      </c>
      <c r="K54" s="9">
        <v>0</v>
      </c>
      <c r="L54" s="9">
        <v>7</v>
      </c>
      <c r="M54" s="9">
        <v>36</v>
      </c>
      <c r="N54" s="9">
        <v>7</v>
      </c>
      <c r="O54" s="9">
        <v>0</v>
      </c>
      <c r="P54" s="9">
        <v>0</v>
      </c>
      <c r="Q54" s="9">
        <v>0</v>
      </c>
      <c r="R54" s="9">
        <v>0</v>
      </c>
    </row>
    <row r="55" spans="1:18" x14ac:dyDescent="0.25">
      <c r="A55" s="9" t="s">
        <v>327</v>
      </c>
      <c r="B55" s="3" t="s">
        <v>233</v>
      </c>
      <c r="C55" s="9">
        <v>0</v>
      </c>
      <c r="D55" s="9">
        <v>1</v>
      </c>
      <c r="E55" s="9">
        <v>1</v>
      </c>
      <c r="F55" s="9">
        <v>3</v>
      </c>
      <c r="G55" s="9">
        <v>0</v>
      </c>
      <c r="H55" s="9">
        <v>0</v>
      </c>
      <c r="I55" s="9">
        <v>0</v>
      </c>
      <c r="J55" s="9">
        <v>5</v>
      </c>
      <c r="K55" s="9">
        <v>0</v>
      </c>
      <c r="L55" s="9">
        <v>3</v>
      </c>
      <c r="M55" s="9">
        <v>15</v>
      </c>
      <c r="N55" s="9">
        <v>5</v>
      </c>
      <c r="O55" s="9">
        <v>0</v>
      </c>
      <c r="P55" s="9">
        <v>3</v>
      </c>
      <c r="Q55" s="9">
        <v>0</v>
      </c>
      <c r="R55" s="9">
        <v>0</v>
      </c>
    </row>
    <row r="56" spans="1:18" x14ac:dyDescent="0.25">
      <c r="A56" s="9" t="s">
        <v>328</v>
      </c>
      <c r="B56" s="3" t="s">
        <v>287</v>
      </c>
      <c r="C56" s="9">
        <v>0</v>
      </c>
      <c r="D56" s="9">
        <v>1</v>
      </c>
      <c r="E56" s="9">
        <v>1</v>
      </c>
      <c r="F56" s="9">
        <v>2</v>
      </c>
      <c r="G56" s="9">
        <v>1</v>
      </c>
      <c r="H56" s="9">
        <v>0</v>
      </c>
      <c r="I56" s="9">
        <v>0</v>
      </c>
      <c r="J56" s="9">
        <v>5</v>
      </c>
      <c r="K56" s="9">
        <v>0</v>
      </c>
      <c r="L56" s="9">
        <v>5</v>
      </c>
      <c r="M56" s="9">
        <v>15</v>
      </c>
      <c r="N56" s="9">
        <v>5</v>
      </c>
      <c r="O56" s="9">
        <v>0</v>
      </c>
      <c r="P56" s="9">
        <v>6</v>
      </c>
      <c r="Q56" s="9">
        <v>0</v>
      </c>
      <c r="R56" s="9">
        <v>0</v>
      </c>
    </row>
    <row r="57" spans="1:18" x14ac:dyDescent="0.25">
      <c r="A57" s="9" t="s">
        <v>97</v>
      </c>
      <c r="B57" s="3" t="s">
        <v>235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2</v>
      </c>
      <c r="K57" s="9">
        <v>0</v>
      </c>
      <c r="L57" s="9">
        <v>2</v>
      </c>
      <c r="M57" s="9">
        <v>3</v>
      </c>
      <c r="N57" s="9">
        <v>1</v>
      </c>
      <c r="O57" s="9">
        <v>0</v>
      </c>
      <c r="P57" s="9">
        <v>0</v>
      </c>
      <c r="Q57" s="9">
        <v>0</v>
      </c>
      <c r="R57" s="9">
        <v>0</v>
      </c>
    </row>
    <row r="58" spans="1:18" x14ac:dyDescent="0.25">
      <c r="A58" s="9" t="s">
        <v>98</v>
      </c>
      <c r="B58" s="3" t="s">
        <v>237</v>
      </c>
      <c r="C58" s="9">
        <v>0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4</v>
      </c>
      <c r="K58" s="9">
        <v>0</v>
      </c>
      <c r="L58" s="9">
        <v>1</v>
      </c>
      <c r="M58" s="9">
        <v>6</v>
      </c>
      <c r="N58" s="9">
        <v>2</v>
      </c>
      <c r="O58" s="9">
        <v>0</v>
      </c>
      <c r="P58" s="9">
        <v>0</v>
      </c>
      <c r="Q58" s="9">
        <v>0</v>
      </c>
      <c r="R58" s="9">
        <v>0</v>
      </c>
    </row>
    <row r="59" spans="1:18" x14ac:dyDescent="0.25">
      <c r="A59" s="9" t="s">
        <v>99</v>
      </c>
      <c r="B59" s="3" t="s">
        <v>148</v>
      </c>
      <c r="C59" s="9">
        <v>0</v>
      </c>
      <c r="D59" s="9">
        <v>1</v>
      </c>
      <c r="E59" s="9">
        <v>0</v>
      </c>
      <c r="F59" s="9">
        <v>4</v>
      </c>
      <c r="G59" s="9">
        <v>1</v>
      </c>
      <c r="H59" s="9">
        <v>0</v>
      </c>
      <c r="I59" s="9">
        <v>0</v>
      </c>
      <c r="J59" s="9">
        <v>5</v>
      </c>
      <c r="K59" s="9">
        <v>0</v>
      </c>
      <c r="L59" s="9">
        <v>5</v>
      </c>
      <c r="M59" s="9">
        <v>3</v>
      </c>
      <c r="N59" s="9">
        <v>0</v>
      </c>
      <c r="O59" s="9">
        <v>0</v>
      </c>
      <c r="P59" s="9">
        <v>2</v>
      </c>
      <c r="Q59" s="9">
        <v>0</v>
      </c>
      <c r="R59" s="9">
        <v>0</v>
      </c>
    </row>
    <row r="60" spans="1:18" x14ac:dyDescent="0.25">
      <c r="A60" s="9" t="s">
        <v>329</v>
      </c>
      <c r="B60" s="3" t="s">
        <v>239</v>
      </c>
      <c r="C60" s="9">
        <v>0</v>
      </c>
      <c r="D60" s="9">
        <v>0</v>
      </c>
      <c r="E60" s="9">
        <v>1</v>
      </c>
      <c r="F60" s="9">
        <v>1</v>
      </c>
      <c r="G60" s="9">
        <v>2</v>
      </c>
      <c r="H60" s="9">
        <v>0</v>
      </c>
      <c r="I60" s="9">
        <v>0</v>
      </c>
      <c r="J60" s="9">
        <v>6</v>
      </c>
      <c r="K60" s="9">
        <v>0</v>
      </c>
      <c r="L60" s="9">
        <v>2</v>
      </c>
      <c r="M60" s="9">
        <v>3</v>
      </c>
      <c r="N60" s="9">
        <v>3</v>
      </c>
      <c r="O60" s="9">
        <v>0</v>
      </c>
      <c r="P60" s="9">
        <v>0</v>
      </c>
      <c r="Q60" s="9">
        <v>0</v>
      </c>
      <c r="R60" s="9">
        <v>0</v>
      </c>
    </row>
    <row r="61" spans="1:18" x14ac:dyDescent="0.25">
      <c r="A61" s="9" t="s">
        <v>330</v>
      </c>
      <c r="B61" s="3" t="s">
        <v>241</v>
      </c>
      <c r="C61" s="9">
        <v>0</v>
      </c>
      <c r="D61" s="9">
        <v>0</v>
      </c>
      <c r="E61" s="9">
        <v>0</v>
      </c>
      <c r="F61" s="9">
        <v>4</v>
      </c>
      <c r="G61" s="9">
        <v>1</v>
      </c>
      <c r="H61" s="9">
        <v>0</v>
      </c>
      <c r="I61" s="9">
        <v>0</v>
      </c>
      <c r="J61" s="9">
        <v>5</v>
      </c>
      <c r="K61" s="9">
        <v>0</v>
      </c>
      <c r="L61" s="9">
        <v>4</v>
      </c>
      <c r="M61" s="9">
        <v>11</v>
      </c>
      <c r="N61" s="9">
        <v>3</v>
      </c>
      <c r="O61" s="9">
        <v>0</v>
      </c>
      <c r="P61" s="9">
        <v>1</v>
      </c>
      <c r="Q61" s="9">
        <v>0</v>
      </c>
      <c r="R61" s="9">
        <v>0</v>
      </c>
    </row>
    <row r="62" spans="1:18" x14ac:dyDescent="0.25">
      <c r="A62" s="9" t="s">
        <v>100</v>
      </c>
      <c r="B62" s="3" t="s">
        <v>243</v>
      </c>
      <c r="C62" s="9">
        <v>0</v>
      </c>
      <c r="D62" s="9">
        <v>0</v>
      </c>
      <c r="E62" s="9">
        <v>0</v>
      </c>
      <c r="F62" s="9">
        <v>3</v>
      </c>
      <c r="G62" s="9">
        <v>0</v>
      </c>
      <c r="H62" s="9">
        <v>0</v>
      </c>
      <c r="I62" s="9">
        <v>0</v>
      </c>
      <c r="J62" s="9">
        <v>8</v>
      </c>
      <c r="K62" s="9">
        <v>0</v>
      </c>
      <c r="L62" s="9">
        <v>2</v>
      </c>
      <c r="M62" s="9">
        <v>17</v>
      </c>
      <c r="N62" s="9">
        <v>5</v>
      </c>
      <c r="O62" s="9">
        <v>0</v>
      </c>
      <c r="P62" s="9">
        <v>2</v>
      </c>
      <c r="Q62" s="9">
        <v>0</v>
      </c>
      <c r="R62" s="9">
        <v>0</v>
      </c>
    </row>
    <row r="63" spans="1:18" x14ac:dyDescent="0.25">
      <c r="A63" s="9" t="s">
        <v>331</v>
      </c>
      <c r="B63" s="3" t="s">
        <v>150</v>
      </c>
      <c r="C63" s="9">
        <v>0</v>
      </c>
      <c r="D63" s="9">
        <v>0</v>
      </c>
      <c r="E63" s="9">
        <v>2</v>
      </c>
      <c r="F63" s="9">
        <v>3</v>
      </c>
      <c r="G63" s="9">
        <v>0</v>
      </c>
      <c r="H63" s="9">
        <v>0</v>
      </c>
      <c r="I63" s="9">
        <v>0</v>
      </c>
      <c r="J63" s="9">
        <v>7</v>
      </c>
      <c r="K63" s="9">
        <v>0</v>
      </c>
      <c r="L63" s="9">
        <v>13</v>
      </c>
      <c r="M63" s="9">
        <v>4</v>
      </c>
      <c r="N63" s="9">
        <v>3</v>
      </c>
      <c r="O63" s="9">
        <v>0</v>
      </c>
      <c r="P63" s="9">
        <v>1</v>
      </c>
      <c r="Q63" s="9">
        <v>0</v>
      </c>
      <c r="R63" s="9">
        <v>0</v>
      </c>
    </row>
    <row r="64" spans="1:18" x14ac:dyDescent="0.25">
      <c r="A64" s="9" t="s">
        <v>332</v>
      </c>
      <c r="B64" s="3" t="s">
        <v>152</v>
      </c>
      <c r="C64" s="9">
        <v>0</v>
      </c>
      <c r="D64" s="9">
        <v>0</v>
      </c>
      <c r="E64" s="9">
        <v>0</v>
      </c>
      <c r="F64" s="9">
        <v>2</v>
      </c>
      <c r="G64" s="9">
        <v>0</v>
      </c>
      <c r="H64" s="9">
        <v>0</v>
      </c>
      <c r="I64" s="9">
        <v>0</v>
      </c>
      <c r="J64" s="9">
        <v>2</v>
      </c>
      <c r="K64" s="9">
        <v>0</v>
      </c>
      <c r="L64" s="9">
        <v>5</v>
      </c>
      <c r="M64" s="9">
        <v>4</v>
      </c>
      <c r="N64" s="9">
        <v>1</v>
      </c>
      <c r="O64" s="9">
        <v>0</v>
      </c>
      <c r="P64" s="9">
        <v>0</v>
      </c>
      <c r="Q64" s="9">
        <v>0</v>
      </c>
      <c r="R64" s="9">
        <v>0</v>
      </c>
    </row>
    <row r="65" spans="1:18" x14ac:dyDescent="0.25">
      <c r="A65" s="9" t="s">
        <v>333</v>
      </c>
      <c r="B65" s="3" t="s">
        <v>245</v>
      </c>
      <c r="C65" s="9">
        <v>0</v>
      </c>
      <c r="D65" s="9">
        <v>0</v>
      </c>
      <c r="E65" s="9">
        <v>1</v>
      </c>
      <c r="F65" s="9">
        <v>6</v>
      </c>
      <c r="G65" s="9">
        <v>1</v>
      </c>
      <c r="H65" s="9">
        <v>0</v>
      </c>
      <c r="I65" s="9">
        <v>0</v>
      </c>
      <c r="J65" s="9">
        <v>7</v>
      </c>
      <c r="K65" s="9">
        <v>0</v>
      </c>
      <c r="L65" s="9">
        <v>6</v>
      </c>
      <c r="M65" s="9">
        <v>3</v>
      </c>
      <c r="N65" s="9">
        <v>2</v>
      </c>
      <c r="O65" s="9">
        <v>0</v>
      </c>
      <c r="P65" s="9">
        <v>2</v>
      </c>
      <c r="Q65" s="9">
        <v>0</v>
      </c>
      <c r="R65" s="9">
        <v>0</v>
      </c>
    </row>
    <row r="66" spans="1:18" x14ac:dyDescent="0.25">
      <c r="A66" s="9" t="s">
        <v>334</v>
      </c>
      <c r="B66" s="3" t="s">
        <v>247</v>
      </c>
      <c r="C66" s="9">
        <v>1</v>
      </c>
      <c r="D66" s="9">
        <v>0</v>
      </c>
      <c r="E66" s="9">
        <v>0</v>
      </c>
      <c r="F66" s="9">
        <v>1</v>
      </c>
      <c r="G66" s="9">
        <v>1</v>
      </c>
      <c r="H66" s="9">
        <v>0</v>
      </c>
      <c r="I66" s="9">
        <v>0</v>
      </c>
      <c r="J66" s="9">
        <v>4</v>
      </c>
      <c r="K66" s="9">
        <v>0</v>
      </c>
      <c r="L66" s="9">
        <v>5</v>
      </c>
      <c r="M66" s="9">
        <v>3</v>
      </c>
      <c r="N66" s="9">
        <v>1</v>
      </c>
      <c r="O66" s="9">
        <v>0</v>
      </c>
      <c r="P66" s="9">
        <v>0</v>
      </c>
      <c r="Q66" s="9">
        <v>0</v>
      </c>
      <c r="R66" s="9">
        <v>0</v>
      </c>
    </row>
    <row r="67" spans="1:18" x14ac:dyDescent="0.25">
      <c r="A67" s="9" t="s">
        <v>335</v>
      </c>
      <c r="B67" s="3" t="s">
        <v>249</v>
      </c>
      <c r="C67" s="9">
        <v>0</v>
      </c>
      <c r="D67" s="9">
        <v>0</v>
      </c>
      <c r="E67" s="9">
        <v>1</v>
      </c>
      <c r="F67" s="9">
        <v>3</v>
      </c>
      <c r="G67" s="9">
        <v>2</v>
      </c>
      <c r="H67" s="9">
        <v>0</v>
      </c>
      <c r="I67" s="9">
        <v>0</v>
      </c>
      <c r="J67" s="9">
        <v>4</v>
      </c>
      <c r="K67" s="9">
        <v>0</v>
      </c>
      <c r="L67" s="9">
        <v>10</v>
      </c>
      <c r="M67" s="9">
        <v>5</v>
      </c>
      <c r="N67" s="9">
        <v>0</v>
      </c>
      <c r="O67" s="9">
        <v>0</v>
      </c>
      <c r="P67" s="9">
        <v>3</v>
      </c>
      <c r="Q67" s="9">
        <v>0</v>
      </c>
      <c r="R67" s="9">
        <v>0</v>
      </c>
    </row>
    <row r="68" spans="1:18" x14ac:dyDescent="0.25">
      <c r="A68" s="9" t="s">
        <v>336</v>
      </c>
      <c r="B68" s="3" t="s">
        <v>101</v>
      </c>
      <c r="C68" s="9">
        <v>1</v>
      </c>
      <c r="D68" s="9">
        <v>0</v>
      </c>
      <c r="E68" s="9">
        <v>2</v>
      </c>
      <c r="F68" s="9">
        <v>2</v>
      </c>
      <c r="G68" s="9">
        <v>0</v>
      </c>
      <c r="H68" s="9">
        <v>0</v>
      </c>
      <c r="I68" s="9">
        <v>0</v>
      </c>
      <c r="J68" s="9">
        <v>6</v>
      </c>
      <c r="K68" s="9">
        <v>0</v>
      </c>
      <c r="L68" s="9">
        <v>3</v>
      </c>
      <c r="M68" s="9">
        <v>7</v>
      </c>
      <c r="N68" s="9">
        <v>4</v>
      </c>
      <c r="O68" s="9">
        <v>0</v>
      </c>
      <c r="P68" s="9">
        <v>1</v>
      </c>
      <c r="Q68" s="9">
        <v>0</v>
      </c>
      <c r="R68" s="9">
        <v>0</v>
      </c>
    </row>
    <row r="69" spans="1:18" x14ac:dyDescent="0.25">
      <c r="A69" s="9" t="s">
        <v>337</v>
      </c>
      <c r="B69" s="3" t="s">
        <v>252</v>
      </c>
      <c r="C69" s="9">
        <v>0</v>
      </c>
      <c r="D69" s="9">
        <v>0</v>
      </c>
      <c r="E69" s="9">
        <v>3</v>
      </c>
      <c r="F69" s="9">
        <v>3</v>
      </c>
      <c r="G69" s="9">
        <v>0</v>
      </c>
      <c r="H69" s="9">
        <v>0</v>
      </c>
      <c r="I69" s="9">
        <v>0</v>
      </c>
      <c r="J69" s="9">
        <v>10</v>
      </c>
      <c r="K69" s="9">
        <v>0</v>
      </c>
      <c r="L69" s="9">
        <v>6</v>
      </c>
      <c r="M69" s="9">
        <v>5</v>
      </c>
      <c r="N69" s="9">
        <v>4</v>
      </c>
      <c r="O69" s="9">
        <v>0</v>
      </c>
      <c r="P69" s="9">
        <v>3</v>
      </c>
      <c r="Q69" s="9">
        <v>0</v>
      </c>
      <c r="R69" s="9">
        <v>0</v>
      </c>
    </row>
    <row r="70" spans="1:18" x14ac:dyDescent="0.25">
      <c r="A70" s="9" t="s">
        <v>338</v>
      </c>
      <c r="B70" s="3" t="s">
        <v>254</v>
      </c>
      <c r="C70" s="9">
        <v>0</v>
      </c>
      <c r="D70" s="9">
        <v>1</v>
      </c>
      <c r="E70" s="9">
        <v>2</v>
      </c>
      <c r="F70" s="9">
        <v>2</v>
      </c>
      <c r="G70" s="9">
        <v>0</v>
      </c>
      <c r="H70" s="9">
        <v>0</v>
      </c>
      <c r="I70" s="9">
        <v>0</v>
      </c>
      <c r="J70" s="9">
        <v>6</v>
      </c>
      <c r="K70" s="9">
        <v>0</v>
      </c>
      <c r="L70" s="9">
        <v>5</v>
      </c>
      <c r="M70" s="9">
        <v>5</v>
      </c>
      <c r="N70" s="9">
        <v>3</v>
      </c>
      <c r="O70" s="9">
        <v>0</v>
      </c>
      <c r="P70" s="9">
        <v>2</v>
      </c>
      <c r="Q70" s="9">
        <v>0</v>
      </c>
      <c r="R70" s="9">
        <v>0</v>
      </c>
    </row>
    <row r="71" spans="1:18" x14ac:dyDescent="0.25">
      <c r="A71" s="9" t="s">
        <v>339</v>
      </c>
      <c r="B71" s="3" t="s">
        <v>340</v>
      </c>
      <c r="C71" s="9">
        <v>1</v>
      </c>
      <c r="D71" s="9">
        <v>0</v>
      </c>
      <c r="E71" s="9">
        <v>1</v>
      </c>
      <c r="F71" s="9">
        <v>0</v>
      </c>
      <c r="G71" s="9">
        <v>0</v>
      </c>
      <c r="H71" s="9">
        <v>0</v>
      </c>
      <c r="I71" s="9">
        <v>0</v>
      </c>
      <c r="J71" s="9">
        <v>5</v>
      </c>
      <c r="K71" s="9">
        <v>0</v>
      </c>
      <c r="L71" s="9">
        <v>5</v>
      </c>
      <c r="M71" s="9">
        <v>6</v>
      </c>
      <c r="N71" s="9">
        <v>1</v>
      </c>
      <c r="O71" s="9">
        <v>0</v>
      </c>
      <c r="P71" s="9">
        <v>0</v>
      </c>
      <c r="Q71" s="9">
        <v>0</v>
      </c>
      <c r="R71" s="9">
        <v>0</v>
      </c>
    </row>
    <row r="72" spans="1:18" x14ac:dyDescent="0.25">
      <c r="A72" s="9" t="s">
        <v>102</v>
      </c>
      <c r="B72" s="3" t="s">
        <v>154</v>
      </c>
      <c r="C72" s="9">
        <v>0</v>
      </c>
      <c r="D72" s="9">
        <v>2</v>
      </c>
      <c r="E72" s="9">
        <v>1</v>
      </c>
      <c r="F72" s="9">
        <v>1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6</v>
      </c>
      <c r="M72" s="9">
        <v>1</v>
      </c>
      <c r="N72" s="9">
        <v>0</v>
      </c>
      <c r="O72" s="9">
        <v>0</v>
      </c>
      <c r="P72" s="9">
        <v>2</v>
      </c>
      <c r="Q72" s="9">
        <v>0</v>
      </c>
      <c r="R72" s="9">
        <v>0</v>
      </c>
    </row>
    <row r="73" spans="1:18" x14ac:dyDescent="0.25">
      <c r="A73" s="9" t="s">
        <v>103</v>
      </c>
      <c r="B73" s="3" t="s">
        <v>256</v>
      </c>
      <c r="C73" s="9">
        <v>0</v>
      </c>
      <c r="D73" s="9">
        <v>0</v>
      </c>
      <c r="E73" s="9">
        <v>0</v>
      </c>
      <c r="F73" s="9">
        <v>2</v>
      </c>
      <c r="G73" s="9">
        <v>1</v>
      </c>
      <c r="H73" s="9">
        <v>0</v>
      </c>
      <c r="I73" s="9">
        <v>0</v>
      </c>
      <c r="J73" s="9">
        <v>5</v>
      </c>
      <c r="K73" s="9">
        <v>0</v>
      </c>
      <c r="L73" s="9">
        <v>5</v>
      </c>
      <c r="M73" s="9">
        <v>8</v>
      </c>
      <c r="N73" s="9">
        <v>1</v>
      </c>
      <c r="O73" s="9">
        <v>0</v>
      </c>
      <c r="P73" s="9">
        <v>0</v>
      </c>
      <c r="Q73" s="9">
        <v>0</v>
      </c>
      <c r="R73" s="9">
        <v>0</v>
      </c>
    </row>
    <row r="74" spans="1:18" x14ac:dyDescent="0.25">
      <c r="A74" s="9" t="s">
        <v>341</v>
      </c>
      <c r="B74" s="3" t="s">
        <v>258</v>
      </c>
      <c r="C74" s="9">
        <v>0</v>
      </c>
      <c r="D74" s="9">
        <v>0</v>
      </c>
      <c r="E74" s="9">
        <v>2</v>
      </c>
      <c r="F74" s="9">
        <v>1</v>
      </c>
      <c r="G74" s="9">
        <v>0</v>
      </c>
      <c r="H74" s="9">
        <v>0</v>
      </c>
      <c r="I74" s="9">
        <v>0</v>
      </c>
      <c r="J74" s="9">
        <v>3</v>
      </c>
      <c r="K74" s="9">
        <v>0</v>
      </c>
      <c r="L74" s="9">
        <v>7</v>
      </c>
      <c r="M74" s="9">
        <v>6</v>
      </c>
      <c r="N74" s="9">
        <v>2</v>
      </c>
      <c r="O74" s="9">
        <v>0</v>
      </c>
      <c r="P74" s="9">
        <v>2</v>
      </c>
      <c r="Q74" s="9">
        <v>0</v>
      </c>
      <c r="R74" s="9">
        <v>0</v>
      </c>
    </row>
    <row r="75" spans="1:18" x14ac:dyDescent="0.25">
      <c r="A75" s="9" t="s">
        <v>342</v>
      </c>
      <c r="B75" s="3" t="s">
        <v>343</v>
      </c>
      <c r="C75" s="9">
        <v>0</v>
      </c>
      <c r="D75" s="9">
        <v>0</v>
      </c>
      <c r="E75" s="9">
        <v>2</v>
      </c>
      <c r="F75" s="9">
        <v>2</v>
      </c>
      <c r="G75" s="9">
        <v>1</v>
      </c>
      <c r="H75" s="9">
        <v>0</v>
      </c>
      <c r="I75" s="9">
        <v>0</v>
      </c>
      <c r="J75" s="9">
        <v>6</v>
      </c>
      <c r="K75" s="9">
        <v>0</v>
      </c>
      <c r="L75" s="9">
        <v>4</v>
      </c>
      <c r="M75" s="9">
        <v>3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</row>
    <row r="76" spans="1:18" x14ac:dyDescent="0.25">
      <c r="A76" s="9" t="s">
        <v>104</v>
      </c>
      <c r="B76" s="3" t="s">
        <v>156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2</v>
      </c>
      <c r="M76" s="9">
        <v>6</v>
      </c>
      <c r="N76" s="9">
        <v>4</v>
      </c>
      <c r="O76" s="9">
        <v>0</v>
      </c>
      <c r="P76" s="9">
        <v>0</v>
      </c>
      <c r="Q76" s="9">
        <v>0</v>
      </c>
      <c r="R76" s="9">
        <v>0</v>
      </c>
    </row>
    <row r="77" spans="1:18" x14ac:dyDescent="0.25">
      <c r="A77" s="9" t="s">
        <v>344</v>
      </c>
      <c r="B77" s="3" t="s">
        <v>260</v>
      </c>
      <c r="C77" s="9">
        <v>1</v>
      </c>
      <c r="D77" s="9">
        <v>0</v>
      </c>
      <c r="E77" s="9">
        <v>5</v>
      </c>
      <c r="F77" s="9">
        <v>3</v>
      </c>
      <c r="G77" s="9">
        <v>1</v>
      </c>
      <c r="H77" s="9">
        <v>0</v>
      </c>
      <c r="I77" s="9">
        <v>0</v>
      </c>
      <c r="J77" s="9">
        <v>15</v>
      </c>
      <c r="K77" s="9">
        <v>0</v>
      </c>
      <c r="L77" s="9">
        <v>6</v>
      </c>
      <c r="M77" s="9">
        <v>17</v>
      </c>
      <c r="N77" s="9">
        <v>7</v>
      </c>
      <c r="O77" s="9">
        <v>0</v>
      </c>
      <c r="P77" s="9">
        <v>4</v>
      </c>
      <c r="Q77" s="9">
        <v>0</v>
      </c>
      <c r="R77" s="9">
        <v>0</v>
      </c>
    </row>
    <row r="78" spans="1:18" x14ac:dyDescent="0.25">
      <c r="A78" s="9" t="s">
        <v>345</v>
      </c>
      <c r="B78" s="3" t="s">
        <v>262</v>
      </c>
      <c r="C78" s="9">
        <v>0</v>
      </c>
      <c r="D78" s="9">
        <v>0</v>
      </c>
      <c r="E78" s="9">
        <v>1</v>
      </c>
      <c r="F78" s="9">
        <v>9</v>
      </c>
      <c r="G78" s="9">
        <v>0</v>
      </c>
      <c r="H78" s="9">
        <v>0</v>
      </c>
      <c r="I78" s="9">
        <v>0</v>
      </c>
      <c r="J78" s="9">
        <v>10</v>
      </c>
      <c r="K78" s="9">
        <v>0</v>
      </c>
      <c r="L78" s="9">
        <v>4</v>
      </c>
      <c r="M78" s="9">
        <v>7</v>
      </c>
      <c r="N78" s="9">
        <v>2</v>
      </c>
      <c r="O78" s="9">
        <v>0</v>
      </c>
      <c r="P78" s="9">
        <v>0</v>
      </c>
      <c r="Q78" s="9">
        <v>0</v>
      </c>
      <c r="R78" s="9">
        <v>0</v>
      </c>
    </row>
    <row r="79" spans="1:18" x14ac:dyDescent="0.25">
      <c r="A79" s="9" t="s">
        <v>346</v>
      </c>
      <c r="B79" s="3" t="s">
        <v>158</v>
      </c>
      <c r="C79" s="9">
        <v>0</v>
      </c>
      <c r="D79" s="9">
        <v>0</v>
      </c>
      <c r="E79" s="9">
        <v>0</v>
      </c>
      <c r="F79" s="9">
        <v>2</v>
      </c>
      <c r="G79" s="9">
        <v>1</v>
      </c>
      <c r="H79" s="9">
        <v>0</v>
      </c>
      <c r="I79" s="9">
        <v>0</v>
      </c>
      <c r="J79" s="9">
        <v>2</v>
      </c>
      <c r="K79" s="9">
        <v>0</v>
      </c>
      <c r="L79" s="9">
        <v>1</v>
      </c>
      <c r="M79" s="9">
        <v>7</v>
      </c>
      <c r="N79" s="9">
        <v>2</v>
      </c>
      <c r="O79" s="9">
        <v>0</v>
      </c>
      <c r="P79" s="9">
        <v>1</v>
      </c>
      <c r="Q79" s="9">
        <v>0</v>
      </c>
      <c r="R79" s="9">
        <v>0</v>
      </c>
    </row>
    <row r="80" spans="1:18" x14ac:dyDescent="0.25">
      <c r="A80" s="9" t="s">
        <v>347</v>
      </c>
      <c r="B80" s="3" t="s">
        <v>160</v>
      </c>
      <c r="C80" s="9">
        <v>0</v>
      </c>
      <c r="D80" s="9">
        <v>0</v>
      </c>
      <c r="E80" s="9">
        <v>0</v>
      </c>
      <c r="F80" s="9">
        <v>1</v>
      </c>
      <c r="G80" s="9">
        <v>0</v>
      </c>
      <c r="H80" s="9">
        <v>0</v>
      </c>
      <c r="I80" s="9">
        <v>0</v>
      </c>
      <c r="J80" s="9">
        <v>6</v>
      </c>
      <c r="K80" s="9">
        <v>0</v>
      </c>
      <c r="L80" s="9">
        <v>4</v>
      </c>
      <c r="M80" s="9">
        <v>3</v>
      </c>
      <c r="N80" s="9">
        <v>3</v>
      </c>
      <c r="O80" s="9">
        <v>0</v>
      </c>
      <c r="P80" s="9">
        <v>1</v>
      </c>
      <c r="Q80" s="9">
        <v>0</v>
      </c>
      <c r="R80" s="9">
        <v>0</v>
      </c>
    </row>
    <row r="81" spans="1:18" x14ac:dyDescent="0.25">
      <c r="A81" s="9" t="s">
        <v>348</v>
      </c>
      <c r="B81" s="3" t="s">
        <v>264</v>
      </c>
      <c r="C81" s="9">
        <v>0</v>
      </c>
      <c r="D81" s="9">
        <v>0</v>
      </c>
      <c r="E81" s="9">
        <v>0</v>
      </c>
      <c r="F81" s="9">
        <v>7</v>
      </c>
      <c r="G81" s="9">
        <v>0</v>
      </c>
      <c r="H81" s="9">
        <v>0</v>
      </c>
      <c r="I81" s="9">
        <v>0</v>
      </c>
      <c r="J81" s="9">
        <v>7</v>
      </c>
      <c r="K81" s="9">
        <v>0</v>
      </c>
      <c r="L81" s="9">
        <v>3</v>
      </c>
      <c r="M81" s="9">
        <v>5</v>
      </c>
      <c r="N81" s="9">
        <v>2</v>
      </c>
      <c r="O81" s="9">
        <v>0</v>
      </c>
      <c r="P81" s="9">
        <v>0</v>
      </c>
      <c r="Q81" s="9">
        <v>0</v>
      </c>
      <c r="R81" s="9">
        <v>0</v>
      </c>
    </row>
    <row r="82" spans="1:18" x14ac:dyDescent="0.25">
      <c r="A82" s="9" t="s">
        <v>349</v>
      </c>
      <c r="B82" s="3" t="s">
        <v>266</v>
      </c>
      <c r="C82" s="9">
        <v>0</v>
      </c>
      <c r="D82" s="9">
        <v>1</v>
      </c>
      <c r="E82" s="9">
        <v>2</v>
      </c>
      <c r="F82" s="9">
        <v>2</v>
      </c>
      <c r="G82" s="9">
        <v>0</v>
      </c>
      <c r="H82" s="9">
        <v>0</v>
      </c>
      <c r="I82" s="9">
        <v>0</v>
      </c>
      <c r="J82" s="9">
        <v>5</v>
      </c>
      <c r="K82" s="9">
        <v>0</v>
      </c>
      <c r="L82" s="9">
        <v>2</v>
      </c>
      <c r="M82" s="9">
        <v>4</v>
      </c>
      <c r="N82" s="9">
        <v>2</v>
      </c>
      <c r="O82" s="9">
        <v>0</v>
      </c>
      <c r="P82" s="9">
        <v>3</v>
      </c>
      <c r="Q82" s="9">
        <v>0</v>
      </c>
      <c r="R82" s="9">
        <v>0</v>
      </c>
    </row>
    <row r="83" spans="1:18" x14ac:dyDescent="0.25">
      <c r="A83" s="9" t="s">
        <v>350</v>
      </c>
      <c r="B83" s="3" t="s">
        <v>268</v>
      </c>
      <c r="C83" s="9">
        <v>0</v>
      </c>
      <c r="D83" s="9">
        <v>0</v>
      </c>
      <c r="E83" s="9">
        <v>1</v>
      </c>
      <c r="F83" s="9">
        <v>2</v>
      </c>
      <c r="G83" s="9">
        <v>0</v>
      </c>
      <c r="H83" s="9">
        <v>0</v>
      </c>
      <c r="I83" s="9">
        <v>0</v>
      </c>
      <c r="J83" s="9">
        <v>4</v>
      </c>
      <c r="K83" s="9">
        <v>0</v>
      </c>
      <c r="L83" s="9">
        <v>4</v>
      </c>
      <c r="M83" s="9">
        <v>2</v>
      </c>
      <c r="N83" s="9">
        <v>2</v>
      </c>
      <c r="O83" s="9">
        <v>0</v>
      </c>
      <c r="P83" s="9">
        <v>1</v>
      </c>
      <c r="Q83" s="9">
        <v>0</v>
      </c>
      <c r="R83" s="9">
        <v>0</v>
      </c>
    </row>
    <row r="84" spans="1:18" x14ac:dyDescent="0.25">
      <c r="A84" s="9" t="s">
        <v>351</v>
      </c>
      <c r="B84" s="3" t="s">
        <v>162</v>
      </c>
      <c r="C84" s="9">
        <v>0</v>
      </c>
      <c r="D84" s="9">
        <v>0</v>
      </c>
      <c r="E84" s="9">
        <v>0</v>
      </c>
      <c r="F84" s="9">
        <v>4</v>
      </c>
      <c r="G84" s="9">
        <v>0</v>
      </c>
      <c r="H84" s="9">
        <v>0</v>
      </c>
      <c r="I84" s="9">
        <v>0</v>
      </c>
      <c r="J84" s="9">
        <v>6</v>
      </c>
      <c r="K84" s="9">
        <v>0</v>
      </c>
      <c r="L84" s="9">
        <v>5</v>
      </c>
      <c r="M84" s="9">
        <v>7</v>
      </c>
      <c r="N84" s="9">
        <v>2</v>
      </c>
      <c r="O84" s="9">
        <v>0</v>
      </c>
      <c r="P84" s="9">
        <v>2</v>
      </c>
      <c r="Q84" s="9">
        <v>0</v>
      </c>
      <c r="R84" s="9">
        <v>0</v>
      </c>
    </row>
    <row r="85" spans="1:18" x14ac:dyDescent="0.25">
      <c r="A85" s="9" t="s">
        <v>352</v>
      </c>
      <c r="B85" s="3" t="s">
        <v>269</v>
      </c>
      <c r="C85" s="9">
        <v>0</v>
      </c>
      <c r="D85" s="9">
        <v>0</v>
      </c>
      <c r="E85" s="9">
        <v>0</v>
      </c>
      <c r="F85" s="9">
        <v>3</v>
      </c>
      <c r="G85" s="9">
        <v>0</v>
      </c>
      <c r="H85" s="9">
        <v>0</v>
      </c>
      <c r="I85" s="9">
        <v>0</v>
      </c>
      <c r="J85" s="9">
        <v>7</v>
      </c>
      <c r="K85" s="9">
        <v>0</v>
      </c>
      <c r="L85" s="9">
        <v>4</v>
      </c>
      <c r="M85" s="9">
        <v>5</v>
      </c>
      <c r="N85" s="9">
        <v>2</v>
      </c>
      <c r="O85" s="9">
        <v>0</v>
      </c>
      <c r="P85" s="9">
        <v>6</v>
      </c>
      <c r="Q85" s="9">
        <v>0</v>
      </c>
      <c r="R85" s="9">
        <v>0</v>
      </c>
    </row>
    <row r="86" spans="1:18" x14ac:dyDescent="0.25">
      <c r="A86" s="9" t="s">
        <v>353</v>
      </c>
      <c r="B86" s="3" t="s">
        <v>272</v>
      </c>
      <c r="C86" s="9">
        <v>2</v>
      </c>
      <c r="D86" s="9">
        <v>1</v>
      </c>
      <c r="E86" s="9">
        <v>0</v>
      </c>
      <c r="F86" s="9">
        <v>1</v>
      </c>
      <c r="G86" s="9">
        <v>2</v>
      </c>
      <c r="H86" s="9">
        <v>0</v>
      </c>
      <c r="I86" s="9">
        <v>0</v>
      </c>
      <c r="J86" s="9">
        <v>4</v>
      </c>
      <c r="K86" s="9">
        <v>0</v>
      </c>
      <c r="L86" s="9">
        <v>6</v>
      </c>
      <c r="M86" s="9">
        <v>8</v>
      </c>
      <c r="N86" s="9">
        <v>10</v>
      </c>
      <c r="O86" s="9">
        <v>0</v>
      </c>
      <c r="P86" s="9">
        <v>4</v>
      </c>
      <c r="Q86" s="9">
        <v>0</v>
      </c>
      <c r="R86" s="9">
        <v>0</v>
      </c>
    </row>
    <row r="87" spans="1:18" x14ac:dyDescent="0.25">
      <c r="A87" s="9" t="s">
        <v>354</v>
      </c>
      <c r="B87" s="3" t="s">
        <v>164</v>
      </c>
      <c r="C87" s="9">
        <v>1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2</v>
      </c>
      <c r="K87" s="9">
        <v>0</v>
      </c>
      <c r="L87" s="9">
        <v>5</v>
      </c>
      <c r="M87" s="9">
        <v>6</v>
      </c>
      <c r="N87" s="9">
        <v>0</v>
      </c>
      <c r="O87" s="9">
        <v>0</v>
      </c>
      <c r="P87" s="9">
        <v>3</v>
      </c>
      <c r="Q87" s="9">
        <v>0</v>
      </c>
      <c r="R87" s="9">
        <v>0</v>
      </c>
    </row>
    <row r="88" spans="1:18" x14ac:dyDescent="0.25">
      <c r="A88" s="9" t="s">
        <v>355</v>
      </c>
      <c r="B88" s="3" t="s">
        <v>166</v>
      </c>
      <c r="C88" s="9">
        <v>0</v>
      </c>
      <c r="D88" s="9">
        <v>0</v>
      </c>
      <c r="E88" s="9">
        <v>1</v>
      </c>
      <c r="F88" s="9">
        <v>3</v>
      </c>
      <c r="G88" s="9">
        <v>0</v>
      </c>
      <c r="H88" s="9">
        <v>0</v>
      </c>
      <c r="I88" s="9">
        <v>0</v>
      </c>
      <c r="J88" s="9">
        <v>4</v>
      </c>
      <c r="K88" s="9">
        <v>0</v>
      </c>
      <c r="L88" s="9">
        <v>4</v>
      </c>
      <c r="M88" s="9">
        <v>7</v>
      </c>
      <c r="N88" s="9">
        <v>2</v>
      </c>
      <c r="O88" s="9">
        <v>0</v>
      </c>
      <c r="P88" s="9">
        <v>1</v>
      </c>
      <c r="Q88" s="9">
        <v>0</v>
      </c>
      <c r="R88" s="9">
        <v>0</v>
      </c>
    </row>
    <row r="89" spans="1:18" x14ac:dyDescent="0.25">
      <c r="A89" s="9" t="s">
        <v>1050</v>
      </c>
      <c r="B89" s="3" t="s">
        <v>270</v>
      </c>
      <c r="C89" s="9">
        <v>1</v>
      </c>
      <c r="D89" s="9">
        <v>0</v>
      </c>
      <c r="E89" s="9">
        <v>2</v>
      </c>
      <c r="F89" s="9">
        <v>5</v>
      </c>
      <c r="G89" s="9">
        <v>0</v>
      </c>
      <c r="H89" s="9">
        <v>0</v>
      </c>
      <c r="I89" s="9">
        <v>0</v>
      </c>
      <c r="J89" s="9">
        <v>8</v>
      </c>
      <c r="K89" s="9">
        <v>0</v>
      </c>
      <c r="L89" s="9">
        <v>5</v>
      </c>
      <c r="M89" s="9">
        <v>6</v>
      </c>
      <c r="N89" s="9">
        <v>3</v>
      </c>
      <c r="O89" s="9">
        <v>0</v>
      </c>
      <c r="P89" s="9">
        <v>2</v>
      </c>
      <c r="Q89" s="9">
        <v>0</v>
      </c>
      <c r="R89" s="9">
        <v>0</v>
      </c>
    </row>
    <row r="90" spans="1:18" x14ac:dyDescent="0.25">
      <c r="A90" s="9" t="s">
        <v>356</v>
      </c>
      <c r="B90" s="3" t="s">
        <v>274</v>
      </c>
      <c r="C90" s="9">
        <v>0</v>
      </c>
      <c r="D90" s="9">
        <v>0</v>
      </c>
      <c r="E90" s="9">
        <v>0</v>
      </c>
      <c r="F90" s="9">
        <v>2</v>
      </c>
      <c r="G90" s="9">
        <v>1</v>
      </c>
      <c r="H90" s="9">
        <v>0</v>
      </c>
      <c r="I90" s="9">
        <v>0</v>
      </c>
      <c r="J90" s="9">
        <v>2</v>
      </c>
      <c r="K90" s="9">
        <v>0</v>
      </c>
      <c r="L90" s="9">
        <v>0</v>
      </c>
      <c r="M90" s="9">
        <v>3</v>
      </c>
      <c r="N90" s="9">
        <v>2</v>
      </c>
      <c r="O90" s="9">
        <v>0</v>
      </c>
      <c r="P90" s="9">
        <v>5</v>
      </c>
      <c r="Q90" s="9">
        <v>0</v>
      </c>
      <c r="R90" s="9">
        <v>0</v>
      </c>
    </row>
    <row r="91" spans="1:18" x14ac:dyDescent="0.25">
      <c r="A91" s="9" t="s">
        <v>357</v>
      </c>
      <c r="B91" s="3" t="s">
        <v>276</v>
      </c>
      <c r="C91" s="9">
        <v>2</v>
      </c>
      <c r="D91" s="9">
        <v>0</v>
      </c>
      <c r="E91" s="9">
        <v>2</v>
      </c>
      <c r="F91" s="9">
        <v>2</v>
      </c>
      <c r="G91" s="9">
        <v>0</v>
      </c>
      <c r="H91" s="9">
        <v>0</v>
      </c>
      <c r="I91" s="9">
        <v>0</v>
      </c>
      <c r="J91" s="9">
        <v>6</v>
      </c>
      <c r="K91" s="9">
        <v>0</v>
      </c>
      <c r="L91" s="9">
        <v>6</v>
      </c>
      <c r="M91" s="9">
        <v>4</v>
      </c>
      <c r="N91" s="9">
        <v>0</v>
      </c>
      <c r="O91" s="9">
        <v>0</v>
      </c>
      <c r="P91" s="9">
        <v>1</v>
      </c>
      <c r="Q91" s="9">
        <v>0</v>
      </c>
      <c r="R91" s="9">
        <v>0</v>
      </c>
    </row>
    <row r="92" spans="1:18" x14ac:dyDescent="0.25">
      <c r="A92" s="9" t="s">
        <v>358</v>
      </c>
      <c r="B92" s="3" t="s">
        <v>359</v>
      </c>
      <c r="C92" s="9">
        <v>1</v>
      </c>
      <c r="D92" s="9">
        <v>0</v>
      </c>
      <c r="E92" s="9">
        <v>0</v>
      </c>
      <c r="F92" s="9">
        <v>1</v>
      </c>
      <c r="G92" s="9">
        <v>0</v>
      </c>
      <c r="H92" s="9">
        <v>0</v>
      </c>
      <c r="I92" s="9">
        <v>0</v>
      </c>
      <c r="J92" s="9">
        <v>4</v>
      </c>
      <c r="K92" s="9">
        <v>0</v>
      </c>
      <c r="L92" s="9">
        <v>3</v>
      </c>
      <c r="M92" s="9">
        <v>12</v>
      </c>
      <c r="N92" s="9">
        <v>2</v>
      </c>
      <c r="O92" s="9">
        <v>0</v>
      </c>
      <c r="P92" s="9">
        <v>1</v>
      </c>
      <c r="Q92" s="9">
        <v>0</v>
      </c>
      <c r="R92" s="9">
        <v>0</v>
      </c>
    </row>
    <row r="93" spans="1:18" x14ac:dyDescent="0.25">
      <c r="A93" s="9" t="s">
        <v>360</v>
      </c>
      <c r="B93" s="3" t="s">
        <v>278</v>
      </c>
      <c r="C93" s="9">
        <v>0</v>
      </c>
      <c r="D93" s="9">
        <v>1</v>
      </c>
      <c r="E93" s="9">
        <v>1</v>
      </c>
      <c r="F93" s="9">
        <v>4</v>
      </c>
      <c r="G93" s="9">
        <v>0</v>
      </c>
      <c r="H93" s="9">
        <v>0</v>
      </c>
      <c r="I93" s="9">
        <v>0</v>
      </c>
      <c r="J93" s="9">
        <v>7</v>
      </c>
      <c r="K93" s="9">
        <v>0</v>
      </c>
      <c r="L93" s="9">
        <v>5</v>
      </c>
      <c r="M93" s="9">
        <v>5</v>
      </c>
      <c r="N93" s="9">
        <v>6</v>
      </c>
      <c r="O93" s="9">
        <v>0</v>
      </c>
      <c r="P93" s="9">
        <v>3</v>
      </c>
      <c r="Q93" s="9">
        <v>0</v>
      </c>
      <c r="R93" s="9">
        <v>0</v>
      </c>
    </row>
    <row r="94" spans="1:18" x14ac:dyDescent="0.25">
      <c r="A94" s="9" t="s">
        <v>361</v>
      </c>
      <c r="B94" s="3" t="s">
        <v>76</v>
      </c>
      <c r="C94" s="9">
        <v>0</v>
      </c>
      <c r="D94" s="9">
        <v>0</v>
      </c>
      <c r="E94" s="9">
        <v>1</v>
      </c>
      <c r="F94" s="9">
        <v>2</v>
      </c>
      <c r="G94" s="9">
        <v>1</v>
      </c>
      <c r="H94" s="9">
        <v>0</v>
      </c>
      <c r="I94" s="9">
        <v>0</v>
      </c>
      <c r="J94" s="9">
        <v>3</v>
      </c>
      <c r="K94" s="9">
        <v>4</v>
      </c>
      <c r="L94" s="9">
        <v>9</v>
      </c>
      <c r="M94" s="9">
        <v>8</v>
      </c>
      <c r="N94" s="9">
        <v>2</v>
      </c>
      <c r="O94" s="9">
        <v>0</v>
      </c>
      <c r="P94" s="9">
        <v>4</v>
      </c>
      <c r="Q94" s="9">
        <v>1</v>
      </c>
      <c r="R94" s="9">
        <v>0</v>
      </c>
    </row>
    <row r="95" spans="1:18" x14ac:dyDescent="0.25">
      <c r="A95" s="9" t="s">
        <v>362</v>
      </c>
      <c r="B95" s="3" t="s">
        <v>107</v>
      </c>
      <c r="C95" s="9">
        <v>0</v>
      </c>
      <c r="D95" s="9">
        <v>0</v>
      </c>
      <c r="E95" s="9">
        <v>7</v>
      </c>
      <c r="F95" s="9">
        <v>3</v>
      </c>
      <c r="G95" s="9">
        <v>0</v>
      </c>
      <c r="H95" s="9">
        <v>0</v>
      </c>
      <c r="I95" s="9">
        <v>0</v>
      </c>
      <c r="J95" s="9">
        <v>18</v>
      </c>
      <c r="K95" s="9">
        <v>5</v>
      </c>
      <c r="L95" s="9">
        <v>15</v>
      </c>
      <c r="M95" s="9">
        <v>13</v>
      </c>
      <c r="N95" s="9">
        <v>9</v>
      </c>
      <c r="O95" s="9">
        <v>0</v>
      </c>
      <c r="P95" s="9">
        <v>2</v>
      </c>
      <c r="Q95" s="9">
        <v>1</v>
      </c>
      <c r="R95" s="9">
        <v>0</v>
      </c>
    </row>
    <row r="96" spans="1:18" x14ac:dyDescent="0.25">
      <c r="A96" s="9" t="s">
        <v>363</v>
      </c>
      <c r="B96" s="3" t="s">
        <v>77</v>
      </c>
      <c r="C96" s="9">
        <v>0</v>
      </c>
      <c r="D96" s="9">
        <v>0</v>
      </c>
      <c r="E96" s="9">
        <v>2</v>
      </c>
      <c r="F96" s="9">
        <v>4</v>
      </c>
      <c r="G96" s="9">
        <v>0</v>
      </c>
      <c r="H96" s="9">
        <v>0</v>
      </c>
      <c r="I96" s="9">
        <v>0</v>
      </c>
      <c r="J96" s="9">
        <v>7</v>
      </c>
      <c r="K96" s="9">
        <v>0</v>
      </c>
      <c r="L96" s="9">
        <v>7</v>
      </c>
      <c r="M96" s="9">
        <v>8</v>
      </c>
      <c r="N96" s="9">
        <v>6</v>
      </c>
      <c r="O96" s="9">
        <v>0</v>
      </c>
      <c r="P96" s="9">
        <v>8</v>
      </c>
      <c r="Q96" s="9">
        <v>0</v>
      </c>
      <c r="R96" s="9">
        <v>0</v>
      </c>
    </row>
    <row r="97" spans="1:18" x14ac:dyDescent="0.25">
      <c r="A97" s="9" t="s">
        <v>364</v>
      </c>
      <c r="B97" s="3" t="s">
        <v>171</v>
      </c>
      <c r="C97" s="9">
        <v>0</v>
      </c>
      <c r="D97" s="9">
        <v>1</v>
      </c>
      <c r="E97" s="9">
        <v>4</v>
      </c>
      <c r="F97" s="9">
        <v>0</v>
      </c>
      <c r="G97" s="9">
        <v>1</v>
      </c>
      <c r="H97" s="9">
        <v>0</v>
      </c>
      <c r="I97" s="9">
        <v>0</v>
      </c>
      <c r="J97" s="9">
        <v>10</v>
      </c>
      <c r="K97" s="9">
        <v>2</v>
      </c>
      <c r="L97" s="9">
        <v>8</v>
      </c>
      <c r="M97" s="9">
        <v>9</v>
      </c>
      <c r="N97" s="9">
        <v>5</v>
      </c>
      <c r="O97" s="9">
        <v>0</v>
      </c>
      <c r="P97" s="9">
        <v>2</v>
      </c>
      <c r="Q97" s="9">
        <v>2</v>
      </c>
      <c r="R97" s="9">
        <v>0</v>
      </c>
    </row>
    <row r="98" spans="1:18" x14ac:dyDescent="0.25">
      <c r="A98" s="9" t="s">
        <v>365</v>
      </c>
      <c r="B98" s="3" t="s">
        <v>173</v>
      </c>
      <c r="C98" s="9">
        <v>1</v>
      </c>
      <c r="D98" s="9">
        <v>0</v>
      </c>
      <c r="E98" s="9">
        <v>0</v>
      </c>
      <c r="F98" s="9">
        <v>2</v>
      </c>
      <c r="G98" s="9">
        <v>1</v>
      </c>
      <c r="H98" s="9">
        <v>0</v>
      </c>
      <c r="I98" s="9">
        <v>0</v>
      </c>
      <c r="J98" s="9">
        <v>3</v>
      </c>
      <c r="K98" s="9">
        <v>1</v>
      </c>
      <c r="L98" s="9">
        <v>4</v>
      </c>
      <c r="M98" s="9">
        <v>9</v>
      </c>
      <c r="N98" s="9">
        <v>4</v>
      </c>
      <c r="O98" s="9">
        <v>0</v>
      </c>
      <c r="P98" s="9">
        <v>3</v>
      </c>
      <c r="Q98" s="9">
        <v>0</v>
      </c>
      <c r="R98" s="9">
        <v>0</v>
      </c>
    </row>
    <row r="99" spans="1:18" x14ac:dyDescent="0.25">
      <c r="A99" s="9" t="s">
        <v>366</v>
      </c>
      <c r="B99" s="3" t="s">
        <v>78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</v>
      </c>
      <c r="K99" s="9">
        <v>0</v>
      </c>
      <c r="L99" s="9">
        <v>5</v>
      </c>
      <c r="M99" s="9">
        <v>24</v>
      </c>
      <c r="N99" s="9">
        <v>3</v>
      </c>
      <c r="O99" s="9">
        <v>0</v>
      </c>
      <c r="P99" s="9">
        <v>1</v>
      </c>
      <c r="Q99" s="9">
        <v>1</v>
      </c>
      <c r="R99" s="9">
        <v>0</v>
      </c>
    </row>
    <row r="100" spans="1:18" x14ac:dyDescent="0.25">
      <c r="A100" s="9" t="s">
        <v>367</v>
      </c>
      <c r="B100" s="3" t="s">
        <v>80</v>
      </c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9">
        <v>0</v>
      </c>
      <c r="I100" s="9">
        <v>0</v>
      </c>
      <c r="J100" s="9">
        <v>1</v>
      </c>
      <c r="K100" s="9">
        <v>2</v>
      </c>
      <c r="L100" s="9">
        <v>4</v>
      </c>
      <c r="M100" s="9">
        <v>3</v>
      </c>
      <c r="N100" s="9">
        <v>3</v>
      </c>
      <c r="O100" s="9">
        <v>0</v>
      </c>
      <c r="P100" s="9">
        <v>8</v>
      </c>
      <c r="Q100" s="9">
        <v>1</v>
      </c>
      <c r="R100" s="9">
        <v>0</v>
      </c>
    </row>
    <row r="101" spans="1:18" x14ac:dyDescent="0.25">
      <c r="A101" s="9" t="s">
        <v>368</v>
      </c>
      <c r="B101" s="3" t="s">
        <v>122</v>
      </c>
      <c r="C101" s="9">
        <v>0</v>
      </c>
      <c r="D101" s="9">
        <v>0</v>
      </c>
      <c r="E101" s="9">
        <v>3</v>
      </c>
      <c r="F101" s="9">
        <v>4</v>
      </c>
      <c r="G101" s="9">
        <v>0</v>
      </c>
      <c r="H101" s="9">
        <v>0</v>
      </c>
      <c r="I101" s="9">
        <v>0</v>
      </c>
      <c r="J101" s="9">
        <v>9</v>
      </c>
      <c r="K101" s="9">
        <v>3</v>
      </c>
      <c r="L101" s="9">
        <v>13</v>
      </c>
      <c r="M101" s="9">
        <v>18</v>
      </c>
      <c r="N101" s="9">
        <v>9</v>
      </c>
      <c r="O101" s="9">
        <v>0</v>
      </c>
      <c r="P101" s="9">
        <v>7</v>
      </c>
      <c r="Q101" s="9">
        <v>5</v>
      </c>
      <c r="R101" s="9">
        <v>0</v>
      </c>
    </row>
    <row r="102" spans="1:18" x14ac:dyDescent="0.25">
      <c r="A102" s="9" t="s">
        <v>369</v>
      </c>
      <c r="B102" s="3" t="s">
        <v>176</v>
      </c>
      <c r="C102" s="9">
        <v>0</v>
      </c>
      <c r="D102" s="9">
        <v>2</v>
      </c>
      <c r="E102" s="9">
        <v>3</v>
      </c>
      <c r="F102" s="9">
        <v>3</v>
      </c>
      <c r="G102" s="9">
        <v>0</v>
      </c>
      <c r="H102" s="9">
        <v>1</v>
      </c>
      <c r="I102" s="9">
        <v>1</v>
      </c>
      <c r="J102" s="9">
        <v>8</v>
      </c>
      <c r="K102" s="9">
        <v>2</v>
      </c>
      <c r="L102" s="9">
        <v>7</v>
      </c>
      <c r="M102" s="9">
        <v>3</v>
      </c>
      <c r="N102" s="9">
        <v>1</v>
      </c>
      <c r="O102" s="9">
        <v>0</v>
      </c>
      <c r="P102" s="9">
        <v>6</v>
      </c>
      <c r="Q102" s="9">
        <v>3</v>
      </c>
      <c r="R102" s="9">
        <v>0</v>
      </c>
    </row>
    <row r="103" spans="1:18" x14ac:dyDescent="0.25">
      <c r="A103" s="9" t="s">
        <v>1051</v>
      </c>
      <c r="B103" s="3" t="s">
        <v>279</v>
      </c>
      <c r="C103" s="9">
        <v>1</v>
      </c>
      <c r="D103" s="9">
        <v>0</v>
      </c>
      <c r="E103" s="9">
        <v>1</v>
      </c>
      <c r="F103" s="9">
        <v>2</v>
      </c>
      <c r="G103" s="9">
        <v>1</v>
      </c>
      <c r="H103" s="9">
        <v>0</v>
      </c>
      <c r="I103" s="9">
        <v>0</v>
      </c>
      <c r="J103" s="9">
        <v>4</v>
      </c>
      <c r="K103" s="9">
        <v>1</v>
      </c>
      <c r="L103" s="9">
        <v>0</v>
      </c>
      <c r="M103" s="9">
        <v>12</v>
      </c>
      <c r="N103" s="9">
        <v>4</v>
      </c>
      <c r="O103" s="9">
        <v>0</v>
      </c>
      <c r="P103" s="9">
        <v>3</v>
      </c>
      <c r="Q103" s="9">
        <v>1</v>
      </c>
      <c r="R103" s="9">
        <v>0</v>
      </c>
    </row>
    <row r="104" spans="1:18" x14ac:dyDescent="0.25">
      <c r="A104" s="9" t="s">
        <v>1052</v>
      </c>
      <c r="B104" s="3" t="s">
        <v>177</v>
      </c>
      <c r="C104" s="9">
        <v>1</v>
      </c>
      <c r="D104" s="9">
        <v>1</v>
      </c>
      <c r="E104" s="9">
        <v>1</v>
      </c>
      <c r="F104" s="9">
        <v>3</v>
      </c>
      <c r="G104" s="9">
        <v>1</v>
      </c>
      <c r="H104" s="9">
        <v>0</v>
      </c>
      <c r="I104" s="9">
        <v>0</v>
      </c>
      <c r="J104" s="9">
        <v>6</v>
      </c>
      <c r="K104" s="9">
        <v>1</v>
      </c>
      <c r="L104" s="9">
        <v>9</v>
      </c>
      <c r="M104" s="9">
        <v>8</v>
      </c>
      <c r="N104" s="9">
        <v>3</v>
      </c>
      <c r="O104" s="9">
        <v>0</v>
      </c>
      <c r="P104" s="9">
        <v>2</v>
      </c>
      <c r="Q104" s="9">
        <v>2</v>
      </c>
      <c r="R104" s="9">
        <v>0</v>
      </c>
    </row>
    <row r="105" spans="1:18" x14ac:dyDescent="0.25">
      <c r="A105" s="9" t="s">
        <v>370</v>
      </c>
      <c r="B105" s="3" t="s">
        <v>179</v>
      </c>
      <c r="C105" s="9">
        <v>0</v>
      </c>
      <c r="D105" s="9">
        <v>0</v>
      </c>
      <c r="E105" s="9">
        <v>4</v>
      </c>
      <c r="F105" s="9">
        <v>2</v>
      </c>
      <c r="G105" s="9">
        <v>0</v>
      </c>
      <c r="H105" s="9">
        <v>1</v>
      </c>
      <c r="I105" s="9">
        <v>1</v>
      </c>
      <c r="J105" s="9">
        <v>12</v>
      </c>
      <c r="K105" s="9">
        <v>1</v>
      </c>
      <c r="L105" s="9">
        <v>8</v>
      </c>
      <c r="M105" s="9">
        <v>9</v>
      </c>
      <c r="N105" s="9">
        <v>4</v>
      </c>
      <c r="O105" s="9">
        <v>0</v>
      </c>
      <c r="P105" s="9">
        <v>2</v>
      </c>
      <c r="Q105" s="9">
        <v>0</v>
      </c>
      <c r="R105" s="9">
        <v>0</v>
      </c>
    </row>
    <row r="106" spans="1:18" x14ac:dyDescent="0.25">
      <c r="A106" s="9" t="s">
        <v>371</v>
      </c>
      <c r="B106" s="3" t="s">
        <v>82</v>
      </c>
      <c r="C106" s="9">
        <v>0</v>
      </c>
      <c r="D106" s="9">
        <v>0</v>
      </c>
      <c r="E106" s="9">
        <v>2</v>
      </c>
      <c r="F106" s="9">
        <v>3</v>
      </c>
      <c r="G106" s="9">
        <v>1</v>
      </c>
      <c r="H106" s="9">
        <v>0</v>
      </c>
      <c r="I106" s="9">
        <v>0</v>
      </c>
      <c r="J106" s="9">
        <v>6</v>
      </c>
      <c r="K106" s="9">
        <v>0</v>
      </c>
      <c r="L106" s="9">
        <v>9</v>
      </c>
      <c r="M106" s="9">
        <v>16</v>
      </c>
      <c r="N106" s="9">
        <v>6</v>
      </c>
      <c r="O106" s="9">
        <v>0</v>
      </c>
      <c r="P106" s="9">
        <v>5</v>
      </c>
      <c r="Q106" s="9">
        <v>0</v>
      </c>
      <c r="R106" s="9">
        <v>0</v>
      </c>
    </row>
    <row r="107" spans="1:18" x14ac:dyDescent="0.25">
      <c r="A107" s="9" t="s">
        <v>372</v>
      </c>
      <c r="B107" s="3" t="s">
        <v>182</v>
      </c>
      <c r="C107" s="9">
        <v>0</v>
      </c>
      <c r="D107" s="9">
        <v>0</v>
      </c>
      <c r="E107" s="9">
        <v>0</v>
      </c>
      <c r="F107" s="9">
        <v>3</v>
      </c>
      <c r="G107" s="9">
        <v>0</v>
      </c>
      <c r="H107" s="9">
        <v>1</v>
      </c>
      <c r="I107" s="9">
        <v>1</v>
      </c>
      <c r="J107" s="9">
        <v>5</v>
      </c>
      <c r="K107" s="9">
        <v>1</v>
      </c>
      <c r="L107" s="9">
        <v>8</v>
      </c>
      <c r="M107" s="9">
        <v>11</v>
      </c>
      <c r="N107" s="9">
        <v>7</v>
      </c>
      <c r="O107" s="9">
        <v>0</v>
      </c>
      <c r="P107" s="9">
        <v>6</v>
      </c>
      <c r="Q107" s="9">
        <v>2</v>
      </c>
      <c r="R107" s="9">
        <v>0</v>
      </c>
    </row>
    <row r="108" spans="1:18" x14ac:dyDescent="0.25">
      <c r="A108" s="9" t="s">
        <v>373</v>
      </c>
      <c r="B108" s="3" t="s">
        <v>184</v>
      </c>
      <c r="C108" s="9">
        <v>0</v>
      </c>
      <c r="D108" s="9">
        <v>0</v>
      </c>
      <c r="E108" s="9">
        <v>3</v>
      </c>
      <c r="F108" s="9">
        <v>0</v>
      </c>
      <c r="G108" s="9">
        <v>1</v>
      </c>
      <c r="H108" s="9">
        <v>0</v>
      </c>
      <c r="I108" s="9">
        <v>0</v>
      </c>
      <c r="J108" s="9">
        <v>4</v>
      </c>
      <c r="K108" s="9">
        <v>1</v>
      </c>
      <c r="L108" s="9">
        <v>4</v>
      </c>
      <c r="M108" s="9">
        <v>6</v>
      </c>
      <c r="N108" s="9">
        <v>5</v>
      </c>
      <c r="O108" s="9">
        <v>0</v>
      </c>
      <c r="P108" s="9">
        <v>2</v>
      </c>
      <c r="Q108" s="9">
        <v>1</v>
      </c>
      <c r="R108" s="9">
        <v>0</v>
      </c>
    </row>
    <row r="109" spans="1:18" x14ac:dyDescent="0.25">
      <c r="A109" s="9" t="s">
        <v>374</v>
      </c>
      <c r="B109" s="3" t="s">
        <v>124</v>
      </c>
      <c r="C109" s="9">
        <v>0</v>
      </c>
      <c r="D109" s="9">
        <v>0</v>
      </c>
      <c r="E109" s="9">
        <v>3</v>
      </c>
      <c r="F109" s="9">
        <v>6</v>
      </c>
      <c r="G109" s="9">
        <v>0</v>
      </c>
      <c r="H109" s="9">
        <v>0</v>
      </c>
      <c r="I109" s="9">
        <v>0</v>
      </c>
      <c r="J109" s="9">
        <v>9</v>
      </c>
      <c r="K109" s="9">
        <v>1</v>
      </c>
      <c r="L109" s="9">
        <v>9</v>
      </c>
      <c r="M109" s="9">
        <v>3</v>
      </c>
      <c r="N109" s="9">
        <v>3</v>
      </c>
      <c r="O109" s="9">
        <v>0</v>
      </c>
      <c r="P109" s="9">
        <v>5</v>
      </c>
      <c r="Q109" s="9">
        <v>1</v>
      </c>
      <c r="R109" s="9">
        <v>0</v>
      </c>
    </row>
    <row r="110" spans="1:18" x14ac:dyDescent="0.25">
      <c r="A110" s="9" t="s">
        <v>375</v>
      </c>
      <c r="B110" s="3" t="s">
        <v>186</v>
      </c>
      <c r="C110" s="9">
        <v>0</v>
      </c>
      <c r="D110" s="9">
        <v>0</v>
      </c>
      <c r="E110" s="9">
        <v>3</v>
      </c>
      <c r="F110" s="9">
        <v>0</v>
      </c>
      <c r="G110" s="9">
        <v>0</v>
      </c>
      <c r="H110" s="9">
        <v>0</v>
      </c>
      <c r="I110" s="9">
        <v>0</v>
      </c>
      <c r="J110" s="9">
        <v>5</v>
      </c>
      <c r="K110" s="9">
        <v>3</v>
      </c>
      <c r="L110" s="9">
        <v>11</v>
      </c>
      <c r="M110" s="9">
        <v>26</v>
      </c>
      <c r="N110" s="9">
        <v>9</v>
      </c>
      <c r="O110" s="9">
        <v>0</v>
      </c>
      <c r="P110" s="9">
        <v>4</v>
      </c>
      <c r="Q110" s="9">
        <v>3</v>
      </c>
      <c r="R110" s="9">
        <v>0</v>
      </c>
    </row>
    <row r="111" spans="1:18" x14ac:dyDescent="0.25">
      <c r="A111" s="9" t="s">
        <v>376</v>
      </c>
      <c r="B111" s="3" t="s">
        <v>188</v>
      </c>
      <c r="C111" s="9">
        <v>0</v>
      </c>
      <c r="D111" s="9">
        <v>1</v>
      </c>
      <c r="E111" s="9">
        <v>1</v>
      </c>
      <c r="F111" s="9">
        <v>2</v>
      </c>
      <c r="G111" s="9">
        <v>1</v>
      </c>
      <c r="H111" s="9">
        <v>0</v>
      </c>
      <c r="I111" s="9">
        <v>0</v>
      </c>
      <c r="J111" s="9">
        <v>7</v>
      </c>
      <c r="K111" s="9">
        <v>1</v>
      </c>
      <c r="L111" s="9">
        <v>7</v>
      </c>
      <c r="M111" s="9">
        <v>8</v>
      </c>
      <c r="N111" s="9">
        <v>6</v>
      </c>
      <c r="O111" s="9">
        <v>0</v>
      </c>
      <c r="P111" s="9">
        <v>8</v>
      </c>
      <c r="Q111" s="9">
        <v>0</v>
      </c>
      <c r="R111" s="9">
        <v>0</v>
      </c>
    </row>
    <row r="112" spans="1:18" x14ac:dyDescent="0.25">
      <c r="A112" s="9" t="s">
        <v>377</v>
      </c>
      <c r="B112" s="3" t="s">
        <v>84</v>
      </c>
      <c r="C112" s="9">
        <v>0</v>
      </c>
      <c r="D112" s="9">
        <v>0</v>
      </c>
      <c r="E112" s="9">
        <v>2</v>
      </c>
      <c r="F112" s="9">
        <v>5</v>
      </c>
      <c r="G112" s="9">
        <v>4</v>
      </c>
      <c r="H112" s="9">
        <v>0</v>
      </c>
      <c r="I112" s="9">
        <v>0</v>
      </c>
      <c r="J112" s="9">
        <v>7</v>
      </c>
      <c r="K112" s="9">
        <v>3</v>
      </c>
      <c r="L112" s="9">
        <v>9</v>
      </c>
      <c r="M112" s="9">
        <v>5</v>
      </c>
      <c r="N112" s="9">
        <v>4</v>
      </c>
      <c r="O112" s="9">
        <v>0</v>
      </c>
      <c r="P112" s="9">
        <v>8</v>
      </c>
      <c r="Q112" s="9">
        <v>0</v>
      </c>
      <c r="R112" s="9">
        <v>0</v>
      </c>
    </row>
    <row r="113" spans="1:18" x14ac:dyDescent="0.25">
      <c r="A113" s="9" t="s">
        <v>378</v>
      </c>
      <c r="B113" s="3" t="s">
        <v>190</v>
      </c>
      <c r="C113" s="9">
        <v>0</v>
      </c>
      <c r="D113" s="9">
        <v>0</v>
      </c>
      <c r="E113" s="9">
        <v>0</v>
      </c>
      <c r="F113" s="9">
        <v>3</v>
      </c>
      <c r="G113" s="9">
        <v>0</v>
      </c>
      <c r="H113" s="9">
        <v>0</v>
      </c>
      <c r="I113" s="9">
        <v>0</v>
      </c>
      <c r="J113" s="9">
        <v>3</v>
      </c>
      <c r="K113" s="9">
        <v>5</v>
      </c>
      <c r="L113" s="9">
        <v>5</v>
      </c>
      <c r="M113" s="9">
        <v>3</v>
      </c>
      <c r="N113" s="9">
        <v>3</v>
      </c>
      <c r="O113" s="9">
        <v>0</v>
      </c>
      <c r="P113" s="9">
        <v>16</v>
      </c>
      <c r="Q113" s="9">
        <v>5</v>
      </c>
      <c r="R113" s="9">
        <v>0</v>
      </c>
    </row>
    <row r="114" spans="1:18" x14ac:dyDescent="0.25">
      <c r="A114" s="9" t="s">
        <v>379</v>
      </c>
      <c r="B114" s="3" t="s">
        <v>192</v>
      </c>
      <c r="C114" s="9">
        <v>0</v>
      </c>
      <c r="D114" s="9">
        <v>0</v>
      </c>
      <c r="E114" s="9">
        <v>2</v>
      </c>
      <c r="F114" s="9">
        <v>6</v>
      </c>
      <c r="G114" s="9">
        <v>10</v>
      </c>
      <c r="H114" s="9">
        <v>0</v>
      </c>
      <c r="I114" s="9">
        <v>0</v>
      </c>
      <c r="J114" s="9">
        <v>13</v>
      </c>
      <c r="K114" s="9">
        <v>3</v>
      </c>
      <c r="L114" s="9">
        <v>10</v>
      </c>
      <c r="M114" s="9">
        <v>19</v>
      </c>
      <c r="N114" s="9">
        <v>14</v>
      </c>
      <c r="O114" s="9">
        <v>0</v>
      </c>
      <c r="P114" s="9">
        <v>4</v>
      </c>
      <c r="Q114" s="9">
        <v>0</v>
      </c>
      <c r="R114" s="9">
        <v>0</v>
      </c>
    </row>
    <row r="115" spans="1:18" x14ac:dyDescent="0.25">
      <c r="A115" s="9" t="s">
        <v>380</v>
      </c>
      <c r="B115" s="3" t="s">
        <v>194</v>
      </c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9">
        <v>0</v>
      </c>
      <c r="I115" s="9">
        <v>0</v>
      </c>
      <c r="J115" s="9">
        <v>1</v>
      </c>
      <c r="K115" s="9">
        <v>0</v>
      </c>
      <c r="L115" s="9">
        <v>3</v>
      </c>
      <c r="M115" s="9">
        <v>9</v>
      </c>
      <c r="N115" s="9">
        <v>2</v>
      </c>
      <c r="O115" s="9">
        <v>0</v>
      </c>
      <c r="P115" s="9">
        <v>2</v>
      </c>
      <c r="Q115" s="9">
        <v>0</v>
      </c>
      <c r="R115" s="9">
        <v>0</v>
      </c>
    </row>
    <row r="116" spans="1:18" x14ac:dyDescent="0.25">
      <c r="A116" s="9" t="s">
        <v>381</v>
      </c>
      <c r="B116" s="3" t="s">
        <v>196</v>
      </c>
      <c r="C116" s="9">
        <v>0</v>
      </c>
      <c r="D116" s="9">
        <v>0</v>
      </c>
      <c r="E116" s="9">
        <v>1</v>
      </c>
      <c r="F116" s="9">
        <v>1</v>
      </c>
      <c r="G116" s="9">
        <v>0</v>
      </c>
      <c r="H116" s="9">
        <v>0</v>
      </c>
      <c r="I116" s="9">
        <v>0</v>
      </c>
      <c r="J116" s="9">
        <v>4</v>
      </c>
      <c r="K116" s="9">
        <v>2</v>
      </c>
      <c r="L116" s="9">
        <v>5</v>
      </c>
      <c r="M116" s="9">
        <v>7</v>
      </c>
      <c r="N116" s="9">
        <v>1</v>
      </c>
      <c r="O116" s="9">
        <v>0</v>
      </c>
      <c r="P116" s="9">
        <v>3</v>
      </c>
      <c r="Q116" s="9">
        <v>2</v>
      </c>
      <c r="R116" s="9">
        <v>0</v>
      </c>
    </row>
    <row r="117" spans="1:18" x14ac:dyDescent="0.25">
      <c r="A117" s="9" t="s">
        <v>382</v>
      </c>
      <c r="B117" s="3" t="s">
        <v>198</v>
      </c>
      <c r="C117" s="9">
        <v>0</v>
      </c>
      <c r="D117" s="9">
        <v>0</v>
      </c>
      <c r="E117" s="9">
        <v>0</v>
      </c>
      <c r="F117" s="9">
        <v>1</v>
      </c>
      <c r="G117" s="9">
        <v>3</v>
      </c>
      <c r="H117" s="9">
        <v>0</v>
      </c>
      <c r="I117" s="9">
        <v>0</v>
      </c>
      <c r="J117" s="9">
        <v>7</v>
      </c>
      <c r="K117" s="9">
        <v>2</v>
      </c>
      <c r="L117" s="9">
        <v>8</v>
      </c>
      <c r="M117" s="9">
        <v>9</v>
      </c>
      <c r="N117" s="9">
        <v>5</v>
      </c>
      <c r="O117" s="9">
        <v>0</v>
      </c>
      <c r="P117" s="9">
        <v>3</v>
      </c>
      <c r="Q117" s="9">
        <v>0</v>
      </c>
      <c r="R117" s="9">
        <v>0</v>
      </c>
    </row>
    <row r="118" spans="1:18" x14ac:dyDescent="0.25">
      <c r="A118" s="9" t="s">
        <v>383</v>
      </c>
      <c r="B118" s="3" t="s">
        <v>200</v>
      </c>
      <c r="C118" s="9">
        <v>0</v>
      </c>
      <c r="D118" s="9">
        <v>0</v>
      </c>
      <c r="E118" s="9">
        <v>1</v>
      </c>
      <c r="F118" s="9">
        <v>6</v>
      </c>
      <c r="G118" s="9">
        <v>3</v>
      </c>
      <c r="H118" s="9">
        <v>0</v>
      </c>
      <c r="I118" s="9">
        <v>0</v>
      </c>
      <c r="J118" s="9">
        <v>10</v>
      </c>
      <c r="K118" s="9">
        <v>3</v>
      </c>
      <c r="L118" s="9">
        <v>7</v>
      </c>
      <c r="M118" s="9">
        <v>15</v>
      </c>
      <c r="N118" s="9">
        <v>4</v>
      </c>
      <c r="O118" s="9">
        <v>0</v>
      </c>
      <c r="P118" s="9">
        <v>4</v>
      </c>
      <c r="Q118" s="9">
        <v>0</v>
      </c>
      <c r="R118" s="9">
        <v>0</v>
      </c>
    </row>
    <row r="119" spans="1:18" x14ac:dyDescent="0.25">
      <c r="A119" s="9" t="s">
        <v>384</v>
      </c>
      <c r="B119" s="3" t="s">
        <v>88</v>
      </c>
      <c r="C119" s="9">
        <v>1</v>
      </c>
      <c r="D119" s="9">
        <v>0</v>
      </c>
      <c r="E119" s="9">
        <v>3</v>
      </c>
      <c r="F119" s="9">
        <v>1</v>
      </c>
      <c r="G119" s="9">
        <v>0</v>
      </c>
      <c r="H119" s="9">
        <v>0</v>
      </c>
      <c r="I119" s="9">
        <v>0</v>
      </c>
      <c r="J119" s="9">
        <v>5</v>
      </c>
      <c r="K119" s="9">
        <v>1</v>
      </c>
      <c r="L119" s="9">
        <v>6</v>
      </c>
      <c r="M119" s="9">
        <v>7</v>
      </c>
      <c r="N119" s="9">
        <v>4</v>
      </c>
      <c r="O119" s="9">
        <v>0</v>
      </c>
      <c r="P119" s="9">
        <v>5</v>
      </c>
      <c r="Q119" s="9">
        <v>1</v>
      </c>
      <c r="R119" s="9">
        <v>1</v>
      </c>
    </row>
    <row r="120" spans="1:18" x14ac:dyDescent="0.25">
      <c r="A120" s="9" t="s">
        <v>385</v>
      </c>
      <c r="B120" s="3" t="s">
        <v>89</v>
      </c>
      <c r="C120" s="9">
        <v>0</v>
      </c>
      <c r="D120" s="9">
        <v>0</v>
      </c>
      <c r="E120" s="9">
        <v>1</v>
      </c>
      <c r="F120" s="9">
        <v>2</v>
      </c>
      <c r="G120" s="9">
        <v>1</v>
      </c>
      <c r="H120" s="9">
        <v>0</v>
      </c>
      <c r="I120" s="9">
        <v>0</v>
      </c>
      <c r="J120" s="9">
        <v>3</v>
      </c>
      <c r="K120" s="9">
        <v>0</v>
      </c>
      <c r="L120" s="9">
        <v>7</v>
      </c>
      <c r="M120" s="9">
        <v>10</v>
      </c>
      <c r="N120" s="9">
        <v>5</v>
      </c>
      <c r="O120" s="9">
        <v>0</v>
      </c>
      <c r="P120" s="9">
        <v>2</v>
      </c>
      <c r="Q120" s="9">
        <v>1</v>
      </c>
      <c r="R120" s="9">
        <v>0</v>
      </c>
    </row>
    <row r="121" spans="1:18" x14ac:dyDescent="0.25">
      <c r="A121" s="9" t="s">
        <v>386</v>
      </c>
      <c r="B121" s="3" t="s">
        <v>304</v>
      </c>
      <c r="C121" s="9">
        <v>0</v>
      </c>
      <c r="D121" s="9">
        <v>0</v>
      </c>
      <c r="E121" s="9">
        <v>1</v>
      </c>
      <c r="F121" s="9">
        <v>1</v>
      </c>
      <c r="G121" s="9">
        <v>0</v>
      </c>
      <c r="H121" s="9">
        <v>3</v>
      </c>
      <c r="I121" s="9">
        <v>0</v>
      </c>
      <c r="J121" s="9">
        <v>6</v>
      </c>
      <c r="K121" s="9">
        <v>3</v>
      </c>
      <c r="L121" s="9">
        <v>5</v>
      </c>
      <c r="M121" s="9">
        <v>0</v>
      </c>
      <c r="N121" s="9">
        <v>1</v>
      </c>
      <c r="O121" s="9">
        <v>0</v>
      </c>
      <c r="P121" s="9">
        <v>3</v>
      </c>
      <c r="Q121" s="9">
        <v>0</v>
      </c>
      <c r="R121" s="9">
        <v>0</v>
      </c>
    </row>
    <row r="122" spans="1:18" x14ac:dyDescent="0.25">
      <c r="A122" s="9" t="s">
        <v>387</v>
      </c>
      <c r="B122" s="3" t="s">
        <v>203</v>
      </c>
      <c r="C122" s="9">
        <v>0</v>
      </c>
      <c r="D122" s="9">
        <v>0</v>
      </c>
      <c r="E122" s="9">
        <v>1</v>
      </c>
      <c r="F122" s="9">
        <v>7</v>
      </c>
      <c r="G122" s="9">
        <v>1</v>
      </c>
      <c r="H122" s="9">
        <v>0</v>
      </c>
      <c r="I122" s="9">
        <v>0</v>
      </c>
      <c r="J122" s="9">
        <v>11</v>
      </c>
      <c r="K122" s="9">
        <v>3</v>
      </c>
      <c r="L122" s="9">
        <v>8</v>
      </c>
      <c r="M122" s="9">
        <v>17</v>
      </c>
      <c r="N122" s="9">
        <v>10</v>
      </c>
      <c r="O122" s="9">
        <v>0</v>
      </c>
      <c r="P122" s="9">
        <v>2</v>
      </c>
      <c r="Q122" s="9">
        <v>0</v>
      </c>
      <c r="R122" s="9">
        <v>0</v>
      </c>
    </row>
    <row r="123" spans="1:18" x14ac:dyDescent="0.25">
      <c r="A123" s="9" t="s">
        <v>388</v>
      </c>
      <c r="B123" s="3" t="s">
        <v>128</v>
      </c>
      <c r="C123" s="9">
        <v>0</v>
      </c>
      <c r="D123" s="9">
        <v>0</v>
      </c>
      <c r="E123" s="9">
        <v>2</v>
      </c>
      <c r="F123" s="9">
        <v>5</v>
      </c>
      <c r="G123" s="9">
        <v>0</v>
      </c>
      <c r="H123" s="9">
        <v>0</v>
      </c>
      <c r="I123" s="9">
        <v>0</v>
      </c>
      <c r="J123" s="9">
        <v>7</v>
      </c>
      <c r="K123" s="9">
        <v>2</v>
      </c>
      <c r="L123" s="9">
        <v>8</v>
      </c>
      <c r="M123" s="9">
        <v>11</v>
      </c>
      <c r="N123" s="9">
        <v>5</v>
      </c>
      <c r="O123" s="9">
        <v>0</v>
      </c>
      <c r="P123" s="9">
        <v>3</v>
      </c>
      <c r="Q123" s="9">
        <v>0</v>
      </c>
      <c r="R123" s="9">
        <v>0</v>
      </c>
    </row>
    <row r="124" spans="1:18" x14ac:dyDescent="0.25">
      <c r="A124" s="9" t="s">
        <v>389</v>
      </c>
      <c r="B124" s="3" t="s">
        <v>142</v>
      </c>
      <c r="C124" s="9">
        <v>0</v>
      </c>
      <c r="D124" s="9">
        <v>0</v>
      </c>
      <c r="E124" s="9">
        <v>0</v>
      </c>
      <c r="F124" s="9">
        <v>2</v>
      </c>
      <c r="G124" s="9">
        <v>0</v>
      </c>
      <c r="H124" s="9">
        <v>0</v>
      </c>
      <c r="I124" s="9">
        <v>0</v>
      </c>
      <c r="J124" s="9">
        <v>2</v>
      </c>
      <c r="K124" s="9">
        <v>0</v>
      </c>
      <c r="L124" s="9">
        <v>2</v>
      </c>
      <c r="M124" s="9">
        <v>8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</row>
    <row r="125" spans="1:18" x14ac:dyDescent="0.25">
      <c r="A125" s="9" t="s">
        <v>390</v>
      </c>
      <c r="B125" s="3" t="s">
        <v>229</v>
      </c>
      <c r="C125" s="9">
        <v>0</v>
      </c>
      <c r="D125" s="9">
        <v>1</v>
      </c>
      <c r="E125" s="9">
        <v>2</v>
      </c>
      <c r="F125" s="9">
        <v>2</v>
      </c>
      <c r="G125" s="9">
        <v>1</v>
      </c>
      <c r="H125" s="9">
        <v>0</v>
      </c>
      <c r="I125" s="9">
        <v>0</v>
      </c>
      <c r="J125" s="9">
        <v>6</v>
      </c>
      <c r="K125" s="9">
        <v>3</v>
      </c>
      <c r="L125" s="9">
        <v>9</v>
      </c>
      <c r="M125" s="9">
        <v>17</v>
      </c>
      <c r="N125" s="9">
        <v>7</v>
      </c>
      <c r="O125" s="9">
        <v>0</v>
      </c>
      <c r="P125" s="9">
        <v>5</v>
      </c>
      <c r="Q125" s="9">
        <v>3</v>
      </c>
      <c r="R125" s="9">
        <v>0</v>
      </c>
    </row>
    <row r="126" spans="1:18" x14ac:dyDescent="0.25">
      <c r="A126" s="9" t="s">
        <v>391</v>
      </c>
      <c r="B126" s="3" t="s">
        <v>130</v>
      </c>
      <c r="C126" s="9">
        <v>0</v>
      </c>
      <c r="D126" s="9">
        <v>0</v>
      </c>
      <c r="E126" s="9">
        <v>1</v>
      </c>
      <c r="F126" s="9">
        <v>0</v>
      </c>
      <c r="G126" s="9">
        <v>1</v>
      </c>
      <c r="H126" s="9">
        <v>0</v>
      </c>
      <c r="I126" s="9">
        <v>0</v>
      </c>
      <c r="J126" s="9">
        <v>1</v>
      </c>
      <c r="K126" s="9">
        <v>2</v>
      </c>
      <c r="L126" s="9">
        <v>3</v>
      </c>
      <c r="M126" s="9">
        <v>9</v>
      </c>
      <c r="N126" s="9">
        <v>4</v>
      </c>
      <c r="O126" s="9">
        <v>0</v>
      </c>
      <c r="P126" s="9">
        <v>2</v>
      </c>
      <c r="Q126" s="9">
        <v>1</v>
      </c>
      <c r="R126" s="9">
        <v>0</v>
      </c>
    </row>
    <row r="127" spans="1:18" x14ac:dyDescent="0.25">
      <c r="A127" s="9" t="s">
        <v>392</v>
      </c>
      <c r="B127" s="3" t="s">
        <v>205</v>
      </c>
      <c r="C127" s="9">
        <v>0</v>
      </c>
      <c r="D127" s="9">
        <v>0</v>
      </c>
      <c r="E127" s="9">
        <v>1</v>
      </c>
      <c r="F127" s="9">
        <v>1</v>
      </c>
      <c r="G127" s="9">
        <v>0</v>
      </c>
      <c r="H127" s="9">
        <v>0</v>
      </c>
      <c r="I127" s="9">
        <v>0</v>
      </c>
      <c r="J127" s="9">
        <v>8</v>
      </c>
      <c r="K127" s="9">
        <v>1</v>
      </c>
      <c r="L127" s="9">
        <v>3</v>
      </c>
      <c r="M127" s="9">
        <v>21</v>
      </c>
      <c r="N127" s="9">
        <v>8</v>
      </c>
      <c r="O127" s="9">
        <v>0</v>
      </c>
      <c r="P127" s="9">
        <v>5</v>
      </c>
      <c r="Q127" s="9">
        <v>0</v>
      </c>
      <c r="R127" s="9">
        <v>0</v>
      </c>
    </row>
    <row r="128" spans="1:18" x14ac:dyDescent="0.25">
      <c r="A128" s="9" t="s">
        <v>393</v>
      </c>
      <c r="B128" s="3" t="s">
        <v>207</v>
      </c>
      <c r="C128" s="9">
        <v>0</v>
      </c>
      <c r="D128" s="9">
        <v>0</v>
      </c>
      <c r="E128" s="9">
        <v>2</v>
      </c>
      <c r="F128" s="9">
        <v>3</v>
      </c>
      <c r="G128" s="9">
        <v>1</v>
      </c>
      <c r="H128" s="9">
        <v>0</v>
      </c>
      <c r="I128" s="9">
        <v>0</v>
      </c>
      <c r="J128" s="9">
        <v>5</v>
      </c>
      <c r="K128" s="9">
        <v>1</v>
      </c>
      <c r="L128" s="9">
        <v>13</v>
      </c>
      <c r="M128" s="9">
        <v>4</v>
      </c>
      <c r="N128" s="9">
        <v>3</v>
      </c>
      <c r="O128" s="9">
        <v>0</v>
      </c>
      <c r="P128" s="9">
        <v>4</v>
      </c>
      <c r="Q128" s="9">
        <v>1</v>
      </c>
      <c r="R128" s="9">
        <v>0</v>
      </c>
    </row>
    <row r="129" spans="1:18" x14ac:dyDescent="0.25">
      <c r="A129" s="9" t="s">
        <v>394</v>
      </c>
      <c r="B129" s="3" t="s">
        <v>209</v>
      </c>
      <c r="C129" s="9">
        <v>1</v>
      </c>
      <c r="D129" s="9">
        <v>0</v>
      </c>
      <c r="E129" s="9">
        <v>2</v>
      </c>
      <c r="F129" s="9">
        <v>0</v>
      </c>
      <c r="G129" s="9">
        <v>1</v>
      </c>
      <c r="H129" s="9">
        <v>0</v>
      </c>
      <c r="I129" s="9">
        <v>0</v>
      </c>
      <c r="J129" s="9">
        <v>3</v>
      </c>
      <c r="K129" s="9">
        <v>2</v>
      </c>
      <c r="L129" s="9">
        <v>4</v>
      </c>
      <c r="M129" s="9">
        <v>8</v>
      </c>
      <c r="N129" s="9">
        <v>3</v>
      </c>
      <c r="O129" s="9">
        <v>0</v>
      </c>
      <c r="P129" s="9">
        <v>5</v>
      </c>
      <c r="Q129" s="9">
        <v>1</v>
      </c>
      <c r="R129" s="9">
        <v>0</v>
      </c>
    </row>
    <row r="130" spans="1:18" x14ac:dyDescent="0.25">
      <c r="A130" s="9" t="s">
        <v>395</v>
      </c>
      <c r="B130" s="3" t="s">
        <v>211</v>
      </c>
      <c r="C130" s="9">
        <v>0</v>
      </c>
      <c r="D130" s="9">
        <v>0</v>
      </c>
      <c r="E130" s="9">
        <v>0</v>
      </c>
      <c r="F130" s="9">
        <v>3</v>
      </c>
      <c r="G130" s="9">
        <v>0</v>
      </c>
      <c r="H130" s="9">
        <v>0</v>
      </c>
      <c r="I130" s="9">
        <v>0</v>
      </c>
      <c r="J130" s="9">
        <v>7</v>
      </c>
      <c r="K130" s="9">
        <v>1</v>
      </c>
      <c r="L130" s="9">
        <v>6</v>
      </c>
      <c r="M130" s="9">
        <v>12</v>
      </c>
      <c r="N130" s="9">
        <v>9</v>
      </c>
      <c r="O130" s="9">
        <v>0</v>
      </c>
      <c r="P130" s="9">
        <v>5</v>
      </c>
      <c r="Q130" s="9">
        <v>1</v>
      </c>
      <c r="R130" s="9">
        <v>0</v>
      </c>
    </row>
    <row r="131" spans="1:18" x14ac:dyDescent="0.25">
      <c r="A131" s="9" t="s">
        <v>396</v>
      </c>
      <c r="B131" s="3" t="s">
        <v>213</v>
      </c>
      <c r="C131" s="9">
        <v>0</v>
      </c>
      <c r="D131" s="9">
        <v>0</v>
      </c>
      <c r="E131" s="9">
        <v>1</v>
      </c>
      <c r="F131" s="9">
        <v>3</v>
      </c>
      <c r="G131" s="9">
        <v>0</v>
      </c>
      <c r="H131" s="9">
        <v>0</v>
      </c>
      <c r="I131" s="9">
        <v>0</v>
      </c>
      <c r="J131" s="9">
        <v>4</v>
      </c>
      <c r="K131" s="9">
        <v>0</v>
      </c>
      <c r="L131" s="9">
        <v>1</v>
      </c>
      <c r="M131" s="9">
        <v>13</v>
      </c>
      <c r="N131" s="9">
        <v>4</v>
      </c>
      <c r="O131" s="9">
        <v>0</v>
      </c>
      <c r="P131" s="9">
        <v>1</v>
      </c>
      <c r="Q131" s="9">
        <v>2</v>
      </c>
      <c r="R131" s="9">
        <v>0</v>
      </c>
    </row>
    <row r="132" spans="1:18" x14ac:dyDescent="0.25">
      <c r="A132" s="9" t="s">
        <v>397</v>
      </c>
      <c r="B132" s="3" t="s">
        <v>215</v>
      </c>
      <c r="C132" s="9">
        <v>0</v>
      </c>
      <c r="D132" s="9">
        <v>0</v>
      </c>
      <c r="E132" s="9">
        <v>1</v>
      </c>
      <c r="F132" s="9">
        <v>0</v>
      </c>
      <c r="G132" s="9">
        <v>0</v>
      </c>
      <c r="H132" s="9">
        <v>1</v>
      </c>
      <c r="I132" s="9">
        <v>1</v>
      </c>
      <c r="J132" s="9">
        <v>2</v>
      </c>
      <c r="K132" s="9">
        <v>2</v>
      </c>
      <c r="L132" s="9">
        <v>5</v>
      </c>
      <c r="M132" s="9">
        <v>18</v>
      </c>
      <c r="N132" s="9">
        <v>4</v>
      </c>
      <c r="O132" s="9">
        <v>0</v>
      </c>
      <c r="P132" s="9">
        <v>5</v>
      </c>
      <c r="Q132" s="9">
        <v>2</v>
      </c>
      <c r="R132" s="9">
        <v>0</v>
      </c>
    </row>
    <row r="133" spans="1:18" x14ac:dyDescent="0.25">
      <c r="A133" s="9" t="s">
        <v>398</v>
      </c>
      <c r="B133" s="3" t="s">
        <v>134</v>
      </c>
      <c r="C133" s="9">
        <v>0</v>
      </c>
      <c r="D133" s="9">
        <v>0</v>
      </c>
      <c r="E133" s="9">
        <v>0</v>
      </c>
      <c r="F133" s="9">
        <v>7</v>
      </c>
      <c r="G133" s="9">
        <v>0</v>
      </c>
      <c r="H133" s="9">
        <v>0</v>
      </c>
      <c r="I133" s="9">
        <v>0</v>
      </c>
      <c r="J133" s="9">
        <v>8</v>
      </c>
      <c r="K133" s="9">
        <v>0</v>
      </c>
      <c r="L133" s="9">
        <v>2</v>
      </c>
      <c r="M133" s="9">
        <v>13</v>
      </c>
      <c r="N133" s="9">
        <v>8</v>
      </c>
      <c r="O133" s="9">
        <v>0</v>
      </c>
      <c r="P133" s="9">
        <v>1</v>
      </c>
      <c r="Q133" s="9">
        <v>0</v>
      </c>
      <c r="R133" s="9">
        <v>0</v>
      </c>
    </row>
    <row r="134" spans="1:18" x14ac:dyDescent="0.25">
      <c r="A134" s="9" t="s">
        <v>399</v>
      </c>
      <c r="B134" s="3" t="s">
        <v>312</v>
      </c>
      <c r="C134" s="9">
        <v>0</v>
      </c>
      <c r="D134" s="9">
        <v>0</v>
      </c>
      <c r="E134" s="9">
        <v>1</v>
      </c>
      <c r="F134" s="9">
        <v>2</v>
      </c>
      <c r="G134" s="9">
        <v>0</v>
      </c>
      <c r="H134" s="9">
        <v>0</v>
      </c>
      <c r="I134" s="9">
        <v>0</v>
      </c>
      <c r="J134" s="9">
        <v>4</v>
      </c>
      <c r="K134" s="9">
        <v>1</v>
      </c>
      <c r="L134" s="9">
        <v>6</v>
      </c>
      <c r="M134" s="9">
        <v>4</v>
      </c>
      <c r="N134" s="9">
        <v>4</v>
      </c>
      <c r="O134" s="9">
        <v>0</v>
      </c>
      <c r="P134" s="9">
        <v>4</v>
      </c>
      <c r="Q134" s="9">
        <v>1</v>
      </c>
      <c r="R134" s="9">
        <v>0</v>
      </c>
    </row>
    <row r="135" spans="1:18" x14ac:dyDescent="0.25">
      <c r="A135" s="9" t="s">
        <v>400</v>
      </c>
      <c r="B135" s="3" t="s">
        <v>283</v>
      </c>
      <c r="C135" s="9">
        <v>0</v>
      </c>
      <c r="D135" s="9">
        <v>0</v>
      </c>
      <c r="E135" s="9">
        <v>6</v>
      </c>
      <c r="F135" s="9">
        <v>5</v>
      </c>
      <c r="G135" s="9">
        <v>0</v>
      </c>
      <c r="H135" s="9">
        <v>1</v>
      </c>
      <c r="I135" s="9">
        <v>1</v>
      </c>
      <c r="J135" s="9">
        <v>14</v>
      </c>
      <c r="K135" s="9">
        <v>3</v>
      </c>
      <c r="L135" s="9">
        <v>18</v>
      </c>
      <c r="M135" s="9">
        <v>6</v>
      </c>
      <c r="N135" s="9">
        <v>5</v>
      </c>
      <c r="O135" s="9">
        <v>0</v>
      </c>
      <c r="P135" s="9">
        <v>4</v>
      </c>
      <c r="Q135" s="9">
        <v>1</v>
      </c>
      <c r="R135" s="9">
        <v>0</v>
      </c>
    </row>
    <row r="136" spans="1:18" x14ac:dyDescent="0.25">
      <c r="A136" s="9" t="s">
        <v>401</v>
      </c>
      <c r="B136" s="3" t="s">
        <v>136</v>
      </c>
      <c r="C136" s="9">
        <v>0</v>
      </c>
      <c r="D136" s="9">
        <v>0</v>
      </c>
      <c r="E136" s="9">
        <v>3</v>
      </c>
      <c r="F136" s="9">
        <v>2</v>
      </c>
      <c r="G136" s="9">
        <v>0</v>
      </c>
      <c r="H136" s="9">
        <v>0</v>
      </c>
      <c r="I136" s="9">
        <v>0</v>
      </c>
      <c r="J136" s="9">
        <v>5</v>
      </c>
      <c r="K136" s="9">
        <v>2</v>
      </c>
      <c r="L136" s="9">
        <v>10</v>
      </c>
      <c r="M136" s="9">
        <v>4</v>
      </c>
      <c r="N136" s="9">
        <v>3</v>
      </c>
      <c r="O136" s="9">
        <v>0</v>
      </c>
      <c r="P136" s="9">
        <v>4</v>
      </c>
      <c r="Q136" s="9">
        <v>0</v>
      </c>
      <c r="R136" s="9">
        <v>0</v>
      </c>
    </row>
    <row r="137" spans="1:18" x14ac:dyDescent="0.25">
      <c r="A137" s="9" t="s">
        <v>402</v>
      </c>
      <c r="B137" s="3" t="s">
        <v>95</v>
      </c>
      <c r="C137" s="9">
        <v>0</v>
      </c>
      <c r="D137" s="9">
        <v>0</v>
      </c>
      <c r="E137" s="9">
        <v>1</v>
      </c>
      <c r="F137" s="9">
        <v>3</v>
      </c>
      <c r="G137" s="9">
        <v>0</v>
      </c>
      <c r="H137" s="9">
        <v>0</v>
      </c>
      <c r="I137" s="9">
        <v>0</v>
      </c>
      <c r="J137" s="9">
        <v>7</v>
      </c>
      <c r="K137" s="9">
        <v>2</v>
      </c>
      <c r="L137" s="9">
        <v>7</v>
      </c>
      <c r="M137" s="9">
        <v>9</v>
      </c>
      <c r="N137" s="9">
        <v>4</v>
      </c>
      <c r="O137" s="9">
        <v>0</v>
      </c>
      <c r="P137" s="9">
        <v>7</v>
      </c>
      <c r="Q137" s="9">
        <v>3</v>
      </c>
      <c r="R137" s="9">
        <v>0</v>
      </c>
    </row>
    <row r="138" spans="1:18" x14ac:dyDescent="0.25">
      <c r="A138" s="9" t="s">
        <v>403</v>
      </c>
      <c r="B138" s="3" t="s">
        <v>138</v>
      </c>
      <c r="C138" s="9">
        <v>0</v>
      </c>
      <c r="D138" s="9">
        <v>0</v>
      </c>
      <c r="E138" s="9">
        <v>0</v>
      </c>
      <c r="F138" s="9">
        <v>4</v>
      </c>
      <c r="G138" s="9">
        <v>0</v>
      </c>
      <c r="H138" s="9">
        <v>0</v>
      </c>
      <c r="I138" s="9">
        <v>0</v>
      </c>
      <c r="J138" s="9">
        <v>6</v>
      </c>
      <c r="K138" s="9">
        <v>1</v>
      </c>
      <c r="L138" s="9">
        <v>3</v>
      </c>
      <c r="M138" s="9">
        <v>7</v>
      </c>
      <c r="N138" s="9">
        <v>1</v>
      </c>
      <c r="O138" s="9">
        <v>0</v>
      </c>
      <c r="P138" s="9">
        <v>6</v>
      </c>
      <c r="Q138" s="9">
        <v>0</v>
      </c>
      <c r="R138" s="9">
        <v>1</v>
      </c>
    </row>
    <row r="139" spans="1:18" x14ac:dyDescent="0.25">
      <c r="A139" s="9" t="s">
        <v>404</v>
      </c>
      <c r="B139" s="3" t="s">
        <v>317</v>
      </c>
      <c r="C139" s="9">
        <v>0</v>
      </c>
      <c r="D139" s="9">
        <v>0</v>
      </c>
      <c r="E139" s="9">
        <v>5</v>
      </c>
      <c r="F139" s="9">
        <v>3</v>
      </c>
      <c r="G139" s="9">
        <v>1</v>
      </c>
      <c r="H139" s="9">
        <v>0</v>
      </c>
      <c r="I139" s="9">
        <v>0</v>
      </c>
      <c r="J139" s="9">
        <v>9</v>
      </c>
      <c r="K139" s="9">
        <v>4</v>
      </c>
      <c r="L139" s="9">
        <v>12</v>
      </c>
      <c r="M139" s="9">
        <v>11</v>
      </c>
      <c r="N139" s="9">
        <v>4</v>
      </c>
      <c r="O139" s="9">
        <v>0</v>
      </c>
      <c r="P139" s="9">
        <v>2</v>
      </c>
      <c r="Q139" s="9">
        <v>1</v>
      </c>
      <c r="R139" s="9">
        <v>2</v>
      </c>
    </row>
    <row r="140" spans="1:18" x14ac:dyDescent="0.25">
      <c r="A140" s="9" t="s">
        <v>405</v>
      </c>
      <c r="B140" s="3" t="s">
        <v>140</v>
      </c>
      <c r="C140" s="9">
        <v>0</v>
      </c>
      <c r="D140" s="9">
        <v>0</v>
      </c>
      <c r="E140" s="9">
        <v>2</v>
      </c>
      <c r="F140" s="9">
        <v>4</v>
      </c>
      <c r="G140" s="9">
        <v>0</v>
      </c>
      <c r="H140" s="9">
        <v>0</v>
      </c>
      <c r="I140" s="9">
        <v>0</v>
      </c>
      <c r="J140" s="9">
        <v>6</v>
      </c>
      <c r="K140" s="9">
        <v>1</v>
      </c>
      <c r="L140" s="9">
        <v>6</v>
      </c>
      <c r="M140" s="9">
        <v>10</v>
      </c>
      <c r="N140" s="9">
        <v>5</v>
      </c>
      <c r="O140" s="9">
        <v>0</v>
      </c>
      <c r="P140" s="9">
        <v>5</v>
      </c>
      <c r="Q140" s="9">
        <v>1</v>
      </c>
      <c r="R140" s="9">
        <v>1</v>
      </c>
    </row>
    <row r="141" spans="1:18" x14ac:dyDescent="0.25">
      <c r="A141" s="9" t="s">
        <v>406</v>
      </c>
      <c r="B141" s="3" t="s">
        <v>217</v>
      </c>
      <c r="C141" s="9">
        <v>0</v>
      </c>
      <c r="D141" s="9">
        <v>2</v>
      </c>
      <c r="E141" s="9">
        <v>2</v>
      </c>
      <c r="F141" s="9">
        <v>1</v>
      </c>
      <c r="G141" s="9">
        <v>2</v>
      </c>
      <c r="H141" s="9">
        <v>0</v>
      </c>
      <c r="I141" s="9">
        <v>0</v>
      </c>
      <c r="J141" s="9">
        <v>7</v>
      </c>
      <c r="K141" s="9">
        <v>6</v>
      </c>
      <c r="L141" s="9">
        <v>5</v>
      </c>
      <c r="M141" s="9">
        <v>12</v>
      </c>
      <c r="N141" s="9">
        <v>3</v>
      </c>
      <c r="O141" s="9">
        <v>0</v>
      </c>
      <c r="P141" s="9">
        <v>1</v>
      </c>
      <c r="Q141" s="9">
        <v>1</v>
      </c>
      <c r="R141" s="9">
        <v>0</v>
      </c>
    </row>
    <row r="142" spans="1:18" x14ac:dyDescent="0.25">
      <c r="A142" s="9" t="s">
        <v>407</v>
      </c>
      <c r="B142" s="3" t="s">
        <v>219</v>
      </c>
      <c r="C142" s="9">
        <v>0</v>
      </c>
      <c r="D142" s="9">
        <v>0</v>
      </c>
      <c r="E142" s="9">
        <v>0</v>
      </c>
      <c r="F142" s="9">
        <v>1</v>
      </c>
      <c r="G142" s="9">
        <v>0</v>
      </c>
      <c r="H142" s="9">
        <v>0</v>
      </c>
      <c r="I142" s="9">
        <v>0</v>
      </c>
      <c r="J142" s="9">
        <v>1</v>
      </c>
      <c r="K142" s="9">
        <v>1</v>
      </c>
      <c r="L142" s="9">
        <v>4</v>
      </c>
      <c r="M142" s="9">
        <v>13</v>
      </c>
      <c r="N142" s="9">
        <v>0</v>
      </c>
      <c r="O142" s="9">
        <v>0</v>
      </c>
      <c r="P142" s="9">
        <v>1</v>
      </c>
      <c r="Q142" s="9">
        <v>0</v>
      </c>
      <c r="R142" s="9">
        <v>0</v>
      </c>
    </row>
    <row r="143" spans="1:18" x14ac:dyDescent="0.25">
      <c r="A143" s="9" t="s">
        <v>408</v>
      </c>
      <c r="B143" s="3" t="s">
        <v>221</v>
      </c>
      <c r="C143" s="9">
        <v>0</v>
      </c>
      <c r="D143" s="9">
        <v>0</v>
      </c>
      <c r="E143" s="9">
        <v>0</v>
      </c>
      <c r="F143" s="9">
        <v>1</v>
      </c>
      <c r="G143" s="9">
        <v>0</v>
      </c>
      <c r="H143" s="9">
        <v>0</v>
      </c>
      <c r="I143" s="9">
        <v>0</v>
      </c>
      <c r="J143" s="9">
        <v>2</v>
      </c>
      <c r="K143" s="9">
        <v>0</v>
      </c>
      <c r="L143" s="9">
        <v>4</v>
      </c>
      <c r="M143" s="9">
        <v>5</v>
      </c>
      <c r="N143" s="9">
        <v>3</v>
      </c>
      <c r="O143" s="9">
        <v>0</v>
      </c>
      <c r="P143" s="9">
        <v>0</v>
      </c>
      <c r="Q143" s="9">
        <v>0</v>
      </c>
      <c r="R143" s="9">
        <v>0</v>
      </c>
    </row>
    <row r="144" spans="1:18" x14ac:dyDescent="0.25">
      <c r="A144" s="9" t="s">
        <v>409</v>
      </c>
      <c r="B144" s="3" t="s">
        <v>223</v>
      </c>
      <c r="C144" s="9">
        <v>1</v>
      </c>
      <c r="D144" s="9">
        <v>0</v>
      </c>
      <c r="E144" s="9">
        <v>2</v>
      </c>
      <c r="F144" s="9">
        <v>3</v>
      </c>
      <c r="G144" s="9">
        <v>1</v>
      </c>
      <c r="H144" s="9">
        <v>0</v>
      </c>
      <c r="I144" s="9">
        <v>0</v>
      </c>
      <c r="J144" s="9">
        <v>6</v>
      </c>
      <c r="K144" s="9">
        <v>0</v>
      </c>
      <c r="L144" s="9">
        <v>4</v>
      </c>
      <c r="M144" s="9">
        <v>8</v>
      </c>
      <c r="N144" s="9">
        <v>4</v>
      </c>
      <c r="O144" s="9">
        <v>0</v>
      </c>
      <c r="P144" s="9">
        <v>5</v>
      </c>
      <c r="Q144" s="9">
        <v>1</v>
      </c>
      <c r="R144" s="9">
        <v>0</v>
      </c>
    </row>
    <row r="145" spans="1:18" x14ac:dyDescent="0.25">
      <c r="A145" s="9" t="s">
        <v>410</v>
      </c>
      <c r="B145" s="3" t="s">
        <v>225</v>
      </c>
      <c r="C145" s="9">
        <v>0</v>
      </c>
      <c r="D145" s="9">
        <v>0</v>
      </c>
      <c r="E145" s="9">
        <v>1</v>
      </c>
      <c r="F145" s="9">
        <v>0</v>
      </c>
      <c r="G145" s="9">
        <v>0</v>
      </c>
      <c r="H145" s="9">
        <v>0</v>
      </c>
      <c r="I145" s="9">
        <v>0</v>
      </c>
      <c r="J145" s="9">
        <v>1</v>
      </c>
      <c r="K145" s="9">
        <v>2</v>
      </c>
      <c r="L145" s="9">
        <v>3</v>
      </c>
      <c r="M145" s="9">
        <v>2</v>
      </c>
      <c r="N145" s="9">
        <v>3</v>
      </c>
      <c r="O145" s="9">
        <v>0</v>
      </c>
      <c r="P145" s="9">
        <v>4</v>
      </c>
      <c r="Q145" s="9">
        <v>1</v>
      </c>
      <c r="R145" s="9">
        <v>0</v>
      </c>
    </row>
    <row r="146" spans="1:18" x14ac:dyDescent="0.25">
      <c r="A146" s="9" t="s">
        <v>411</v>
      </c>
      <c r="B146" s="3" t="s">
        <v>144</v>
      </c>
      <c r="C146" s="9">
        <v>0</v>
      </c>
      <c r="D146" s="9">
        <v>0</v>
      </c>
      <c r="E146" s="9">
        <v>2</v>
      </c>
      <c r="F146" s="9">
        <v>3</v>
      </c>
      <c r="G146" s="9">
        <v>0</v>
      </c>
      <c r="H146" s="9">
        <v>0</v>
      </c>
      <c r="I146" s="9">
        <v>0</v>
      </c>
      <c r="J146" s="9">
        <v>5</v>
      </c>
      <c r="K146" s="9">
        <v>1</v>
      </c>
      <c r="L146" s="9">
        <v>3</v>
      </c>
      <c r="M146" s="9">
        <v>12</v>
      </c>
      <c r="N146" s="9">
        <v>3</v>
      </c>
      <c r="O146" s="9">
        <v>0</v>
      </c>
      <c r="P146" s="9">
        <v>1</v>
      </c>
      <c r="Q146" s="9">
        <v>0</v>
      </c>
      <c r="R146" s="9">
        <v>0</v>
      </c>
    </row>
    <row r="147" spans="1:18" x14ac:dyDescent="0.25">
      <c r="A147" s="9" t="s">
        <v>412</v>
      </c>
      <c r="B147" s="3" t="s">
        <v>227</v>
      </c>
      <c r="C147" s="9">
        <v>0</v>
      </c>
      <c r="D147" s="9">
        <v>0</v>
      </c>
      <c r="E147" s="9">
        <v>0</v>
      </c>
      <c r="F147" s="9">
        <v>5</v>
      </c>
      <c r="G147" s="9">
        <v>0</v>
      </c>
      <c r="H147" s="9">
        <v>0</v>
      </c>
      <c r="I147" s="9">
        <v>0</v>
      </c>
      <c r="J147" s="9">
        <v>8</v>
      </c>
      <c r="K147" s="9">
        <v>1</v>
      </c>
      <c r="L147" s="9">
        <v>10</v>
      </c>
      <c r="M147" s="9">
        <v>21</v>
      </c>
      <c r="N147" s="9">
        <v>16</v>
      </c>
      <c r="O147" s="9">
        <v>0</v>
      </c>
      <c r="P147" s="9">
        <v>0</v>
      </c>
      <c r="Q147" s="9">
        <v>0</v>
      </c>
      <c r="R147" s="9">
        <v>0</v>
      </c>
    </row>
    <row r="148" spans="1:18" x14ac:dyDescent="0.25">
      <c r="A148" s="9" t="s">
        <v>413</v>
      </c>
      <c r="B148" s="3" t="s">
        <v>231</v>
      </c>
      <c r="C148" s="9">
        <v>0</v>
      </c>
      <c r="D148" s="9">
        <v>0</v>
      </c>
      <c r="E148" s="9">
        <v>0</v>
      </c>
      <c r="F148" s="9">
        <v>1</v>
      </c>
      <c r="G148" s="9">
        <v>0</v>
      </c>
      <c r="H148" s="9">
        <v>0</v>
      </c>
      <c r="I148" s="9">
        <v>0</v>
      </c>
      <c r="J148" s="9">
        <v>1</v>
      </c>
      <c r="K148" s="9">
        <v>0</v>
      </c>
      <c r="L148" s="9">
        <v>4</v>
      </c>
      <c r="M148" s="9">
        <v>12</v>
      </c>
      <c r="N148" s="9">
        <v>3</v>
      </c>
      <c r="O148" s="9">
        <v>0</v>
      </c>
      <c r="P148" s="9">
        <v>1</v>
      </c>
      <c r="Q148" s="9">
        <v>0</v>
      </c>
      <c r="R148" s="9">
        <v>0</v>
      </c>
    </row>
    <row r="149" spans="1:18" x14ac:dyDescent="0.25">
      <c r="A149" s="9" t="s">
        <v>414</v>
      </c>
      <c r="B149" s="3" t="s">
        <v>146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</row>
    <row r="150" spans="1:18" x14ac:dyDescent="0.25">
      <c r="A150" s="9" t="s">
        <v>415</v>
      </c>
      <c r="B150" s="3" t="s">
        <v>285</v>
      </c>
      <c r="C150" s="9">
        <v>2</v>
      </c>
      <c r="D150" s="9">
        <v>1</v>
      </c>
      <c r="E150" s="9">
        <v>2</v>
      </c>
      <c r="F150" s="9">
        <v>4</v>
      </c>
      <c r="G150" s="9">
        <v>3</v>
      </c>
      <c r="H150" s="9">
        <v>0</v>
      </c>
      <c r="I150" s="9">
        <v>0</v>
      </c>
      <c r="J150" s="9">
        <v>9</v>
      </c>
      <c r="K150" s="9">
        <v>2</v>
      </c>
      <c r="L150" s="9">
        <v>11</v>
      </c>
      <c r="M150" s="9">
        <v>42</v>
      </c>
      <c r="N150" s="9">
        <v>7</v>
      </c>
      <c r="O150" s="9">
        <v>0</v>
      </c>
      <c r="P150" s="9">
        <v>0</v>
      </c>
      <c r="Q150" s="9">
        <v>0</v>
      </c>
      <c r="R150" s="9">
        <v>0</v>
      </c>
    </row>
    <row r="151" spans="1:18" x14ac:dyDescent="0.25">
      <c r="A151" s="9" t="s">
        <v>416</v>
      </c>
      <c r="B151" s="3" t="s">
        <v>233</v>
      </c>
      <c r="C151" s="9">
        <v>0</v>
      </c>
      <c r="D151" s="9">
        <v>2</v>
      </c>
      <c r="E151" s="9">
        <v>0</v>
      </c>
      <c r="F151" s="9">
        <v>3</v>
      </c>
      <c r="G151" s="9">
        <v>2</v>
      </c>
      <c r="H151" s="9">
        <v>0</v>
      </c>
      <c r="I151" s="9">
        <v>0</v>
      </c>
      <c r="J151" s="9">
        <v>5</v>
      </c>
      <c r="K151" s="9">
        <v>2</v>
      </c>
      <c r="L151" s="9">
        <v>6</v>
      </c>
      <c r="M151" s="9">
        <v>19</v>
      </c>
      <c r="N151" s="9">
        <v>8</v>
      </c>
      <c r="O151" s="9">
        <v>0</v>
      </c>
      <c r="P151" s="9">
        <v>6</v>
      </c>
      <c r="Q151" s="9">
        <v>2</v>
      </c>
      <c r="R151" s="9">
        <v>0</v>
      </c>
    </row>
    <row r="152" spans="1:18" x14ac:dyDescent="0.25">
      <c r="A152" s="9" t="s">
        <v>417</v>
      </c>
      <c r="B152" s="3" t="s">
        <v>287</v>
      </c>
      <c r="C152" s="9">
        <v>0</v>
      </c>
      <c r="D152" s="9">
        <v>0</v>
      </c>
      <c r="E152" s="9">
        <v>3</v>
      </c>
      <c r="F152" s="9">
        <v>2</v>
      </c>
      <c r="G152" s="9">
        <v>0</v>
      </c>
      <c r="H152" s="9">
        <v>0</v>
      </c>
      <c r="I152" s="9">
        <v>0</v>
      </c>
      <c r="J152" s="9">
        <v>6</v>
      </c>
      <c r="K152" s="9">
        <v>5</v>
      </c>
      <c r="L152" s="9">
        <v>11</v>
      </c>
      <c r="M152" s="9">
        <v>25</v>
      </c>
      <c r="N152" s="9">
        <v>8</v>
      </c>
      <c r="O152" s="9">
        <v>0</v>
      </c>
      <c r="P152" s="9">
        <v>9</v>
      </c>
      <c r="Q152" s="9">
        <v>6</v>
      </c>
      <c r="R152" s="9">
        <v>0</v>
      </c>
    </row>
    <row r="153" spans="1:18" x14ac:dyDescent="0.25">
      <c r="A153" s="9" t="s">
        <v>418</v>
      </c>
      <c r="B153" s="3" t="s">
        <v>235</v>
      </c>
      <c r="C153" s="9">
        <v>0</v>
      </c>
      <c r="D153" s="9">
        <v>0</v>
      </c>
      <c r="E153" s="9">
        <v>0</v>
      </c>
      <c r="F153" s="9">
        <v>2</v>
      </c>
      <c r="G153" s="9">
        <v>0</v>
      </c>
      <c r="H153" s="9">
        <v>0</v>
      </c>
      <c r="I153" s="9">
        <v>0</v>
      </c>
      <c r="J153" s="9">
        <v>3</v>
      </c>
      <c r="K153" s="9">
        <v>0</v>
      </c>
      <c r="L153" s="9">
        <v>5</v>
      </c>
      <c r="M153" s="9">
        <v>4</v>
      </c>
      <c r="N153" s="9">
        <v>2</v>
      </c>
      <c r="O153" s="9">
        <v>0</v>
      </c>
      <c r="P153" s="9">
        <v>0</v>
      </c>
      <c r="Q153" s="9">
        <v>1</v>
      </c>
      <c r="R153" s="9">
        <v>0</v>
      </c>
    </row>
    <row r="154" spans="1:18" x14ac:dyDescent="0.25">
      <c r="A154" s="9" t="s">
        <v>419</v>
      </c>
      <c r="B154" s="3" t="s">
        <v>237</v>
      </c>
      <c r="C154" s="9">
        <v>0</v>
      </c>
      <c r="D154" s="9">
        <v>0</v>
      </c>
      <c r="E154" s="9">
        <v>1</v>
      </c>
      <c r="F154" s="9">
        <v>1</v>
      </c>
      <c r="G154" s="9">
        <v>0</v>
      </c>
      <c r="H154" s="9">
        <v>0</v>
      </c>
      <c r="I154" s="9">
        <v>0</v>
      </c>
      <c r="J154" s="9">
        <v>5</v>
      </c>
      <c r="K154" s="9">
        <v>0</v>
      </c>
      <c r="L154" s="9">
        <v>6</v>
      </c>
      <c r="M154" s="9">
        <v>18</v>
      </c>
      <c r="N154" s="9">
        <v>3</v>
      </c>
      <c r="O154" s="9">
        <v>0</v>
      </c>
      <c r="P154" s="9">
        <v>0</v>
      </c>
      <c r="Q154" s="9">
        <v>1</v>
      </c>
      <c r="R154" s="9">
        <v>0</v>
      </c>
    </row>
    <row r="155" spans="1:18" x14ac:dyDescent="0.25">
      <c r="A155" s="9" t="s">
        <v>420</v>
      </c>
      <c r="B155" s="3" t="s">
        <v>148</v>
      </c>
      <c r="C155" s="9">
        <v>0</v>
      </c>
      <c r="D155" s="9">
        <v>1</v>
      </c>
      <c r="E155" s="9">
        <v>0</v>
      </c>
      <c r="F155" s="9">
        <v>3</v>
      </c>
      <c r="G155" s="9">
        <v>1</v>
      </c>
      <c r="H155" s="9">
        <v>0</v>
      </c>
      <c r="I155" s="9">
        <v>0</v>
      </c>
      <c r="J155" s="9">
        <v>4</v>
      </c>
      <c r="K155" s="9">
        <v>1</v>
      </c>
      <c r="L155" s="9">
        <v>8</v>
      </c>
      <c r="M155" s="9">
        <v>10</v>
      </c>
      <c r="N155" s="9">
        <v>2</v>
      </c>
      <c r="O155" s="9">
        <v>0</v>
      </c>
      <c r="P155" s="9">
        <v>3</v>
      </c>
      <c r="Q155" s="9">
        <v>0</v>
      </c>
      <c r="R155" s="9">
        <v>0</v>
      </c>
    </row>
    <row r="156" spans="1:18" x14ac:dyDescent="0.25">
      <c r="A156" s="9" t="s">
        <v>421</v>
      </c>
      <c r="B156" s="3" t="s">
        <v>239</v>
      </c>
      <c r="C156" s="9">
        <v>0</v>
      </c>
      <c r="D156" s="9">
        <v>0</v>
      </c>
      <c r="E156" s="9">
        <v>2</v>
      </c>
      <c r="F156" s="9">
        <v>1</v>
      </c>
      <c r="G156" s="9">
        <v>2</v>
      </c>
      <c r="H156" s="9">
        <v>0</v>
      </c>
      <c r="I156" s="9">
        <v>0</v>
      </c>
      <c r="J156" s="9">
        <v>3</v>
      </c>
      <c r="K156" s="9">
        <v>1</v>
      </c>
      <c r="L156" s="9">
        <v>4</v>
      </c>
      <c r="M156" s="9">
        <v>4</v>
      </c>
      <c r="N156" s="9">
        <v>3</v>
      </c>
      <c r="O156" s="9">
        <v>0</v>
      </c>
      <c r="P156" s="9">
        <v>0</v>
      </c>
      <c r="Q156" s="9">
        <v>0</v>
      </c>
      <c r="R156" s="9">
        <v>0</v>
      </c>
    </row>
    <row r="157" spans="1:18" x14ac:dyDescent="0.25">
      <c r="A157" s="9" t="s">
        <v>422</v>
      </c>
      <c r="B157" s="3" t="s">
        <v>241</v>
      </c>
      <c r="C157" s="9">
        <v>0</v>
      </c>
      <c r="D157" s="9">
        <v>0</v>
      </c>
      <c r="E157" s="9">
        <v>0</v>
      </c>
      <c r="F157" s="9">
        <v>3</v>
      </c>
      <c r="G157" s="9">
        <v>2</v>
      </c>
      <c r="H157" s="9">
        <v>0</v>
      </c>
      <c r="I157" s="9">
        <v>0</v>
      </c>
      <c r="J157" s="9">
        <v>4</v>
      </c>
      <c r="K157" s="9">
        <v>0</v>
      </c>
      <c r="L157" s="9">
        <v>11</v>
      </c>
      <c r="M157" s="9">
        <v>21</v>
      </c>
      <c r="N157" s="9">
        <v>11</v>
      </c>
      <c r="O157" s="9">
        <v>0</v>
      </c>
      <c r="P157" s="9">
        <v>2</v>
      </c>
      <c r="Q157" s="9">
        <v>0</v>
      </c>
      <c r="R157" s="9">
        <v>0</v>
      </c>
    </row>
    <row r="158" spans="1:18" x14ac:dyDescent="0.25">
      <c r="A158" s="9" t="s">
        <v>423</v>
      </c>
      <c r="B158" s="3" t="s">
        <v>243</v>
      </c>
      <c r="C158" s="9">
        <v>0</v>
      </c>
      <c r="D158" s="9">
        <v>0</v>
      </c>
      <c r="E158" s="9">
        <v>0</v>
      </c>
      <c r="F158" s="9">
        <v>5</v>
      </c>
      <c r="G158" s="9">
        <v>0</v>
      </c>
      <c r="H158" s="9">
        <v>0</v>
      </c>
      <c r="I158" s="9">
        <v>0</v>
      </c>
      <c r="J158" s="9">
        <v>5</v>
      </c>
      <c r="K158" s="9">
        <v>0</v>
      </c>
      <c r="L158" s="9">
        <v>10</v>
      </c>
      <c r="M158" s="9">
        <v>32</v>
      </c>
      <c r="N158" s="9">
        <v>8</v>
      </c>
      <c r="O158" s="9">
        <v>0</v>
      </c>
      <c r="P158" s="9">
        <v>7</v>
      </c>
      <c r="Q158" s="9">
        <v>0</v>
      </c>
      <c r="R158" s="9">
        <v>0</v>
      </c>
    </row>
    <row r="159" spans="1:18" x14ac:dyDescent="0.25">
      <c r="A159" s="9" t="s">
        <v>424</v>
      </c>
      <c r="B159" s="3" t="s">
        <v>150</v>
      </c>
      <c r="C159" s="9">
        <v>0</v>
      </c>
      <c r="D159" s="9">
        <v>0</v>
      </c>
      <c r="E159" s="9">
        <v>3</v>
      </c>
      <c r="F159" s="9">
        <v>4</v>
      </c>
      <c r="G159" s="9">
        <v>0</v>
      </c>
      <c r="H159" s="9">
        <v>0</v>
      </c>
      <c r="I159" s="9">
        <v>0</v>
      </c>
      <c r="J159" s="9">
        <v>9</v>
      </c>
      <c r="K159" s="9">
        <v>3</v>
      </c>
      <c r="L159" s="9">
        <v>14</v>
      </c>
      <c r="M159" s="9">
        <v>5</v>
      </c>
      <c r="N159" s="9">
        <v>5</v>
      </c>
      <c r="O159" s="9">
        <v>0</v>
      </c>
      <c r="P159" s="9">
        <v>3</v>
      </c>
      <c r="Q159" s="9">
        <v>1</v>
      </c>
      <c r="R159" s="9">
        <v>0</v>
      </c>
    </row>
    <row r="160" spans="1:18" x14ac:dyDescent="0.25">
      <c r="A160" s="9" t="s">
        <v>425</v>
      </c>
      <c r="B160" s="3" t="s">
        <v>152</v>
      </c>
      <c r="C160" s="9">
        <v>0</v>
      </c>
      <c r="D160" s="9">
        <v>0</v>
      </c>
      <c r="E160" s="9">
        <v>0</v>
      </c>
      <c r="F160" s="9">
        <v>3</v>
      </c>
      <c r="G160" s="9">
        <v>0</v>
      </c>
      <c r="H160" s="9">
        <v>0</v>
      </c>
      <c r="I160" s="9">
        <v>0</v>
      </c>
      <c r="J160" s="9">
        <v>3</v>
      </c>
      <c r="K160" s="9">
        <v>1</v>
      </c>
      <c r="L160" s="9">
        <v>8</v>
      </c>
      <c r="M160" s="9">
        <v>8</v>
      </c>
      <c r="N160" s="9">
        <v>5</v>
      </c>
      <c r="O160" s="9">
        <v>0</v>
      </c>
      <c r="P160" s="9">
        <v>3</v>
      </c>
      <c r="Q160" s="9">
        <v>0</v>
      </c>
      <c r="R160" s="9">
        <v>0</v>
      </c>
    </row>
    <row r="161" spans="1:18" x14ac:dyDescent="0.25">
      <c r="A161" s="9" t="s">
        <v>426</v>
      </c>
      <c r="B161" s="3" t="s">
        <v>245</v>
      </c>
      <c r="C161" s="9">
        <v>0</v>
      </c>
      <c r="D161" s="9">
        <v>0</v>
      </c>
      <c r="E161" s="9">
        <v>0</v>
      </c>
      <c r="F161" s="9">
        <v>4</v>
      </c>
      <c r="G161" s="9">
        <v>1</v>
      </c>
      <c r="H161" s="9">
        <v>0</v>
      </c>
      <c r="I161" s="9">
        <v>0</v>
      </c>
      <c r="J161" s="9">
        <v>4</v>
      </c>
      <c r="K161" s="9">
        <v>1</v>
      </c>
      <c r="L161" s="9">
        <v>10</v>
      </c>
      <c r="M161" s="9">
        <v>6</v>
      </c>
      <c r="N161" s="9">
        <v>3</v>
      </c>
      <c r="O161" s="9">
        <v>0</v>
      </c>
      <c r="P161" s="9">
        <v>5</v>
      </c>
      <c r="Q161" s="9">
        <v>1</v>
      </c>
      <c r="R161" s="9">
        <v>0</v>
      </c>
    </row>
    <row r="162" spans="1:18" x14ac:dyDescent="0.25">
      <c r="A162" s="9" t="s">
        <v>427</v>
      </c>
      <c r="B162" s="3" t="s">
        <v>247</v>
      </c>
      <c r="C162" s="9">
        <v>0</v>
      </c>
      <c r="D162" s="9">
        <v>0</v>
      </c>
      <c r="E162" s="9">
        <v>0</v>
      </c>
      <c r="F162" s="9">
        <v>2</v>
      </c>
      <c r="G162" s="9">
        <v>1</v>
      </c>
      <c r="H162" s="9">
        <v>1</v>
      </c>
      <c r="I162" s="9">
        <v>1</v>
      </c>
      <c r="J162" s="9">
        <v>3</v>
      </c>
      <c r="K162" s="9">
        <v>1</v>
      </c>
      <c r="L162" s="9">
        <v>8</v>
      </c>
      <c r="M162" s="9">
        <v>6</v>
      </c>
      <c r="N162" s="9">
        <v>3</v>
      </c>
      <c r="O162" s="9">
        <v>0</v>
      </c>
      <c r="P162" s="9">
        <v>5</v>
      </c>
      <c r="Q162" s="9">
        <v>0</v>
      </c>
      <c r="R162" s="9">
        <v>0</v>
      </c>
    </row>
    <row r="163" spans="1:18" x14ac:dyDescent="0.25">
      <c r="A163" s="9" t="s">
        <v>428</v>
      </c>
      <c r="B163" s="3" t="s">
        <v>249</v>
      </c>
      <c r="C163" s="9">
        <v>0</v>
      </c>
      <c r="D163" s="9">
        <v>1</v>
      </c>
      <c r="E163" s="9">
        <v>1</v>
      </c>
      <c r="F163" s="9">
        <v>2</v>
      </c>
      <c r="G163" s="9">
        <v>1</v>
      </c>
      <c r="H163" s="9">
        <v>0</v>
      </c>
      <c r="I163" s="9">
        <v>0</v>
      </c>
      <c r="J163" s="9">
        <v>4</v>
      </c>
      <c r="K163" s="9">
        <v>1</v>
      </c>
      <c r="L163" s="9">
        <v>11</v>
      </c>
      <c r="M163" s="9">
        <v>10</v>
      </c>
      <c r="N163" s="9">
        <v>1</v>
      </c>
      <c r="O163" s="9">
        <v>0</v>
      </c>
      <c r="P163" s="9">
        <v>6</v>
      </c>
      <c r="Q163" s="9">
        <v>3</v>
      </c>
      <c r="R163" s="9">
        <v>0</v>
      </c>
    </row>
    <row r="164" spans="1:18" x14ac:dyDescent="0.25">
      <c r="A164" s="9" t="s">
        <v>429</v>
      </c>
      <c r="B164" s="3" t="s">
        <v>101</v>
      </c>
      <c r="C164" s="9">
        <v>1</v>
      </c>
      <c r="D164" s="9">
        <v>0</v>
      </c>
      <c r="E164" s="9">
        <v>2</v>
      </c>
      <c r="F164" s="9">
        <v>3</v>
      </c>
      <c r="G164" s="9">
        <v>1</v>
      </c>
      <c r="H164" s="9">
        <v>0</v>
      </c>
      <c r="I164" s="9">
        <v>0</v>
      </c>
      <c r="J164" s="9">
        <v>6</v>
      </c>
      <c r="K164" s="9">
        <v>2</v>
      </c>
      <c r="L164" s="9">
        <v>6</v>
      </c>
      <c r="M164" s="9">
        <v>8</v>
      </c>
      <c r="N164" s="9">
        <v>5</v>
      </c>
      <c r="O164" s="9">
        <v>0</v>
      </c>
      <c r="P164" s="9">
        <v>3</v>
      </c>
      <c r="Q164" s="9">
        <v>2</v>
      </c>
      <c r="R164" s="9">
        <v>0</v>
      </c>
    </row>
    <row r="165" spans="1:18" x14ac:dyDescent="0.25">
      <c r="A165" s="9" t="s">
        <v>430</v>
      </c>
      <c r="B165" s="3" t="s">
        <v>252</v>
      </c>
      <c r="C165" s="9">
        <v>0</v>
      </c>
      <c r="D165" s="9">
        <v>0</v>
      </c>
      <c r="E165" s="9">
        <v>3</v>
      </c>
      <c r="F165" s="9">
        <v>3</v>
      </c>
      <c r="G165" s="9">
        <v>0</v>
      </c>
      <c r="H165" s="9">
        <v>0</v>
      </c>
      <c r="I165" s="9">
        <v>0</v>
      </c>
      <c r="J165" s="9">
        <v>10</v>
      </c>
      <c r="K165" s="9">
        <v>0</v>
      </c>
      <c r="L165" s="9">
        <v>10</v>
      </c>
      <c r="M165" s="9">
        <v>9</v>
      </c>
      <c r="N165" s="9">
        <v>7</v>
      </c>
      <c r="O165" s="9">
        <v>0</v>
      </c>
      <c r="P165" s="9">
        <v>8</v>
      </c>
      <c r="Q165" s="9">
        <v>4</v>
      </c>
      <c r="R165" s="9">
        <v>0</v>
      </c>
    </row>
    <row r="166" spans="1:18" x14ac:dyDescent="0.25">
      <c r="A166" s="9" t="s">
        <v>431</v>
      </c>
      <c r="B166" s="3" t="s">
        <v>254</v>
      </c>
      <c r="C166" s="9">
        <v>0</v>
      </c>
      <c r="D166" s="9">
        <v>1</v>
      </c>
      <c r="E166" s="9">
        <v>2</v>
      </c>
      <c r="F166" s="9">
        <v>2</v>
      </c>
      <c r="G166" s="9">
        <v>0</v>
      </c>
      <c r="H166" s="9">
        <v>0</v>
      </c>
      <c r="I166" s="9">
        <v>0</v>
      </c>
      <c r="J166" s="9">
        <v>6</v>
      </c>
      <c r="K166" s="9">
        <v>2</v>
      </c>
      <c r="L166" s="9">
        <v>7</v>
      </c>
      <c r="M166" s="9">
        <v>11</v>
      </c>
      <c r="N166" s="9">
        <v>3</v>
      </c>
      <c r="O166" s="9">
        <v>0</v>
      </c>
      <c r="P166" s="9">
        <v>7</v>
      </c>
      <c r="Q166" s="9">
        <v>1</v>
      </c>
      <c r="R166" s="9">
        <v>0</v>
      </c>
    </row>
    <row r="167" spans="1:18" x14ac:dyDescent="0.25">
      <c r="A167" s="9" t="s">
        <v>432</v>
      </c>
      <c r="B167" s="3" t="s">
        <v>340</v>
      </c>
      <c r="C167" s="9">
        <v>1</v>
      </c>
      <c r="D167" s="9">
        <v>0</v>
      </c>
      <c r="E167" s="9">
        <v>1</v>
      </c>
      <c r="F167" s="9">
        <v>0</v>
      </c>
      <c r="G167" s="9">
        <v>0</v>
      </c>
      <c r="H167" s="9">
        <v>0</v>
      </c>
      <c r="I167" s="9">
        <v>0</v>
      </c>
      <c r="J167" s="9">
        <v>6</v>
      </c>
      <c r="K167" s="9">
        <v>2</v>
      </c>
      <c r="L167" s="9">
        <v>7</v>
      </c>
      <c r="M167" s="9">
        <v>14</v>
      </c>
      <c r="N167" s="9">
        <v>2</v>
      </c>
      <c r="O167" s="9">
        <v>0</v>
      </c>
      <c r="P167" s="9">
        <v>0</v>
      </c>
      <c r="Q167" s="9">
        <v>3</v>
      </c>
      <c r="R167" s="9">
        <v>0</v>
      </c>
    </row>
    <row r="168" spans="1:18" x14ac:dyDescent="0.25">
      <c r="A168" s="9" t="s">
        <v>433</v>
      </c>
      <c r="B168" s="3" t="s">
        <v>154</v>
      </c>
      <c r="C168" s="9">
        <v>0</v>
      </c>
      <c r="D168" s="9">
        <v>2</v>
      </c>
      <c r="E168" s="9">
        <v>1</v>
      </c>
      <c r="F168" s="9">
        <v>1</v>
      </c>
      <c r="G168" s="9">
        <v>2</v>
      </c>
      <c r="H168" s="9">
        <v>0</v>
      </c>
      <c r="I168" s="9">
        <v>0</v>
      </c>
      <c r="J168" s="9">
        <v>4</v>
      </c>
      <c r="K168" s="9">
        <v>2</v>
      </c>
      <c r="L168" s="9">
        <v>8</v>
      </c>
      <c r="M168" s="9">
        <v>9</v>
      </c>
      <c r="N168" s="9">
        <v>4</v>
      </c>
      <c r="O168" s="9">
        <v>0</v>
      </c>
      <c r="P168" s="9">
        <v>7</v>
      </c>
      <c r="Q168" s="9">
        <v>0</v>
      </c>
      <c r="R168" s="9">
        <v>0</v>
      </c>
    </row>
    <row r="169" spans="1:18" x14ac:dyDescent="0.25">
      <c r="A169" s="9" t="s">
        <v>434</v>
      </c>
      <c r="B169" s="3" t="s">
        <v>256</v>
      </c>
      <c r="C169" s="9">
        <v>0</v>
      </c>
      <c r="D169" s="9">
        <v>0</v>
      </c>
      <c r="E169" s="9">
        <v>0</v>
      </c>
      <c r="F169" s="9">
        <v>3</v>
      </c>
      <c r="G169" s="9">
        <v>2</v>
      </c>
      <c r="H169" s="9">
        <v>0</v>
      </c>
      <c r="I169" s="9">
        <v>0</v>
      </c>
      <c r="J169" s="9">
        <v>4</v>
      </c>
      <c r="K169" s="9">
        <v>2</v>
      </c>
      <c r="L169" s="9">
        <v>10</v>
      </c>
      <c r="M169" s="9">
        <v>12</v>
      </c>
      <c r="N169" s="9">
        <v>5</v>
      </c>
      <c r="O169" s="9">
        <v>0</v>
      </c>
      <c r="P169" s="9">
        <v>1</v>
      </c>
      <c r="Q169" s="9">
        <v>0</v>
      </c>
      <c r="R169" s="9">
        <v>0</v>
      </c>
    </row>
    <row r="170" spans="1:18" x14ac:dyDescent="0.25">
      <c r="A170" s="9" t="s">
        <v>435</v>
      </c>
      <c r="B170" s="3" t="s">
        <v>258</v>
      </c>
      <c r="C170" s="9">
        <v>0</v>
      </c>
      <c r="D170" s="9">
        <v>0</v>
      </c>
      <c r="E170" s="9">
        <v>1</v>
      </c>
      <c r="F170" s="9">
        <v>2</v>
      </c>
      <c r="G170" s="9">
        <v>2</v>
      </c>
      <c r="H170" s="9">
        <v>0</v>
      </c>
      <c r="I170" s="9">
        <v>0</v>
      </c>
      <c r="J170" s="9">
        <v>4</v>
      </c>
      <c r="K170" s="9">
        <v>3</v>
      </c>
      <c r="L170" s="9">
        <v>10</v>
      </c>
      <c r="M170" s="9">
        <v>15</v>
      </c>
      <c r="N170" s="9">
        <v>8</v>
      </c>
      <c r="O170" s="9">
        <v>0</v>
      </c>
      <c r="P170" s="9">
        <v>5</v>
      </c>
      <c r="Q170" s="9">
        <v>0</v>
      </c>
      <c r="R170" s="9">
        <v>0</v>
      </c>
    </row>
    <row r="171" spans="1:18" x14ac:dyDescent="0.25">
      <c r="A171" s="9" t="s">
        <v>436</v>
      </c>
      <c r="B171" s="3" t="s">
        <v>343</v>
      </c>
      <c r="C171" s="9">
        <v>0</v>
      </c>
      <c r="D171" s="9">
        <v>0</v>
      </c>
      <c r="E171" s="9">
        <v>1</v>
      </c>
      <c r="F171" s="9">
        <v>5</v>
      </c>
      <c r="G171" s="9">
        <v>0</v>
      </c>
      <c r="H171" s="9">
        <v>0</v>
      </c>
      <c r="I171" s="9">
        <v>0</v>
      </c>
      <c r="J171" s="9">
        <v>6</v>
      </c>
      <c r="K171" s="9">
        <v>0</v>
      </c>
      <c r="L171" s="9">
        <v>7</v>
      </c>
      <c r="M171" s="9">
        <v>12</v>
      </c>
      <c r="N171" s="9">
        <v>5</v>
      </c>
      <c r="O171" s="9">
        <v>0</v>
      </c>
      <c r="P171" s="9">
        <v>1</v>
      </c>
      <c r="Q171" s="9">
        <v>0</v>
      </c>
      <c r="R171" s="9">
        <v>0</v>
      </c>
    </row>
    <row r="172" spans="1:18" x14ac:dyDescent="0.25">
      <c r="A172" s="9" t="s">
        <v>437</v>
      </c>
      <c r="B172" s="3" t="s">
        <v>156</v>
      </c>
      <c r="C172" s="9">
        <v>0</v>
      </c>
      <c r="D172" s="9">
        <v>0</v>
      </c>
      <c r="E172" s="9">
        <v>0</v>
      </c>
      <c r="F172" s="9">
        <v>0</v>
      </c>
      <c r="G172" s="9">
        <v>1</v>
      </c>
      <c r="H172" s="9">
        <v>0</v>
      </c>
      <c r="I172" s="9">
        <v>0</v>
      </c>
      <c r="J172" s="9">
        <v>1</v>
      </c>
      <c r="K172" s="9">
        <v>0</v>
      </c>
      <c r="L172" s="9">
        <v>2</v>
      </c>
      <c r="M172" s="9">
        <v>19</v>
      </c>
      <c r="N172" s="9">
        <v>7</v>
      </c>
      <c r="O172" s="9">
        <v>0</v>
      </c>
      <c r="P172" s="9">
        <v>1</v>
      </c>
      <c r="Q172" s="9">
        <v>0</v>
      </c>
      <c r="R172" s="9">
        <v>0</v>
      </c>
    </row>
    <row r="173" spans="1:18" x14ac:dyDescent="0.25">
      <c r="A173" s="9" t="s">
        <v>438</v>
      </c>
      <c r="B173" s="3" t="s">
        <v>260</v>
      </c>
      <c r="C173" s="9">
        <v>0</v>
      </c>
      <c r="D173" s="9">
        <v>1</v>
      </c>
      <c r="E173" s="9">
        <v>5</v>
      </c>
      <c r="F173" s="9">
        <v>1</v>
      </c>
      <c r="G173" s="9">
        <v>0</v>
      </c>
      <c r="H173" s="9">
        <v>1</v>
      </c>
      <c r="I173" s="9">
        <v>1</v>
      </c>
      <c r="J173" s="9">
        <v>16</v>
      </c>
      <c r="K173" s="9">
        <v>3</v>
      </c>
      <c r="L173" s="9">
        <v>10</v>
      </c>
      <c r="M173" s="9">
        <v>28</v>
      </c>
      <c r="N173" s="9">
        <v>11</v>
      </c>
      <c r="O173" s="9">
        <v>0</v>
      </c>
      <c r="P173" s="9">
        <v>7</v>
      </c>
      <c r="Q173" s="9">
        <v>1</v>
      </c>
      <c r="R173" s="9">
        <v>0</v>
      </c>
    </row>
    <row r="174" spans="1:18" x14ac:dyDescent="0.25">
      <c r="A174" s="9" t="s">
        <v>439</v>
      </c>
      <c r="B174" s="3" t="s">
        <v>262</v>
      </c>
      <c r="C174" s="9">
        <v>0</v>
      </c>
      <c r="D174" s="9">
        <v>0</v>
      </c>
      <c r="E174" s="9">
        <v>2</v>
      </c>
      <c r="F174" s="9">
        <v>9</v>
      </c>
      <c r="G174" s="9">
        <v>0</v>
      </c>
      <c r="H174" s="9">
        <v>0</v>
      </c>
      <c r="I174" s="9">
        <v>0</v>
      </c>
      <c r="J174" s="9">
        <v>11</v>
      </c>
      <c r="K174" s="9">
        <v>1</v>
      </c>
      <c r="L174" s="9">
        <v>8</v>
      </c>
      <c r="M174" s="9">
        <v>14</v>
      </c>
      <c r="N174" s="9">
        <v>5</v>
      </c>
      <c r="O174" s="9">
        <v>0</v>
      </c>
      <c r="P174" s="9">
        <v>1</v>
      </c>
      <c r="Q174" s="9">
        <v>1</v>
      </c>
      <c r="R174" s="9">
        <v>0</v>
      </c>
    </row>
    <row r="175" spans="1:18" x14ac:dyDescent="0.25">
      <c r="A175" s="9" t="s">
        <v>440</v>
      </c>
      <c r="B175" s="3" t="s">
        <v>158</v>
      </c>
      <c r="C175" s="9">
        <v>0</v>
      </c>
      <c r="D175" s="9">
        <v>0</v>
      </c>
      <c r="E175" s="9">
        <v>2</v>
      </c>
      <c r="F175" s="9">
        <v>3</v>
      </c>
      <c r="G175" s="9">
        <v>0</v>
      </c>
      <c r="H175" s="9">
        <v>0</v>
      </c>
      <c r="I175" s="9">
        <v>0</v>
      </c>
      <c r="J175" s="9">
        <v>5</v>
      </c>
      <c r="K175" s="9">
        <v>2</v>
      </c>
      <c r="L175" s="9">
        <v>2</v>
      </c>
      <c r="M175" s="9">
        <v>13</v>
      </c>
      <c r="N175" s="9">
        <v>6</v>
      </c>
      <c r="O175" s="9">
        <v>0</v>
      </c>
      <c r="P175" s="9">
        <v>1</v>
      </c>
      <c r="Q175" s="9">
        <v>3</v>
      </c>
      <c r="R175" s="9">
        <v>0</v>
      </c>
    </row>
    <row r="176" spans="1:18" x14ac:dyDescent="0.25">
      <c r="A176" s="9" t="s">
        <v>441</v>
      </c>
      <c r="B176" s="3" t="s">
        <v>160</v>
      </c>
      <c r="C176" s="9">
        <v>0</v>
      </c>
      <c r="D176" s="9">
        <v>0</v>
      </c>
      <c r="E176" s="9">
        <v>0</v>
      </c>
      <c r="F176" s="9">
        <v>2</v>
      </c>
      <c r="G176" s="9">
        <v>0</v>
      </c>
      <c r="H176" s="9">
        <v>0</v>
      </c>
      <c r="I176" s="9">
        <v>0</v>
      </c>
      <c r="J176" s="9">
        <v>7</v>
      </c>
      <c r="K176" s="9">
        <v>2</v>
      </c>
      <c r="L176" s="9">
        <v>7</v>
      </c>
      <c r="M176" s="9">
        <v>7</v>
      </c>
      <c r="N176" s="9">
        <v>5</v>
      </c>
      <c r="O176" s="9">
        <v>0</v>
      </c>
      <c r="P176" s="9">
        <v>0</v>
      </c>
      <c r="Q176" s="9">
        <v>3</v>
      </c>
      <c r="R176" s="9">
        <v>0</v>
      </c>
    </row>
    <row r="177" spans="1:18" x14ac:dyDescent="0.25">
      <c r="A177" s="9" t="s">
        <v>442</v>
      </c>
      <c r="B177" s="3" t="s">
        <v>264</v>
      </c>
      <c r="C177" s="9">
        <v>0</v>
      </c>
      <c r="D177" s="9">
        <v>0</v>
      </c>
      <c r="E177" s="9">
        <v>1</v>
      </c>
      <c r="F177" s="9">
        <v>6</v>
      </c>
      <c r="G177" s="9">
        <v>0</v>
      </c>
      <c r="H177" s="9">
        <v>0</v>
      </c>
      <c r="I177" s="9">
        <v>0</v>
      </c>
      <c r="J177" s="9">
        <v>7</v>
      </c>
      <c r="K177" s="9">
        <v>2</v>
      </c>
      <c r="L177" s="9">
        <v>8</v>
      </c>
      <c r="M177" s="9">
        <v>11</v>
      </c>
      <c r="N177" s="9">
        <v>2</v>
      </c>
      <c r="O177" s="9">
        <v>0</v>
      </c>
      <c r="P177" s="9">
        <v>2</v>
      </c>
      <c r="Q177" s="9">
        <v>2</v>
      </c>
      <c r="R177" s="9">
        <v>0</v>
      </c>
    </row>
    <row r="178" spans="1:18" x14ac:dyDescent="0.25">
      <c r="A178" s="9" t="s">
        <v>443</v>
      </c>
      <c r="B178" s="3" t="s">
        <v>266</v>
      </c>
      <c r="C178" s="9">
        <v>0</v>
      </c>
      <c r="D178" s="9">
        <v>1</v>
      </c>
      <c r="E178" s="9">
        <v>2</v>
      </c>
      <c r="F178" s="9">
        <v>2</v>
      </c>
      <c r="G178" s="9">
        <v>0</v>
      </c>
      <c r="H178" s="9">
        <v>0</v>
      </c>
      <c r="I178" s="9">
        <v>0</v>
      </c>
      <c r="J178" s="9">
        <v>5</v>
      </c>
      <c r="K178" s="9">
        <v>1</v>
      </c>
      <c r="L178" s="9">
        <v>10</v>
      </c>
      <c r="M178" s="9">
        <v>7</v>
      </c>
      <c r="N178" s="9">
        <v>6</v>
      </c>
      <c r="O178" s="9">
        <v>0</v>
      </c>
      <c r="P178" s="9">
        <v>4</v>
      </c>
      <c r="Q178" s="9">
        <v>1</v>
      </c>
      <c r="R178" s="9">
        <v>0</v>
      </c>
    </row>
    <row r="179" spans="1:18" x14ac:dyDescent="0.25">
      <c r="A179" s="9" t="s">
        <v>444</v>
      </c>
      <c r="B179" s="3" t="s">
        <v>268</v>
      </c>
      <c r="C179" s="9">
        <v>0</v>
      </c>
      <c r="D179" s="9">
        <v>0</v>
      </c>
      <c r="E179" s="9">
        <v>1</v>
      </c>
      <c r="F179" s="9">
        <v>2</v>
      </c>
      <c r="G179" s="9">
        <v>0</v>
      </c>
      <c r="H179" s="9">
        <v>0</v>
      </c>
      <c r="I179" s="9">
        <v>0</v>
      </c>
      <c r="J179" s="9">
        <v>4</v>
      </c>
      <c r="K179" s="9">
        <v>4</v>
      </c>
      <c r="L179" s="9">
        <v>8</v>
      </c>
      <c r="M179" s="9">
        <v>5</v>
      </c>
      <c r="N179" s="9">
        <v>4</v>
      </c>
      <c r="O179" s="9">
        <v>0</v>
      </c>
      <c r="P179" s="9">
        <v>2</v>
      </c>
      <c r="Q179" s="9">
        <v>1</v>
      </c>
      <c r="R179" s="9">
        <v>0</v>
      </c>
    </row>
    <row r="180" spans="1:18" x14ac:dyDescent="0.25">
      <c r="A180" s="9" t="s">
        <v>445</v>
      </c>
      <c r="B180" s="3" t="s">
        <v>162</v>
      </c>
      <c r="C180" s="9">
        <v>0</v>
      </c>
      <c r="D180" s="9">
        <v>0</v>
      </c>
      <c r="E180" s="9">
        <v>0</v>
      </c>
      <c r="F180" s="9">
        <v>3</v>
      </c>
      <c r="G180" s="9">
        <v>0</v>
      </c>
      <c r="H180" s="9">
        <v>0</v>
      </c>
      <c r="I180" s="9">
        <v>0</v>
      </c>
      <c r="J180" s="9">
        <v>4</v>
      </c>
      <c r="K180" s="9">
        <v>0</v>
      </c>
      <c r="L180" s="9">
        <v>6</v>
      </c>
      <c r="M180" s="9">
        <v>11</v>
      </c>
      <c r="N180" s="9">
        <v>3</v>
      </c>
      <c r="O180" s="9">
        <v>0</v>
      </c>
      <c r="P180" s="9">
        <v>4</v>
      </c>
      <c r="Q180" s="9">
        <v>0</v>
      </c>
      <c r="R180" s="9">
        <v>0</v>
      </c>
    </row>
    <row r="181" spans="1:18" x14ac:dyDescent="0.25">
      <c r="A181" s="9" t="s">
        <v>446</v>
      </c>
      <c r="B181" s="3" t="s">
        <v>269</v>
      </c>
      <c r="C181" s="9">
        <v>0</v>
      </c>
      <c r="D181" s="9">
        <v>0</v>
      </c>
      <c r="E181" s="9">
        <v>0</v>
      </c>
      <c r="F181" s="9">
        <v>3</v>
      </c>
      <c r="G181" s="9">
        <v>0</v>
      </c>
      <c r="H181" s="9">
        <v>0</v>
      </c>
      <c r="I181" s="9">
        <v>0</v>
      </c>
      <c r="J181" s="9">
        <v>9</v>
      </c>
      <c r="K181" s="9">
        <v>0</v>
      </c>
      <c r="L181" s="9">
        <v>4</v>
      </c>
      <c r="M181" s="9">
        <v>10</v>
      </c>
      <c r="N181" s="9">
        <v>3</v>
      </c>
      <c r="O181" s="9">
        <v>0</v>
      </c>
      <c r="P181" s="9">
        <v>13</v>
      </c>
      <c r="Q181" s="9">
        <v>0</v>
      </c>
      <c r="R181" s="9">
        <v>0</v>
      </c>
    </row>
    <row r="182" spans="1:18" x14ac:dyDescent="0.25">
      <c r="A182" s="9" t="s">
        <v>447</v>
      </c>
      <c r="B182" s="3" t="s">
        <v>272</v>
      </c>
      <c r="C182" s="9">
        <v>0</v>
      </c>
      <c r="D182" s="9">
        <v>1</v>
      </c>
      <c r="E182" s="9">
        <v>0</v>
      </c>
      <c r="F182" s="9">
        <v>1</v>
      </c>
      <c r="G182" s="9">
        <v>0</v>
      </c>
      <c r="H182" s="9">
        <v>2</v>
      </c>
      <c r="I182" s="9">
        <v>2</v>
      </c>
      <c r="J182" s="9">
        <v>2</v>
      </c>
      <c r="K182" s="9">
        <v>0</v>
      </c>
      <c r="L182" s="9">
        <v>9</v>
      </c>
      <c r="M182" s="9">
        <v>10</v>
      </c>
      <c r="N182" s="9">
        <v>11</v>
      </c>
      <c r="O182" s="9">
        <v>0</v>
      </c>
      <c r="P182" s="9">
        <v>7</v>
      </c>
      <c r="Q182" s="9">
        <v>1</v>
      </c>
      <c r="R182" s="9">
        <v>0</v>
      </c>
    </row>
    <row r="183" spans="1:18" x14ac:dyDescent="0.25">
      <c r="A183" s="9" t="s">
        <v>448</v>
      </c>
      <c r="B183" s="3" t="s">
        <v>164</v>
      </c>
      <c r="C183" s="9">
        <v>1</v>
      </c>
      <c r="D183" s="9">
        <v>0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2</v>
      </c>
      <c r="K183" s="9">
        <v>2</v>
      </c>
      <c r="L183" s="9">
        <v>6</v>
      </c>
      <c r="M183" s="9">
        <v>11</v>
      </c>
      <c r="N183" s="9">
        <v>0</v>
      </c>
      <c r="O183" s="9">
        <v>0</v>
      </c>
      <c r="P183" s="9">
        <v>7</v>
      </c>
      <c r="Q183" s="9">
        <v>0</v>
      </c>
      <c r="R183" s="9">
        <v>0</v>
      </c>
    </row>
    <row r="184" spans="1:18" x14ac:dyDescent="0.25">
      <c r="A184" s="9" t="s">
        <v>1053</v>
      </c>
      <c r="B184" s="3" t="s">
        <v>270</v>
      </c>
      <c r="C184" s="9">
        <v>1</v>
      </c>
      <c r="D184" s="9">
        <v>0</v>
      </c>
      <c r="E184" s="9">
        <v>3</v>
      </c>
      <c r="F184" s="9">
        <v>4</v>
      </c>
      <c r="G184" s="9">
        <v>0</v>
      </c>
      <c r="H184" s="9">
        <v>0</v>
      </c>
      <c r="I184" s="9">
        <v>0</v>
      </c>
      <c r="J184" s="9">
        <v>8</v>
      </c>
      <c r="K184" s="9">
        <v>2</v>
      </c>
      <c r="L184" s="9">
        <v>9</v>
      </c>
      <c r="M184" s="9">
        <v>12</v>
      </c>
      <c r="N184" s="9">
        <v>5</v>
      </c>
      <c r="O184" s="9">
        <v>0</v>
      </c>
      <c r="P184" s="9">
        <v>3</v>
      </c>
      <c r="Q184" s="9">
        <v>1</v>
      </c>
      <c r="R184" s="9">
        <v>0</v>
      </c>
    </row>
    <row r="185" spans="1:18" x14ac:dyDescent="0.25">
      <c r="A185" s="9" t="s">
        <v>449</v>
      </c>
      <c r="B185" s="3" t="s">
        <v>274</v>
      </c>
      <c r="C185" s="9">
        <v>0</v>
      </c>
      <c r="D185" s="9">
        <v>0</v>
      </c>
      <c r="E185" s="9">
        <v>0</v>
      </c>
      <c r="F185" s="9">
        <v>4</v>
      </c>
      <c r="G185" s="9">
        <v>3</v>
      </c>
      <c r="H185" s="9">
        <v>0</v>
      </c>
      <c r="I185" s="9">
        <v>0</v>
      </c>
      <c r="J185" s="9">
        <v>4</v>
      </c>
      <c r="K185" s="9">
        <v>0</v>
      </c>
      <c r="L185" s="9">
        <v>2</v>
      </c>
      <c r="M185" s="9">
        <v>5</v>
      </c>
      <c r="N185" s="9">
        <v>3</v>
      </c>
      <c r="O185" s="9">
        <v>0</v>
      </c>
      <c r="P185" s="9">
        <v>6</v>
      </c>
      <c r="Q185" s="9">
        <v>3</v>
      </c>
      <c r="R185" s="9">
        <v>0</v>
      </c>
    </row>
    <row r="186" spans="1:18" x14ac:dyDescent="0.25">
      <c r="A186" s="9" t="s">
        <v>450</v>
      </c>
      <c r="B186" s="3" t="s">
        <v>276</v>
      </c>
      <c r="C186" s="9">
        <v>1</v>
      </c>
      <c r="D186" s="9">
        <v>0</v>
      </c>
      <c r="E186" s="9">
        <v>2</v>
      </c>
      <c r="F186" s="9">
        <v>2</v>
      </c>
      <c r="G186" s="9">
        <v>0</v>
      </c>
      <c r="H186" s="9">
        <v>1</v>
      </c>
      <c r="I186" s="9">
        <v>1</v>
      </c>
      <c r="J186" s="9">
        <v>5</v>
      </c>
      <c r="K186" s="9">
        <v>2</v>
      </c>
      <c r="L186" s="9">
        <v>10</v>
      </c>
      <c r="M186" s="9">
        <v>4</v>
      </c>
      <c r="N186" s="9">
        <v>0</v>
      </c>
      <c r="O186" s="9">
        <v>0</v>
      </c>
      <c r="P186" s="9">
        <v>6</v>
      </c>
      <c r="Q186" s="9">
        <v>2</v>
      </c>
      <c r="R186" s="9">
        <v>0</v>
      </c>
    </row>
    <row r="187" spans="1:18" x14ac:dyDescent="0.25">
      <c r="A187" s="9" t="s">
        <v>451</v>
      </c>
      <c r="B187" s="3" t="s">
        <v>359</v>
      </c>
      <c r="C187" s="9">
        <v>1</v>
      </c>
      <c r="D187" s="9">
        <v>0</v>
      </c>
      <c r="E187" s="9">
        <v>0</v>
      </c>
      <c r="F187" s="9">
        <v>1</v>
      </c>
      <c r="G187" s="9">
        <v>0</v>
      </c>
      <c r="H187" s="9">
        <v>0</v>
      </c>
      <c r="I187" s="9">
        <v>0</v>
      </c>
      <c r="J187" s="9">
        <v>4</v>
      </c>
      <c r="K187" s="9">
        <v>1</v>
      </c>
      <c r="L187" s="9">
        <v>5</v>
      </c>
      <c r="M187" s="9">
        <v>14</v>
      </c>
      <c r="N187" s="9">
        <v>2</v>
      </c>
      <c r="O187" s="9">
        <v>0</v>
      </c>
      <c r="P187" s="9">
        <v>4</v>
      </c>
      <c r="Q187" s="9">
        <v>0</v>
      </c>
      <c r="R187" s="9">
        <v>0</v>
      </c>
    </row>
    <row r="188" spans="1:18" x14ac:dyDescent="0.25">
      <c r="A188" s="9" t="s">
        <v>452</v>
      </c>
      <c r="B188" s="3" t="s">
        <v>278</v>
      </c>
      <c r="C188" s="9">
        <v>0</v>
      </c>
      <c r="D188" s="9">
        <v>0</v>
      </c>
      <c r="E188" s="9">
        <v>1</v>
      </c>
      <c r="F188" s="9">
        <v>4</v>
      </c>
      <c r="G188" s="9">
        <v>1</v>
      </c>
      <c r="H188" s="9">
        <v>0</v>
      </c>
      <c r="I188" s="9">
        <v>0</v>
      </c>
      <c r="J188" s="9">
        <v>7</v>
      </c>
      <c r="K188" s="9">
        <v>4</v>
      </c>
      <c r="L188" s="9">
        <v>9</v>
      </c>
      <c r="M188" s="9">
        <v>10</v>
      </c>
      <c r="N188" s="9">
        <v>7</v>
      </c>
      <c r="O188" s="9">
        <v>0</v>
      </c>
      <c r="P188" s="9">
        <v>7</v>
      </c>
      <c r="Q188" s="9">
        <v>1</v>
      </c>
      <c r="R188" s="9">
        <v>0</v>
      </c>
    </row>
    <row r="189" spans="1:18" x14ac:dyDescent="0.25">
      <c r="A189" s="9" t="s">
        <v>119</v>
      </c>
      <c r="B189" s="3" t="s">
        <v>76</v>
      </c>
      <c r="C189" s="9">
        <v>0</v>
      </c>
      <c r="D189" s="9">
        <v>0</v>
      </c>
      <c r="E189" s="9">
        <v>3</v>
      </c>
      <c r="F189" s="9">
        <v>3</v>
      </c>
      <c r="G189" s="9">
        <v>0</v>
      </c>
      <c r="H189" s="9">
        <v>0</v>
      </c>
      <c r="I189" s="9">
        <v>0</v>
      </c>
      <c r="J189" s="9">
        <v>6</v>
      </c>
      <c r="K189" s="9">
        <v>3</v>
      </c>
      <c r="L189" s="9">
        <v>13</v>
      </c>
      <c r="M189" s="9">
        <v>7</v>
      </c>
      <c r="N189" s="9">
        <v>5</v>
      </c>
      <c r="O189" s="9">
        <v>0</v>
      </c>
      <c r="P189" s="9">
        <v>5</v>
      </c>
      <c r="Q189" s="9">
        <v>1</v>
      </c>
      <c r="R189" s="9">
        <v>0</v>
      </c>
    </row>
    <row r="190" spans="1:18" x14ac:dyDescent="0.25">
      <c r="A190" s="9" t="s">
        <v>453</v>
      </c>
      <c r="B190" s="3" t="s">
        <v>107</v>
      </c>
      <c r="C190" s="9">
        <v>0</v>
      </c>
      <c r="D190" s="9">
        <v>0</v>
      </c>
      <c r="E190" s="9">
        <v>7</v>
      </c>
      <c r="F190" s="9">
        <v>5</v>
      </c>
      <c r="G190" s="9">
        <v>0</v>
      </c>
      <c r="H190" s="9">
        <v>0</v>
      </c>
      <c r="I190" s="9">
        <v>0</v>
      </c>
      <c r="J190" s="9">
        <v>14</v>
      </c>
      <c r="K190" s="9">
        <v>3</v>
      </c>
      <c r="L190" s="9">
        <v>8</v>
      </c>
      <c r="M190" s="9">
        <v>12</v>
      </c>
      <c r="N190" s="9">
        <v>7</v>
      </c>
      <c r="O190" s="9">
        <v>0</v>
      </c>
      <c r="P190" s="9">
        <v>7</v>
      </c>
      <c r="Q190" s="9">
        <v>1</v>
      </c>
      <c r="R190" s="9">
        <v>0</v>
      </c>
    </row>
    <row r="191" spans="1:18" x14ac:dyDescent="0.25">
      <c r="A191" s="9" t="s">
        <v>169</v>
      </c>
      <c r="B191" s="3" t="s">
        <v>77</v>
      </c>
      <c r="C191" s="9">
        <v>0</v>
      </c>
      <c r="D191" s="9">
        <v>0</v>
      </c>
      <c r="E191" s="9">
        <v>0</v>
      </c>
      <c r="F191" s="9">
        <v>3</v>
      </c>
      <c r="G191" s="9">
        <v>0</v>
      </c>
      <c r="H191" s="9">
        <v>0</v>
      </c>
      <c r="I191" s="9">
        <v>0</v>
      </c>
      <c r="J191" s="9">
        <v>4</v>
      </c>
      <c r="K191" s="9">
        <v>0</v>
      </c>
      <c r="L191" s="9">
        <v>5</v>
      </c>
      <c r="M191" s="9">
        <v>8</v>
      </c>
      <c r="N191" s="9">
        <v>3</v>
      </c>
      <c r="O191" s="9">
        <v>0</v>
      </c>
      <c r="P191" s="9">
        <v>9</v>
      </c>
      <c r="Q191" s="9">
        <v>0</v>
      </c>
      <c r="R191" s="9">
        <v>0</v>
      </c>
    </row>
    <row r="192" spans="1:18" x14ac:dyDescent="0.25">
      <c r="A192" s="9" t="s">
        <v>170</v>
      </c>
      <c r="B192" s="3" t="s">
        <v>171</v>
      </c>
      <c r="C192" s="9">
        <v>0</v>
      </c>
      <c r="D192" s="9">
        <v>1</v>
      </c>
      <c r="E192" s="9">
        <v>3</v>
      </c>
      <c r="F192" s="9">
        <v>1</v>
      </c>
      <c r="G192" s="9">
        <v>0</v>
      </c>
      <c r="H192" s="9">
        <v>1</v>
      </c>
      <c r="I192" s="9">
        <v>1</v>
      </c>
      <c r="J192" s="9">
        <v>10</v>
      </c>
      <c r="K192" s="9">
        <v>2</v>
      </c>
      <c r="L192" s="9">
        <v>7</v>
      </c>
      <c r="M192" s="9">
        <v>7</v>
      </c>
      <c r="N192" s="9">
        <v>5</v>
      </c>
      <c r="O192" s="9">
        <v>0</v>
      </c>
      <c r="P192" s="9">
        <v>5</v>
      </c>
      <c r="Q192" s="9">
        <v>2</v>
      </c>
      <c r="R192" s="9">
        <v>0</v>
      </c>
    </row>
    <row r="193" spans="1:18" x14ac:dyDescent="0.25">
      <c r="A193" s="9" t="s">
        <v>172</v>
      </c>
      <c r="B193" s="3" t="s">
        <v>173</v>
      </c>
      <c r="C193" s="9">
        <v>1</v>
      </c>
      <c r="D193" s="9">
        <v>0</v>
      </c>
      <c r="E193" s="9">
        <v>0</v>
      </c>
      <c r="F193" s="9">
        <v>3</v>
      </c>
      <c r="G193" s="9">
        <v>1</v>
      </c>
      <c r="H193" s="9">
        <v>0</v>
      </c>
      <c r="I193" s="9">
        <v>0</v>
      </c>
      <c r="J193" s="9">
        <v>4</v>
      </c>
      <c r="K193" s="9">
        <v>0</v>
      </c>
      <c r="L193" s="9">
        <v>9</v>
      </c>
      <c r="M193" s="9">
        <v>4</v>
      </c>
      <c r="N193" s="9">
        <v>6</v>
      </c>
      <c r="O193" s="9">
        <v>0</v>
      </c>
      <c r="P193" s="9">
        <v>6</v>
      </c>
      <c r="Q193" s="9">
        <v>0</v>
      </c>
      <c r="R193" s="9">
        <v>1</v>
      </c>
    </row>
    <row r="194" spans="1:18" x14ac:dyDescent="0.25">
      <c r="A194" s="9" t="s">
        <v>174</v>
      </c>
      <c r="B194" s="3" t="s">
        <v>78</v>
      </c>
      <c r="C194" s="9">
        <v>0</v>
      </c>
      <c r="D194" s="9">
        <v>0</v>
      </c>
      <c r="E194" s="9">
        <v>1</v>
      </c>
      <c r="F194" s="9">
        <v>1</v>
      </c>
      <c r="G194" s="9">
        <v>0</v>
      </c>
      <c r="H194" s="9">
        <v>0</v>
      </c>
      <c r="I194" s="9">
        <v>0</v>
      </c>
      <c r="J194" s="9">
        <v>2</v>
      </c>
      <c r="K194" s="9">
        <v>0</v>
      </c>
      <c r="L194" s="9">
        <v>5</v>
      </c>
      <c r="M194" s="9">
        <v>23</v>
      </c>
      <c r="N194" s="9">
        <v>1</v>
      </c>
      <c r="O194" s="9">
        <v>0</v>
      </c>
      <c r="P194" s="9">
        <v>0</v>
      </c>
      <c r="Q194" s="9">
        <v>0</v>
      </c>
      <c r="R194" s="9">
        <v>0</v>
      </c>
    </row>
    <row r="195" spans="1:18" x14ac:dyDescent="0.25">
      <c r="A195" s="9" t="s">
        <v>120</v>
      </c>
      <c r="B195" s="3" t="s">
        <v>80</v>
      </c>
      <c r="C195" s="9">
        <v>0</v>
      </c>
      <c r="D195" s="9">
        <v>0</v>
      </c>
      <c r="E195" s="9">
        <v>0</v>
      </c>
      <c r="F195" s="9">
        <v>1</v>
      </c>
      <c r="G195" s="9">
        <v>0</v>
      </c>
      <c r="H195" s="9">
        <v>0</v>
      </c>
      <c r="I195" s="9">
        <v>0</v>
      </c>
      <c r="J195" s="9">
        <v>2</v>
      </c>
      <c r="K195" s="9">
        <v>1</v>
      </c>
      <c r="L195" s="9">
        <v>6</v>
      </c>
      <c r="M195" s="9">
        <v>10</v>
      </c>
      <c r="N195" s="9">
        <v>5</v>
      </c>
      <c r="O195" s="9">
        <v>0</v>
      </c>
      <c r="P195" s="9">
        <v>5</v>
      </c>
      <c r="Q195" s="9">
        <v>0</v>
      </c>
      <c r="R195" s="9">
        <v>0</v>
      </c>
    </row>
    <row r="196" spans="1:18" x14ac:dyDescent="0.25">
      <c r="A196" s="9" t="s">
        <v>121</v>
      </c>
      <c r="B196" s="3" t="s">
        <v>122</v>
      </c>
      <c r="C196" s="9">
        <v>0</v>
      </c>
      <c r="D196" s="9">
        <v>1</v>
      </c>
      <c r="E196" s="9">
        <v>0</v>
      </c>
      <c r="F196" s="9">
        <v>4</v>
      </c>
      <c r="G196" s="9">
        <v>0</v>
      </c>
      <c r="H196" s="9">
        <v>0</v>
      </c>
      <c r="I196" s="9">
        <v>0</v>
      </c>
      <c r="J196" s="9">
        <v>9</v>
      </c>
      <c r="K196" s="9">
        <v>1</v>
      </c>
      <c r="L196" s="9">
        <v>9</v>
      </c>
      <c r="M196" s="9">
        <v>16</v>
      </c>
      <c r="N196" s="9">
        <v>5</v>
      </c>
      <c r="O196" s="9">
        <v>0</v>
      </c>
      <c r="P196" s="9">
        <v>5</v>
      </c>
      <c r="Q196" s="9">
        <v>1</v>
      </c>
      <c r="R196" s="9">
        <v>0</v>
      </c>
    </row>
    <row r="197" spans="1:18" x14ac:dyDescent="0.25">
      <c r="A197" s="9" t="s">
        <v>175</v>
      </c>
      <c r="B197" s="3" t="s">
        <v>176</v>
      </c>
      <c r="C197" s="9">
        <v>0</v>
      </c>
      <c r="D197" s="9">
        <v>1</v>
      </c>
      <c r="E197" s="9">
        <v>3</v>
      </c>
      <c r="F197" s="9">
        <v>3</v>
      </c>
      <c r="G197" s="9">
        <v>0</v>
      </c>
      <c r="H197" s="9">
        <v>1</v>
      </c>
      <c r="I197" s="9">
        <v>1</v>
      </c>
      <c r="J197" s="9">
        <v>7</v>
      </c>
      <c r="K197" s="9">
        <v>3</v>
      </c>
      <c r="L197" s="9">
        <v>2</v>
      </c>
      <c r="M197" s="9">
        <v>3</v>
      </c>
      <c r="N197" s="9">
        <v>0</v>
      </c>
      <c r="O197" s="9">
        <v>0</v>
      </c>
      <c r="P197" s="9">
        <v>2</v>
      </c>
      <c r="Q197" s="9">
        <v>1</v>
      </c>
      <c r="R197" s="9">
        <v>0</v>
      </c>
    </row>
    <row r="198" spans="1:18" x14ac:dyDescent="0.25">
      <c r="A198" s="9" t="s">
        <v>1054</v>
      </c>
      <c r="B198" s="3" t="s">
        <v>279</v>
      </c>
      <c r="C198" s="9">
        <v>0</v>
      </c>
      <c r="D198" s="9">
        <v>1</v>
      </c>
      <c r="E198" s="9">
        <v>0</v>
      </c>
      <c r="F198" s="9">
        <v>2</v>
      </c>
      <c r="G198" s="9">
        <v>0</v>
      </c>
      <c r="H198" s="9">
        <v>0</v>
      </c>
      <c r="I198" s="9">
        <v>0</v>
      </c>
      <c r="J198" s="9">
        <v>3</v>
      </c>
      <c r="K198" s="9">
        <v>2</v>
      </c>
      <c r="L198" s="9">
        <v>2</v>
      </c>
      <c r="M198" s="9">
        <v>6</v>
      </c>
      <c r="N198" s="9">
        <v>2</v>
      </c>
      <c r="O198" s="9">
        <v>0</v>
      </c>
      <c r="P198" s="9">
        <v>6</v>
      </c>
      <c r="Q198" s="9">
        <v>1</v>
      </c>
      <c r="R198" s="9">
        <v>0</v>
      </c>
    </row>
    <row r="199" spans="1:18" x14ac:dyDescent="0.25">
      <c r="A199" s="9" t="s">
        <v>1055</v>
      </c>
      <c r="B199" s="3" t="s">
        <v>177</v>
      </c>
      <c r="C199" s="9">
        <v>1</v>
      </c>
      <c r="D199" s="9">
        <v>1</v>
      </c>
      <c r="E199" s="9">
        <v>2</v>
      </c>
      <c r="F199" s="9">
        <v>2</v>
      </c>
      <c r="G199" s="9">
        <v>1</v>
      </c>
      <c r="H199" s="9">
        <v>0</v>
      </c>
      <c r="I199" s="9">
        <v>0</v>
      </c>
      <c r="J199" s="9">
        <v>7</v>
      </c>
      <c r="K199" s="9">
        <v>0</v>
      </c>
      <c r="L199" s="9">
        <v>9</v>
      </c>
      <c r="M199" s="9">
        <v>10</v>
      </c>
      <c r="N199" s="9">
        <v>8</v>
      </c>
      <c r="O199" s="9">
        <v>0</v>
      </c>
      <c r="P199" s="9">
        <v>4</v>
      </c>
      <c r="Q199" s="9">
        <v>2</v>
      </c>
      <c r="R199" s="9">
        <v>0</v>
      </c>
    </row>
    <row r="200" spans="1:18" x14ac:dyDescent="0.25">
      <c r="A200" s="9" t="s">
        <v>178</v>
      </c>
      <c r="B200" s="3" t="s">
        <v>179</v>
      </c>
      <c r="C200" s="9">
        <v>0</v>
      </c>
      <c r="D200" s="9">
        <v>0</v>
      </c>
      <c r="E200" s="9">
        <v>4</v>
      </c>
      <c r="F200" s="9">
        <v>0</v>
      </c>
      <c r="G200" s="9">
        <v>0</v>
      </c>
      <c r="H200" s="9">
        <v>0</v>
      </c>
      <c r="I200" s="9">
        <v>0</v>
      </c>
      <c r="J200" s="9">
        <v>5</v>
      </c>
      <c r="K200" s="9">
        <v>0</v>
      </c>
      <c r="L200" s="9">
        <v>6</v>
      </c>
      <c r="M200" s="9">
        <v>7</v>
      </c>
      <c r="N200" s="9">
        <v>1</v>
      </c>
      <c r="O200" s="9">
        <v>0</v>
      </c>
      <c r="P200" s="9">
        <v>4</v>
      </c>
      <c r="Q200" s="9">
        <v>0</v>
      </c>
      <c r="R200" s="9">
        <v>0</v>
      </c>
    </row>
    <row r="201" spans="1:18" x14ac:dyDescent="0.25">
      <c r="A201" s="9" t="s">
        <v>180</v>
      </c>
      <c r="B201" s="3" t="s">
        <v>82</v>
      </c>
      <c r="C201" s="9">
        <v>0</v>
      </c>
      <c r="D201" s="9">
        <v>0</v>
      </c>
      <c r="E201" s="9">
        <v>1</v>
      </c>
      <c r="F201" s="9">
        <v>4</v>
      </c>
      <c r="G201" s="9">
        <v>0</v>
      </c>
      <c r="H201" s="9">
        <v>0</v>
      </c>
      <c r="I201" s="9">
        <v>0</v>
      </c>
      <c r="J201" s="9">
        <v>9</v>
      </c>
      <c r="K201" s="9">
        <v>0</v>
      </c>
      <c r="L201" s="9">
        <v>7</v>
      </c>
      <c r="M201" s="9">
        <v>11</v>
      </c>
      <c r="N201" s="9">
        <v>5</v>
      </c>
      <c r="O201" s="9">
        <v>0</v>
      </c>
      <c r="P201" s="9">
        <v>5</v>
      </c>
      <c r="Q201" s="9">
        <v>1</v>
      </c>
      <c r="R201" s="9">
        <v>0</v>
      </c>
    </row>
    <row r="202" spans="1:18" x14ac:dyDescent="0.25">
      <c r="A202" s="9" t="s">
        <v>181</v>
      </c>
      <c r="B202" s="3" t="s">
        <v>182</v>
      </c>
      <c r="C202" s="9">
        <v>0</v>
      </c>
      <c r="D202" s="9">
        <v>0</v>
      </c>
      <c r="E202" s="9">
        <v>0</v>
      </c>
      <c r="F202" s="9">
        <v>3</v>
      </c>
      <c r="G202" s="9">
        <v>0</v>
      </c>
      <c r="H202" s="9">
        <v>0</v>
      </c>
      <c r="I202" s="9">
        <v>0</v>
      </c>
      <c r="J202" s="9">
        <v>8</v>
      </c>
      <c r="K202" s="9">
        <v>1</v>
      </c>
      <c r="L202" s="9">
        <v>4</v>
      </c>
      <c r="M202" s="9">
        <v>13</v>
      </c>
      <c r="N202" s="9">
        <v>6</v>
      </c>
      <c r="O202" s="9">
        <v>0</v>
      </c>
      <c r="P202" s="9">
        <v>2</v>
      </c>
      <c r="Q202" s="9">
        <v>2</v>
      </c>
      <c r="R202" s="9">
        <v>0</v>
      </c>
    </row>
    <row r="203" spans="1:18" x14ac:dyDescent="0.25">
      <c r="A203" s="9" t="s">
        <v>183</v>
      </c>
      <c r="B203" s="3" t="s">
        <v>184</v>
      </c>
      <c r="C203" s="9">
        <v>0</v>
      </c>
      <c r="D203" s="9">
        <v>0</v>
      </c>
      <c r="E203" s="9">
        <v>3</v>
      </c>
      <c r="F203" s="9">
        <v>0</v>
      </c>
      <c r="G203" s="9">
        <v>0</v>
      </c>
      <c r="H203" s="9">
        <v>0</v>
      </c>
      <c r="I203" s="9">
        <v>0</v>
      </c>
      <c r="J203" s="9">
        <v>6</v>
      </c>
      <c r="K203" s="9">
        <v>2</v>
      </c>
      <c r="L203" s="9">
        <v>5</v>
      </c>
      <c r="M203" s="9">
        <v>6</v>
      </c>
      <c r="N203" s="9">
        <v>4</v>
      </c>
      <c r="O203" s="9">
        <v>0</v>
      </c>
      <c r="P203" s="9">
        <v>5</v>
      </c>
      <c r="Q203" s="9">
        <v>0</v>
      </c>
      <c r="R203" s="9">
        <v>0</v>
      </c>
    </row>
    <row r="204" spans="1:18" x14ac:dyDescent="0.25">
      <c r="A204" s="9" t="s">
        <v>123</v>
      </c>
      <c r="B204" s="3" t="s">
        <v>124</v>
      </c>
      <c r="C204" s="9">
        <v>0</v>
      </c>
      <c r="D204" s="9">
        <v>0</v>
      </c>
      <c r="E204" s="9">
        <v>3</v>
      </c>
      <c r="F204" s="9">
        <v>4</v>
      </c>
      <c r="G204" s="9">
        <v>0</v>
      </c>
      <c r="H204" s="9">
        <v>0</v>
      </c>
      <c r="I204" s="9">
        <v>0</v>
      </c>
      <c r="J204" s="9">
        <v>7</v>
      </c>
      <c r="K204" s="9">
        <v>1</v>
      </c>
      <c r="L204" s="9">
        <v>6</v>
      </c>
      <c r="M204" s="9">
        <v>19</v>
      </c>
      <c r="N204" s="9">
        <v>5</v>
      </c>
      <c r="O204" s="9">
        <v>0</v>
      </c>
      <c r="P204" s="9">
        <v>5</v>
      </c>
      <c r="Q204" s="9">
        <v>0</v>
      </c>
      <c r="R204" s="9">
        <v>3</v>
      </c>
    </row>
    <row r="205" spans="1:18" x14ac:dyDescent="0.25">
      <c r="A205" s="9" t="s">
        <v>185</v>
      </c>
      <c r="B205" s="3" t="s">
        <v>186</v>
      </c>
      <c r="C205" s="9">
        <v>0</v>
      </c>
      <c r="D205" s="9">
        <v>0</v>
      </c>
      <c r="E205" s="9">
        <v>3</v>
      </c>
      <c r="F205" s="9">
        <v>0</v>
      </c>
      <c r="G205" s="9">
        <v>0</v>
      </c>
      <c r="H205" s="9">
        <v>0</v>
      </c>
      <c r="I205" s="9">
        <v>0</v>
      </c>
      <c r="J205" s="9">
        <v>7</v>
      </c>
      <c r="K205" s="9">
        <v>3</v>
      </c>
      <c r="L205" s="9">
        <v>8</v>
      </c>
      <c r="M205" s="9">
        <v>11</v>
      </c>
      <c r="N205" s="9">
        <v>5</v>
      </c>
      <c r="O205" s="9">
        <v>0</v>
      </c>
      <c r="P205" s="9">
        <v>3</v>
      </c>
      <c r="Q205" s="9">
        <v>0</v>
      </c>
      <c r="R205" s="9">
        <v>0</v>
      </c>
    </row>
    <row r="206" spans="1:18" x14ac:dyDescent="0.25">
      <c r="A206" s="9" t="s">
        <v>187</v>
      </c>
      <c r="B206" s="3" t="s">
        <v>188</v>
      </c>
      <c r="C206" s="9">
        <v>0</v>
      </c>
      <c r="D206" s="9">
        <v>0</v>
      </c>
      <c r="E206" s="9">
        <v>1</v>
      </c>
      <c r="F206" s="9">
        <v>1</v>
      </c>
      <c r="G206" s="9">
        <v>0</v>
      </c>
      <c r="H206" s="9">
        <v>0</v>
      </c>
      <c r="I206" s="9">
        <v>0</v>
      </c>
      <c r="J206" s="9">
        <v>2</v>
      </c>
      <c r="K206" s="9">
        <v>4</v>
      </c>
      <c r="L206" s="9">
        <v>11</v>
      </c>
      <c r="M206" s="9">
        <v>7</v>
      </c>
      <c r="N206" s="9">
        <v>4</v>
      </c>
      <c r="O206" s="9">
        <v>0</v>
      </c>
      <c r="P206" s="9">
        <v>5</v>
      </c>
      <c r="Q206" s="9">
        <v>1</v>
      </c>
      <c r="R206" s="9">
        <v>0</v>
      </c>
    </row>
    <row r="207" spans="1:18" x14ac:dyDescent="0.25">
      <c r="A207" s="9" t="s">
        <v>125</v>
      </c>
      <c r="B207" s="3" t="s">
        <v>84</v>
      </c>
      <c r="C207" s="9">
        <v>0</v>
      </c>
      <c r="D207" s="9">
        <v>1</v>
      </c>
      <c r="E207" s="9">
        <v>2</v>
      </c>
      <c r="F207" s="9">
        <v>4</v>
      </c>
      <c r="G207" s="9">
        <v>0</v>
      </c>
      <c r="H207" s="9">
        <v>0</v>
      </c>
      <c r="I207" s="9">
        <v>0</v>
      </c>
      <c r="J207" s="9">
        <v>7</v>
      </c>
      <c r="K207" s="9">
        <v>3</v>
      </c>
      <c r="L207" s="9">
        <v>11</v>
      </c>
      <c r="M207" s="9">
        <v>1</v>
      </c>
      <c r="N207" s="9">
        <v>5</v>
      </c>
      <c r="O207" s="9">
        <v>0</v>
      </c>
      <c r="P207" s="9">
        <v>9</v>
      </c>
      <c r="Q207" s="9">
        <v>2</v>
      </c>
      <c r="R207" s="9">
        <v>0</v>
      </c>
    </row>
    <row r="208" spans="1:18" x14ac:dyDescent="0.25">
      <c r="A208" s="9" t="s">
        <v>189</v>
      </c>
      <c r="B208" s="3" t="s">
        <v>190</v>
      </c>
      <c r="C208" s="9">
        <v>0</v>
      </c>
      <c r="D208" s="9">
        <v>0</v>
      </c>
      <c r="E208" s="9">
        <v>0</v>
      </c>
      <c r="F208" s="9">
        <v>5</v>
      </c>
      <c r="G208" s="9">
        <v>0</v>
      </c>
      <c r="H208" s="9">
        <v>0</v>
      </c>
      <c r="I208" s="9">
        <v>0</v>
      </c>
      <c r="J208" s="9">
        <v>5</v>
      </c>
      <c r="K208" s="9">
        <v>1</v>
      </c>
      <c r="L208" s="9">
        <v>9</v>
      </c>
      <c r="M208" s="9">
        <v>3</v>
      </c>
      <c r="N208" s="9">
        <v>2</v>
      </c>
      <c r="O208" s="9">
        <v>0</v>
      </c>
      <c r="P208" s="9">
        <v>7</v>
      </c>
      <c r="Q208" s="9">
        <v>3</v>
      </c>
      <c r="R208" s="9">
        <v>1</v>
      </c>
    </row>
    <row r="209" spans="1:18" x14ac:dyDescent="0.25">
      <c r="A209" s="9" t="s">
        <v>191</v>
      </c>
      <c r="B209" s="3" t="s">
        <v>192</v>
      </c>
      <c r="C209" s="9">
        <v>0</v>
      </c>
      <c r="D209" s="9">
        <v>0</v>
      </c>
      <c r="E209" s="9">
        <v>5</v>
      </c>
      <c r="F209" s="9">
        <v>2</v>
      </c>
      <c r="G209" s="9">
        <v>0</v>
      </c>
      <c r="H209" s="9">
        <v>0</v>
      </c>
      <c r="I209" s="9">
        <v>0</v>
      </c>
      <c r="J209" s="9">
        <v>10</v>
      </c>
      <c r="K209" s="9">
        <v>6</v>
      </c>
      <c r="L209" s="9">
        <v>8</v>
      </c>
      <c r="M209" s="9">
        <v>13</v>
      </c>
      <c r="N209" s="9">
        <v>14</v>
      </c>
      <c r="O209" s="9">
        <v>0</v>
      </c>
      <c r="P209" s="9">
        <v>4</v>
      </c>
      <c r="Q209" s="9">
        <v>5</v>
      </c>
      <c r="R209" s="9">
        <v>0</v>
      </c>
    </row>
    <row r="210" spans="1:18" x14ac:dyDescent="0.25">
      <c r="A210" s="9" t="s">
        <v>193</v>
      </c>
      <c r="B210" s="3" t="s">
        <v>194</v>
      </c>
      <c r="C210" s="9">
        <v>0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1</v>
      </c>
      <c r="K210" s="9">
        <v>2</v>
      </c>
      <c r="L210" s="9">
        <v>3</v>
      </c>
      <c r="M210" s="9">
        <v>9</v>
      </c>
      <c r="N210" s="9">
        <v>1</v>
      </c>
      <c r="O210" s="9">
        <v>0</v>
      </c>
      <c r="P210" s="9">
        <v>2</v>
      </c>
      <c r="Q210" s="9">
        <v>0</v>
      </c>
      <c r="R210" s="9">
        <v>0</v>
      </c>
    </row>
    <row r="211" spans="1:18" x14ac:dyDescent="0.25">
      <c r="A211" s="9" t="s">
        <v>195</v>
      </c>
      <c r="B211" s="3" t="s">
        <v>196</v>
      </c>
      <c r="C211" s="9">
        <v>1</v>
      </c>
      <c r="D211" s="9">
        <v>0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3</v>
      </c>
      <c r="K211" s="9">
        <v>4</v>
      </c>
      <c r="L211" s="9">
        <v>6</v>
      </c>
      <c r="M211" s="9">
        <v>13</v>
      </c>
      <c r="N211" s="9">
        <v>3</v>
      </c>
      <c r="O211" s="9">
        <v>0</v>
      </c>
      <c r="P211" s="9">
        <v>4</v>
      </c>
      <c r="Q211" s="9">
        <v>1</v>
      </c>
      <c r="R211" s="9">
        <v>0</v>
      </c>
    </row>
    <row r="212" spans="1:18" x14ac:dyDescent="0.25">
      <c r="A212" s="9" t="s">
        <v>197</v>
      </c>
      <c r="B212" s="3" t="s">
        <v>198</v>
      </c>
      <c r="C212" s="9">
        <v>0</v>
      </c>
      <c r="D212" s="9">
        <v>0</v>
      </c>
      <c r="E212" s="9">
        <v>0</v>
      </c>
      <c r="F212" s="9">
        <v>1</v>
      </c>
      <c r="G212" s="9">
        <v>0</v>
      </c>
      <c r="H212" s="9">
        <v>0</v>
      </c>
      <c r="I212" s="9">
        <v>0</v>
      </c>
      <c r="J212" s="9">
        <v>7</v>
      </c>
      <c r="K212" s="9">
        <v>4</v>
      </c>
      <c r="L212" s="9">
        <v>11</v>
      </c>
      <c r="M212" s="9">
        <v>1</v>
      </c>
      <c r="N212" s="9">
        <v>6</v>
      </c>
      <c r="O212" s="9">
        <v>0</v>
      </c>
      <c r="P212" s="9">
        <v>5</v>
      </c>
      <c r="Q212" s="9">
        <v>0</v>
      </c>
      <c r="R212" s="9">
        <v>0</v>
      </c>
    </row>
    <row r="213" spans="1:18" x14ac:dyDescent="0.25">
      <c r="A213" s="9" t="s">
        <v>199</v>
      </c>
      <c r="B213" s="3" t="s">
        <v>200</v>
      </c>
      <c r="C213" s="9">
        <v>0</v>
      </c>
      <c r="D213" s="9">
        <v>1</v>
      </c>
      <c r="E213" s="9">
        <v>0</v>
      </c>
      <c r="F213" s="9">
        <v>6</v>
      </c>
      <c r="G213" s="9">
        <v>0</v>
      </c>
      <c r="H213" s="9">
        <v>0</v>
      </c>
      <c r="I213" s="9">
        <v>0</v>
      </c>
      <c r="J213" s="9">
        <v>9</v>
      </c>
      <c r="K213" s="9">
        <v>2</v>
      </c>
      <c r="L213" s="9">
        <v>5</v>
      </c>
      <c r="M213" s="9">
        <v>13</v>
      </c>
      <c r="N213" s="9">
        <v>4</v>
      </c>
      <c r="O213" s="9">
        <v>0</v>
      </c>
      <c r="P213" s="9">
        <v>4</v>
      </c>
      <c r="Q213" s="9">
        <v>1</v>
      </c>
      <c r="R213" s="9">
        <v>0</v>
      </c>
    </row>
    <row r="214" spans="1:18" x14ac:dyDescent="0.25">
      <c r="A214" s="9" t="s">
        <v>201</v>
      </c>
      <c r="B214" s="3" t="s">
        <v>88</v>
      </c>
      <c r="C214" s="9">
        <v>0</v>
      </c>
      <c r="D214" s="9">
        <v>0</v>
      </c>
      <c r="E214" s="9">
        <v>2</v>
      </c>
      <c r="F214" s="9">
        <v>2</v>
      </c>
      <c r="G214" s="9">
        <v>0</v>
      </c>
      <c r="H214" s="9">
        <v>1</v>
      </c>
      <c r="I214" s="9">
        <v>1</v>
      </c>
      <c r="J214" s="9">
        <v>4</v>
      </c>
      <c r="K214" s="9">
        <v>1</v>
      </c>
      <c r="L214" s="9">
        <v>8</v>
      </c>
      <c r="M214" s="9">
        <v>4</v>
      </c>
      <c r="N214" s="9">
        <v>1</v>
      </c>
      <c r="O214" s="9">
        <v>0</v>
      </c>
      <c r="P214" s="9">
        <v>4</v>
      </c>
      <c r="Q214" s="9">
        <v>2</v>
      </c>
      <c r="R214" s="9">
        <v>1</v>
      </c>
    </row>
    <row r="215" spans="1:18" x14ac:dyDescent="0.25">
      <c r="A215" s="9" t="s">
        <v>459</v>
      </c>
      <c r="B215" s="3" t="s">
        <v>167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3</v>
      </c>
      <c r="K215" s="9">
        <v>0</v>
      </c>
      <c r="L215" s="9">
        <v>1</v>
      </c>
      <c r="M215" s="9">
        <v>12</v>
      </c>
      <c r="N215" s="9">
        <v>4</v>
      </c>
      <c r="O215" s="9">
        <v>0</v>
      </c>
      <c r="P215" s="9">
        <v>2</v>
      </c>
      <c r="Q215" s="9">
        <v>0</v>
      </c>
      <c r="R215" s="9">
        <v>0</v>
      </c>
    </row>
    <row r="216" spans="1:18" x14ac:dyDescent="0.25">
      <c r="A216" s="9" t="s">
        <v>126</v>
      </c>
      <c r="B216" s="3" t="s">
        <v>89</v>
      </c>
      <c r="C216" s="9">
        <v>0</v>
      </c>
      <c r="D216" s="9">
        <v>0</v>
      </c>
      <c r="E216" s="9">
        <v>1</v>
      </c>
      <c r="F216" s="9">
        <v>2</v>
      </c>
      <c r="G216" s="9">
        <v>0</v>
      </c>
      <c r="H216" s="9">
        <v>0</v>
      </c>
      <c r="I216" s="9">
        <v>0</v>
      </c>
      <c r="J216" s="9">
        <v>3</v>
      </c>
      <c r="K216" s="9">
        <v>3</v>
      </c>
      <c r="L216" s="9">
        <v>7</v>
      </c>
      <c r="M216" s="9">
        <v>5</v>
      </c>
      <c r="N216" s="9">
        <v>7</v>
      </c>
      <c r="O216" s="9">
        <v>0</v>
      </c>
      <c r="P216" s="9">
        <v>4</v>
      </c>
      <c r="Q216" s="9">
        <v>3</v>
      </c>
      <c r="R216" s="9">
        <v>0</v>
      </c>
    </row>
    <row r="217" spans="1:18" x14ac:dyDescent="0.25">
      <c r="A217" s="9" t="s">
        <v>455</v>
      </c>
      <c r="B217" s="3" t="s">
        <v>304</v>
      </c>
      <c r="C217" s="9">
        <v>0</v>
      </c>
      <c r="D217" s="9">
        <v>0</v>
      </c>
      <c r="E217" s="9">
        <v>1</v>
      </c>
      <c r="F217" s="9">
        <v>2</v>
      </c>
      <c r="G217" s="9">
        <v>0</v>
      </c>
      <c r="H217" s="9">
        <v>0</v>
      </c>
      <c r="I217" s="9">
        <v>0</v>
      </c>
      <c r="J217" s="9">
        <v>5</v>
      </c>
      <c r="K217" s="9">
        <v>3</v>
      </c>
      <c r="L217" s="9">
        <v>5</v>
      </c>
      <c r="M217" s="9">
        <v>11</v>
      </c>
      <c r="N217" s="9">
        <v>0</v>
      </c>
      <c r="O217" s="9">
        <v>0</v>
      </c>
      <c r="P217" s="9">
        <v>2</v>
      </c>
      <c r="Q217" s="9">
        <v>0</v>
      </c>
      <c r="R217" s="9">
        <v>0</v>
      </c>
    </row>
    <row r="218" spans="1:18" x14ac:dyDescent="0.25">
      <c r="A218" s="9" t="s">
        <v>202</v>
      </c>
      <c r="B218" s="3" t="s">
        <v>203</v>
      </c>
      <c r="C218" s="9">
        <v>0</v>
      </c>
      <c r="D218" s="9">
        <v>0</v>
      </c>
      <c r="E218" s="9">
        <v>3</v>
      </c>
      <c r="F218" s="9">
        <v>4</v>
      </c>
      <c r="G218" s="9">
        <v>0</v>
      </c>
      <c r="H218" s="9">
        <v>0</v>
      </c>
      <c r="I218" s="9">
        <v>0</v>
      </c>
      <c r="J218" s="9">
        <v>12</v>
      </c>
      <c r="K218" s="9">
        <v>3</v>
      </c>
      <c r="L218" s="9">
        <v>5</v>
      </c>
      <c r="M218" s="9">
        <v>18</v>
      </c>
      <c r="N218" s="9">
        <v>14</v>
      </c>
      <c r="O218" s="9">
        <v>0</v>
      </c>
      <c r="P218" s="9">
        <v>4</v>
      </c>
      <c r="Q218" s="9">
        <v>2</v>
      </c>
      <c r="R218" s="9">
        <v>0</v>
      </c>
    </row>
    <row r="219" spans="1:18" x14ac:dyDescent="0.25">
      <c r="A219" s="9" t="s">
        <v>127</v>
      </c>
      <c r="B219" s="3" t="s">
        <v>128</v>
      </c>
      <c r="C219" s="9">
        <v>0</v>
      </c>
      <c r="D219" s="9">
        <v>0</v>
      </c>
      <c r="E219" s="9">
        <v>1</v>
      </c>
      <c r="F219" s="9">
        <v>2</v>
      </c>
      <c r="G219" s="9">
        <v>0</v>
      </c>
      <c r="H219" s="9">
        <v>0</v>
      </c>
      <c r="I219" s="9">
        <v>0</v>
      </c>
      <c r="J219" s="9">
        <v>3</v>
      </c>
      <c r="K219" s="9">
        <v>2</v>
      </c>
      <c r="L219" s="9">
        <v>6</v>
      </c>
      <c r="M219" s="9">
        <v>26</v>
      </c>
      <c r="N219" s="9">
        <v>8</v>
      </c>
      <c r="O219" s="9">
        <v>0</v>
      </c>
      <c r="P219" s="9">
        <v>1</v>
      </c>
      <c r="Q219" s="9">
        <v>0</v>
      </c>
      <c r="R219" s="9">
        <v>0</v>
      </c>
    </row>
    <row r="220" spans="1:18" x14ac:dyDescent="0.25">
      <c r="A220" s="9" t="s">
        <v>280</v>
      </c>
      <c r="B220" s="3" t="s">
        <v>281</v>
      </c>
      <c r="C220" s="9">
        <v>0</v>
      </c>
      <c r="D220" s="9">
        <v>0</v>
      </c>
      <c r="E220" s="9">
        <v>1</v>
      </c>
      <c r="F220" s="9">
        <v>1</v>
      </c>
      <c r="G220" s="9">
        <v>0</v>
      </c>
      <c r="H220" s="9">
        <v>1</v>
      </c>
      <c r="I220" s="9">
        <v>1</v>
      </c>
      <c r="J220" s="9">
        <v>2</v>
      </c>
      <c r="K220" s="9">
        <v>0</v>
      </c>
      <c r="L220" s="9">
        <v>9</v>
      </c>
      <c r="M220" s="9">
        <v>7</v>
      </c>
      <c r="N220" s="9">
        <v>4</v>
      </c>
      <c r="O220" s="9">
        <v>0</v>
      </c>
      <c r="P220" s="9">
        <v>4</v>
      </c>
      <c r="Q220" s="9">
        <v>3</v>
      </c>
      <c r="R220" s="9">
        <v>0</v>
      </c>
    </row>
    <row r="221" spans="1:18" x14ac:dyDescent="0.25">
      <c r="A221" s="9" t="s">
        <v>129</v>
      </c>
      <c r="B221" s="3" t="s">
        <v>130</v>
      </c>
      <c r="C221" s="9">
        <v>0</v>
      </c>
      <c r="D221" s="9">
        <v>0</v>
      </c>
      <c r="E221" s="9">
        <v>0</v>
      </c>
      <c r="F221" s="9">
        <v>2</v>
      </c>
      <c r="G221" s="9">
        <v>0</v>
      </c>
      <c r="H221" s="9">
        <v>0</v>
      </c>
      <c r="I221" s="9">
        <v>0</v>
      </c>
      <c r="J221" s="9">
        <v>2</v>
      </c>
      <c r="K221" s="9">
        <v>2</v>
      </c>
      <c r="L221" s="9">
        <v>4</v>
      </c>
      <c r="M221" s="9">
        <v>9</v>
      </c>
      <c r="N221" s="9">
        <v>1</v>
      </c>
      <c r="O221" s="9">
        <v>0</v>
      </c>
      <c r="P221" s="9">
        <v>3</v>
      </c>
      <c r="Q221" s="9">
        <v>1</v>
      </c>
      <c r="R221" s="9">
        <v>0</v>
      </c>
    </row>
    <row r="222" spans="1:18" x14ac:dyDescent="0.25">
      <c r="A222" s="9" t="s">
        <v>204</v>
      </c>
      <c r="B222" s="3" t="s">
        <v>205</v>
      </c>
      <c r="C222" s="9">
        <v>0</v>
      </c>
      <c r="D222" s="9">
        <v>0</v>
      </c>
      <c r="E222" s="9">
        <v>3</v>
      </c>
      <c r="F222" s="9">
        <v>6</v>
      </c>
      <c r="G222" s="9">
        <v>0</v>
      </c>
      <c r="H222" s="9">
        <v>0</v>
      </c>
      <c r="I222" s="9">
        <v>0</v>
      </c>
      <c r="J222" s="9">
        <v>12</v>
      </c>
      <c r="K222" s="9">
        <v>1</v>
      </c>
      <c r="L222" s="9">
        <v>9</v>
      </c>
      <c r="M222" s="9">
        <v>20</v>
      </c>
      <c r="N222" s="9">
        <v>7</v>
      </c>
      <c r="O222" s="9">
        <v>0</v>
      </c>
      <c r="P222" s="9">
        <v>5</v>
      </c>
      <c r="Q222" s="9">
        <v>1</v>
      </c>
      <c r="R222" s="9">
        <v>0</v>
      </c>
    </row>
    <row r="223" spans="1:18" x14ac:dyDescent="0.25">
      <c r="A223" s="9" t="s">
        <v>131</v>
      </c>
      <c r="B223" s="3" t="s">
        <v>132</v>
      </c>
      <c r="C223" s="9">
        <v>0</v>
      </c>
      <c r="D223" s="9">
        <v>0</v>
      </c>
      <c r="E223" s="9">
        <v>0</v>
      </c>
      <c r="F223" s="9">
        <v>1</v>
      </c>
      <c r="G223" s="9">
        <v>0</v>
      </c>
      <c r="H223" s="9">
        <v>0</v>
      </c>
      <c r="I223" s="9">
        <v>0</v>
      </c>
      <c r="J223" s="9">
        <v>1</v>
      </c>
      <c r="K223" s="9">
        <v>0</v>
      </c>
      <c r="L223" s="9">
        <v>2</v>
      </c>
      <c r="M223" s="9">
        <v>3</v>
      </c>
      <c r="N223" s="9">
        <v>0</v>
      </c>
      <c r="O223" s="9">
        <v>0</v>
      </c>
      <c r="P223" s="9">
        <v>2</v>
      </c>
      <c r="Q223" s="9">
        <v>0</v>
      </c>
      <c r="R223" s="9">
        <v>0</v>
      </c>
    </row>
    <row r="224" spans="1:18" x14ac:dyDescent="0.25">
      <c r="A224" s="9" t="s">
        <v>206</v>
      </c>
      <c r="B224" s="3" t="s">
        <v>207</v>
      </c>
      <c r="C224" s="9">
        <v>0</v>
      </c>
      <c r="D224" s="9">
        <v>0</v>
      </c>
      <c r="E224" s="9">
        <v>2</v>
      </c>
      <c r="F224" s="9">
        <v>0</v>
      </c>
      <c r="G224" s="9">
        <v>0</v>
      </c>
      <c r="H224" s="9">
        <v>1</v>
      </c>
      <c r="I224" s="9">
        <v>1</v>
      </c>
      <c r="J224" s="9">
        <v>4</v>
      </c>
      <c r="K224" s="9">
        <v>3</v>
      </c>
      <c r="L224" s="9">
        <v>12</v>
      </c>
      <c r="M224" s="9">
        <v>5</v>
      </c>
      <c r="N224" s="9">
        <v>3</v>
      </c>
      <c r="O224" s="9">
        <v>0</v>
      </c>
      <c r="P224" s="9">
        <v>5</v>
      </c>
      <c r="Q224" s="9">
        <v>1</v>
      </c>
      <c r="R224" s="9">
        <v>0</v>
      </c>
    </row>
    <row r="225" spans="1:18" x14ac:dyDescent="0.25">
      <c r="A225" s="9" t="s">
        <v>208</v>
      </c>
      <c r="B225" s="3" t="s">
        <v>209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1</v>
      </c>
      <c r="L225" s="9">
        <v>2</v>
      </c>
      <c r="M225" s="9">
        <v>14</v>
      </c>
      <c r="N225" s="9">
        <v>6</v>
      </c>
      <c r="O225" s="9">
        <v>0</v>
      </c>
      <c r="P225" s="9">
        <v>2</v>
      </c>
      <c r="Q225" s="9">
        <v>0</v>
      </c>
      <c r="R225" s="9">
        <v>0</v>
      </c>
    </row>
    <row r="226" spans="1:18" x14ac:dyDescent="0.25">
      <c r="A226" s="9" t="s">
        <v>210</v>
      </c>
      <c r="B226" s="3" t="s">
        <v>211</v>
      </c>
      <c r="C226" s="9">
        <v>0</v>
      </c>
      <c r="D226" s="9">
        <v>0</v>
      </c>
      <c r="E226" s="9">
        <v>0</v>
      </c>
      <c r="F226" s="9">
        <v>4</v>
      </c>
      <c r="G226" s="9">
        <v>0</v>
      </c>
      <c r="H226" s="9">
        <v>0</v>
      </c>
      <c r="I226" s="9">
        <v>0</v>
      </c>
      <c r="J226" s="9">
        <v>6</v>
      </c>
      <c r="K226" s="9">
        <v>0</v>
      </c>
      <c r="L226" s="9">
        <v>6</v>
      </c>
      <c r="M226" s="9">
        <v>20</v>
      </c>
      <c r="N226" s="9">
        <v>10</v>
      </c>
      <c r="O226" s="9">
        <v>0</v>
      </c>
      <c r="P226" s="9">
        <v>2</v>
      </c>
      <c r="Q226" s="9">
        <v>1</v>
      </c>
      <c r="R226" s="9">
        <v>0</v>
      </c>
    </row>
    <row r="227" spans="1:18" x14ac:dyDescent="0.25">
      <c r="A227" s="9" t="s">
        <v>212</v>
      </c>
      <c r="B227" s="3" t="s">
        <v>213</v>
      </c>
      <c r="C227" s="9">
        <v>0</v>
      </c>
      <c r="D227" s="9">
        <v>0</v>
      </c>
      <c r="E227" s="9">
        <v>0</v>
      </c>
      <c r="F227" s="9">
        <v>6</v>
      </c>
      <c r="G227" s="9">
        <v>0</v>
      </c>
      <c r="H227" s="9">
        <v>0</v>
      </c>
      <c r="I227" s="9">
        <v>0</v>
      </c>
      <c r="J227" s="9">
        <v>6</v>
      </c>
      <c r="K227" s="9">
        <v>4</v>
      </c>
      <c r="L227" s="9">
        <v>7</v>
      </c>
      <c r="M227" s="9">
        <v>12</v>
      </c>
      <c r="N227" s="9">
        <v>6</v>
      </c>
      <c r="O227" s="9">
        <v>0</v>
      </c>
      <c r="P227" s="9">
        <v>1</v>
      </c>
      <c r="Q227" s="9">
        <v>1</v>
      </c>
      <c r="R227" s="9">
        <v>0</v>
      </c>
    </row>
    <row r="228" spans="1:18" x14ac:dyDescent="0.25">
      <c r="A228" s="9" t="s">
        <v>214</v>
      </c>
      <c r="B228" s="3" t="s">
        <v>215</v>
      </c>
      <c r="C228" s="9">
        <v>0</v>
      </c>
      <c r="D228" s="9">
        <v>0</v>
      </c>
      <c r="E228" s="9">
        <v>0</v>
      </c>
      <c r="F228" s="9">
        <v>1</v>
      </c>
      <c r="G228" s="9">
        <v>0</v>
      </c>
      <c r="H228" s="9">
        <v>0</v>
      </c>
      <c r="I228" s="9">
        <v>0</v>
      </c>
      <c r="J228" s="9">
        <v>1</v>
      </c>
      <c r="K228" s="9">
        <v>1</v>
      </c>
      <c r="L228" s="9">
        <v>5</v>
      </c>
      <c r="M228" s="9">
        <v>14</v>
      </c>
      <c r="N228" s="9">
        <v>2</v>
      </c>
      <c r="O228" s="9">
        <v>0</v>
      </c>
      <c r="P228" s="9">
        <v>5</v>
      </c>
      <c r="Q228" s="9">
        <v>0</v>
      </c>
      <c r="R228" s="9">
        <v>0</v>
      </c>
    </row>
    <row r="229" spans="1:18" x14ac:dyDescent="0.25">
      <c r="A229" s="9" t="s">
        <v>133</v>
      </c>
      <c r="B229" s="3" t="s">
        <v>134</v>
      </c>
      <c r="C229" s="9">
        <v>0</v>
      </c>
      <c r="D229" s="9">
        <v>0</v>
      </c>
      <c r="E229" s="9">
        <v>0</v>
      </c>
      <c r="F229" s="9">
        <v>2</v>
      </c>
      <c r="G229" s="9">
        <v>0</v>
      </c>
      <c r="H229" s="9">
        <v>0</v>
      </c>
      <c r="I229" s="9">
        <v>0</v>
      </c>
      <c r="J229" s="9">
        <v>2</v>
      </c>
      <c r="K229" s="9">
        <v>0</v>
      </c>
      <c r="L229" s="9">
        <v>4</v>
      </c>
      <c r="M229" s="9">
        <v>7</v>
      </c>
      <c r="N229" s="9">
        <v>4</v>
      </c>
      <c r="O229" s="9">
        <v>0</v>
      </c>
      <c r="P229" s="9">
        <v>2</v>
      </c>
      <c r="Q229" s="9">
        <v>1</v>
      </c>
      <c r="R229" s="9">
        <v>0</v>
      </c>
    </row>
    <row r="230" spans="1:18" x14ac:dyDescent="0.25">
      <c r="A230" s="9" t="s">
        <v>454</v>
      </c>
      <c r="B230" s="3" t="s">
        <v>312</v>
      </c>
      <c r="C230" s="9">
        <v>0</v>
      </c>
      <c r="D230" s="9">
        <v>0</v>
      </c>
      <c r="E230" s="9">
        <v>1</v>
      </c>
      <c r="F230" s="9">
        <v>1</v>
      </c>
      <c r="G230" s="9">
        <v>0</v>
      </c>
      <c r="H230" s="9">
        <v>0</v>
      </c>
      <c r="I230" s="9">
        <v>0</v>
      </c>
      <c r="J230" s="9">
        <v>5</v>
      </c>
      <c r="K230" s="9">
        <v>1</v>
      </c>
      <c r="L230" s="9">
        <v>4</v>
      </c>
      <c r="M230" s="9">
        <v>17</v>
      </c>
      <c r="N230" s="9">
        <v>8</v>
      </c>
      <c r="O230" s="9">
        <v>0</v>
      </c>
      <c r="P230" s="9">
        <v>7</v>
      </c>
      <c r="Q230" s="9">
        <v>1</v>
      </c>
      <c r="R230" s="9">
        <v>0</v>
      </c>
    </row>
    <row r="231" spans="1:18" x14ac:dyDescent="0.25">
      <c r="A231" s="9" t="s">
        <v>282</v>
      </c>
      <c r="B231" s="3" t="s">
        <v>283</v>
      </c>
      <c r="C231" s="9">
        <v>0</v>
      </c>
      <c r="D231" s="9">
        <v>0</v>
      </c>
      <c r="E231" s="9">
        <v>7</v>
      </c>
      <c r="F231" s="9">
        <v>4</v>
      </c>
      <c r="G231" s="9">
        <v>1</v>
      </c>
      <c r="H231" s="9">
        <v>0</v>
      </c>
      <c r="I231" s="9">
        <v>0</v>
      </c>
      <c r="J231" s="9">
        <v>12</v>
      </c>
      <c r="K231" s="9">
        <v>2</v>
      </c>
      <c r="L231" s="9">
        <v>16</v>
      </c>
      <c r="M231" s="9">
        <v>8</v>
      </c>
      <c r="N231" s="9">
        <v>4</v>
      </c>
      <c r="O231" s="9">
        <v>0</v>
      </c>
      <c r="P231" s="9">
        <v>6</v>
      </c>
      <c r="Q231" s="9">
        <v>4</v>
      </c>
      <c r="R231" s="9">
        <v>0</v>
      </c>
    </row>
    <row r="232" spans="1:18" x14ac:dyDescent="0.25">
      <c r="A232" s="9" t="s">
        <v>135</v>
      </c>
      <c r="B232" s="3" t="s">
        <v>136</v>
      </c>
      <c r="C232" s="9">
        <v>0</v>
      </c>
      <c r="D232" s="9">
        <v>0</v>
      </c>
      <c r="E232" s="9">
        <v>2</v>
      </c>
      <c r="F232" s="9">
        <v>2</v>
      </c>
      <c r="G232" s="9">
        <v>0</v>
      </c>
      <c r="H232" s="9">
        <v>0</v>
      </c>
      <c r="I232" s="9">
        <v>0</v>
      </c>
      <c r="J232" s="9">
        <v>4</v>
      </c>
      <c r="K232" s="9">
        <v>0</v>
      </c>
      <c r="L232" s="9">
        <v>9</v>
      </c>
      <c r="M232" s="9">
        <v>7</v>
      </c>
      <c r="N232" s="9">
        <v>5</v>
      </c>
      <c r="O232" s="9">
        <v>0</v>
      </c>
      <c r="P232" s="9">
        <v>4</v>
      </c>
      <c r="Q232" s="9">
        <v>3</v>
      </c>
      <c r="R232" s="9">
        <v>0</v>
      </c>
    </row>
    <row r="233" spans="1:18" x14ac:dyDescent="0.25">
      <c r="A233" s="9" t="s">
        <v>456</v>
      </c>
      <c r="B233" s="3" t="s">
        <v>95</v>
      </c>
      <c r="C233" s="9">
        <v>0</v>
      </c>
      <c r="D233" s="9">
        <v>0</v>
      </c>
      <c r="E233" s="9">
        <v>2</v>
      </c>
      <c r="F233" s="9">
        <v>3</v>
      </c>
      <c r="G233" s="9">
        <v>0</v>
      </c>
      <c r="H233" s="9">
        <v>0</v>
      </c>
      <c r="I233" s="9">
        <v>0</v>
      </c>
      <c r="J233" s="9">
        <v>9</v>
      </c>
      <c r="K233" s="9">
        <v>2</v>
      </c>
      <c r="L233" s="9">
        <v>7</v>
      </c>
      <c r="M233" s="9">
        <v>9</v>
      </c>
      <c r="N233" s="9">
        <v>4</v>
      </c>
      <c r="O233" s="9">
        <v>0</v>
      </c>
      <c r="P233" s="9">
        <v>3</v>
      </c>
      <c r="Q233" s="9">
        <v>1</v>
      </c>
      <c r="R233" s="9">
        <v>1</v>
      </c>
    </row>
    <row r="234" spans="1:18" x14ac:dyDescent="0.25">
      <c r="A234" s="9" t="s">
        <v>137</v>
      </c>
      <c r="B234" s="3" t="s">
        <v>138</v>
      </c>
      <c r="C234" s="9">
        <v>0</v>
      </c>
      <c r="D234" s="9">
        <v>0</v>
      </c>
      <c r="E234" s="9">
        <v>0</v>
      </c>
      <c r="F234" s="9">
        <v>2</v>
      </c>
      <c r="G234" s="9">
        <v>0</v>
      </c>
      <c r="H234" s="9">
        <v>0</v>
      </c>
      <c r="I234" s="9">
        <v>0</v>
      </c>
      <c r="J234" s="9">
        <v>3</v>
      </c>
      <c r="K234" s="9">
        <v>0</v>
      </c>
      <c r="L234" s="9">
        <v>4</v>
      </c>
      <c r="M234" s="9">
        <v>16</v>
      </c>
      <c r="N234" s="9">
        <v>4</v>
      </c>
      <c r="O234" s="9">
        <v>0</v>
      </c>
      <c r="P234" s="9">
        <v>3</v>
      </c>
      <c r="Q234" s="9">
        <v>1</v>
      </c>
      <c r="R234" s="9">
        <v>0</v>
      </c>
    </row>
    <row r="235" spans="1:18" x14ac:dyDescent="0.25">
      <c r="A235" s="9" t="s">
        <v>458</v>
      </c>
      <c r="B235" s="3" t="s">
        <v>317</v>
      </c>
      <c r="C235" s="9">
        <v>1</v>
      </c>
      <c r="D235" s="9">
        <v>0</v>
      </c>
      <c r="E235" s="9">
        <v>5</v>
      </c>
      <c r="F235" s="9">
        <v>4</v>
      </c>
      <c r="G235" s="9">
        <v>1</v>
      </c>
      <c r="H235" s="9">
        <v>0</v>
      </c>
      <c r="I235" s="9">
        <v>0</v>
      </c>
      <c r="J235" s="9">
        <v>9</v>
      </c>
      <c r="K235" s="9">
        <v>6</v>
      </c>
      <c r="L235" s="9">
        <v>15</v>
      </c>
      <c r="M235" s="9">
        <v>4</v>
      </c>
      <c r="N235" s="9">
        <v>5</v>
      </c>
      <c r="O235" s="9">
        <v>0</v>
      </c>
      <c r="P235" s="9">
        <v>1</v>
      </c>
      <c r="Q235" s="9">
        <v>2</v>
      </c>
      <c r="R235" s="9">
        <v>0</v>
      </c>
    </row>
    <row r="236" spans="1:18" x14ac:dyDescent="0.25">
      <c r="A236" s="9" t="s">
        <v>139</v>
      </c>
      <c r="B236" s="3" t="s">
        <v>140</v>
      </c>
      <c r="C236" s="9">
        <v>0</v>
      </c>
      <c r="D236" s="9">
        <v>0</v>
      </c>
      <c r="E236" s="9">
        <v>2</v>
      </c>
      <c r="F236" s="9">
        <v>2</v>
      </c>
      <c r="G236" s="9">
        <v>0</v>
      </c>
      <c r="H236" s="9">
        <v>0</v>
      </c>
      <c r="I236" s="9">
        <v>0</v>
      </c>
      <c r="J236" s="9">
        <v>4</v>
      </c>
      <c r="K236" s="9">
        <v>4</v>
      </c>
      <c r="L236" s="9">
        <v>7</v>
      </c>
      <c r="M236" s="9">
        <v>7</v>
      </c>
      <c r="N236" s="9">
        <v>2</v>
      </c>
      <c r="O236" s="9">
        <v>0</v>
      </c>
      <c r="P236" s="9">
        <v>4</v>
      </c>
      <c r="Q236" s="9">
        <v>1</v>
      </c>
      <c r="R236" s="9">
        <v>0</v>
      </c>
    </row>
    <row r="237" spans="1:18" x14ac:dyDescent="0.25">
      <c r="A237" s="9" t="s">
        <v>216</v>
      </c>
      <c r="B237" s="3" t="s">
        <v>217</v>
      </c>
      <c r="C237" s="9">
        <v>0</v>
      </c>
      <c r="D237" s="9">
        <v>2</v>
      </c>
      <c r="E237" s="9">
        <v>4</v>
      </c>
      <c r="F237" s="9">
        <v>2</v>
      </c>
      <c r="G237" s="9">
        <v>2</v>
      </c>
      <c r="H237" s="9">
        <v>0</v>
      </c>
      <c r="I237" s="9">
        <v>0</v>
      </c>
      <c r="J237" s="9">
        <v>9</v>
      </c>
      <c r="K237" s="9">
        <v>3</v>
      </c>
      <c r="L237" s="9">
        <v>6</v>
      </c>
      <c r="M237" s="9">
        <v>14</v>
      </c>
      <c r="N237" s="9">
        <v>3</v>
      </c>
      <c r="O237" s="9">
        <v>0</v>
      </c>
      <c r="P237" s="9">
        <v>1</v>
      </c>
      <c r="Q237" s="9">
        <v>2</v>
      </c>
      <c r="R237" s="9">
        <v>0</v>
      </c>
    </row>
    <row r="238" spans="1:18" x14ac:dyDescent="0.25">
      <c r="A238" s="9" t="s">
        <v>218</v>
      </c>
      <c r="B238" s="3" t="s">
        <v>219</v>
      </c>
      <c r="C238" s="9">
        <v>0</v>
      </c>
      <c r="D238" s="9">
        <v>0</v>
      </c>
      <c r="E238" s="9">
        <v>1</v>
      </c>
      <c r="F238" s="9">
        <v>0</v>
      </c>
      <c r="G238" s="9">
        <v>0</v>
      </c>
      <c r="H238" s="9">
        <v>0</v>
      </c>
      <c r="I238" s="9">
        <v>0</v>
      </c>
      <c r="J238" s="9">
        <v>1</v>
      </c>
      <c r="K238" s="9">
        <v>3</v>
      </c>
      <c r="L238" s="9">
        <v>1</v>
      </c>
      <c r="M238" s="9">
        <v>17</v>
      </c>
      <c r="N238" s="9">
        <v>1</v>
      </c>
      <c r="O238" s="9">
        <v>0</v>
      </c>
      <c r="P238" s="9">
        <v>2</v>
      </c>
      <c r="Q238" s="9">
        <v>1</v>
      </c>
      <c r="R238" s="9">
        <v>0</v>
      </c>
    </row>
    <row r="239" spans="1:18" x14ac:dyDescent="0.25">
      <c r="A239" s="9" t="s">
        <v>220</v>
      </c>
      <c r="B239" s="3" t="s">
        <v>221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1</v>
      </c>
      <c r="K239" s="9">
        <v>0</v>
      </c>
      <c r="L239" s="9">
        <v>5</v>
      </c>
      <c r="M239" s="9">
        <v>4</v>
      </c>
      <c r="N239" s="9">
        <v>0</v>
      </c>
      <c r="O239" s="9">
        <v>0</v>
      </c>
      <c r="P239" s="9">
        <v>4</v>
      </c>
      <c r="Q239" s="9">
        <v>0</v>
      </c>
      <c r="R239" s="9">
        <v>0</v>
      </c>
    </row>
    <row r="240" spans="1:18" x14ac:dyDescent="0.25">
      <c r="A240" s="9" t="s">
        <v>222</v>
      </c>
      <c r="B240" s="3" t="s">
        <v>223</v>
      </c>
      <c r="C240" s="9">
        <v>1</v>
      </c>
      <c r="D240" s="9">
        <v>0</v>
      </c>
      <c r="E240" s="9">
        <v>2</v>
      </c>
      <c r="F240" s="9">
        <v>3</v>
      </c>
      <c r="G240" s="9">
        <v>1</v>
      </c>
      <c r="H240" s="9">
        <v>0</v>
      </c>
      <c r="I240" s="9">
        <v>0</v>
      </c>
      <c r="J240" s="9">
        <v>6</v>
      </c>
      <c r="K240" s="9">
        <v>0</v>
      </c>
      <c r="L240" s="9">
        <v>4</v>
      </c>
      <c r="M240" s="9">
        <v>6</v>
      </c>
      <c r="N240" s="9">
        <v>4</v>
      </c>
      <c r="O240" s="9">
        <v>0</v>
      </c>
      <c r="P240" s="9">
        <v>3</v>
      </c>
      <c r="Q240" s="9">
        <v>0</v>
      </c>
      <c r="R240" s="9">
        <v>0</v>
      </c>
    </row>
    <row r="241" spans="1:18" x14ac:dyDescent="0.25">
      <c r="A241" s="9" t="s">
        <v>224</v>
      </c>
      <c r="B241" s="3" t="s">
        <v>225</v>
      </c>
      <c r="C241" s="9">
        <v>0</v>
      </c>
      <c r="D241" s="9">
        <v>0</v>
      </c>
      <c r="E241" s="9">
        <v>1</v>
      </c>
      <c r="F241" s="9">
        <v>0</v>
      </c>
      <c r="G241" s="9">
        <v>0</v>
      </c>
      <c r="H241" s="9">
        <v>0</v>
      </c>
      <c r="I241" s="9">
        <v>0</v>
      </c>
      <c r="J241" s="9">
        <v>2</v>
      </c>
      <c r="K241" s="9">
        <v>2</v>
      </c>
      <c r="L241" s="9">
        <v>2</v>
      </c>
      <c r="M241" s="9">
        <v>11</v>
      </c>
      <c r="N241" s="9">
        <v>2</v>
      </c>
      <c r="O241" s="9">
        <v>0</v>
      </c>
      <c r="P241" s="9">
        <v>4</v>
      </c>
      <c r="Q241" s="9">
        <v>2</v>
      </c>
      <c r="R241" s="9">
        <v>0</v>
      </c>
    </row>
    <row r="242" spans="1:18" x14ac:dyDescent="0.25">
      <c r="A242" s="9" t="s">
        <v>141</v>
      </c>
      <c r="B242" s="3" t="s">
        <v>142</v>
      </c>
      <c r="C242" s="9">
        <v>0</v>
      </c>
      <c r="D242" s="9">
        <v>0</v>
      </c>
      <c r="E242" s="9">
        <v>0</v>
      </c>
      <c r="F242" s="9">
        <v>2</v>
      </c>
      <c r="G242" s="9">
        <v>0</v>
      </c>
      <c r="H242" s="9">
        <v>0</v>
      </c>
      <c r="I242" s="9">
        <v>0</v>
      </c>
      <c r="J242" s="9">
        <v>2</v>
      </c>
      <c r="K242" s="9">
        <v>0</v>
      </c>
      <c r="L242" s="9">
        <v>4</v>
      </c>
      <c r="M242" s="9">
        <v>1</v>
      </c>
      <c r="N242" s="9">
        <v>4</v>
      </c>
      <c r="O242" s="9">
        <v>0</v>
      </c>
      <c r="P242" s="9">
        <v>1</v>
      </c>
      <c r="Q242" s="9">
        <v>0</v>
      </c>
      <c r="R242" s="9">
        <v>0</v>
      </c>
    </row>
    <row r="243" spans="1:18" x14ac:dyDescent="0.25">
      <c r="A243" s="9" t="s">
        <v>226</v>
      </c>
      <c r="B243" s="3" t="s">
        <v>227</v>
      </c>
      <c r="C243" s="9">
        <v>0</v>
      </c>
      <c r="D243" s="9">
        <v>0</v>
      </c>
      <c r="E243" s="9">
        <v>1</v>
      </c>
      <c r="F243" s="9">
        <v>5</v>
      </c>
      <c r="G243" s="9">
        <v>0</v>
      </c>
      <c r="H243" s="9">
        <v>0</v>
      </c>
      <c r="I243" s="9">
        <v>0</v>
      </c>
      <c r="J243" s="9">
        <v>9</v>
      </c>
      <c r="K243" s="9">
        <v>2</v>
      </c>
      <c r="L243" s="9">
        <v>8</v>
      </c>
      <c r="M243" s="9">
        <v>12</v>
      </c>
      <c r="N243" s="9">
        <v>5</v>
      </c>
      <c r="O243" s="9">
        <v>0</v>
      </c>
      <c r="P243" s="9">
        <v>3</v>
      </c>
      <c r="Q243" s="9">
        <v>0</v>
      </c>
      <c r="R243" s="9">
        <v>0</v>
      </c>
    </row>
    <row r="244" spans="1:18" x14ac:dyDescent="0.25">
      <c r="A244" s="9" t="s">
        <v>143</v>
      </c>
      <c r="B244" s="3" t="s">
        <v>144</v>
      </c>
      <c r="C244" s="9">
        <v>0</v>
      </c>
      <c r="D244" s="9">
        <v>0</v>
      </c>
      <c r="E244" s="9">
        <v>2</v>
      </c>
      <c r="F244" s="9">
        <v>4</v>
      </c>
      <c r="G244" s="9">
        <v>0</v>
      </c>
      <c r="H244" s="9">
        <v>0</v>
      </c>
      <c r="I244" s="9">
        <v>0</v>
      </c>
      <c r="J244" s="9">
        <v>7</v>
      </c>
      <c r="K244" s="9">
        <v>0</v>
      </c>
      <c r="L244" s="9">
        <v>4</v>
      </c>
      <c r="M244" s="9">
        <v>13</v>
      </c>
      <c r="N244" s="9">
        <v>3</v>
      </c>
      <c r="O244" s="9">
        <v>0</v>
      </c>
      <c r="P244" s="9">
        <v>2</v>
      </c>
      <c r="Q244" s="9">
        <v>1</v>
      </c>
      <c r="R244" s="9">
        <v>0</v>
      </c>
    </row>
    <row r="245" spans="1:18" x14ac:dyDescent="0.25">
      <c r="A245" s="9" t="s">
        <v>228</v>
      </c>
      <c r="B245" s="3" t="s">
        <v>229</v>
      </c>
      <c r="C245" s="9">
        <v>0</v>
      </c>
      <c r="D245" s="9">
        <v>0</v>
      </c>
      <c r="E245" s="9">
        <v>2</v>
      </c>
      <c r="F245" s="9">
        <v>2</v>
      </c>
      <c r="G245" s="9">
        <v>0</v>
      </c>
      <c r="H245" s="9">
        <v>1</v>
      </c>
      <c r="I245" s="9">
        <v>1</v>
      </c>
      <c r="J245" s="9">
        <v>5</v>
      </c>
      <c r="K245" s="9">
        <v>0</v>
      </c>
      <c r="L245" s="9">
        <v>10</v>
      </c>
      <c r="M245" s="9">
        <v>18</v>
      </c>
      <c r="N245" s="9">
        <v>7</v>
      </c>
      <c r="O245" s="9">
        <v>0</v>
      </c>
      <c r="P245" s="9">
        <v>5</v>
      </c>
      <c r="Q245" s="9">
        <v>1</v>
      </c>
      <c r="R245" s="9">
        <v>0</v>
      </c>
    </row>
    <row r="246" spans="1:18" x14ac:dyDescent="0.25">
      <c r="A246" s="9" t="s">
        <v>230</v>
      </c>
      <c r="B246" s="3" t="s">
        <v>231</v>
      </c>
      <c r="C246" s="9">
        <v>0</v>
      </c>
      <c r="D246" s="9">
        <v>0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1</v>
      </c>
      <c r="K246" s="9">
        <v>0</v>
      </c>
      <c r="L246" s="9">
        <v>2</v>
      </c>
      <c r="M246" s="9">
        <v>10</v>
      </c>
      <c r="N246" s="9">
        <v>1</v>
      </c>
      <c r="O246" s="9">
        <v>0</v>
      </c>
      <c r="P246" s="9">
        <v>1</v>
      </c>
      <c r="Q246" s="9">
        <v>1</v>
      </c>
      <c r="R246" s="9">
        <v>0</v>
      </c>
    </row>
    <row r="247" spans="1:18" x14ac:dyDescent="0.25">
      <c r="A247" s="9" t="s">
        <v>145</v>
      </c>
      <c r="B247" s="3" t="s">
        <v>146</v>
      </c>
      <c r="C247" s="9">
        <v>1</v>
      </c>
      <c r="D247" s="9">
        <v>0</v>
      </c>
      <c r="E247" s="9">
        <v>1</v>
      </c>
      <c r="F247" s="9">
        <v>3</v>
      </c>
      <c r="G247" s="9">
        <v>1</v>
      </c>
      <c r="H247" s="9">
        <v>1</v>
      </c>
      <c r="I247" s="9">
        <v>1</v>
      </c>
      <c r="J247" s="9">
        <v>5</v>
      </c>
      <c r="K247" s="9">
        <v>3</v>
      </c>
      <c r="L247" s="9">
        <v>8</v>
      </c>
      <c r="M247" s="9">
        <v>6</v>
      </c>
      <c r="N247" s="9">
        <v>1</v>
      </c>
      <c r="O247" s="9">
        <v>0</v>
      </c>
      <c r="P247" s="9">
        <v>6</v>
      </c>
      <c r="Q247" s="9">
        <v>2</v>
      </c>
      <c r="R247" s="9">
        <v>0</v>
      </c>
    </row>
    <row r="248" spans="1:18" x14ac:dyDescent="0.25">
      <c r="A248" s="9" t="s">
        <v>284</v>
      </c>
      <c r="B248" s="3" t="s">
        <v>285</v>
      </c>
      <c r="C248" s="9">
        <v>0</v>
      </c>
      <c r="D248" s="9">
        <v>0</v>
      </c>
      <c r="E248" s="9">
        <v>3</v>
      </c>
      <c r="F248" s="9">
        <v>2</v>
      </c>
      <c r="G248" s="9">
        <v>0</v>
      </c>
      <c r="H248" s="9">
        <v>1</v>
      </c>
      <c r="I248" s="9">
        <v>1</v>
      </c>
      <c r="J248" s="9">
        <v>5</v>
      </c>
      <c r="K248" s="9">
        <v>1</v>
      </c>
      <c r="L248" s="9">
        <v>9</v>
      </c>
      <c r="M248" s="9">
        <v>29</v>
      </c>
      <c r="N248" s="9">
        <v>3</v>
      </c>
      <c r="O248" s="9">
        <v>0</v>
      </c>
      <c r="P248" s="9">
        <v>4</v>
      </c>
      <c r="Q248" s="9">
        <v>0</v>
      </c>
      <c r="R248" s="9">
        <v>0</v>
      </c>
    </row>
    <row r="249" spans="1:18" x14ac:dyDescent="0.25">
      <c r="A249" s="9" t="s">
        <v>232</v>
      </c>
      <c r="B249" s="3" t="s">
        <v>233</v>
      </c>
      <c r="C249" s="9">
        <v>0</v>
      </c>
      <c r="D249" s="9">
        <v>1</v>
      </c>
      <c r="E249" s="9">
        <v>0</v>
      </c>
      <c r="F249" s="9">
        <v>4</v>
      </c>
      <c r="G249" s="9">
        <v>0</v>
      </c>
      <c r="H249" s="9">
        <v>1</v>
      </c>
      <c r="I249" s="9">
        <v>1</v>
      </c>
      <c r="J249" s="9">
        <v>5</v>
      </c>
      <c r="K249" s="9">
        <v>0</v>
      </c>
      <c r="L249" s="9">
        <v>2</v>
      </c>
      <c r="M249" s="9">
        <v>12</v>
      </c>
      <c r="N249" s="9">
        <v>4</v>
      </c>
      <c r="O249" s="9">
        <v>0</v>
      </c>
      <c r="P249" s="9">
        <v>5</v>
      </c>
      <c r="Q249" s="9">
        <v>2</v>
      </c>
      <c r="R249" s="9">
        <v>0</v>
      </c>
    </row>
    <row r="250" spans="1:18" x14ac:dyDescent="0.25">
      <c r="A250" s="9" t="s">
        <v>460</v>
      </c>
      <c r="B250" s="3" t="s">
        <v>168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1</v>
      </c>
      <c r="K250" s="9">
        <v>0</v>
      </c>
      <c r="L250" s="9">
        <v>1</v>
      </c>
      <c r="M250" s="9">
        <v>6</v>
      </c>
      <c r="N250" s="9">
        <v>3</v>
      </c>
      <c r="O250" s="9">
        <v>0</v>
      </c>
      <c r="P250" s="9">
        <v>0</v>
      </c>
      <c r="Q250" s="9">
        <v>0</v>
      </c>
      <c r="R250" s="9">
        <v>0</v>
      </c>
    </row>
    <row r="251" spans="1:18" x14ac:dyDescent="0.25">
      <c r="A251" s="9" t="s">
        <v>286</v>
      </c>
      <c r="B251" s="3" t="s">
        <v>287</v>
      </c>
      <c r="C251" s="9">
        <v>0</v>
      </c>
      <c r="D251" s="9">
        <v>0</v>
      </c>
      <c r="E251" s="9">
        <v>3</v>
      </c>
      <c r="F251" s="9">
        <v>2</v>
      </c>
      <c r="G251" s="9">
        <v>0</v>
      </c>
      <c r="H251" s="9">
        <v>0</v>
      </c>
      <c r="I251" s="9">
        <v>0</v>
      </c>
      <c r="J251" s="9">
        <v>6</v>
      </c>
      <c r="K251" s="9">
        <v>2</v>
      </c>
      <c r="L251" s="9">
        <v>8</v>
      </c>
      <c r="M251" s="9">
        <v>8</v>
      </c>
      <c r="N251" s="9">
        <v>9</v>
      </c>
      <c r="O251" s="9">
        <v>0</v>
      </c>
      <c r="P251" s="9">
        <v>7</v>
      </c>
      <c r="Q251" s="9">
        <v>2</v>
      </c>
      <c r="R251" s="9">
        <v>0</v>
      </c>
    </row>
    <row r="252" spans="1:18" x14ac:dyDescent="0.25">
      <c r="A252" s="9" t="s">
        <v>234</v>
      </c>
      <c r="B252" s="3" t="s">
        <v>235</v>
      </c>
      <c r="C252" s="9">
        <v>0</v>
      </c>
      <c r="D252" s="9">
        <v>0</v>
      </c>
      <c r="E252" s="9">
        <v>0</v>
      </c>
      <c r="F252" s="9">
        <v>2</v>
      </c>
      <c r="G252" s="9">
        <v>0</v>
      </c>
      <c r="H252" s="9">
        <v>0</v>
      </c>
      <c r="I252" s="9">
        <v>0</v>
      </c>
      <c r="J252" s="9">
        <v>3</v>
      </c>
      <c r="K252" s="9">
        <v>0</v>
      </c>
      <c r="L252" s="9">
        <v>2</v>
      </c>
      <c r="M252" s="9">
        <v>21</v>
      </c>
      <c r="N252" s="9">
        <v>2</v>
      </c>
      <c r="O252" s="9">
        <v>0</v>
      </c>
      <c r="P252" s="9">
        <v>1</v>
      </c>
      <c r="Q252" s="9">
        <v>0</v>
      </c>
      <c r="R252" s="9">
        <v>0</v>
      </c>
    </row>
    <row r="253" spans="1:18" x14ac:dyDescent="0.25">
      <c r="A253" s="9" t="s">
        <v>236</v>
      </c>
      <c r="B253" s="3" t="s">
        <v>237</v>
      </c>
      <c r="C253" s="9">
        <v>0</v>
      </c>
      <c r="D253" s="9">
        <v>0</v>
      </c>
      <c r="E253" s="9">
        <v>1</v>
      </c>
      <c r="F253" s="9">
        <v>0</v>
      </c>
      <c r="G253" s="9">
        <v>0</v>
      </c>
      <c r="H253" s="9">
        <v>0</v>
      </c>
      <c r="I253" s="9">
        <v>0</v>
      </c>
      <c r="J253" s="9">
        <v>3</v>
      </c>
      <c r="K253" s="9">
        <v>0</v>
      </c>
      <c r="L253" s="9">
        <v>6</v>
      </c>
      <c r="M253" s="9">
        <v>16</v>
      </c>
      <c r="N253" s="9">
        <v>2</v>
      </c>
      <c r="O253" s="9">
        <v>0</v>
      </c>
      <c r="P253" s="9">
        <v>0</v>
      </c>
      <c r="Q253" s="9">
        <v>0</v>
      </c>
      <c r="R253" s="9">
        <v>0</v>
      </c>
    </row>
    <row r="254" spans="1:18" x14ac:dyDescent="0.25">
      <c r="A254" s="9" t="s">
        <v>147</v>
      </c>
      <c r="B254" s="3" t="s">
        <v>148</v>
      </c>
      <c r="C254" s="9">
        <v>0</v>
      </c>
      <c r="D254" s="9">
        <v>0</v>
      </c>
      <c r="E254" s="9">
        <v>1</v>
      </c>
      <c r="F254" s="9">
        <v>2</v>
      </c>
      <c r="G254" s="9">
        <v>0</v>
      </c>
      <c r="H254" s="9">
        <v>1</v>
      </c>
      <c r="I254" s="9">
        <v>1</v>
      </c>
      <c r="J254" s="9">
        <v>5</v>
      </c>
      <c r="K254" s="9">
        <v>0</v>
      </c>
      <c r="L254" s="9">
        <v>4</v>
      </c>
      <c r="M254" s="9">
        <v>20</v>
      </c>
      <c r="N254" s="9">
        <v>4</v>
      </c>
      <c r="O254" s="9">
        <v>0</v>
      </c>
      <c r="P254" s="9">
        <v>5</v>
      </c>
      <c r="Q254" s="9">
        <v>0</v>
      </c>
      <c r="R254" s="9">
        <v>0</v>
      </c>
    </row>
    <row r="255" spans="1:18" x14ac:dyDescent="0.25">
      <c r="A255" s="9" t="s">
        <v>238</v>
      </c>
      <c r="B255" s="3" t="s">
        <v>239</v>
      </c>
      <c r="C255" s="9">
        <v>0</v>
      </c>
      <c r="D255" s="9">
        <v>0</v>
      </c>
      <c r="E255" s="9">
        <v>1</v>
      </c>
      <c r="F255" s="9">
        <v>0</v>
      </c>
      <c r="G255" s="9">
        <v>0</v>
      </c>
      <c r="H255" s="9">
        <v>0</v>
      </c>
      <c r="I255" s="9">
        <v>0</v>
      </c>
      <c r="J255" s="9">
        <v>1</v>
      </c>
      <c r="K255" s="9">
        <v>1</v>
      </c>
      <c r="L255" s="9">
        <v>3</v>
      </c>
      <c r="M255" s="9">
        <v>8</v>
      </c>
      <c r="N255" s="9">
        <v>5</v>
      </c>
      <c r="O255" s="9">
        <v>0</v>
      </c>
      <c r="P255" s="9">
        <v>1</v>
      </c>
      <c r="Q255" s="9">
        <v>0</v>
      </c>
      <c r="R255" s="9">
        <v>0</v>
      </c>
    </row>
    <row r="256" spans="1:18" x14ac:dyDescent="0.25">
      <c r="A256" s="9" t="s">
        <v>240</v>
      </c>
      <c r="B256" s="3" t="s">
        <v>241</v>
      </c>
      <c r="C256" s="9">
        <v>0</v>
      </c>
      <c r="D256" s="9">
        <v>0</v>
      </c>
      <c r="E256" s="9">
        <v>0</v>
      </c>
      <c r="F256" s="9">
        <v>4</v>
      </c>
      <c r="G256" s="9">
        <v>0</v>
      </c>
      <c r="H256" s="9">
        <v>0</v>
      </c>
      <c r="I256" s="9">
        <v>0</v>
      </c>
      <c r="J256" s="9">
        <v>4</v>
      </c>
      <c r="K256" s="9">
        <v>2</v>
      </c>
      <c r="L256" s="9">
        <v>9</v>
      </c>
      <c r="M256" s="9">
        <v>8</v>
      </c>
      <c r="N256" s="9">
        <v>5</v>
      </c>
      <c r="O256" s="9">
        <v>0</v>
      </c>
      <c r="P256" s="9">
        <v>1</v>
      </c>
      <c r="Q256" s="9">
        <v>0</v>
      </c>
      <c r="R256" s="9">
        <v>0</v>
      </c>
    </row>
    <row r="257" spans="1:18" x14ac:dyDescent="0.25">
      <c r="A257" s="9" t="s">
        <v>242</v>
      </c>
      <c r="B257" s="3" t="s">
        <v>243</v>
      </c>
      <c r="C257" s="9">
        <v>0</v>
      </c>
      <c r="D257" s="9">
        <v>0</v>
      </c>
      <c r="E257" s="9">
        <v>1</v>
      </c>
      <c r="F257" s="9">
        <v>2</v>
      </c>
      <c r="G257" s="9">
        <v>0</v>
      </c>
      <c r="H257" s="9">
        <v>0</v>
      </c>
      <c r="I257" s="9">
        <v>0</v>
      </c>
      <c r="J257" s="9">
        <v>3</v>
      </c>
      <c r="K257" s="9">
        <v>2</v>
      </c>
      <c r="L257" s="9">
        <v>3</v>
      </c>
      <c r="M257" s="9">
        <v>23</v>
      </c>
      <c r="N257" s="9">
        <v>6</v>
      </c>
      <c r="O257" s="9">
        <v>0</v>
      </c>
      <c r="P257" s="9">
        <v>5</v>
      </c>
      <c r="Q257" s="9">
        <v>2</v>
      </c>
      <c r="R257" s="9">
        <v>0</v>
      </c>
    </row>
    <row r="258" spans="1:18" x14ac:dyDescent="0.25">
      <c r="A258" s="9" t="s">
        <v>149</v>
      </c>
      <c r="B258" s="3" t="s">
        <v>150</v>
      </c>
      <c r="C258" s="9">
        <v>0</v>
      </c>
      <c r="D258" s="9">
        <v>1</v>
      </c>
      <c r="E258" s="9">
        <v>1</v>
      </c>
      <c r="F258" s="9">
        <v>4</v>
      </c>
      <c r="G258" s="9">
        <v>0</v>
      </c>
      <c r="H258" s="9">
        <v>0</v>
      </c>
      <c r="I258" s="9">
        <v>0</v>
      </c>
      <c r="J258" s="9">
        <v>6</v>
      </c>
      <c r="K258" s="9">
        <v>1</v>
      </c>
      <c r="L258" s="9">
        <v>11</v>
      </c>
      <c r="M258" s="9">
        <v>10</v>
      </c>
      <c r="N258" s="9">
        <v>1</v>
      </c>
      <c r="O258" s="9">
        <v>0</v>
      </c>
      <c r="P258" s="9">
        <v>2</v>
      </c>
      <c r="Q258" s="9">
        <v>0</v>
      </c>
      <c r="R258" s="9">
        <v>0</v>
      </c>
    </row>
    <row r="259" spans="1:18" x14ac:dyDescent="0.25">
      <c r="A259" s="9" t="s">
        <v>151</v>
      </c>
      <c r="B259" s="3" t="s">
        <v>152</v>
      </c>
      <c r="C259" s="9">
        <v>0</v>
      </c>
      <c r="D259" s="9">
        <v>0</v>
      </c>
      <c r="E259" s="9">
        <v>0</v>
      </c>
      <c r="F259" s="9">
        <v>3</v>
      </c>
      <c r="G259" s="9">
        <v>0</v>
      </c>
      <c r="H259" s="9">
        <v>0</v>
      </c>
      <c r="I259" s="9">
        <v>0</v>
      </c>
      <c r="J259" s="9">
        <v>3</v>
      </c>
      <c r="K259" s="9">
        <v>2</v>
      </c>
      <c r="L259" s="9">
        <v>6</v>
      </c>
      <c r="M259" s="9">
        <v>10</v>
      </c>
      <c r="N259" s="9">
        <v>5</v>
      </c>
      <c r="O259" s="9">
        <v>0</v>
      </c>
      <c r="P259" s="9">
        <v>5</v>
      </c>
      <c r="Q259" s="9">
        <v>2</v>
      </c>
      <c r="R259" s="9">
        <v>0</v>
      </c>
    </row>
    <row r="260" spans="1:18" x14ac:dyDescent="0.25">
      <c r="A260" s="9" t="s">
        <v>244</v>
      </c>
      <c r="B260" s="3" t="s">
        <v>245</v>
      </c>
      <c r="C260" s="9">
        <v>0</v>
      </c>
      <c r="D260" s="9">
        <v>0</v>
      </c>
      <c r="E260" s="9">
        <v>1</v>
      </c>
      <c r="F260" s="9">
        <v>3</v>
      </c>
      <c r="G260" s="9">
        <v>0</v>
      </c>
      <c r="H260" s="9">
        <v>0</v>
      </c>
      <c r="I260" s="9">
        <v>0</v>
      </c>
      <c r="J260" s="9">
        <v>4</v>
      </c>
      <c r="K260" s="9">
        <v>2</v>
      </c>
      <c r="L260" s="9">
        <v>10</v>
      </c>
      <c r="M260" s="9">
        <v>15</v>
      </c>
      <c r="N260" s="9">
        <v>9</v>
      </c>
      <c r="O260" s="9">
        <v>0</v>
      </c>
      <c r="P260" s="9">
        <v>6</v>
      </c>
      <c r="Q260" s="9">
        <v>1</v>
      </c>
      <c r="R260" s="9">
        <v>0</v>
      </c>
    </row>
    <row r="261" spans="1:18" x14ac:dyDescent="0.25">
      <c r="A261" s="9" t="s">
        <v>246</v>
      </c>
      <c r="B261" s="3" t="s">
        <v>247</v>
      </c>
      <c r="C261" s="9">
        <v>0</v>
      </c>
      <c r="D261" s="9">
        <v>0</v>
      </c>
      <c r="E261" s="9">
        <v>1</v>
      </c>
      <c r="F261" s="9">
        <v>3</v>
      </c>
      <c r="G261" s="9">
        <v>0</v>
      </c>
      <c r="H261" s="9">
        <v>0</v>
      </c>
      <c r="I261" s="9">
        <v>0</v>
      </c>
      <c r="J261" s="9">
        <v>4</v>
      </c>
      <c r="K261" s="9">
        <v>4</v>
      </c>
      <c r="L261" s="9">
        <v>8</v>
      </c>
      <c r="M261" s="9">
        <v>8</v>
      </c>
      <c r="N261" s="9">
        <v>2</v>
      </c>
      <c r="O261" s="9">
        <v>0</v>
      </c>
      <c r="P261" s="9">
        <v>3</v>
      </c>
      <c r="Q261" s="9">
        <v>0</v>
      </c>
      <c r="R261" s="9">
        <v>0</v>
      </c>
    </row>
    <row r="262" spans="1:18" x14ac:dyDescent="0.25">
      <c r="A262" s="9" t="s">
        <v>248</v>
      </c>
      <c r="B262" s="3" t="s">
        <v>249</v>
      </c>
      <c r="C262" s="9">
        <v>0</v>
      </c>
      <c r="D262" s="9">
        <v>0</v>
      </c>
      <c r="E262" s="9">
        <v>3</v>
      </c>
      <c r="F262" s="9">
        <v>3</v>
      </c>
      <c r="G262" s="9">
        <v>0</v>
      </c>
      <c r="H262" s="9">
        <v>1</v>
      </c>
      <c r="I262" s="9">
        <v>1</v>
      </c>
      <c r="J262" s="9">
        <v>10</v>
      </c>
      <c r="K262" s="9">
        <v>2</v>
      </c>
      <c r="L262" s="9">
        <v>8</v>
      </c>
      <c r="M262" s="9">
        <v>18</v>
      </c>
      <c r="N262" s="9">
        <v>6</v>
      </c>
      <c r="O262" s="9">
        <v>0</v>
      </c>
      <c r="P262" s="9">
        <v>6</v>
      </c>
      <c r="Q262" s="9">
        <v>2</v>
      </c>
      <c r="R262" s="9">
        <v>0</v>
      </c>
    </row>
    <row r="263" spans="1:18" x14ac:dyDescent="0.25">
      <c r="A263" s="9" t="s">
        <v>250</v>
      </c>
      <c r="B263" s="3" t="s">
        <v>101</v>
      </c>
      <c r="C263" s="9">
        <v>0</v>
      </c>
      <c r="D263" s="9">
        <v>0</v>
      </c>
      <c r="E263" s="9">
        <v>2</v>
      </c>
      <c r="F263" s="9">
        <v>3</v>
      </c>
      <c r="G263" s="9">
        <v>0</v>
      </c>
      <c r="H263" s="9">
        <v>1</v>
      </c>
      <c r="I263" s="9">
        <v>1</v>
      </c>
      <c r="J263" s="9">
        <v>6</v>
      </c>
      <c r="K263" s="9">
        <v>2</v>
      </c>
      <c r="L263" s="9">
        <v>8</v>
      </c>
      <c r="M263" s="9">
        <v>11</v>
      </c>
      <c r="N263" s="9">
        <v>3</v>
      </c>
      <c r="O263" s="9">
        <v>0</v>
      </c>
      <c r="P263" s="9">
        <v>2</v>
      </c>
      <c r="Q263" s="9">
        <v>0</v>
      </c>
      <c r="R263" s="9">
        <v>0</v>
      </c>
    </row>
    <row r="264" spans="1:18" x14ac:dyDescent="0.25">
      <c r="A264" s="9" t="s">
        <v>251</v>
      </c>
      <c r="B264" s="3" t="s">
        <v>252</v>
      </c>
      <c r="C264" s="9">
        <v>0</v>
      </c>
      <c r="D264" s="9">
        <v>0</v>
      </c>
      <c r="E264" s="9">
        <v>3</v>
      </c>
      <c r="F264" s="9">
        <v>1</v>
      </c>
      <c r="G264" s="9">
        <v>0</v>
      </c>
      <c r="H264" s="9">
        <v>0</v>
      </c>
      <c r="I264" s="9">
        <v>0</v>
      </c>
      <c r="J264" s="9">
        <v>7</v>
      </c>
      <c r="K264" s="9">
        <v>4</v>
      </c>
      <c r="L264" s="9">
        <v>8</v>
      </c>
      <c r="M264" s="9">
        <v>13</v>
      </c>
      <c r="N264" s="9">
        <v>6</v>
      </c>
      <c r="O264" s="9">
        <v>0</v>
      </c>
      <c r="P264" s="9">
        <v>6</v>
      </c>
      <c r="Q264" s="9">
        <v>2</v>
      </c>
      <c r="R264" s="9">
        <v>0</v>
      </c>
    </row>
    <row r="265" spans="1:18" x14ac:dyDescent="0.25">
      <c r="A265" s="9" t="s">
        <v>253</v>
      </c>
      <c r="B265" s="3" t="s">
        <v>254</v>
      </c>
      <c r="C265" s="9">
        <v>0</v>
      </c>
      <c r="D265" s="9">
        <v>1</v>
      </c>
      <c r="E265" s="9">
        <v>4</v>
      </c>
      <c r="F265" s="9">
        <v>2</v>
      </c>
      <c r="G265" s="9">
        <v>0</v>
      </c>
      <c r="H265" s="9">
        <v>0</v>
      </c>
      <c r="I265" s="9">
        <v>0</v>
      </c>
      <c r="J265" s="9">
        <v>9</v>
      </c>
      <c r="K265" s="9">
        <v>5</v>
      </c>
      <c r="L265" s="9">
        <v>9</v>
      </c>
      <c r="M265" s="9">
        <v>16</v>
      </c>
      <c r="N265" s="9">
        <v>5</v>
      </c>
      <c r="O265" s="9">
        <v>0</v>
      </c>
      <c r="P265" s="9">
        <v>5</v>
      </c>
      <c r="Q265" s="9">
        <v>2</v>
      </c>
      <c r="R265" s="9">
        <v>0</v>
      </c>
    </row>
    <row r="266" spans="1:18" x14ac:dyDescent="0.25">
      <c r="A266" s="9" t="s">
        <v>457</v>
      </c>
      <c r="B266" s="3" t="s">
        <v>340</v>
      </c>
      <c r="C266" s="9">
        <v>0</v>
      </c>
      <c r="D266" s="9">
        <v>0</v>
      </c>
      <c r="E266" s="9">
        <v>1</v>
      </c>
      <c r="F266" s="9">
        <v>4</v>
      </c>
      <c r="G266" s="9">
        <v>0</v>
      </c>
      <c r="H266" s="9">
        <v>0</v>
      </c>
      <c r="I266" s="9">
        <v>0</v>
      </c>
      <c r="J266" s="9">
        <v>7</v>
      </c>
      <c r="K266" s="9">
        <v>1</v>
      </c>
      <c r="L266" s="9">
        <v>10</v>
      </c>
      <c r="M266" s="9">
        <v>21</v>
      </c>
      <c r="N266" s="9">
        <v>7</v>
      </c>
      <c r="O266" s="9">
        <v>0</v>
      </c>
      <c r="P266" s="9">
        <v>1</v>
      </c>
      <c r="Q266" s="9">
        <v>3</v>
      </c>
      <c r="R266" s="9">
        <v>0</v>
      </c>
    </row>
    <row r="267" spans="1:18" x14ac:dyDescent="0.25">
      <c r="A267" s="9" t="s">
        <v>153</v>
      </c>
      <c r="B267" s="3" t="s">
        <v>154</v>
      </c>
      <c r="C267" s="9">
        <v>0</v>
      </c>
      <c r="D267" s="9">
        <v>1</v>
      </c>
      <c r="E267" s="9">
        <v>0</v>
      </c>
      <c r="F267" s="9">
        <v>0</v>
      </c>
      <c r="G267" s="9">
        <v>0</v>
      </c>
      <c r="H267" s="9">
        <v>2</v>
      </c>
      <c r="I267" s="9">
        <v>2</v>
      </c>
      <c r="J267" s="9">
        <v>1</v>
      </c>
      <c r="K267" s="9">
        <v>1</v>
      </c>
      <c r="L267" s="9">
        <v>10</v>
      </c>
      <c r="M267" s="9">
        <v>10</v>
      </c>
      <c r="N267" s="9">
        <v>5</v>
      </c>
      <c r="O267" s="9">
        <v>0</v>
      </c>
      <c r="P267" s="9">
        <v>5</v>
      </c>
      <c r="Q267" s="9">
        <v>1</v>
      </c>
      <c r="R267" s="9">
        <v>0</v>
      </c>
    </row>
    <row r="268" spans="1:18" x14ac:dyDescent="0.25">
      <c r="A268" s="9" t="s">
        <v>255</v>
      </c>
      <c r="B268" s="3" t="s">
        <v>256</v>
      </c>
      <c r="C268" s="9">
        <v>0</v>
      </c>
      <c r="D268" s="9">
        <v>0</v>
      </c>
      <c r="E268" s="9">
        <v>0</v>
      </c>
      <c r="F268" s="9">
        <v>3</v>
      </c>
      <c r="G268" s="9">
        <v>0</v>
      </c>
      <c r="H268" s="9">
        <v>0</v>
      </c>
      <c r="I268" s="9">
        <v>0</v>
      </c>
      <c r="J268" s="9">
        <v>4</v>
      </c>
      <c r="K268" s="9">
        <v>3</v>
      </c>
      <c r="L268" s="9">
        <v>7</v>
      </c>
      <c r="M268" s="9">
        <v>17</v>
      </c>
      <c r="N268" s="9">
        <v>5</v>
      </c>
      <c r="O268" s="9">
        <v>0</v>
      </c>
      <c r="P268" s="9">
        <v>1</v>
      </c>
      <c r="Q268" s="9">
        <v>0</v>
      </c>
      <c r="R268" s="9">
        <v>0</v>
      </c>
    </row>
    <row r="269" spans="1:18" x14ac:dyDescent="0.25">
      <c r="A269" s="9" t="s">
        <v>257</v>
      </c>
      <c r="B269" s="3" t="s">
        <v>258</v>
      </c>
      <c r="C269" s="9">
        <v>0</v>
      </c>
      <c r="D269" s="9">
        <v>0</v>
      </c>
      <c r="E269" s="9">
        <v>1</v>
      </c>
      <c r="F269" s="9">
        <v>2</v>
      </c>
      <c r="G269" s="9">
        <v>0</v>
      </c>
      <c r="H269" s="9">
        <v>0</v>
      </c>
      <c r="I269" s="9">
        <v>0</v>
      </c>
      <c r="J269" s="9">
        <v>3</v>
      </c>
      <c r="K269" s="9">
        <v>1</v>
      </c>
      <c r="L269" s="9">
        <v>7</v>
      </c>
      <c r="M269" s="9">
        <v>15</v>
      </c>
      <c r="N269" s="9">
        <v>6</v>
      </c>
      <c r="O269" s="9">
        <v>0</v>
      </c>
      <c r="P269" s="9">
        <v>2</v>
      </c>
      <c r="Q269" s="9">
        <v>3</v>
      </c>
      <c r="R269" s="9">
        <v>0</v>
      </c>
    </row>
    <row r="270" spans="1:18" x14ac:dyDescent="0.25">
      <c r="A270" s="9" t="s">
        <v>461</v>
      </c>
      <c r="B270" s="3" t="s">
        <v>343</v>
      </c>
      <c r="C270" s="9">
        <v>0</v>
      </c>
      <c r="D270" s="9">
        <v>0</v>
      </c>
      <c r="E270" s="9">
        <v>1</v>
      </c>
      <c r="F270" s="9">
        <v>1</v>
      </c>
      <c r="G270" s="9">
        <v>0</v>
      </c>
      <c r="H270" s="9">
        <v>0</v>
      </c>
      <c r="I270" s="9">
        <v>0</v>
      </c>
      <c r="J270" s="9">
        <v>2</v>
      </c>
      <c r="K270" s="9">
        <v>0</v>
      </c>
      <c r="L270" s="9">
        <v>2</v>
      </c>
      <c r="M270" s="9">
        <v>9</v>
      </c>
      <c r="N270" s="9">
        <v>0</v>
      </c>
      <c r="O270" s="9">
        <v>0</v>
      </c>
      <c r="P270" s="9">
        <v>0</v>
      </c>
      <c r="Q270" s="9">
        <v>2</v>
      </c>
      <c r="R270" s="9">
        <v>0</v>
      </c>
    </row>
    <row r="271" spans="1:18" x14ac:dyDescent="0.25">
      <c r="A271" s="9" t="s">
        <v>155</v>
      </c>
      <c r="B271" s="3" t="s">
        <v>156</v>
      </c>
      <c r="C271" s="9">
        <v>0</v>
      </c>
      <c r="D271" s="9">
        <v>0</v>
      </c>
      <c r="E271" s="9">
        <v>0</v>
      </c>
      <c r="F271" s="9">
        <v>1</v>
      </c>
      <c r="G271" s="9">
        <v>0</v>
      </c>
      <c r="H271" s="9">
        <v>0</v>
      </c>
      <c r="I271" s="9">
        <v>0</v>
      </c>
      <c r="J271" s="9">
        <v>2</v>
      </c>
      <c r="K271" s="9">
        <v>2</v>
      </c>
      <c r="L271" s="9">
        <v>10</v>
      </c>
      <c r="M271" s="9">
        <v>15</v>
      </c>
      <c r="N271" s="9">
        <v>12</v>
      </c>
      <c r="O271" s="9">
        <v>0</v>
      </c>
      <c r="P271" s="9">
        <v>3</v>
      </c>
      <c r="Q271" s="9">
        <v>1</v>
      </c>
      <c r="R271" s="9">
        <v>0</v>
      </c>
    </row>
    <row r="272" spans="1:18" x14ac:dyDescent="0.25">
      <c r="A272" s="9" t="s">
        <v>259</v>
      </c>
      <c r="B272" s="3" t="s">
        <v>260</v>
      </c>
      <c r="C272" s="9">
        <v>0</v>
      </c>
      <c r="D272" s="9">
        <v>0</v>
      </c>
      <c r="E272" s="9">
        <v>6</v>
      </c>
      <c r="F272" s="9">
        <v>3</v>
      </c>
      <c r="G272" s="9">
        <v>0</v>
      </c>
      <c r="H272" s="9">
        <v>0</v>
      </c>
      <c r="I272" s="9">
        <v>0</v>
      </c>
      <c r="J272" s="9">
        <v>15</v>
      </c>
      <c r="K272" s="9">
        <v>4</v>
      </c>
      <c r="L272" s="9">
        <v>11</v>
      </c>
      <c r="M272" s="9">
        <v>20</v>
      </c>
      <c r="N272" s="9">
        <v>6</v>
      </c>
      <c r="O272" s="9">
        <v>0</v>
      </c>
      <c r="P272" s="9">
        <v>6</v>
      </c>
      <c r="Q272" s="9">
        <v>3</v>
      </c>
      <c r="R272" s="9">
        <v>0</v>
      </c>
    </row>
    <row r="273" spans="1:18" x14ac:dyDescent="0.25">
      <c r="A273" s="9" t="s">
        <v>261</v>
      </c>
      <c r="B273" s="3" t="s">
        <v>262</v>
      </c>
      <c r="C273" s="9">
        <v>0</v>
      </c>
      <c r="D273" s="9">
        <v>0</v>
      </c>
      <c r="E273" s="9">
        <v>3</v>
      </c>
      <c r="F273" s="9">
        <v>3</v>
      </c>
      <c r="G273" s="9">
        <v>0</v>
      </c>
      <c r="H273" s="9">
        <v>0</v>
      </c>
      <c r="I273" s="9">
        <v>0</v>
      </c>
      <c r="J273" s="9">
        <v>6</v>
      </c>
      <c r="K273" s="9">
        <v>1</v>
      </c>
      <c r="L273" s="9">
        <v>6</v>
      </c>
      <c r="M273" s="9">
        <v>19</v>
      </c>
      <c r="N273" s="9">
        <v>3</v>
      </c>
      <c r="O273" s="9">
        <v>0</v>
      </c>
      <c r="P273" s="9">
        <v>3</v>
      </c>
      <c r="Q273" s="9">
        <v>0</v>
      </c>
      <c r="R273" s="9">
        <v>0</v>
      </c>
    </row>
    <row r="274" spans="1:18" x14ac:dyDescent="0.25">
      <c r="A274" s="9" t="s">
        <v>157</v>
      </c>
      <c r="B274" s="3" t="s">
        <v>158</v>
      </c>
      <c r="C274" s="9">
        <v>0</v>
      </c>
      <c r="D274" s="9">
        <v>0</v>
      </c>
      <c r="E274" s="9">
        <v>1</v>
      </c>
      <c r="F274" s="9">
        <v>2</v>
      </c>
      <c r="G274" s="9">
        <v>0</v>
      </c>
      <c r="H274" s="9">
        <v>0</v>
      </c>
      <c r="I274" s="9">
        <v>0</v>
      </c>
      <c r="J274" s="9">
        <v>3</v>
      </c>
      <c r="K274" s="9">
        <v>0</v>
      </c>
      <c r="L274" s="9">
        <v>1</v>
      </c>
      <c r="M274" s="9">
        <v>17</v>
      </c>
      <c r="N274" s="9">
        <v>3</v>
      </c>
      <c r="O274" s="9">
        <v>0</v>
      </c>
      <c r="P274" s="9">
        <v>6</v>
      </c>
      <c r="Q274" s="9">
        <v>1</v>
      </c>
      <c r="R274" s="9">
        <v>0</v>
      </c>
    </row>
    <row r="275" spans="1:18" x14ac:dyDescent="0.25">
      <c r="A275" s="9" t="s">
        <v>159</v>
      </c>
      <c r="B275" s="3" t="s">
        <v>160</v>
      </c>
      <c r="C275" s="9">
        <v>0</v>
      </c>
      <c r="D275" s="9">
        <v>0</v>
      </c>
      <c r="E275" s="9">
        <v>1</v>
      </c>
      <c r="F275" s="9">
        <v>1</v>
      </c>
      <c r="G275" s="9">
        <v>0</v>
      </c>
      <c r="H275" s="9">
        <v>0</v>
      </c>
      <c r="I275" s="9">
        <v>0</v>
      </c>
      <c r="J275" s="9">
        <v>5</v>
      </c>
      <c r="K275" s="9">
        <v>1</v>
      </c>
      <c r="L275" s="9">
        <v>8</v>
      </c>
      <c r="M275" s="9">
        <v>3</v>
      </c>
      <c r="N275" s="9">
        <v>6</v>
      </c>
      <c r="O275" s="9">
        <v>0</v>
      </c>
      <c r="P275" s="9">
        <v>6</v>
      </c>
      <c r="Q275" s="9">
        <v>1</v>
      </c>
      <c r="R275" s="9">
        <v>0</v>
      </c>
    </row>
    <row r="276" spans="1:18" x14ac:dyDescent="0.25">
      <c r="A276" s="9" t="s">
        <v>263</v>
      </c>
      <c r="B276" s="3" t="s">
        <v>264</v>
      </c>
      <c r="C276" s="9">
        <v>0</v>
      </c>
      <c r="D276" s="9">
        <v>0</v>
      </c>
      <c r="E276" s="9">
        <v>1</v>
      </c>
      <c r="F276" s="9">
        <v>5</v>
      </c>
      <c r="G276" s="9">
        <v>0</v>
      </c>
      <c r="H276" s="9">
        <v>0</v>
      </c>
      <c r="I276" s="9">
        <v>0</v>
      </c>
      <c r="J276" s="9">
        <v>6</v>
      </c>
      <c r="K276" s="9">
        <v>2</v>
      </c>
      <c r="L276" s="9">
        <v>6</v>
      </c>
      <c r="M276" s="9">
        <v>15</v>
      </c>
      <c r="N276" s="9">
        <v>4</v>
      </c>
      <c r="O276" s="9">
        <v>0</v>
      </c>
      <c r="P276" s="9">
        <v>2</v>
      </c>
      <c r="Q276" s="9">
        <v>1</v>
      </c>
      <c r="R276" s="9">
        <v>0</v>
      </c>
    </row>
    <row r="277" spans="1:18" x14ac:dyDescent="0.25">
      <c r="A277" s="9" t="s">
        <v>265</v>
      </c>
      <c r="B277" s="3" t="s">
        <v>266</v>
      </c>
      <c r="C277" s="9">
        <v>0</v>
      </c>
      <c r="D277" s="9">
        <v>0</v>
      </c>
      <c r="E277" s="9">
        <v>2</v>
      </c>
      <c r="F277" s="9">
        <v>2</v>
      </c>
      <c r="G277" s="9">
        <v>0</v>
      </c>
      <c r="H277" s="9">
        <v>1</v>
      </c>
      <c r="I277" s="9">
        <v>1</v>
      </c>
      <c r="J277" s="9">
        <v>7</v>
      </c>
      <c r="K277" s="9">
        <v>2</v>
      </c>
      <c r="L277" s="9">
        <v>9</v>
      </c>
      <c r="M277" s="9">
        <v>9</v>
      </c>
      <c r="N277" s="9">
        <v>5</v>
      </c>
      <c r="O277" s="9">
        <v>0</v>
      </c>
      <c r="P277" s="9">
        <v>2</v>
      </c>
      <c r="Q277" s="9">
        <v>1</v>
      </c>
      <c r="R277" s="9">
        <v>0</v>
      </c>
    </row>
    <row r="278" spans="1:18" x14ac:dyDescent="0.25">
      <c r="A278" s="9" t="s">
        <v>463</v>
      </c>
      <c r="B278" s="3" t="s">
        <v>269</v>
      </c>
      <c r="C278" s="9">
        <v>0</v>
      </c>
      <c r="D278" s="9">
        <v>0</v>
      </c>
      <c r="E278" s="9">
        <v>2</v>
      </c>
      <c r="F278" s="9">
        <v>3</v>
      </c>
      <c r="G278" s="9">
        <v>0</v>
      </c>
      <c r="H278" s="9">
        <v>0</v>
      </c>
      <c r="I278" s="9">
        <v>0</v>
      </c>
      <c r="J278" s="9">
        <v>11</v>
      </c>
      <c r="K278" s="9">
        <v>2</v>
      </c>
      <c r="L278" s="9">
        <v>5</v>
      </c>
      <c r="M278" s="9">
        <v>7</v>
      </c>
      <c r="N278" s="9">
        <v>1</v>
      </c>
      <c r="O278" s="9">
        <v>0</v>
      </c>
      <c r="P278" s="9">
        <v>6</v>
      </c>
      <c r="Q278" s="9">
        <v>1</v>
      </c>
      <c r="R278" s="9">
        <v>0</v>
      </c>
    </row>
    <row r="279" spans="1:18" x14ac:dyDescent="0.25">
      <c r="A279" s="9" t="s">
        <v>267</v>
      </c>
      <c r="B279" s="3" t="s">
        <v>268</v>
      </c>
      <c r="C279" s="9">
        <v>0</v>
      </c>
      <c r="D279" s="9">
        <v>0</v>
      </c>
      <c r="E279" s="9">
        <v>1</v>
      </c>
      <c r="F279" s="9">
        <v>1</v>
      </c>
      <c r="G279" s="9">
        <v>0</v>
      </c>
      <c r="H279" s="9">
        <v>0</v>
      </c>
      <c r="I279" s="9">
        <v>0</v>
      </c>
      <c r="J279" s="9">
        <v>7</v>
      </c>
      <c r="K279" s="9">
        <v>3</v>
      </c>
      <c r="L279" s="9">
        <v>4</v>
      </c>
      <c r="M279" s="9">
        <v>11</v>
      </c>
      <c r="N279" s="9">
        <v>7</v>
      </c>
      <c r="O279" s="9">
        <v>0</v>
      </c>
      <c r="P279" s="9">
        <v>5</v>
      </c>
      <c r="Q279" s="9">
        <v>2</v>
      </c>
      <c r="R279" s="9">
        <v>0</v>
      </c>
    </row>
    <row r="280" spans="1:18" x14ac:dyDescent="0.25">
      <c r="A280" s="9" t="s">
        <v>161</v>
      </c>
      <c r="B280" s="3" t="s">
        <v>162</v>
      </c>
      <c r="C280" s="9">
        <v>0</v>
      </c>
      <c r="D280" s="9">
        <v>0</v>
      </c>
      <c r="E280" s="9">
        <v>0</v>
      </c>
      <c r="F280" s="9">
        <v>2</v>
      </c>
      <c r="G280" s="9">
        <v>0</v>
      </c>
      <c r="H280" s="9">
        <v>0</v>
      </c>
      <c r="I280" s="9">
        <v>0</v>
      </c>
      <c r="J280" s="9">
        <v>4</v>
      </c>
      <c r="K280" s="9">
        <v>0</v>
      </c>
      <c r="L280" s="9">
        <v>4</v>
      </c>
      <c r="M280" s="9">
        <v>8</v>
      </c>
      <c r="N280" s="9">
        <v>1</v>
      </c>
      <c r="O280" s="9">
        <v>0</v>
      </c>
      <c r="P280" s="9">
        <v>1</v>
      </c>
      <c r="Q280" s="9">
        <v>0</v>
      </c>
      <c r="R280" s="9">
        <v>0</v>
      </c>
    </row>
    <row r="281" spans="1:18" x14ac:dyDescent="0.25">
      <c r="A281" s="9" t="s">
        <v>271</v>
      </c>
      <c r="B281" s="3" t="s">
        <v>272</v>
      </c>
      <c r="C281" s="9">
        <v>0</v>
      </c>
      <c r="D281" s="9">
        <v>1</v>
      </c>
      <c r="E281" s="9">
        <v>0</v>
      </c>
      <c r="F281" s="9">
        <v>2</v>
      </c>
      <c r="G281" s="9">
        <v>0</v>
      </c>
      <c r="H281" s="9">
        <v>0</v>
      </c>
      <c r="I281" s="9">
        <v>0</v>
      </c>
      <c r="J281" s="9">
        <v>3</v>
      </c>
      <c r="K281" s="9">
        <v>0</v>
      </c>
      <c r="L281" s="9">
        <v>6</v>
      </c>
      <c r="M281" s="9">
        <v>9</v>
      </c>
      <c r="N281" s="9">
        <v>2</v>
      </c>
      <c r="O281" s="9">
        <v>0</v>
      </c>
      <c r="P281" s="9">
        <v>8</v>
      </c>
      <c r="Q281" s="9">
        <v>0</v>
      </c>
      <c r="R281" s="9">
        <v>0</v>
      </c>
    </row>
    <row r="282" spans="1:18" x14ac:dyDescent="0.25">
      <c r="A282" s="9" t="s">
        <v>163</v>
      </c>
      <c r="B282" s="3" t="s">
        <v>164</v>
      </c>
      <c r="C282" s="9">
        <v>0</v>
      </c>
      <c r="D282" s="9">
        <v>0</v>
      </c>
      <c r="E282" s="9">
        <v>1</v>
      </c>
      <c r="F282" s="9">
        <v>0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3</v>
      </c>
      <c r="M282" s="9">
        <v>5</v>
      </c>
      <c r="N282" s="9">
        <v>1</v>
      </c>
      <c r="O282" s="9">
        <v>0</v>
      </c>
      <c r="P282" s="9">
        <v>5</v>
      </c>
      <c r="Q282" s="9">
        <v>1</v>
      </c>
      <c r="R282" s="9">
        <v>0</v>
      </c>
    </row>
    <row r="283" spans="1:18" x14ac:dyDescent="0.25">
      <c r="A283" s="9" t="s">
        <v>165</v>
      </c>
      <c r="B283" s="3" t="s">
        <v>166</v>
      </c>
      <c r="C283" s="9">
        <v>0</v>
      </c>
      <c r="D283" s="9">
        <v>0</v>
      </c>
      <c r="E283" s="9">
        <v>2</v>
      </c>
      <c r="F283" s="9">
        <v>2</v>
      </c>
      <c r="G283" s="9">
        <v>1</v>
      </c>
      <c r="H283" s="9">
        <v>0</v>
      </c>
      <c r="I283" s="9">
        <v>0</v>
      </c>
      <c r="J283" s="9">
        <v>4</v>
      </c>
      <c r="K283" s="9">
        <v>2</v>
      </c>
      <c r="L283" s="9">
        <v>5</v>
      </c>
      <c r="M283" s="9">
        <v>3</v>
      </c>
      <c r="N283" s="9">
        <v>1</v>
      </c>
      <c r="O283" s="9">
        <v>0</v>
      </c>
      <c r="P283" s="9">
        <v>2</v>
      </c>
      <c r="Q283" s="9">
        <v>0</v>
      </c>
      <c r="R283" s="9">
        <v>0</v>
      </c>
    </row>
    <row r="284" spans="1:18" x14ac:dyDescent="0.25">
      <c r="A284" s="9" t="s">
        <v>1056</v>
      </c>
      <c r="B284" s="3" t="s">
        <v>270</v>
      </c>
      <c r="C284" s="9">
        <v>0</v>
      </c>
      <c r="D284" s="9">
        <v>0</v>
      </c>
      <c r="E284" s="9">
        <v>4</v>
      </c>
      <c r="F284" s="9">
        <v>3</v>
      </c>
      <c r="G284" s="9">
        <v>0</v>
      </c>
      <c r="H284" s="9">
        <v>0</v>
      </c>
      <c r="I284" s="9">
        <v>0</v>
      </c>
      <c r="J284" s="9">
        <v>7</v>
      </c>
      <c r="K284" s="9">
        <v>2</v>
      </c>
      <c r="L284" s="9">
        <v>7</v>
      </c>
      <c r="M284" s="9">
        <v>21</v>
      </c>
      <c r="N284" s="9">
        <v>7</v>
      </c>
      <c r="O284" s="9">
        <v>0</v>
      </c>
      <c r="P284" s="9">
        <v>1</v>
      </c>
      <c r="Q284" s="9">
        <v>0</v>
      </c>
      <c r="R284" s="9">
        <v>0</v>
      </c>
    </row>
    <row r="285" spans="1:18" x14ac:dyDescent="0.25">
      <c r="A285" s="9" t="s">
        <v>273</v>
      </c>
      <c r="B285" s="3" t="s">
        <v>274</v>
      </c>
      <c r="C285" s="9">
        <v>0</v>
      </c>
      <c r="D285" s="9">
        <v>0</v>
      </c>
      <c r="E285" s="9">
        <v>0</v>
      </c>
      <c r="F285" s="9">
        <v>4</v>
      </c>
      <c r="G285" s="9">
        <v>0</v>
      </c>
      <c r="H285" s="9">
        <v>0</v>
      </c>
      <c r="I285" s="9">
        <v>0</v>
      </c>
      <c r="J285" s="9">
        <v>4</v>
      </c>
      <c r="K285" s="9">
        <v>1</v>
      </c>
      <c r="L285" s="9">
        <v>2</v>
      </c>
      <c r="M285" s="9">
        <v>3</v>
      </c>
      <c r="N285" s="9">
        <v>2</v>
      </c>
      <c r="O285" s="9">
        <v>0</v>
      </c>
      <c r="P285" s="9">
        <v>2</v>
      </c>
      <c r="Q285" s="9">
        <v>2</v>
      </c>
      <c r="R285" s="9">
        <v>0</v>
      </c>
    </row>
    <row r="286" spans="1:18" x14ac:dyDescent="0.25">
      <c r="A286" s="9" t="s">
        <v>275</v>
      </c>
      <c r="B286" s="3" t="s">
        <v>276</v>
      </c>
      <c r="C286" s="9">
        <v>1</v>
      </c>
      <c r="D286" s="9">
        <v>0</v>
      </c>
      <c r="E286" s="9">
        <v>2</v>
      </c>
      <c r="F286" s="9">
        <v>2</v>
      </c>
      <c r="G286" s="9">
        <v>0</v>
      </c>
      <c r="H286" s="9">
        <v>0</v>
      </c>
      <c r="I286" s="9">
        <v>0</v>
      </c>
      <c r="J286" s="9">
        <v>5</v>
      </c>
      <c r="K286" s="9">
        <v>2</v>
      </c>
      <c r="L286" s="9">
        <v>10</v>
      </c>
      <c r="M286" s="9">
        <v>3</v>
      </c>
      <c r="N286" s="9">
        <v>1</v>
      </c>
      <c r="O286" s="9">
        <v>0</v>
      </c>
      <c r="P286" s="9">
        <v>8</v>
      </c>
      <c r="Q286" s="9">
        <v>6</v>
      </c>
      <c r="R286" s="9">
        <v>1</v>
      </c>
    </row>
    <row r="287" spans="1:18" x14ac:dyDescent="0.25">
      <c r="A287" s="9" t="s">
        <v>462</v>
      </c>
      <c r="B287" s="3" t="s">
        <v>359</v>
      </c>
      <c r="C287" s="9">
        <v>0</v>
      </c>
      <c r="D287" s="9">
        <v>0</v>
      </c>
      <c r="E287" s="9">
        <v>0</v>
      </c>
      <c r="F287" s="9">
        <v>1</v>
      </c>
      <c r="G287" s="9">
        <v>0</v>
      </c>
      <c r="H287" s="9">
        <v>1</v>
      </c>
      <c r="I287" s="9">
        <v>1</v>
      </c>
      <c r="J287" s="9">
        <v>3</v>
      </c>
      <c r="K287" s="9">
        <v>1</v>
      </c>
      <c r="L287" s="9">
        <v>3</v>
      </c>
      <c r="M287" s="9">
        <v>16</v>
      </c>
      <c r="N287" s="9">
        <v>5</v>
      </c>
      <c r="O287" s="9">
        <v>0</v>
      </c>
      <c r="P287" s="9">
        <v>4</v>
      </c>
      <c r="Q287" s="9">
        <v>1</v>
      </c>
      <c r="R287" s="9">
        <v>0</v>
      </c>
    </row>
    <row r="288" spans="1:18" x14ac:dyDescent="0.25">
      <c r="A288" s="9" t="s">
        <v>277</v>
      </c>
      <c r="B288" s="3" t="s">
        <v>278</v>
      </c>
      <c r="C288" s="9">
        <v>0</v>
      </c>
      <c r="D288" s="9">
        <v>0</v>
      </c>
      <c r="E288" s="9">
        <v>1</v>
      </c>
      <c r="F288" s="9">
        <v>5</v>
      </c>
      <c r="G288" s="9">
        <v>0</v>
      </c>
      <c r="H288" s="9">
        <v>0</v>
      </c>
      <c r="I288" s="9">
        <v>0</v>
      </c>
      <c r="J288" s="9">
        <v>7</v>
      </c>
      <c r="K288" s="9">
        <v>3</v>
      </c>
      <c r="L288" s="9">
        <v>7</v>
      </c>
      <c r="M288" s="9">
        <v>9</v>
      </c>
      <c r="N288" s="9">
        <v>1</v>
      </c>
      <c r="O288" s="9">
        <v>0</v>
      </c>
      <c r="P288" s="9">
        <v>4</v>
      </c>
      <c r="Q288" s="9">
        <v>0</v>
      </c>
      <c r="R288" s="9">
        <v>0</v>
      </c>
    </row>
    <row r="289" spans="1:18" x14ac:dyDescent="0.25">
      <c r="A289" s="9" t="s">
        <v>898</v>
      </c>
      <c r="B289" s="3" t="s">
        <v>76</v>
      </c>
      <c r="C289" s="9">
        <v>0</v>
      </c>
      <c r="D289" s="9">
        <v>0</v>
      </c>
      <c r="E289" s="9">
        <v>3</v>
      </c>
      <c r="F289" s="9">
        <v>4</v>
      </c>
      <c r="G289" s="9">
        <v>0</v>
      </c>
      <c r="H289" s="9">
        <v>0</v>
      </c>
      <c r="I289" s="9">
        <v>0</v>
      </c>
      <c r="J289" s="9">
        <v>7</v>
      </c>
      <c r="K289" s="9">
        <v>2</v>
      </c>
      <c r="L289" s="9">
        <v>10</v>
      </c>
      <c r="M289" s="9">
        <v>11</v>
      </c>
      <c r="N289" s="9">
        <v>4</v>
      </c>
      <c r="O289" s="9">
        <v>0</v>
      </c>
      <c r="P289" s="9">
        <v>5</v>
      </c>
      <c r="Q289" s="9">
        <v>3</v>
      </c>
      <c r="R289" s="9">
        <v>0</v>
      </c>
    </row>
    <row r="290" spans="1:18" x14ac:dyDescent="0.25">
      <c r="A290" s="9" t="s">
        <v>1001</v>
      </c>
      <c r="B290" s="3" t="s">
        <v>107</v>
      </c>
      <c r="C290" s="9">
        <v>0</v>
      </c>
      <c r="D290" s="9">
        <v>0</v>
      </c>
      <c r="E290" s="9">
        <v>7</v>
      </c>
      <c r="F290" s="9">
        <v>5</v>
      </c>
      <c r="G290" s="9">
        <v>0</v>
      </c>
      <c r="H290" s="9">
        <v>0</v>
      </c>
      <c r="I290" s="9">
        <v>0</v>
      </c>
      <c r="J290" s="9">
        <v>23</v>
      </c>
      <c r="K290" s="9">
        <v>0</v>
      </c>
      <c r="L290" s="9">
        <v>5</v>
      </c>
      <c r="M290" s="9">
        <v>16</v>
      </c>
      <c r="N290" s="9">
        <v>7</v>
      </c>
      <c r="O290" s="9">
        <v>1</v>
      </c>
      <c r="P290" s="9">
        <v>3</v>
      </c>
      <c r="Q290" s="9">
        <v>2</v>
      </c>
      <c r="R290" s="9">
        <v>0</v>
      </c>
    </row>
    <row r="291" spans="1:18" x14ac:dyDescent="0.25">
      <c r="A291" s="9" t="s">
        <v>899</v>
      </c>
      <c r="B291" s="3" t="s">
        <v>77</v>
      </c>
      <c r="C291" s="9">
        <v>0</v>
      </c>
      <c r="D291" s="9">
        <v>0</v>
      </c>
      <c r="E291" s="9">
        <v>0</v>
      </c>
      <c r="F291" s="9">
        <v>3</v>
      </c>
      <c r="G291" s="9">
        <v>0</v>
      </c>
      <c r="H291" s="9">
        <v>0</v>
      </c>
      <c r="I291" s="9">
        <v>0</v>
      </c>
      <c r="J291" s="9">
        <v>5</v>
      </c>
      <c r="K291" s="9">
        <v>0</v>
      </c>
      <c r="L291" s="9">
        <v>4</v>
      </c>
      <c r="M291" s="9">
        <v>7</v>
      </c>
      <c r="N291" s="9">
        <v>2</v>
      </c>
      <c r="O291" s="9">
        <v>0</v>
      </c>
      <c r="P291" s="9">
        <v>5</v>
      </c>
      <c r="Q291" s="9">
        <v>2</v>
      </c>
      <c r="R291" s="9">
        <v>0</v>
      </c>
    </row>
    <row r="292" spans="1:18" x14ac:dyDescent="0.25">
      <c r="A292" s="9" t="s">
        <v>900</v>
      </c>
      <c r="B292" s="3" t="s">
        <v>171</v>
      </c>
      <c r="C292" s="9">
        <v>1</v>
      </c>
      <c r="D292" s="9">
        <v>0</v>
      </c>
      <c r="E292" s="9">
        <v>3</v>
      </c>
      <c r="F292" s="9">
        <v>3</v>
      </c>
      <c r="G292" s="9">
        <v>0</v>
      </c>
      <c r="H292" s="9">
        <v>0</v>
      </c>
      <c r="I292" s="9">
        <v>0</v>
      </c>
      <c r="J292" s="9">
        <v>9</v>
      </c>
      <c r="K292" s="9">
        <v>1</v>
      </c>
      <c r="L292" s="9">
        <v>8</v>
      </c>
      <c r="M292" s="9">
        <v>6</v>
      </c>
      <c r="N292" s="9">
        <v>6</v>
      </c>
      <c r="O292" s="9">
        <v>0</v>
      </c>
      <c r="P292" s="9">
        <v>7</v>
      </c>
      <c r="Q292" s="9">
        <v>1</v>
      </c>
      <c r="R292" s="9">
        <v>0</v>
      </c>
    </row>
    <row r="293" spans="1:18" x14ac:dyDescent="0.25">
      <c r="A293" s="9" t="s">
        <v>901</v>
      </c>
      <c r="B293" s="3" t="s">
        <v>173</v>
      </c>
      <c r="C293" s="9">
        <v>1</v>
      </c>
      <c r="D293" s="9">
        <v>0</v>
      </c>
      <c r="E293" s="9">
        <v>0</v>
      </c>
      <c r="F293" s="9">
        <v>2</v>
      </c>
      <c r="G293" s="9">
        <v>0</v>
      </c>
      <c r="H293" s="9">
        <v>0</v>
      </c>
      <c r="I293" s="9">
        <v>0</v>
      </c>
      <c r="J293" s="9">
        <v>3</v>
      </c>
      <c r="K293" s="9">
        <v>0</v>
      </c>
      <c r="L293" s="9">
        <v>2</v>
      </c>
      <c r="M293" s="9">
        <v>4</v>
      </c>
      <c r="N293" s="9">
        <v>4</v>
      </c>
      <c r="O293" s="9">
        <v>0</v>
      </c>
      <c r="P293" s="9">
        <v>0</v>
      </c>
      <c r="Q293" s="9">
        <v>0</v>
      </c>
      <c r="R293" s="9">
        <v>0</v>
      </c>
    </row>
    <row r="294" spans="1:18" x14ac:dyDescent="0.25">
      <c r="A294" s="9" t="s">
        <v>902</v>
      </c>
      <c r="B294" s="3" t="s">
        <v>78</v>
      </c>
      <c r="C294" s="9">
        <v>0</v>
      </c>
      <c r="D294" s="9">
        <v>0</v>
      </c>
      <c r="E294" s="9">
        <v>1</v>
      </c>
      <c r="F294" s="9">
        <v>1</v>
      </c>
      <c r="G294" s="9">
        <v>0</v>
      </c>
      <c r="H294" s="9">
        <v>0</v>
      </c>
      <c r="I294" s="9">
        <v>0</v>
      </c>
      <c r="J294" s="9">
        <v>2</v>
      </c>
      <c r="K294" s="9">
        <v>2</v>
      </c>
      <c r="L294" s="9">
        <v>1</v>
      </c>
      <c r="M294" s="9">
        <v>20</v>
      </c>
      <c r="N294" s="9">
        <v>3</v>
      </c>
      <c r="O294" s="9">
        <v>0</v>
      </c>
      <c r="P294" s="9">
        <v>0</v>
      </c>
      <c r="Q294" s="9">
        <v>0</v>
      </c>
      <c r="R294" s="9">
        <v>0</v>
      </c>
    </row>
    <row r="295" spans="1:18" x14ac:dyDescent="0.25">
      <c r="A295" s="9" t="s">
        <v>927</v>
      </c>
      <c r="B295" s="3" t="s">
        <v>80</v>
      </c>
      <c r="C295" s="9">
        <v>0</v>
      </c>
      <c r="D295" s="9">
        <v>0</v>
      </c>
      <c r="E295" s="9">
        <v>2</v>
      </c>
      <c r="F295" s="9">
        <v>3</v>
      </c>
      <c r="G295" s="9">
        <v>0</v>
      </c>
      <c r="H295" s="9">
        <v>0</v>
      </c>
      <c r="I295" s="9">
        <v>0</v>
      </c>
      <c r="J295" s="9">
        <v>5</v>
      </c>
      <c r="K295" s="9">
        <v>0</v>
      </c>
      <c r="L295" s="9">
        <v>2</v>
      </c>
      <c r="M295" s="9">
        <v>4</v>
      </c>
      <c r="N295" s="9">
        <v>1</v>
      </c>
      <c r="O295" s="9">
        <v>0</v>
      </c>
      <c r="P295" s="9">
        <v>1</v>
      </c>
      <c r="Q295" s="9">
        <v>0</v>
      </c>
      <c r="R295" s="9">
        <v>0</v>
      </c>
    </row>
    <row r="296" spans="1:18" x14ac:dyDescent="0.25">
      <c r="A296" s="9" t="s">
        <v>928</v>
      </c>
      <c r="B296" s="3" t="s">
        <v>122</v>
      </c>
      <c r="C296" s="9">
        <v>0</v>
      </c>
      <c r="D296" s="9">
        <v>1</v>
      </c>
      <c r="E296" s="9">
        <v>0</v>
      </c>
      <c r="F296" s="9">
        <v>1</v>
      </c>
      <c r="G296" s="9">
        <v>0</v>
      </c>
      <c r="H296" s="9">
        <v>0</v>
      </c>
      <c r="I296" s="9">
        <v>0</v>
      </c>
      <c r="J296" s="9">
        <v>9</v>
      </c>
      <c r="K296" s="9">
        <v>0</v>
      </c>
      <c r="L296" s="9">
        <v>12</v>
      </c>
      <c r="M296" s="9">
        <v>7</v>
      </c>
      <c r="N296" s="9">
        <v>5</v>
      </c>
      <c r="O296" s="9">
        <v>0</v>
      </c>
      <c r="P296" s="9">
        <v>4</v>
      </c>
      <c r="Q296" s="9">
        <v>1</v>
      </c>
      <c r="R296" s="9">
        <v>0</v>
      </c>
    </row>
    <row r="297" spans="1:18" x14ac:dyDescent="0.25">
      <c r="A297" s="9" t="s">
        <v>981</v>
      </c>
      <c r="B297" s="3" t="s">
        <v>176</v>
      </c>
      <c r="C297" s="9">
        <v>0</v>
      </c>
      <c r="D297" s="9">
        <v>1</v>
      </c>
      <c r="E297" s="9">
        <v>3</v>
      </c>
      <c r="F297" s="9">
        <v>3</v>
      </c>
      <c r="G297" s="9">
        <v>0</v>
      </c>
      <c r="H297" s="9">
        <v>0</v>
      </c>
      <c r="I297" s="9">
        <v>0</v>
      </c>
      <c r="J297" s="9">
        <v>7</v>
      </c>
      <c r="K297" s="9">
        <v>0</v>
      </c>
      <c r="L297" s="9">
        <v>5</v>
      </c>
      <c r="M297" s="9">
        <v>4</v>
      </c>
      <c r="N297" s="9">
        <v>2</v>
      </c>
      <c r="O297" s="9">
        <v>0</v>
      </c>
      <c r="P297" s="9">
        <v>7</v>
      </c>
      <c r="Q297" s="9">
        <v>0</v>
      </c>
      <c r="R297" s="9">
        <v>0</v>
      </c>
    </row>
    <row r="298" spans="1:18" x14ac:dyDescent="0.25">
      <c r="A298" s="9" t="s">
        <v>1057</v>
      </c>
      <c r="B298" s="3" t="s">
        <v>279</v>
      </c>
      <c r="C298" s="9">
        <v>1</v>
      </c>
      <c r="D298" s="9">
        <v>1</v>
      </c>
      <c r="E298" s="9">
        <v>0</v>
      </c>
      <c r="F298" s="9">
        <v>2</v>
      </c>
      <c r="G298" s="9">
        <v>0</v>
      </c>
      <c r="H298" s="9">
        <v>0</v>
      </c>
      <c r="I298" s="9">
        <v>0</v>
      </c>
      <c r="J298" s="9">
        <v>4</v>
      </c>
      <c r="K298" s="9">
        <v>2</v>
      </c>
      <c r="L298" s="9">
        <v>7</v>
      </c>
      <c r="M298" s="9">
        <v>1</v>
      </c>
      <c r="N298" s="9">
        <v>0</v>
      </c>
      <c r="O298" s="9">
        <v>0</v>
      </c>
      <c r="P298" s="9">
        <v>4</v>
      </c>
      <c r="Q298" s="9">
        <v>1</v>
      </c>
      <c r="R298" s="9">
        <v>0</v>
      </c>
    </row>
    <row r="299" spans="1:18" x14ac:dyDescent="0.25">
      <c r="A299" s="9" t="s">
        <v>1058</v>
      </c>
      <c r="B299" s="3" t="s">
        <v>177</v>
      </c>
      <c r="C299" s="9">
        <v>1</v>
      </c>
      <c r="D299" s="9">
        <v>1</v>
      </c>
      <c r="E299" s="9">
        <v>2</v>
      </c>
      <c r="F299" s="9">
        <v>2</v>
      </c>
      <c r="G299" s="9">
        <v>0</v>
      </c>
      <c r="H299" s="9">
        <v>0</v>
      </c>
      <c r="I299" s="9">
        <v>0</v>
      </c>
      <c r="J299" s="9">
        <v>7</v>
      </c>
      <c r="K299" s="9">
        <v>1</v>
      </c>
      <c r="L299" s="9">
        <v>10</v>
      </c>
      <c r="M299" s="9">
        <v>8</v>
      </c>
      <c r="N299" s="9">
        <v>6</v>
      </c>
      <c r="O299" s="9">
        <v>2</v>
      </c>
      <c r="P299" s="9">
        <v>5</v>
      </c>
      <c r="Q299" s="9">
        <v>2</v>
      </c>
      <c r="R299" s="9">
        <v>0</v>
      </c>
    </row>
    <row r="300" spans="1:18" x14ac:dyDescent="0.25">
      <c r="A300" s="9" t="s">
        <v>956</v>
      </c>
      <c r="B300" s="3" t="s">
        <v>179</v>
      </c>
      <c r="C300" s="9">
        <v>0</v>
      </c>
      <c r="D300" s="9">
        <v>0</v>
      </c>
      <c r="E300" s="9">
        <v>2</v>
      </c>
      <c r="F300" s="9">
        <v>0</v>
      </c>
      <c r="G300" s="9">
        <v>0</v>
      </c>
      <c r="H300" s="9">
        <v>0</v>
      </c>
      <c r="I300" s="9">
        <v>0</v>
      </c>
      <c r="J300" s="9">
        <v>4</v>
      </c>
      <c r="K300" s="9">
        <v>2</v>
      </c>
      <c r="L300" s="9">
        <v>7</v>
      </c>
      <c r="M300" s="9">
        <v>20</v>
      </c>
      <c r="N300" s="9">
        <v>0</v>
      </c>
      <c r="O300" s="9">
        <v>0</v>
      </c>
      <c r="P300" s="9">
        <v>1</v>
      </c>
      <c r="Q300" s="9">
        <v>0</v>
      </c>
      <c r="R300" s="9">
        <v>0</v>
      </c>
    </row>
    <row r="301" spans="1:18" x14ac:dyDescent="0.25">
      <c r="A301" s="9" t="s">
        <v>967</v>
      </c>
      <c r="B301" s="3" t="s">
        <v>82</v>
      </c>
      <c r="C301" s="9">
        <v>0</v>
      </c>
      <c r="D301" s="9">
        <v>0</v>
      </c>
      <c r="E301" s="9">
        <v>0</v>
      </c>
      <c r="F301" s="9">
        <v>6</v>
      </c>
      <c r="G301" s="9">
        <v>0</v>
      </c>
      <c r="H301" s="9">
        <v>0</v>
      </c>
      <c r="I301" s="9">
        <v>0</v>
      </c>
      <c r="J301" s="9">
        <v>7</v>
      </c>
      <c r="K301" s="9">
        <v>0</v>
      </c>
      <c r="L301" s="9">
        <v>8</v>
      </c>
      <c r="M301" s="9">
        <v>6</v>
      </c>
      <c r="N301" s="9">
        <v>3</v>
      </c>
      <c r="O301" s="9">
        <v>1</v>
      </c>
      <c r="P301" s="9">
        <v>3</v>
      </c>
      <c r="Q301" s="9">
        <v>1</v>
      </c>
      <c r="R301" s="9">
        <v>0</v>
      </c>
    </row>
    <row r="302" spans="1:18" x14ac:dyDescent="0.25">
      <c r="A302" s="9" t="s">
        <v>929</v>
      </c>
      <c r="B302" s="3" t="s">
        <v>182</v>
      </c>
      <c r="C302" s="9">
        <v>0</v>
      </c>
      <c r="D302" s="9">
        <v>0</v>
      </c>
      <c r="E302" s="9">
        <v>0</v>
      </c>
      <c r="F302" s="9">
        <v>3</v>
      </c>
      <c r="G302" s="9">
        <v>0</v>
      </c>
      <c r="H302" s="9">
        <v>0</v>
      </c>
      <c r="I302" s="9">
        <v>0</v>
      </c>
      <c r="J302" s="9">
        <v>4</v>
      </c>
      <c r="K302" s="9">
        <v>1</v>
      </c>
      <c r="L302" s="9">
        <v>5</v>
      </c>
      <c r="M302" s="9">
        <v>4</v>
      </c>
      <c r="N302" s="9">
        <v>2</v>
      </c>
      <c r="O302" s="9">
        <v>0</v>
      </c>
      <c r="P302" s="9">
        <v>4</v>
      </c>
      <c r="Q302" s="9">
        <v>0</v>
      </c>
      <c r="R302" s="9">
        <v>0</v>
      </c>
    </row>
    <row r="303" spans="1:18" x14ac:dyDescent="0.25">
      <c r="A303" s="9" t="s">
        <v>903</v>
      </c>
      <c r="B303" s="3" t="s">
        <v>184</v>
      </c>
      <c r="C303" s="9">
        <v>0</v>
      </c>
      <c r="D303" s="9">
        <v>0</v>
      </c>
      <c r="E303" s="9">
        <v>3</v>
      </c>
      <c r="F303" s="9">
        <v>0</v>
      </c>
      <c r="G303" s="9">
        <v>0</v>
      </c>
      <c r="H303" s="9">
        <v>0</v>
      </c>
      <c r="I303" s="9">
        <v>0</v>
      </c>
      <c r="J303" s="9">
        <v>5</v>
      </c>
      <c r="K303" s="9">
        <v>0</v>
      </c>
      <c r="L303" s="9">
        <v>4</v>
      </c>
      <c r="M303" s="9">
        <v>9</v>
      </c>
      <c r="N303" s="9">
        <v>3</v>
      </c>
      <c r="O303" s="9">
        <v>0</v>
      </c>
      <c r="P303" s="9">
        <v>2</v>
      </c>
      <c r="Q303" s="9">
        <v>0</v>
      </c>
      <c r="R303" s="9">
        <v>0</v>
      </c>
    </row>
    <row r="304" spans="1:18" x14ac:dyDescent="0.25">
      <c r="A304" s="9" t="s">
        <v>930</v>
      </c>
      <c r="B304" s="3" t="s">
        <v>124</v>
      </c>
      <c r="C304" s="9">
        <v>0</v>
      </c>
      <c r="D304" s="9">
        <v>0</v>
      </c>
      <c r="E304" s="9">
        <v>3</v>
      </c>
      <c r="F304" s="9">
        <v>6</v>
      </c>
      <c r="G304" s="9">
        <v>0</v>
      </c>
      <c r="H304" s="9">
        <v>0</v>
      </c>
      <c r="I304" s="9">
        <v>0</v>
      </c>
      <c r="J304" s="9">
        <v>9</v>
      </c>
      <c r="K304" s="9">
        <v>0</v>
      </c>
      <c r="L304" s="9">
        <v>8</v>
      </c>
      <c r="M304" s="9">
        <v>2</v>
      </c>
      <c r="N304" s="9">
        <v>4</v>
      </c>
      <c r="O304" s="9">
        <v>0</v>
      </c>
      <c r="P304" s="9">
        <v>6</v>
      </c>
      <c r="Q304" s="9">
        <v>0</v>
      </c>
      <c r="R304" s="9">
        <v>0</v>
      </c>
    </row>
    <row r="305" spans="1:18" x14ac:dyDescent="0.25">
      <c r="A305" s="9" t="s">
        <v>904</v>
      </c>
      <c r="B305" s="3" t="s">
        <v>186</v>
      </c>
      <c r="C305" s="9">
        <v>0</v>
      </c>
      <c r="D305" s="9">
        <v>1</v>
      </c>
      <c r="E305" s="9">
        <v>2</v>
      </c>
      <c r="F305" s="9">
        <v>0</v>
      </c>
      <c r="G305" s="9">
        <v>0</v>
      </c>
      <c r="H305" s="9">
        <v>0</v>
      </c>
      <c r="I305" s="9">
        <v>0</v>
      </c>
      <c r="J305" s="9">
        <v>6</v>
      </c>
      <c r="K305" s="9">
        <v>3</v>
      </c>
      <c r="L305" s="9">
        <v>3</v>
      </c>
      <c r="M305" s="9">
        <v>20</v>
      </c>
      <c r="N305" s="9">
        <v>10</v>
      </c>
      <c r="O305" s="9">
        <v>0</v>
      </c>
      <c r="P305" s="9">
        <v>0</v>
      </c>
      <c r="Q305" s="9">
        <v>1</v>
      </c>
      <c r="R305" s="9">
        <v>0</v>
      </c>
    </row>
    <row r="306" spans="1:18" x14ac:dyDescent="0.25">
      <c r="A306" s="9" t="s">
        <v>931</v>
      </c>
      <c r="B306" s="3" t="s">
        <v>188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3</v>
      </c>
      <c r="K306" s="9">
        <v>6</v>
      </c>
      <c r="L306" s="9">
        <v>7</v>
      </c>
      <c r="M306" s="9">
        <v>6</v>
      </c>
      <c r="N306" s="9">
        <v>4</v>
      </c>
      <c r="O306" s="9">
        <v>0</v>
      </c>
      <c r="P306" s="9">
        <v>4</v>
      </c>
      <c r="Q306" s="9">
        <v>0</v>
      </c>
      <c r="R306" s="9">
        <v>0</v>
      </c>
    </row>
    <row r="307" spans="1:18" x14ac:dyDescent="0.25">
      <c r="A307" s="9" t="s">
        <v>1002</v>
      </c>
      <c r="B307" s="3" t="s">
        <v>84</v>
      </c>
      <c r="C307" s="9">
        <v>0</v>
      </c>
      <c r="D307" s="9">
        <v>1</v>
      </c>
      <c r="E307" s="9">
        <v>1</v>
      </c>
      <c r="F307" s="9">
        <v>4</v>
      </c>
      <c r="G307" s="9">
        <v>0</v>
      </c>
      <c r="H307" s="9">
        <v>0</v>
      </c>
      <c r="I307" s="9">
        <v>0</v>
      </c>
      <c r="J307" s="9">
        <v>6</v>
      </c>
      <c r="K307" s="9">
        <v>4</v>
      </c>
      <c r="L307" s="9">
        <v>9</v>
      </c>
      <c r="M307" s="9">
        <v>3</v>
      </c>
      <c r="N307" s="9">
        <v>2</v>
      </c>
      <c r="O307" s="9">
        <v>0</v>
      </c>
      <c r="P307" s="9">
        <v>10</v>
      </c>
      <c r="Q307" s="9">
        <v>4</v>
      </c>
      <c r="R307" s="9">
        <v>0</v>
      </c>
    </row>
    <row r="308" spans="1:18" x14ac:dyDescent="0.25">
      <c r="A308" s="9" t="s">
        <v>993</v>
      </c>
      <c r="B308" s="3" t="s">
        <v>190</v>
      </c>
      <c r="C308" s="9">
        <v>0</v>
      </c>
      <c r="D308" s="9">
        <v>0</v>
      </c>
      <c r="E308" s="9">
        <v>0</v>
      </c>
      <c r="F308" s="9">
        <v>7</v>
      </c>
      <c r="G308" s="9">
        <v>0</v>
      </c>
      <c r="H308" s="9">
        <v>0</v>
      </c>
      <c r="I308" s="9">
        <v>0</v>
      </c>
      <c r="J308" s="9">
        <v>7</v>
      </c>
      <c r="K308" s="9">
        <v>5</v>
      </c>
      <c r="L308" s="9">
        <v>4</v>
      </c>
      <c r="M308" s="9">
        <v>8</v>
      </c>
      <c r="N308" s="9">
        <v>6</v>
      </c>
      <c r="O308" s="9">
        <v>0</v>
      </c>
      <c r="P308" s="9">
        <v>5</v>
      </c>
      <c r="Q308" s="9">
        <v>3</v>
      </c>
      <c r="R308" s="9">
        <v>0</v>
      </c>
    </row>
    <row r="309" spans="1:18" x14ac:dyDescent="0.25">
      <c r="A309" s="9" t="s">
        <v>994</v>
      </c>
      <c r="B309" s="3" t="s">
        <v>192</v>
      </c>
      <c r="C309" s="9">
        <v>0</v>
      </c>
      <c r="D309" s="9">
        <v>0</v>
      </c>
      <c r="E309" s="9">
        <v>7</v>
      </c>
      <c r="F309" s="9">
        <v>0</v>
      </c>
      <c r="G309" s="9">
        <v>0</v>
      </c>
      <c r="H309" s="9">
        <v>0</v>
      </c>
      <c r="I309" s="9">
        <v>0</v>
      </c>
      <c r="J309" s="9">
        <v>12</v>
      </c>
      <c r="K309" s="9">
        <v>3</v>
      </c>
      <c r="L309" s="9">
        <v>11</v>
      </c>
      <c r="M309" s="9">
        <v>8</v>
      </c>
      <c r="N309" s="9">
        <v>11</v>
      </c>
      <c r="O309" s="9">
        <v>0</v>
      </c>
      <c r="P309" s="9">
        <v>3</v>
      </c>
      <c r="Q309" s="9">
        <v>3</v>
      </c>
      <c r="R309" s="9">
        <v>0</v>
      </c>
    </row>
    <row r="310" spans="1:18" x14ac:dyDescent="0.25">
      <c r="A310" s="9" t="s">
        <v>968</v>
      </c>
      <c r="B310" s="3" t="s">
        <v>194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1</v>
      </c>
      <c r="K310" s="9">
        <v>0</v>
      </c>
      <c r="L310" s="9">
        <v>2</v>
      </c>
      <c r="M310" s="9">
        <v>7</v>
      </c>
      <c r="N310" s="9">
        <v>3</v>
      </c>
      <c r="O310" s="9">
        <v>0</v>
      </c>
      <c r="P310" s="9">
        <v>1</v>
      </c>
      <c r="Q310" s="9">
        <v>0</v>
      </c>
      <c r="R310" s="9">
        <v>0</v>
      </c>
    </row>
    <row r="311" spans="1:18" x14ac:dyDescent="0.25">
      <c r="A311" s="9" t="s">
        <v>919</v>
      </c>
      <c r="B311" s="3" t="s">
        <v>196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1</v>
      </c>
      <c r="I311" s="9">
        <v>1</v>
      </c>
      <c r="J311" s="9">
        <v>3</v>
      </c>
      <c r="K311" s="9">
        <v>2</v>
      </c>
      <c r="L311" s="9">
        <v>4</v>
      </c>
      <c r="M311" s="9">
        <v>7</v>
      </c>
      <c r="N311" s="9">
        <v>1</v>
      </c>
      <c r="O311" s="9">
        <v>0</v>
      </c>
      <c r="P311" s="9">
        <v>2</v>
      </c>
      <c r="Q311" s="9">
        <v>0</v>
      </c>
      <c r="R311" s="9">
        <v>0</v>
      </c>
    </row>
    <row r="312" spans="1:18" x14ac:dyDescent="0.25">
      <c r="A312" s="9" t="s">
        <v>932</v>
      </c>
      <c r="B312" s="3" t="s">
        <v>198</v>
      </c>
      <c r="C312" s="9">
        <v>0</v>
      </c>
      <c r="D312" s="9">
        <v>0</v>
      </c>
      <c r="E312" s="9">
        <v>0</v>
      </c>
      <c r="F312" s="9">
        <v>1</v>
      </c>
      <c r="G312" s="9">
        <v>0</v>
      </c>
      <c r="H312" s="9">
        <v>0</v>
      </c>
      <c r="I312" s="9">
        <v>0</v>
      </c>
      <c r="J312" s="9">
        <v>3</v>
      </c>
      <c r="K312" s="9">
        <v>3</v>
      </c>
      <c r="L312" s="9">
        <v>7</v>
      </c>
      <c r="M312" s="9">
        <v>5</v>
      </c>
      <c r="N312" s="9">
        <v>3</v>
      </c>
      <c r="O312" s="9">
        <v>0</v>
      </c>
      <c r="P312" s="9">
        <v>3</v>
      </c>
      <c r="Q312" s="9">
        <v>1</v>
      </c>
      <c r="R312" s="9">
        <v>0</v>
      </c>
    </row>
    <row r="313" spans="1:18" x14ac:dyDescent="0.25">
      <c r="A313" s="9" t="s">
        <v>933</v>
      </c>
      <c r="B313" s="3" t="s">
        <v>200</v>
      </c>
      <c r="C313" s="9">
        <v>0</v>
      </c>
      <c r="D313" s="9">
        <v>1</v>
      </c>
      <c r="E313" s="9">
        <v>0</v>
      </c>
      <c r="F313" s="9">
        <v>5</v>
      </c>
      <c r="G313" s="9">
        <v>0</v>
      </c>
      <c r="H313" s="9">
        <v>0</v>
      </c>
      <c r="I313" s="9">
        <v>0</v>
      </c>
      <c r="J313" s="9">
        <v>7</v>
      </c>
      <c r="K313" s="9">
        <v>1</v>
      </c>
      <c r="L313" s="9">
        <v>12</v>
      </c>
      <c r="M313" s="9">
        <v>11</v>
      </c>
      <c r="N313" s="9">
        <v>4</v>
      </c>
      <c r="O313" s="9">
        <v>0</v>
      </c>
      <c r="P313" s="9">
        <v>4</v>
      </c>
      <c r="Q313" s="9">
        <v>2</v>
      </c>
      <c r="R313" s="9">
        <v>0</v>
      </c>
    </row>
    <row r="314" spans="1:18" x14ac:dyDescent="0.25">
      <c r="A314" s="9" t="s">
        <v>920</v>
      </c>
      <c r="B314" s="3" t="s">
        <v>88</v>
      </c>
      <c r="C314" s="9">
        <v>0</v>
      </c>
      <c r="D314" s="9">
        <v>0</v>
      </c>
      <c r="E314" s="9">
        <v>1</v>
      </c>
      <c r="F314" s="9">
        <v>3</v>
      </c>
      <c r="G314" s="9">
        <v>0</v>
      </c>
      <c r="H314" s="9">
        <v>0</v>
      </c>
      <c r="I314" s="9">
        <v>0</v>
      </c>
      <c r="J314" s="9">
        <v>4</v>
      </c>
      <c r="K314" s="9">
        <v>1</v>
      </c>
      <c r="L314" s="9">
        <v>8</v>
      </c>
      <c r="M314" s="9">
        <v>9</v>
      </c>
      <c r="N314" s="9">
        <v>7</v>
      </c>
      <c r="O314" s="9">
        <v>0</v>
      </c>
      <c r="P314" s="9">
        <v>5</v>
      </c>
      <c r="Q314" s="9">
        <v>1</v>
      </c>
      <c r="R314" s="9">
        <v>1</v>
      </c>
    </row>
    <row r="315" spans="1:18" x14ac:dyDescent="0.25">
      <c r="A315" s="9" t="s">
        <v>934</v>
      </c>
      <c r="B315" s="3" t="s">
        <v>167</v>
      </c>
      <c r="C315" s="9">
        <v>0</v>
      </c>
      <c r="D315" s="9">
        <v>0</v>
      </c>
      <c r="E315" s="9">
        <v>1</v>
      </c>
      <c r="F315" s="9">
        <v>4</v>
      </c>
      <c r="G315" s="9">
        <v>0</v>
      </c>
      <c r="H315" s="9">
        <v>0</v>
      </c>
      <c r="I315" s="9">
        <v>0</v>
      </c>
      <c r="J315" s="9">
        <v>6</v>
      </c>
      <c r="K315" s="9">
        <v>1</v>
      </c>
      <c r="L315" s="9">
        <v>7</v>
      </c>
      <c r="M315" s="9">
        <v>18</v>
      </c>
      <c r="N315" s="9">
        <v>10</v>
      </c>
      <c r="O315" s="9">
        <v>0</v>
      </c>
      <c r="P315" s="9">
        <v>0</v>
      </c>
      <c r="Q315" s="9">
        <v>0</v>
      </c>
      <c r="R315" s="9">
        <v>0</v>
      </c>
    </row>
    <row r="316" spans="1:18" x14ac:dyDescent="0.25">
      <c r="A316" s="9" t="s">
        <v>935</v>
      </c>
      <c r="B316" s="3" t="s">
        <v>89</v>
      </c>
      <c r="C316" s="9">
        <v>0</v>
      </c>
      <c r="D316" s="9">
        <v>1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2</v>
      </c>
      <c r="K316" s="9">
        <v>2</v>
      </c>
      <c r="L316" s="9">
        <v>8</v>
      </c>
      <c r="M316" s="9">
        <v>3</v>
      </c>
      <c r="N316" s="9">
        <v>2</v>
      </c>
      <c r="O316" s="9">
        <v>0</v>
      </c>
      <c r="P316" s="9">
        <v>2</v>
      </c>
      <c r="Q316" s="9">
        <v>2</v>
      </c>
      <c r="R316" s="9">
        <v>0</v>
      </c>
    </row>
    <row r="317" spans="1:18" x14ac:dyDescent="0.25">
      <c r="A317" s="9" t="s">
        <v>957</v>
      </c>
      <c r="B317" s="3" t="s">
        <v>304</v>
      </c>
      <c r="C317" s="9">
        <v>0</v>
      </c>
      <c r="D317" s="9">
        <v>0</v>
      </c>
      <c r="E317" s="9">
        <v>1</v>
      </c>
      <c r="F317" s="9">
        <v>0</v>
      </c>
      <c r="G317" s="9">
        <v>0</v>
      </c>
      <c r="H317" s="9">
        <v>0</v>
      </c>
      <c r="I317" s="9">
        <v>0</v>
      </c>
      <c r="J317" s="9">
        <v>1</v>
      </c>
      <c r="K317" s="9">
        <v>2</v>
      </c>
      <c r="L317" s="9">
        <v>4</v>
      </c>
      <c r="M317" s="9">
        <v>7</v>
      </c>
      <c r="N317" s="9">
        <v>2</v>
      </c>
      <c r="O317" s="9">
        <v>0</v>
      </c>
      <c r="P317" s="9">
        <v>0</v>
      </c>
      <c r="Q317" s="9">
        <v>1</v>
      </c>
      <c r="R317" s="9">
        <v>0</v>
      </c>
    </row>
    <row r="318" spans="1:18" x14ac:dyDescent="0.25">
      <c r="A318" s="9" t="s">
        <v>936</v>
      </c>
      <c r="B318" s="3" t="s">
        <v>203</v>
      </c>
      <c r="C318" s="9">
        <v>0</v>
      </c>
      <c r="D318" s="9">
        <v>1</v>
      </c>
      <c r="E318" s="9">
        <v>2</v>
      </c>
      <c r="F318" s="9">
        <v>5</v>
      </c>
      <c r="G318" s="9">
        <v>0</v>
      </c>
      <c r="H318" s="9">
        <v>0</v>
      </c>
      <c r="I318" s="9">
        <v>0</v>
      </c>
      <c r="J318" s="9">
        <v>12</v>
      </c>
      <c r="K318" s="9">
        <v>4</v>
      </c>
      <c r="L318" s="9">
        <v>5</v>
      </c>
      <c r="M318" s="9">
        <v>27</v>
      </c>
      <c r="N318" s="9">
        <v>16</v>
      </c>
      <c r="O318" s="9">
        <v>0</v>
      </c>
      <c r="P318" s="9">
        <v>2</v>
      </c>
      <c r="Q318" s="9">
        <v>0</v>
      </c>
      <c r="R318" s="9">
        <v>0</v>
      </c>
    </row>
    <row r="319" spans="1:18" x14ac:dyDescent="0.25">
      <c r="A319" s="9" t="s">
        <v>937</v>
      </c>
      <c r="B319" s="3" t="s">
        <v>128</v>
      </c>
      <c r="C319" s="9">
        <v>0</v>
      </c>
      <c r="D319" s="9">
        <v>0</v>
      </c>
      <c r="E319" s="9">
        <v>2</v>
      </c>
      <c r="F319" s="9">
        <v>4</v>
      </c>
      <c r="G319" s="9">
        <v>0</v>
      </c>
      <c r="H319" s="9">
        <v>0</v>
      </c>
      <c r="I319" s="9">
        <v>0</v>
      </c>
      <c r="J319" s="9">
        <v>6</v>
      </c>
      <c r="K319" s="9">
        <v>1</v>
      </c>
      <c r="L319" s="9">
        <v>4</v>
      </c>
      <c r="M319" s="9">
        <v>13</v>
      </c>
      <c r="N319" s="9">
        <v>9</v>
      </c>
      <c r="O319" s="9">
        <v>0</v>
      </c>
      <c r="P319" s="9">
        <v>1</v>
      </c>
      <c r="Q319" s="9">
        <v>0</v>
      </c>
      <c r="R319" s="9">
        <v>0</v>
      </c>
    </row>
    <row r="320" spans="1:18" x14ac:dyDescent="0.25">
      <c r="A320" s="9" t="s">
        <v>995</v>
      </c>
      <c r="B320" s="3" t="s">
        <v>281</v>
      </c>
      <c r="C320" s="9">
        <v>0</v>
      </c>
      <c r="D320" s="9">
        <v>0</v>
      </c>
      <c r="E320" s="9">
        <v>1</v>
      </c>
      <c r="F320" s="9">
        <v>2</v>
      </c>
      <c r="G320" s="9">
        <v>0</v>
      </c>
      <c r="H320" s="9">
        <v>0</v>
      </c>
      <c r="I320" s="9">
        <v>0</v>
      </c>
      <c r="J320" s="9">
        <v>3</v>
      </c>
      <c r="K320" s="9">
        <v>0</v>
      </c>
      <c r="L320" s="9">
        <v>0</v>
      </c>
      <c r="M320" s="9">
        <v>3</v>
      </c>
      <c r="N320" s="9">
        <v>1</v>
      </c>
      <c r="O320" s="9">
        <v>0</v>
      </c>
      <c r="P320" s="9">
        <v>4</v>
      </c>
      <c r="Q320" s="9">
        <v>0</v>
      </c>
      <c r="R320" s="9">
        <v>0</v>
      </c>
    </row>
    <row r="321" spans="1:18" x14ac:dyDescent="0.25">
      <c r="A321" s="9" t="s">
        <v>905</v>
      </c>
      <c r="B321" s="3" t="s">
        <v>130</v>
      </c>
      <c r="C321" s="9">
        <v>0</v>
      </c>
      <c r="D321" s="9">
        <v>0</v>
      </c>
      <c r="E321" s="9">
        <v>1</v>
      </c>
      <c r="F321" s="9">
        <v>2</v>
      </c>
      <c r="G321" s="9">
        <v>0</v>
      </c>
      <c r="H321" s="9">
        <v>0</v>
      </c>
      <c r="I321" s="9">
        <v>0</v>
      </c>
      <c r="J321" s="9">
        <v>3</v>
      </c>
      <c r="K321" s="9">
        <v>0</v>
      </c>
      <c r="L321" s="9">
        <v>3</v>
      </c>
      <c r="M321" s="9">
        <v>10</v>
      </c>
      <c r="N321" s="9">
        <v>2</v>
      </c>
      <c r="O321" s="9">
        <v>0</v>
      </c>
      <c r="P321" s="9">
        <v>2</v>
      </c>
      <c r="Q321" s="9">
        <v>0</v>
      </c>
      <c r="R321" s="9">
        <v>0</v>
      </c>
    </row>
    <row r="322" spans="1:18" x14ac:dyDescent="0.25">
      <c r="A322" s="9" t="s">
        <v>976</v>
      </c>
      <c r="B322" s="3" t="s">
        <v>205</v>
      </c>
      <c r="C322" s="9">
        <v>0</v>
      </c>
      <c r="D322" s="9">
        <v>1</v>
      </c>
      <c r="E322" s="9">
        <v>2</v>
      </c>
      <c r="F322" s="9">
        <v>8</v>
      </c>
      <c r="G322" s="9">
        <v>0</v>
      </c>
      <c r="H322" s="9">
        <v>0</v>
      </c>
      <c r="I322" s="9">
        <v>0</v>
      </c>
      <c r="J322" s="9">
        <v>14</v>
      </c>
      <c r="K322" s="9">
        <v>0</v>
      </c>
      <c r="L322" s="9">
        <v>7</v>
      </c>
      <c r="M322" s="9">
        <v>13</v>
      </c>
      <c r="N322" s="9">
        <v>6</v>
      </c>
      <c r="O322" s="9">
        <v>0</v>
      </c>
      <c r="P322" s="9">
        <v>5</v>
      </c>
      <c r="Q322" s="9">
        <v>0</v>
      </c>
      <c r="R322" s="9">
        <v>3</v>
      </c>
    </row>
    <row r="323" spans="1:18" x14ac:dyDescent="0.25">
      <c r="A323" s="9" t="s">
        <v>958</v>
      </c>
      <c r="B323" s="3" t="s">
        <v>132</v>
      </c>
      <c r="C323" s="9">
        <v>0</v>
      </c>
      <c r="D323" s="9">
        <v>0</v>
      </c>
      <c r="E323" s="9">
        <v>0</v>
      </c>
      <c r="F323" s="9">
        <v>2</v>
      </c>
      <c r="G323" s="9">
        <v>0</v>
      </c>
      <c r="H323" s="9">
        <v>0</v>
      </c>
      <c r="I323" s="9">
        <v>0</v>
      </c>
      <c r="J323" s="9">
        <v>2</v>
      </c>
      <c r="K323" s="9">
        <v>1</v>
      </c>
      <c r="L323" s="9">
        <v>2</v>
      </c>
      <c r="M323" s="9">
        <v>1</v>
      </c>
      <c r="N323" s="9">
        <v>0</v>
      </c>
      <c r="O323" s="9">
        <v>1</v>
      </c>
      <c r="P323" s="9">
        <v>2</v>
      </c>
      <c r="Q323" s="9">
        <v>0</v>
      </c>
      <c r="R323" s="9">
        <v>0</v>
      </c>
    </row>
    <row r="324" spans="1:18" x14ac:dyDescent="0.25">
      <c r="A324" s="9" t="s">
        <v>906</v>
      </c>
      <c r="B324" s="3" t="s">
        <v>207</v>
      </c>
      <c r="C324" s="9">
        <v>0</v>
      </c>
      <c r="D324" s="9">
        <v>0</v>
      </c>
      <c r="E324" s="9">
        <v>2</v>
      </c>
      <c r="F324" s="9">
        <v>2</v>
      </c>
      <c r="G324" s="9">
        <v>0</v>
      </c>
      <c r="H324" s="9">
        <v>0</v>
      </c>
      <c r="I324" s="9">
        <v>0</v>
      </c>
      <c r="J324" s="9">
        <v>4</v>
      </c>
      <c r="K324" s="9">
        <v>4</v>
      </c>
      <c r="L324" s="9">
        <v>16</v>
      </c>
      <c r="M324" s="9">
        <v>3</v>
      </c>
      <c r="N324" s="9">
        <v>3</v>
      </c>
      <c r="O324" s="9">
        <v>0</v>
      </c>
      <c r="P324" s="9">
        <v>5</v>
      </c>
      <c r="Q324" s="9">
        <v>0</v>
      </c>
      <c r="R324" s="9">
        <v>1</v>
      </c>
    </row>
    <row r="325" spans="1:18" x14ac:dyDescent="0.25">
      <c r="A325" s="9" t="s">
        <v>996</v>
      </c>
      <c r="B325" s="3" t="s">
        <v>209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2</v>
      </c>
      <c r="K325" s="9">
        <v>1</v>
      </c>
      <c r="L325" s="9">
        <v>5</v>
      </c>
      <c r="M325" s="9">
        <v>13</v>
      </c>
      <c r="N325" s="9">
        <v>6</v>
      </c>
      <c r="O325" s="9">
        <v>0</v>
      </c>
      <c r="P325" s="9">
        <v>3</v>
      </c>
      <c r="Q325" s="9">
        <v>0</v>
      </c>
      <c r="R325" s="9">
        <v>0</v>
      </c>
    </row>
    <row r="326" spans="1:18" x14ac:dyDescent="0.25">
      <c r="A326" s="9" t="s">
        <v>982</v>
      </c>
      <c r="B326" s="3" t="s">
        <v>211</v>
      </c>
      <c r="C326" s="9">
        <v>0</v>
      </c>
      <c r="D326" s="9">
        <v>0</v>
      </c>
      <c r="E326" s="9">
        <v>1</v>
      </c>
      <c r="F326" s="9">
        <v>3</v>
      </c>
      <c r="G326" s="9">
        <v>0</v>
      </c>
      <c r="H326" s="9">
        <v>0</v>
      </c>
      <c r="I326" s="9">
        <v>0</v>
      </c>
      <c r="J326" s="9">
        <v>4</v>
      </c>
      <c r="K326" s="9">
        <v>1</v>
      </c>
      <c r="L326" s="9">
        <v>11</v>
      </c>
      <c r="M326" s="9">
        <v>12</v>
      </c>
      <c r="N326" s="9">
        <v>6</v>
      </c>
      <c r="O326" s="9">
        <v>1</v>
      </c>
      <c r="P326" s="9">
        <v>6</v>
      </c>
      <c r="Q326" s="9">
        <v>1</v>
      </c>
      <c r="R326" s="9">
        <v>0</v>
      </c>
    </row>
    <row r="327" spans="1:18" x14ac:dyDescent="0.25">
      <c r="A327" s="9" t="s">
        <v>983</v>
      </c>
      <c r="B327" s="3" t="s">
        <v>213</v>
      </c>
      <c r="C327" s="9">
        <v>0</v>
      </c>
      <c r="D327" s="9">
        <v>0</v>
      </c>
      <c r="E327" s="9">
        <v>0</v>
      </c>
      <c r="F327" s="9">
        <v>5</v>
      </c>
      <c r="G327" s="9">
        <v>0</v>
      </c>
      <c r="H327" s="9">
        <v>0</v>
      </c>
      <c r="I327" s="9">
        <v>0</v>
      </c>
      <c r="J327" s="9">
        <v>7</v>
      </c>
      <c r="K327" s="9">
        <v>1</v>
      </c>
      <c r="L327" s="9">
        <v>1</v>
      </c>
      <c r="M327" s="9">
        <v>7</v>
      </c>
      <c r="N327" s="9">
        <v>8</v>
      </c>
      <c r="O327" s="9">
        <v>0</v>
      </c>
      <c r="P327" s="9">
        <v>5</v>
      </c>
      <c r="Q327" s="9">
        <v>1</v>
      </c>
      <c r="R327" s="9">
        <v>0</v>
      </c>
    </row>
    <row r="328" spans="1:18" x14ac:dyDescent="0.25">
      <c r="A328" s="9" t="s">
        <v>999</v>
      </c>
      <c r="B328" s="3" t="s">
        <v>215</v>
      </c>
      <c r="C328" s="9">
        <v>0</v>
      </c>
      <c r="D328" s="9">
        <v>0</v>
      </c>
      <c r="E328" s="9">
        <v>1</v>
      </c>
      <c r="F328" s="9">
        <v>0</v>
      </c>
      <c r="G328" s="9">
        <v>0</v>
      </c>
      <c r="H328" s="9">
        <v>0</v>
      </c>
      <c r="I328" s="9">
        <v>0</v>
      </c>
      <c r="J328" s="9">
        <v>3</v>
      </c>
      <c r="K328" s="9">
        <v>0</v>
      </c>
      <c r="L328" s="9">
        <v>4</v>
      </c>
      <c r="M328" s="9">
        <v>9</v>
      </c>
      <c r="N328" s="9">
        <v>3</v>
      </c>
      <c r="O328" s="9">
        <v>0</v>
      </c>
      <c r="P328" s="9">
        <v>2</v>
      </c>
      <c r="Q328" s="9">
        <v>0</v>
      </c>
      <c r="R328" s="9">
        <v>0</v>
      </c>
    </row>
    <row r="329" spans="1:18" x14ac:dyDescent="0.25">
      <c r="A329" s="9" t="s">
        <v>938</v>
      </c>
      <c r="B329" s="3" t="s">
        <v>134</v>
      </c>
      <c r="C329" s="9">
        <v>0</v>
      </c>
      <c r="D329" s="9">
        <v>0</v>
      </c>
      <c r="E329" s="9">
        <v>0</v>
      </c>
      <c r="F329" s="9">
        <v>1</v>
      </c>
      <c r="G329" s="9">
        <v>0</v>
      </c>
      <c r="H329" s="9">
        <v>0</v>
      </c>
      <c r="I329" s="9">
        <v>0</v>
      </c>
      <c r="J329" s="9">
        <v>1</v>
      </c>
      <c r="K329" s="9">
        <v>0</v>
      </c>
      <c r="L329" s="9">
        <v>1</v>
      </c>
      <c r="M329" s="9">
        <v>4</v>
      </c>
      <c r="N329" s="9">
        <v>1</v>
      </c>
      <c r="O329" s="9">
        <v>1</v>
      </c>
      <c r="P329" s="9">
        <v>1</v>
      </c>
      <c r="Q329" s="9">
        <v>0</v>
      </c>
      <c r="R329" s="9">
        <v>0</v>
      </c>
    </row>
    <row r="330" spans="1:18" x14ac:dyDescent="0.25">
      <c r="A330" s="9" t="s">
        <v>1005</v>
      </c>
      <c r="B330" s="3" t="s">
        <v>312</v>
      </c>
      <c r="C330" s="9">
        <v>0</v>
      </c>
      <c r="D330" s="9">
        <v>0</v>
      </c>
      <c r="E330" s="9">
        <v>1</v>
      </c>
      <c r="F330" s="9">
        <v>1</v>
      </c>
      <c r="G330" s="9">
        <v>0</v>
      </c>
      <c r="H330" s="9">
        <v>0</v>
      </c>
      <c r="I330" s="9">
        <v>0</v>
      </c>
      <c r="J330" s="9">
        <v>4</v>
      </c>
      <c r="K330" s="9">
        <v>0</v>
      </c>
      <c r="L330" s="9">
        <v>12</v>
      </c>
      <c r="M330" s="9">
        <v>11</v>
      </c>
      <c r="N330" s="9">
        <v>1</v>
      </c>
      <c r="O330" s="9">
        <v>0</v>
      </c>
      <c r="P330" s="9">
        <v>4</v>
      </c>
      <c r="Q330" s="9">
        <v>0</v>
      </c>
      <c r="R330" s="9">
        <v>0</v>
      </c>
    </row>
    <row r="331" spans="1:18" x14ac:dyDescent="0.25">
      <c r="A331" s="9" t="s">
        <v>969</v>
      </c>
      <c r="B331" s="3" t="s">
        <v>283</v>
      </c>
      <c r="C331" s="9">
        <v>0</v>
      </c>
      <c r="D331" s="9">
        <v>0</v>
      </c>
      <c r="E331" s="9">
        <v>7</v>
      </c>
      <c r="F331" s="9">
        <v>5</v>
      </c>
      <c r="G331" s="9">
        <v>0</v>
      </c>
      <c r="H331" s="9">
        <v>1</v>
      </c>
      <c r="I331" s="9">
        <v>0</v>
      </c>
      <c r="J331" s="9">
        <v>12</v>
      </c>
      <c r="K331" s="9">
        <v>3</v>
      </c>
      <c r="L331" s="9">
        <v>14</v>
      </c>
      <c r="M331" s="9">
        <v>16</v>
      </c>
      <c r="N331" s="9">
        <v>8</v>
      </c>
      <c r="O331" s="9">
        <v>0</v>
      </c>
      <c r="P331" s="9">
        <v>6</v>
      </c>
      <c r="Q331" s="9">
        <v>0</v>
      </c>
      <c r="R331" s="9">
        <v>0</v>
      </c>
    </row>
    <row r="332" spans="1:18" x14ac:dyDescent="0.25">
      <c r="A332" s="9" t="s">
        <v>977</v>
      </c>
      <c r="B332" s="3" t="s">
        <v>136</v>
      </c>
      <c r="C332" s="9">
        <v>0</v>
      </c>
      <c r="D332" s="9">
        <v>0</v>
      </c>
      <c r="E332" s="9">
        <v>3</v>
      </c>
      <c r="F332" s="9">
        <v>3</v>
      </c>
      <c r="G332" s="9" t="s">
        <v>1059</v>
      </c>
      <c r="H332" s="9">
        <v>0</v>
      </c>
      <c r="I332" s="9">
        <v>0</v>
      </c>
      <c r="J332" s="9">
        <v>9</v>
      </c>
      <c r="K332" s="9">
        <v>0</v>
      </c>
      <c r="L332" s="9">
        <v>3</v>
      </c>
      <c r="M332" s="9">
        <v>3</v>
      </c>
      <c r="N332" s="9">
        <v>0</v>
      </c>
      <c r="O332" s="9">
        <v>1</v>
      </c>
      <c r="P332" s="9">
        <v>0</v>
      </c>
      <c r="Q332" s="9">
        <v>0</v>
      </c>
      <c r="R332" s="9">
        <v>0</v>
      </c>
    </row>
    <row r="333" spans="1:18" x14ac:dyDescent="0.25">
      <c r="A333" s="9" t="s">
        <v>1006</v>
      </c>
      <c r="B333" s="3" t="s">
        <v>95</v>
      </c>
      <c r="C333" s="9">
        <v>0</v>
      </c>
      <c r="D333" s="9">
        <v>0</v>
      </c>
      <c r="E333" s="9">
        <v>1</v>
      </c>
      <c r="F333" s="9">
        <v>5</v>
      </c>
      <c r="G333" s="9">
        <v>0</v>
      </c>
      <c r="H333" s="9">
        <v>0</v>
      </c>
      <c r="I333" s="9">
        <v>0</v>
      </c>
      <c r="J333" s="9">
        <v>7</v>
      </c>
      <c r="K333" s="9">
        <v>1</v>
      </c>
      <c r="L333" s="9">
        <v>9</v>
      </c>
      <c r="M333" s="9">
        <v>14</v>
      </c>
      <c r="N333" s="9">
        <v>2</v>
      </c>
      <c r="O333" s="9">
        <v>0</v>
      </c>
      <c r="P333" s="9">
        <v>7</v>
      </c>
      <c r="Q333" s="9">
        <v>0</v>
      </c>
      <c r="R333" s="9">
        <v>0</v>
      </c>
    </row>
    <row r="334" spans="1:18" x14ac:dyDescent="0.25">
      <c r="A334" s="9" t="s">
        <v>965</v>
      </c>
      <c r="B334" s="3" t="s">
        <v>138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1</v>
      </c>
      <c r="K334" s="9">
        <v>0</v>
      </c>
      <c r="L334" s="9">
        <v>1</v>
      </c>
      <c r="M334" s="9">
        <v>9</v>
      </c>
      <c r="N334" s="9">
        <v>2</v>
      </c>
      <c r="O334" s="9">
        <v>0</v>
      </c>
      <c r="P334" s="9">
        <v>3</v>
      </c>
      <c r="Q334" s="9">
        <v>0</v>
      </c>
      <c r="R334" s="9">
        <v>0</v>
      </c>
    </row>
    <row r="335" spans="1:18" x14ac:dyDescent="0.25">
      <c r="A335" s="9" t="s">
        <v>959</v>
      </c>
      <c r="B335" s="3" t="s">
        <v>317</v>
      </c>
      <c r="C335" s="9">
        <v>0</v>
      </c>
      <c r="D335" s="9">
        <v>0</v>
      </c>
      <c r="E335" s="9">
        <v>5</v>
      </c>
      <c r="F335" s="9">
        <v>4</v>
      </c>
      <c r="G335" s="9">
        <v>1</v>
      </c>
      <c r="H335" s="9">
        <v>1</v>
      </c>
      <c r="I335" s="9">
        <v>1</v>
      </c>
      <c r="J335" s="9">
        <v>9</v>
      </c>
      <c r="K335" s="9">
        <v>3</v>
      </c>
      <c r="L335" s="9">
        <v>7</v>
      </c>
      <c r="M335" s="9">
        <v>6</v>
      </c>
      <c r="N335" s="9">
        <v>1</v>
      </c>
      <c r="O335" s="9">
        <v>0</v>
      </c>
      <c r="P335" s="9">
        <v>0</v>
      </c>
      <c r="Q335" s="9">
        <v>1</v>
      </c>
      <c r="R335" s="9">
        <v>0</v>
      </c>
    </row>
    <row r="336" spans="1:18" x14ac:dyDescent="0.25">
      <c r="A336" s="9" t="s">
        <v>922</v>
      </c>
      <c r="B336" s="3" t="s">
        <v>140</v>
      </c>
      <c r="C336" s="9">
        <v>0</v>
      </c>
      <c r="D336" s="9">
        <v>0</v>
      </c>
      <c r="E336" s="9">
        <v>2</v>
      </c>
      <c r="F336" s="9">
        <v>3</v>
      </c>
      <c r="G336" s="9">
        <v>0</v>
      </c>
      <c r="H336" s="9">
        <v>0</v>
      </c>
      <c r="I336" s="9">
        <v>0</v>
      </c>
      <c r="J336" s="9">
        <v>5</v>
      </c>
      <c r="K336" s="9">
        <v>0</v>
      </c>
      <c r="L336" s="9">
        <v>7</v>
      </c>
      <c r="M336" s="9">
        <v>8</v>
      </c>
      <c r="N336" s="9">
        <v>5</v>
      </c>
      <c r="O336" s="9">
        <v>0</v>
      </c>
      <c r="P336" s="9">
        <v>4</v>
      </c>
      <c r="Q336" s="9">
        <v>0</v>
      </c>
      <c r="R336" s="9">
        <v>0</v>
      </c>
    </row>
    <row r="337" spans="1:18" x14ac:dyDescent="0.25">
      <c r="A337" s="9" t="s">
        <v>939</v>
      </c>
      <c r="B337" s="3" t="s">
        <v>217</v>
      </c>
      <c r="C337" s="9">
        <v>0</v>
      </c>
      <c r="D337" s="9">
        <v>2</v>
      </c>
      <c r="E337" s="9">
        <v>3</v>
      </c>
      <c r="F337" s="9">
        <v>2</v>
      </c>
      <c r="G337" s="9">
        <v>0</v>
      </c>
      <c r="H337" s="9">
        <v>0</v>
      </c>
      <c r="I337" s="9">
        <v>0</v>
      </c>
      <c r="J337" s="9">
        <v>8</v>
      </c>
      <c r="K337" s="9">
        <v>1</v>
      </c>
      <c r="L337" s="9">
        <v>5</v>
      </c>
      <c r="M337" s="9">
        <v>10</v>
      </c>
      <c r="N337" s="9">
        <v>1</v>
      </c>
      <c r="O337" s="9">
        <v>0</v>
      </c>
      <c r="P337" s="9">
        <v>1</v>
      </c>
      <c r="Q337" s="9">
        <v>1</v>
      </c>
      <c r="R337" s="9">
        <v>0</v>
      </c>
    </row>
    <row r="338" spans="1:18" x14ac:dyDescent="0.25">
      <c r="A338" s="9" t="s">
        <v>970</v>
      </c>
      <c r="B338" s="3" t="s">
        <v>219</v>
      </c>
      <c r="C338" s="9">
        <v>0</v>
      </c>
      <c r="D338" s="9">
        <v>0</v>
      </c>
      <c r="E338" s="9">
        <v>1</v>
      </c>
      <c r="F338" s="9">
        <v>0</v>
      </c>
      <c r="G338" s="9">
        <v>0</v>
      </c>
      <c r="H338" s="9">
        <v>0</v>
      </c>
      <c r="I338" s="9">
        <v>0</v>
      </c>
      <c r="J338" s="9">
        <v>1</v>
      </c>
      <c r="K338" s="9">
        <v>1</v>
      </c>
      <c r="L338" s="9">
        <v>2</v>
      </c>
      <c r="M338" s="9">
        <v>9</v>
      </c>
      <c r="N338" s="9">
        <v>2</v>
      </c>
      <c r="O338" s="9">
        <v>0</v>
      </c>
      <c r="P338" s="9">
        <v>0</v>
      </c>
      <c r="Q338" s="9">
        <v>0</v>
      </c>
      <c r="R338" s="9">
        <v>0</v>
      </c>
    </row>
    <row r="339" spans="1:18" x14ac:dyDescent="0.25">
      <c r="A339" s="9" t="s">
        <v>971</v>
      </c>
      <c r="B339" s="3" t="s">
        <v>221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1</v>
      </c>
      <c r="L339" s="9">
        <v>4</v>
      </c>
      <c r="M339" s="9">
        <v>5</v>
      </c>
      <c r="N339" s="9">
        <v>1</v>
      </c>
      <c r="O339" s="9">
        <v>0</v>
      </c>
      <c r="P339" s="9">
        <v>1</v>
      </c>
      <c r="Q339" s="9">
        <v>0</v>
      </c>
      <c r="R339" s="9">
        <v>0</v>
      </c>
    </row>
    <row r="340" spans="1:18" x14ac:dyDescent="0.25">
      <c r="A340" s="9" t="s">
        <v>940</v>
      </c>
      <c r="B340" s="3" t="s">
        <v>223</v>
      </c>
      <c r="C340" s="9">
        <v>1</v>
      </c>
      <c r="D340" s="9">
        <v>0</v>
      </c>
      <c r="E340" s="9">
        <v>1</v>
      </c>
      <c r="F340" s="9">
        <v>3</v>
      </c>
      <c r="G340" s="9">
        <v>0</v>
      </c>
      <c r="H340" s="9">
        <v>0</v>
      </c>
      <c r="I340" s="9">
        <v>0</v>
      </c>
      <c r="J340" s="9">
        <v>5</v>
      </c>
      <c r="K340" s="9">
        <v>0</v>
      </c>
      <c r="L340" s="9">
        <v>5</v>
      </c>
      <c r="M340" s="9">
        <v>12</v>
      </c>
      <c r="N340" s="9">
        <v>1</v>
      </c>
      <c r="O340" s="9">
        <v>0</v>
      </c>
      <c r="P340" s="9">
        <v>3</v>
      </c>
      <c r="Q340" s="9">
        <v>0</v>
      </c>
      <c r="R340" s="9">
        <v>0</v>
      </c>
    </row>
    <row r="341" spans="1:18" x14ac:dyDescent="0.25">
      <c r="A341" s="9" t="s">
        <v>941</v>
      </c>
      <c r="B341" s="3" t="s">
        <v>225</v>
      </c>
      <c r="C341" s="9">
        <v>0</v>
      </c>
      <c r="D341" s="9">
        <v>0</v>
      </c>
      <c r="E341" s="9">
        <v>1</v>
      </c>
      <c r="F341" s="9">
        <v>0</v>
      </c>
      <c r="G341" s="9">
        <v>0</v>
      </c>
      <c r="H341" s="9">
        <v>0</v>
      </c>
      <c r="I341" s="9">
        <v>0</v>
      </c>
      <c r="J341" s="9">
        <v>7</v>
      </c>
      <c r="K341" s="9">
        <v>2</v>
      </c>
      <c r="L341" s="9">
        <v>7</v>
      </c>
      <c r="M341" s="9">
        <v>13</v>
      </c>
      <c r="N341" s="9">
        <v>5</v>
      </c>
      <c r="O341" s="9">
        <v>0</v>
      </c>
      <c r="P341" s="9">
        <v>2</v>
      </c>
      <c r="Q341" s="9">
        <v>1</v>
      </c>
      <c r="R341" s="9">
        <v>0</v>
      </c>
    </row>
    <row r="342" spans="1:18" x14ac:dyDescent="0.25">
      <c r="A342" s="9" t="s">
        <v>942</v>
      </c>
      <c r="B342" s="3" t="s">
        <v>142</v>
      </c>
      <c r="C342" s="9">
        <v>0</v>
      </c>
      <c r="D342" s="9">
        <v>0</v>
      </c>
      <c r="E342" s="9">
        <v>0</v>
      </c>
      <c r="F342" s="9">
        <v>2</v>
      </c>
      <c r="G342" s="9">
        <v>0</v>
      </c>
      <c r="H342" s="9">
        <v>0</v>
      </c>
      <c r="I342" s="9">
        <v>0</v>
      </c>
      <c r="J342" s="9">
        <v>2</v>
      </c>
      <c r="K342" s="9">
        <v>0</v>
      </c>
      <c r="L342" s="9">
        <v>4</v>
      </c>
      <c r="M342" s="9">
        <v>3</v>
      </c>
      <c r="N342" s="9">
        <v>1</v>
      </c>
      <c r="O342" s="9">
        <v>0</v>
      </c>
      <c r="P342" s="9">
        <v>0</v>
      </c>
      <c r="Q342" s="9">
        <v>0</v>
      </c>
      <c r="R342" s="9">
        <v>0</v>
      </c>
    </row>
    <row r="343" spans="1:18" x14ac:dyDescent="0.25">
      <c r="A343" s="9" t="s">
        <v>907</v>
      </c>
      <c r="B343" s="3" t="s">
        <v>227</v>
      </c>
      <c r="C343" s="9">
        <v>0</v>
      </c>
      <c r="D343" s="9">
        <v>0</v>
      </c>
      <c r="E343" s="9">
        <v>1</v>
      </c>
      <c r="F343" s="9">
        <v>5</v>
      </c>
      <c r="G343" s="9">
        <v>0</v>
      </c>
      <c r="H343" s="9">
        <v>0</v>
      </c>
      <c r="I343" s="9">
        <v>0</v>
      </c>
      <c r="J343" s="9">
        <v>7</v>
      </c>
      <c r="K343" s="9">
        <v>0</v>
      </c>
      <c r="L343" s="9">
        <v>8</v>
      </c>
      <c r="M343" s="9">
        <v>13</v>
      </c>
      <c r="N343" s="9">
        <v>6</v>
      </c>
      <c r="O343" s="9">
        <v>0</v>
      </c>
      <c r="P343" s="9">
        <v>1</v>
      </c>
      <c r="Q343" s="9">
        <v>0</v>
      </c>
      <c r="R343" s="9">
        <v>0</v>
      </c>
    </row>
    <row r="344" spans="1:18" x14ac:dyDescent="0.25">
      <c r="A344" s="9" t="s">
        <v>923</v>
      </c>
      <c r="B344" s="3" t="s">
        <v>144</v>
      </c>
      <c r="C344" s="9">
        <v>0</v>
      </c>
      <c r="D344" s="9">
        <v>0</v>
      </c>
      <c r="E344" s="9">
        <v>1</v>
      </c>
      <c r="F344" s="9">
        <v>6</v>
      </c>
      <c r="G344" s="9">
        <v>0</v>
      </c>
      <c r="H344" s="9">
        <v>0</v>
      </c>
      <c r="I344" s="9">
        <v>0</v>
      </c>
      <c r="J344" s="9">
        <v>7</v>
      </c>
      <c r="K344" s="9">
        <v>0</v>
      </c>
      <c r="L344" s="9">
        <v>2</v>
      </c>
      <c r="M344" s="9">
        <v>8</v>
      </c>
      <c r="N344" s="9">
        <v>2</v>
      </c>
      <c r="O344" s="9">
        <v>0</v>
      </c>
      <c r="P344" s="9">
        <v>2</v>
      </c>
      <c r="Q344" s="9">
        <v>0</v>
      </c>
      <c r="R344" s="9">
        <v>0</v>
      </c>
    </row>
    <row r="345" spans="1:18" x14ac:dyDescent="0.25">
      <c r="A345" s="9" t="s">
        <v>943</v>
      </c>
      <c r="B345" s="3" t="s">
        <v>229</v>
      </c>
      <c r="C345" s="9">
        <v>0</v>
      </c>
      <c r="D345" s="9">
        <v>0</v>
      </c>
      <c r="E345" s="9">
        <v>1</v>
      </c>
      <c r="F345" s="9">
        <v>2</v>
      </c>
      <c r="G345" s="9">
        <v>0</v>
      </c>
      <c r="H345" s="9">
        <v>0</v>
      </c>
      <c r="I345" s="9">
        <v>0</v>
      </c>
      <c r="J345" s="9">
        <v>4</v>
      </c>
      <c r="K345" s="9">
        <v>0</v>
      </c>
      <c r="L345" s="9">
        <v>4</v>
      </c>
      <c r="M345" s="9">
        <v>22</v>
      </c>
      <c r="N345" s="9">
        <v>7</v>
      </c>
      <c r="O345" s="9">
        <v>0</v>
      </c>
      <c r="P345" s="9">
        <v>5</v>
      </c>
      <c r="Q345" s="9">
        <v>2</v>
      </c>
      <c r="R345" s="9">
        <v>0</v>
      </c>
    </row>
    <row r="346" spans="1:18" x14ac:dyDescent="0.25">
      <c r="A346" s="9" t="s">
        <v>984</v>
      </c>
      <c r="B346" s="3" t="s">
        <v>231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2</v>
      </c>
      <c r="M346" s="9">
        <v>7</v>
      </c>
      <c r="N346" s="9">
        <v>0</v>
      </c>
      <c r="O346" s="9">
        <v>0</v>
      </c>
      <c r="P346" s="9">
        <v>1</v>
      </c>
      <c r="Q346" s="9">
        <v>1</v>
      </c>
      <c r="R346" s="9">
        <v>0</v>
      </c>
    </row>
    <row r="347" spans="1:18" x14ac:dyDescent="0.25">
      <c r="A347" s="9" t="s">
        <v>985</v>
      </c>
      <c r="B347" s="3" t="s">
        <v>146</v>
      </c>
      <c r="C347" s="9">
        <v>1</v>
      </c>
      <c r="D347" s="9">
        <v>0</v>
      </c>
      <c r="E347" s="9">
        <v>0</v>
      </c>
      <c r="F347" s="9">
        <v>3</v>
      </c>
      <c r="G347" s="9">
        <v>0</v>
      </c>
      <c r="H347" s="9">
        <v>0</v>
      </c>
      <c r="I347" s="9">
        <v>0</v>
      </c>
      <c r="J347" s="9">
        <v>5</v>
      </c>
      <c r="K347" s="9">
        <v>0</v>
      </c>
      <c r="L347" s="9">
        <v>5</v>
      </c>
      <c r="M347" s="9">
        <v>23</v>
      </c>
      <c r="N347" s="9">
        <v>5</v>
      </c>
      <c r="O347" s="9">
        <v>0</v>
      </c>
      <c r="P347" s="9">
        <v>7</v>
      </c>
      <c r="Q347" s="9">
        <v>2</v>
      </c>
      <c r="R347" s="9">
        <v>0</v>
      </c>
    </row>
    <row r="348" spans="1:18" x14ac:dyDescent="0.25">
      <c r="A348" s="9" t="s">
        <v>986</v>
      </c>
      <c r="B348" s="3" t="s">
        <v>987</v>
      </c>
      <c r="C348" s="9">
        <v>0</v>
      </c>
      <c r="D348" s="9">
        <v>0</v>
      </c>
      <c r="E348" s="9">
        <v>2</v>
      </c>
      <c r="F348" s="9">
        <v>0</v>
      </c>
      <c r="G348" s="9">
        <v>0</v>
      </c>
      <c r="H348" s="9">
        <v>0</v>
      </c>
      <c r="I348" s="9">
        <v>0</v>
      </c>
      <c r="J348" s="9">
        <v>3</v>
      </c>
      <c r="K348" s="9">
        <v>1</v>
      </c>
      <c r="L348" s="9">
        <v>11</v>
      </c>
      <c r="M348" s="9">
        <v>19</v>
      </c>
      <c r="N348" s="9">
        <v>5</v>
      </c>
      <c r="O348" s="9">
        <v>0</v>
      </c>
      <c r="P348" s="9">
        <v>5</v>
      </c>
      <c r="Q348" s="9">
        <v>0</v>
      </c>
      <c r="R348" s="9">
        <v>0</v>
      </c>
    </row>
    <row r="349" spans="1:18" x14ac:dyDescent="0.25">
      <c r="A349" s="9" t="s">
        <v>988</v>
      </c>
      <c r="B349" s="3" t="s">
        <v>233</v>
      </c>
      <c r="C349" s="9">
        <v>0</v>
      </c>
      <c r="D349" s="9">
        <v>0</v>
      </c>
      <c r="E349" s="9">
        <v>1</v>
      </c>
      <c r="F349" s="9">
        <v>2</v>
      </c>
      <c r="G349" s="9">
        <v>0</v>
      </c>
      <c r="H349" s="9">
        <v>0</v>
      </c>
      <c r="I349" s="9">
        <v>0</v>
      </c>
      <c r="J349" s="9">
        <v>3</v>
      </c>
      <c r="K349" s="9">
        <v>0</v>
      </c>
      <c r="L349" s="9">
        <v>0</v>
      </c>
      <c r="M349" s="9">
        <v>1</v>
      </c>
      <c r="N349" s="9">
        <v>0</v>
      </c>
      <c r="O349" s="9">
        <v>0</v>
      </c>
      <c r="P349" s="9">
        <v>2</v>
      </c>
      <c r="Q349" s="9">
        <v>0</v>
      </c>
      <c r="R349" s="9">
        <v>0</v>
      </c>
    </row>
    <row r="350" spans="1:18" x14ac:dyDescent="0.25">
      <c r="A350" s="9" t="s">
        <v>989</v>
      </c>
      <c r="B350" s="3" t="s">
        <v>168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5</v>
      </c>
      <c r="M350" s="9">
        <v>4</v>
      </c>
      <c r="N350" s="9">
        <v>5</v>
      </c>
      <c r="O350" s="9">
        <v>0</v>
      </c>
      <c r="P350" s="9">
        <v>5</v>
      </c>
      <c r="Q350" s="9">
        <v>1</v>
      </c>
      <c r="R350" s="9">
        <v>0</v>
      </c>
    </row>
    <row r="351" spans="1:18" x14ac:dyDescent="0.25">
      <c r="A351" s="9" t="s">
        <v>908</v>
      </c>
      <c r="B351" s="3" t="s">
        <v>287</v>
      </c>
      <c r="C351" s="9">
        <v>0</v>
      </c>
      <c r="D351" s="9">
        <v>0</v>
      </c>
      <c r="E351" s="9">
        <v>4</v>
      </c>
      <c r="F351" s="9">
        <v>2</v>
      </c>
      <c r="G351" s="9">
        <v>0</v>
      </c>
      <c r="H351" s="9">
        <v>0</v>
      </c>
      <c r="I351" s="9">
        <v>0</v>
      </c>
      <c r="J351" s="9">
        <v>8</v>
      </c>
      <c r="K351" s="9">
        <v>0</v>
      </c>
      <c r="L351" s="9">
        <v>3</v>
      </c>
      <c r="M351" s="9">
        <v>2</v>
      </c>
      <c r="N351" s="9">
        <v>1</v>
      </c>
      <c r="O351" s="9">
        <v>1</v>
      </c>
      <c r="P351" s="9">
        <v>5</v>
      </c>
      <c r="Q351" s="9">
        <v>0</v>
      </c>
      <c r="R351" s="9">
        <v>0</v>
      </c>
    </row>
    <row r="352" spans="1:18" x14ac:dyDescent="0.25">
      <c r="A352" s="9" t="s">
        <v>944</v>
      </c>
      <c r="B352" s="3" t="s">
        <v>235</v>
      </c>
      <c r="C352" s="9">
        <v>0</v>
      </c>
      <c r="D352" s="9">
        <v>0</v>
      </c>
      <c r="E352" s="9">
        <v>0</v>
      </c>
      <c r="F352" s="9">
        <v>2</v>
      </c>
      <c r="G352" s="9">
        <v>0</v>
      </c>
      <c r="H352" s="9">
        <v>0</v>
      </c>
      <c r="I352" s="9">
        <v>0</v>
      </c>
      <c r="J352" s="9">
        <v>2</v>
      </c>
      <c r="K352" s="9">
        <v>2</v>
      </c>
      <c r="L352" s="9">
        <v>6</v>
      </c>
      <c r="M352" s="9">
        <v>13</v>
      </c>
      <c r="N352" s="9">
        <v>3</v>
      </c>
      <c r="O352" s="9">
        <v>0</v>
      </c>
      <c r="P352" s="9">
        <v>2</v>
      </c>
      <c r="Q352" s="9">
        <v>0</v>
      </c>
      <c r="R352" s="9">
        <v>0</v>
      </c>
    </row>
    <row r="353" spans="1:18" x14ac:dyDescent="0.25">
      <c r="A353" s="9" t="s">
        <v>945</v>
      </c>
      <c r="B353" s="3" t="s">
        <v>237</v>
      </c>
      <c r="C353" s="9">
        <v>0</v>
      </c>
      <c r="D353" s="9">
        <v>0</v>
      </c>
      <c r="E353" s="9">
        <v>1</v>
      </c>
      <c r="F353" s="9">
        <v>0</v>
      </c>
      <c r="G353" s="9">
        <v>0</v>
      </c>
      <c r="H353" s="9">
        <v>0</v>
      </c>
      <c r="I353" s="9">
        <v>0</v>
      </c>
      <c r="J353" s="9">
        <v>3</v>
      </c>
      <c r="K353" s="9">
        <v>1</v>
      </c>
      <c r="L353" s="9">
        <v>3</v>
      </c>
      <c r="M353" s="9">
        <v>11</v>
      </c>
      <c r="N353" s="9">
        <v>5</v>
      </c>
      <c r="O353" s="9">
        <v>0</v>
      </c>
      <c r="P353" s="9">
        <v>1</v>
      </c>
      <c r="Q353" s="9">
        <v>0</v>
      </c>
      <c r="R353" s="9">
        <v>0</v>
      </c>
    </row>
    <row r="354" spans="1:18" x14ac:dyDescent="0.25">
      <c r="A354" s="9" t="s">
        <v>960</v>
      </c>
      <c r="B354" s="3" t="s">
        <v>148</v>
      </c>
      <c r="C354" s="9">
        <v>0</v>
      </c>
      <c r="D354" s="9">
        <v>0</v>
      </c>
      <c r="E354" s="9">
        <v>2</v>
      </c>
      <c r="F354" s="9">
        <v>3</v>
      </c>
      <c r="G354" s="9">
        <v>0</v>
      </c>
      <c r="H354" s="9">
        <v>0</v>
      </c>
      <c r="I354" s="9">
        <v>0</v>
      </c>
      <c r="J354" s="9">
        <v>6</v>
      </c>
      <c r="K354" s="9">
        <v>1</v>
      </c>
      <c r="L354" s="9">
        <v>6</v>
      </c>
      <c r="M354" s="9">
        <v>17</v>
      </c>
      <c r="N354" s="9">
        <v>8</v>
      </c>
      <c r="O354" s="9">
        <v>1</v>
      </c>
      <c r="P354" s="9">
        <v>5</v>
      </c>
      <c r="Q354" s="9">
        <v>0</v>
      </c>
      <c r="R354" s="9">
        <v>0</v>
      </c>
    </row>
    <row r="355" spans="1:18" x14ac:dyDescent="0.25">
      <c r="A355" s="9" t="s">
        <v>972</v>
      </c>
      <c r="B355" s="3" t="s">
        <v>239</v>
      </c>
      <c r="C355" s="9">
        <v>0</v>
      </c>
      <c r="D355" s="9">
        <v>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1</v>
      </c>
      <c r="K355" s="9">
        <v>0</v>
      </c>
      <c r="L355" s="9">
        <v>5</v>
      </c>
      <c r="M355" s="9">
        <v>5</v>
      </c>
      <c r="N355" s="9">
        <v>3</v>
      </c>
      <c r="O355" s="9">
        <v>0</v>
      </c>
      <c r="P355" s="9">
        <v>0</v>
      </c>
      <c r="Q355" s="9">
        <v>0</v>
      </c>
      <c r="R355" s="9">
        <v>0</v>
      </c>
    </row>
    <row r="356" spans="1:18" x14ac:dyDescent="0.25">
      <c r="A356" s="9" t="s">
        <v>997</v>
      </c>
      <c r="B356" s="3" t="s">
        <v>241</v>
      </c>
      <c r="C356" s="9">
        <v>0</v>
      </c>
      <c r="D356" s="9">
        <v>0</v>
      </c>
      <c r="E356" s="9">
        <v>1</v>
      </c>
      <c r="F356" s="9">
        <v>0</v>
      </c>
      <c r="G356" s="9">
        <v>0</v>
      </c>
      <c r="H356" s="9">
        <v>0</v>
      </c>
      <c r="I356" s="9">
        <v>0</v>
      </c>
      <c r="J356" s="9">
        <v>3</v>
      </c>
      <c r="K356" s="9">
        <v>0</v>
      </c>
      <c r="L356" s="9">
        <v>2</v>
      </c>
      <c r="M356" s="9">
        <v>25</v>
      </c>
      <c r="N356" s="9">
        <v>4</v>
      </c>
      <c r="O356" s="9">
        <v>0</v>
      </c>
      <c r="P356" s="9">
        <v>5</v>
      </c>
      <c r="Q356" s="9">
        <v>0</v>
      </c>
      <c r="R356" s="9">
        <v>0</v>
      </c>
    </row>
    <row r="357" spans="1:18" x14ac:dyDescent="0.25">
      <c r="A357" s="9" t="s">
        <v>1003</v>
      </c>
      <c r="B357" s="3" t="s">
        <v>243</v>
      </c>
      <c r="C357" s="9">
        <v>0</v>
      </c>
      <c r="D357" s="9">
        <v>0</v>
      </c>
      <c r="E357" s="9">
        <v>1</v>
      </c>
      <c r="F357" s="9">
        <v>3</v>
      </c>
      <c r="G357" s="9">
        <v>0</v>
      </c>
      <c r="H357" s="9">
        <v>0</v>
      </c>
      <c r="I357" s="9">
        <v>0</v>
      </c>
      <c r="J357" s="9">
        <v>8</v>
      </c>
      <c r="K357" s="9">
        <v>0</v>
      </c>
      <c r="L357" s="9">
        <v>3</v>
      </c>
      <c r="M357" s="9">
        <v>5</v>
      </c>
      <c r="N357" s="9">
        <v>4</v>
      </c>
      <c r="O357" s="9">
        <v>0</v>
      </c>
      <c r="P357" s="9">
        <v>1</v>
      </c>
      <c r="Q357" s="9">
        <v>0</v>
      </c>
      <c r="R357" s="9">
        <v>0</v>
      </c>
    </row>
    <row r="358" spans="1:18" x14ac:dyDescent="0.25">
      <c r="A358" s="9" t="s">
        <v>990</v>
      </c>
      <c r="B358" s="3" t="s">
        <v>150</v>
      </c>
      <c r="C358" s="9">
        <v>1</v>
      </c>
      <c r="D358" s="9">
        <v>1</v>
      </c>
      <c r="E358" s="9">
        <v>4</v>
      </c>
      <c r="F358" s="9">
        <v>1</v>
      </c>
      <c r="G358" s="9">
        <v>0</v>
      </c>
      <c r="H358" s="9">
        <v>0</v>
      </c>
      <c r="I358" s="9">
        <v>0</v>
      </c>
      <c r="J358" s="9">
        <v>10</v>
      </c>
      <c r="K358" s="9">
        <v>1</v>
      </c>
      <c r="L358" s="9">
        <v>5</v>
      </c>
      <c r="M358" s="9">
        <v>20</v>
      </c>
      <c r="N358" s="9">
        <v>6</v>
      </c>
      <c r="O358" s="9">
        <v>0</v>
      </c>
      <c r="P358" s="9">
        <v>3</v>
      </c>
      <c r="Q358" s="9">
        <v>0</v>
      </c>
      <c r="R358" s="9">
        <v>0</v>
      </c>
    </row>
    <row r="359" spans="1:18" x14ac:dyDescent="0.25">
      <c r="A359" s="9" t="s">
        <v>961</v>
      </c>
      <c r="B359" s="3" t="s">
        <v>152</v>
      </c>
      <c r="C359" s="9">
        <v>0</v>
      </c>
      <c r="D359" s="9">
        <v>0</v>
      </c>
      <c r="E359" s="9">
        <v>1</v>
      </c>
      <c r="F359" s="9">
        <v>3</v>
      </c>
      <c r="G359" s="9">
        <v>0</v>
      </c>
      <c r="H359" s="9">
        <v>0</v>
      </c>
      <c r="I359" s="9">
        <v>0</v>
      </c>
      <c r="J359" s="9">
        <v>4</v>
      </c>
      <c r="K359" s="9">
        <v>2</v>
      </c>
      <c r="L359" s="9">
        <v>10</v>
      </c>
      <c r="M359" s="9">
        <v>9</v>
      </c>
      <c r="N359" s="9">
        <v>4</v>
      </c>
      <c r="O359" s="9">
        <v>0</v>
      </c>
      <c r="P359" s="9">
        <v>5</v>
      </c>
      <c r="Q359" s="9">
        <v>1</v>
      </c>
      <c r="R359" s="9">
        <v>0</v>
      </c>
    </row>
    <row r="360" spans="1:18" x14ac:dyDescent="0.25">
      <c r="A360" s="9" t="s">
        <v>973</v>
      </c>
      <c r="B360" s="3" t="s">
        <v>245</v>
      </c>
      <c r="C360" s="9">
        <v>0</v>
      </c>
      <c r="D360" s="9">
        <v>0</v>
      </c>
      <c r="E360" s="9">
        <v>3</v>
      </c>
      <c r="F360" s="9">
        <v>5</v>
      </c>
      <c r="G360" s="9">
        <v>0</v>
      </c>
      <c r="H360" s="9">
        <v>0</v>
      </c>
      <c r="I360" s="9">
        <v>0</v>
      </c>
      <c r="J360" s="9">
        <v>5</v>
      </c>
      <c r="K360" s="9">
        <v>3</v>
      </c>
      <c r="L360" s="9">
        <v>12</v>
      </c>
      <c r="M360" s="9">
        <v>13</v>
      </c>
      <c r="N360" s="9">
        <v>8</v>
      </c>
      <c r="O360" s="9">
        <v>0</v>
      </c>
      <c r="P360" s="9">
        <v>5</v>
      </c>
      <c r="Q360" s="9">
        <v>0</v>
      </c>
      <c r="R360" s="9">
        <v>0</v>
      </c>
    </row>
    <row r="361" spans="1:18" x14ac:dyDescent="0.25">
      <c r="A361" s="9" t="s">
        <v>974</v>
      </c>
      <c r="B361" s="3" t="s">
        <v>247</v>
      </c>
      <c r="C361" s="9">
        <v>0</v>
      </c>
      <c r="D361" s="9">
        <v>0</v>
      </c>
      <c r="E361" s="9">
        <v>0</v>
      </c>
      <c r="F361" s="9">
        <v>4</v>
      </c>
      <c r="G361" s="9">
        <v>0</v>
      </c>
      <c r="H361" s="9">
        <v>0</v>
      </c>
      <c r="I361" s="9">
        <v>0</v>
      </c>
      <c r="J361" s="9">
        <v>4</v>
      </c>
      <c r="K361" s="9">
        <v>3</v>
      </c>
      <c r="L361" s="9">
        <v>10</v>
      </c>
      <c r="M361" s="9">
        <v>4</v>
      </c>
      <c r="N361" s="9">
        <v>0</v>
      </c>
      <c r="O361" s="9">
        <v>0</v>
      </c>
      <c r="P361" s="9">
        <v>4</v>
      </c>
      <c r="Q361" s="9">
        <v>1</v>
      </c>
      <c r="R361" s="9">
        <v>0</v>
      </c>
    </row>
    <row r="362" spans="1:18" x14ac:dyDescent="0.25">
      <c r="A362" s="9" t="s">
        <v>991</v>
      </c>
      <c r="B362" s="3" t="s">
        <v>249</v>
      </c>
      <c r="C362" s="9">
        <v>0</v>
      </c>
      <c r="D362" s="9">
        <v>1</v>
      </c>
      <c r="E362" s="9">
        <v>2</v>
      </c>
      <c r="F362" s="9">
        <v>4</v>
      </c>
      <c r="G362" s="9">
        <v>0</v>
      </c>
      <c r="H362" s="9">
        <v>0</v>
      </c>
      <c r="I362" s="9">
        <v>0</v>
      </c>
      <c r="J362" s="9">
        <v>9</v>
      </c>
      <c r="K362" s="9">
        <v>1</v>
      </c>
      <c r="L362" s="9">
        <v>4</v>
      </c>
      <c r="M362" s="9">
        <v>16</v>
      </c>
      <c r="N362" s="9">
        <v>3</v>
      </c>
      <c r="O362" s="9">
        <v>0</v>
      </c>
      <c r="P362" s="9">
        <v>5</v>
      </c>
      <c r="Q362" s="9">
        <v>3</v>
      </c>
      <c r="R362" s="9">
        <v>0</v>
      </c>
    </row>
    <row r="363" spans="1:18" x14ac:dyDescent="0.25">
      <c r="A363" s="9" t="s">
        <v>946</v>
      </c>
      <c r="B363" s="3" t="s">
        <v>101</v>
      </c>
      <c r="C363" s="9">
        <v>0</v>
      </c>
      <c r="D363" s="9">
        <v>0</v>
      </c>
      <c r="E363" s="9">
        <v>1</v>
      </c>
      <c r="F363" s="9">
        <v>2</v>
      </c>
      <c r="G363" s="9">
        <v>0</v>
      </c>
      <c r="H363" s="9">
        <v>0</v>
      </c>
      <c r="I363" s="9">
        <v>0</v>
      </c>
      <c r="J363" s="9">
        <v>3</v>
      </c>
      <c r="K363" s="9">
        <v>0</v>
      </c>
      <c r="L363" s="9">
        <v>2</v>
      </c>
      <c r="M363" s="9">
        <v>9</v>
      </c>
      <c r="N363" s="9">
        <v>3</v>
      </c>
      <c r="O363" s="9">
        <v>0</v>
      </c>
      <c r="P363" s="9">
        <v>3</v>
      </c>
      <c r="Q363" s="9">
        <v>0</v>
      </c>
      <c r="R363" s="9">
        <v>0</v>
      </c>
    </row>
    <row r="364" spans="1:18" x14ac:dyDescent="0.25">
      <c r="A364" s="9" t="s">
        <v>966</v>
      </c>
      <c r="B364" s="3" t="s">
        <v>252</v>
      </c>
      <c r="C364" s="9">
        <v>0</v>
      </c>
      <c r="D364" s="9">
        <v>0</v>
      </c>
      <c r="E364" s="9">
        <v>2</v>
      </c>
      <c r="F364" s="9">
        <v>0</v>
      </c>
      <c r="G364" s="9">
        <v>0</v>
      </c>
      <c r="H364" s="9">
        <v>0</v>
      </c>
      <c r="I364" s="9">
        <v>0</v>
      </c>
      <c r="J364" s="9">
        <v>7</v>
      </c>
      <c r="K364" s="9">
        <v>5</v>
      </c>
      <c r="L364" s="9">
        <v>8</v>
      </c>
      <c r="M364" s="9">
        <v>18</v>
      </c>
      <c r="N364" s="9">
        <v>12</v>
      </c>
      <c r="O364" s="9">
        <v>0</v>
      </c>
      <c r="P364" s="9">
        <v>4</v>
      </c>
      <c r="Q364" s="9">
        <v>3</v>
      </c>
      <c r="R364" s="9">
        <v>0</v>
      </c>
    </row>
    <row r="365" spans="1:18" x14ac:dyDescent="0.25">
      <c r="A365" s="9" t="s">
        <v>998</v>
      </c>
      <c r="B365" s="3" t="s">
        <v>254</v>
      </c>
      <c r="C365" s="9">
        <v>0</v>
      </c>
      <c r="D365" s="9">
        <v>1</v>
      </c>
      <c r="E365" s="9">
        <v>4</v>
      </c>
      <c r="F365" s="9">
        <v>3</v>
      </c>
      <c r="G365" s="9">
        <v>0</v>
      </c>
      <c r="H365" s="9">
        <v>0</v>
      </c>
      <c r="I365" s="9">
        <v>0</v>
      </c>
      <c r="J365" s="9">
        <v>9</v>
      </c>
      <c r="K365" s="9">
        <v>1</v>
      </c>
      <c r="L365" s="9">
        <v>3</v>
      </c>
      <c r="M365" s="9">
        <v>17</v>
      </c>
      <c r="N365" s="9">
        <v>5</v>
      </c>
      <c r="O365" s="9">
        <v>0</v>
      </c>
      <c r="P365" s="9">
        <v>5</v>
      </c>
      <c r="Q365" s="9">
        <v>1</v>
      </c>
      <c r="R365" s="9">
        <v>0</v>
      </c>
    </row>
    <row r="366" spans="1:18" x14ac:dyDescent="0.25">
      <c r="A366" s="9" t="s">
        <v>1004</v>
      </c>
      <c r="B366" s="3" t="s">
        <v>340</v>
      </c>
      <c r="C366" s="9">
        <v>0</v>
      </c>
      <c r="D366" s="9">
        <v>0</v>
      </c>
      <c r="E366" s="9">
        <v>1</v>
      </c>
      <c r="F366" s="9">
        <v>4</v>
      </c>
      <c r="G366" s="9">
        <v>0</v>
      </c>
      <c r="H366" s="9">
        <v>0</v>
      </c>
      <c r="I366" s="9">
        <v>0</v>
      </c>
      <c r="J366" s="9">
        <v>6</v>
      </c>
      <c r="K366" s="9">
        <v>0</v>
      </c>
      <c r="L366" s="9">
        <v>9</v>
      </c>
      <c r="M366" s="9">
        <v>26</v>
      </c>
      <c r="N366" s="9">
        <v>12</v>
      </c>
      <c r="O366" s="9">
        <v>0</v>
      </c>
      <c r="P366" s="9">
        <v>2</v>
      </c>
      <c r="Q366" s="9">
        <v>0</v>
      </c>
      <c r="R366" s="9">
        <v>0</v>
      </c>
    </row>
    <row r="367" spans="1:18" x14ac:dyDescent="0.25">
      <c r="A367" s="9" t="s">
        <v>947</v>
      </c>
      <c r="B367" s="3" t="s">
        <v>154</v>
      </c>
      <c r="C367" s="9">
        <v>0</v>
      </c>
      <c r="D367" s="9">
        <v>0</v>
      </c>
      <c r="E367" s="9">
        <v>1</v>
      </c>
      <c r="F367" s="9">
        <v>1</v>
      </c>
      <c r="G367" s="9">
        <v>0</v>
      </c>
      <c r="H367" s="9">
        <v>0</v>
      </c>
      <c r="I367" s="9">
        <v>0</v>
      </c>
      <c r="J367" s="9">
        <v>2</v>
      </c>
      <c r="K367" s="9">
        <v>0</v>
      </c>
      <c r="L367" s="9">
        <v>6</v>
      </c>
      <c r="M367" s="9">
        <v>17</v>
      </c>
      <c r="N367" s="9">
        <v>5</v>
      </c>
      <c r="O367" s="9">
        <v>0</v>
      </c>
      <c r="P367" s="9">
        <v>4</v>
      </c>
      <c r="Q367" s="9">
        <v>0</v>
      </c>
      <c r="R367" s="9">
        <v>0</v>
      </c>
    </row>
    <row r="368" spans="1:18" x14ac:dyDescent="0.25">
      <c r="A368" s="9" t="s">
        <v>978</v>
      </c>
      <c r="B368" s="3" t="s">
        <v>256</v>
      </c>
      <c r="C368" s="9">
        <v>0</v>
      </c>
      <c r="D368" s="9">
        <v>0</v>
      </c>
      <c r="E368" s="9">
        <v>1</v>
      </c>
      <c r="F368" s="9">
        <v>4</v>
      </c>
      <c r="G368" s="9">
        <v>0</v>
      </c>
      <c r="H368" s="9">
        <v>0</v>
      </c>
      <c r="I368" s="9">
        <v>0</v>
      </c>
      <c r="J368" s="9">
        <v>5</v>
      </c>
      <c r="K368" s="9">
        <v>1</v>
      </c>
      <c r="L368" s="9">
        <v>7</v>
      </c>
      <c r="M368" s="9">
        <v>14</v>
      </c>
      <c r="N368" s="9">
        <v>5</v>
      </c>
      <c r="O368" s="9">
        <v>0</v>
      </c>
      <c r="P368" s="9">
        <v>0</v>
      </c>
      <c r="Q368" s="9">
        <v>0</v>
      </c>
      <c r="R368" s="9">
        <v>0</v>
      </c>
    </row>
    <row r="369" spans="1:18" x14ac:dyDescent="0.25">
      <c r="A369" s="9" t="s">
        <v>992</v>
      </c>
      <c r="B369" s="3" t="s">
        <v>258</v>
      </c>
      <c r="C369" s="9">
        <v>0</v>
      </c>
      <c r="D369" s="9">
        <v>0</v>
      </c>
      <c r="E369" s="9">
        <v>1</v>
      </c>
      <c r="F369" s="9">
        <v>3</v>
      </c>
      <c r="G369" s="9">
        <v>0</v>
      </c>
      <c r="H369" s="9">
        <v>0</v>
      </c>
      <c r="I369" s="9">
        <v>0</v>
      </c>
      <c r="J369" s="9">
        <v>6</v>
      </c>
      <c r="K369" s="9">
        <v>3</v>
      </c>
      <c r="L369" s="9">
        <v>5</v>
      </c>
      <c r="M369" s="9">
        <v>26</v>
      </c>
      <c r="N369" s="9">
        <v>8</v>
      </c>
      <c r="O369" s="9">
        <v>0</v>
      </c>
      <c r="P369" s="9">
        <v>4</v>
      </c>
      <c r="Q369" s="9">
        <v>0</v>
      </c>
      <c r="R369" s="9">
        <v>0</v>
      </c>
    </row>
    <row r="370" spans="1:18" x14ac:dyDescent="0.25">
      <c r="A370" s="9" t="s">
        <v>948</v>
      </c>
      <c r="B370" s="3" t="s">
        <v>343</v>
      </c>
      <c r="C370" s="9">
        <v>0</v>
      </c>
      <c r="D370" s="9">
        <v>0</v>
      </c>
      <c r="E370" s="9">
        <v>1</v>
      </c>
      <c r="F370" s="9">
        <v>1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1</v>
      </c>
      <c r="M370" s="9">
        <v>1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</row>
    <row r="371" spans="1:18" x14ac:dyDescent="0.25">
      <c r="A371" s="9" t="s">
        <v>979</v>
      </c>
      <c r="B371" s="3" t="s">
        <v>156</v>
      </c>
      <c r="C371" s="9">
        <v>0</v>
      </c>
      <c r="D371" s="9">
        <v>0</v>
      </c>
      <c r="E371" s="9">
        <v>1</v>
      </c>
      <c r="F371" s="9">
        <v>1</v>
      </c>
      <c r="G371" s="9">
        <v>0</v>
      </c>
      <c r="H371" s="9">
        <v>0</v>
      </c>
      <c r="I371" s="9">
        <v>0</v>
      </c>
      <c r="J371" s="9">
        <v>4</v>
      </c>
      <c r="K371" s="9">
        <v>2</v>
      </c>
      <c r="L371" s="9">
        <v>5</v>
      </c>
      <c r="M371" s="9">
        <v>19</v>
      </c>
      <c r="N371" s="9">
        <v>4</v>
      </c>
      <c r="O371" s="9">
        <v>0</v>
      </c>
      <c r="P371" s="9">
        <v>0</v>
      </c>
      <c r="Q371" s="9">
        <v>0</v>
      </c>
      <c r="R371" s="9">
        <v>0</v>
      </c>
    </row>
    <row r="372" spans="1:18" x14ac:dyDescent="0.25">
      <c r="A372" s="9" t="s">
        <v>949</v>
      </c>
      <c r="B372" s="3" t="s">
        <v>260</v>
      </c>
      <c r="C372" s="9">
        <v>0</v>
      </c>
      <c r="D372" s="9">
        <v>0</v>
      </c>
      <c r="E372" s="9">
        <v>2</v>
      </c>
      <c r="F372" s="9">
        <v>2</v>
      </c>
      <c r="G372" s="9">
        <v>0</v>
      </c>
      <c r="H372" s="9">
        <v>0</v>
      </c>
      <c r="I372" s="9">
        <v>0</v>
      </c>
      <c r="J372" s="9">
        <v>7</v>
      </c>
      <c r="K372" s="9">
        <v>0</v>
      </c>
      <c r="L372" s="9">
        <v>9</v>
      </c>
      <c r="M372" s="9">
        <v>17</v>
      </c>
      <c r="N372" s="9">
        <v>6</v>
      </c>
      <c r="O372" s="9">
        <v>0</v>
      </c>
      <c r="P372" s="9">
        <v>4</v>
      </c>
      <c r="Q372" s="9">
        <v>2</v>
      </c>
      <c r="R372" s="9">
        <v>0</v>
      </c>
    </row>
    <row r="373" spans="1:18" x14ac:dyDescent="0.25">
      <c r="A373" s="9" t="s">
        <v>950</v>
      </c>
      <c r="B373" s="3" t="s">
        <v>262</v>
      </c>
      <c r="C373" s="9">
        <v>0</v>
      </c>
      <c r="D373" s="9">
        <v>0</v>
      </c>
      <c r="E373" s="9">
        <v>3</v>
      </c>
      <c r="F373" s="9">
        <v>1</v>
      </c>
      <c r="G373" s="9">
        <v>0</v>
      </c>
      <c r="H373" s="9">
        <v>0</v>
      </c>
      <c r="I373" s="9">
        <v>0</v>
      </c>
      <c r="J373" s="9">
        <v>5</v>
      </c>
      <c r="K373" s="9">
        <v>1</v>
      </c>
      <c r="L373" s="9">
        <v>3</v>
      </c>
      <c r="M373" s="9">
        <v>15</v>
      </c>
      <c r="N373" s="9">
        <v>3</v>
      </c>
      <c r="O373" s="9">
        <v>0</v>
      </c>
      <c r="P373" s="9">
        <v>1</v>
      </c>
      <c r="Q373" s="9">
        <v>0</v>
      </c>
      <c r="R373" s="9">
        <v>0</v>
      </c>
    </row>
    <row r="374" spans="1:18" x14ac:dyDescent="0.25">
      <c r="A374" s="9" t="s">
        <v>951</v>
      </c>
      <c r="B374" s="3" t="s">
        <v>158</v>
      </c>
      <c r="C374" s="9">
        <v>0</v>
      </c>
      <c r="D374" s="9">
        <v>0</v>
      </c>
      <c r="E374" s="9">
        <v>1</v>
      </c>
      <c r="F374" s="9">
        <v>4</v>
      </c>
      <c r="G374" s="9">
        <v>0</v>
      </c>
      <c r="H374" s="9">
        <v>0</v>
      </c>
      <c r="I374" s="9">
        <v>0</v>
      </c>
      <c r="J374" s="9">
        <v>5</v>
      </c>
      <c r="K374" s="9">
        <v>0</v>
      </c>
      <c r="L374" s="9">
        <v>1</v>
      </c>
      <c r="M374" s="9">
        <v>19</v>
      </c>
      <c r="N374" s="9">
        <v>7</v>
      </c>
      <c r="O374" s="9">
        <v>0</v>
      </c>
      <c r="P374" s="9">
        <v>3</v>
      </c>
      <c r="Q374" s="9">
        <v>3</v>
      </c>
      <c r="R374" s="9">
        <v>0</v>
      </c>
    </row>
    <row r="375" spans="1:18" x14ac:dyDescent="0.25">
      <c r="A375" s="9" t="s">
        <v>921</v>
      </c>
      <c r="B375" s="3" t="s">
        <v>160</v>
      </c>
      <c r="C375" s="9">
        <v>0</v>
      </c>
      <c r="D375" s="9">
        <v>0</v>
      </c>
      <c r="E375" s="9">
        <v>1</v>
      </c>
      <c r="F375" s="9">
        <v>1</v>
      </c>
      <c r="G375" s="9">
        <v>0</v>
      </c>
      <c r="H375" s="9">
        <v>0</v>
      </c>
      <c r="I375" s="9">
        <v>0</v>
      </c>
      <c r="J375" s="9">
        <v>7</v>
      </c>
      <c r="K375" s="9">
        <v>1</v>
      </c>
      <c r="L375" s="9">
        <v>6</v>
      </c>
      <c r="M375" s="9">
        <v>10</v>
      </c>
      <c r="N375" s="9">
        <v>1</v>
      </c>
      <c r="O375" s="9">
        <v>0</v>
      </c>
      <c r="P375" s="9">
        <v>7</v>
      </c>
      <c r="Q375" s="9">
        <v>1</v>
      </c>
      <c r="R375" s="9">
        <v>0</v>
      </c>
    </row>
    <row r="376" spans="1:18" x14ac:dyDescent="0.25">
      <c r="A376" s="9" t="s">
        <v>952</v>
      </c>
      <c r="B376" s="3" t="s">
        <v>264</v>
      </c>
      <c r="C376" s="9">
        <v>0</v>
      </c>
      <c r="D376" s="9">
        <v>0</v>
      </c>
      <c r="E376" s="9">
        <v>1</v>
      </c>
      <c r="F376" s="9">
        <v>5</v>
      </c>
      <c r="G376" s="9">
        <v>0</v>
      </c>
      <c r="H376" s="9">
        <v>0</v>
      </c>
      <c r="I376" s="9">
        <v>0</v>
      </c>
      <c r="J376" s="9">
        <v>6</v>
      </c>
      <c r="K376" s="9">
        <v>1</v>
      </c>
      <c r="L376" s="9">
        <v>5</v>
      </c>
      <c r="M376" s="9">
        <v>11</v>
      </c>
      <c r="N376" s="9">
        <v>2</v>
      </c>
      <c r="O376" s="9">
        <v>0</v>
      </c>
      <c r="P376" s="9">
        <v>5</v>
      </c>
      <c r="Q376" s="9">
        <v>2</v>
      </c>
      <c r="R376" s="9">
        <v>0</v>
      </c>
    </row>
    <row r="377" spans="1:18" x14ac:dyDescent="0.25">
      <c r="A377" s="9" t="s">
        <v>975</v>
      </c>
      <c r="B377" s="3" t="s">
        <v>266</v>
      </c>
      <c r="C377" s="9">
        <v>0</v>
      </c>
      <c r="D377" s="9">
        <v>0</v>
      </c>
      <c r="E377" s="9">
        <v>3</v>
      </c>
      <c r="F377" s="9">
        <v>5</v>
      </c>
      <c r="G377" s="9">
        <v>0</v>
      </c>
      <c r="H377" s="9">
        <v>0</v>
      </c>
      <c r="I377" s="9">
        <v>0</v>
      </c>
      <c r="J377" s="9">
        <v>14</v>
      </c>
      <c r="K377" s="9">
        <v>0</v>
      </c>
      <c r="L377" s="9">
        <v>13</v>
      </c>
      <c r="M377" s="9">
        <v>4</v>
      </c>
      <c r="N377" s="9">
        <v>7</v>
      </c>
      <c r="O377" s="9">
        <v>0</v>
      </c>
      <c r="P377" s="9">
        <v>5</v>
      </c>
      <c r="Q377" s="9">
        <v>1</v>
      </c>
      <c r="R377" s="9">
        <v>0</v>
      </c>
    </row>
    <row r="378" spans="1:18" x14ac:dyDescent="0.25">
      <c r="A378" s="9" t="s">
        <v>953</v>
      </c>
      <c r="B378" s="3" t="s">
        <v>269</v>
      </c>
      <c r="C378" s="9">
        <v>0</v>
      </c>
      <c r="D378" s="9">
        <v>0</v>
      </c>
      <c r="E378" s="9">
        <v>2</v>
      </c>
      <c r="F378" s="9">
        <v>3</v>
      </c>
      <c r="G378" s="9">
        <v>0</v>
      </c>
      <c r="H378" s="9">
        <v>0</v>
      </c>
      <c r="I378" s="9">
        <v>0</v>
      </c>
      <c r="J378" s="9">
        <v>12</v>
      </c>
      <c r="K378" s="9">
        <v>1</v>
      </c>
      <c r="L378" s="9">
        <v>5</v>
      </c>
      <c r="M378" s="9">
        <v>10</v>
      </c>
      <c r="N378" s="9">
        <v>6</v>
      </c>
      <c r="O378" s="9">
        <v>0</v>
      </c>
      <c r="P378" s="9">
        <v>5</v>
      </c>
      <c r="Q378" s="9">
        <v>1</v>
      </c>
      <c r="R378" s="9">
        <v>0</v>
      </c>
    </row>
    <row r="379" spans="1:18" x14ac:dyDescent="0.25">
      <c r="A379" s="9" t="s">
        <v>980</v>
      </c>
      <c r="B379" s="3" t="s">
        <v>268</v>
      </c>
      <c r="C379" s="9">
        <v>0</v>
      </c>
      <c r="D379" s="9">
        <v>0</v>
      </c>
      <c r="E379" s="9">
        <v>1</v>
      </c>
      <c r="F379" s="9">
        <v>2</v>
      </c>
      <c r="G379" s="9">
        <v>0</v>
      </c>
      <c r="H379" s="9">
        <v>0</v>
      </c>
      <c r="I379" s="9">
        <v>0</v>
      </c>
      <c r="J379" s="9">
        <v>9</v>
      </c>
      <c r="K379" s="9">
        <v>2</v>
      </c>
      <c r="L379" s="9">
        <v>5</v>
      </c>
      <c r="M379" s="9">
        <v>13</v>
      </c>
      <c r="N379" s="9">
        <v>7</v>
      </c>
      <c r="O379" s="9">
        <v>0</v>
      </c>
      <c r="P379" s="9">
        <v>4</v>
      </c>
      <c r="Q379" s="9">
        <v>3</v>
      </c>
      <c r="R379" s="9">
        <v>0</v>
      </c>
    </row>
    <row r="380" spans="1:18" x14ac:dyDescent="0.25">
      <c r="A380" s="9" t="s">
        <v>962</v>
      </c>
      <c r="B380" s="3" t="s">
        <v>162</v>
      </c>
      <c r="C380" s="9">
        <v>0</v>
      </c>
      <c r="D380" s="9">
        <v>0</v>
      </c>
      <c r="E380" s="9">
        <v>1</v>
      </c>
      <c r="F380" s="9">
        <v>2</v>
      </c>
      <c r="G380" s="9">
        <v>0</v>
      </c>
      <c r="H380" s="9">
        <v>0</v>
      </c>
      <c r="I380" s="9">
        <v>0</v>
      </c>
      <c r="J380" s="9">
        <v>5</v>
      </c>
      <c r="K380" s="9">
        <v>2</v>
      </c>
      <c r="L380" s="9">
        <v>9</v>
      </c>
      <c r="M380" s="9">
        <v>9</v>
      </c>
      <c r="N380" s="9">
        <v>3</v>
      </c>
      <c r="O380" s="9">
        <v>0</v>
      </c>
      <c r="P380" s="9">
        <v>1</v>
      </c>
      <c r="Q380" s="9">
        <v>1</v>
      </c>
      <c r="R380" s="9">
        <v>0</v>
      </c>
    </row>
    <row r="381" spans="1:18" x14ac:dyDescent="0.25">
      <c r="A381" s="9" t="s">
        <v>954</v>
      </c>
      <c r="B381" s="3" t="s">
        <v>272</v>
      </c>
      <c r="C381" s="9">
        <v>0</v>
      </c>
      <c r="D381" s="9">
        <v>1</v>
      </c>
      <c r="E381" s="9">
        <v>0</v>
      </c>
      <c r="F381" s="9">
        <v>1</v>
      </c>
      <c r="G381" s="9">
        <v>0</v>
      </c>
      <c r="H381" s="9">
        <v>0</v>
      </c>
      <c r="I381" s="9">
        <v>0</v>
      </c>
      <c r="J381" s="9">
        <v>2</v>
      </c>
      <c r="K381" s="9">
        <v>1</v>
      </c>
      <c r="L381" s="9">
        <v>4</v>
      </c>
      <c r="M381" s="9">
        <v>17</v>
      </c>
      <c r="N381" s="9">
        <v>4</v>
      </c>
      <c r="O381" s="9">
        <v>0</v>
      </c>
      <c r="P381" s="9">
        <v>8</v>
      </c>
      <c r="Q381" s="9">
        <v>0</v>
      </c>
      <c r="R381" s="9">
        <v>0</v>
      </c>
    </row>
    <row r="382" spans="1:18" x14ac:dyDescent="0.25">
      <c r="A382" s="9" t="s">
        <v>924</v>
      </c>
      <c r="B382" s="3" t="s">
        <v>164</v>
      </c>
      <c r="C382" s="9">
        <v>0</v>
      </c>
      <c r="D382" s="9">
        <v>0</v>
      </c>
      <c r="E382" s="9">
        <v>1</v>
      </c>
      <c r="F382" s="9">
        <v>0</v>
      </c>
      <c r="G382" s="9">
        <v>0</v>
      </c>
      <c r="H382" s="9">
        <v>0</v>
      </c>
      <c r="I382" s="9">
        <v>0</v>
      </c>
      <c r="J382" s="9">
        <v>1</v>
      </c>
      <c r="K382" s="9">
        <v>0</v>
      </c>
      <c r="L382" s="9">
        <v>3</v>
      </c>
      <c r="M382" s="9">
        <v>7</v>
      </c>
      <c r="N382" s="9">
        <v>5</v>
      </c>
      <c r="O382" s="9">
        <v>0</v>
      </c>
      <c r="P382" s="9">
        <v>3</v>
      </c>
      <c r="Q382" s="9">
        <v>1</v>
      </c>
      <c r="R382" s="9">
        <v>0</v>
      </c>
    </row>
    <row r="383" spans="1:18" x14ac:dyDescent="0.25">
      <c r="A383" s="9" t="s">
        <v>925</v>
      </c>
      <c r="B383" s="3" t="s">
        <v>166</v>
      </c>
      <c r="C383" s="9">
        <v>0</v>
      </c>
      <c r="D383" s="9">
        <v>0</v>
      </c>
      <c r="E383" s="9">
        <v>3</v>
      </c>
      <c r="F383" s="9">
        <v>2</v>
      </c>
      <c r="G383" s="9">
        <v>0</v>
      </c>
      <c r="H383" s="9">
        <v>0</v>
      </c>
      <c r="I383" s="9">
        <v>0</v>
      </c>
      <c r="J383" s="9">
        <v>5</v>
      </c>
      <c r="K383" s="9">
        <v>0</v>
      </c>
      <c r="L383" s="9">
        <v>7</v>
      </c>
      <c r="M383" s="9">
        <v>5</v>
      </c>
      <c r="N383" s="9">
        <v>0</v>
      </c>
      <c r="O383" s="9">
        <v>0</v>
      </c>
      <c r="P383" s="9">
        <v>5</v>
      </c>
      <c r="Q383" s="9">
        <v>1</v>
      </c>
      <c r="R383" s="9">
        <v>0</v>
      </c>
    </row>
    <row r="384" spans="1:18" x14ac:dyDescent="0.25">
      <c r="A384" s="9" t="s">
        <v>1060</v>
      </c>
      <c r="B384" s="3" t="s">
        <v>270</v>
      </c>
      <c r="C384" s="9">
        <v>0</v>
      </c>
      <c r="D384" s="9">
        <v>0</v>
      </c>
      <c r="E384" s="9">
        <v>4</v>
      </c>
      <c r="F384" s="9">
        <v>6</v>
      </c>
      <c r="G384" s="9">
        <v>0</v>
      </c>
      <c r="H384" s="9">
        <v>0</v>
      </c>
      <c r="I384" s="9">
        <v>0</v>
      </c>
      <c r="J384" s="9">
        <v>10</v>
      </c>
      <c r="K384" s="9">
        <v>2</v>
      </c>
      <c r="L384" s="9">
        <v>9</v>
      </c>
      <c r="M384" s="9">
        <v>19</v>
      </c>
      <c r="N384" s="9">
        <v>6</v>
      </c>
      <c r="O384" s="9">
        <v>0</v>
      </c>
      <c r="P384" s="9">
        <v>2</v>
      </c>
      <c r="Q384" s="9">
        <v>1</v>
      </c>
      <c r="R384" s="9">
        <v>0</v>
      </c>
    </row>
    <row r="385" spans="1:18" x14ac:dyDescent="0.25">
      <c r="A385" s="9" t="s">
        <v>909</v>
      </c>
      <c r="B385" s="3" t="s">
        <v>274</v>
      </c>
      <c r="C385" s="9">
        <v>0</v>
      </c>
      <c r="D385" s="9">
        <v>0</v>
      </c>
      <c r="E385" s="9">
        <v>0</v>
      </c>
      <c r="F385" s="9">
        <v>4</v>
      </c>
      <c r="G385" s="9">
        <v>0</v>
      </c>
      <c r="H385" s="9">
        <v>0</v>
      </c>
      <c r="I385" s="9">
        <v>0</v>
      </c>
      <c r="J385" s="9">
        <v>4</v>
      </c>
      <c r="K385" s="9">
        <v>1</v>
      </c>
      <c r="L385" s="9">
        <v>2</v>
      </c>
      <c r="M385" s="9">
        <v>0</v>
      </c>
      <c r="N385" s="9">
        <v>0</v>
      </c>
      <c r="O385" s="9">
        <v>0</v>
      </c>
      <c r="P385" s="9">
        <v>4</v>
      </c>
      <c r="Q385" s="9">
        <v>3</v>
      </c>
      <c r="R385" s="9">
        <v>0</v>
      </c>
    </row>
    <row r="386" spans="1:18" x14ac:dyDescent="0.25">
      <c r="A386" s="9" t="s">
        <v>963</v>
      </c>
      <c r="B386" s="3" t="s">
        <v>276</v>
      </c>
      <c r="C386" s="9">
        <v>1</v>
      </c>
      <c r="D386" s="9">
        <v>1</v>
      </c>
      <c r="E386" s="9">
        <v>2</v>
      </c>
      <c r="F386" s="9">
        <v>0</v>
      </c>
      <c r="G386" s="9">
        <v>0</v>
      </c>
      <c r="H386" s="9">
        <v>0</v>
      </c>
      <c r="I386" s="9">
        <v>0</v>
      </c>
      <c r="J386" s="9">
        <v>4</v>
      </c>
      <c r="K386" s="9">
        <v>2</v>
      </c>
      <c r="L386" s="9">
        <v>11</v>
      </c>
      <c r="M386" s="9">
        <v>8</v>
      </c>
      <c r="N386" s="9">
        <v>4</v>
      </c>
      <c r="O386" s="9">
        <v>0</v>
      </c>
      <c r="P386" s="9">
        <v>8</v>
      </c>
      <c r="Q386" s="9">
        <v>3</v>
      </c>
      <c r="R386" s="9">
        <v>0</v>
      </c>
    </row>
    <row r="387" spans="1:18" x14ac:dyDescent="0.25">
      <c r="A387" s="9" t="s">
        <v>1000</v>
      </c>
      <c r="B387" s="3" t="s">
        <v>359</v>
      </c>
      <c r="C387" s="9">
        <v>0</v>
      </c>
      <c r="D387" s="9">
        <v>0</v>
      </c>
      <c r="E387" s="9">
        <v>1</v>
      </c>
      <c r="F387" s="9">
        <v>2</v>
      </c>
      <c r="G387" s="9">
        <v>0</v>
      </c>
      <c r="H387" s="9">
        <v>0</v>
      </c>
      <c r="I387" s="9">
        <v>0</v>
      </c>
      <c r="J387" s="9">
        <v>3</v>
      </c>
      <c r="K387" s="9">
        <v>0</v>
      </c>
      <c r="L387" s="9">
        <v>5</v>
      </c>
      <c r="M387" s="9">
        <v>7</v>
      </c>
      <c r="N387" s="9">
        <v>4</v>
      </c>
      <c r="O387" s="9">
        <v>0</v>
      </c>
      <c r="P387" s="9">
        <v>8</v>
      </c>
      <c r="Q387" s="9">
        <v>0</v>
      </c>
      <c r="R387" s="9">
        <v>0</v>
      </c>
    </row>
    <row r="388" spans="1:18" x14ac:dyDescent="0.25">
      <c r="A388" s="9" t="s">
        <v>910</v>
      </c>
      <c r="B388" s="3" t="s">
        <v>278</v>
      </c>
      <c r="C388" s="9">
        <v>0</v>
      </c>
      <c r="D388" s="9">
        <v>0</v>
      </c>
      <c r="E388" s="9">
        <v>2</v>
      </c>
      <c r="F388" s="9">
        <v>3</v>
      </c>
      <c r="G388" s="9">
        <v>0</v>
      </c>
      <c r="H388" s="9">
        <v>0</v>
      </c>
      <c r="I388" s="9">
        <v>0</v>
      </c>
      <c r="J388" s="9">
        <v>7</v>
      </c>
      <c r="K388" s="9">
        <v>2</v>
      </c>
      <c r="L388" s="9">
        <v>13</v>
      </c>
      <c r="M388" s="9">
        <v>10</v>
      </c>
      <c r="N388" s="9">
        <v>3</v>
      </c>
      <c r="O388" s="9">
        <v>0</v>
      </c>
      <c r="P388" s="9">
        <v>4</v>
      </c>
      <c r="Q388" s="9">
        <v>1</v>
      </c>
      <c r="R38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N26" sqref="N26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9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470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472</v>
      </c>
      <c r="O1" t="s">
        <v>471</v>
      </c>
      <c r="P1" t="s">
        <v>13</v>
      </c>
      <c r="Q1" t="s">
        <v>14</v>
      </c>
      <c r="R1" s="9" t="s">
        <v>15</v>
      </c>
    </row>
    <row r="2" spans="1:18" x14ac:dyDescent="0.25">
      <c r="A2" s="9" t="s">
        <v>865</v>
      </c>
      <c r="B2" s="3" t="s">
        <v>88</v>
      </c>
      <c r="C2" s="9">
        <v>3</v>
      </c>
      <c r="D2" s="9">
        <v>4</v>
      </c>
      <c r="E2" s="9">
        <v>11</v>
      </c>
      <c r="F2" s="9">
        <v>18</v>
      </c>
      <c r="G2" s="9">
        <v>1</v>
      </c>
      <c r="H2" s="9">
        <v>0</v>
      </c>
      <c r="I2" s="9">
        <v>0</v>
      </c>
      <c r="J2" s="9">
        <v>50</v>
      </c>
      <c r="K2" s="9">
        <v>0</v>
      </c>
      <c r="L2" s="9">
        <v>35</v>
      </c>
      <c r="M2" s="9">
        <v>85</v>
      </c>
      <c r="N2" s="9">
        <v>21</v>
      </c>
      <c r="O2" s="9">
        <v>0</v>
      </c>
      <c r="P2" s="9">
        <v>13</v>
      </c>
      <c r="Q2" s="9">
        <v>0</v>
      </c>
      <c r="R2" s="9">
        <v>1</v>
      </c>
    </row>
    <row r="3" spans="1:18" x14ac:dyDescent="0.25">
      <c r="A3" s="9" t="s">
        <v>866</v>
      </c>
      <c r="B3" s="3" t="s">
        <v>84</v>
      </c>
      <c r="C3" s="9">
        <v>0</v>
      </c>
      <c r="D3" s="9">
        <v>2</v>
      </c>
      <c r="E3" s="9">
        <v>13</v>
      </c>
      <c r="F3" s="9">
        <v>28</v>
      </c>
      <c r="G3" s="9">
        <v>8</v>
      </c>
      <c r="H3" s="9">
        <v>1</v>
      </c>
      <c r="I3" s="9">
        <v>0</v>
      </c>
      <c r="J3" s="9">
        <v>59</v>
      </c>
      <c r="K3" s="9">
        <v>0</v>
      </c>
      <c r="L3" s="9">
        <v>53</v>
      </c>
      <c r="M3" s="9">
        <v>48</v>
      </c>
      <c r="N3" s="9">
        <v>18</v>
      </c>
      <c r="O3" s="9">
        <v>0</v>
      </c>
      <c r="P3" s="9">
        <v>28</v>
      </c>
      <c r="Q3" s="9">
        <v>0</v>
      </c>
      <c r="R3" s="9">
        <v>0</v>
      </c>
    </row>
    <row r="4" spans="1:18" x14ac:dyDescent="0.25">
      <c r="A4" s="9" t="s">
        <v>867</v>
      </c>
      <c r="B4" s="3" t="s">
        <v>82</v>
      </c>
      <c r="C4" s="9">
        <v>0</v>
      </c>
      <c r="D4" s="9">
        <v>1</v>
      </c>
      <c r="E4" s="9">
        <v>9</v>
      </c>
      <c r="F4" s="9">
        <v>11</v>
      </c>
      <c r="G4" s="9">
        <v>5</v>
      </c>
      <c r="H4" s="9">
        <v>0</v>
      </c>
      <c r="I4" s="9">
        <v>0</v>
      </c>
      <c r="J4" s="9">
        <v>25</v>
      </c>
      <c r="K4" s="9">
        <v>0</v>
      </c>
      <c r="L4" s="9">
        <v>18</v>
      </c>
      <c r="M4" s="9">
        <v>16</v>
      </c>
      <c r="N4" s="9">
        <v>14</v>
      </c>
      <c r="O4" s="9">
        <v>0</v>
      </c>
      <c r="P4" s="9">
        <v>12</v>
      </c>
      <c r="Q4" s="9">
        <v>0</v>
      </c>
      <c r="R4" s="9">
        <v>0</v>
      </c>
    </row>
    <row r="5" spans="1:18" x14ac:dyDescent="0.25">
      <c r="A5" s="9" t="s">
        <v>868</v>
      </c>
      <c r="B5" s="3" t="s">
        <v>80</v>
      </c>
      <c r="C5" s="9">
        <v>2</v>
      </c>
      <c r="D5" s="9">
        <v>2</v>
      </c>
      <c r="E5" s="9">
        <v>6</v>
      </c>
      <c r="F5" s="9">
        <v>18</v>
      </c>
      <c r="G5" s="9">
        <v>2</v>
      </c>
      <c r="H5" s="9">
        <v>0</v>
      </c>
      <c r="I5" s="9">
        <v>0</v>
      </c>
      <c r="J5" s="9">
        <v>32</v>
      </c>
      <c r="K5" s="9">
        <v>0</v>
      </c>
      <c r="L5" s="9">
        <v>23</v>
      </c>
      <c r="M5" s="9">
        <v>42</v>
      </c>
      <c r="N5" s="9">
        <v>18</v>
      </c>
      <c r="O5" s="9">
        <v>0</v>
      </c>
      <c r="P5" s="9">
        <v>13</v>
      </c>
      <c r="Q5" s="9">
        <v>0</v>
      </c>
      <c r="R5" s="9">
        <v>0</v>
      </c>
    </row>
    <row r="6" spans="1:18" x14ac:dyDescent="0.25">
      <c r="A6" s="9" t="s">
        <v>869</v>
      </c>
      <c r="B6" s="3" t="s">
        <v>132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5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25">
      <c r="A7" s="9" t="s">
        <v>870</v>
      </c>
      <c r="B7" s="3" t="s">
        <v>76</v>
      </c>
      <c r="C7" s="9">
        <v>1</v>
      </c>
      <c r="D7" s="9">
        <v>1</v>
      </c>
      <c r="E7" s="9">
        <v>11</v>
      </c>
      <c r="F7" s="9">
        <v>33</v>
      </c>
      <c r="G7" s="9">
        <v>8</v>
      </c>
      <c r="H7" s="9">
        <v>8</v>
      </c>
      <c r="I7" s="9">
        <v>0</v>
      </c>
      <c r="J7" s="9">
        <v>55</v>
      </c>
      <c r="K7" s="9">
        <v>0</v>
      </c>
      <c r="L7" s="9">
        <v>45</v>
      </c>
      <c r="M7" s="9">
        <v>61</v>
      </c>
      <c r="N7" s="9">
        <v>28</v>
      </c>
      <c r="O7" s="9">
        <v>0</v>
      </c>
      <c r="P7" s="9">
        <v>13</v>
      </c>
      <c r="Q7" s="9">
        <v>0</v>
      </c>
      <c r="R7" s="9">
        <v>0</v>
      </c>
    </row>
    <row r="8" spans="1:18" x14ac:dyDescent="0.25">
      <c r="A8" s="9" t="s">
        <v>871</v>
      </c>
      <c r="B8" s="3" t="s">
        <v>95</v>
      </c>
      <c r="C8" s="9">
        <v>1</v>
      </c>
      <c r="D8" s="9">
        <v>0</v>
      </c>
      <c r="E8" s="9">
        <v>13</v>
      </c>
      <c r="F8" s="9">
        <v>27</v>
      </c>
      <c r="G8" s="9">
        <v>1</v>
      </c>
      <c r="H8" s="9">
        <v>0</v>
      </c>
      <c r="I8" s="9">
        <v>0</v>
      </c>
      <c r="J8" s="9">
        <v>48</v>
      </c>
      <c r="K8" s="9">
        <v>0</v>
      </c>
      <c r="L8" s="9">
        <v>25</v>
      </c>
      <c r="M8" s="9">
        <v>42</v>
      </c>
      <c r="N8" s="9">
        <v>13</v>
      </c>
      <c r="O8" s="9">
        <v>0</v>
      </c>
      <c r="P8" s="9">
        <v>8</v>
      </c>
      <c r="Q8" s="9">
        <v>0</v>
      </c>
      <c r="R8" s="9">
        <v>0</v>
      </c>
    </row>
    <row r="9" spans="1:18" x14ac:dyDescent="0.25">
      <c r="A9" s="9" t="s">
        <v>872</v>
      </c>
      <c r="B9" s="3" t="s">
        <v>77</v>
      </c>
      <c r="C9" s="9">
        <v>2</v>
      </c>
      <c r="D9" s="9">
        <v>3</v>
      </c>
      <c r="E9" s="9">
        <v>15</v>
      </c>
      <c r="F9" s="9">
        <v>35</v>
      </c>
      <c r="G9" s="9">
        <v>6</v>
      </c>
      <c r="H9" s="9">
        <v>1</v>
      </c>
      <c r="I9" s="9">
        <v>0</v>
      </c>
      <c r="J9" s="9">
        <v>84</v>
      </c>
      <c r="K9" s="9">
        <v>0</v>
      </c>
      <c r="L9" s="9">
        <v>52</v>
      </c>
      <c r="M9" s="9">
        <v>68</v>
      </c>
      <c r="N9" s="9">
        <v>35</v>
      </c>
      <c r="O9" s="9">
        <v>0</v>
      </c>
      <c r="P9" s="9">
        <v>25</v>
      </c>
      <c r="Q9" s="9">
        <v>0</v>
      </c>
      <c r="R9" s="9">
        <v>0</v>
      </c>
    </row>
    <row r="10" spans="1:18" x14ac:dyDescent="0.25">
      <c r="A10" s="9" t="s">
        <v>873</v>
      </c>
      <c r="B10" s="3" t="s">
        <v>78</v>
      </c>
      <c r="C10" s="9">
        <v>1</v>
      </c>
      <c r="D10" s="9">
        <v>5</v>
      </c>
      <c r="E10" s="9">
        <v>9</v>
      </c>
      <c r="F10" s="9">
        <v>19</v>
      </c>
      <c r="G10" s="9">
        <v>4</v>
      </c>
      <c r="H10" s="9">
        <v>0</v>
      </c>
      <c r="I10" s="9">
        <v>0</v>
      </c>
      <c r="J10" s="9">
        <v>40</v>
      </c>
      <c r="K10" s="9">
        <v>0</v>
      </c>
      <c r="L10" s="9">
        <v>47</v>
      </c>
      <c r="M10" s="9">
        <v>68</v>
      </c>
      <c r="N10" s="9">
        <v>18</v>
      </c>
      <c r="O10" s="9">
        <v>0</v>
      </c>
      <c r="P10" s="9">
        <v>21</v>
      </c>
      <c r="Q10" s="9">
        <v>0</v>
      </c>
      <c r="R10" s="9">
        <v>0</v>
      </c>
    </row>
    <row r="11" spans="1:18" x14ac:dyDescent="0.25">
      <c r="A11" s="9" t="s">
        <v>874</v>
      </c>
      <c r="B11" s="3" t="s">
        <v>101</v>
      </c>
      <c r="C11" s="9">
        <v>8</v>
      </c>
      <c r="D11" s="9">
        <v>2</v>
      </c>
      <c r="E11" s="9">
        <v>14</v>
      </c>
      <c r="F11" s="9">
        <v>20</v>
      </c>
      <c r="G11" s="9">
        <v>3</v>
      </c>
      <c r="H11" s="9">
        <v>0</v>
      </c>
      <c r="I11" s="9">
        <v>0</v>
      </c>
      <c r="J11" s="9">
        <v>53</v>
      </c>
      <c r="K11" s="9">
        <v>0</v>
      </c>
      <c r="L11" s="9">
        <v>45</v>
      </c>
      <c r="M11" s="9">
        <v>57</v>
      </c>
      <c r="N11" s="9">
        <v>29</v>
      </c>
      <c r="O11" s="9">
        <v>0</v>
      </c>
      <c r="P11" s="9">
        <v>22</v>
      </c>
      <c r="Q11" s="9">
        <v>0</v>
      </c>
      <c r="R11" s="9">
        <v>0</v>
      </c>
    </row>
    <row r="12" spans="1:18" x14ac:dyDescent="0.25">
      <c r="A12" s="9" t="s">
        <v>875</v>
      </c>
      <c r="B12" s="3" t="s">
        <v>89</v>
      </c>
      <c r="C12" s="9">
        <v>1</v>
      </c>
      <c r="D12" s="9">
        <v>2</v>
      </c>
      <c r="E12" s="9">
        <v>6</v>
      </c>
      <c r="F12" s="9">
        <v>15</v>
      </c>
      <c r="G12" s="9">
        <v>4</v>
      </c>
      <c r="H12" s="9">
        <v>0</v>
      </c>
      <c r="I12" s="9">
        <v>0</v>
      </c>
      <c r="J12" s="9">
        <v>32</v>
      </c>
      <c r="K12" s="9">
        <v>0</v>
      </c>
      <c r="L12" s="9">
        <v>28</v>
      </c>
      <c r="M12" s="9">
        <v>37</v>
      </c>
      <c r="N12" s="9">
        <v>20</v>
      </c>
      <c r="O12" s="9">
        <v>0</v>
      </c>
      <c r="P12" s="9">
        <v>13</v>
      </c>
      <c r="Q12" s="9">
        <v>0</v>
      </c>
      <c r="R12" s="9">
        <v>0</v>
      </c>
    </row>
    <row r="13" spans="1:18" x14ac:dyDescent="0.25">
      <c r="A13" s="9" t="s">
        <v>876</v>
      </c>
      <c r="B13" s="3" t="s">
        <v>88</v>
      </c>
      <c r="C13" s="9">
        <v>4</v>
      </c>
      <c r="D13" s="9">
        <v>2</v>
      </c>
      <c r="E13" s="9">
        <v>11</v>
      </c>
      <c r="F13" s="9">
        <v>20</v>
      </c>
      <c r="G13" s="9">
        <v>6</v>
      </c>
      <c r="H13" s="9">
        <v>0</v>
      </c>
      <c r="I13" s="9">
        <v>0</v>
      </c>
      <c r="J13" s="9">
        <v>47</v>
      </c>
      <c r="K13" s="9">
        <v>8</v>
      </c>
      <c r="L13" s="9">
        <v>66</v>
      </c>
      <c r="M13" s="9">
        <v>146</v>
      </c>
      <c r="N13" s="9">
        <v>40</v>
      </c>
      <c r="O13" s="9">
        <v>0</v>
      </c>
      <c r="P13" s="9">
        <v>29</v>
      </c>
      <c r="Q13" s="9">
        <v>5</v>
      </c>
      <c r="R13" s="9">
        <v>1</v>
      </c>
    </row>
    <row r="14" spans="1:18" x14ac:dyDescent="0.25">
      <c r="A14" s="9" t="s">
        <v>877</v>
      </c>
      <c r="B14" s="3" t="s">
        <v>84</v>
      </c>
      <c r="C14" s="9">
        <v>0</v>
      </c>
      <c r="D14" s="9">
        <v>2</v>
      </c>
      <c r="E14" s="9">
        <v>16</v>
      </c>
      <c r="F14" s="9">
        <v>33</v>
      </c>
      <c r="G14" s="9">
        <v>18</v>
      </c>
      <c r="H14" s="9">
        <v>1</v>
      </c>
      <c r="I14" s="9">
        <v>1</v>
      </c>
      <c r="J14" s="9">
        <v>66</v>
      </c>
      <c r="K14" s="9">
        <v>27</v>
      </c>
      <c r="L14" s="9">
        <v>97</v>
      </c>
      <c r="M14" s="9">
        <v>118</v>
      </c>
      <c r="N14" s="9">
        <v>57</v>
      </c>
      <c r="O14" s="9">
        <v>0</v>
      </c>
      <c r="P14" s="9">
        <v>56</v>
      </c>
      <c r="Q14" s="9">
        <v>7</v>
      </c>
      <c r="R14" s="9">
        <v>0</v>
      </c>
    </row>
    <row r="15" spans="1:18" x14ac:dyDescent="0.25">
      <c r="A15" s="9" t="s">
        <v>878</v>
      </c>
      <c r="B15" s="3" t="s">
        <v>82</v>
      </c>
      <c r="C15" s="9">
        <v>0</v>
      </c>
      <c r="D15" s="9">
        <v>1</v>
      </c>
      <c r="E15" s="9">
        <v>12</v>
      </c>
      <c r="F15" s="9">
        <v>14</v>
      </c>
      <c r="G15" s="9">
        <v>3</v>
      </c>
      <c r="H15" s="9">
        <v>1</v>
      </c>
      <c r="I15" s="9">
        <v>1</v>
      </c>
      <c r="J15" s="9">
        <v>36</v>
      </c>
      <c r="K15" s="9">
        <v>7</v>
      </c>
      <c r="L15" s="9">
        <v>48</v>
      </c>
      <c r="M15" s="9">
        <v>70</v>
      </c>
      <c r="N15" s="9">
        <v>36</v>
      </c>
      <c r="O15" s="9">
        <v>0</v>
      </c>
      <c r="P15" s="9">
        <v>30</v>
      </c>
      <c r="Q15" s="9">
        <v>7</v>
      </c>
      <c r="R15" s="9">
        <v>0</v>
      </c>
    </row>
    <row r="16" spans="1:18" x14ac:dyDescent="0.25">
      <c r="A16" s="9" t="s">
        <v>879</v>
      </c>
      <c r="B16" s="3" t="s">
        <v>80</v>
      </c>
      <c r="C16" s="9">
        <v>2</v>
      </c>
      <c r="D16" s="9">
        <v>1</v>
      </c>
      <c r="E16" s="9">
        <v>6</v>
      </c>
      <c r="F16" s="9">
        <v>18</v>
      </c>
      <c r="G16" s="9">
        <v>2</v>
      </c>
      <c r="H16" s="9">
        <v>1</v>
      </c>
      <c r="I16" s="9">
        <v>1</v>
      </c>
      <c r="J16" s="9">
        <v>31</v>
      </c>
      <c r="K16" s="9">
        <v>9</v>
      </c>
      <c r="L16" s="9">
        <v>37</v>
      </c>
      <c r="M16" s="9">
        <v>84</v>
      </c>
      <c r="N16" s="9">
        <v>34</v>
      </c>
      <c r="O16" s="9">
        <v>0</v>
      </c>
      <c r="P16" s="9">
        <v>27</v>
      </c>
      <c r="Q16" s="9">
        <v>11</v>
      </c>
      <c r="R16" s="9">
        <v>0</v>
      </c>
    </row>
    <row r="17" spans="1:18" x14ac:dyDescent="0.25">
      <c r="A17" s="9" t="s">
        <v>880</v>
      </c>
      <c r="B17" s="3" t="s">
        <v>107</v>
      </c>
      <c r="C17" s="9">
        <v>0</v>
      </c>
      <c r="D17" s="9">
        <v>0</v>
      </c>
      <c r="E17" s="9">
        <v>7</v>
      </c>
      <c r="F17" s="9">
        <v>3</v>
      </c>
      <c r="G17" s="9">
        <v>0</v>
      </c>
      <c r="H17" s="9">
        <v>0</v>
      </c>
      <c r="I17" s="9">
        <v>0</v>
      </c>
      <c r="J17" s="9">
        <v>18</v>
      </c>
      <c r="K17" s="9">
        <v>5</v>
      </c>
      <c r="L17" s="9">
        <v>15</v>
      </c>
      <c r="M17" s="9">
        <v>13</v>
      </c>
      <c r="N17" s="9">
        <v>9</v>
      </c>
      <c r="O17" s="9">
        <v>0</v>
      </c>
      <c r="P17" s="9">
        <v>2</v>
      </c>
      <c r="Q17" s="9">
        <v>1</v>
      </c>
      <c r="R17" s="9">
        <v>0</v>
      </c>
    </row>
    <row r="18" spans="1:18" x14ac:dyDescent="0.25">
      <c r="A18" s="9" t="s">
        <v>881</v>
      </c>
      <c r="B18" s="3" t="s">
        <v>76</v>
      </c>
      <c r="C18" s="9">
        <v>0</v>
      </c>
      <c r="D18" s="9">
        <v>2</v>
      </c>
      <c r="E18" s="9">
        <v>14</v>
      </c>
      <c r="F18" s="9">
        <v>39</v>
      </c>
      <c r="G18" s="9">
        <v>13</v>
      </c>
      <c r="H18" s="9">
        <v>1</v>
      </c>
      <c r="I18" s="9">
        <v>1</v>
      </c>
      <c r="J18" s="9">
        <v>77</v>
      </c>
      <c r="K18" s="9">
        <v>22</v>
      </c>
      <c r="L18" s="9">
        <v>91</v>
      </c>
      <c r="M18" s="9">
        <v>131</v>
      </c>
      <c r="N18" s="9">
        <v>65</v>
      </c>
      <c r="O18" s="9">
        <v>0</v>
      </c>
      <c r="P18" s="9">
        <v>36</v>
      </c>
      <c r="Q18" s="9">
        <v>9</v>
      </c>
      <c r="R18" s="9">
        <v>0</v>
      </c>
    </row>
    <row r="19" spans="1:18" x14ac:dyDescent="0.25">
      <c r="A19" s="9" t="s">
        <v>882</v>
      </c>
      <c r="B19" s="3" t="s">
        <v>95</v>
      </c>
      <c r="C19" s="9">
        <v>0</v>
      </c>
      <c r="D19" s="9">
        <v>2</v>
      </c>
      <c r="E19" s="9">
        <v>14</v>
      </c>
      <c r="F19" s="9">
        <v>27</v>
      </c>
      <c r="G19" s="9">
        <v>3</v>
      </c>
      <c r="H19" s="9">
        <v>0</v>
      </c>
      <c r="I19" s="9">
        <v>0</v>
      </c>
      <c r="J19" s="9">
        <v>51</v>
      </c>
      <c r="K19" s="9">
        <v>17</v>
      </c>
      <c r="L19" s="9">
        <v>43</v>
      </c>
      <c r="M19" s="9">
        <v>76</v>
      </c>
      <c r="N19" s="9">
        <v>28</v>
      </c>
      <c r="O19" s="9">
        <v>0</v>
      </c>
      <c r="P19" s="9">
        <v>23</v>
      </c>
      <c r="Q19" s="9">
        <v>10</v>
      </c>
      <c r="R19" s="9">
        <v>4</v>
      </c>
    </row>
    <row r="20" spans="1:18" x14ac:dyDescent="0.25">
      <c r="A20" s="9" t="s">
        <v>883</v>
      </c>
      <c r="B20" s="3" t="s">
        <v>77</v>
      </c>
      <c r="C20" s="9">
        <v>2</v>
      </c>
      <c r="D20" s="9">
        <v>2</v>
      </c>
      <c r="E20" s="9">
        <v>19</v>
      </c>
      <c r="F20" s="9">
        <v>34</v>
      </c>
      <c r="G20" s="9">
        <v>4</v>
      </c>
      <c r="H20" s="9">
        <v>1</v>
      </c>
      <c r="I20" s="9">
        <v>1</v>
      </c>
      <c r="J20" s="9">
        <v>84</v>
      </c>
      <c r="K20" s="9">
        <v>18</v>
      </c>
      <c r="L20" s="9">
        <v>89</v>
      </c>
      <c r="M20" s="9">
        <v>154</v>
      </c>
      <c r="N20" s="9">
        <v>67</v>
      </c>
      <c r="O20" s="9">
        <v>0</v>
      </c>
      <c r="P20" s="9">
        <v>53</v>
      </c>
      <c r="Q20" s="9">
        <v>10</v>
      </c>
      <c r="R20" s="9">
        <v>0</v>
      </c>
    </row>
    <row r="21" spans="1:18" x14ac:dyDescent="0.25">
      <c r="A21" s="9" t="s">
        <v>884</v>
      </c>
      <c r="B21" s="3" t="s">
        <v>78</v>
      </c>
      <c r="C21" s="9">
        <v>0</v>
      </c>
      <c r="D21" s="9">
        <v>5</v>
      </c>
      <c r="E21" s="9">
        <v>12</v>
      </c>
      <c r="F21" s="9">
        <v>24</v>
      </c>
      <c r="G21" s="9">
        <v>4</v>
      </c>
      <c r="H21" s="9">
        <v>2</v>
      </c>
      <c r="I21" s="9">
        <v>2</v>
      </c>
      <c r="J21" s="9">
        <v>52</v>
      </c>
      <c r="K21" s="9">
        <v>16</v>
      </c>
      <c r="L21" s="9">
        <v>75</v>
      </c>
      <c r="M21" s="9">
        <v>121</v>
      </c>
      <c r="N21" s="9">
        <v>46</v>
      </c>
      <c r="O21" s="9">
        <v>0</v>
      </c>
      <c r="P21" s="9">
        <v>46</v>
      </c>
      <c r="Q21" s="9">
        <v>20</v>
      </c>
      <c r="R21" s="9">
        <v>0</v>
      </c>
    </row>
    <row r="22" spans="1:18" x14ac:dyDescent="0.25">
      <c r="A22" s="9" t="s">
        <v>885</v>
      </c>
      <c r="B22" s="3" t="s">
        <v>101</v>
      </c>
      <c r="C22" s="9">
        <v>5</v>
      </c>
      <c r="D22" s="9">
        <v>2</v>
      </c>
      <c r="E22" s="9">
        <v>14</v>
      </c>
      <c r="F22" s="9">
        <v>19</v>
      </c>
      <c r="G22" s="9">
        <v>4</v>
      </c>
      <c r="H22" s="9">
        <v>3</v>
      </c>
      <c r="I22" s="9">
        <v>3</v>
      </c>
      <c r="J22" s="9">
        <v>49</v>
      </c>
      <c r="K22" s="9">
        <v>12</v>
      </c>
      <c r="L22" s="9">
        <v>66</v>
      </c>
      <c r="M22" s="9">
        <v>84</v>
      </c>
      <c r="N22" s="9">
        <v>36</v>
      </c>
      <c r="O22" s="9">
        <v>0</v>
      </c>
      <c r="P22" s="9">
        <v>47</v>
      </c>
      <c r="Q22" s="9">
        <v>17</v>
      </c>
      <c r="R22" s="9">
        <v>0</v>
      </c>
    </row>
    <row r="23" spans="1:18" x14ac:dyDescent="0.25">
      <c r="A23" s="9" t="s">
        <v>886</v>
      </c>
      <c r="B23" s="3" t="s">
        <v>89</v>
      </c>
      <c r="C23" s="9">
        <v>1</v>
      </c>
      <c r="D23" s="9">
        <v>0</v>
      </c>
      <c r="E23" s="9">
        <v>5</v>
      </c>
      <c r="F23" s="9">
        <v>12</v>
      </c>
      <c r="G23" s="9">
        <v>6</v>
      </c>
      <c r="H23" s="9">
        <v>3</v>
      </c>
      <c r="I23" s="9">
        <v>0</v>
      </c>
      <c r="J23" s="9">
        <v>27</v>
      </c>
      <c r="K23" s="9">
        <v>9</v>
      </c>
      <c r="L23" s="9">
        <v>41</v>
      </c>
      <c r="M23" s="9">
        <v>59</v>
      </c>
      <c r="N23" s="9">
        <v>29</v>
      </c>
      <c r="O23" s="9">
        <v>0</v>
      </c>
      <c r="P23" s="9">
        <v>18</v>
      </c>
      <c r="Q23" s="9">
        <v>2</v>
      </c>
      <c r="R23" s="9">
        <v>0</v>
      </c>
    </row>
    <row r="24" spans="1:18" x14ac:dyDescent="0.25">
      <c r="A24" s="9" t="s">
        <v>887</v>
      </c>
      <c r="B24" s="3" t="s">
        <v>88</v>
      </c>
      <c r="C24" s="9">
        <v>0</v>
      </c>
      <c r="D24" s="9">
        <v>0</v>
      </c>
      <c r="E24" s="9">
        <v>13</v>
      </c>
      <c r="F24" s="9">
        <v>16</v>
      </c>
      <c r="G24" s="9">
        <v>0</v>
      </c>
      <c r="H24" s="9">
        <v>4</v>
      </c>
      <c r="I24" s="9">
        <v>4</v>
      </c>
      <c r="J24" s="9">
        <v>42</v>
      </c>
      <c r="K24" s="9">
        <v>9</v>
      </c>
      <c r="L24" s="9">
        <v>56</v>
      </c>
      <c r="M24" s="9">
        <v>164</v>
      </c>
      <c r="N24" s="9">
        <v>38</v>
      </c>
      <c r="O24" s="9">
        <v>0</v>
      </c>
      <c r="P24" s="9">
        <v>33</v>
      </c>
      <c r="Q24" s="9">
        <v>6</v>
      </c>
      <c r="R24" s="9">
        <v>1</v>
      </c>
    </row>
    <row r="25" spans="1:18" x14ac:dyDescent="0.25">
      <c r="A25" s="9" t="s">
        <v>888</v>
      </c>
      <c r="B25" s="3" t="s">
        <v>84</v>
      </c>
      <c r="C25" s="9">
        <v>0</v>
      </c>
      <c r="D25" s="9">
        <v>3</v>
      </c>
      <c r="E25" s="9">
        <v>14</v>
      </c>
      <c r="F25" s="9">
        <v>32</v>
      </c>
      <c r="G25" s="9">
        <v>1</v>
      </c>
      <c r="H25" s="9">
        <v>3</v>
      </c>
      <c r="I25" s="9">
        <v>3</v>
      </c>
      <c r="J25" s="9">
        <v>60</v>
      </c>
      <c r="K25" s="9">
        <v>21</v>
      </c>
      <c r="L25" s="9">
        <v>110</v>
      </c>
      <c r="M25" s="9">
        <v>115</v>
      </c>
      <c r="N25" s="9">
        <v>59</v>
      </c>
      <c r="O25" s="9">
        <v>0</v>
      </c>
      <c r="P25" s="9">
        <v>53</v>
      </c>
      <c r="Q25" s="9">
        <v>24</v>
      </c>
      <c r="R25" s="9">
        <v>1</v>
      </c>
    </row>
    <row r="26" spans="1:18" x14ac:dyDescent="0.25">
      <c r="A26" s="9" t="s">
        <v>889</v>
      </c>
      <c r="B26" s="3" t="s">
        <v>82</v>
      </c>
      <c r="C26" s="9">
        <v>0</v>
      </c>
      <c r="D26" s="9">
        <v>0</v>
      </c>
      <c r="E26" s="9">
        <v>11</v>
      </c>
      <c r="F26" s="9">
        <v>12</v>
      </c>
      <c r="G26" s="9">
        <v>0</v>
      </c>
      <c r="H26" s="9">
        <v>0</v>
      </c>
      <c r="I26" s="9">
        <v>0</v>
      </c>
      <c r="J26" s="9">
        <v>39</v>
      </c>
      <c r="K26" s="9">
        <v>11</v>
      </c>
      <c r="L26" s="9">
        <v>41</v>
      </c>
      <c r="M26" s="9">
        <v>67</v>
      </c>
      <c r="N26" s="9">
        <v>29</v>
      </c>
      <c r="O26" s="9">
        <v>0</v>
      </c>
      <c r="P26" s="9">
        <v>25</v>
      </c>
      <c r="Q26" s="9">
        <v>4</v>
      </c>
      <c r="R26" s="9">
        <v>3</v>
      </c>
    </row>
    <row r="27" spans="1:18" x14ac:dyDescent="0.25">
      <c r="A27" s="9" t="s">
        <v>890</v>
      </c>
      <c r="B27" s="3" t="s">
        <v>80</v>
      </c>
      <c r="C27" s="9">
        <v>1</v>
      </c>
      <c r="D27" s="9">
        <v>3</v>
      </c>
      <c r="E27" s="9">
        <v>2</v>
      </c>
      <c r="F27" s="9">
        <v>13</v>
      </c>
      <c r="G27" s="9">
        <v>1</v>
      </c>
      <c r="H27" s="9">
        <v>0</v>
      </c>
      <c r="I27" s="9">
        <v>0</v>
      </c>
      <c r="J27" s="9">
        <v>25</v>
      </c>
      <c r="K27" s="9">
        <v>5</v>
      </c>
      <c r="L27" s="9">
        <v>37</v>
      </c>
      <c r="M27" s="9">
        <v>73</v>
      </c>
      <c r="N27" s="9">
        <v>27</v>
      </c>
      <c r="O27" s="9">
        <v>0</v>
      </c>
      <c r="P27" s="9">
        <v>28</v>
      </c>
      <c r="Q27" s="9">
        <v>6</v>
      </c>
      <c r="R27" s="9">
        <v>0</v>
      </c>
    </row>
    <row r="28" spans="1:18" x14ac:dyDescent="0.25">
      <c r="A28" s="9" t="s">
        <v>891</v>
      </c>
      <c r="B28" s="3" t="s">
        <v>107</v>
      </c>
      <c r="C28" s="9">
        <v>0</v>
      </c>
      <c r="D28" s="9">
        <v>0</v>
      </c>
      <c r="E28" s="9">
        <v>7</v>
      </c>
      <c r="F28" s="9">
        <v>6</v>
      </c>
      <c r="G28" s="9">
        <v>0</v>
      </c>
      <c r="H28" s="9">
        <v>0</v>
      </c>
      <c r="I28" s="9">
        <v>0</v>
      </c>
      <c r="J28" s="9">
        <v>15</v>
      </c>
      <c r="K28" s="9">
        <v>3</v>
      </c>
      <c r="L28" s="9">
        <v>10</v>
      </c>
      <c r="M28" s="9">
        <v>15</v>
      </c>
      <c r="N28" s="9">
        <v>7</v>
      </c>
      <c r="O28" s="9">
        <v>0</v>
      </c>
      <c r="P28" s="9">
        <v>9</v>
      </c>
      <c r="Q28" s="9">
        <v>1</v>
      </c>
      <c r="R28" s="9">
        <v>0</v>
      </c>
    </row>
    <row r="29" spans="1:18" x14ac:dyDescent="0.25">
      <c r="A29" s="9" t="s">
        <v>892</v>
      </c>
      <c r="B29" s="3" t="s">
        <v>76</v>
      </c>
      <c r="C29" s="9">
        <v>0</v>
      </c>
      <c r="D29" s="9">
        <v>0</v>
      </c>
      <c r="E29" s="9">
        <v>23</v>
      </c>
      <c r="F29" s="9">
        <v>29</v>
      </c>
      <c r="G29" s="9">
        <v>0</v>
      </c>
      <c r="H29" s="9">
        <v>1</v>
      </c>
      <c r="I29" s="9">
        <v>1</v>
      </c>
      <c r="J29" s="9">
        <v>72</v>
      </c>
      <c r="K29" s="9">
        <v>29</v>
      </c>
      <c r="L29" s="9">
        <v>85</v>
      </c>
      <c r="M29" s="9">
        <v>145</v>
      </c>
      <c r="N29" s="9">
        <v>77</v>
      </c>
      <c r="O29" s="9">
        <v>0</v>
      </c>
      <c r="P29" s="9">
        <v>43</v>
      </c>
      <c r="Q29" s="9">
        <v>17</v>
      </c>
      <c r="R29" s="9">
        <v>0</v>
      </c>
    </row>
    <row r="30" spans="1:18" x14ac:dyDescent="0.25">
      <c r="A30" s="9" t="s">
        <v>893</v>
      </c>
      <c r="B30" s="3" t="s">
        <v>95</v>
      </c>
      <c r="C30" s="9">
        <v>1</v>
      </c>
      <c r="D30" s="9">
        <v>2</v>
      </c>
      <c r="E30" s="9">
        <v>17</v>
      </c>
      <c r="F30" s="9">
        <v>18</v>
      </c>
      <c r="G30" s="9">
        <v>3</v>
      </c>
      <c r="H30" s="9">
        <v>0</v>
      </c>
      <c r="I30" s="9">
        <v>0</v>
      </c>
      <c r="J30" s="9">
        <v>43</v>
      </c>
      <c r="K30" s="9">
        <v>16</v>
      </c>
      <c r="L30" s="9">
        <v>46</v>
      </c>
      <c r="M30" s="9">
        <v>86</v>
      </c>
      <c r="N30" s="9">
        <v>24</v>
      </c>
      <c r="O30" s="9">
        <v>0</v>
      </c>
      <c r="P30" s="9">
        <v>21</v>
      </c>
      <c r="Q30" s="9">
        <v>8</v>
      </c>
      <c r="R30" s="9">
        <v>1</v>
      </c>
    </row>
    <row r="31" spans="1:18" x14ac:dyDescent="0.25">
      <c r="A31" s="9" t="s">
        <v>894</v>
      </c>
      <c r="B31" s="3" t="s">
        <v>77</v>
      </c>
      <c r="C31" s="9">
        <v>3</v>
      </c>
      <c r="D31" s="9">
        <v>1</v>
      </c>
      <c r="E31" s="9">
        <v>19</v>
      </c>
      <c r="F31" s="9">
        <v>30</v>
      </c>
      <c r="G31" s="9">
        <v>2</v>
      </c>
      <c r="H31" s="9">
        <v>2</v>
      </c>
      <c r="I31" s="9">
        <v>2</v>
      </c>
      <c r="J31" s="9">
        <v>81</v>
      </c>
      <c r="K31" s="9">
        <v>18</v>
      </c>
      <c r="L31" s="9">
        <v>84</v>
      </c>
      <c r="M31" s="9">
        <v>147</v>
      </c>
      <c r="N31" s="9">
        <v>53</v>
      </c>
      <c r="O31" s="9">
        <v>0</v>
      </c>
      <c r="P31" s="9">
        <v>64</v>
      </c>
      <c r="Q31" s="9">
        <v>11</v>
      </c>
      <c r="R31" s="9">
        <v>1</v>
      </c>
    </row>
    <row r="32" spans="1:18" x14ac:dyDescent="0.25">
      <c r="A32" s="9" t="s">
        <v>895</v>
      </c>
      <c r="B32" s="3" t="s">
        <v>78</v>
      </c>
      <c r="C32" s="9">
        <v>0</v>
      </c>
      <c r="D32" s="9">
        <v>3</v>
      </c>
      <c r="E32" s="9">
        <v>13</v>
      </c>
      <c r="F32" s="9">
        <v>31</v>
      </c>
      <c r="G32" s="9">
        <v>0</v>
      </c>
      <c r="H32" s="9">
        <v>3</v>
      </c>
      <c r="I32" s="9">
        <v>3</v>
      </c>
      <c r="J32" s="9">
        <v>58</v>
      </c>
      <c r="K32" s="9">
        <v>17</v>
      </c>
      <c r="L32" s="9">
        <v>62</v>
      </c>
      <c r="M32" s="9">
        <v>137</v>
      </c>
      <c r="N32" s="9">
        <v>50</v>
      </c>
      <c r="O32" s="9">
        <v>0</v>
      </c>
      <c r="P32" s="9">
        <v>35</v>
      </c>
      <c r="Q32" s="9">
        <v>10</v>
      </c>
      <c r="R32" s="9">
        <v>0</v>
      </c>
    </row>
    <row r="33" spans="1:18" x14ac:dyDescent="0.25">
      <c r="A33" s="9" t="s">
        <v>896</v>
      </c>
      <c r="B33" s="3" t="s">
        <v>101</v>
      </c>
      <c r="C33" s="9">
        <v>1</v>
      </c>
      <c r="D33" s="9">
        <v>2</v>
      </c>
      <c r="E33" s="9">
        <v>19</v>
      </c>
      <c r="F33" s="9">
        <v>23</v>
      </c>
      <c r="G33" s="9">
        <v>2</v>
      </c>
      <c r="H33" s="9">
        <v>2</v>
      </c>
      <c r="I33" s="9">
        <v>2</v>
      </c>
      <c r="J33" s="9">
        <v>53</v>
      </c>
      <c r="K33" s="9">
        <v>20</v>
      </c>
      <c r="L33" s="9">
        <v>68</v>
      </c>
      <c r="M33" s="9">
        <v>105</v>
      </c>
      <c r="N33" s="9">
        <v>35</v>
      </c>
      <c r="O33" s="9">
        <v>0</v>
      </c>
      <c r="P33" s="9">
        <v>40</v>
      </c>
      <c r="Q33" s="9">
        <v>16</v>
      </c>
      <c r="R33" s="9">
        <v>1</v>
      </c>
    </row>
    <row r="34" spans="1:18" x14ac:dyDescent="0.25">
      <c r="A34" s="9" t="s">
        <v>897</v>
      </c>
      <c r="B34" s="3" t="s">
        <v>89</v>
      </c>
      <c r="C34" s="9">
        <v>1</v>
      </c>
      <c r="D34" s="9">
        <v>0</v>
      </c>
      <c r="E34" s="9">
        <v>5</v>
      </c>
      <c r="F34" s="9">
        <v>17</v>
      </c>
      <c r="G34" s="9">
        <v>1</v>
      </c>
      <c r="H34" s="9">
        <v>2</v>
      </c>
      <c r="I34" s="9">
        <v>2</v>
      </c>
      <c r="J34" s="9">
        <v>28</v>
      </c>
      <c r="K34" s="9">
        <v>16</v>
      </c>
      <c r="L34" s="9">
        <v>42</v>
      </c>
      <c r="M34" s="9">
        <v>63</v>
      </c>
      <c r="N34" s="9">
        <v>24</v>
      </c>
      <c r="O34" s="9">
        <v>0</v>
      </c>
      <c r="P34" s="9">
        <v>22</v>
      </c>
      <c r="Q34" s="9">
        <v>6</v>
      </c>
      <c r="R34" s="9">
        <v>0</v>
      </c>
    </row>
    <row r="35" spans="1:18" x14ac:dyDescent="0.25">
      <c r="A35" s="9" t="s">
        <v>911</v>
      </c>
      <c r="B35" s="3" t="s">
        <v>88</v>
      </c>
      <c r="C35" s="9">
        <v>0</v>
      </c>
      <c r="D35" s="9">
        <v>1</v>
      </c>
      <c r="E35" s="9">
        <v>12</v>
      </c>
      <c r="F35" s="9">
        <v>25</v>
      </c>
      <c r="G35" s="9">
        <v>0</v>
      </c>
      <c r="H35" s="9">
        <v>0</v>
      </c>
      <c r="I35" s="9">
        <v>0</v>
      </c>
      <c r="J35" s="9">
        <v>52</v>
      </c>
      <c r="K35" s="9">
        <v>12</v>
      </c>
      <c r="L35" s="9">
        <v>72</v>
      </c>
      <c r="M35" s="9">
        <v>121</v>
      </c>
      <c r="N35" s="9">
        <v>57</v>
      </c>
      <c r="O35" s="9">
        <v>1</v>
      </c>
      <c r="P35" s="9">
        <v>32</v>
      </c>
      <c r="Q35" s="9">
        <v>1</v>
      </c>
      <c r="R35" s="9">
        <v>5</v>
      </c>
    </row>
    <row r="36" spans="1:18" x14ac:dyDescent="0.25">
      <c r="A36" s="9" t="s">
        <v>912</v>
      </c>
      <c r="B36" s="3" t="s">
        <v>84</v>
      </c>
      <c r="C36" s="9">
        <v>0</v>
      </c>
      <c r="D36" s="9">
        <v>2</v>
      </c>
      <c r="E36" s="9">
        <v>18</v>
      </c>
      <c r="F36" s="9">
        <v>39</v>
      </c>
      <c r="G36" s="9">
        <v>0</v>
      </c>
      <c r="H36" s="9">
        <v>1</v>
      </c>
      <c r="I36" s="9">
        <v>0</v>
      </c>
      <c r="J36" s="9">
        <v>67</v>
      </c>
      <c r="K36" s="9">
        <v>22</v>
      </c>
      <c r="L36" s="9">
        <v>76</v>
      </c>
      <c r="M36" s="9">
        <v>136</v>
      </c>
      <c r="N36" s="9">
        <v>48</v>
      </c>
      <c r="O36" s="9">
        <v>1</v>
      </c>
      <c r="P36" s="9">
        <v>42</v>
      </c>
      <c r="Q36" s="9">
        <v>10</v>
      </c>
      <c r="R36" s="9">
        <v>0</v>
      </c>
    </row>
    <row r="37" spans="1:18" x14ac:dyDescent="0.25">
      <c r="A37" s="9" t="s">
        <v>913</v>
      </c>
      <c r="B37" s="3" t="s">
        <v>82</v>
      </c>
      <c r="C37" s="9">
        <v>0</v>
      </c>
      <c r="D37" s="9">
        <v>1</v>
      </c>
      <c r="E37" s="9">
        <v>8</v>
      </c>
      <c r="F37" s="9">
        <v>15</v>
      </c>
      <c r="G37" s="9">
        <v>0</v>
      </c>
      <c r="H37" s="9">
        <v>0</v>
      </c>
      <c r="I37" s="9">
        <v>0</v>
      </c>
      <c r="J37" s="9">
        <v>34</v>
      </c>
      <c r="K37" s="9">
        <v>10</v>
      </c>
      <c r="L37" s="9">
        <v>35</v>
      </c>
      <c r="M37" s="9">
        <v>47</v>
      </c>
      <c r="N37" s="9">
        <v>26</v>
      </c>
      <c r="O37" s="9">
        <v>1</v>
      </c>
      <c r="P37" s="9">
        <v>19</v>
      </c>
      <c r="Q37" s="9">
        <v>2</v>
      </c>
      <c r="R37" s="9">
        <v>0</v>
      </c>
    </row>
    <row r="38" spans="1:18" x14ac:dyDescent="0.25">
      <c r="A38" s="9" t="s">
        <v>955</v>
      </c>
      <c r="B38" s="3" t="s">
        <v>80</v>
      </c>
      <c r="C38" s="9">
        <v>2</v>
      </c>
      <c r="D38" s="9">
        <v>3</v>
      </c>
      <c r="E38" s="9">
        <v>5</v>
      </c>
      <c r="F38" s="9">
        <v>9</v>
      </c>
      <c r="G38" s="9">
        <v>0</v>
      </c>
      <c r="H38" s="9">
        <v>0</v>
      </c>
      <c r="I38" s="9">
        <v>0</v>
      </c>
      <c r="J38" s="9">
        <v>29</v>
      </c>
      <c r="K38" s="9">
        <v>3</v>
      </c>
      <c r="L38" s="9">
        <v>38</v>
      </c>
      <c r="M38" s="9">
        <v>40</v>
      </c>
      <c r="N38" s="9">
        <v>16</v>
      </c>
      <c r="O38" s="9">
        <v>3</v>
      </c>
      <c r="P38" s="9">
        <v>18</v>
      </c>
      <c r="Q38" s="9">
        <v>5</v>
      </c>
      <c r="R38" s="9">
        <v>0</v>
      </c>
    </row>
    <row r="39" spans="1:18" x14ac:dyDescent="0.25">
      <c r="A39" s="9" t="s">
        <v>964</v>
      </c>
      <c r="B39" s="3" t="s">
        <v>107</v>
      </c>
      <c r="C39" s="9">
        <v>0</v>
      </c>
      <c r="D39" s="9">
        <v>0</v>
      </c>
      <c r="E39" s="9">
        <v>7</v>
      </c>
      <c r="F39" s="9">
        <v>7</v>
      </c>
      <c r="G39" s="9">
        <v>0</v>
      </c>
      <c r="H39" s="9">
        <v>0</v>
      </c>
      <c r="I39" s="9">
        <v>0</v>
      </c>
      <c r="J39" s="9">
        <v>25</v>
      </c>
      <c r="K39" s="9">
        <v>1</v>
      </c>
      <c r="L39" s="9">
        <v>7</v>
      </c>
      <c r="M39" s="9">
        <v>17</v>
      </c>
      <c r="N39" s="9">
        <v>7</v>
      </c>
      <c r="O39" s="9">
        <v>2</v>
      </c>
      <c r="P39" s="9">
        <v>5</v>
      </c>
      <c r="Q39" s="9">
        <v>2</v>
      </c>
      <c r="R39" s="9">
        <v>0</v>
      </c>
    </row>
    <row r="40" spans="1:18" x14ac:dyDescent="0.25">
      <c r="A40" s="9" t="s">
        <v>914</v>
      </c>
      <c r="B40" s="3" t="s">
        <v>76</v>
      </c>
      <c r="C40" s="9">
        <v>0</v>
      </c>
      <c r="D40" s="9">
        <v>1</v>
      </c>
      <c r="E40" s="9">
        <v>25</v>
      </c>
      <c r="F40" s="9">
        <v>34</v>
      </c>
      <c r="G40" s="9">
        <v>0</v>
      </c>
      <c r="H40" s="9">
        <v>0</v>
      </c>
      <c r="I40" s="9">
        <v>0</v>
      </c>
      <c r="J40" s="9">
        <v>81</v>
      </c>
      <c r="K40" s="9">
        <v>17</v>
      </c>
      <c r="L40" s="9">
        <v>87</v>
      </c>
      <c r="M40" s="9">
        <v>130</v>
      </c>
      <c r="N40" s="9">
        <v>71</v>
      </c>
      <c r="O40" s="9">
        <v>0</v>
      </c>
      <c r="P40" s="9">
        <v>43</v>
      </c>
      <c r="Q40" s="9">
        <v>13</v>
      </c>
      <c r="R40" s="9">
        <v>0</v>
      </c>
    </row>
    <row r="41" spans="1:18" x14ac:dyDescent="0.25">
      <c r="A41" s="9" t="s">
        <v>926</v>
      </c>
      <c r="B41" s="3" t="s">
        <v>95</v>
      </c>
      <c r="C41" s="9">
        <v>0</v>
      </c>
      <c r="D41" s="9">
        <v>2</v>
      </c>
      <c r="E41" s="9">
        <v>15</v>
      </c>
      <c r="F41" s="9">
        <v>19</v>
      </c>
      <c r="G41" s="9">
        <v>1</v>
      </c>
      <c r="H41" s="9">
        <v>1</v>
      </c>
      <c r="I41" s="9">
        <v>1</v>
      </c>
      <c r="J41" s="9">
        <v>40</v>
      </c>
      <c r="K41" s="9">
        <v>6</v>
      </c>
      <c r="L41" s="9">
        <v>33</v>
      </c>
      <c r="M41" s="9">
        <v>81</v>
      </c>
      <c r="N41" s="9">
        <v>21</v>
      </c>
      <c r="O41" s="9">
        <v>0</v>
      </c>
      <c r="P41" s="9">
        <v>19</v>
      </c>
      <c r="Q41" s="9">
        <v>5</v>
      </c>
      <c r="R41" s="9">
        <v>0</v>
      </c>
    </row>
    <row r="42" spans="1:18" x14ac:dyDescent="0.25">
      <c r="A42" s="9" t="s">
        <v>915</v>
      </c>
      <c r="B42" s="3" t="s">
        <v>77</v>
      </c>
      <c r="C42" s="9">
        <v>3</v>
      </c>
      <c r="D42" s="9">
        <v>0</v>
      </c>
      <c r="E42" s="9">
        <v>15</v>
      </c>
      <c r="F42" s="9">
        <v>33</v>
      </c>
      <c r="G42" s="9">
        <v>0</v>
      </c>
      <c r="H42" s="9">
        <v>1</v>
      </c>
      <c r="I42" s="9">
        <v>1</v>
      </c>
      <c r="J42" s="9">
        <v>83</v>
      </c>
      <c r="K42" s="9">
        <v>14</v>
      </c>
      <c r="L42" s="9">
        <v>80</v>
      </c>
      <c r="M42" s="9">
        <v>161</v>
      </c>
      <c r="N42" s="9">
        <v>54</v>
      </c>
      <c r="O42" s="9">
        <v>0</v>
      </c>
      <c r="P42" s="9">
        <v>39</v>
      </c>
      <c r="Q42" s="9">
        <v>11</v>
      </c>
      <c r="R42" s="9">
        <v>0</v>
      </c>
    </row>
    <row r="43" spans="1:18" x14ac:dyDescent="0.25">
      <c r="A43" s="9" t="s">
        <v>916</v>
      </c>
      <c r="B43" s="3" t="s">
        <v>78</v>
      </c>
      <c r="C43" s="9">
        <v>1</v>
      </c>
      <c r="D43" s="9">
        <v>3</v>
      </c>
      <c r="E43" s="9">
        <v>17</v>
      </c>
      <c r="F43" s="9">
        <v>26</v>
      </c>
      <c r="G43" s="9">
        <v>0</v>
      </c>
      <c r="H43" s="9">
        <v>0</v>
      </c>
      <c r="I43" s="9">
        <v>0</v>
      </c>
      <c r="J43" s="9">
        <v>58</v>
      </c>
      <c r="K43" s="9">
        <v>9</v>
      </c>
      <c r="L43" s="9">
        <v>57</v>
      </c>
      <c r="M43" s="9">
        <v>101</v>
      </c>
      <c r="N43" s="9">
        <v>35</v>
      </c>
      <c r="O43" s="9">
        <v>2</v>
      </c>
      <c r="P43" s="9">
        <v>46</v>
      </c>
      <c r="Q43" s="9">
        <v>7</v>
      </c>
      <c r="R43" s="9">
        <v>0</v>
      </c>
    </row>
    <row r="44" spans="1:18" x14ac:dyDescent="0.25">
      <c r="A44" s="9" t="s">
        <v>917</v>
      </c>
      <c r="B44" s="3" t="s">
        <v>101</v>
      </c>
      <c r="C44" s="9">
        <v>1</v>
      </c>
      <c r="D44" s="9">
        <v>3</v>
      </c>
      <c r="E44" s="9">
        <v>18</v>
      </c>
      <c r="F44" s="9">
        <v>22</v>
      </c>
      <c r="G44" s="9">
        <v>0</v>
      </c>
      <c r="H44" s="9">
        <v>0</v>
      </c>
      <c r="I44" s="9">
        <v>0</v>
      </c>
      <c r="J44" s="9">
        <v>51</v>
      </c>
      <c r="K44" s="9">
        <v>12</v>
      </c>
      <c r="L44" s="9">
        <v>58</v>
      </c>
      <c r="M44" s="9">
        <v>126</v>
      </c>
      <c r="N44" s="9">
        <v>51</v>
      </c>
      <c r="O44" s="9">
        <v>0</v>
      </c>
      <c r="P44" s="9">
        <v>44</v>
      </c>
      <c r="Q44" s="9">
        <v>13</v>
      </c>
      <c r="R44" s="9">
        <v>0</v>
      </c>
    </row>
    <row r="45" spans="1:18" x14ac:dyDescent="0.25">
      <c r="A45" s="9" t="s">
        <v>918</v>
      </c>
      <c r="B45" s="3" t="s">
        <v>89</v>
      </c>
      <c r="C45" s="9">
        <v>1</v>
      </c>
      <c r="D45" s="9">
        <v>1</v>
      </c>
      <c r="E45" s="9">
        <v>7</v>
      </c>
      <c r="F45" s="9">
        <v>8</v>
      </c>
      <c r="G45" s="9">
        <v>0</v>
      </c>
      <c r="H45" s="9">
        <v>0</v>
      </c>
      <c r="I45" s="9">
        <v>0</v>
      </c>
      <c r="J45" s="9">
        <v>22</v>
      </c>
      <c r="K45" s="9">
        <v>6</v>
      </c>
      <c r="L45" s="9">
        <v>42</v>
      </c>
      <c r="M45" s="9">
        <v>80</v>
      </c>
      <c r="N45" s="9">
        <v>23</v>
      </c>
      <c r="O45" s="9">
        <v>0</v>
      </c>
      <c r="P45" s="9">
        <v>26</v>
      </c>
      <c r="Q45" s="9">
        <v>6</v>
      </c>
      <c r="R45" s="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21" sqref="G21"/>
    </sheetView>
  </sheetViews>
  <sheetFormatPr defaultRowHeight="15" x14ac:dyDescent="0.25"/>
  <cols>
    <col min="1" max="1" width="30.28515625" style="9" customWidth="1"/>
    <col min="2" max="2" width="3.7109375" style="9" customWidth="1"/>
    <col min="3" max="4" width="3.85546875" style="9" customWidth="1"/>
    <col min="5" max="5" width="4.140625" style="9" customWidth="1"/>
    <col min="6" max="8" width="14.28515625" style="9" customWidth="1"/>
    <col min="9" max="19" width="7.7109375" style="9" customWidth="1"/>
    <col min="20" max="22" width="9.140625" style="9"/>
    <col min="23" max="23" width="19.28515625" style="9" bestFit="1" customWidth="1"/>
    <col min="24" max="24" width="5.5703125" style="9" bestFit="1" customWidth="1"/>
    <col min="25" max="16384" width="9.140625" style="9"/>
  </cols>
  <sheetData>
    <row r="1" spans="1:39" ht="134.25" customHeight="1" x14ac:dyDescent="0.25">
      <c r="A1" s="62"/>
      <c r="B1" s="64"/>
      <c r="C1" s="64"/>
      <c r="D1" s="64"/>
      <c r="E1" s="64"/>
      <c r="F1" s="64"/>
      <c r="G1" s="64"/>
      <c r="H1" s="64"/>
      <c r="I1" s="72" t="s">
        <v>32</v>
      </c>
      <c r="J1" s="72" t="s">
        <v>33</v>
      </c>
      <c r="K1" s="72" t="s">
        <v>34</v>
      </c>
      <c r="L1" s="67" t="s">
        <v>35</v>
      </c>
      <c r="M1" s="67" t="s">
        <v>36</v>
      </c>
      <c r="N1" s="67" t="s">
        <v>37</v>
      </c>
      <c r="O1" s="67" t="s">
        <v>474</v>
      </c>
      <c r="P1" s="67" t="s">
        <v>475</v>
      </c>
      <c r="Q1" s="67" t="s">
        <v>496</v>
      </c>
      <c r="R1" s="67" t="s">
        <v>38</v>
      </c>
      <c r="S1" s="67" t="s">
        <v>39</v>
      </c>
    </row>
    <row r="2" spans="1:39" ht="15" customHeight="1" x14ac:dyDescent="0.25">
      <c r="A2" s="63"/>
      <c r="B2" s="65"/>
      <c r="C2" s="65"/>
      <c r="D2" s="65"/>
      <c r="E2" s="65"/>
      <c r="F2" s="65"/>
      <c r="G2" s="65"/>
      <c r="H2" s="65"/>
      <c r="I2" s="73"/>
      <c r="J2" s="73"/>
      <c r="K2" s="73"/>
      <c r="L2" s="67"/>
      <c r="M2" s="67"/>
      <c r="N2" s="67"/>
      <c r="O2" s="67"/>
      <c r="P2" s="67"/>
      <c r="Q2" s="67"/>
      <c r="R2" s="67"/>
      <c r="S2" s="67"/>
    </row>
    <row r="3" spans="1:39" ht="15" customHeight="1" x14ac:dyDescent="0.25">
      <c r="A3" s="48">
        <f>DATE</f>
        <v>42407</v>
      </c>
      <c r="B3" s="75" t="s">
        <v>473</v>
      </c>
      <c r="C3" s="76"/>
      <c r="D3" s="76"/>
      <c r="E3" s="76"/>
      <c r="F3" s="76"/>
      <c r="G3" s="47" t="s">
        <v>466</v>
      </c>
      <c r="H3" s="47" t="s">
        <v>465</v>
      </c>
      <c r="I3" s="73"/>
      <c r="J3" s="73"/>
      <c r="K3" s="73"/>
      <c r="L3" s="67"/>
      <c r="M3" s="67"/>
      <c r="N3" s="67"/>
      <c r="O3" s="67"/>
      <c r="P3" s="67"/>
      <c r="Q3" s="67"/>
      <c r="R3" s="67"/>
      <c r="S3" s="67"/>
    </row>
    <row r="4" spans="1:39" ht="15" customHeight="1" x14ac:dyDescent="0.25">
      <c r="A4" s="68" t="s">
        <v>74</v>
      </c>
      <c r="B4" s="77" t="s">
        <v>467</v>
      </c>
      <c r="C4" s="78"/>
      <c r="D4" s="78"/>
      <c r="E4" s="78"/>
      <c r="F4" s="79"/>
      <c r="G4" s="56">
        <f>HUALIAN!J4+TAIDONG!J4+ZHUNAN!J4+XINZHU!J4+CENTRAL!J4+NORTH!J4+SOUTH!J4+WEST!J4+EAST!J4+TAOYUAN!J4</f>
        <v>805</v>
      </c>
      <c r="H4" s="56"/>
      <c r="I4" s="73"/>
      <c r="J4" s="73"/>
      <c r="K4" s="73"/>
      <c r="L4" s="67"/>
      <c r="M4" s="67"/>
      <c r="N4" s="67"/>
      <c r="O4" s="67"/>
      <c r="P4" s="67"/>
      <c r="Q4" s="67"/>
      <c r="R4" s="67"/>
      <c r="S4" s="67"/>
    </row>
    <row r="5" spans="1:39" ht="15" customHeight="1" x14ac:dyDescent="0.25">
      <c r="A5" s="69"/>
      <c r="B5" s="77" t="s">
        <v>468</v>
      </c>
      <c r="C5" s="78"/>
      <c r="D5" s="78"/>
      <c r="E5" s="78"/>
      <c r="F5" s="79"/>
      <c r="G5" s="56">
        <f>HUALIAN!J5+TAIDONG!J5+ZHUNAN!J5+XINZHU!J5+CENTRAL!J5+NORTH!J5+SOUTH!J5+WEST!J5+EAST!J5+TAOYUAN!J5</f>
        <v>69</v>
      </c>
      <c r="H5" s="56"/>
      <c r="I5" s="73"/>
      <c r="J5" s="73"/>
      <c r="K5" s="73"/>
      <c r="L5" s="67"/>
      <c r="M5" s="67"/>
      <c r="N5" s="67"/>
      <c r="O5" s="67"/>
      <c r="P5" s="67"/>
      <c r="Q5" s="67"/>
      <c r="R5" s="67"/>
      <c r="S5" s="67"/>
    </row>
    <row r="6" spans="1:39" ht="15" customHeight="1" x14ac:dyDescent="0.25">
      <c r="A6" s="69"/>
      <c r="B6" s="53" t="s">
        <v>20</v>
      </c>
      <c r="C6" s="52"/>
      <c r="D6" s="52"/>
      <c r="E6" s="52"/>
      <c r="F6" s="51"/>
      <c r="G6" s="36"/>
      <c r="H6" s="36"/>
      <c r="I6" s="74"/>
      <c r="J6" s="74"/>
      <c r="K6" s="74"/>
      <c r="L6" s="67"/>
      <c r="M6" s="67"/>
      <c r="N6" s="67"/>
      <c r="O6" s="67"/>
      <c r="P6" s="67"/>
      <c r="Q6" s="67"/>
      <c r="R6" s="67"/>
      <c r="S6" s="67"/>
    </row>
    <row r="7" spans="1:39" ht="15" customHeight="1" x14ac:dyDescent="0.25">
      <c r="A7" s="70"/>
      <c r="B7" s="38" t="s">
        <v>3</v>
      </c>
      <c r="C7" s="38" t="s">
        <v>4</v>
      </c>
      <c r="D7" s="38" t="s">
        <v>5</v>
      </c>
      <c r="E7" s="38" t="s">
        <v>6</v>
      </c>
      <c r="F7" s="39" t="s">
        <v>109</v>
      </c>
      <c r="G7" s="27"/>
      <c r="H7" s="27"/>
      <c r="I7" s="27" t="s">
        <v>26</v>
      </c>
      <c r="J7" s="27" t="s">
        <v>26</v>
      </c>
      <c r="K7" s="27" t="s">
        <v>27</v>
      </c>
      <c r="L7" s="27" t="s">
        <v>28</v>
      </c>
      <c r="M7" s="27" t="s">
        <v>29</v>
      </c>
      <c r="N7" s="27"/>
      <c r="O7" s="27" t="s">
        <v>30</v>
      </c>
      <c r="P7" s="27" t="s">
        <v>469</v>
      </c>
      <c r="Q7" s="27" t="s">
        <v>30</v>
      </c>
      <c r="R7" s="27" t="s">
        <v>31</v>
      </c>
      <c r="S7" s="28"/>
    </row>
    <row r="8" spans="1:39" ht="15" customHeight="1" x14ac:dyDescent="0.25">
      <c r="A8" s="15" t="s">
        <v>67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</row>
    <row r="9" spans="1:39" x14ac:dyDescent="0.25">
      <c r="A9" s="35" t="s">
        <v>57</v>
      </c>
      <c r="B9" s="13">
        <f>SUM(X$16:X$26)</f>
        <v>8</v>
      </c>
      <c r="C9" s="13">
        <f>SUM(Y$16:Y$26)</f>
        <v>17</v>
      </c>
      <c r="D9" s="13">
        <f>SUM(Z$16:Z$26)</f>
        <v>147</v>
      </c>
      <c r="E9" s="13">
        <f>SUM(AA$16:AA$26)</f>
        <v>237</v>
      </c>
      <c r="F9" s="13">
        <f>SUM(AB$16:AB$26)</f>
        <v>1</v>
      </c>
      <c r="G9" s="13"/>
      <c r="H9" s="13"/>
      <c r="I9" s="13">
        <f t="shared" ref="I9:S9" si="0">SUM(AC$16:AC$26)</f>
        <v>3</v>
      </c>
      <c r="J9" s="13">
        <f t="shared" si="0"/>
        <v>2</v>
      </c>
      <c r="K9" s="13">
        <f t="shared" si="0"/>
        <v>542</v>
      </c>
      <c r="L9" s="13">
        <f t="shared" si="0"/>
        <v>112</v>
      </c>
      <c r="M9" s="13">
        <f t="shared" si="0"/>
        <v>585</v>
      </c>
      <c r="N9" s="13">
        <f t="shared" si="0"/>
        <v>1040</v>
      </c>
      <c r="O9" s="13">
        <f t="shared" si="0"/>
        <v>409</v>
      </c>
      <c r="P9" s="13">
        <f t="shared" si="0"/>
        <v>10</v>
      </c>
      <c r="Q9" s="13">
        <f t="shared" si="0"/>
        <v>333</v>
      </c>
      <c r="R9" s="13">
        <f>SUM(AL$16:AL$26)</f>
        <v>75</v>
      </c>
      <c r="S9" s="13">
        <f t="shared" si="0"/>
        <v>5</v>
      </c>
    </row>
    <row r="10" spans="1:39" ht="15" customHeight="1" x14ac:dyDescent="0.25">
      <c r="A10" s="35" t="s">
        <v>58</v>
      </c>
      <c r="B10" s="13">
        <f>SUM(X$27:X$37)</f>
        <v>0</v>
      </c>
      <c r="C10" s="13">
        <f>SUM(Y$27:Y$37)</f>
        <v>0</v>
      </c>
      <c r="D10" s="13">
        <f>SUM(Z$27:Z$37)</f>
        <v>0</v>
      </c>
      <c r="E10" s="13">
        <f>SUM(AA$27:AA$37)</f>
        <v>0</v>
      </c>
      <c r="F10" s="13">
        <f>SUM(AB$27:AB$37)</f>
        <v>0</v>
      </c>
      <c r="G10" s="13"/>
      <c r="H10" s="13"/>
      <c r="I10" s="13">
        <f t="shared" ref="I10:S10" si="1">SUM(AC$27:AC$37)</f>
        <v>0</v>
      </c>
      <c r="J10" s="13">
        <f t="shared" si="1"/>
        <v>0</v>
      </c>
      <c r="K10" s="13">
        <f t="shared" si="1"/>
        <v>0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  <c r="R10" s="13">
        <f t="shared" si="1"/>
        <v>0</v>
      </c>
      <c r="S10" s="13">
        <f t="shared" si="1"/>
        <v>0</v>
      </c>
    </row>
    <row r="11" spans="1:39" x14ac:dyDescent="0.25">
      <c r="A11" s="35" t="s">
        <v>59</v>
      </c>
      <c r="B11" s="13">
        <f>SUM(X$38:X$48)</f>
        <v>0</v>
      </c>
      <c r="C11" s="13">
        <f>SUM(Y$38:Y$48)</f>
        <v>0</v>
      </c>
      <c r="D11" s="13">
        <f>SUM(Z$38:Z$48)</f>
        <v>0</v>
      </c>
      <c r="E11" s="13">
        <f>SUM(AA$38:AA$48)</f>
        <v>0</v>
      </c>
      <c r="F11" s="13">
        <f>SUM(AB$38:AB$48)</f>
        <v>0</v>
      </c>
      <c r="G11" s="13"/>
      <c r="H11" s="13"/>
      <c r="I11" s="13">
        <f t="shared" ref="I11:S11" si="2">SUM(AC$38:AC$48)</f>
        <v>0</v>
      </c>
      <c r="J11" s="13">
        <f t="shared" si="2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  <c r="R11" s="13">
        <f t="shared" si="2"/>
        <v>0</v>
      </c>
      <c r="S11" s="13">
        <f t="shared" si="2"/>
        <v>0</v>
      </c>
    </row>
    <row r="12" spans="1:39" x14ac:dyDescent="0.25">
      <c r="A12" s="35" t="s">
        <v>60</v>
      </c>
      <c r="B12" s="13">
        <f>SUM(X$49:X$59)</f>
        <v>0</v>
      </c>
      <c r="C12" s="13">
        <f>SUM(Y$49:Y$59)</f>
        <v>0</v>
      </c>
      <c r="D12" s="13">
        <f>SUM(Z$49:Z$59)</f>
        <v>0</v>
      </c>
      <c r="E12" s="13">
        <f>SUM(AA$49:AA$59)</f>
        <v>0</v>
      </c>
      <c r="F12" s="13">
        <f>SUM(AB$49:AB$59)</f>
        <v>0</v>
      </c>
      <c r="G12" s="13"/>
      <c r="H12" s="13"/>
      <c r="I12" s="13">
        <f t="shared" ref="I12:S12" si="3">SUM(AC$49:AC$59)</f>
        <v>0</v>
      </c>
      <c r="J12" s="13">
        <f t="shared" si="3"/>
        <v>0</v>
      </c>
      <c r="K12" s="13">
        <f t="shared" si="3"/>
        <v>0</v>
      </c>
      <c r="L12" s="13">
        <f t="shared" si="3"/>
        <v>0</v>
      </c>
      <c r="M12" s="13">
        <f t="shared" si="3"/>
        <v>0</v>
      </c>
      <c r="N12" s="13">
        <f t="shared" si="3"/>
        <v>0</v>
      </c>
      <c r="O12" s="13">
        <f t="shared" si="3"/>
        <v>0</v>
      </c>
      <c r="P12" s="13">
        <f t="shared" si="3"/>
        <v>0</v>
      </c>
      <c r="Q12" s="13">
        <f t="shared" si="3"/>
        <v>0</v>
      </c>
      <c r="R12" s="13">
        <f t="shared" si="3"/>
        <v>0</v>
      </c>
      <c r="S12" s="13">
        <f t="shared" si="3"/>
        <v>0</v>
      </c>
    </row>
    <row r="13" spans="1:39" x14ac:dyDescent="0.25">
      <c r="A13" s="35" t="s">
        <v>61</v>
      </c>
      <c r="B13" s="13">
        <f>SUM(X$60:X$70)</f>
        <v>0</v>
      </c>
      <c r="C13" s="13">
        <f>SUM(Y$60:Y$70)</f>
        <v>0</v>
      </c>
      <c r="D13" s="13">
        <f>SUM(Z$60:Z$70)</f>
        <v>0</v>
      </c>
      <c r="E13" s="13">
        <f>SUM(AA$60:AA$70)</f>
        <v>0</v>
      </c>
      <c r="F13" s="13">
        <f>SUM(AB$60:AB$70)</f>
        <v>0</v>
      </c>
      <c r="G13" s="13"/>
      <c r="H13" s="13"/>
      <c r="I13" s="13">
        <f t="shared" ref="I13:S13" si="4">SUM(AC$60:AC$70)</f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</row>
    <row r="14" spans="1:39" x14ac:dyDescent="0.25">
      <c r="A14" s="20" t="s">
        <v>24</v>
      </c>
      <c r="B14" s="22">
        <f>SUM(B9:B13)</f>
        <v>8</v>
      </c>
      <c r="C14" s="22">
        <f t="shared" ref="C14:S14" si="5">SUM(C9:C13)</f>
        <v>17</v>
      </c>
      <c r="D14" s="22">
        <f t="shared" si="5"/>
        <v>147</v>
      </c>
      <c r="E14" s="22">
        <f t="shared" si="5"/>
        <v>237</v>
      </c>
      <c r="F14" s="22">
        <f t="shared" si="5"/>
        <v>1</v>
      </c>
      <c r="G14" s="22"/>
      <c r="H14" s="22"/>
      <c r="I14" s="22">
        <f t="shared" si="5"/>
        <v>3</v>
      </c>
      <c r="J14" s="22">
        <f t="shared" si="5"/>
        <v>2</v>
      </c>
      <c r="K14" s="22">
        <f t="shared" si="5"/>
        <v>542</v>
      </c>
      <c r="L14" s="22">
        <f t="shared" si="5"/>
        <v>112</v>
      </c>
      <c r="M14" s="22">
        <f t="shared" si="5"/>
        <v>585</v>
      </c>
      <c r="N14" s="22">
        <f t="shared" si="5"/>
        <v>1040</v>
      </c>
      <c r="O14" s="22">
        <f t="shared" si="5"/>
        <v>409</v>
      </c>
      <c r="P14" s="22">
        <f t="shared" si="5"/>
        <v>10</v>
      </c>
      <c r="Q14" s="22">
        <f t="shared" si="5"/>
        <v>333</v>
      </c>
      <c r="R14" s="22">
        <f t="shared" si="5"/>
        <v>75</v>
      </c>
      <c r="S14" s="22">
        <f t="shared" si="5"/>
        <v>5</v>
      </c>
    </row>
    <row r="15" spans="1:39" x14ac:dyDescent="0.25">
      <c r="T15" s="60"/>
      <c r="U15" s="60"/>
      <c r="V15" s="60"/>
      <c r="W15" s="60"/>
      <c r="X15" s="60" t="s">
        <v>3</v>
      </c>
      <c r="Y15" s="60" t="s">
        <v>4</v>
      </c>
      <c r="Z15" s="60" t="s">
        <v>5</v>
      </c>
      <c r="AA15" s="60" t="s">
        <v>6</v>
      </c>
      <c r="AB15" s="60" t="s">
        <v>470</v>
      </c>
      <c r="AC15" s="60" t="s">
        <v>7</v>
      </c>
      <c r="AD15" s="60" t="s">
        <v>8</v>
      </c>
      <c r="AE15" s="60" t="s">
        <v>9</v>
      </c>
      <c r="AF15" s="60" t="s">
        <v>10</v>
      </c>
      <c r="AG15" s="60" t="s">
        <v>11</v>
      </c>
      <c r="AH15" s="60" t="s">
        <v>12</v>
      </c>
      <c r="AI15" s="60" t="s">
        <v>472</v>
      </c>
      <c r="AJ15" s="60" t="s">
        <v>471</v>
      </c>
      <c r="AK15" s="60" t="s">
        <v>13</v>
      </c>
      <c r="AL15" s="60" t="s">
        <v>14</v>
      </c>
      <c r="AM15" s="60" t="s">
        <v>15</v>
      </c>
    </row>
    <row r="16" spans="1:39" x14ac:dyDescent="0.25">
      <c r="T16" s="60" t="s">
        <v>62</v>
      </c>
      <c r="U16" s="71" t="s">
        <v>57</v>
      </c>
      <c r="V16" s="16" t="str">
        <f t="shared" ref="V16:V26" si="6">CONCATENATE(YEAR,":",MONTH,":1:7:", $T16)</f>
        <v>2016:2:1:7:OFFICE</v>
      </c>
      <c r="W16" s="16">
        <f>MATCH($V16,REPORT_DATA_BY_ZONE!$A:$A, 0)</f>
        <v>39</v>
      </c>
      <c r="X16" s="13">
        <f>IFERROR(INDEX(REPORT_DATA_BY_ZONE!$A:$AA,$W16,MATCH(X$15,REPORT_DATA_BY_ZONE!$A$1:$AA$1,0)), "")</f>
        <v>0</v>
      </c>
      <c r="Y16" s="13">
        <f>IFERROR(INDEX(REPORT_DATA_BY_ZONE!$A:$AA,$W16,MATCH(Y$15,REPORT_DATA_BY_ZONE!$A$1:$AA$1,0)), "")</f>
        <v>0</v>
      </c>
      <c r="Z16" s="13">
        <f>IFERROR(INDEX(REPORT_DATA_BY_ZONE!$A:$AA,$W16,MATCH(Z$15,REPORT_DATA_BY_ZONE!$A$1:$AA$1,0)), "")</f>
        <v>7</v>
      </c>
      <c r="AA16" s="13">
        <f>IFERROR(INDEX(REPORT_DATA_BY_ZONE!$A:$AA,$W16,MATCH(AA$15,REPORT_DATA_BY_ZONE!$A$1:$AA$1,0)), "")</f>
        <v>7</v>
      </c>
      <c r="AB16" s="13">
        <f>IFERROR(INDEX(REPORT_DATA_BY_ZONE!$A:$AA,$W16,MATCH(AB$15,REPORT_DATA_BY_ZONE!$A$1:$AA$1,0)), "")</f>
        <v>0</v>
      </c>
      <c r="AC16" s="13">
        <f>IFERROR(INDEX(REPORT_DATA_BY_ZONE!$A:$AA,$W16,MATCH(AC$15,REPORT_DATA_BY_ZONE!$A$1:$AA$1,0)), "")</f>
        <v>0</v>
      </c>
      <c r="AD16" s="13">
        <f>IFERROR(INDEX(REPORT_DATA_BY_ZONE!$A:$AA,$W16,MATCH(AD$15,REPORT_DATA_BY_ZONE!$A$1:$AA$1,0)), "")</f>
        <v>0</v>
      </c>
      <c r="AE16" s="13">
        <f>IFERROR(INDEX(REPORT_DATA_BY_ZONE!$A:$AA,$W16,MATCH(AE$15,REPORT_DATA_BY_ZONE!$A$1:$AA$1,0)), "")</f>
        <v>25</v>
      </c>
      <c r="AF16" s="13">
        <f>IFERROR(INDEX(REPORT_DATA_BY_ZONE!$A:$AA,$W16,MATCH(AF$15,REPORT_DATA_BY_ZONE!$A$1:$AA$1,0)), "")</f>
        <v>1</v>
      </c>
      <c r="AG16" s="13">
        <f>IFERROR(INDEX(REPORT_DATA_BY_ZONE!$A:$AA,$W16,MATCH(AG$15,REPORT_DATA_BY_ZONE!$A$1:$AA$1,0)), "")</f>
        <v>7</v>
      </c>
      <c r="AH16" s="13">
        <f>IFERROR(INDEX(REPORT_DATA_BY_ZONE!$A:$AA,$W16,MATCH(AH$15,REPORT_DATA_BY_ZONE!$A$1:$AA$1,0)), "")</f>
        <v>17</v>
      </c>
      <c r="AI16" s="13">
        <f>IFERROR(INDEX(REPORT_DATA_BY_ZONE!$A:$AA,$W16,MATCH(AI$15,REPORT_DATA_BY_ZONE!$A$1:$AA$1,0)), "")</f>
        <v>7</v>
      </c>
      <c r="AJ16" s="13">
        <f>IFERROR(INDEX(REPORT_DATA_BY_ZONE!$A:$AA,$W16,MATCH(AJ$15,REPORT_DATA_BY_ZONE!$A$1:$AA$1,0)), "")</f>
        <v>2</v>
      </c>
      <c r="AK16" s="13">
        <f>IFERROR(INDEX(REPORT_DATA_BY_ZONE!$A:$AA,$W16,MATCH(AK$15,REPORT_DATA_BY_ZONE!$A$1:$AA$1,0)), "")</f>
        <v>5</v>
      </c>
      <c r="AL16" s="13">
        <f>IFERROR(INDEX(REPORT_DATA_BY_ZONE!$A:$AA,$W16,MATCH(AL$15,REPORT_DATA_BY_ZONE!$A$1:$AA$1,0)), "")</f>
        <v>2</v>
      </c>
      <c r="AM16" s="13">
        <f>IFERROR(INDEX(REPORT_DATA_BY_ZONE!$A:$AA,$W16,MATCH(AM$15,REPORT_DATA_BY_ZONE!$A$1:$AA$1,0)), "")</f>
        <v>0</v>
      </c>
    </row>
    <row r="17" spans="20:39" x14ac:dyDescent="0.25">
      <c r="T17" s="60" t="s">
        <v>68</v>
      </c>
      <c r="U17" s="71"/>
      <c r="V17" s="16" t="str">
        <f t="shared" si="6"/>
        <v>2016:2:1:7:HUALIAN</v>
      </c>
      <c r="W17" s="16">
        <f>MATCH($V17,REPORT_DATA_BY_ZONE!$A:$A, 0)</f>
        <v>37</v>
      </c>
      <c r="X17" s="13">
        <f>IFERROR(INDEX(REPORT_DATA_BY_ZONE!$A:$AA,$W17,MATCH(X$15,REPORT_DATA_BY_ZONE!$A$1:$AA$1,0)), "")</f>
        <v>0</v>
      </c>
      <c r="Y17" s="13">
        <f>IFERROR(INDEX(REPORT_DATA_BY_ZONE!$A:$AA,$W17,MATCH(Y$15,REPORT_DATA_BY_ZONE!$A$1:$AA$1,0)), "")</f>
        <v>1</v>
      </c>
      <c r="Z17" s="13">
        <f>IFERROR(INDEX(REPORT_DATA_BY_ZONE!$A:$AA,$W17,MATCH(Z$15,REPORT_DATA_BY_ZONE!$A$1:$AA$1,0)), "")</f>
        <v>8</v>
      </c>
      <c r="AA17" s="13">
        <f>IFERROR(INDEX(REPORT_DATA_BY_ZONE!$A:$AA,$W17,MATCH(AA$15,REPORT_DATA_BY_ZONE!$A$1:$AA$1,0)), "")</f>
        <v>15</v>
      </c>
      <c r="AB17" s="13">
        <f>IFERROR(INDEX(REPORT_DATA_BY_ZONE!$A:$AA,$W17,MATCH(AB$15,REPORT_DATA_BY_ZONE!$A$1:$AA$1,0)), "")</f>
        <v>0</v>
      </c>
      <c r="AC17" s="13">
        <f>IFERROR(INDEX(REPORT_DATA_BY_ZONE!$A:$AA,$W17,MATCH(AC$15,REPORT_DATA_BY_ZONE!$A$1:$AA$1,0)), "")</f>
        <v>0</v>
      </c>
      <c r="AD17" s="13">
        <f>IFERROR(INDEX(REPORT_DATA_BY_ZONE!$A:$AA,$W17,MATCH(AD$15,REPORT_DATA_BY_ZONE!$A$1:$AA$1,0)), "")</f>
        <v>0</v>
      </c>
      <c r="AE17" s="13">
        <f>IFERROR(INDEX(REPORT_DATA_BY_ZONE!$A:$AA,$W17,MATCH(AE$15,REPORT_DATA_BY_ZONE!$A$1:$AA$1,0)), "")</f>
        <v>34</v>
      </c>
      <c r="AF17" s="13">
        <f>IFERROR(INDEX(REPORT_DATA_BY_ZONE!$A:$AA,$W17,MATCH(AF$15,REPORT_DATA_BY_ZONE!$A$1:$AA$1,0)), "")</f>
        <v>10</v>
      </c>
      <c r="AG17" s="13">
        <f>IFERROR(INDEX(REPORT_DATA_BY_ZONE!$A:$AA,$W17,MATCH(AG$15,REPORT_DATA_BY_ZONE!$A$1:$AA$1,0)), "")</f>
        <v>35</v>
      </c>
      <c r="AH17" s="13">
        <f>IFERROR(INDEX(REPORT_DATA_BY_ZONE!$A:$AA,$W17,MATCH(AH$15,REPORT_DATA_BY_ZONE!$A$1:$AA$1,0)), "")</f>
        <v>47</v>
      </c>
      <c r="AI17" s="13">
        <f>IFERROR(INDEX(REPORT_DATA_BY_ZONE!$A:$AA,$W17,MATCH(AI$15,REPORT_DATA_BY_ZONE!$A$1:$AA$1,0)), "")</f>
        <v>26</v>
      </c>
      <c r="AJ17" s="13">
        <f>IFERROR(INDEX(REPORT_DATA_BY_ZONE!$A:$AA,$W17,MATCH(AJ$15,REPORT_DATA_BY_ZONE!$A$1:$AA$1,0)), "")</f>
        <v>1</v>
      </c>
      <c r="AK17" s="13">
        <f>IFERROR(INDEX(REPORT_DATA_BY_ZONE!$A:$AA,$W17,MATCH(AK$15,REPORT_DATA_BY_ZONE!$A$1:$AA$1,0)), "")</f>
        <v>19</v>
      </c>
      <c r="AL17" s="13">
        <f>IFERROR(INDEX(REPORT_DATA_BY_ZONE!$A:$AA,$W17,MATCH(AL$15,REPORT_DATA_BY_ZONE!$A$1:$AA$1,0)), "")</f>
        <v>2</v>
      </c>
      <c r="AM17" s="13">
        <f>IFERROR(INDEX(REPORT_DATA_BY_ZONE!$A:$AA,$W17,MATCH(AM$15,REPORT_DATA_BY_ZONE!$A$1:$AA$1,0)), "")</f>
        <v>0</v>
      </c>
    </row>
    <row r="18" spans="20:39" x14ac:dyDescent="0.25">
      <c r="T18" s="60" t="s">
        <v>66</v>
      </c>
      <c r="U18" s="71"/>
      <c r="V18" s="16" t="str">
        <f t="shared" si="6"/>
        <v>2016:2:1:7:TAIDONG</v>
      </c>
      <c r="W18" s="16">
        <f>MATCH($V18,REPORT_DATA_BY_ZONE!$A:$A, 0)</f>
        <v>41</v>
      </c>
      <c r="X18" s="13">
        <f>IFERROR(INDEX(REPORT_DATA_BY_ZONE!$A:$AA,$W18,MATCH(X$15,REPORT_DATA_BY_ZONE!$A$1:$AA$1,0)), "")</f>
        <v>0</v>
      </c>
      <c r="Y18" s="13">
        <f>IFERROR(INDEX(REPORT_DATA_BY_ZONE!$A:$AA,$W18,MATCH(Y$15,REPORT_DATA_BY_ZONE!$A$1:$AA$1,0)), "")</f>
        <v>2</v>
      </c>
      <c r="Z18" s="13">
        <f>IFERROR(INDEX(REPORT_DATA_BY_ZONE!$A:$AA,$W18,MATCH(Z$15,REPORT_DATA_BY_ZONE!$A$1:$AA$1,0)), "")</f>
        <v>15</v>
      </c>
      <c r="AA18" s="13">
        <f>IFERROR(INDEX(REPORT_DATA_BY_ZONE!$A:$AA,$W18,MATCH(AA$15,REPORT_DATA_BY_ZONE!$A$1:$AA$1,0)), "")</f>
        <v>19</v>
      </c>
      <c r="AB18" s="13">
        <f>IFERROR(INDEX(REPORT_DATA_BY_ZONE!$A:$AA,$W18,MATCH(AB$15,REPORT_DATA_BY_ZONE!$A$1:$AA$1,0)), "")</f>
        <v>1</v>
      </c>
      <c r="AC18" s="13">
        <f>IFERROR(INDEX(REPORT_DATA_BY_ZONE!$A:$AA,$W18,MATCH(AC$15,REPORT_DATA_BY_ZONE!$A$1:$AA$1,0)), "")</f>
        <v>1</v>
      </c>
      <c r="AD18" s="13">
        <f>IFERROR(INDEX(REPORT_DATA_BY_ZONE!$A:$AA,$W18,MATCH(AD$15,REPORT_DATA_BY_ZONE!$A$1:$AA$1,0)), "")</f>
        <v>1</v>
      </c>
      <c r="AE18" s="13">
        <f>IFERROR(INDEX(REPORT_DATA_BY_ZONE!$A:$AA,$W18,MATCH(AE$15,REPORT_DATA_BY_ZONE!$A$1:$AA$1,0)), "")</f>
        <v>40</v>
      </c>
      <c r="AF18" s="13">
        <f>IFERROR(INDEX(REPORT_DATA_BY_ZONE!$A:$AA,$W18,MATCH(AF$15,REPORT_DATA_BY_ZONE!$A$1:$AA$1,0)), "")</f>
        <v>6</v>
      </c>
      <c r="AG18" s="13">
        <f>IFERROR(INDEX(REPORT_DATA_BY_ZONE!$A:$AA,$W18,MATCH(AG$15,REPORT_DATA_BY_ZONE!$A$1:$AA$1,0)), "")</f>
        <v>33</v>
      </c>
      <c r="AH18" s="13">
        <f>IFERROR(INDEX(REPORT_DATA_BY_ZONE!$A:$AA,$W18,MATCH(AH$15,REPORT_DATA_BY_ZONE!$A$1:$AA$1,0)), "")</f>
        <v>81</v>
      </c>
      <c r="AI18" s="13">
        <f>IFERROR(INDEX(REPORT_DATA_BY_ZONE!$A:$AA,$W18,MATCH(AI$15,REPORT_DATA_BY_ZONE!$A$1:$AA$1,0)), "")</f>
        <v>21</v>
      </c>
      <c r="AJ18" s="13">
        <f>IFERROR(INDEX(REPORT_DATA_BY_ZONE!$A:$AA,$W18,MATCH(AJ$15,REPORT_DATA_BY_ZONE!$A$1:$AA$1,0)), "")</f>
        <v>0</v>
      </c>
      <c r="AK18" s="13">
        <f>IFERROR(INDEX(REPORT_DATA_BY_ZONE!$A:$AA,$W18,MATCH(AK$15,REPORT_DATA_BY_ZONE!$A$1:$AA$1,0)), "")</f>
        <v>19</v>
      </c>
      <c r="AL18" s="13">
        <f>IFERROR(INDEX(REPORT_DATA_BY_ZONE!$A:$AA,$W18,MATCH(AL$15,REPORT_DATA_BY_ZONE!$A$1:$AA$1,0)), "")</f>
        <v>5</v>
      </c>
      <c r="AM18" s="13">
        <f>IFERROR(INDEX(REPORT_DATA_BY_ZONE!$A:$AA,$W18,MATCH(AM$15,REPORT_DATA_BY_ZONE!$A$1:$AA$1,0)), "")</f>
        <v>0</v>
      </c>
    </row>
    <row r="19" spans="20:39" x14ac:dyDescent="0.25">
      <c r="T19" s="60" t="s">
        <v>65</v>
      </c>
      <c r="U19" s="71"/>
      <c r="V19" s="16" t="str">
        <f t="shared" si="6"/>
        <v>2016:2:1:7:ZHUNAN</v>
      </c>
      <c r="W19" s="16">
        <f>MATCH($V19,REPORT_DATA_BY_ZONE!$A:$A, 0)</f>
        <v>45</v>
      </c>
      <c r="X19" s="13">
        <f>IFERROR(INDEX(REPORT_DATA_BY_ZONE!$A:$AA,$W19,MATCH(X$15,REPORT_DATA_BY_ZONE!$A$1:$AA$1,0)), "")</f>
        <v>1</v>
      </c>
      <c r="Y19" s="13">
        <f>IFERROR(INDEX(REPORT_DATA_BY_ZONE!$A:$AA,$W19,MATCH(Y$15,REPORT_DATA_BY_ZONE!$A$1:$AA$1,0)), "")</f>
        <v>1</v>
      </c>
      <c r="Z19" s="13">
        <f>IFERROR(INDEX(REPORT_DATA_BY_ZONE!$A:$AA,$W19,MATCH(Z$15,REPORT_DATA_BY_ZONE!$A$1:$AA$1,0)), "")</f>
        <v>7</v>
      </c>
      <c r="AA19" s="13">
        <f>IFERROR(INDEX(REPORT_DATA_BY_ZONE!$A:$AA,$W19,MATCH(AA$15,REPORT_DATA_BY_ZONE!$A$1:$AA$1,0)), "")</f>
        <v>8</v>
      </c>
      <c r="AB19" s="13">
        <f>IFERROR(INDEX(REPORT_DATA_BY_ZONE!$A:$AA,$W19,MATCH(AB$15,REPORT_DATA_BY_ZONE!$A$1:$AA$1,0)), "")</f>
        <v>0</v>
      </c>
      <c r="AC19" s="13">
        <f>IFERROR(INDEX(REPORT_DATA_BY_ZONE!$A:$AA,$W19,MATCH(AC$15,REPORT_DATA_BY_ZONE!$A$1:$AA$1,0)), "")</f>
        <v>0</v>
      </c>
      <c r="AD19" s="13">
        <f>IFERROR(INDEX(REPORT_DATA_BY_ZONE!$A:$AA,$W19,MATCH(AD$15,REPORT_DATA_BY_ZONE!$A$1:$AA$1,0)), "")</f>
        <v>0</v>
      </c>
      <c r="AE19" s="13">
        <f>IFERROR(INDEX(REPORT_DATA_BY_ZONE!$A:$AA,$W19,MATCH(AE$15,REPORT_DATA_BY_ZONE!$A$1:$AA$1,0)), "")</f>
        <v>22</v>
      </c>
      <c r="AF19" s="13">
        <f>IFERROR(INDEX(REPORT_DATA_BY_ZONE!$A:$AA,$W19,MATCH(AF$15,REPORT_DATA_BY_ZONE!$A$1:$AA$1,0)), "")</f>
        <v>6</v>
      </c>
      <c r="AG19" s="13">
        <f>IFERROR(INDEX(REPORT_DATA_BY_ZONE!$A:$AA,$W19,MATCH(AG$15,REPORT_DATA_BY_ZONE!$A$1:$AA$1,0)), "")</f>
        <v>42</v>
      </c>
      <c r="AH19" s="13">
        <f>IFERROR(INDEX(REPORT_DATA_BY_ZONE!$A:$AA,$W19,MATCH(AH$15,REPORT_DATA_BY_ZONE!$A$1:$AA$1,0)), "")</f>
        <v>80</v>
      </c>
      <c r="AI19" s="13">
        <f>IFERROR(INDEX(REPORT_DATA_BY_ZONE!$A:$AA,$W19,MATCH(AI$15,REPORT_DATA_BY_ZONE!$A$1:$AA$1,0)), "")</f>
        <v>23</v>
      </c>
      <c r="AJ19" s="13">
        <f>IFERROR(INDEX(REPORT_DATA_BY_ZONE!$A:$AA,$W19,MATCH(AJ$15,REPORT_DATA_BY_ZONE!$A$1:$AA$1,0)), "")</f>
        <v>0</v>
      </c>
      <c r="AK19" s="13">
        <f>IFERROR(INDEX(REPORT_DATA_BY_ZONE!$A:$AA,$W19,MATCH(AK$15,REPORT_DATA_BY_ZONE!$A$1:$AA$1,0)), "")</f>
        <v>26</v>
      </c>
      <c r="AL19" s="13">
        <f>IFERROR(INDEX(REPORT_DATA_BY_ZONE!$A:$AA,$W19,MATCH(AL$15,REPORT_DATA_BY_ZONE!$A$1:$AA$1,0)), "")</f>
        <v>6</v>
      </c>
      <c r="AM19" s="13">
        <f>IFERROR(INDEX(REPORT_DATA_BY_ZONE!$A:$AA,$W19,MATCH(AM$15,REPORT_DATA_BY_ZONE!$A$1:$AA$1,0)), "")</f>
        <v>0</v>
      </c>
    </row>
    <row r="20" spans="20:39" x14ac:dyDescent="0.25">
      <c r="T20" s="60" t="s">
        <v>64</v>
      </c>
      <c r="U20" s="71"/>
      <c r="V20" s="16" t="str">
        <f t="shared" si="6"/>
        <v>2016:2:1:7:XINZHU</v>
      </c>
      <c r="W20" s="16">
        <f>MATCH($V20,REPORT_DATA_BY_ZONE!$A:$A, 0)</f>
        <v>44</v>
      </c>
      <c r="X20" s="13">
        <f>IFERROR(INDEX(REPORT_DATA_BY_ZONE!$A:$AA,$W20,MATCH(X$15,REPORT_DATA_BY_ZONE!$A$1:$AA$1,0)), "")</f>
        <v>1</v>
      </c>
      <c r="Y20" s="13">
        <f>IFERROR(INDEX(REPORT_DATA_BY_ZONE!$A:$AA,$W20,MATCH(Y$15,REPORT_DATA_BY_ZONE!$A$1:$AA$1,0)), "")</f>
        <v>3</v>
      </c>
      <c r="Z20" s="13">
        <f>IFERROR(INDEX(REPORT_DATA_BY_ZONE!$A:$AA,$W20,MATCH(Z$15,REPORT_DATA_BY_ZONE!$A$1:$AA$1,0)), "")</f>
        <v>18</v>
      </c>
      <c r="AA20" s="13">
        <f>IFERROR(INDEX(REPORT_DATA_BY_ZONE!$A:$AA,$W20,MATCH(AA$15,REPORT_DATA_BY_ZONE!$A$1:$AA$1,0)), "")</f>
        <v>22</v>
      </c>
      <c r="AB20" s="13">
        <f>IFERROR(INDEX(REPORT_DATA_BY_ZONE!$A:$AA,$W20,MATCH(AB$15,REPORT_DATA_BY_ZONE!$A$1:$AA$1,0)), "")</f>
        <v>0</v>
      </c>
      <c r="AC20" s="13">
        <f>IFERROR(INDEX(REPORT_DATA_BY_ZONE!$A:$AA,$W20,MATCH(AC$15,REPORT_DATA_BY_ZONE!$A$1:$AA$1,0)), "")</f>
        <v>0</v>
      </c>
      <c r="AD20" s="13">
        <f>IFERROR(INDEX(REPORT_DATA_BY_ZONE!$A:$AA,$W20,MATCH(AD$15,REPORT_DATA_BY_ZONE!$A$1:$AA$1,0)), "")</f>
        <v>0</v>
      </c>
      <c r="AE20" s="13">
        <f>IFERROR(INDEX(REPORT_DATA_BY_ZONE!$A:$AA,$W20,MATCH(AE$15,REPORT_DATA_BY_ZONE!$A$1:$AA$1,0)), "")</f>
        <v>51</v>
      </c>
      <c r="AF20" s="13">
        <f>IFERROR(INDEX(REPORT_DATA_BY_ZONE!$A:$AA,$W20,MATCH(AF$15,REPORT_DATA_BY_ZONE!$A$1:$AA$1,0)), "")</f>
        <v>12</v>
      </c>
      <c r="AG20" s="13">
        <f>IFERROR(INDEX(REPORT_DATA_BY_ZONE!$A:$AA,$W20,MATCH(AG$15,REPORT_DATA_BY_ZONE!$A$1:$AA$1,0)), "")</f>
        <v>58</v>
      </c>
      <c r="AH20" s="13">
        <f>IFERROR(INDEX(REPORT_DATA_BY_ZONE!$A:$AA,$W20,MATCH(AH$15,REPORT_DATA_BY_ZONE!$A$1:$AA$1,0)), "")</f>
        <v>126</v>
      </c>
      <c r="AI20" s="13">
        <f>IFERROR(INDEX(REPORT_DATA_BY_ZONE!$A:$AA,$W20,MATCH(AI$15,REPORT_DATA_BY_ZONE!$A$1:$AA$1,0)), "")</f>
        <v>51</v>
      </c>
      <c r="AJ20" s="13">
        <f>IFERROR(INDEX(REPORT_DATA_BY_ZONE!$A:$AA,$W20,MATCH(AJ$15,REPORT_DATA_BY_ZONE!$A$1:$AA$1,0)), "")</f>
        <v>0</v>
      </c>
      <c r="AK20" s="13">
        <f>IFERROR(INDEX(REPORT_DATA_BY_ZONE!$A:$AA,$W20,MATCH(AK$15,REPORT_DATA_BY_ZONE!$A$1:$AA$1,0)), "")</f>
        <v>44</v>
      </c>
      <c r="AL20" s="13">
        <f>IFERROR(INDEX(REPORT_DATA_BY_ZONE!$A:$AA,$W20,MATCH(AL$15,REPORT_DATA_BY_ZONE!$A$1:$AA$1,0)), "")</f>
        <v>13</v>
      </c>
      <c r="AM20" s="13">
        <f>IFERROR(INDEX(REPORT_DATA_BY_ZONE!$A:$AA,$W20,MATCH(AM$15,REPORT_DATA_BY_ZONE!$A$1:$AA$1,0)), "")</f>
        <v>0</v>
      </c>
    </row>
    <row r="21" spans="20:39" x14ac:dyDescent="0.25">
      <c r="T21" s="60" t="s">
        <v>73</v>
      </c>
      <c r="U21" s="71"/>
      <c r="V21" s="16" t="str">
        <f t="shared" si="6"/>
        <v>2016:2:1:7:CENTRAL</v>
      </c>
      <c r="W21" s="16">
        <f>MATCH($V21,REPORT_DATA_BY_ZONE!$A:$A, 0)</f>
        <v>35</v>
      </c>
      <c r="X21" s="13">
        <f>IFERROR(INDEX(REPORT_DATA_BY_ZONE!$A:$AA,$W21,MATCH(X$15,REPORT_DATA_BY_ZONE!$A$1:$AA$1,0)), "")</f>
        <v>0</v>
      </c>
      <c r="Y21" s="13">
        <f>IFERROR(INDEX(REPORT_DATA_BY_ZONE!$A:$AA,$W21,MATCH(Y$15,REPORT_DATA_BY_ZONE!$A$1:$AA$1,0)), "")</f>
        <v>1</v>
      </c>
      <c r="Z21" s="13">
        <f>IFERROR(INDEX(REPORT_DATA_BY_ZONE!$A:$AA,$W21,MATCH(Z$15,REPORT_DATA_BY_ZONE!$A$1:$AA$1,0)), "")</f>
        <v>12</v>
      </c>
      <c r="AA21" s="13">
        <f>IFERROR(INDEX(REPORT_DATA_BY_ZONE!$A:$AA,$W21,MATCH(AA$15,REPORT_DATA_BY_ZONE!$A$1:$AA$1,0)), "")</f>
        <v>25</v>
      </c>
      <c r="AB21" s="13">
        <f>IFERROR(INDEX(REPORT_DATA_BY_ZONE!$A:$AA,$W21,MATCH(AB$15,REPORT_DATA_BY_ZONE!$A$1:$AA$1,0)), "")</f>
        <v>0</v>
      </c>
      <c r="AC21" s="13">
        <f>IFERROR(INDEX(REPORT_DATA_BY_ZONE!$A:$AA,$W21,MATCH(AC$15,REPORT_DATA_BY_ZONE!$A$1:$AA$1,0)), "")</f>
        <v>0</v>
      </c>
      <c r="AD21" s="13">
        <f>IFERROR(INDEX(REPORT_DATA_BY_ZONE!$A:$AA,$W21,MATCH(AD$15,REPORT_DATA_BY_ZONE!$A$1:$AA$1,0)), "")</f>
        <v>0</v>
      </c>
      <c r="AE21" s="13">
        <f>IFERROR(INDEX(REPORT_DATA_BY_ZONE!$A:$AA,$W21,MATCH(AE$15,REPORT_DATA_BY_ZONE!$A$1:$AA$1,0)), "")</f>
        <v>52</v>
      </c>
      <c r="AF21" s="13">
        <f>IFERROR(INDEX(REPORT_DATA_BY_ZONE!$A:$AA,$W21,MATCH(AF$15,REPORT_DATA_BY_ZONE!$A$1:$AA$1,0)), "")</f>
        <v>12</v>
      </c>
      <c r="AG21" s="13">
        <f>IFERROR(INDEX(REPORT_DATA_BY_ZONE!$A:$AA,$W21,MATCH(AG$15,REPORT_DATA_BY_ZONE!$A$1:$AA$1,0)), "")</f>
        <v>72</v>
      </c>
      <c r="AH21" s="13">
        <f>IFERROR(INDEX(REPORT_DATA_BY_ZONE!$A:$AA,$W21,MATCH(AH$15,REPORT_DATA_BY_ZONE!$A$1:$AA$1,0)), "")</f>
        <v>121</v>
      </c>
      <c r="AI21" s="13">
        <f>IFERROR(INDEX(REPORT_DATA_BY_ZONE!$A:$AA,$W21,MATCH(AI$15,REPORT_DATA_BY_ZONE!$A$1:$AA$1,0)), "")</f>
        <v>57</v>
      </c>
      <c r="AJ21" s="13">
        <f>IFERROR(INDEX(REPORT_DATA_BY_ZONE!$A:$AA,$W21,MATCH(AJ$15,REPORT_DATA_BY_ZONE!$A$1:$AA$1,0)), "")</f>
        <v>1</v>
      </c>
      <c r="AK21" s="13">
        <f>IFERROR(INDEX(REPORT_DATA_BY_ZONE!$A:$AA,$W21,MATCH(AK$15,REPORT_DATA_BY_ZONE!$A$1:$AA$1,0)), "")</f>
        <v>32</v>
      </c>
      <c r="AL21" s="13">
        <f>IFERROR(INDEX(REPORT_DATA_BY_ZONE!$A:$AA,$W21,MATCH(AL$15,REPORT_DATA_BY_ZONE!$A$1:$AA$1,0)), "")</f>
        <v>1</v>
      </c>
      <c r="AM21" s="13">
        <f>IFERROR(INDEX(REPORT_DATA_BY_ZONE!$A:$AA,$W21,MATCH(AM$15,REPORT_DATA_BY_ZONE!$A$1:$AA$1,0)), "")</f>
        <v>5</v>
      </c>
    </row>
    <row r="22" spans="20:39" x14ac:dyDescent="0.25">
      <c r="T22" s="60" t="s">
        <v>69</v>
      </c>
      <c r="U22" s="71"/>
      <c r="V22" s="16" t="str">
        <f t="shared" si="6"/>
        <v>2016:2:1:7:NORTH</v>
      </c>
      <c r="W22" s="16">
        <f>MATCH($V22,REPORT_DATA_BY_ZONE!$A:$A, 0)</f>
        <v>38</v>
      </c>
      <c r="X22" s="13">
        <f>IFERROR(INDEX(REPORT_DATA_BY_ZONE!$A:$AA,$W22,MATCH(X$15,REPORT_DATA_BY_ZONE!$A$1:$AA$1,0)), "")</f>
        <v>2</v>
      </c>
      <c r="Y22" s="13">
        <f>IFERROR(INDEX(REPORT_DATA_BY_ZONE!$A:$AA,$W22,MATCH(Y$15,REPORT_DATA_BY_ZONE!$A$1:$AA$1,0)), "")</f>
        <v>3</v>
      </c>
      <c r="Z22" s="13">
        <f>IFERROR(INDEX(REPORT_DATA_BY_ZONE!$A:$AA,$W22,MATCH(Z$15,REPORT_DATA_BY_ZONE!$A$1:$AA$1,0)), "")</f>
        <v>5</v>
      </c>
      <c r="AA22" s="13">
        <f>IFERROR(INDEX(REPORT_DATA_BY_ZONE!$A:$AA,$W22,MATCH(AA$15,REPORT_DATA_BY_ZONE!$A$1:$AA$1,0)), "")</f>
        <v>9</v>
      </c>
      <c r="AB22" s="13">
        <f>IFERROR(INDEX(REPORT_DATA_BY_ZONE!$A:$AA,$W22,MATCH(AB$15,REPORT_DATA_BY_ZONE!$A$1:$AA$1,0)), "")</f>
        <v>0</v>
      </c>
      <c r="AC22" s="13">
        <f>IFERROR(INDEX(REPORT_DATA_BY_ZONE!$A:$AA,$W22,MATCH(AC$15,REPORT_DATA_BY_ZONE!$A$1:$AA$1,0)), "")</f>
        <v>0</v>
      </c>
      <c r="AD22" s="13">
        <f>IFERROR(INDEX(REPORT_DATA_BY_ZONE!$A:$AA,$W22,MATCH(AD$15,REPORT_DATA_BY_ZONE!$A$1:$AA$1,0)), "")</f>
        <v>0</v>
      </c>
      <c r="AE22" s="13">
        <f>IFERROR(INDEX(REPORT_DATA_BY_ZONE!$A:$AA,$W22,MATCH(AE$15,REPORT_DATA_BY_ZONE!$A$1:$AA$1,0)), "")</f>
        <v>29</v>
      </c>
      <c r="AF22" s="13">
        <f>IFERROR(INDEX(REPORT_DATA_BY_ZONE!$A:$AA,$W22,MATCH(AF$15,REPORT_DATA_BY_ZONE!$A$1:$AA$1,0)), "")</f>
        <v>3</v>
      </c>
      <c r="AG22" s="13">
        <f>IFERROR(INDEX(REPORT_DATA_BY_ZONE!$A:$AA,$W22,MATCH(AG$15,REPORT_DATA_BY_ZONE!$A$1:$AA$1,0)), "")</f>
        <v>38</v>
      </c>
      <c r="AH22" s="13">
        <f>IFERROR(INDEX(REPORT_DATA_BY_ZONE!$A:$AA,$W22,MATCH(AH$15,REPORT_DATA_BY_ZONE!$A$1:$AA$1,0)), "")</f>
        <v>40</v>
      </c>
      <c r="AI22" s="13">
        <f>IFERROR(INDEX(REPORT_DATA_BY_ZONE!$A:$AA,$W22,MATCH(AI$15,REPORT_DATA_BY_ZONE!$A$1:$AA$1,0)), "")</f>
        <v>16</v>
      </c>
      <c r="AJ22" s="13">
        <f>IFERROR(INDEX(REPORT_DATA_BY_ZONE!$A:$AA,$W22,MATCH(AJ$15,REPORT_DATA_BY_ZONE!$A$1:$AA$1,0)), "")</f>
        <v>3</v>
      </c>
      <c r="AK22" s="13">
        <f>IFERROR(INDEX(REPORT_DATA_BY_ZONE!$A:$AA,$W22,MATCH(AK$15,REPORT_DATA_BY_ZONE!$A$1:$AA$1,0)), "")</f>
        <v>18</v>
      </c>
      <c r="AL22" s="13">
        <f>IFERROR(INDEX(REPORT_DATA_BY_ZONE!$A:$AA,$W22,MATCH(AL$15,REPORT_DATA_BY_ZONE!$A$1:$AA$1,0)), "")</f>
        <v>5</v>
      </c>
      <c r="AM22" s="13">
        <f>IFERROR(INDEX(REPORT_DATA_BY_ZONE!$A:$AA,$W22,MATCH(AM$15,REPORT_DATA_BY_ZONE!$A$1:$AA$1,0)), "")</f>
        <v>0</v>
      </c>
    </row>
    <row r="23" spans="20:39" x14ac:dyDescent="0.25">
      <c r="T23" s="60" t="s">
        <v>72</v>
      </c>
      <c r="U23" s="71"/>
      <c r="V23" s="16" t="str">
        <f t="shared" si="6"/>
        <v>2016:2:1:7:SOUTH</v>
      </c>
      <c r="W23" s="16">
        <f>MATCH($V23,REPORT_DATA_BY_ZONE!$A:$A, 0)</f>
        <v>40</v>
      </c>
      <c r="X23" s="13">
        <f>IFERROR(INDEX(REPORT_DATA_BY_ZONE!$A:$AA,$W23,MATCH(X$15,REPORT_DATA_BY_ZONE!$A$1:$AA$1,0)), "")</f>
        <v>0</v>
      </c>
      <c r="Y23" s="13">
        <f>IFERROR(INDEX(REPORT_DATA_BY_ZONE!$A:$AA,$W23,MATCH(Y$15,REPORT_DATA_BY_ZONE!$A$1:$AA$1,0)), "")</f>
        <v>1</v>
      </c>
      <c r="Z23" s="13">
        <f>IFERROR(INDEX(REPORT_DATA_BY_ZONE!$A:$AA,$W23,MATCH(Z$15,REPORT_DATA_BY_ZONE!$A$1:$AA$1,0)), "")</f>
        <v>25</v>
      </c>
      <c r="AA23" s="13">
        <f>IFERROR(INDEX(REPORT_DATA_BY_ZONE!$A:$AA,$W23,MATCH(AA$15,REPORT_DATA_BY_ZONE!$A$1:$AA$1,0)), "")</f>
        <v>34</v>
      </c>
      <c r="AB23" s="13">
        <f>IFERROR(INDEX(REPORT_DATA_BY_ZONE!$A:$AA,$W23,MATCH(AB$15,REPORT_DATA_BY_ZONE!$A$1:$AA$1,0)), "")</f>
        <v>0</v>
      </c>
      <c r="AC23" s="13">
        <f>IFERROR(INDEX(REPORT_DATA_BY_ZONE!$A:$AA,$W23,MATCH(AC$15,REPORT_DATA_BY_ZONE!$A$1:$AA$1,0)), "")</f>
        <v>0</v>
      </c>
      <c r="AD23" s="13">
        <f>IFERROR(INDEX(REPORT_DATA_BY_ZONE!$A:$AA,$W23,MATCH(AD$15,REPORT_DATA_BY_ZONE!$A$1:$AA$1,0)), "")</f>
        <v>0</v>
      </c>
      <c r="AE23" s="13">
        <f>IFERROR(INDEX(REPORT_DATA_BY_ZONE!$A:$AA,$W23,MATCH(AE$15,REPORT_DATA_BY_ZONE!$A$1:$AA$1,0)), "")</f>
        <v>81</v>
      </c>
      <c r="AF23" s="13">
        <f>IFERROR(INDEX(REPORT_DATA_BY_ZONE!$A:$AA,$W23,MATCH(AF$15,REPORT_DATA_BY_ZONE!$A$1:$AA$1,0)), "")</f>
        <v>17</v>
      </c>
      <c r="AG23" s="13">
        <f>IFERROR(INDEX(REPORT_DATA_BY_ZONE!$A:$AA,$W23,MATCH(AG$15,REPORT_DATA_BY_ZONE!$A$1:$AA$1,0)), "")</f>
        <v>87</v>
      </c>
      <c r="AH23" s="13">
        <f>IFERROR(INDEX(REPORT_DATA_BY_ZONE!$A:$AA,$W23,MATCH(AH$15,REPORT_DATA_BY_ZONE!$A$1:$AA$1,0)), "")</f>
        <v>130</v>
      </c>
      <c r="AI23" s="13">
        <f>IFERROR(INDEX(REPORT_DATA_BY_ZONE!$A:$AA,$W23,MATCH(AI$15,REPORT_DATA_BY_ZONE!$A$1:$AA$1,0)), "")</f>
        <v>71</v>
      </c>
      <c r="AJ23" s="13">
        <f>IFERROR(INDEX(REPORT_DATA_BY_ZONE!$A:$AA,$W23,MATCH(AJ$15,REPORT_DATA_BY_ZONE!$A$1:$AA$1,0)), "")</f>
        <v>0</v>
      </c>
      <c r="AK23" s="13">
        <f>IFERROR(INDEX(REPORT_DATA_BY_ZONE!$A:$AA,$W23,MATCH(AK$15,REPORT_DATA_BY_ZONE!$A$1:$AA$1,0)), "")</f>
        <v>43</v>
      </c>
      <c r="AL23" s="13">
        <f>IFERROR(INDEX(REPORT_DATA_BY_ZONE!$A:$AA,$W23,MATCH(AL$15,REPORT_DATA_BY_ZONE!$A$1:$AA$1,0)), "")</f>
        <v>13</v>
      </c>
      <c r="AM23" s="13">
        <f>IFERROR(INDEX(REPORT_DATA_BY_ZONE!$A:$AA,$W23,MATCH(AM$15,REPORT_DATA_BY_ZONE!$A$1:$AA$1,0)), "")</f>
        <v>0</v>
      </c>
    </row>
    <row r="24" spans="20:39" x14ac:dyDescent="0.25">
      <c r="T24" s="60" t="s">
        <v>71</v>
      </c>
      <c r="U24" s="71"/>
      <c r="V24" s="16" t="str">
        <f t="shared" si="6"/>
        <v>2016:2:1:7:WEST</v>
      </c>
      <c r="W24" s="16">
        <f>MATCH($V24,REPORT_DATA_BY_ZONE!$A:$A, 0)</f>
        <v>43</v>
      </c>
      <c r="X24" s="13">
        <f>IFERROR(INDEX(REPORT_DATA_BY_ZONE!$A:$AA,$W24,MATCH(X$15,REPORT_DATA_BY_ZONE!$A$1:$AA$1,0)), "")</f>
        <v>1</v>
      </c>
      <c r="Y24" s="13">
        <f>IFERROR(INDEX(REPORT_DATA_BY_ZONE!$A:$AA,$W24,MATCH(Y$15,REPORT_DATA_BY_ZONE!$A$1:$AA$1,0)), "")</f>
        <v>3</v>
      </c>
      <c r="Z24" s="13">
        <f>IFERROR(INDEX(REPORT_DATA_BY_ZONE!$A:$AA,$W24,MATCH(Z$15,REPORT_DATA_BY_ZONE!$A$1:$AA$1,0)), "")</f>
        <v>17</v>
      </c>
      <c r="AA24" s="13">
        <f>IFERROR(INDEX(REPORT_DATA_BY_ZONE!$A:$AA,$W24,MATCH(AA$15,REPORT_DATA_BY_ZONE!$A$1:$AA$1,0)), "")</f>
        <v>26</v>
      </c>
      <c r="AB24" s="13">
        <f>IFERROR(INDEX(REPORT_DATA_BY_ZONE!$A:$AA,$W24,MATCH(AB$15,REPORT_DATA_BY_ZONE!$A$1:$AA$1,0)), "")</f>
        <v>0</v>
      </c>
      <c r="AC24" s="13">
        <f>IFERROR(INDEX(REPORT_DATA_BY_ZONE!$A:$AA,$W24,MATCH(AC$15,REPORT_DATA_BY_ZONE!$A$1:$AA$1,0)), "")</f>
        <v>0</v>
      </c>
      <c r="AD24" s="13">
        <f>IFERROR(INDEX(REPORT_DATA_BY_ZONE!$A:$AA,$W24,MATCH(AD$15,REPORT_DATA_BY_ZONE!$A$1:$AA$1,0)), "")</f>
        <v>0</v>
      </c>
      <c r="AE24" s="13">
        <f>IFERROR(INDEX(REPORT_DATA_BY_ZONE!$A:$AA,$W24,MATCH(AE$15,REPORT_DATA_BY_ZONE!$A$1:$AA$1,0)), "")</f>
        <v>58</v>
      </c>
      <c r="AF24" s="13">
        <f>IFERROR(INDEX(REPORT_DATA_BY_ZONE!$A:$AA,$W24,MATCH(AF$15,REPORT_DATA_BY_ZONE!$A$1:$AA$1,0)), "")</f>
        <v>9</v>
      </c>
      <c r="AG24" s="13">
        <f>IFERROR(INDEX(REPORT_DATA_BY_ZONE!$A:$AA,$W24,MATCH(AG$15,REPORT_DATA_BY_ZONE!$A$1:$AA$1,0)), "")</f>
        <v>57</v>
      </c>
      <c r="AH24" s="13">
        <f>IFERROR(INDEX(REPORT_DATA_BY_ZONE!$A:$AA,$W24,MATCH(AH$15,REPORT_DATA_BY_ZONE!$A$1:$AA$1,0)), "")</f>
        <v>101</v>
      </c>
      <c r="AI24" s="13">
        <f>IFERROR(INDEX(REPORT_DATA_BY_ZONE!$A:$AA,$W24,MATCH(AI$15,REPORT_DATA_BY_ZONE!$A$1:$AA$1,0)), "")</f>
        <v>35</v>
      </c>
      <c r="AJ24" s="13">
        <f>IFERROR(INDEX(REPORT_DATA_BY_ZONE!$A:$AA,$W24,MATCH(AJ$15,REPORT_DATA_BY_ZONE!$A$1:$AA$1,0)), "")</f>
        <v>2</v>
      </c>
      <c r="AK24" s="13">
        <f>IFERROR(INDEX(REPORT_DATA_BY_ZONE!$A:$AA,$W24,MATCH(AK$15,REPORT_DATA_BY_ZONE!$A$1:$AA$1,0)), "")</f>
        <v>46</v>
      </c>
      <c r="AL24" s="13">
        <f>IFERROR(INDEX(REPORT_DATA_BY_ZONE!$A:$AA,$W24,MATCH(AL$15,REPORT_DATA_BY_ZONE!$A$1:$AA$1,0)), "")</f>
        <v>7</v>
      </c>
      <c r="AM24" s="13">
        <f>IFERROR(INDEX(REPORT_DATA_BY_ZONE!$A:$AA,$W24,MATCH(AM$15,REPORT_DATA_BY_ZONE!$A$1:$AA$1,0)), "")</f>
        <v>0</v>
      </c>
    </row>
    <row r="25" spans="20:39" x14ac:dyDescent="0.25">
      <c r="T25" s="60" t="s">
        <v>70</v>
      </c>
      <c r="U25" s="71"/>
      <c r="V25" s="16" t="str">
        <f t="shared" si="6"/>
        <v>2016:2:1:7:EAST</v>
      </c>
      <c r="W25" s="16">
        <f>MATCH($V25,REPORT_DATA_BY_ZONE!$A:$A, 0)</f>
        <v>36</v>
      </c>
      <c r="X25" s="13">
        <f>IFERROR(INDEX(REPORT_DATA_BY_ZONE!$A:$AA,$W25,MATCH(X$15,REPORT_DATA_BY_ZONE!$A$1:$AA$1,0)), "")</f>
        <v>0</v>
      </c>
      <c r="Y25" s="13">
        <f>IFERROR(INDEX(REPORT_DATA_BY_ZONE!$A:$AA,$W25,MATCH(Y$15,REPORT_DATA_BY_ZONE!$A$1:$AA$1,0)), "")</f>
        <v>2</v>
      </c>
      <c r="Z25" s="13">
        <f>IFERROR(INDEX(REPORT_DATA_BY_ZONE!$A:$AA,$W25,MATCH(Z$15,REPORT_DATA_BY_ZONE!$A$1:$AA$1,0)), "")</f>
        <v>18</v>
      </c>
      <c r="AA25" s="13">
        <f>IFERROR(INDEX(REPORT_DATA_BY_ZONE!$A:$AA,$W25,MATCH(AA$15,REPORT_DATA_BY_ZONE!$A$1:$AA$1,0)), "")</f>
        <v>39</v>
      </c>
      <c r="AB25" s="13">
        <f>IFERROR(INDEX(REPORT_DATA_BY_ZONE!$A:$AA,$W25,MATCH(AB$15,REPORT_DATA_BY_ZONE!$A$1:$AA$1,0)), "")</f>
        <v>0</v>
      </c>
      <c r="AC25" s="13">
        <f>IFERROR(INDEX(REPORT_DATA_BY_ZONE!$A:$AA,$W25,MATCH(AC$15,REPORT_DATA_BY_ZONE!$A$1:$AA$1,0)), "")</f>
        <v>1</v>
      </c>
      <c r="AD25" s="13">
        <f>IFERROR(INDEX(REPORT_DATA_BY_ZONE!$A:$AA,$W25,MATCH(AD$15,REPORT_DATA_BY_ZONE!$A$1:$AA$1,0)), "")</f>
        <v>0</v>
      </c>
      <c r="AE25" s="13">
        <f>IFERROR(INDEX(REPORT_DATA_BY_ZONE!$A:$AA,$W25,MATCH(AE$15,REPORT_DATA_BY_ZONE!$A$1:$AA$1,0)), "")</f>
        <v>67</v>
      </c>
      <c r="AF25" s="13">
        <f>IFERROR(INDEX(REPORT_DATA_BY_ZONE!$A:$AA,$W25,MATCH(AF$15,REPORT_DATA_BY_ZONE!$A$1:$AA$1,0)), "")</f>
        <v>22</v>
      </c>
      <c r="AG25" s="13">
        <f>IFERROR(INDEX(REPORT_DATA_BY_ZONE!$A:$AA,$W25,MATCH(AG$15,REPORT_DATA_BY_ZONE!$A$1:$AA$1,0)), "")</f>
        <v>76</v>
      </c>
      <c r="AH25" s="13">
        <f>IFERROR(INDEX(REPORT_DATA_BY_ZONE!$A:$AA,$W25,MATCH(AH$15,REPORT_DATA_BY_ZONE!$A$1:$AA$1,0)), "")</f>
        <v>136</v>
      </c>
      <c r="AI25" s="13">
        <f>IFERROR(INDEX(REPORT_DATA_BY_ZONE!$A:$AA,$W25,MATCH(AI$15,REPORT_DATA_BY_ZONE!$A$1:$AA$1,0)), "")</f>
        <v>48</v>
      </c>
      <c r="AJ25" s="13">
        <f>IFERROR(INDEX(REPORT_DATA_BY_ZONE!$A:$AA,$W25,MATCH(AJ$15,REPORT_DATA_BY_ZONE!$A$1:$AA$1,0)), "")</f>
        <v>1</v>
      </c>
      <c r="AK25" s="13">
        <f>IFERROR(INDEX(REPORT_DATA_BY_ZONE!$A:$AA,$W25,MATCH(AK$15,REPORT_DATA_BY_ZONE!$A$1:$AA$1,0)), "")</f>
        <v>42</v>
      </c>
      <c r="AL25" s="13">
        <f>IFERROR(INDEX(REPORT_DATA_BY_ZONE!$A:$AA,$W25,MATCH(AL$15,REPORT_DATA_BY_ZONE!$A$1:$AA$1,0)), "")</f>
        <v>10</v>
      </c>
      <c r="AM25" s="13">
        <f>IFERROR(INDEX(REPORT_DATA_BY_ZONE!$A:$AA,$W25,MATCH(AM$15,REPORT_DATA_BY_ZONE!$A$1:$AA$1,0)), "")</f>
        <v>0</v>
      </c>
    </row>
    <row r="26" spans="20:39" x14ac:dyDescent="0.25">
      <c r="T26" s="60" t="s">
        <v>63</v>
      </c>
      <c r="U26" s="71"/>
      <c r="V26" s="16" t="str">
        <f t="shared" si="6"/>
        <v>2016:2:1:7:TAOYUAN</v>
      </c>
      <c r="W26" s="16">
        <f>MATCH($V26,REPORT_DATA_BY_ZONE!$A:$A, 0)</f>
        <v>42</v>
      </c>
      <c r="X26" s="13">
        <f>IFERROR(INDEX(REPORT_DATA_BY_ZONE!$A:$AA,$W26,MATCH(X$15,REPORT_DATA_BY_ZONE!$A$1:$AA$1,0)), "")</f>
        <v>3</v>
      </c>
      <c r="Y26" s="13">
        <f>IFERROR(INDEX(REPORT_DATA_BY_ZONE!$A:$AA,$W26,MATCH(Y$15,REPORT_DATA_BY_ZONE!$A$1:$AA$1,0)), "")</f>
        <v>0</v>
      </c>
      <c r="Z26" s="13">
        <f>IFERROR(INDEX(REPORT_DATA_BY_ZONE!$A:$AA,$W26,MATCH(Z$15,REPORT_DATA_BY_ZONE!$A$1:$AA$1,0)), "")</f>
        <v>15</v>
      </c>
      <c r="AA26" s="13">
        <f>IFERROR(INDEX(REPORT_DATA_BY_ZONE!$A:$AA,$W26,MATCH(AA$15,REPORT_DATA_BY_ZONE!$A$1:$AA$1,0)), "")</f>
        <v>33</v>
      </c>
      <c r="AB26" s="13">
        <f>IFERROR(INDEX(REPORT_DATA_BY_ZONE!$A:$AA,$W26,MATCH(AB$15,REPORT_DATA_BY_ZONE!$A$1:$AA$1,0)), "")</f>
        <v>0</v>
      </c>
      <c r="AC26" s="13">
        <f>IFERROR(INDEX(REPORT_DATA_BY_ZONE!$A:$AA,$W26,MATCH(AC$15,REPORT_DATA_BY_ZONE!$A$1:$AA$1,0)), "")</f>
        <v>1</v>
      </c>
      <c r="AD26" s="13">
        <f>IFERROR(INDEX(REPORT_DATA_BY_ZONE!$A:$AA,$W26,MATCH(AD$15,REPORT_DATA_BY_ZONE!$A$1:$AA$1,0)), "")</f>
        <v>1</v>
      </c>
      <c r="AE26" s="13">
        <f>IFERROR(INDEX(REPORT_DATA_BY_ZONE!$A:$AA,$W26,MATCH(AE$15,REPORT_DATA_BY_ZONE!$A$1:$AA$1,0)), "")</f>
        <v>83</v>
      </c>
      <c r="AF26" s="13">
        <f>IFERROR(INDEX(REPORT_DATA_BY_ZONE!$A:$AA,$W26,MATCH(AF$15,REPORT_DATA_BY_ZONE!$A$1:$AA$1,0)), "")</f>
        <v>14</v>
      </c>
      <c r="AG26" s="13">
        <f>IFERROR(INDEX(REPORT_DATA_BY_ZONE!$A:$AA,$W26,MATCH(AG$15,REPORT_DATA_BY_ZONE!$A$1:$AA$1,0)), "")</f>
        <v>80</v>
      </c>
      <c r="AH26" s="13">
        <f>IFERROR(INDEX(REPORT_DATA_BY_ZONE!$A:$AA,$W26,MATCH(AH$15,REPORT_DATA_BY_ZONE!$A$1:$AA$1,0)), "")</f>
        <v>161</v>
      </c>
      <c r="AI26" s="13">
        <f>IFERROR(INDEX(REPORT_DATA_BY_ZONE!$A:$AA,$W26,MATCH(AI$15,REPORT_DATA_BY_ZONE!$A$1:$AA$1,0)), "")</f>
        <v>54</v>
      </c>
      <c r="AJ26" s="13">
        <f>IFERROR(INDEX(REPORT_DATA_BY_ZONE!$A:$AA,$W26,MATCH(AJ$15,REPORT_DATA_BY_ZONE!$A$1:$AA$1,0)), "")</f>
        <v>0</v>
      </c>
      <c r="AK26" s="13">
        <f>IFERROR(INDEX(REPORT_DATA_BY_ZONE!$A:$AA,$W26,MATCH(AK$15,REPORT_DATA_BY_ZONE!$A$1:$AA$1,0)), "")</f>
        <v>39</v>
      </c>
      <c r="AL26" s="13">
        <f>IFERROR(INDEX(REPORT_DATA_BY_ZONE!$A:$AA,$W26,MATCH(AL$15,REPORT_DATA_BY_ZONE!$A$1:$AA$1,0)), "")</f>
        <v>11</v>
      </c>
      <c r="AM26" s="13">
        <f>IFERROR(INDEX(REPORT_DATA_BY_ZONE!$A:$AA,$W26,MATCH(AM$15,REPORT_DATA_BY_ZONE!$A$1:$AA$1,0)), "")</f>
        <v>0</v>
      </c>
    </row>
    <row r="27" spans="20:39" x14ac:dyDescent="0.25">
      <c r="T27" s="60" t="s">
        <v>62</v>
      </c>
      <c r="U27" s="66" t="s">
        <v>58</v>
      </c>
      <c r="V27" s="23" t="str">
        <f t="shared" ref="V27:V37" si="7">CONCATENATE(YEAR,":",MONTH,":2:7:", $T27)</f>
        <v>2016:2:2:7:OFFICE</v>
      </c>
      <c r="W27" s="16" t="e">
        <f>MATCH($V27,REPORT_DATA_BY_ZONE!$A:$A, 0)</f>
        <v>#N/A</v>
      </c>
      <c r="X27" s="13" t="str">
        <f>IFERROR(INDEX(REPORT_DATA_BY_ZONE!$A:$AA,$W27,MATCH(X$15,REPORT_DATA_BY_ZONE!$A$1:$AA$1,0)), "")</f>
        <v/>
      </c>
      <c r="Y27" s="13" t="str">
        <f>IFERROR(INDEX(REPORT_DATA_BY_ZONE!$A:$AA,$W27,MATCH(Y$15,REPORT_DATA_BY_ZONE!$A$1:$AA$1,0)), "")</f>
        <v/>
      </c>
      <c r="Z27" s="13" t="str">
        <f>IFERROR(INDEX(REPORT_DATA_BY_ZONE!$A:$AA,$W27,MATCH(Z$15,REPORT_DATA_BY_ZONE!$A$1:$AA$1,0)), "")</f>
        <v/>
      </c>
      <c r="AA27" s="13" t="str">
        <f>IFERROR(INDEX(REPORT_DATA_BY_ZONE!$A:$AA,$W27,MATCH(AA$15,REPORT_DATA_BY_ZONE!$A$1:$AA$1,0)), "")</f>
        <v/>
      </c>
      <c r="AB27" s="13" t="str">
        <f>IFERROR(INDEX(REPORT_DATA_BY_ZONE!$A:$AA,$W27,MATCH(AB$15,REPORT_DATA_BY_ZONE!$A$1:$AA$1,0)), "")</f>
        <v/>
      </c>
      <c r="AC27" s="13" t="str">
        <f>IFERROR(INDEX(REPORT_DATA_BY_ZONE!$A:$AA,$W27,MATCH(AC$15,REPORT_DATA_BY_ZONE!$A$1:$AA$1,0)), "")</f>
        <v/>
      </c>
      <c r="AD27" s="13" t="str">
        <f>IFERROR(INDEX(REPORT_DATA_BY_ZONE!$A:$AA,$W27,MATCH(AD$15,REPORT_DATA_BY_ZONE!$A$1:$AA$1,0)), "")</f>
        <v/>
      </c>
      <c r="AE27" s="13" t="str">
        <f>IFERROR(INDEX(REPORT_DATA_BY_ZONE!$A:$AA,$W27,MATCH(AE$15,REPORT_DATA_BY_ZONE!$A$1:$AA$1,0)), "")</f>
        <v/>
      </c>
      <c r="AF27" s="13" t="str">
        <f>IFERROR(INDEX(REPORT_DATA_BY_ZONE!$A:$AA,$W27,MATCH(AF$15,REPORT_DATA_BY_ZONE!$A$1:$AA$1,0)), "")</f>
        <v/>
      </c>
      <c r="AG27" s="13" t="str">
        <f>IFERROR(INDEX(REPORT_DATA_BY_ZONE!$A:$AA,$W27,MATCH(AG$15,REPORT_DATA_BY_ZONE!$A$1:$AA$1,0)), "")</f>
        <v/>
      </c>
      <c r="AH27" s="13" t="str">
        <f>IFERROR(INDEX(REPORT_DATA_BY_ZONE!$A:$AA,$W27,MATCH(AH$15,REPORT_DATA_BY_ZONE!$A$1:$AA$1,0)), "")</f>
        <v/>
      </c>
      <c r="AI27" s="13" t="str">
        <f>IFERROR(INDEX(REPORT_DATA_BY_ZONE!$A:$AA,$W27,MATCH(AI$15,REPORT_DATA_BY_ZONE!$A$1:$AA$1,0)), "")</f>
        <v/>
      </c>
      <c r="AJ27" s="13" t="str">
        <f>IFERROR(INDEX(REPORT_DATA_BY_ZONE!$A:$AA,$W27,MATCH(AJ$15,REPORT_DATA_BY_ZONE!$A$1:$AA$1,0)), "")</f>
        <v/>
      </c>
      <c r="AK27" s="13" t="str">
        <f>IFERROR(INDEX(REPORT_DATA_BY_ZONE!$A:$AA,$W27,MATCH(AK$15,REPORT_DATA_BY_ZONE!$A$1:$AA$1,0)), "")</f>
        <v/>
      </c>
      <c r="AL27" s="13" t="str">
        <f>IFERROR(INDEX(REPORT_DATA_BY_ZONE!$A:$AA,$W27,MATCH(AL$15,REPORT_DATA_BY_ZONE!$A$1:$AA$1,0)), "")</f>
        <v/>
      </c>
      <c r="AM27" s="13" t="str">
        <f>IFERROR(INDEX(REPORT_DATA_BY_ZONE!$A:$AA,$W27,MATCH(AM$15,REPORT_DATA_BY_ZONE!$A$1:$AA$1,0)), "")</f>
        <v/>
      </c>
    </row>
    <row r="28" spans="20:39" x14ac:dyDescent="0.25">
      <c r="T28" s="60" t="s">
        <v>68</v>
      </c>
      <c r="U28" s="66"/>
      <c r="V28" s="23" t="str">
        <f t="shared" si="7"/>
        <v>2016:2:2:7:HUALIAN</v>
      </c>
      <c r="W28" s="16" t="e">
        <f>MATCH($V28,REPORT_DATA_BY_ZONE!$A:$A, 0)</f>
        <v>#N/A</v>
      </c>
      <c r="X28" s="13" t="str">
        <f>IFERROR(INDEX(REPORT_DATA_BY_ZONE!$A:$AA,$W28,MATCH(X$15,REPORT_DATA_BY_ZONE!$A$1:$AA$1,0)), "")</f>
        <v/>
      </c>
      <c r="Y28" s="13" t="str">
        <f>IFERROR(INDEX(REPORT_DATA_BY_ZONE!$A:$AA,$W28,MATCH(Y$15,REPORT_DATA_BY_ZONE!$A$1:$AA$1,0)), "")</f>
        <v/>
      </c>
      <c r="Z28" s="13" t="str">
        <f>IFERROR(INDEX(REPORT_DATA_BY_ZONE!$A:$AA,$W28,MATCH(Z$15,REPORT_DATA_BY_ZONE!$A$1:$AA$1,0)), "")</f>
        <v/>
      </c>
      <c r="AA28" s="13" t="str">
        <f>IFERROR(INDEX(REPORT_DATA_BY_ZONE!$A:$AA,$W28,MATCH(AA$15,REPORT_DATA_BY_ZONE!$A$1:$AA$1,0)), "")</f>
        <v/>
      </c>
      <c r="AB28" s="13" t="str">
        <f>IFERROR(INDEX(REPORT_DATA_BY_ZONE!$A:$AA,$W28,MATCH(AB$15,REPORT_DATA_BY_ZONE!$A$1:$AA$1,0)), "")</f>
        <v/>
      </c>
      <c r="AC28" s="13" t="str">
        <f>IFERROR(INDEX(REPORT_DATA_BY_ZONE!$A:$AA,$W28,MATCH(AC$15,REPORT_DATA_BY_ZONE!$A$1:$AA$1,0)), "")</f>
        <v/>
      </c>
      <c r="AD28" s="13" t="str">
        <f>IFERROR(INDEX(REPORT_DATA_BY_ZONE!$A:$AA,$W28,MATCH(AD$15,REPORT_DATA_BY_ZONE!$A$1:$AA$1,0)), "")</f>
        <v/>
      </c>
      <c r="AE28" s="13" t="str">
        <f>IFERROR(INDEX(REPORT_DATA_BY_ZONE!$A:$AA,$W28,MATCH(AE$15,REPORT_DATA_BY_ZONE!$A$1:$AA$1,0)), "")</f>
        <v/>
      </c>
      <c r="AF28" s="13" t="str">
        <f>IFERROR(INDEX(REPORT_DATA_BY_ZONE!$A:$AA,$W28,MATCH(AF$15,REPORT_DATA_BY_ZONE!$A$1:$AA$1,0)), "")</f>
        <v/>
      </c>
      <c r="AG28" s="13" t="str">
        <f>IFERROR(INDEX(REPORT_DATA_BY_ZONE!$A:$AA,$W28,MATCH(AG$15,REPORT_DATA_BY_ZONE!$A$1:$AA$1,0)), "")</f>
        <v/>
      </c>
      <c r="AH28" s="13" t="str">
        <f>IFERROR(INDEX(REPORT_DATA_BY_ZONE!$A:$AA,$W28,MATCH(AH$15,REPORT_DATA_BY_ZONE!$A$1:$AA$1,0)), "")</f>
        <v/>
      </c>
      <c r="AI28" s="13" t="str">
        <f>IFERROR(INDEX(REPORT_DATA_BY_ZONE!$A:$AA,$W28,MATCH(AI$15,REPORT_DATA_BY_ZONE!$A$1:$AA$1,0)), "")</f>
        <v/>
      </c>
      <c r="AJ28" s="13" t="str">
        <f>IFERROR(INDEX(REPORT_DATA_BY_ZONE!$A:$AA,$W28,MATCH(AJ$15,REPORT_DATA_BY_ZONE!$A$1:$AA$1,0)), "")</f>
        <v/>
      </c>
      <c r="AK28" s="13" t="str">
        <f>IFERROR(INDEX(REPORT_DATA_BY_ZONE!$A:$AA,$W28,MATCH(AK$15,REPORT_DATA_BY_ZONE!$A$1:$AA$1,0)), "")</f>
        <v/>
      </c>
      <c r="AL28" s="13" t="str">
        <f>IFERROR(INDEX(REPORT_DATA_BY_ZONE!$A:$AA,$W28,MATCH(AL$15,REPORT_DATA_BY_ZONE!$A$1:$AA$1,0)), "")</f>
        <v/>
      </c>
      <c r="AM28" s="13" t="str">
        <f>IFERROR(INDEX(REPORT_DATA_BY_ZONE!$A:$AA,$W28,MATCH(AM$15,REPORT_DATA_BY_ZONE!$A$1:$AA$1,0)), "")</f>
        <v/>
      </c>
    </row>
    <row r="29" spans="20:39" x14ac:dyDescent="0.25">
      <c r="T29" s="60" t="s">
        <v>66</v>
      </c>
      <c r="U29" s="66"/>
      <c r="V29" s="23" t="str">
        <f t="shared" si="7"/>
        <v>2016:2:2:7:TAIDONG</v>
      </c>
      <c r="W29" s="16" t="e">
        <f>MATCH($V29,REPORT_DATA_BY_ZONE!$A:$A, 0)</f>
        <v>#N/A</v>
      </c>
      <c r="X29" s="13" t="str">
        <f>IFERROR(INDEX(REPORT_DATA_BY_ZONE!$A:$AA,$W29,MATCH(X$15,REPORT_DATA_BY_ZONE!$A$1:$AA$1,0)), "")</f>
        <v/>
      </c>
      <c r="Y29" s="13" t="str">
        <f>IFERROR(INDEX(REPORT_DATA_BY_ZONE!$A:$AA,$W29,MATCH(Y$15,REPORT_DATA_BY_ZONE!$A$1:$AA$1,0)), "")</f>
        <v/>
      </c>
      <c r="Z29" s="13" t="str">
        <f>IFERROR(INDEX(REPORT_DATA_BY_ZONE!$A:$AA,$W29,MATCH(Z$15,REPORT_DATA_BY_ZONE!$A$1:$AA$1,0)), "")</f>
        <v/>
      </c>
      <c r="AA29" s="13" t="str">
        <f>IFERROR(INDEX(REPORT_DATA_BY_ZONE!$A:$AA,$W29,MATCH(AA$15,REPORT_DATA_BY_ZONE!$A$1:$AA$1,0)), "")</f>
        <v/>
      </c>
      <c r="AB29" s="13" t="str">
        <f>IFERROR(INDEX(REPORT_DATA_BY_ZONE!$A:$AA,$W29,MATCH(AB$15,REPORT_DATA_BY_ZONE!$A$1:$AA$1,0)), "")</f>
        <v/>
      </c>
      <c r="AC29" s="13" t="str">
        <f>IFERROR(INDEX(REPORT_DATA_BY_ZONE!$A:$AA,$W29,MATCH(AC$15,REPORT_DATA_BY_ZONE!$A$1:$AA$1,0)), "")</f>
        <v/>
      </c>
      <c r="AD29" s="13" t="str">
        <f>IFERROR(INDEX(REPORT_DATA_BY_ZONE!$A:$AA,$W29,MATCH(AD$15,REPORT_DATA_BY_ZONE!$A$1:$AA$1,0)), "")</f>
        <v/>
      </c>
      <c r="AE29" s="13" t="str">
        <f>IFERROR(INDEX(REPORT_DATA_BY_ZONE!$A:$AA,$W29,MATCH(AE$15,REPORT_DATA_BY_ZONE!$A$1:$AA$1,0)), "")</f>
        <v/>
      </c>
      <c r="AF29" s="13" t="str">
        <f>IFERROR(INDEX(REPORT_DATA_BY_ZONE!$A:$AA,$W29,MATCH(AF$15,REPORT_DATA_BY_ZONE!$A$1:$AA$1,0)), "")</f>
        <v/>
      </c>
      <c r="AG29" s="13" t="str">
        <f>IFERROR(INDEX(REPORT_DATA_BY_ZONE!$A:$AA,$W29,MATCH(AG$15,REPORT_DATA_BY_ZONE!$A$1:$AA$1,0)), "")</f>
        <v/>
      </c>
      <c r="AH29" s="13" t="str">
        <f>IFERROR(INDEX(REPORT_DATA_BY_ZONE!$A:$AA,$W29,MATCH(AH$15,REPORT_DATA_BY_ZONE!$A$1:$AA$1,0)), "")</f>
        <v/>
      </c>
      <c r="AI29" s="13" t="str">
        <f>IFERROR(INDEX(REPORT_DATA_BY_ZONE!$A:$AA,$W29,MATCH(AI$15,REPORT_DATA_BY_ZONE!$A$1:$AA$1,0)), "")</f>
        <v/>
      </c>
      <c r="AJ29" s="13" t="str">
        <f>IFERROR(INDEX(REPORT_DATA_BY_ZONE!$A:$AA,$W29,MATCH(AJ$15,REPORT_DATA_BY_ZONE!$A$1:$AA$1,0)), "")</f>
        <v/>
      </c>
      <c r="AK29" s="13" t="str">
        <f>IFERROR(INDEX(REPORT_DATA_BY_ZONE!$A:$AA,$W29,MATCH(AK$15,REPORT_DATA_BY_ZONE!$A$1:$AA$1,0)), "")</f>
        <v/>
      </c>
      <c r="AL29" s="13" t="str">
        <f>IFERROR(INDEX(REPORT_DATA_BY_ZONE!$A:$AA,$W29,MATCH(AL$15,REPORT_DATA_BY_ZONE!$A$1:$AA$1,0)), "")</f>
        <v/>
      </c>
      <c r="AM29" s="13" t="str">
        <f>IFERROR(INDEX(REPORT_DATA_BY_ZONE!$A:$AA,$W29,MATCH(AM$15,REPORT_DATA_BY_ZONE!$A$1:$AA$1,0)), "")</f>
        <v/>
      </c>
    </row>
    <row r="30" spans="20:39" x14ac:dyDescent="0.25">
      <c r="T30" s="60" t="s">
        <v>65</v>
      </c>
      <c r="U30" s="66"/>
      <c r="V30" s="23" t="str">
        <f t="shared" si="7"/>
        <v>2016:2:2:7:ZHUNAN</v>
      </c>
      <c r="W30" s="16" t="e">
        <f>MATCH($V30,REPORT_DATA_BY_ZONE!$A:$A, 0)</f>
        <v>#N/A</v>
      </c>
      <c r="X30" s="13" t="str">
        <f>IFERROR(INDEX(REPORT_DATA_BY_ZONE!$A:$AA,$W30,MATCH(X$15,REPORT_DATA_BY_ZONE!$A$1:$AA$1,0)), "")</f>
        <v/>
      </c>
      <c r="Y30" s="13" t="str">
        <f>IFERROR(INDEX(REPORT_DATA_BY_ZONE!$A:$AA,$W30,MATCH(Y$15,REPORT_DATA_BY_ZONE!$A$1:$AA$1,0)), "")</f>
        <v/>
      </c>
      <c r="Z30" s="13" t="str">
        <f>IFERROR(INDEX(REPORT_DATA_BY_ZONE!$A:$AA,$W30,MATCH(Z$15,REPORT_DATA_BY_ZONE!$A$1:$AA$1,0)), "")</f>
        <v/>
      </c>
      <c r="AA30" s="13" t="str">
        <f>IFERROR(INDEX(REPORT_DATA_BY_ZONE!$A:$AA,$W30,MATCH(AA$15,REPORT_DATA_BY_ZONE!$A$1:$AA$1,0)), "")</f>
        <v/>
      </c>
      <c r="AB30" s="13" t="str">
        <f>IFERROR(INDEX(REPORT_DATA_BY_ZONE!$A:$AA,$W30,MATCH(AB$15,REPORT_DATA_BY_ZONE!$A$1:$AA$1,0)), "")</f>
        <v/>
      </c>
      <c r="AC30" s="13" t="str">
        <f>IFERROR(INDEX(REPORT_DATA_BY_ZONE!$A:$AA,$W30,MATCH(AC$15,REPORT_DATA_BY_ZONE!$A$1:$AA$1,0)), "")</f>
        <v/>
      </c>
      <c r="AD30" s="13" t="str">
        <f>IFERROR(INDEX(REPORT_DATA_BY_ZONE!$A:$AA,$W30,MATCH(AD$15,REPORT_DATA_BY_ZONE!$A$1:$AA$1,0)), "")</f>
        <v/>
      </c>
      <c r="AE30" s="13" t="str">
        <f>IFERROR(INDEX(REPORT_DATA_BY_ZONE!$A:$AA,$W30,MATCH(AE$15,REPORT_DATA_BY_ZONE!$A$1:$AA$1,0)), "")</f>
        <v/>
      </c>
      <c r="AF30" s="13" t="str">
        <f>IFERROR(INDEX(REPORT_DATA_BY_ZONE!$A:$AA,$W30,MATCH(AF$15,REPORT_DATA_BY_ZONE!$A$1:$AA$1,0)), "")</f>
        <v/>
      </c>
      <c r="AG30" s="13" t="str">
        <f>IFERROR(INDEX(REPORT_DATA_BY_ZONE!$A:$AA,$W30,MATCH(AG$15,REPORT_DATA_BY_ZONE!$A$1:$AA$1,0)), "")</f>
        <v/>
      </c>
      <c r="AH30" s="13" t="str">
        <f>IFERROR(INDEX(REPORT_DATA_BY_ZONE!$A:$AA,$W30,MATCH(AH$15,REPORT_DATA_BY_ZONE!$A$1:$AA$1,0)), "")</f>
        <v/>
      </c>
      <c r="AI30" s="13" t="str">
        <f>IFERROR(INDEX(REPORT_DATA_BY_ZONE!$A:$AA,$W30,MATCH(AI$15,REPORT_DATA_BY_ZONE!$A$1:$AA$1,0)), "")</f>
        <v/>
      </c>
      <c r="AJ30" s="13" t="str">
        <f>IFERROR(INDEX(REPORT_DATA_BY_ZONE!$A:$AA,$W30,MATCH(AJ$15,REPORT_DATA_BY_ZONE!$A$1:$AA$1,0)), "")</f>
        <v/>
      </c>
      <c r="AK30" s="13" t="str">
        <f>IFERROR(INDEX(REPORT_DATA_BY_ZONE!$A:$AA,$W30,MATCH(AK$15,REPORT_DATA_BY_ZONE!$A$1:$AA$1,0)), "")</f>
        <v/>
      </c>
      <c r="AL30" s="13" t="str">
        <f>IFERROR(INDEX(REPORT_DATA_BY_ZONE!$A:$AA,$W30,MATCH(AL$15,REPORT_DATA_BY_ZONE!$A$1:$AA$1,0)), "")</f>
        <v/>
      </c>
      <c r="AM30" s="13" t="str">
        <f>IFERROR(INDEX(REPORT_DATA_BY_ZONE!$A:$AA,$W30,MATCH(AM$15,REPORT_DATA_BY_ZONE!$A$1:$AA$1,0)), "")</f>
        <v/>
      </c>
    </row>
    <row r="31" spans="20:39" x14ac:dyDescent="0.25">
      <c r="T31" s="60" t="s">
        <v>64</v>
      </c>
      <c r="U31" s="66"/>
      <c r="V31" s="23" t="str">
        <f t="shared" si="7"/>
        <v>2016:2:2:7:XINZHU</v>
      </c>
      <c r="W31" s="16" t="e">
        <f>MATCH($V31,REPORT_DATA_BY_ZONE!$A:$A, 0)</f>
        <v>#N/A</v>
      </c>
      <c r="X31" s="13" t="str">
        <f>IFERROR(INDEX(REPORT_DATA_BY_ZONE!$A:$AA,$W31,MATCH(X$15,REPORT_DATA_BY_ZONE!$A$1:$AA$1,0)), "")</f>
        <v/>
      </c>
      <c r="Y31" s="13" t="str">
        <f>IFERROR(INDEX(REPORT_DATA_BY_ZONE!$A:$AA,$W31,MATCH(Y$15,REPORT_DATA_BY_ZONE!$A$1:$AA$1,0)), "")</f>
        <v/>
      </c>
      <c r="Z31" s="13" t="str">
        <f>IFERROR(INDEX(REPORT_DATA_BY_ZONE!$A:$AA,$W31,MATCH(Z$15,REPORT_DATA_BY_ZONE!$A$1:$AA$1,0)), "")</f>
        <v/>
      </c>
      <c r="AA31" s="13" t="str">
        <f>IFERROR(INDEX(REPORT_DATA_BY_ZONE!$A:$AA,$W31,MATCH(AA$15,REPORT_DATA_BY_ZONE!$A$1:$AA$1,0)), "")</f>
        <v/>
      </c>
      <c r="AB31" s="13" t="str">
        <f>IFERROR(INDEX(REPORT_DATA_BY_ZONE!$A:$AA,$W31,MATCH(AB$15,REPORT_DATA_BY_ZONE!$A$1:$AA$1,0)), "")</f>
        <v/>
      </c>
      <c r="AC31" s="13" t="str">
        <f>IFERROR(INDEX(REPORT_DATA_BY_ZONE!$A:$AA,$W31,MATCH(AC$15,REPORT_DATA_BY_ZONE!$A$1:$AA$1,0)), "")</f>
        <v/>
      </c>
      <c r="AD31" s="13" t="str">
        <f>IFERROR(INDEX(REPORT_DATA_BY_ZONE!$A:$AA,$W31,MATCH(AD$15,REPORT_DATA_BY_ZONE!$A$1:$AA$1,0)), "")</f>
        <v/>
      </c>
      <c r="AE31" s="13" t="str">
        <f>IFERROR(INDEX(REPORT_DATA_BY_ZONE!$A:$AA,$W31,MATCH(AE$15,REPORT_DATA_BY_ZONE!$A$1:$AA$1,0)), "")</f>
        <v/>
      </c>
      <c r="AF31" s="13" t="str">
        <f>IFERROR(INDEX(REPORT_DATA_BY_ZONE!$A:$AA,$W31,MATCH(AF$15,REPORT_DATA_BY_ZONE!$A$1:$AA$1,0)), "")</f>
        <v/>
      </c>
      <c r="AG31" s="13" t="str">
        <f>IFERROR(INDEX(REPORT_DATA_BY_ZONE!$A:$AA,$W31,MATCH(AG$15,REPORT_DATA_BY_ZONE!$A$1:$AA$1,0)), "")</f>
        <v/>
      </c>
      <c r="AH31" s="13" t="str">
        <f>IFERROR(INDEX(REPORT_DATA_BY_ZONE!$A:$AA,$W31,MATCH(AH$15,REPORT_DATA_BY_ZONE!$A$1:$AA$1,0)), "")</f>
        <v/>
      </c>
      <c r="AI31" s="13" t="str">
        <f>IFERROR(INDEX(REPORT_DATA_BY_ZONE!$A:$AA,$W31,MATCH(AI$15,REPORT_DATA_BY_ZONE!$A$1:$AA$1,0)), "")</f>
        <v/>
      </c>
      <c r="AJ31" s="13" t="str">
        <f>IFERROR(INDEX(REPORT_DATA_BY_ZONE!$A:$AA,$W31,MATCH(AJ$15,REPORT_DATA_BY_ZONE!$A$1:$AA$1,0)), "")</f>
        <v/>
      </c>
      <c r="AK31" s="13" t="str">
        <f>IFERROR(INDEX(REPORT_DATA_BY_ZONE!$A:$AA,$W31,MATCH(AK$15,REPORT_DATA_BY_ZONE!$A$1:$AA$1,0)), "")</f>
        <v/>
      </c>
      <c r="AL31" s="13" t="str">
        <f>IFERROR(INDEX(REPORT_DATA_BY_ZONE!$A:$AA,$W31,MATCH(AL$15,REPORT_DATA_BY_ZONE!$A$1:$AA$1,0)), "")</f>
        <v/>
      </c>
      <c r="AM31" s="13" t="str">
        <f>IFERROR(INDEX(REPORT_DATA_BY_ZONE!$A:$AA,$W31,MATCH(AM$15,REPORT_DATA_BY_ZONE!$A$1:$AA$1,0)), "")</f>
        <v/>
      </c>
    </row>
    <row r="32" spans="20:39" x14ac:dyDescent="0.25">
      <c r="T32" s="60" t="s">
        <v>73</v>
      </c>
      <c r="U32" s="66"/>
      <c r="V32" s="23" t="str">
        <f t="shared" si="7"/>
        <v>2016:2:2:7:CENTRAL</v>
      </c>
      <c r="W32" s="16" t="e">
        <f>MATCH($V32,REPORT_DATA_BY_ZONE!$A:$A, 0)</f>
        <v>#N/A</v>
      </c>
      <c r="X32" s="13" t="str">
        <f>IFERROR(INDEX(REPORT_DATA_BY_ZONE!$A:$AA,$W32,MATCH(X$15,REPORT_DATA_BY_ZONE!$A$1:$AA$1,0)), "")</f>
        <v/>
      </c>
      <c r="Y32" s="13" t="str">
        <f>IFERROR(INDEX(REPORT_DATA_BY_ZONE!$A:$AA,$W32,MATCH(Y$15,REPORT_DATA_BY_ZONE!$A$1:$AA$1,0)), "")</f>
        <v/>
      </c>
      <c r="Z32" s="13" t="str">
        <f>IFERROR(INDEX(REPORT_DATA_BY_ZONE!$A:$AA,$W32,MATCH(Z$15,REPORT_DATA_BY_ZONE!$A$1:$AA$1,0)), "")</f>
        <v/>
      </c>
      <c r="AA32" s="13" t="str">
        <f>IFERROR(INDEX(REPORT_DATA_BY_ZONE!$A:$AA,$W32,MATCH(AA$15,REPORT_DATA_BY_ZONE!$A$1:$AA$1,0)), "")</f>
        <v/>
      </c>
      <c r="AB32" s="13" t="str">
        <f>IFERROR(INDEX(REPORT_DATA_BY_ZONE!$A:$AA,$W32,MATCH(AB$15,REPORT_DATA_BY_ZONE!$A$1:$AA$1,0)), "")</f>
        <v/>
      </c>
      <c r="AC32" s="13" t="str">
        <f>IFERROR(INDEX(REPORT_DATA_BY_ZONE!$A:$AA,$W32,MATCH(AC$15,REPORT_DATA_BY_ZONE!$A$1:$AA$1,0)), "")</f>
        <v/>
      </c>
      <c r="AD32" s="13" t="str">
        <f>IFERROR(INDEX(REPORT_DATA_BY_ZONE!$A:$AA,$W32,MATCH(AD$15,REPORT_DATA_BY_ZONE!$A$1:$AA$1,0)), "")</f>
        <v/>
      </c>
      <c r="AE32" s="13" t="str">
        <f>IFERROR(INDEX(REPORT_DATA_BY_ZONE!$A:$AA,$W32,MATCH(AE$15,REPORT_DATA_BY_ZONE!$A$1:$AA$1,0)), "")</f>
        <v/>
      </c>
      <c r="AF32" s="13" t="str">
        <f>IFERROR(INDEX(REPORT_DATA_BY_ZONE!$A:$AA,$W32,MATCH(AF$15,REPORT_DATA_BY_ZONE!$A$1:$AA$1,0)), "")</f>
        <v/>
      </c>
      <c r="AG32" s="13" t="str">
        <f>IFERROR(INDEX(REPORT_DATA_BY_ZONE!$A:$AA,$W32,MATCH(AG$15,REPORT_DATA_BY_ZONE!$A$1:$AA$1,0)), "")</f>
        <v/>
      </c>
      <c r="AH32" s="13" t="str">
        <f>IFERROR(INDEX(REPORT_DATA_BY_ZONE!$A:$AA,$W32,MATCH(AH$15,REPORT_DATA_BY_ZONE!$A$1:$AA$1,0)), "")</f>
        <v/>
      </c>
      <c r="AI32" s="13" t="str">
        <f>IFERROR(INDEX(REPORT_DATA_BY_ZONE!$A:$AA,$W32,MATCH(AI$15,REPORT_DATA_BY_ZONE!$A$1:$AA$1,0)), "")</f>
        <v/>
      </c>
      <c r="AJ32" s="13" t="str">
        <f>IFERROR(INDEX(REPORT_DATA_BY_ZONE!$A:$AA,$W32,MATCH(AJ$15,REPORT_DATA_BY_ZONE!$A$1:$AA$1,0)), "")</f>
        <v/>
      </c>
      <c r="AK32" s="13" t="str">
        <f>IFERROR(INDEX(REPORT_DATA_BY_ZONE!$A:$AA,$W32,MATCH(AK$15,REPORT_DATA_BY_ZONE!$A$1:$AA$1,0)), "")</f>
        <v/>
      </c>
      <c r="AL32" s="13" t="str">
        <f>IFERROR(INDEX(REPORT_DATA_BY_ZONE!$A:$AA,$W32,MATCH(AL$15,REPORT_DATA_BY_ZONE!$A$1:$AA$1,0)), "")</f>
        <v/>
      </c>
      <c r="AM32" s="13" t="str">
        <f>IFERROR(INDEX(REPORT_DATA_BY_ZONE!$A:$AA,$W32,MATCH(AM$15,REPORT_DATA_BY_ZONE!$A$1:$AA$1,0)), "")</f>
        <v/>
      </c>
    </row>
    <row r="33" spans="20:39" x14ac:dyDescent="0.25">
      <c r="T33" s="60" t="s">
        <v>69</v>
      </c>
      <c r="U33" s="66"/>
      <c r="V33" s="23" t="str">
        <f t="shared" si="7"/>
        <v>2016:2:2:7:NORTH</v>
      </c>
      <c r="W33" s="16" t="e">
        <f>MATCH($V33,REPORT_DATA_BY_ZONE!$A:$A, 0)</f>
        <v>#N/A</v>
      </c>
      <c r="X33" s="13" t="str">
        <f>IFERROR(INDEX(REPORT_DATA_BY_ZONE!$A:$AA,$W33,MATCH(X$15,REPORT_DATA_BY_ZONE!$A$1:$AA$1,0)), "")</f>
        <v/>
      </c>
      <c r="Y33" s="13" t="str">
        <f>IFERROR(INDEX(REPORT_DATA_BY_ZONE!$A:$AA,$W33,MATCH(Y$15,REPORT_DATA_BY_ZONE!$A$1:$AA$1,0)), "")</f>
        <v/>
      </c>
      <c r="Z33" s="13" t="str">
        <f>IFERROR(INDEX(REPORT_DATA_BY_ZONE!$A:$AA,$W33,MATCH(Z$15,REPORT_DATA_BY_ZONE!$A$1:$AA$1,0)), "")</f>
        <v/>
      </c>
      <c r="AA33" s="13" t="str">
        <f>IFERROR(INDEX(REPORT_DATA_BY_ZONE!$A:$AA,$W33,MATCH(AA$15,REPORT_DATA_BY_ZONE!$A$1:$AA$1,0)), "")</f>
        <v/>
      </c>
      <c r="AB33" s="13" t="str">
        <f>IFERROR(INDEX(REPORT_DATA_BY_ZONE!$A:$AA,$W33,MATCH(AB$15,REPORT_DATA_BY_ZONE!$A$1:$AA$1,0)), "")</f>
        <v/>
      </c>
      <c r="AC33" s="13" t="str">
        <f>IFERROR(INDEX(REPORT_DATA_BY_ZONE!$A:$AA,$W33,MATCH(AC$15,REPORT_DATA_BY_ZONE!$A$1:$AA$1,0)), "")</f>
        <v/>
      </c>
      <c r="AD33" s="13" t="str">
        <f>IFERROR(INDEX(REPORT_DATA_BY_ZONE!$A:$AA,$W33,MATCH(AD$15,REPORT_DATA_BY_ZONE!$A$1:$AA$1,0)), "")</f>
        <v/>
      </c>
      <c r="AE33" s="13" t="str">
        <f>IFERROR(INDEX(REPORT_DATA_BY_ZONE!$A:$AA,$W33,MATCH(AE$15,REPORT_DATA_BY_ZONE!$A$1:$AA$1,0)), "")</f>
        <v/>
      </c>
      <c r="AF33" s="13" t="str">
        <f>IFERROR(INDEX(REPORT_DATA_BY_ZONE!$A:$AA,$W33,MATCH(AF$15,REPORT_DATA_BY_ZONE!$A$1:$AA$1,0)), "")</f>
        <v/>
      </c>
      <c r="AG33" s="13" t="str">
        <f>IFERROR(INDEX(REPORT_DATA_BY_ZONE!$A:$AA,$W33,MATCH(AG$15,REPORT_DATA_BY_ZONE!$A$1:$AA$1,0)), "")</f>
        <v/>
      </c>
      <c r="AH33" s="13" t="str">
        <f>IFERROR(INDEX(REPORT_DATA_BY_ZONE!$A:$AA,$W33,MATCH(AH$15,REPORT_DATA_BY_ZONE!$A$1:$AA$1,0)), "")</f>
        <v/>
      </c>
      <c r="AI33" s="13" t="str">
        <f>IFERROR(INDEX(REPORT_DATA_BY_ZONE!$A:$AA,$W33,MATCH(AI$15,REPORT_DATA_BY_ZONE!$A$1:$AA$1,0)), "")</f>
        <v/>
      </c>
      <c r="AJ33" s="13" t="str">
        <f>IFERROR(INDEX(REPORT_DATA_BY_ZONE!$A:$AA,$W33,MATCH(AJ$15,REPORT_DATA_BY_ZONE!$A$1:$AA$1,0)), "")</f>
        <v/>
      </c>
      <c r="AK33" s="13" t="str">
        <f>IFERROR(INDEX(REPORT_DATA_BY_ZONE!$A:$AA,$W33,MATCH(AK$15,REPORT_DATA_BY_ZONE!$A$1:$AA$1,0)), "")</f>
        <v/>
      </c>
      <c r="AL33" s="13" t="str">
        <f>IFERROR(INDEX(REPORT_DATA_BY_ZONE!$A:$AA,$W33,MATCH(AL$15,REPORT_DATA_BY_ZONE!$A$1:$AA$1,0)), "")</f>
        <v/>
      </c>
      <c r="AM33" s="13" t="str">
        <f>IFERROR(INDEX(REPORT_DATA_BY_ZONE!$A:$AA,$W33,MATCH(AM$15,REPORT_DATA_BY_ZONE!$A$1:$AA$1,0)), "")</f>
        <v/>
      </c>
    </row>
    <row r="34" spans="20:39" x14ac:dyDescent="0.25">
      <c r="T34" s="60" t="s">
        <v>72</v>
      </c>
      <c r="U34" s="66"/>
      <c r="V34" s="23" t="str">
        <f t="shared" si="7"/>
        <v>2016:2:2:7:SOUTH</v>
      </c>
      <c r="W34" s="16" t="e">
        <f>MATCH($V34,REPORT_DATA_BY_ZONE!$A:$A, 0)</f>
        <v>#N/A</v>
      </c>
      <c r="X34" s="13" t="str">
        <f>IFERROR(INDEX(REPORT_DATA_BY_ZONE!$A:$AA,$W34,MATCH(X$15,REPORT_DATA_BY_ZONE!$A$1:$AA$1,0)), "")</f>
        <v/>
      </c>
      <c r="Y34" s="13" t="str">
        <f>IFERROR(INDEX(REPORT_DATA_BY_ZONE!$A:$AA,$W34,MATCH(Y$15,REPORT_DATA_BY_ZONE!$A$1:$AA$1,0)), "")</f>
        <v/>
      </c>
      <c r="Z34" s="13" t="str">
        <f>IFERROR(INDEX(REPORT_DATA_BY_ZONE!$A:$AA,$W34,MATCH(Z$15,REPORT_DATA_BY_ZONE!$A$1:$AA$1,0)), "")</f>
        <v/>
      </c>
      <c r="AA34" s="13" t="str">
        <f>IFERROR(INDEX(REPORT_DATA_BY_ZONE!$A:$AA,$W34,MATCH(AA$15,REPORT_DATA_BY_ZONE!$A$1:$AA$1,0)), "")</f>
        <v/>
      </c>
      <c r="AB34" s="13" t="str">
        <f>IFERROR(INDEX(REPORT_DATA_BY_ZONE!$A:$AA,$W34,MATCH(AB$15,REPORT_DATA_BY_ZONE!$A$1:$AA$1,0)), "")</f>
        <v/>
      </c>
      <c r="AC34" s="13" t="str">
        <f>IFERROR(INDEX(REPORT_DATA_BY_ZONE!$A:$AA,$W34,MATCH(AC$15,REPORT_DATA_BY_ZONE!$A$1:$AA$1,0)), "")</f>
        <v/>
      </c>
      <c r="AD34" s="13" t="str">
        <f>IFERROR(INDEX(REPORT_DATA_BY_ZONE!$A:$AA,$W34,MATCH(AD$15,REPORT_DATA_BY_ZONE!$A$1:$AA$1,0)), "")</f>
        <v/>
      </c>
      <c r="AE34" s="13" t="str">
        <f>IFERROR(INDEX(REPORT_DATA_BY_ZONE!$A:$AA,$W34,MATCH(AE$15,REPORT_DATA_BY_ZONE!$A$1:$AA$1,0)), "")</f>
        <v/>
      </c>
      <c r="AF34" s="13" t="str">
        <f>IFERROR(INDEX(REPORT_DATA_BY_ZONE!$A:$AA,$W34,MATCH(AF$15,REPORT_DATA_BY_ZONE!$A$1:$AA$1,0)), "")</f>
        <v/>
      </c>
      <c r="AG34" s="13" t="str">
        <f>IFERROR(INDEX(REPORT_DATA_BY_ZONE!$A:$AA,$W34,MATCH(AG$15,REPORT_DATA_BY_ZONE!$A$1:$AA$1,0)), "")</f>
        <v/>
      </c>
      <c r="AH34" s="13" t="str">
        <f>IFERROR(INDEX(REPORT_DATA_BY_ZONE!$A:$AA,$W34,MATCH(AH$15,REPORT_DATA_BY_ZONE!$A$1:$AA$1,0)), "")</f>
        <v/>
      </c>
      <c r="AI34" s="13" t="str">
        <f>IFERROR(INDEX(REPORT_DATA_BY_ZONE!$A:$AA,$W34,MATCH(AI$15,REPORT_DATA_BY_ZONE!$A$1:$AA$1,0)), "")</f>
        <v/>
      </c>
      <c r="AJ34" s="13" t="str">
        <f>IFERROR(INDEX(REPORT_DATA_BY_ZONE!$A:$AA,$W34,MATCH(AJ$15,REPORT_DATA_BY_ZONE!$A$1:$AA$1,0)), "")</f>
        <v/>
      </c>
      <c r="AK34" s="13" t="str">
        <f>IFERROR(INDEX(REPORT_DATA_BY_ZONE!$A:$AA,$W34,MATCH(AK$15,REPORT_DATA_BY_ZONE!$A$1:$AA$1,0)), "")</f>
        <v/>
      </c>
      <c r="AL34" s="13" t="str">
        <f>IFERROR(INDEX(REPORT_DATA_BY_ZONE!$A:$AA,$W34,MATCH(AL$15,REPORT_DATA_BY_ZONE!$A$1:$AA$1,0)), "")</f>
        <v/>
      </c>
      <c r="AM34" s="13" t="str">
        <f>IFERROR(INDEX(REPORT_DATA_BY_ZONE!$A:$AA,$W34,MATCH(AM$15,REPORT_DATA_BY_ZONE!$A$1:$AA$1,0)), "")</f>
        <v/>
      </c>
    </row>
    <row r="35" spans="20:39" x14ac:dyDescent="0.25">
      <c r="T35" s="60" t="s">
        <v>71</v>
      </c>
      <c r="U35" s="66"/>
      <c r="V35" s="23" t="str">
        <f t="shared" si="7"/>
        <v>2016:2:2:7:WEST</v>
      </c>
      <c r="W35" s="16" t="e">
        <f>MATCH($V35,REPORT_DATA_BY_ZONE!$A:$A, 0)</f>
        <v>#N/A</v>
      </c>
      <c r="X35" s="13" t="str">
        <f>IFERROR(INDEX(REPORT_DATA_BY_ZONE!$A:$AA,$W35,MATCH(X$15,REPORT_DATA_BY_ZONE!$A$1:$AA$1,0)), "")</f>
        <v/>
      </c>
      <c r="Y35" s="13" t="str">
        <f>IFERROR(INDEX(REPORT_DATA_BY_ZONE!$A:$AA,$W35,MATCH(Y$15,REPORT_DATA_BY_ZONE!$A$1:$AA$1,0)), "")</f>
        <v/>
      </c>
      <c r="Z35" s="13" t="str">
        <f>IFERROR(INDEX(REPORT_DATA_BY_ZONE!$A:$AA,$W35,MATCH(Z$15,REPORT_DATA_BY_ZONE!$A$1:$AA$1,0)), "")</f>
        <v/>
      </c>
      <c r="AA35" s="13" t="str">
        <f>IFERROR(INDEX(REPORT_DATA_BY_ZONE!$A:$AA,$W35,MATCH(AA$15,REPORT_DATA_BY_ZONE!$A$1:$AA$1,0)), "")</f>
        <v/>
      </c>
      <c r="AB35" s="13" t="str">
        <f>IFERROR(INDEX(REPORT_DATA_BY_ZONE!$A:$AA,$W35,MATCH(AB$15,REPORT_DATA_BY_ZONE!$A$1:$AA$1,0)), "")</f>
        <v/>
      </c>
      <c r="AC35" s="13" t="str">
        <f>IFERROR(INDEX(REPORT_DATA_BY_ZONE!$A:$AA,$W35,MATCH(AC$15,REPORT_DATA_BY_ZONE!$A$1:$AA$1,0)), "")</f>
        <v/>
      </c>
      <c r="AD35" s="13" t="str">
        <f>IFERROR(INDEX(REPORT_DATA_BY_ZONE!$A:$AA,$W35,MATCH(AD$15,REPORT_DATA_BY_ZONE!$A$1:$AA$1,0)), "")</f>
        <v/>
      </c>
      <c r="AE35" s="13" t="str">
        <f>IFERROR(INDEX(REPORT_DATA_BY_ZONE!$A:$AA,$W35,MATCH(AE$15,REPORT_DATA_BY_ZONE!$A$1:$AA$1,0)), "")</f>
        <v/>
      </c>
      <c r="AF35" s="13" t="str">
        <f>IFERROR(INDEX(REPORT_DATA_BY_ZONE!$A:$AA,$W35,MATCH(AF$15,REPORT_DATA_BY_ZONE!$A$1:$AA$1,0)), "")</f>
        <v/>
      </c>
      <c r="AG35" s="13" t="str">
        <f>IFERROR(INDEX(REPORT_DATA_BY_ZONE!$A:$AA,$W35,MATCH(AG$15,REPORT_DATA_BY_ZONE!$A$1:$AA$1,0)), "")</f>
        <v/>
      </c>
      <c r="AH35" s="13" t="str">
        <f>IFERROR(INDEX(REPORT_DATA_BY_ZONE!$A:$AA,$W35,MATCH(AH$15,REPORT_DATA_BY_ZONE!$A$1:$AA$1,0)), "")</f>
        <v/>
      </c>
      <c r="AI35" s="13" t="str">
        <f>IFERROR(INDEX(REPORT_DATA_BY_ZONE!$A:$AA,$W35,MATCH(AI$15,REPORT_DATA_BY_ZONE!$A$1:$AA$1,0)), "")</f>
        <v/>
      </c>
      <c r="AJ35" s="13" t="str">
        <f>IFERROR(INDEX(REPORT_DATA_BY_ZONE!$A:$AA,$W35,MATCH(AJ$15,REPORT_DATA_BY_ZONE!$A$1:$AA$1,0)), "")</f>
        <v/>
      </c>
      <c r="AK35" s="13" t="str">
        <f>IFERROR(INDEX(REPORT_DATA_BY_ZONE!$A:$AA,$W35,MATCH(AK$15,REPORT_DATA_BY_ZONE!$A$1:$AA$1,0)), "")</f>
        <v/>
      </c>
      <c r="AL35" s="13" t="str">
        <f>IFERROR(INDEX(REPORT_DATA_BY_ZONE!$A:$AA,$W35,MATCH(AL$15,REPORT_DATA_BY_ZONE!$A$1:$AA$1,0)), "")</f>
        <v/>
      </c>
      <c r="AM35" s="13" t="str">
        <f>IFERROR(INDEX(REPORT_DATA_BY_ZONE!$A:$AA,$W35,MATCH(AM$15,REPORT_DATA_BY_ZONE!$A$1:$AA$1,0)), "")</f>
        <v/>
      </c>
    </row>
    <row r="36" spans="20:39" x14ac:dyDescent="0.25">
      <c r="T36" s="60" t="s">
        <v>70</v>
      </c>
      <c r="U36" s="66"/>
      <c r="V36" s="23" t="str">
        <f t="shared" si="7"/>
        <v>2016:2:2:7:EAST</v>
      </c>
      <c r="W36" s="16" t="e">
        <f>MATCH($V36,REPORT_DATA_BY_ZONE!$A:$A, 0)</f>
        <v>#N/A</v>
      </c>
      <c r="X36" s="13" t="str">
        <f>IFERROR(INDEX(REPORT_DATA_BY_ZONE!$A:$AA,$W36,MATCH(X$15,REPORT_DATA_BY_ZONE!$A$1:$AA$1,0)), "")</f>
        <v/>
      </c>
      <c r="Y36" s="13" t="str">
        <f>IFERROR(INDEX(REPORT_DATA_BY_ZONE!$A:$AA,$W36,MATCH(Y$15,REPORT_DATA_BY_ZONE!$A$1:$AA$1,0)), "")</f>
        <v/>
      </c>
      <c r="Z36" s="13" t="str">
        <f>IFERROR(INDEX(REPORT_DATA_BY_ZONE!$A:$AA,$W36,MATCH(Z$15,REPORT_DATA_BY_ZONE!$A$1:$AA$1,0)), "")</f>
        <v/>
      </c>
      <c r="AA36" s="13" t="str">
        <f>IFERROR(INDEX(REPORT_DATA_BY_ZONE!$A:$AA,$W36,MATCH(AA$15,REPORT_DATA_BY_ZONE!$A$1:$AA$1,0)), "")</f>
        <v/>
      </c>
      <c r="AB36" s="13" t="str">
        <f>IFERROR(INDEX(REPORT_DATA_BY_ZONE!$A:$AA,$W36,MATCH(AB$15,REPORT_DATA_BY_ZONE!$A$1:$AA$1,0)), "")</f>
        <v/>
      </c>
      <c r="AC36" s="13" t="str">
        <f>IFERROR(INDEX(REPORT_DATA_BY_ZONE!$A:$AA,$W36,MATCH(AC$15,REPORT_DATA_BY_ZONE!$A$1:$AA$1,0)), "")</f>
        <v/>
      </c>
      <c r="AD36" s="13" t="str">
        <f>IFERROR(INDEX(REPORT_DATA_BY_ZONE!$A:$AA,$W36,MATCH(AD$15,REPORT_DATA_BY_ZONE!$A$1:$AA$1,0)), "")</f>
        <v/>
      </c>
      <c r="AE36" s="13" t="str">
        <f>IFERROR(INDEX(REPORT_DATA_BY_ZONE!$A:$AA,$W36,MATCH(AE$15,REPORT_DATA_BY_ZONE!$A$1:$AA$1,0)), "")</f>
        <v/>
      </c>
      <c r="AF36" s="13" t="str">
        <f>IFERROR(INDEX(REPORT_DATA_BY_ZONE!$A:$AA,$W36,MATCH(AF$15,REPORT_DATA_BY_ZONE!$A$1:$AA$1,0)), "")</f>
        <v/>
      </c>
      <c r="AG36" s="13" t="str">
        <f>IFERROR(INDEX(REPORT_DATA_BY_ZONE!$A:$AA,$W36,MATCH(AG$15,REPORT_DATA_BY_ZONE!$A$1:$AA$1,0)), "")</f>
        <v/>
      </c>
      <c r="AH36" s="13" t="str">
        <f>IFERROR(INDEX(REPORT_DATA_BY_ZONE!$A:$AA,$W36,MATCH(AH$15,REPORT_DATA_BY_ZONE!$A$1:$AA$1,0)), "")</f>
        <v/>
      </c>
      <c r="AI36" s="13" t="str">
        <f>IFERROR(INDEX(REPORT_DATA_BY_ZONE!$A:$AA,$W36,MATCH(AI$15,REPORT_DATA_BY_ZONE!$A$1:$AA$1,0)), "")</f>
        <v/>
      </c>
      <c r="AJ36" s="13" t="str">
        <f>IFERROR(INDEX(REPORT_DATA_BY_ZONE!$A:$AA,$W36,MATCH(AJ$15,REPORT_DATA_BY_ZONE!$A$1:$AA$1,0)), "")</f>
        <v/>
      </c>
      <c r="AK36" s="13" t="str">
        <f>IFERROR(INDEX(REPORT_DATA_BY_ZONE!$A:$AA,$W36,MATCH(AK$15,REPORT_DATA_BY_ZONE!$A$1:$AA$1,0)), "")</f>
        <v/>
      </c>
      <c r="AL36" s="13" t="str">
        <f>IFERROR(INDEX(REPORT_DATA_BY_ZONE!$A:$AA,$W36,MATCH(AL$15,REPORT_DATA_BY_ZONE!$A$1:$AA$1,0)), "")</f>
        <v/>
      </c>
      <c r="AM36" s="13" t="str">
        <f>IFERROR(INDEX(REPORT_DATA_BY_ZONE!$A:$AA,$W36,MATCH(AM$15,REPORT_DATA_BY_ZONE!$A$1:$AA$1,0)), "")</f>
        <v/>
      </c>
    </row>
    <row r="37" spans="20:39" x14ac:dyDescent="0.25">
      <c r="T37" s="60" t="s">
        <v>63</v>
      </c>
      <c r="U37" s="66"/>
      <c r="V37" s="23" t="str">
        <f t="shared" si="7"/>
        <v>2016:2:2:7:TAOYUAN</v>
      </c>
      <c r="W37" s="16" t="e">
        <f>MATCH($V37,REPORT_DATA_BY_ZONE!$A:$A, 0)</f>
        <v>#N/A</v>
      </c>
      <c r="X37" s="13" t="str">
        <f>IFERROR(INDEX(REPORT_DATA_BY_ZONE!$A:$AA,$W37,MATCH(X$15,REPORT_DATA_BY_ZONE!$A$1:$AA$1,0)), "")</f>
        <v/>
      </c>
      <c r="Y37" s="13" t="str">
        <f>IFERROR(INDEX(REPORT_DATA_BY_ZONE!$A:$AA,$W37,MATCH(Y$15,REPORT_DATA_BY_ZONE!$A$1:$AA$1,0)), "")</f>
        <v/>
      </c>
      <c r="Z37" s="13" t="str">
        <f>IFERROR(INDEX(REPORT_DATA_BY_ZONE!$A:$AA,$W37,MATCH(Z$15,REPORT_DATA_BY_ZONE!$A$1:$AA$1,0)), "")</f>
        <v/>
      </c>
      <c r="AA37" s="13" t="str">
        <f>IFERROR(INDEX(REPORT_DATA_BY_ZONE!$A:$AA,$W37,MATCH(AA$15,REPORT_DATA_BY_ZONE!$A$1:$AA$1,0)), "")</f>
        <v/>
      </c>
      <c r="AB37" s="13" t="str">
        <f>IFERROR(INDEX(REPORT_DATA_BY_ZONE!$A:$AA,$W37,MATCH(AB$15,REPORT_DATA_BY_ZONE!$A$1:$AA$1,0)), "")</f>
        <v/>
      </c>
      <c r="AC37" s="13" t="str">
        <f>IFERROR(INDEX(REPORT_DATA_BY_ZONE!$A:$AA,$W37,MATCH(AC$15,REPORT_DATA_BY_ZONE!$A$1:$AA$1,0)), "")</f>
        <v/>
      </c>
      <c r="AD37" s="13" t="str">
        <f>IFERROR(INDEX(REPORT_DATA_BY_ZONE!$A:$AA,$W37,MATCH(AD$15,REPORT_DATA_BY_ZONE!$A$1:$AA$1,0)), "")</f>
        <v/>
      </c>
      <c r="AE37" s="13" t="str">
        <f>IFERROR(INDEX(REPORT_DATA_BY_ZONE!$A:$AA,$W37,MATCH(AE$15,REPORT_DATA_BY_ZONE!$A$1:$AA$1,0)), "")</f>
        <v/>
      </c>
      <c r="AF37" s="13" t="str">
        <f>IFERROR(INDEX(REPORT_DATA_BY_ZONE!$A:$AA,$W37,MATCH(AF$15,REPORT_DATA_BY_ZONE!$A$1:$AA$1,0)), "")</f>
        <v/>
      </c>
      <c r="AG37" s="13" t="str">
        <f>IFERROR(INDEX(REPORT_DATA_BY_ZONE!$A:$AA,$W37,MATCH(AG$15,REPORT_DATA_BY_ZONE!$A$1:$AA$1,0)), "")</f>
        <v/>
      </c>
      <c r="AH37" s="13" t="str">
        <f>IFERROR(INDEX(REPORT_DATA_BY_ZONE!$A:$AA,$W37,MATCH(AH$15,REPORT_DATA_BY_ZONE!$A$1:$AA$1,0)), "")</f>
        <v/>
      </c>
      <c r="AI37" s="13" t="str">
        <f>IFERROR(INDEX(REPORT_DATA_BY_ZONE!$A:$AA,$W37,MATCH(AI$15,REPORT_DATA_BY_ZONE!$A$1:$AA$1,0)), "")</f>
        <v/>
      </c>
      <c r="AJ37" s="13" t="str">
        <f>IFERROR(INDEX(REPORT_DATA_BY_ZONE!$A:$AA,$W37,MATCH(AJ$15,REPORT_DATA_BY_ZONE!$A$1:$AA$1,0)), "")</f>
        <v/>
      </c>
      <c r="AK37" s="13" t="str">
        <f>IFERROR(INDEX(REPORT_DATA_BY_ZONE!$A:$AA,$W37,MATCH(AK$15,REPORT_DATA_BY_ZONE!$A$1:$AA$1,0)), "")</f>
        <v/>
      </c>
      <c r="AL37" s="13" t="str">
        <f>IFERROR(INDEX(REPORT_DATA_BY_ZONE!$A:$AA,$W37,MATCH(AL$15,REPORT_DATA_BY_ZONE!$A$1:$AA$1,0)), "")</f>
        <v/>
      </c>
      <c r="AM37" s="13" t="str">
        <f>IFERROR(INDEX(REPORT_DATA_BY_ZONE!$A:$AA,$W37,MATCH(AM$15,REPORT_DATA_BY_ZONE!$A$1:$AA$1,0)), "")</f>
        <v/>
      </c>
    </row>
    <row r="38" spans="20:39" x14ac:dyDescent="0.25">
      <c r="T38" s="60" t="s">
        <v>62</v>
      </c>
      <c r="U38" s="66" t="s">
        <v>59</v>
      </c>
      <c r="V38" s="23" t="str">
        <f t="shared" ref="V38:V48" si="8">CONCATENATE(YEAR,":",MONTH,":3:7:", $T38)</f>
        <v>2016:2:3:7:OFFICE</v>
      </c>
      <c r="W38" s="16" t="e">
        <f>MATCH($V38,REPORT_DATA_BY_ZONE!$A:$A, 0)</f>
        <v>#N/A</v>
      </c>
      <c r="X38" s="13" t="str">
        <f>IFERROR(INDEX(REPORT_DATA_BY_ZONE!$A:$AA,$W38,MATCH(X$15,REPORT_DATA_BY_ZONE!$A$1:$AA$1,0)), "")</f>
        <v/>
      </c>
      <c r="Y38" s="13" t="str">
        <f>IFERROR(INDEX(REPORT_DATA_BY_ZONE!$A:$AA,$W38,MATCH(Y$15,REPORT_DATA_BY_ZONE!$A$1:$AA$1,0)), "")</f>
        <v/>
      </c>
      <c r="Z38" s="13" t="str">
        <f>IFERROR(INDEX(REPORT_DATA_BY_ZONE!$A:$AA,$W38,MATCH(Z$15,REPORT_DATA_BY_ZONE!$A$1:$AA$1,0)), "")</f>
        <v/>
      </c>
      <c r="AA38" s="13" t="str">
        <f>IFERROR(INDEX(REPORT_DATA_BY_ZONE!$A:$AA,$W38,MATCH(AA$15,REPORT_DATA_BY_ZONE!$A$1:$AA$1,0)), "")</f>
        <v/>
      </c>
      <c r="AB38" s="13" t="str">
        <f>IFERROR(INDEX(REPORT_DATA_BY_ZONE!$A:$AA,$W38,MATCH(AB$15,REPORT_DATA_BY_ZONE!$A$1:$AA$1,0)), "")</f>
        <v/>
      </c>
      <c r="AC38" s="13" t="str">
        <f>IFERROR(INDEX(REPORT_DATA_BY_ZONE!$A:$AA,$W38,MATCH(AC$15,REPORT_DATA_BY_ZONE!$A$1:$AA$1,0)), "")</f>
        <v/>
      </c>
      <c r="AD38" s="13" t="str">
        <f>IFERROR(INDEX(REPORT_DATA_BY_ZONE!$A:$AA,$W38,MATCH(AD$15,REPORT_DATA_BY_ZONE!$A$1:$AA$1,0)), "")</f>
        <v/>
      </c>
      <c r="AE38" s="13" t="str">
        <f>IFERROR(INDEX(REPORT_DATA_BY_ZONE!$A:$AA,$W38,MATCH(AE$15,REPORT_DATA_BY_ZONE!$A$1:$AA$1,0)), "")</f>
        <v/>
      </c>
      <c r="AF38" s="13" t="str">
        <f>IFERROR(INDEX(REPORT_DATA_BY_ZONE!$A:$AA,$W38,MATCH(AF$15,REPORT_DATA_BY_ZONE!$A$1:$AA$1,0)), "")</f>
        <v/>
      </c>
      <c r="AG38" s="13" t="str">
        <f>IFERROR(INDEX(REPORT_DATA_BY_ZONE!$A:$AA,$W38,MATCH(AG$15,REPORT_DATA_BY_ZONE!$A$1:$AA$1,0)), "")</f>
        <v/>
      </c>
      <c r="AH38" s="13" t="str">
        <f>IFERROR(INDEX(REPORT_DATA_BY_ZONE!$A:$AA,$W38,MATCH(AH$15,REPORT_DATA_BY_ZONE!$A$1:$AA$1,0)), "")</f>
        <v/>
      </c>
      <c r="AI38" s="13" t="str">
        <f>IFERROR(INDEX(REPORT_DATA_BY_ZONE!$A:$AA,$W38,MATCH(AI$15,REPORT_DATA_BY_ZONE!$A$1:$AA$1,0)), "")</f>
        <v/>
      </c>
      <c r="AJ38" s="13" t="str">
        <f>IFERROR(INDEX(REPORT_DATA_BY_ZONE!$A:$AA,$W38,MATCH(AJ$15,REPORT_DATA_BY_ZONE!$A$1:$AA$1,0)), "")</f>
        <v/>
      </c>
      <c r="AK38" s="13" t="str">
        <f>IFERROR(INDEX(REPORT_DATA_BY_ZONE!$A:$AA,$W38,MATCH(AK$15,REPORT_DATA_BY_ZONE!$A$1:$AA$1,0)), "")</f>
        <v/>
      </c>
      <c r="AL38" s="13" t="str">
        <f>IFERROR(INDEX(REPORT_DATA_BY_ZONE!$A:$AA,$W38,MATCH(AL$15,REPORT_DATA_BY_ZONE!$A$1:$AA$1,0)), "")</f>
        <v/>
      </c>
      <c r="AM38" s="13" t="str">
        <f>IFERROR(INDEX(REPORT_DATA_BY_ZONE!$A:$AA,$W38,MATCH(AM$15,REPORT_DATA_BY_ZONE!$A$1:$AA$1,0)), "")</f>
        <v/>
      </c>
    </row>
    <row r="39" spans="20:39" x14ac:dyDescent="0.25">
      <c r="T39" s="60" t="s">
        <v>68</v>
      </c>
      <c r="U39" s="66"/>
      <c r="V39" s="23" t="str">
        <f t="shared" si="8"/>
        <v>2016:2:3:7:HUALIAN</v>
      </c>
      <c r="W39" s="16" t="e">
        <f>MATCH($V39,REPORT_DATA_BY_ZONE!$A:$A, 0)</f>
        <v>#N/A</v>
      </c>
      <c r="X39" s="13" t="str">
        <f>IFERROR(INDEX(REPORT_DATA_BY_ZONE!$A:$AA,$W39,MATCH(X$15,REPORT_DATA_BY_ZONE!$A$1:$AA$1,0)), "")</f>
        <v/>
      </c>
      <c r="Y39" s="13" t="str">
        <f>IFERROR(INDEX(REPORT_DATA_BY_ZONE!$A:$AA,$W39,MATCH(Y$15,REPORT_DATA_BY_ZONE!$A$1:$AA$1,0)), "")</f>
        <v/>
      </c>
      <c r="Z39" s="13" t="str">
        <f>IFERROR(INDEX(REPORT_DATA_BY_ZONE!$A:$AA,$W39,MATCH(Z$15,REPORT_DATA_BY_ZONE!$A$1:$AA$1,0)), "")</f>
        <v/>
      </c>
      <c r="AA39" s="13" t="str">
        <f>IFERROR(INDEX(REPORT_DATA_BY_ZONE!$A:$AA,$W39,MATCH(AA$15,REPORT_DATA_BY_ZONE!$A$1:$AA$1,0)), "")</f>
        <v/>
      </c>
      <c r="AB39" s="13" t="str">
        <f>IFERROR(INDEX(REPORT_DATA_BY_ZONE!$A:$AA,$W39,MATCH(AB$15,REPORT_DATA_BY_ZONE!$A$1:$AA$1,0)), "")</f>
        <v/>
      </c>
      <c r="AC39" s="13" t="str">
        <f>IFERROR(INDEX(REPORT_DATA_BY_ZONE!$A:$AA,$W39,MATCH(AC$15,REPORT_DATA_BY_ZONE!$A$1:$AA$1,0)), "")</f>
        <v/>
      </c>
      <c r="AD39" s="13" t="str">
        <f>IFERROR(INDEX(REPORT_DATA_BY_ZONE!$A:$AA,$W39,MATCH(AD$15,REPORT_DATA_BY_ZONE!$A$1:$AA$1,0)), "")</f>
        <v/>
      </c>
      <c r="AE39" s="13" t="str">
        <f>IFERROR(INDEX(REPORT_DATA_BY_ZONE!$A:$AA,$W39,MATCH(AE$15,REPORT_DATA_BY_ZONE!$A$1:$AA$1,0)), "")</f>
        <v/>
      </c>
      <c r="AF39" s="13" t="str">
        <f>IFERROR(INDEX(REPORT_DATA_BY_ZONE!$A:$AA,$W39,MATCH(AF$15,REPORT_DATA_BY_ZONE!$A$1:$AA$1,0)), "")</f>
        <v/>
      </c>
      <c r="AG39" s="13" t="str">
        <f>IFERROR(INDEX(REPORT_DATA_BY_ZONE!$A:$AA,$W39,MATCH(AG$15,REPORT_DATA_BY_ZONE!$A$1:$AA$1,0)), "")</f>
        <v/>
      </c>
      <c r="AH39" s="13" t="str">
        <f>IFERROR(INDEX(REPORT_DATA_BY_ZONE!$A:$AA,$W39,MATCH(AH$15,REPORT_DATA_BY_ZONE!$A$1:$AA$1,0)), "")</f>
        <v/>
      </c>
      <c r="AI39" s="13" t="str">
        <f>IFERROR(INDEX(REPORT_DATA_BY_ZONE!$A:$AA,$W39,MATCH(AI$15,REPORT_DATA_BY_ZONE!$A$1:$AA$1,0)), "")</f>
        <v/>
      </c>
      <c r="AJ39" s="13" t="str">
        <f>IFERROR(INDEX(REPORT_DATA_BY_ZONE!$A:$AA,$W39,MATCH(AJ$15,REPORT_DATA_BY_ZONE!$A$1:$AA$1,0)), "")</f>
        <v/>
      </c>
      <c r="AK39" s="13" t="str">
        <f>IFERROR(INDEX(REPORT_DATA_BY_ZONE!$A:$AA,$W39,MATCH(AK$15,REPORT_DATA_BY_ZONE!$A$1:$AA$1,0)), "")</f>
        <v/>
      </c>
      <c r="AL39" s="13" t="str">
        <f>IFERROR(INDEX(REPORT_DATA_BY_ZONE!$A:$AA,$W39,MATCH(AL$15,REPORT_DATA_BY_ZONE!$A$1:$AA$1,0)), "")</f>
        <v/>
      </c>
      <c r="AM39" s="13" t="str">
        <f>IFERROR(INDEX(REPORT_DATA_BY_ZONE!$A:$AA,$W39,MATCH(AM$15,REPORT_DATA_BY_ZONE!$A$1:$AA$1,0)), "")</f>
        <v/>
      </c>
    </row>
    <row r="40" spans="20:39" x14ac:dyDescent="0.25">
      <c r="T40" s="60" t="s">
        <v>66</v>
      </c>
      <c r="U40" s="66"/>
      <c r="V40" s="23" t="str">
        <f t="shared" si="8"/>
        <v>2016:2:3:7:TAIDONG</v>
      </c>
      <c r="W40" s="16" t="e">
        <f>MATCH($V40,REPORT_DATA_BY_ZONE!$A:$A, 0)</f>
        <v>#N/A</v>
      </c>
      <c r="X40" s="13" t="str">
        <f>IFERROR(INDEX(REPORT_DATA_BY_ZONE!$A:$AA,$W40,MATCH(X$15,REPORT_DATA_BY_ZONE!$A$1:$AA$1,0)), "")</f>
        <v/>
      </c>
      <c r="Y40" s="13" t="str">
        <f>IFERROR(INDEX(REPORT_DATA_BY_ZONE!$A:$AA,$W40,MATCH(Y$15,REPORT_DATA_BY_ZONE!$A$1:$AA$1,0)), "")</f>
        <v/>
      </c>
      <c r="Z40" s="13" t="str">
        <f>IFERROR(INDEX(REPORT_DATA_BY_ZONE!$A:$AA,$W40,MATCH(Z$15,REPORT_DATA_BY_ZONE!$A$1:$AA$1,0)), "")</f>
        <v/>
      </c>
      <c r="AA40" s="13" t="str">
        <f>IFERROR(INDEX(REPORT_DATA_BY_ZONE!$A:$AA,$W40,MATCH(AA$15,REPORT_DATA_BY_ZONE!$A$1:$AA$1,0)), "")</f>
        <v/>
      </c>
      <c r="AB40" s="13" t="str">
        <f>IFERROR(INDEX(REPORT_DATA_BY_ZONE!$A:$AA,$W40,MATCH(AB$15,REPORT_DATA_BY_ZONE!$A$1:$AA$1,0)), "")</f>
        <v/>
      </c>
      <c r="AC40" s="13" t="str">
        <f>IFERROR(INDEX(REPORT_DATA_BY_ZONE!$A:$AA,$W40,MATCH(AC$15,REPORT_DATA_BY_ZONE!$A$1:$AA$1,0)), "")</f>
        <v/>
      </c>
      <c r="AD40" s="13" t="str">
        <f>IFERROR(INDEX(REPORT_DATA_BY_ZONE!$A:$AA,$W40,MATCH(AD$15,REPORT_DATA_BY_ZONE!$A$1:$AA$1,0)), "")</f>
        <v/>
      </c>
      <c r="AE40" s="13" t="str">
        <f>IFERROR(INDEX(REPORT_DATA_BY_ZONE!$A:$AA,$W40,MATCH(AE$15,REPORT_DATA_BY_ZONE!$A$1:$AA$1,0)), "")</f>
        <v/>
      </c>
      <c r="AF40" s="13" t="str">
        <f>IFERROR(INDEX(REPORT_DATA_BY_ZONE!$A:$AA,$W40,MATCH(AF$15,REPORT_DATA_BY_ZONE!$A$1:$AA$1,0)), "")</f>
        <v/>
      </c>
      <c r="AG40" s="13" t="str">
        <f>IFERROR(INDEX(REPORT_DATA_BY_ZONE!$A:$AA,$W40,MATCH(AG$15,REPORT_DATA_BY_ZONE!$A$1:$AA$1,0)), "")</f>
        <v/>
      </c>
      <c r="AH40" s="13" t="str">
        <f>IFERROR(INDEX(REPORT_DATA_BY_ZONE!$A:$AA,$W40,MATCH(AH$15,REPORT_DATA_BY_ZONE!$A$1:$AA$1,0)), "")</f>
        <v/>
      </c>
      <c r="AI40" s="13" t="str">
        <f>IFERROR(INDEX(REPORT_DATA_BY_ZONE!$A:$AA,$W40,MATCH(AI$15,REPORT_DATA_BY_ZONE!$A$1:$AA$1,0)), "")</f>
        <v/>
      </c>
      <c r="AJ40" s="13" t="str">
        <f>IFERROR(INDEX(REPORT_DATA_BY_ZONE!$A:$AA,$W40,MATCH(AJ$15,REPORT_DATA_BY_ZONE!$A$1:$AA$1,0)), "")</f>
        <v/>
      </c>
      <c r="AK40" s="13" t="str">
        <f>IFERROR(INDEX(REPORT_DATA_BY_ZONE!$A:$AA,$W40,MATCH(AK$15,REPORT_DATA_BY_ZONE!$A$1:$AA$1,0)), "")</f>
        <v/>
      </c>
      <c r="AL40" s="13" t="str">
        <f>IFERROR(INDEX(REPORT_DATA_BY_ZONE!$A:$AA,$W40,MATCH(AL$15,REPORT_DATA_BY_ZONE!$A$1:$AA$1,0)), "")</f>
        <v/>
      </c>
      <c r="AM40" s="13" t="str">
        <f>IFERROR(INDEX(REPORT_DATA_BY_ZONE!$A:$AA,$W40,MATCH(AM$15,REPORT_DATA_BY_ZONE!$A$1:$AA$1,0)), "")</f>
        <v/>
      </c>
    </row>
    <row r="41" spans="20:39" x14ac:dyDescent="0.25">
      <c r="T41" s="60" t="s">
        <v>65</v>
      </c>
      <c r="U41" s="66"/>
      <c r="V41" s="23" t="str">
        <f t="shared" si="8"/>
        <v>2016:2:3:7:ZHUNAN</v>
      </c>
      <c r="W41" s="16" t="e">
        <f>MATCH($V41,REPORT_DATA_BY_ZONE!$A:$A, 0)</f>
        <v>#N/A</v>
      </c>
      <c r="X41" s="13" t="str">
        <f>IFERROR(INDEX(REPORT_DATA_BY_ZONE!$A:$AA,$W41,MATCH(X$15,REPORT_DATA_BY_ZONE!$A$1:$AA$1,0)), "")</f>
        <v/>
      </c>
      <c r="Y41" s="13" t="str">
        <f>IFERROR(INDEX(REPORT_DATA_BY_ZONE!$A:$AA,$W41,MATCH(Y$15,REPORT_DATA_BY_ZONE!$A$1:$AA$1,0)), "")</f>
        <v/>
      </c>
      <c r="Z41" s="13" t="str">
        <f>IFERROR(INDEX(REPORT_DATA_BY_ZONE!$A:$AA,$W41,MATCH(Z$15,REPORT_DATA_BY_ZONE!$A$1:$AA$1,0)), "")</f>
        <v/>
      </c>
      <c r="AA41" s="13" t="str">
        <f>IFERROR(INDEX(REPORT_DATA_BY_ZONE!$A:$AA,$W41,MATCH(AA$15,REPORT_DATA_BY_ZONE!$A$1:$AA$1,0)), "")</f>
        <v/>
      </c>
      <c r="AB41" s="13" t="str">
        <f>IFERROR(INDEX(REPORT_DATA_BY_ZONE!$A:$AA,$W41,MATCH(AB$15,REPORT_DATA_BY_ZONE!$A$1:$AA$1,0)), "")</f>
        <v/>
      </c>
      <c r="AC41" s="13" t="str">
        <f>IFERROR(INDEX(REPORT_DATA_BY_ZONE!$A:$AA,$W41,MATCH(AC$15,REPORT_DATA_BY_ZONE!$A$1:$AA$1,0)), "")</f>
        <v/>
      </c>
      <c r="AD41" s="13" t="str">
        <f>IFERROR(INDEX(REPORT_DATA_BY_ZONE!$A:$AA,$W41,MATCH(AD$15,REPORT_DATA_BY_ZONE!$A$1:$AA$1,0)), "")</f>
        <v/>
      </c>
      <c r="AE41" s="13" t="str">
        <f>IFERROR(INDEX(REPORT_DATA_BY_ZONE!$A:$AA,$W41,MATCH(AE$15,REPORT_DATA_BY_ZONE!$A$1:$AA$1,0)), "")</f>
        <v/>
      </c>
      <c r="AF41" s="13" t="str">
        <f>IFERROR(INDEX(REPORT_DATA_BY_ZONE!$A:$AA,$W41,MATCH(AF$15,REPORT_DATA_BY_ZONE!$A$1:$AA$1,0)), "")</f>
        <v/>
      </c>
      <c r="AG41" s="13" t="str">
        <f>IFERROR(INDEX(REPORT_DATA_BY_ZONE!$A:$AA,$W41,MATCH(AG$15,REPORT_DATA_BY_ZONE!$A$1:$AA$1,0)), "")</f>
        <v/>
      </c>
      <c r="AH41" s="13" t="str">
        <f>IFERROR(INDEX(REPORT_DATA_BY_ZONE!$A:$AA,$W41,MATCH(AH$15,REPORT_DATA_BY_ZONE!$A$1:$AA$1,0)), "")</f>
        <v/>
      </c>
      <c r="AI41" s="13" t="str">
        <f>IFERROR(INDEX(REPORT_DATA_BY_ZONE!$A:$AA,$W41,MATCH(AI$15,REPORT_DATA_BY_ZONE!$A$1:$AA$1,0)), "")</f>
        <v/>
      </c>
      <c r="AJ41" s="13" t="str">
        <f>IFERROR(INDEX(REPORT_DATA_BY_ZONE!$A:$AA,$W41,MATCH(AJ$15,REPORT_DATA_BY_ZONE!$A$1:$AA$1,0)), "")</f>
        <v/>
      </c>
      <c r="AK41" s="13" t="str">
        <f>IFERROR(INDEX(REPORT_DATA_BY_ZONE!$A:$AA,$W41,MATCH(AK$15,REPORT_DATA_BY_ZONE!$A$1:$AA$1,0)), "")</f>
        <v/>
      </c>
      <c r="AL41" s="13" t="str">
        <f>IFERROR(INDEX(REPORT_DATA_BY_ZONE!$A:$AA,$W41,MATCH(AL$15,REPORT_DATA_BY_ZONE!$A$1:$AA$1,0)), "")</f>
        <v/>
      </c>
      <c r="AM41" s="13" t="str">
        <f>IFERROR(INDEX(REPORT_DATA_BY_ZONE!$A:$AA,$W41,MATCH(AM$15,REPORT_DATA_BY_ZONE!$A$1:$AA$1,0)), "")</f>
        <v/>
      </c>
    </row>
    <row r="42" spans="20:39" x14ac:dyDescent="0.25">
      <c r="T42" s="60" t="s">
        <v>64</v>
      </c>
      <c r="U42" s="66"/>
      <c r="V42" s="23" t="str">
        <f t="shared" si="8"/>
        <v>2016:2:3:7:XINZHU</v>
      </c>
      <c r="W42" s="16" t="e">
        <f>MATCH($V42,REPORT_DATA_BY_ZONE!$A:$A, 0)</f>
        <v>#N/A</v>
      </c>
      <c r="X42" s="13" t="str">
        <f>IFERROR(INDEX(REPORT_DATA_BY_ZONE!$A:$AA,$W42,MATCH(X$15,REPORT_DATA_BY_ZONE!$A$1:$AA$1,0)), "")</f>
        <v/>
      </c>
      <c r="Y42" s="13" t="str">
        <f>IFERROR(INDEX(REPORT_DATA_BY_ZONE!$A:$AA,$W42,MATCH(Y$15,REPORT_DATA_BY_ZONE!$A$1:$AA$1,0)), "")</f>
        <v/>
      </c>
      <c r="Z42" s="13" t="str">
        <f>IFERROR(INDEX(REPORT_DATA_BY_ZONE!$A:$AA,$W42,MATCH(Z$15,REPORT_DATA_BY_ZONE!$A$1:$AA$1,0)), "")</f>
        <v/>
      </c>
      <c r="AA42" s="13" t="str">
        <f>IFERROR(INDEX(REPORT_DATA_BY_ZONE!$A:$AA,$W42,MATCH(AA$15,REPORT_DATA_BY_ZONE!$A$1:$AA$1,0)), "")</f>
        <v/>
      </c>
      <c r="AB42" s="13" t="str">
        <f>IFERROR(INDEX(REPORT_DATA_BY_ZONE!$A:$AA,$W42,MATCH(AB$15,REPORT_DATA_BY_ZONE!$A$1:$AA$1,0)), "")</f>
        <v/>
      </c>
      <c r="AC42" s="13" t="str">
        <f>IFERROR(INDEX(REPORT_DATA_BY_ZONE!$A:$AA,$W42,MATCH(AC$15,REPORT_DATA_BY_ZONE!$A$1:$AA$1,0)), "")</f>
        <v/>
      </c>
      <c r="AD42" s="13" t="str">
        <f>IFERROR(INDEX(REPORT_DATA_BY_ZONE!$A:$AA,$W42,MATCH(AD$15,REPORT_DATA_BY_ZONE!$A$1:$AA$1,0)), "")</f>
        <v/>
      </c>
      <c r="AE42" s="13" t="str">
        <f>IFERROR(INDEX(REPORT_DATA_BY_ZONE!$A:$AA,$W42,MATCH(AE$15,REPORT_DATA_BY_ZONE!$A$1:$AA$1,0)), "")</f>
        <v/>
      </c>
      <c r="AF42" s="13" t="str">
        <f>IFERROR(INDEX(REPORT_DATA_BY_ZONE!$A:$AA,$W42,MATCH(AF$15,REPORT_DATA_BY_ZONE!$A$1:$AA$1,0)), "")</f>
        <v/>
      </c>
      <c r="AG42" s="13" t="str">
        <f>IFERROR(INDEX(REPORT_DATA_BY_ZONE!$A:$AA,$W42,MATCH(AG$15,REPORT_DATA_BY_ZONE!$A$1:$AA$1,0)), "")</f>
        <v/>
      </c>
      <c r="AH42" s="13" t="str">
        <f>IFERROR(INDEX(REPORT_DATA_BY_ZONE!$A:$AA,$W42,MATCH(AH$15,REPORT_DATA_BY_ZONE!$A$1:$AA$1,0)), "")</f>
        <v/>
      </c>
      <c r="AI42" s="13" t="str">
        <f>IFERROR(INDEX(REPORT_DATA_BY_ZONE!$A:$AA,$W42,MATCH(AI$15,REPORT_DATA_BY_ZONE!$A$1:$AA$1,0)), "")</f>
        <v/>
      </c>
      <c r="AJ42" s="13" t="str">
        <f>IFERROR(INDEX(REPORT_DATA_BY_ZONE!$A:$AA,$W42,MATCH(AJ$15,REPORT_DATA_BY_ZONE!$A$1:$AA$1,0)), "")</f>
        <v/>
      </c>
      <c r="AK42" s="13" t="str">
        <f>IFERROR(INDEX(REPORT_DATA_BY_ZONE!$A:$AA,$W42,MATCH(AK$15,REPORT_DATA_BY_ZONE!$A$1:$AA$1,0)), "")</f>
        <v/>
      </c>
      <c r="AL42" s="13" t="str">
        <f>IFERROR(INDEX(REPORT_DATA_BY_ZONE!$A:$AA,$W42,MATCH(AL$15,REPORT_DATA_BY_ZONE!$A$1:$AA$1,0)), "")</f>
        <v/>
      </c>
      <c r="AM42" s="13" t="str">
        <f>IFERROR(INDEX(REPORT_DATA_BY_ZONE!$A:$AA,$W42,MATCH(AM$15,REPORT_DATA_BY_ZONE!$A$1:$AA$1,0)), "")</f>
        <v/>
      </c>
    </row>
    <row r="43" spans="20:39" x14ac:dyDescent="0.25">
      <c r="T43" s="60" t="s">
        <v>73</v>
      </c>
      <c r="U43" s="66"/>
      <c r="V43" s="23" t="str">
        <f t="shared" si="8"/>
        <v>2016:2:3:7:CENTRAL</v>
      </c>
      <c r="W43" s="16" t="e">
        <f>MATCH($V43,REPORT_DATA_BY_ZONE!$A:$A, 0)</f>
        <v>#N/A</v>
      </c>
      <c r="X43" s="13" t="str">
        <f>IFERROR(INDEX(REPORT_DATA_BY_ZONE!$A:$AA,$W43,MATCH(X$15,REPORT_DATA_BY_ZONE!$A$1:$AA$1,0)), "")</f>
        <v/>
      </c>
      <c r="Y43" s="13" t="str">
        <f>IFERROR(INDEX(REPORT_DATA_BY_ZONE!$A:$AA,$W43,MATCH(Y$15,REPORT_DATA_BY_ZONE!$A$1:$AA$1,0)), "")</f>
        <v/>
      </c>
      <c r="Z43" s="13" t="str">
        <f>IFERROR(INDEX(REPORT_DATA_BY_ZONE!$A:$AA,$W43,MATCH(Z$15,REPORT_DATA_BY_ZONE!$A$1:$AA$1,0)), "")</f>
        <v/>
      </c>
      <c r="AA43" s="13" t="str">
        <f>IFERROR(INDEX(REPORT_DATA_BY_ZONE!$A:$AA,$W43,MATCH(AA$15,REPORT_DATA_BY_ZONE!$A$1:$AA$1,0)), "")</f>
        <v/>
      </c>
      <c r="AB43" s="13" t="str">
        <f>IFERROR(INDEX(REPORT_DATA_BY_ZONE!$A:$AA,$W43,MATCH(AB$15,REPORT_DATA_BY_ZONE!$A$1:$AA$1,0)), "")</f>
        <v/>
      </c>
      <c r="AC43" s="13" t="str">
        <f>IFERROR(INDEX(REPORT_DATA_BY_ZONE!$A:$AA,$W43,MATCH(AC$15,REPORT_DATA_BY_ZONE!$A$1:$AA$1,0)), "")</f>
        <v/>
      </c>
      <c r="AD43" s="13" t="str">
        <f>IFERROR(INDEX(REPORT_DATA_BY_ZONE!$A:$AA,$W43,MATCH(AD$15,REPORT_DATA_BY_ZONE!$A$1:$AA$1,0)), "")</f>
        <v/>
      </c>
      <c r="AE43" s="13" t="str">
        <f>IFERROR(INDEX(REPORT_DATA_BY_ZONE!$A:$AA,$W43,MATCH(AE$15,REPORT_DATA_BY_ZONE!$A$1:$AA$1,0)), "")</f>
        <v/>
      </c>
      <c r="AF43" s="13" t="str">
        <f>IFERROR(INDEX(REPORT_DATA_BY_ZONE!$A:$AA,$W43,MATCH(AF$15,REPORT_DATA_BY_ZONE!$A$1:$AA$1,0)), "")</f>
        <v/>
      </c>
      <c r="AG43" s="13" t="str">
        <f>IFERROR(INDEX(REPORT_DATA_BY_ZONE!$A:$AA,$W43,MATCH(AG$15,REPORT_DATA_BY_ZONE!$A$1:$AA$1,0)), "")</f>
        <v/>
      </c>
      <c r="AH43" s="13" t="str">
        <f>IFERROR(INDEX(REPORT_DATA_BY_ZONE!$A:$AA,$W43,MATCH(AH$15,REPORT_DATA_BY_ZONE!$A$1:$AA$1,0)), "")</f>
        <v/>
      </c>
      <c r="AI43" s="13" t="str">
        <f>IFERROR(INDEX(REPORT_DATA_BY_ZONE!$A:$AA,$W43,MATCH(AI$15,REPORT_DATA_BY_ZONE!$A$1:$AA$1,0)), "")</f>
        <v/>
      </c>
      <c r="AJ43" s="13" t="str">
        <f>IFERROR(INDEX(REPORT_DATA_BY_ZONE!$A:$AA,$W43,MATCH(AJ$15,REPORT_DATA_BY_ZONE!$A$1:$AA$1,0)), "")</f>
        <v/>
      </c>
      <c r="AK43" s="13" t="str">
        <f>IFERROR(INDEX(REPORT_DATA_BY_ZONE!$A:$AA,$W43,MATCH(AK$15,REPORT_DATA_BY_ZONE!$A$1:$AA$1,0)), "")</f>
        <v/>
      </c>
      <c r="AL43" s="13" t="str">
        <f>IFERROR(INDEX(REPORT_DATA_BY_ZONE!$A:$AA,$W43,MATCH(AL$15,REPORT_DATA_BY_ZONE!$A$1:$AA$1,0)), "")</f>
        <v/>
      </c>
      <c r="AM43" s="13" t="str">
        <f>IFERROR(INDEX(REPORT_DATA_BY_ZONE!$A:$AA,$W43,MATCH(AM$15,REPORT_DATA_BY_ZONE!$A$1:$AA$1,0)), "")</f>
        <v/>
      </c>
    </row>
    <row r="44" spans="20:39" x14ac:dyDescent="0.25">
      <c r="T44" s="60" t="s">
        <v>69</v>
      </c>
      <c r="U44" s="66"/>
      <c r="V44" s="23" t="str">
        <f t="shared" si="8"/>
        <v>2016:2:3:7:NORTH</v>
      </c>
      <c r="W44" s="16" t="e">
        <f>MATCH($V44,REPORT_DATA_BY_ZONE!$A:$A, 0)</f>
        <v>#N/A</v>
      </c>
      <c r="X44" s="13" t="str">
        <f>IFERROR(INDEX(REPORT_DATA_BY_ZONE!$A:$AA,$W44,MATCH(X$15,REPORT_DATA_BY_ZONE!$A$1:$AA$1,0)), "")</f>
        <v/>
      </c>
      <c r="Y44" s="13" t="str">
        <f>IFERROR(INDEX(REPORT_DATA_BY_ZONE!$A:$AA,$W44,MATCH(Y$15,REPORT_DATA_BY_ZONE!$A$1:$AA$1,0)), "")</f>
        <v/>
      </c>
      <c r="Z44" s="13" t="str">
        <f>IFERROR(INDEX(REPORT_DATA_BY_ZONE!$A:$AA,$W44,MATCH(Z$15,REPORT_DATA_BY_ZONE!$A$1:$AA$1,0)), "")</f>
        <v/>
      </c>
      <c r="AA44" s="13" t="str">
        <f>IFERROR(INDEX(REPORT_DATA_BY_ZONE!$A:$AA,$W44,MATCH(AA$15,REPORT_DATA_BY_ZONE!$A$1:$AA$1,0)), "")</f>
        <v/>
      </c>
      <c r="AB44" s="13" t="str">
        <f>IFERROR(INDEX(REPORT_DATA_BY_ZONE!$A:$AA,$W44,MATCH(AB$15,REPORT_DATA_BY_ZONE!$A$1:$AA$1,0)), "")</f>
        <v/>
      </c>
      <c r="AC44" s="13" t="str">
        <f>IFERROR(INDEX(REPORT_DATA_BY_ZONE!$A:$AA,$W44,MATCH(AC$15,REPORT_DATA_BY_ZONE!$A$1:$AA$1,0)), "")</f>
        <v/>
      </c>
      <c r="AD44" s="13" t="str">
        <f>IFERROR(INDEX(REPORT_DATA_BY_ZONE!$A:$AA,$W44,MATCH(AD$15,REPORT_DATA_BY_ZONE!$A$1:$AA$1,0)), "")</f>
        <v/>
      </c>
      <c r="AE44" s="13" t="str">
        <f>IFERROR(INDEX(REPORT_DATA_BY_ZONE!$A:$AA,$W44,MATCH(AE$15,REPORT_DATA_BY_ZONE!$A$1:$AA$1,0)), "")</f>
        <v/>
      </c>
      <c r="AF44" s="13" t="str">
        <f>IFERROR(INDEX(REPORT_DATA_BY_ZONE!$A:$AA,$W44,MATCH(AF$15,REPORT_DATA_BY_ZONE!$A$1:$AA$1,0)), "")</f>
        <v/>
      </c>
      <c r="AG44" s="13" t="str">
        <f>IFERROR(INDEX(REPORT_DATA_BY_ZONE!$A:$AA,$W44,MATCH(AG$15,REPORT_DATA_BY_ZONE!$A$1:$AA$1,0)), "")</f>
        <v/>
      </c>
      <c r="AH44" s="13" t="str">
        <f>IFERROR(INDEX(REPORT_DATA_BY_ZONE!$A:$AA,$W44,MATCH(AH$15,REPORT_DATA_BY_ZONE!$A$1:$AA$1,0)), "")</f>
        <v/>
      </c>
      <c r="AI44" s="13" t="str">
        <f>IFERROR(INDEX(REPORT_DATA_BY_ZONE!$A:$AA,$W44,MATCH(AI$15,REPORT_DATA_BY_ZONE!$A$1:$AA$1,0)), "")</f>
        <v/>
      </c>
      <c r="AJ44" s="13" t="str">
        <f>IFERROR(INDEX(REPORT_DATA_BY_ZONE!$A:$AA,$W44,MATCH(AJ$15,REPORT_DATA_BY_ZONE!$A$1:$AA$1,0)), "")</f>
        <v/>
      </c>
      <c r="AK44" s="13" t="str">
        <f>IFERROR(INDEX(REPORT_DATA_BY_ZONE!$A:$AA,$W44,MATCH(AK$15,REPORT_DATA_BY_ZONE!$A$1:$AA$1,0)), "")</f>
        <v/>
      </c>
      <c r="AL44" s="13" t="str">
        <f>IFERROR(INDEX(REPORT_DATA_BY_ZONE!$A:$AA,$W44,MATCH(AL$15,REPORT_DATA_BY_ZONE!$A$1:$AA$1,0)), "")</f>
        <v/>
      </c>
      <c r="AM44" s="13" t="str">
        <f>IFERROR(INDEX(REPORT_DATA_BY_ZONE!$A:$AA,$W44,MATCH(AM$15,REPORT_DATA_BY_ZONE!$A$1:$AA$1,0)), "")</f>
        <v/>
      </c>
    </row>
    <row r="45" spans="20:39" x14ac:dyDescent="0.25">
      <c r="T45" s="60" t="s">
        <v>72</v>
      </c>
      <c r="U45" s="66"/>
      <c r="V45" s="23" t="str">
        <f t="shared" si="8"/>
        <v>2016:2:3:7:SOUTH</v>
      </c>
      <c r="W45" s="16" t="e">
        <f>MATCH($V45,REPORT_DATA_BY_ZONE!$A:$A, 0)</f>
        <v>#N/A</v>
      </c>
      <c r="X45" s="13" t="str">
        <f>IFERROR(INDEX(REPORT_DATA_BY_ZONE!$A:$AA,$W45,MATCH(X$15,REPORT_DATA_BY_ZONE!$A$1:$AA$1,0)), "")</f>
        <v/>
      </c>
      <c r="Y45" s="13" t="str">
        <f>IFERROR(INDEX(REPORT_DATA_BY_ZONE!$A:$AA,$W45,MATCH(Y$15,REPORT_DATA_BY_ZONE!$A$1:$AA$1,0)), "")</f>
        <v/>
      </c>
      <c r="Z45" s="13" t="str">
        <f>IFERROR(INDEX(REPORT_DATA_BY_ZONE!$A:$AA,$W45,MATCH(Z$15,REPORT_DATA_BY_ZONE!$A$1:$AA$1,0)), "")</f>
        <v/>
      </c>
      <c r="AA45" s="13" t="str">
        <f>IFERROR(INDEX(REPORT_DATA_BY_ZONE!$A:$AA,$W45,MATCH(AA$15,REPORT_DATA_BY_ZONE!$A$1:$AA$1,0)), "")</f>
        <v/>
      </c>
      <c r="AB45" s="13" t="str">
        <f>IFERROR(INDEX(REPORT_DATA_BY_ZONE!$A:$AA,$W45,MATCH(AB$15,REPORT_DATA_BY_ZONE!$A$1:$AA$1,0)), "")</f>
        <v/>
      </c>
      <c r="AC45" s="13" t="str">
        <f>IFERROR(INDEX(REPORT_DATA_BY_ZONE!$A:$AA,$W45,MATCH(AC$15,REPORT_DATA_BY_ZONE!$A$1:$AA$1,0)), "")</f>
        <v/>
      </c>
      <c r="AD45" s="13" t="str">
        <f>IFERROR(INDEX(REPORT_DATA_BY_ZONE!$A:$AA,$W45,MATCH(AD$15,REPORT_DATA_BY_ZONE!$A$1:$AA$1,0)), "")</f>
        <v/>
      </c>
      <c r="AE45" s="13" t="str">
        <f>IFERROR(INDEX(REPORT_DATA_BY_ZONE!$A:$AA,$W45,MATCH(AE$15,REPORT_DATA_BY_ZONE!$A$1:$AA$1,0)), "")</f>
        <v/>
      </c>
      <c r="AF45" s="13" t="str">
        <f>IFERROR(INDEX(REPORT_DATA_BY_ZONE!$A:$AA,$W45,MATCH(AF$15,REPORT_DATA_BY_ZONE!$A$1:$AA$1,0)), "")</f>
        <v/>
      </c>
      <c r="AG45" s="13" t="str">
        <f>IFERROR(INDEX(REPORT_DATA_BY_ZONE!$A:$AA,$W45,MATCH(AG$15,REPORT_DATA_BY_ZONE!$A$1:$AA$1,0)), "")</f>
        <v/>
      </c>
      <c r="AH45" s="13" t="str">
        <f>IFERROR(INDEX(REPORT_DATA_BY_ZONE!$A:$AA,$W45,MATCH(AH$15,REPORT_DATA_BY_ZONE!$A$1:$AA$1,0)), "")</f>
        <v/>
      </c>
      <c r="AI45" s="13" t="str">
        <f>IFERROR(INDEX(REPORT_DATA_BY_ZONE!$A:$AA,$W45,MATCH(AI$15,REPORT_DATA_BY_ZONE!$A$1:$AA$1,0)), "")</f>
        <v/>
      </c>
      <c r="AJ45" s="13" t="str">
        <f>IFERROR(INDEX(REPORT_DATA_BY_ZONE!$A:$AA,$W45,MATCH(AJ$15,REPORT_DATA_BY_ZONE!$A$1:$AA$1,0)), "")</f>
        <v/>
      </c>
      <c r="AK45" s="13" t="str">
        <f>IFERROR(INDEX(REPORT_DATA_BY_ZONE!$A:$AA,$W45,MATCH(AK$15,REPORT_DATA_BY_ZONE!$A$1:$AA$1,0)), "")</f>
        <v/>
      </c>
      <c r="AL45" s="13" t="str">
        <f>IFERROR(INDEX(REPORT_DATA_BY_ZONE!$A:$AA,$W45,MATCH(AL$15,REPORT_DATA_BY_ZONE!$A$1:$AA$1,0)), "")</f>
        <v/>
      </c>
      <c r="AM45" s="13" t="str">
        <f>IFERROR(INDEX(REPORT_DATA_BY_ZONE!$A:$AA,$W45,MATCH(AM$15,REPORT_DATA_BY_ZONE!$A$1:$AA$1,0)), "")</f>
        <v/>
      </c>
    </row>
    <row r="46" spans="20:39" x14ac:dyDescent="0.25">
      <c r="T46" s="60" t="s">
        <v>71</v>
      </c>
      <c r="U46" s="66"/>
      <c r="V46" s="23" t="str">
        <f t="shared" si="8"/>
        <v>2016:2:3:7:WEST</v>
      </c>
      <c r="W46" s="16" t="e">
        <f>MATCH($V46,REPORT_DATA_BY_ZONE!$A:$A, 0)</f>
        <v>#N/A</v>
      </c>
      <c r="X46" s="13" t="str">
        <f>IFERROR(INDEX(REPORT_DATA_BY_ZONE!$A:$AA,$W46,MATCH(X$15,REPORT_DATA_BY_ZONE!$A$1:$AA$1,0)), "")</f>
        <v/>
      </c>
      <c r="Y46" s="13" t="str">
        <f>IFERROR(INDEX(REPORT_DATA_BY_ZONE!$A:$AA,$W46,MATCH(Y$15,REPORT_DATA_BY_ZONE!$A$1:$AA$1,0)), "")</f>
        <v/>
      </c>
      <c r="Z46" s="13" t="str">
        <f>IFERROR(INDEX(REPORT_DATA_BY_ZONE!$A:$AA,$W46,MATCH(Z$15,REPORT_DATA_BY_ZONE!$A$1:$AA$1,0)), "")</f>
        <v/>
      </c>
      <c r="AA46" s="13" t="str">
        <f>IFERROR(INDEX(REPORT_DATA_BY_ZONE!$A:$AA,$W46,MATCH(AA$15,REPORT_DATA_BY_ZONE!$A$1:$AA$1,0)), "")</f>
        <v/>
      </c>
      <c r="AB46" s="13" t="str">
        <f>IFERROR(INDEX(REPORT_DATA_BY_ZONE!$A:$AA,$W46,MATCH(AB$15,REPORT_DATA_BY_ZONE!$A$1:$AA$1,0)), "")</f>
        <v/>
      </c>
      <c r="AC46" s="13" t="str">
        <f>IFERROR(INDEX(REPORT_DATA_BY_ZONE!$A:$AA,$W46,MATCH(AC$15,REPORT_DATA_BY_ZONE!$A$1:$AA$1,0)), "")</f>
        <v/>
      </c>
      <c r="AD46" s="13" t="str">
        <f>IFERROR(INDEX(REPORT_DATA_BY_ZONE!$A:$AA,$W46,MATCH(AD$15,REPORT_DATA_BY_ZONE!$A$1:$AA$1,0)), "")</f>
        <v/>
      </c>
      <c r="AE46" s="13" t="str">
        <f>IFERROR(INDEX(REPORT_DATA_BY_ZONE!$A:$AA,$W46,MATCH(AE$15,REPORT_DATA_BY_ZONE!$A$1:$AA$1,0)), "")</f>
        <v/>
      </c>
      <c r="AF46" s="13" t="str">
        <f>IFERROR(INDEX(REPORT_DATA_BY_ZONE!$A:$AA,$W46,MATCH(AF$15,REPORT_DATA_BY_ZONE!$A$1:$AA$1,0)), "")</f>
        <v/>
      </c>
      <c r="AG46" s="13" t="str">
        <f>IFERROR(INDEX(REPORT_DATA_BY_ZONE!$A:$AA,$W46,MATCH(AG$15,REPORT_DATA_BY_ZONE!$A$1:$AA$1,0)), "")</f>
        <v/>
      </c>
      <c r="AH46" s="13" t="str">
        <f>IFERROR(INDEX(REPORT_DATA_BY_ZONE!$A:$AA,$W46,MATCH(AH$15,REPORT_DATA_BY_ZONE!$A$1:$AA$1,0)), "")</f>
        <v/>
      </c>
      <c r="AI46" s="13" t="str">
        <f>IFERROR(INDEX(REPORT_DATA_BY_ZONE!$A:$AA,$W46,MATCH(AI$15,REPORT_DATA_BY_ZONE!$A$1:$AA$1,0)), "")</f>
        <v/>
      </c>
      <c r="AJ46" s="13" t="str">
        <f>IFERROR(INDEX(REPORT_DATA_BY_ZONE!$A:$AA,$W46,MATCH(AJ$15,REPORT_DATA_BY_ZONE!$A$1:$AA$1,0)), "")</f>
        <v/>
      </c>
      <c r="AK46" s="13" t="str">
        <f>IFERROR(INDEX(REPORT_DATA_BY_ZONE!$A:$AA,$W46,MATCH(AK$15,REPORT_DATA_BY_ZONE!$A$1:$AA$1,0)), "")</f>
        <v/>
      </c>
      <c r="AL46" s="13" t="str">
        <f>IFERROR(INDEX(REPORT_DATA_BY_ZONE!$A:$AA,$W46,MATCH(AL$15,REPORT_DATA_BY_ZONE!$A$1:$AA$1,0)), "")</f>
        <v/>
      </c>
      <c r="AM46" s="13" t="str">
        <f>IFERROR(INDEX(REPORT_DATA_BY_ZONE!$A:$AA,$W46,MATCH(AM$15,REPORT_DATA_BY_ZONE!$A$1:$AA$1,0)), "")</f>
        <v/>
      </c>
    </row>
    <row r="47" spans="20:39" x14ac:dyDescent="0.25">
      <c r="T47" s="60" t="s">
        <v>70</v>
      </c>
      <c r="U47" s="66"/>
      <c r="V47" s="23" t="str">
        <f t="shared" si="8"/>
        <v>2016:2:3:7:EAST</v>
      </c>
      <c r="W47" s="16" t="e">
        <f>MATCH($V47,REPORT_DATA_BY_ZONE!$A:$A, 0)</f>
        <v>#N/A</v>
      </c>
      <c r="X47" s="13" t="str">
        <f>IFERROR(INDEX(REPORT_DATA_BY_ZONE!$A:$AA,$W47,MATCH(X$15,REPORT_DATA_BY_ZONE!$A$1:$AA$1,0)), "")</f>
        <v/>
      </c>
      <c r="Y47" s="13" t="str">
        <f>IFERROR(INDEX(REPORT_DATA_BY_ZONE!$A:$AA,$W47,MATCH(Y$15,REPORT_DATA_BY_ZONE!$A$1:$AA$1,0)), "")</f>
        <v/>
      </c>
      <c r="Z47" s="13" t="str">
        <f>IFERROR(INDEX(REPORT_DATA_BY_ZONE!$A:$AA,$W47,MATCH(Z$15,REPORT_DATA_BY_ZONE!$A$1:$AA$1,0)), "")</f>
        <v/>
      </c>
      <c r="AA47" s="13" t="str">
        <f>IFERROR(INDEX(REPORT_DATA_BY_ZONE!$A:$AA,$W47,MATCH(AA$15,REPORT_DATA_BY_ZONE!$A$1:$AA$1,0)), "")</f>
        <v/>
      </c>
      <c r="AB47" s="13" t="str">
        <f>IFERROR(INDEX(REPORT_DATA_BY_ZONE!$A:$AA,$W47,MATCH(AB$15,REPORT_DATA_BY_ZONE!$A$1:$AA$1,0)), "")</f>
        <v/>
      </c>
      <c r="AC47" s="13" t="str">
        <f>IFERROR(INDEX(REPORT_DATA_BY_ZONE!$A:$AA,$W47,MATCH(AC$15,REPORT_DATA_BY_ZONE!$A$1:$AA$1,0)), "")</f>
        <v/>
      </c>
      <c r="AD47" s="13" t="str">
        <f>IFERROR(INDEX(REPORT_DATA_BY_ZONE!$A:$AA,$W47,MATCH(AD$15,REPORT_DATA_BY_ZONE!$A$1:$AA$1,0)), "")</f>
        <v/>
      </c>
      <c r="AE47" s="13" t="str">
        <f>IFERROR(INDEX(REPORT_DATA_BY_ZONE!$A:$AA,$W47,MATCH(AE$15,REPORT_DATA_BY_ZONE!$A$1:$AA$1,0)), "")</f>
        <v/>
      </c>
      <c r="AF47" s="13" t="str">
        <f>IFERROR(INDEX(REPORT_DATA_BY_ZONE!$A:$AA,$W47,MATCH(AF$15,REPORT_DATA_BY_ZONE!$A$1:$AA$1,0)), "")</f>
        <v/>
      </c>
      <c r="AG47" s="13" t="str">
        <f>IFERROR(INDEX(REPORT_DATA_BY_ZONE!$A:$AA,$W47,MATCH(AG$15,REPORT_DATA_BY_ZONE!$A$1:$AA$1,0)), "")</f>
        <v/>
      </c>
      <c r="AH47" s="13" t="str">
        <f>IFERROR(INDEX(REPORT_DATA_BY_ZONE!$A:$AA,$W47,MATCH(AH$15,REPORT_DATA_BY_ZONE!$A$1:$AA$1,0)), "")</f>
        <v/>
      </c>
      <c r="AI47" s="13" t="str">
        <f>IFERROR(INDEX(REPORT_DATA_BY_ZONE!$A:$AA,$W47,MATCH(AI$15,REPORT_DATA_BY_ZONE!$A$1:$AA$1,0)), "")</f>
        <v/>
      </c>
      <c r="AJ47" s="13" t="str">
        <f>IFERROR(INDEX(REPORT_DATA_BY_ZONE!$A:$AA,$W47,MATCH(AJ$15,REPORT_DATA_BY_ZONE!$A$1:$AA$1,0)), "")</f>
        <v/>
      </c>
      <c r="AK47" s="13" t="str">
        <f>IFERROR(INDEX(REPORT_DATA_BY_ZONE!$A:$AA,$W47,MATCH(AK$15,REPORT_DATA_BY_ZONE!$A$1:$AA$1,0)), "")</f>
        <v/>
      </c>
      <c r="AL47" s="13" t="str">
        <f>IFERROR(INDEX(REPORT_DATA_BY_ZONE!$A:$AA,$W47,MATCH(AL$15,REPORT_DATA_BY_ZONE!$A$1:$AA$1,0)), "")</f>
        <v/>
      </c>
      <c r="AM47" s="13" t="str">
        <f>IFERROR(INDEX(REPORT_DATA_BY_ZONE!$A:$AA,$W47,MATCH(AM$15,REPORT_DATA_BY_ZONE!$A$1:$AA$1,0)), "")</f>
        <v/>
      </c>
    </row>
    <row r="48" spans="20:39" x14ac:dyDescent="0.25">
      <c r="T48" s="60" t="s">
        <v>63</v>
      </c>
      <c r="U48" s="66"/>
      <c r="V48" s="23" t="str">
        <f t="shared" si="8"/>
        <v>2016:2:3:7:TAOYUAN</v>
      </c>
      <c r="W48" s="16" t="e">
        <f>MATCH($V48,REPORT_DATA_BY_ZONE!$A:$A, 0)</f>
        <v>#N/A</v>
      </c>
      <c r="X48" s="13" t="str">
        <f>IFERROR(INDEX(REPORT_DATA_BY_ZONE!$A:$AA,$W48,MATCH(X$15,REPORT_DATA_BY_ZONE!$A$1:$AA$1,0)), "")</f>
        <v/>
      </c>
      <c r="Y48" s="13" t="str">
        <f>IFERROR(INDEX(REPORT_DATA_BY_ZONE!$A:$AA,$W48,MATCH(Y$15,REPORT_DATA_BY_ZONE!$A$1:$AA$1,0)), "")</f>
        <v/>
      </c>
      <c r="Z48" s="13" t="str">
        <f>IFERROR(INDEX(REPORT_DATA_BY_ZONE!$A:$AA,$W48,MATCH(Z$15,REPORT_DATA_BY_ZONE!$A$1:$AA$1,0)), "")</f>
        <v/>
      </c>
      <c r="AA48" s="13" t="str">
        <f>IFERROR(INDEX(REPORT_DATA_BY_ZONE!$A:$AA,$W48,MATCH(AA$15,REPORT_DATA_BY_ZONE!$A$1:$AA$1,0)), "")</f>
        <v/>
      </c>
      <c r="AB48" s="13" t="str">
        <f>IFERROR(INDEX(REPORT_DATA_BY_ZONE!$A:$AA,$W48,MATCH(AB$15,REPORT_DATA_BY_ZONE!$A$1:$AA$1,0)), "")</f>
        <v/>
      </c>
      <c r="AC48" s="13" t="str">
        <f>IFERROR(INDEX(REPORT_DATA_BY_ZONE!$A:$AA,$W48,MATCH(AC$15,REPORT_DATA_BY_ZONE!$A$1:$AA$1,0)), "")</f>
        <v/>
      </c>
      <c r="AD48" s="13" t="str">
        <f>IFERROR(INDEX(REPORT_DATA_BY_ZONE!$A:$AA,$W48,MATCH(AD$15,REPORT_DATA_BY_ZONE!$A$1:$AA$1,0)), "")</f>
        <v/>
      </c>
      <c r="AE48" s="13" t="str">
        <f>IFERROR(INDEX(REPORT_DATA_BY_ZONE!$A:$AA,$W48,MATCH(AE$15,REPORT_DATA_BY_ZONE!$A$1:$AA$1,0)), "")</f>
        <v/>
      </c>
      <c r="AF48" s="13" t="str">
        <f>IFERROR(INDEX(REPORT_DATA_BY_ZONE!$A:$AA,$W48,MATCH(AF$15,REPORT_DATA_BY_ZONE!$A$1:$AA$1,0)), "")</f>
        <v/>
      </c>
      <c r="AG48" s="13" t="str">
        <f>IFERROR(INDEX(REPORT_DATA_BY_ZONE!$A:$AA,$W48,MATCH(AG$15,REPORT_DATA_BY_ZONE!$A$1:$AA$1,0)), "")</f>
        <v/>
      </c>
      <c r="AH48" s="13" t="str">
        <f>IFERROR(INDEX(REPORT_DATA_BY_ZONE!$A:$AA,$W48,MATCH(AH$15,REPORT_DATA_BY_ZONE!$A$1:$AA$1,0)), "")</f>
        <v/>
      </c>
      <c r="AI48" s="13" t="str">
        <f>IFERROR(INDEX(REPORT_DATA_BY_ZONE!$A:$AA,$W48,MATCH(AI$15,REPORT_DATA_BY_ZONE!$A$1:$AA$1,0)), "")</f>
        <v/>
      </c>
      <c r="AJ48" s="13" t="str">
        <f>IFERROR(INDEX(REPORT_DATA_BY_ZONE!$A:$AA,$W48,MATCH(AJ$15,REPORT_DATA_BY_ZONE!$A$1:$AA$1,0)), "")</f>
        <v/>
      </c>
      <c r="AK48" s="13" t="str">
        <f>IFERROR(INDEX(REPORT_DATA_BY_ZONE!$A:$AA,$W48,MATCH(AK$15,REPORT_DATA_BY_ZONE!$A$1:$AA$1,0)), "")</f>
        <v/>
      </c>
      <c r="AL48" s="13" t="str">
        <f>IFERROR(INDEX(REPORT_DATA_BY_ZONE!$A:$AA,$W48,MATCH(AL$15,REPORT_DATA_BY_ZONE!$A$1:$AA$1,0)), "")</f>
        <v/>
      </c>
      <c r="AM48" s="13" t="str">
        <f>IFERROR(INDEX(REPORT_DATA_BY_ZONE!$A:$AA,$W48,MATCH(AM$15,REPORT_DATA_BY_ZONE!$A$1:$AA$1,0)), "")</f>
        <v/>
      </c>
    </row>
    <row r="49" spans="20:39" x14ac:dyDescent="0.25">
      <c r="T49" s="60" t="s">
        <v>62</v>
      </c>
      <c r="U49" s="66" t="s">
        <v>60</v>
      </c>
      <c r="V49" s="23" t="str">
        <f t="shared" ref="V49:V59" si="9">CONCATENATE(YEAR,":",MONTH,":4:7:", $T49)</f>
        <v>2016:2:4:7:OFFICE</v>
      </c>
      <c r="W49" s="16" t="e">
        <f>MATCH($V49,REPORT_DATA_BY_ZONE!$A:$A, 0)</f>
        <v>#N/A</v>
      </c>
      <c r="X49" s="13" t="str">
        <f>IFERROR(INDEX(REPORT_DATA_BY_ZONE!$A:$AA,$W49,MATCH(X$15,REPORT_DATA_BY_ZONE!$A$1:$AA$1,0)), "")</f>
        <v/>
      </c>
      <c r="Y49" s="13" t="str">
        <f>IFERROR(INDEX(REPORT_DATA_BY_ZONE!$A:$AA,$W49,MATCH(Y$15,REPORT_DATA_BY_ZONE!$A$1:$AA$1,0)), "")</f>
        <v/>
      </c>
      <c r="Z49" s="13" t="str">
        <f>IFERROR(INDEX(REPORT_DATA_BY_ZONE!$A:$AA,$W49,MATCH(Z$15,REPORT_DATA_BY_ZONE!$A$1:$AA$1,0)), "")</f>
        <v/>
      </c>
      <c r="AA49" s="13" t="str">
        <f>IFERROR(INDEX(REPORT_DATA_BY_ZONE!$A:$AA,$W49,MATCH(AA$15,REPORT_DATA_BY_ZONE!$A$1:$AA$1,0)), "")</f>
        <v/>
      </c>
      <c r="AB49" s="13" t="str">
        <f>IFERROR(INDEX(REPORT_DATA_BY_ZONE!$A:$AA,$W49,MATCH(AB$15,REPORT_DATA_BY_ZONE!$A$1:$AA$1,0)), "")</f>
        <v/>
      </c>
      <c r="AC49" s="13" t="str">
        <f>IFERROR(INDEX(REPORT_DATA_BY_ZONE!$A:$AA,$W49,MATCH(AC$15,REPORT_DATA_BY_ZONE!$A$1:$AA$1,0)), "")</f>
        <v/>
      </c>
      <c r="AD49" s="13" t="str">
        <f>IFERROR(INDEX(REPORT_DATA_BY_ZONE!$A:$AA,$W49,MATCH(AD$15,REPORT_DATA_BY_ZONE!$A$1:$AA$1,0)), "")</f>
        <v/>
      </c>
      <c r="AE49" s="13" t="str">
        <f>IFERROR(INDEX(REPORT_DATA_BY_ZONE!$A:$AA,$W49,MATCH(AE$15,REPORT_DATA_BY_ZONE!$A$1:$AA$1,0)), "")</f>
        <v/>
      </c>
      <c r="AF49" s="13" t="str">
        <f>IFERROR(INDEX(REPORT_DATA_BY_ZONE!$A:$AA,$W49,MATCH(AF$15,REPORT_DATA_BY_ZONE!$A$1:$AA$1,0)), "")</f>
        <v/>
      </c>
      <c r="AG49" s="13" t="str">
        <f>IFERROR(INDEX(REPORT_DATA_BY_ZONE!$A:$AA,$W49,MATCH(AG$15,REPORT_DATA_BY_ZONE!$A$1:$AA$1,0)), "")</f>
        <v/>
      </c>
      <c r="AH49" s="13" t="str">
        <f>IFERROR(INDEX(REPORT_DATA_BY_ZONE!$A:$AA,$W49,MATCH(AH$15,REPORT_DATA_BY_ZONE!$A$1:$AA$1,0)), "")</f>
        <v/>
      </c>
      <c r="AI49" s="13" t="str">
        <f>IFERROR(INDEX(REPORT_DATA_BY_ZONE!$A:$AA,$W49,MATCH(AI$15,REPORT_DATA_BY_ZONE!$A$1:$AA$1,0)), "")</f>
        <v/>
      </c>
      <c r="AJ49" s="13" t="str">
        <f>IFERROR(INDEX(REPORT_DATA_BY_ZONE!$A:$AA,$W49,MATCH(AJ$15,REPORT_DATA_BY_ZONE!$A$1:$AA$1,0)), "")</f>
        <v/>
      </c>
      <c r="AK49" s="13" t="str">
        <f>IFERROR(INDEX(REPORT_DATA_BY_ZONE!$A:$AA,$W49,MATCH(AK$15,REPORT_DATA_BY_ZONE!$A$1:$AA$1,0)), "")</f>
        <v/>
      </c>
      <c r="AL49" s="13" t="str">
        <f>IFERROR(INDEX(REPORT_DATA_BY_ZONE!$A:$AA,$W49,MATCH(AL$15,REPORT_DATA_BY_ZONE!$A$1:$AA$1,0)), "")</f>
        <v/>
      </c>
      <c r="AM49" s="13" t="str">
        <f>IFERROR(INDEX(REPORT_DATA_BY_ZONE!$A:$AA,$W49,MATCH(AM$15,REPORT_DATA_BY_ZONE!$A$1:$AA$1,0)), "")</f>
        <v/>
      </c>
    </row>
    <row r="50" spans="20:39" x14ac:dyDescent="0.25">
      <c r="T50" s="60" t="s">
        <v>68</v>
      </c>
      <c r="U50" s="66"/>
      <c r="V50" s="23" t="str">
        <f t="shared" si="9"/>
        <v>2016:2:4:7:HUALIAN</v>
      </c>
      <c r="W50" s="16" t="e">
        <f>MATCH($V50,REPORT_DATA_BY_ZONE!$A:$A, 0)</f>
        <v>#N/A</v>
      </c>
      <c r="X50" s="13" t="str">
        <f>IFERROR(INDEX(REPORT_DATA_BY_ZONE!$A:$AA,$W50,MATCH(X$15,REPORT_DATA_BY_ZONE!$A$1:$AA$1,0)), "")</f>
        <v/>
      </c>
      <c r="Y50" s="13" t="str">
        <f>IFERROR(INDEX(REPORT_DATA_BY_ZONE!$A:$AA,$W50,MATCH(Y$15,REPORT_DATA_BY_ZONE!$A$1:$AA$1,0)), "")</f>
        <v/>
      </c>
      <c r="Z50" s="13" t="str">
        <f>IFERROR(INDEX(REPORT_DATA_BY_ZONE!$A:$AA,$W50,MATCH(Z$15,REPORT_DATA_BY_ZONE!$A$1:$AA$1,0)), "")</f>
        <v/>
      </c>
      <c r="AA50" s="13" t="str">
        <f>IFERROR(INDEX(REPORT_DATA_BY_ZONE!$A:$AA,$W50,MATCH(AA$15,REPORT_DATA_BY_ZONE!$A$1:$AA$1,0)), "")</f>
        <v/>
      </c>
      <c r="AB50" s="13" t="str">
        <f>IFERROR(INDEX(REPORT_DATA_BY_ZONE!$A:$AA,$W50,MATCH(AB$15,REPORT_DATA_BY_ZONE!$A$1:$AA$1,0)), "")</f>
        <v/>
      </c>
      <c r="AC50" s="13" t="str">
        <f>IFERROR(INDEX(REPORT_DATA_BY_ZONE!$A:$AA,$W50,MATCH(AC$15,REPORT_DATA_BY_ZONE!$A$1:$AA$1,0)), "")</f>
        <v/>
      </c>
      <c r="AD50" s="13" t="str">
        <f>IFERROR(INDEX(REPORT_DATA_BY_ZONE!$A:$AA,$W50,MATCH(AD$15,REPORT_DATA_BY_ZONE!$A$1:$AA$1,0)), "")</f>
        <v/>
      </c>
      <c r="AE50" s="13" t="str">
        <f>IFERROR(INDEX(REPORT_DATA_BY_ZONE!$A:$AA,$W50,MATCH(AE$15,REPORT_DATA_BY_ZONE!$A$1:$AA$1,0)), "")</f>
        <v/>
      </c>
      <c r="AF50" s="13" t="str">
        <f>IFERROR(INDEX(REPORT_DATA_BY_ZONE!$A:$AA,$W50,MATCH(AF$15,REPORT_DATA_BY_ZONE!$A$1:$AA$1,0)), "")</f>
        <v/>
      </c>
      <c r="AG50" s="13" t="str">
        <f>IFERROR(INDEX(REPORT_DATA_BY_ZONE!$A:$AA,$W50,MATCH(AG$15,REPORT_DATA_BY_ZONE!$A$1:$AA$1,0)), "")</f>
        <v/>
      </c>
      <c r="AH50" s="13" t="str">
        <f>IFERROR(INDEX(REPORT_DATA_BY_ZONE!$A:$AA,$W50,MATCH(AH$15,REPORT_DATA_BY_ZONE!$A$1:$AA$1,0)), "")</f>
        <v/>
      </c>
      <c r="AI50" s="13" t="str">
        <f>IFERROR(INDEX(REPORT_DATA_BY_ZONE!$A:$AA,$W50,MATCH(AI$15,REPORT_DATA_BY_ZONE!$A$1:$AA$1,0)), "")</f>
        <v/>
      </c>
      <c r="AJ50" s="13" t="str">
        <f>IFERROR(INDEX(REPORT_DATA_BY_ZONE!$A:$AA,$W50,MATCH(AJ$15,REPORT_DATA_BY_ZONE!$A$1:$AA$1,0)), "")</f>
        <v/>
      </c>
      <c r="AK50" s="13" t="str">
        <f>IFERROR(INDEX(REPORT_DATA_BY_ZONE!$A:$AA,$W50,MATCH(AK$15,REPORT_DATA_BY_ZONE!$A$1:$AA$1,0)), "")</f>
        <v/>
      </c>
      <c r="AL50" s="13" t="str">
        <f>IFERROR(INDEX(REPORT_DATA_BY_ZONE!$A:$AA,$W50,MATCH(AL$15,REPORT_DATA_BY_ZONE!$A$1:$AA$1,0)), "")</f>
        <v/>
      </c>
      <c r="AM50" s="13" t="str">
        <f>IFERROR(INDEX(REPORT_DATA_BY_ZONE!$A:$AA,$W50,MATCH(AM$15,REPORT_DATA_BY_ZONE!$A$1:$AA$1,0)), "")</f>
        <v/>
      </c>
    </row>
    <row r="51" spans="20:39" x14ac:dyDescent="0.25">
      <c r="T51" s="60" t="s">
        <v>66</v>
      </c>
      <c r="U51" s="66"/>
      <c r="V51" s="23" t="str">
        <f t="shared" si="9"/>
        <v>2016:2:4:7:TAIDONG</v>
      </c>
      <c r="W51" s="16" t="e">
        <f>MATCH($V51,REPORT_DATA_BY_ZONE!$A:$A, 0)</f>
        <v>#N/A</v>
      </c>
      <c r="X51" s="13" t="str">
        <f>IFERROR(INDEX(REPORT_DATA_BY_ZONE!$A:$AA,$W51,MATCH(X$15,REPORT_DATA_BY_ZONE!$A$1:$AA$1,0)), "")</f>
        <v/>
      </c>
      <c r="Y51" s="13" t="str">
        <f>IFERROR(INDEX(REPORT_DATA_BY_ZONE!$A:$AA,$W51,MATCH(Y$15,REPORT_DATA_BY_ZONE!$A$1:$AA$1,0)), "")</f>
        <v/>
      </c>
      <c r="Z51" s="13" t="str">
        <f>IFERROR(INDEX(REPORT_DATA_BY_ZONE!$A:$AA,$W51,MATCH(Z$15,REPORT_DATA_BY_ZONE!$A$1:$AA$1,0)), "")</f>
        <v/>
      </c>
      <c r="AA51" s="13" t="str">
        <f>IFERROR(INDEX(REPORT_DATA_BY_ZONE!$A:$AA,$W51,MATCH(AA$15,REPORT_DATA_BY_ZONE!$A$1:$AA$1,0)), "")</f>
        <v/>
      </c>
      <c r="AB51" s="13" t="str">
        <f>IFERROR(INDEX(REPORT_DATA_BY_ZONE!$A:$AA,$W51,MATCH(AB$15,REPORT_DATA_BY_ZONE!$A$1:$AA$1,0)), "")</f>
        <v/>
      </c>
      <c r="AC51" s="13" t="str">
        <f>IFERROR(INDEX(REPORT_DATA_BY_ZONE!$A:$AA,$W51,MATCH(AC$15,REPORT_DATA_BY_ZONE!$A$1:$AA$1,0)), "")</f>
        <v/>
      </c>
      <c r="AD51" s="13" t="str">
        <f>IFERROR(INDEX(REPORT_DATA_BY_ZONE!$A:$AA,$W51,MATCH(AD$15,REPORT_DATA_BY_ZONE!$A$1:$AA$1,0)), "")</f>
        <v/>
      </c>
      <c r="AE51" s="13" t="str">
        <f>IFERROR(INDEX(REPORT_DATA_BY_ZONE!$A:$AA,$W51,MATCH(AE$15,REPORT_DATA_BY_ZONE!$A$1:$AA$1,0)), "")</f>
        <v/>
      </c>
      <c r="AF51" s="13" t="str">
        <f>IFERROR(INDEX(REPORT_DATA_BY_ZONE!$A:$AA,$W51,MATCH(AF$15,REPORT_DATA_BY_ZONE!$A$1:$AA$1,0)), "")</f>
        <v/>
      </c>
      <c r="AG51" s="13" t="str">
        <f>IFERROR(INDEX(REPORT_DATA_BY_ZONE!$A:$AA,$W51,MATCH(AG$15,REPORT_DATA_BY_ZONE!$A$1:$AA$1,0)), "")</f>
        <v/>
      </c>
      <c r="AH51" s="13" t="str">
        <f>IFERROR(INDEX(REPORT_DATA_BY_ZONE!$A:$AA,$W51,MATCH(AH$15,REPORT_DATA_BY_ZONE!$A$1:$AA$1,0)), "")</f>
        <v/>
      </c>
      <c r="AI51" s="13" t="str">
        <f>IFERROR(INDEX(REPORT_DATA_BY_ZONE!$A:$AA,$W51,MATCH(AI$15,REPORT_DATA_BY_ZONE!$A$1:$AA$1,0)), "")</f>
        <v/>
      </c>
      <c r="AJ51" s="13" t="str">
        <f>IFERROR(INDEX(REPORT_DATA_BY_ZONE!$A:$AA,$W51,MATCH(AJ$15,REPORT_DATA_BY_ZONE!$A$1:$AA$1,0)), "")</f>
        <v/>
      </c>
      <c r="AK51" s="13" t="str">
        <f>IFERROR(INDEX(REPORT_DATA_BY_ZONE!$A:$AA,$W51,MATCH(AK$15,REPORT_DATA_BY_ZONE!$A$1:$AA$1,0)), "")</f>
        <v/>
      </c>
      <c r="AL51" s="13" t="str">
        <f>IFERROR(INDEX(REPORT_DATA_BY_ZONE!$A:$AA,$W51,MATCH(AL$15,REPORT_DATA_BY_ZONE!$A$1:$AA$1,0)), "")</f>
        <v/>
      </c>
      <c r="AM51" s="13" t="str">
        <f>IFERROR(INDEX(REPORT_DATA_BY_ZONE!$A:$AA,$W51,MATCH(AM$15,REPORT_DATA_BY_ZONE!$A$1:$AA$1,0)), "")</f>
        <v/>
      </c>
    </row>
    <row r="52" spans="20:39" x14ac:dyDescent="0.25">
      <c r="T52" s="60" t="s">
        <v>65</v>
      </c>
      <c r="U52" s="66"/>
      <c r="V52" s="23" t="str">
        <f t="shared" si="9"/>
        <v>2016:2:4:7:ZHUNAN</v>
      </c>
      <c r="W52" s="16" t="e">
        <f>MATCH($V52,REPORT_DATA_BY_ZONE!$A:$A, 0)</f>
        <v>#N/A</v>
      </c>
      <c r="X52" s="13" t="str">
        <f>IFERROR(INDEX(REPORT_DATA_BY_ZONE!$A:$AA,$W52,MATCH(X$15,REPORT_DATA_BY_ZONE!$A$1:$AA$1,0)), "")</f>
        <v/>
      </c>
      <c r="Y52" s="13" t="str">
        <f>IFERROR(INDEX(REPORT_DATA_BY_ZONE!$A:$AA,$W52,MATCH(Y$15,REPORT_DATA_BY_ZONE!$A$1:$AA$1,0)), "")</f>
        <v/>
      </c>
      <c r="Z52" s="13" t="str">
        <f>IFERROR(INDEX(REPORT_DATA_BY_ZONE!$A:$AA,$W52,MATCH(Z$15,REPORT_DATA_BY_ZONE!$A$1:$AA$1,0)), "")</f>
        <v/>
      </c>
      <c r="AA52" s="13" t="str">
        <f>IFERROR(INDEX(REPORT_DATA_BY_ZONE!$A:$AA,$W52,MATCH(AA$15,REPORT_DATA_BY_ZONE!$A$1:$AA$1,0)), "")</f>
        <v/>
      </c>
      <c r="AB52" s="13" t="str">
        <f>IFERROR(INDEX(REPORT_DATA_BY_ZONE!$A:$AA,$W52,MATCH(AB$15,REPORT_DATA_BY_ZONE!$A$1:$AA$1,0)), "")</f>
        <v/>
      </c>
      <c r="AC52" s="13" t="str">
        <f>IFERROR(INDEX(REPORT_DATA_BY_ZONE!$A:$AA,$W52,MATCH(AC$15,REPORT_DATA_BY_ZONE!$A$1:$AA$1,0)), "")</f>
        <v/>
      </c>
      <c r="AD52" s="13" t="str">
        <f>IFERROR(INDEX(REPORT_DATA_BY_ZONE!$A:$AA,$W52,MATCH(AD$15,REPORT_DATA_BY_ZONE!$A$1:$AA$1,0)), "")</f>
        <v/>
      </c>
      <c r="AE52" s="13" t="str">
        <f>IFERROR(INDEX(REPORT_DATA_BY_ZONE!$A:$AA,$W52,MATCH(AE$15,REPORT_DATA_BY_ZONE!$A$1:$AA$1,0)), "")</f>
        <v/>
      </c>
      <c r="AF52" s="13" t="str">
        <f>IFERROR(INDEX(REPORT_DATA_BY_ZONE!$A:$AA,$W52,MATCH(AF$15,REPORT_DATA_BY_ZONE!$A$1:$AA$1,0)), "")</f>
        <v/>
      </c>
      <c r="AG52" s="13" t="str">
        <f>IFERROR(INDEX(REPORT_DATA_BY_ZONE!$A:$AA,$W52,MATCH(AG$15,REPORT_DATA_BY_ZONE!$A$1:$AA$1,0)), "")</f>
        <v/>
      </c>
      <c r="AH52" s="13" t="str">
        <f>IFERROR(INDEX(REPORT_DATA_BY_ZONE!$A:$AA,$W52,MATCH(AH$15,REPORT_DATA_BY_ZONE!$A$1:$AA$1,0)), "")</f>
        <v/>
      </c>
      <c r="AI52" s="13" t="str">
        <f>IFERROR(INDEX(REPORT_DATA_BY_ZONE!$A:$AA,$W52,MATCH(AI$15,REPORT_DATA_BY_ZONE!$A$1:$AA$1,0)), "")</f>
        <v/>
      </c>
      <c r="AJ52" s="13" t="str">
        <f>IFERROR(INDEX(REPORT_DATA_BY_ZONE!$A:$AA,$W52,MATCH(AJ$15,REPORT_DATA_BY_ZONE!$A$1:$AA$1,0)), "")</f>
        <v/>
      </c>
      <c r="AK52" s="13" t="str">
        <f>IFERROR(INDEX(REPORT_DATA_BY_ZONE!$A:$AA,$W52,MATCH(AK$15,REPORT_DATA_BY_ZONE!$A$1:$AA$1,0)), "")</f>
        <v/>
      </c>
      <c r="AL52" s="13" t="str">
        <f>IFERROR(INDEX(REPORT_DATA_BY_ZONE!$A:$AA,$W52,MATCH(AL$15,REPORT_DATA_BY_ZONE!$A$1:$AA$1,0)), "")</f>
        <v/>
      </c>
      <c r="AM52" s="13" t="str">
        <f>IFERROR(INDEX(REPORT_DATA_BY_ZONE!$A:$AA,$W52,MATCH(AM$15,REPORT_DATA_BY_ZONE!$A$1:$AA$1,0)), "")</f>
        <v/>
      </c>
    </row>
    <row r="53" spans="20:39" x14ac:dyDescent="0.25">
      <c r="T53" s="60" t="s">
        <v>64</v>
      </c>
      <c r="U53" s="66"/>
      <c r="V53" s="23" t="str">
        <f t="shared" si="9"/>
        <v>2016:2:4:7:XINZHU</v>
      </c>
      <c r="W53" s="16" t="e">
        <f>MATCH($V53,REPORT_DATA_BY_ZONE!$A:$A, 0)</f>
        <v>#N/A</v>
      </c>
      <c r="X53" s="13" t="str">
        <f>IFERROR(INDEX(REPORT_DATA_BY_ZONE!$A:$AA,$W53,MATCH(X$15,REPORT_DATA_BY_ZONE!$A$1:$AA$1,0)), "")</f>
        <v/>
      </c>
      <c r="Y53" s="13" t="str">
        <f>IFERROR(INDEX(REPORT_DATA_BY_ZONE!$A:$AA,$W53,MATCH(Y$15,REPORT_DATA_BY_ZONE!$A$1:$AA$1,0)), "")</f>
        <v/>
      </c>
      <c r="Z53" s="13" t="str">
        <f>IFERROR(INDEX(REPORT_DATA_BY_ZONE!$A:$AA,$W53,MATCH(Z$15,REPORT_DATA_BY_ZONE!$A$1:$AA$1,0)), "")</f>
        <v/>
      </c>
      <c r="AA53" s="13" t="str">
        <f>IFERROR(INDEX(REPORT_DATA_BY_ZONE!$A:$AA,$W53,MATCH(AA$15,REPORT_DATA_BY_ZONE!$A$1:$AA$1,0)), "")</f>
        <v/>
      </c>
      <c r="AB53" s="13" t="str">
        <f>IFERROR(INDEX(REPORT_DATA_BY_ZONE!$A:$AA,$W53,MATCH(AB$15,REPORT_DATA_BY_ZONE!$A$1:$AA$1,0)), "")</f>
        <v/>
      </c>
      <c r="AC53" s="13" t="str">
        <f>IFERROR(INDEX(REPORT_DATA_BY_ZONE!$A:$AA,$W53,MATCH(AC$15,REPORT_DATA_BY_ZONE!$A$1:$AA$1,0)), "")</f>
        <v/>
      </c>
      <c r="AD53" s="13" t="str">
        <f>IFERROR(INDEX(REPORT_DATA_BY_ZONE!$A:$AA,$W53,MATCH(AD$15,REPORT_DATA_BY_ZONE!$A$1:$AA$1,0)), "")</f>
        <v/>
      </c>
      <c r="AE53" s="13" t="str">
        <f>IFERROR(INDEX(REPORT_DATA_BY_ZONE!$A:$AA,$W53,MATCH(AE$15,REPORT_DATA_BY_ZONE!$A$1:$AA$1,0)), "")</f>
        <v/>
      </c>
      <c r="AF53" s="13" t="str">
        <f>IFERROR(INDEX(REPORT_DATA_BY_ZONE!$A:$AA,$W53,MATCH(AF$15,REPORT_DATA_BY_ZONE!$A$1:$AA$1,0)), "")</f>
        <v/>
      </c>
      <c r="AG53" s="13" t="str">
        <f>IFERROR(INDEX(REPORT_DATA_BY_ZONE!$A:$AA,$W53,MATCH(AG$15,REPORT_DATA_BY_ZONE!$A$1:$AA$1,0)), "")</f>
        <v/>
      </c>
      <c r="AH53" s="13" t="str">
        <f>IFERROR(INDEX(REPORT_DATA_BY_ZONE!$A:$AA,$W53,MATCH(AH$15,REPORT_DATA_BY_ZONE!$A$1:$AA$1,0)), "")</f>
        <v/>
      </c>
      <c r="AI53" s="13" t="str">
        <f>IFERROR(INDEX(REPORT_DATA_BY_ZONE!$A:$AA,$W53,MATCH(AI$15,REPORT_DATA_BY_ZONE!$A$1:$AA$1,0)), "")</f>
        <v/>
      </c>
      <c r="AJ53" s="13" t="str">
        <f>IFERROR(INDEX(REPORT_DATA_BY_ZONE!$A:$AA,$W53,MATCH(AJ$15,REPORT_DATA_BY_ZONE!$A$1:$AA$1,0)), "")</f>
        <v/>
      </c>
      <c r="AK53" s="13" t="str">
        <f>IFERROR(INDEX(REPORT_DATA_BY_ZONE!$A:$AA,$W53,MATCH(AK$15,REPORT_DATA_BY_ZONE!$A$1:$AA$1,0)), "")</f>
        <v/>
      </c>
      <c r="AL53" s="13" t="str">
        <f>IFERROR(INDEX(REPORT_DATA_BY_ZONE!$A:$AA,$W53,MATCH(AL$15,REPORT_DATA_BY_ZONE!$A$1:$AA$1,0)), "")</f>
        <v/>
      </c>
      <c r="AM53" s="13" t="str">
        <f>IFERROR(INDEX(REPORT_DATA_BY_ZONE!$A:$AA,$W53,MATCH(AM$15,REPORT_DATA_BY_ZONE!$A$1:$AA$1,0)), "")</f>
        <v/>
      </c>
    </row>
    <row r="54" spans="20:39" x14ac:dyDescent="0.25">
      <c r="T54" s="60" t="s">
        <v>73</v>
      </c>
      <c r="U54" s="66"/>
      <c r="V54" s="23" t="str">
        <f t="shared" si="9"/>
        <v>2016:2:4:7:CENTRAL</v>
      </c>
      <c r="W54" s="16" t="e">
        <f>MATCH($V54,REPORT_DATA_BY_ZONE!$A:$A, 0)</f>
        <v>#N/A</v>
      </c>
      <c r="X54" s="13" t="str">
        <f>IFERROR(INDEX(REPORT_DATA_BY_ZONE!$A:$AA,$W54,MATCH(X$15,REPORT_DATA_BY_ZONE!$A$1:$AA$1,0)), "")</f>
        <v/>
      </c>
      <c r="Y54" s="13" t="str">
        <f>IFERROR(INDEX(REPORT_DATA_BY_ZONE!$A:$AA,$W54,MATCH(Y$15,REPORT_DATA_BY_ZONE!$A$1:$AA$1,0)), "")</f>
        <v/>
      </c>
      <c r="Z54" s="13" t="str">
        <f>IFERROR(INDEX(REPORT_DATA_BY_ZONE!$A:$AA,$W54,MATCH(Z$15,REPORT_DATA_BY_ZONE!$A$1:$AA$1,0)), "")</f>
        <v/>
      </c>
      <c r="AA54" s="13" t="str">
        <f>IFERROR(INDEX(REPORT_DATA_BY_ZONE!$A:$AA,$W54,MATCH(AA$15,REPORT_DATA_BY_ZONE!$A$1:$AA$1,0)), "")</f>
        <v/>
      </c>
      <c r="AB54" s="13" t="str">
        <f>IFERROR(INDEX(REPORT_DATA_BY_ZONE!$A:$AA,$W54,MATCH(AB$15,REPORT_DATA_BY_ZONE!$A$1:$AA$1,0)), "")</f>
        <v/>
      </c>
      <c r="AC54" s="13" t="str">
        <f>IFERROR(INDEX(REPORT_DATA_BY_ZONE!$A:$AA,$W54,MATCH(AC$15,REPORT_DATA_BY_ZONE!$A$1:$AA$1,0)), "")</f>
        <v/>
      </c>
      <c r="AD54" s="13" t="str">
        <f>IFERROR(INDEX(REPORT_DATA_BY_ZONE!$A:$AA,$W54,MATCH(AD$15,REPORT_DATA_BY_ZONE!$A$1:$AA$1,0)), "")</f>
        <v/>
      </c>
      <c r="AE54" s="13" t="str">
        <f>IFERROR(INDEX(REPORT_DATA_BY_ZONE!$A:$AA,$W54,MATCH(AE$15,REPORT_DATA_BY_ZONE!$A$1:$AA$1,0)), "")</f>
        <v/>
      </c>
      <c r="AF54" s="13" t="str">
        <f>IFERROR(INDEX(REPORT_DATA_BY_ZONE!$A:$AA,$W54,MATCH(AF$15,REPORT_DATA_BY_ZONE!$A$1:$AA$1,0)), "")</f>
        <v/>
      </c>
      <c r="AG54" s="13" t="str">
        <f>IFERROR(INDEX(REPORT_DATA_BY_ZONE!$A:$AA,$W54,MATCH(AG$15,REPORT_DATA_BY_ZONE!$A$1:$AA$1,0)), "")</f>
        <v/>
      </c>
      <c r="AH54" s="13" t="str">
        <f>IFERROR(INDEX(REPORT_DATA_BY_ZONE!$A:$AA,$W54,MATCH(AH$15,REPORT_DATA_BY_ZONE!$A$1:$AA$1,0)), "")</f>
        <v/>
      </c>
      <c r="AI54" s="13" t="str">
        <f>IFERROR(INDEX(REPORT_DATA_BY_ZONE!$A:$AA,$W54,MATCH(AI$15,REPORT_DATA_BY_ZONE!$A$1:$AA$1,0)), "")</f>
        <v/>
      </c>
      <c r="AJ54" s="13" t="str">
        <f>IFERROR(INDEX(REPORT_DATA_BY_ZONE!$A:$AA,$W54,MATCH(AJ$15,REPORT_DATA_BY_ZONE!$A$1:$AA$1,0)), "")</f>
        <v/>
      </c>
      <c r="AK54" s="13" t="str">
        <f>IFERROR(INDEX(REPORT_DATA_BY_ZONE!$A:$AA,$W54,MATCH(AK$15,REPORT_DATA_BY_ZONE!$A$1:$AA$1,0)), "")</f>
        <v/>
      </c>
      <c r="AL54" s="13" t="str">
        <f>IFERROR(INDEX(REPORT_DATA_BY_ZONE!$A:$AA,$W54,MATCH(AL$15,REPORT_DATA_BY_ZONE!$A$1:$AA$1,0)), "")</f>
        <v/>
      </c>
      <c r="AM54" s="13" t="str">
        <f>IFERROR(INDEX(REPORT_DATA_BY_ZONE!$A:$AA,$W54,MATCH(AM$15,REPORT_DATA_BY_ZONE!$A$1:$AA$1,0)), "")</f>
        <v/>
      </c>
    </row>
    <row r="55" spans="20:39" x14ac:dyDescent="0.25">
      <c r="T55" s="60" t="s">
        <v>69</v>
      </c>
      <c r="U55" s="66"/>
      <c r="V55" s="23" t="str">
        <f t="shared" si="9"/>
        <v>2016:2:4:7:NORTH</v>
      </c>
      <c r="W55" s="16" t="e">
        <f>MATCH($V55,REPORT_DATA_BY_ZONE!$A:$A, 0)</f>
        <v>#N/A</v>
      </c>
      <c r="X55" s="13" t="str">
        <f>IFERROR(INDEX(REPORT_DATA_BY_ZONE!$A:$AA,$W55,MATCH(X$15,REPORT_DATA_BY_ZONE!$A$1:$AA$1,0)), "")</f>
        <v/>
      </c>
      <c r="Y55" s="13" t="str">
        <f>IFERROR(INDEX(REPORT_DATA_BY_ZONE!$A:$AA,$W55,MATCH(Y$15,REPORT_DATA_BY_ZONE!$A$1:$AA$1,0)), "")</f>
        <v/>
      </c>
      <c r="Z55" s="13" t="str">
        <f>IFERROR(INDEX(REPORT_DATA_BY_ZONE!$A:$AA,$W55,MATCH(Z$15,REPORT_DATA_BY_ZONE!$A$1:$AA$1,0)), "")</f>
        <v/>
      </c>
      <c r="AA55" s="13" t="str">
        <f>IFERROR(INDEX(REPORT_DATA_BY_ZONE!$A:$AA,$W55,MATCH(AA$15,REPORT_DATA_BY_ZONE!$A$1:$AA$1,0)), "")</f>
        <v/>
      </c>
      <c r="AB55" s="13" t="str">
        <f>IFERROR(INDEX(REPORT_DATA_BY_ZONE!$A:$AA,$W55,MATCH(AB$15,REPORT_DATA_BY_ZONE!$A$1:$AA$1,0)), "")</f>
        <v/>
      </c>
      <c r="AC55" s="13" t="str">
        <f>IFERROR(INDEX(REPORT_DATA_BY_ZONE!$A:$AA,$W55,MATCH(AC$15,REPORT_DATA_BY_ZONE!$A$1:$AA$1,0)), "")</f>
        <v/>
      </c>
      <c r="AD55" s="13" t="str">
        <f>IFERROR(INDEX(REPORT_DATA_BY_ZONE!$A:$AA,$W55,MATCH(AD$15,REPORT_DATA_BY_ZONE!$A$1:$AA$1,0)), "")</f>
        <v/>
      </c>
      <c r="AE55" s="13" t="str">
        <f>IFERROR(INDEX(REPORT_DATA_BY_ZONE!$A:$AA,$W55,MATCH(AE$15,REPORT_DATA_BY_ZONE!$A$1:$AA$1,0)), "")</f>
        <v/>
      </c>
      <c r="AF55" s="13" t="str">
        <f>IFERROR(INDEX(REPORT_DATA_BY_ZONE!$A:$AA,$W55,MATCH(AF$15,REPORT_DATA_BY_ZONE!$A$1:$AA$1,0)), "")</f>
        <v/>
      </c>
      <c r="AG55" s="13" t="str">
        <f>IFERROR(INDEX(REPORT_DATA_BY_ZONE!$A:$AA,$W55,MATCH(AG$15,REPORT_DATA_BY_ZONE!$A$1:$AA$1,0)), "")</f>
        <v/>
      </c>
      <c r="AH55" s="13" t="str">
        <f>IFERROR(INDEX(REPORT_DATA_BY_ZONE!$A:$AA,$W55,MATCH(AH$15,REPORT_DATA_BY_ZONE!$A$1:$AA$1,0)), "")</f>
        <v/>
      </c>
      <c r="AI55" s="13" t="str">
        <f>IFERROR(INDEX(REPORT_DATA_BY_ZONE!$A:$AA,$W55,MATCH(AI$15,REPORT_DATA_BY_ZONE!$A$1:$AA$1,0)), "")</f>
        <v/>
      </c>
      <c r="AJ55" s="13" t="str">
        <f>IFERROR(INDEX(REPORT_DATA_BY_ZONE!$A:$AA,$W55,MATCH(AJ$15,REPORT_DATA_BY_ZONE!$A$1:$AA$1,0)), "")</f>
        <v/>
      </c>
      <c r="AK55" s="13" t="str">
        <f>IFERROR(INDEX(REPORT_DATA_BY_ZONE!$A:$AA,$W55,MATCH(AK$15,REPORT_DATA_BY_ZONE!$A$1:$AA$1,0)), "")</f>
        <v/>
      </c>
      <c r="AL55" s="13" t="str">
        <f>IFERROR(INDEX(REPORT_DATA_BY_ZONE!$A:$AA,$W55,MATCH(AL$15,REPORT_DATA_BY_ZONE!$A$1:$AA$1,0)), "")</f>
        <v/>
      </c>
      <c r="AM55" s="13" t="str">
        <f>IFERROR(INDEX(REPORT_DATA_BY_ZONE!$A:$AA,$W55,MATCH(AM$15,REPORT_DATA_BY_ZONE!$A$1:$AA$1,0)), "")</f>
        <v/>
      </c>
    </row>
    <row r="56" spans="20:39" x14ac:dyDescent="0.25">
      <c r="T56" s="60" t="s">
        <v>72</v>
      </c>
      <c r="U56" s="66"/>
      <c r="V56" s="23" t="str">
        <f t="shared" si="9"/>
        <v>2016:2:4:7:SOUTH</v>
      </c>
      <c r="W56" s="16" t="e">
        <f>MATCH($V56,REPORT_DATA_BY_ZONE!$A:$A, 0)</f>
        <v>#N/A</v>
      </c>
      <c r="X56" s="13" t="str">
        <f>IFERROR(INDEX(REPORT_DATA_BY_ZONE!$A:$AA,$W56,MATCH(X$15,REPORT_DATA_BY_ZONE!$A$1:$AA$1,0)), "")</f>
        <v/>
      </c>
      <c r="Y56" s="13" t="str">
        <f>IFERROR(INDEX(REPORT_DATA_BY_ZONE!$A:$AA,$W56,MATCH(Y$15,REPORT_DATA_BY_ZONE!$A$1:$AA$1,0)), "")</f>
        <v/>
      </c>
      <c r="Z56" s="13" t="str">
        <f>IFERROR(INDEX(REPORT_DATA_BY_ZONE!$A:$AA,$W56,MATCH(Z$15,REPORT_DATA_BY_ZONE!$A$1:$AA$1,0)), "")</f>
        <v/>
      </c>
      <c r="AA56" s="13" t="str">
        <f>IFERROR(INDEX(REPORT_DATA_BY_ZONE!$A:$AA,$W56,MATCH(AA$15,REPORT_DATA_BY_ZONE!$A$1:$AA$1,0)), "")</f>
        <v/>
      </c>
      <c r="AB56" s="13" t="str">
        <f>IFERROR(INDEX(REPORT_DATA_BY_ZONE!$A:$AA,$W56,MATCH(AB$15,REPORT_DATA_BY_ZONE!$A$1:$AA$1,0)), "")</f>
        <v/>
      </c>
      <c r="AC56" s="13" t="str">
        <f>IFERROR(INDEX(REPORT_DATA_BY_ZONE!$A:$AA,$W56,MATCH(AC$15,REPORT_DATA_BY_ZONE!$A$1:$AA$1,0)), "")</f>
        <v/>
      </c>
      <c r="AD56" s="13" t="str">
        <f>IFERROR(INDEX(REPORT_DATA_BY_ZONE!$A:$AA,$W56,MATCH(AD$15,REPORT_DATA_BY_ZONE!$A$1:$AA$1,0)), "")</f>
        <v/>
      </c>
      <c r="AE56" s="13" t="str">
        <f>IFERROR(INDEX(REPORT_DATA_BY_ZONE!$A:$AA,$W56,MATCH(AE$15,REPORT_DATA_BY_ZONE!$A$1:$AA$1,0)), "")</f>
        <v/>
      </c>
      <c r="AF56" s="13" t="str">
        <f>IFERROR(INDEX(REPORT_DATA_BY_ZONE!$A:$AA,$W56,MATCH(AF$15,REPORT_DATA_BY_ZONE!$A$1:$AA$1,0)), "")</f>
        <v/>
      </c>
      <c r="AG56" s="13" t="str">
        <f>IFERROR(INDEX(REPORT_DATA_BY_ZONE!$A:$AA,$W56,MATCH(AG$15,REPORT_DATA_BY_ZONE!$A$1:$AA$1,0)), "")</f>
        <v/>
      </c>
      <c r="AH56" s="13" t="str">
        <f>IFERROR(INDEX(REPORT_DATA_BY_ZONE!$A:$AA,$W56,MATCH(AH$15,REPORT_DATA_BY_ZONE!$A$1:$AA$1,0)), "")</f>
        <v/>
      </c>
      <c r="AI56" s="13" t="str">
        <f>IFERROR(INDEX(REPORT_DATA_BY_ZONE!$A:$AA,$W56,MATCH(AI$15,REPORT_DATA_BY_ZONE!$A$1:$AA$1,0)), "")</f>
        <v/>
      </c>
      <c r="AJ56" s="13" t="str">
        <f>IFERROR(INDEX(REPORT_DATA_BY_ZONE!$A:$AA,$W56,MATCH(AJ$15,REPORT_DATA_BY_ZONE!$A$1:$AA$1,0)), "")</f>
        <v/>
      </c>
      <c r="AK56" s="13" t="str">
        <f>IFERROR(INDEX(REPORT_DATA_BY_ZONE!$A:$AA,$W56,MATCH(AK$15,REPORT_DATA_BY_ZONE!$A$1:$AA$1,0)), "")</f>
        <v/>
      </c>
      <c r="AL56" s="13" t="str">
        <f>IFERROR(INDEX(REPORT_DATA_BY_ZONE!$A:$AA,$W56,MATCH(AL$15,REPORT_DATA_BY_ZONE!$A$1:$AA$1,0)), "")</f>
        <v/>
      </c>
      <c r="AM56" s="13" t="str">
        <f>IFERROR(INDEX(REPORT_DATA_BY_ZONE!$A:$AA,$W56,MATCH(AM$15,REPORT_DATA_BY_ZONE!$A$1:$AA$1,0)), "")</f>
        <v/>
      </c>
    </row>
    <row r="57" spans="20:39" x14ac:dyDescent="0.25">
      <c r="T57" s="60" t="s">
        <v>71</v>
      </c>
      <c r="U57" s="66"/>
      <c r="V57" s="23" t="str">
        <f t="shared" si="9"/>
        <v>2016:2:4:7:WEST</v>
      </c>
      <c r="W57" s="16" t="e">
        <f>MATCH($V57,REPORT_DATA_BY_ZONE!$A:$A, 0)</f>
        <v>#N/A</v>
      </c>
      <c r="X57" s="13" t="str">
        <f>IFERROR(INDEX(REPORT_DATA_BY_ZONE!$A:$AA,$W57,MATCH(X$15,REPORT_DATA_BY_ZONE!$A$1:$AA$1,0)), "")</f>
        <v/>
      </c>
      <c r="Y57" s="13" t="str">
        <f>IFERROR(INDEX(REPORT_DATA_BY_ZONE!$A:$AA,$W57,MATCH(Y$15,REPORT_DATA_BY_ZONE!$A$1:$AA$1,0)), "")</f>
        <v/>
      </c>
      <c r="Z57" s="13" t="str">
        <f>IFERROR(INDEX(REPORT_DATA_BY_ZONE!$A:$AA,$W57,MATCH(Z$15,REPORT_DATA_BY_ZONE!$A$1:$AA$1,0)), "")</f>
        <v/>
      </c>
      <c r="AA57" s="13" t="str">
        <f>IFERROR(INDEX(REPORT_DATA_BY_ZONE!$A:$AA,$W57,MATCH(AA$15,REPORT_DATA_BY_ZONE!$A$1:$AA$1,0)), "")</f>
        <v/>
      </c>
      <c r="AB57" s="13" t="str">
        <f>IFERROR(INDEX(REPORT_DATA_BY_ZONE!$A:$AA,$W57,MATCH(AB$15,REPORT_DATA_BY_ZONE!$A$1:$AA$1,0)), "")</f>
        <v/>
      </c>
      <c r="AC57" s="13" t="str">
        <f>IFERROR(INDEX(REPORT_DATA_BY_ZONE!$A:$AA,$W57,MATCH(AC$15,REPORT_DATA_BY_ZONE!$A$1:$AA$1,0)), "")</f>
        <v/>
      </c>
      <c r="AD57" s="13" t="str">
        <f>IFERROR(INDEX(REPORT_DATA_BY_ZONE!$A:$AA,$W57,MATCH(AD$15,REPORT_DATA_BY_ZONE!$A$1:$AA$1,0)), "")</f>
        <v/>
      </c>
      <c r="AE57" s="13" t="str">
        <f>IFERROR(INDEX(REPORT_DATA_BY_ZONE!$A:$AA,$W57,MATCH(AE$15,REPORT_DATA_BY_ZONE!$A$1:$AA$1,0)), "")</f>
        <v/>
      </c>
      <c r="AF57" s="13" t="str">
        <f>IFERROR(INDEX(REPORT_DATA_BY_ZONE!$A:$AA,$W57,MATCH(AF$15,REPORT_DATA_BY_ZONE!$A$1:$AA$1,0)), "")</f>
        <v/>
      </c>
      <c r="AG57" s="13" t="str">
        <f>IFERROR(INDEX(REPORT_DATA_BY_ZONE!$A:$AA,$W57,MATCH(AG$15,REPORT_DATA_BY_ZONE!$A$1:$AA$1,0)), "")</f>
        <v/>
      </c>
      <c r="AH57" s="13" t="str">
        <f>IFERROR(INDEX(REPORT_DATA_BY_ZONE!$A:$AA,$W57,MATCH(AH$15,REPORT_DATA_BY_ZONE!$A$1:$AA$1,0)), "")</f>
        <v/>
      </c>
      <c r="AI57" s="13" t="str">
        <f>IFERROR(INDEX(REPORT_DATA_BY_ZONE!$A:$AA,$W57,MATCH(AI$15,REPORT_DATA_BY_ZONE!$A$1:$AA$1,0)), "")</f>
        <v/>
      </c>
      <c r="AJ57" s="13" t="str">
        <f>IFERROR(INDEX(REPORT_DATA_BY_ZONE!$A:$AA,$W57,MATCH(AJ$15,REPORT_DATA_BY_ZONE!$A$1:$AA$1,0)), "")</f>
        <v/>
      </c>
      <c r="AK57" s="13" t="str">
        <f>IFERROR(INDEX(REPORT_DATA_BY_ZONE!$A:$AA,$W57,MATCH(AK$15,REPORT_DATA_BY_ZONE!$A$1:$AA$1,0)), "")</f>
        <v/>
      </c>
      <c r="AL57" s="13" t="str">
        <f>IFERROR(INDEX(REPORT_DATA_BY_ZONE!$A:$AA,$W57,MATCH(AL$15,REPORT_DATA_BY_ZONE!$A$1:$AA$1,0)), "")</f>
        <v/>
      </c>
      <c r="AM57" s="13" t="str">
        <f>IFERROR(INDEX(REPORT_DATA_BY_ZONE!$A:$AA,$W57,MATCH(AM$15,REPORT_DATA_BY_ZONE!$A$1:$AA$1,0)), "")</f>
        <v/>
      </c>
    </row>
    <row r="58" spans="20:39" x14ac:dyDescent="0.25">
      <c r="T58" s="60" t="s">
        <v>70</v>
      </c>
      <c r="U58" s="66"/>
      <c r="V58" s="23" t="str">
        <f t="shared" si="9"/>
        <v>2016:2:4:7:EAST</v>
      </c>
      <c r="W58" s="16" t="e">
        <f>MATCH($V58,REPORT_DATA_BY_ZONE!$A:$A, 0)</f>
        <v>#N/A</v>
      </c>
      <c r="X58" s="13" t="str">
        <f>IFERROR(INDEX(REPORT_DATA_BY_ZONE!$A:$AA,$W58,MATCH(X$15,REPORT_DATA_BY_ZONE!$A$1:$AA$1,0)), "")</f>
        <v/>
      </c>
      <c r="Y58" s="13" t="str">
        <f>IFERROR(INDEX(REPORT_DATA_BY_ZONE!$A:$AA,$W58,MATCH(Y$15,REPORT_DATA_BY_ZONE!$A$1:$AA$1,0)), "")</f>
        <v/>
      </c>
      <c r="Z58" s="13" t="str">
        <f>IFERROR(INDEX(REPORT_DATA_BY_ZONE!$A:$AA,$W58,MATCH(Z$15,REPORT_DATA_BY_ZONE!$A$1:$AA$1,0)), "")</f>
        <v/>
      </c>
      <c r="AA58" s="13" t="str">
        <f>IFERROR(INDEX(REPORT_DATA_BY_ZONE!$A:$AA,$W58,MATCH(AA$15,REPORT_DATA_BY_ZONE!$A$1:$AA$1,0)), "")</f>
        <v/>
      </c>
      <c r="AB58" s="13" t="str">
        <f>IFERROR(INDEX(REPORT_DATA_BY_ZONE!$A:$AA,$W58,MATCH(AB$15,REPORT_DATA_BY_ZONE!$A$1:$AA$1,0)), "")</f>
        <v/>
      </c>
      <c r="AC58" s="13" t="str">
        <f>IFERROR(INDEX(REPORT_DATA_BY_ZONE!$A:$AA,$W58,MATCH(AC$15,REPORT_DATA_BY_ZONE!$A$1:$AA$1,0)), "")</f>
        <v/>
      </c>
      <c r="AD58" s="13" t="str">
        <f>IFERROR(INDEX(REPORT_DATA_BY_ZONE!$A:$AA,$W58,MATCH(AD$15,REPORT_DATA_BY_ZONE!$A$1:$AA$1,0)), "")</f>
        <v/>
      </c>
      <c r="AE58" s="13" t="str">
        <f>IFERROR(INDEX(REPORT_DATA_BY_ZONE!$A:$AA,$W58,MATCH(AE$15,REPORT_DATA_BY_ZONE!$A$1:$AA$1,0)), "")</f>
        <v/>
      </c>
      <c r="AF58" s="13" t="str">
        <f>IFERROR(INDEX(REPORT_DATA_BY_ZONE!$A:$AA,$W58,MATCH(AF$15,REPORT_DATA_BY_ZONE!$A$1:$AA$1,0)), "")</f>
        <v/>
      </c>
      <c r="AG58" s="13" t="str">
        <f>IFERROR(INDEX(REPORT_DATA_BY_ZONE!$A:$AA,$W58,MATCH(AG$15,REPORT_DATA_BY_ZONE!$A$1:$AA$1,0)), "")</f>
        <v/>
      </c>
      <c r="AH58" s="13" t="str">
        <f>IFERROR(INDEX(REPORT_DATA_BY_ZONE!$A:$AA,$W58,MATCH(AH$15,REPORT_DATA_BY_ZONE!$A$1:$AA$1,0)), "")</f>
        <v/>
      </c>
      <c r="AI58" s="13" t="str">
        <f>IFERROR(INDEX(REPORT_DATA_BY_ZONE!$A:$AA,$W58,MATCH(AI$15,REPORT_DATA_BY_ZONE!$A$1:$AA$1,0)), "")</f>
        <v/>
      </c>
      <c r="AJ58" s="13" t="str">
        <f>IFERROR(INDEX(REPORT_DATA_BY_ZONE!$A:$AA,$W58,MATCH(AJ$15,REPORT_DATA_BY_ZONE!$A$1:$AA$1,0)), "")</f>
        <v/>
      </c>
      <c r="AK58" s="13" t="str">
        <f>IFERROR(INDEX(REPORT_DATA_BY_ZONE!$A:$AA,$W58,MATCH(AK$15,REPORT_DATA_BY_ZONE!$A$1:$AA$1,0)), "")</f>
        <v/>
      </c>
      <c r="AL58" s="13" t="str">
        <f>IFERROR(INDEX(REPORT_DATA_BY_ZONE!$A:$AA,$W58,MATCH(AL$15,REPORT_DATA_BY_ZONE!$A$1:$AA$1,0)), "")</f>
        <v/>
      </c>
      <c r="AM58" s="13" t="str">
        <f>IFERROR(INDEX(REPORT_DATA_BY_ZONE!$A:$AA,$W58,MATCH(AM$15,REPORT_DATA_BY_ZONE!$A$1:$AA$1,0)), "")</f>
        <v/>
      </c>
    </row>
    <row r="59" spans="20:39" x14ac:dyDescent="0.25">
      <c r="T59" s="60" t="s">
        <v>63</v>
      </c>
      <c r="U59" s="66"/>
      <c r="V59" s="23" t="str">
        <f t="shared" si="9"/>
        <v>2016:2:4:7:TAOYUAN</v>
      </c>
      <c r="W59" s="16" t="e">
        <f>MATCH($V59,REPORT_DATA_BY_ZONE!$A:$A, 0)</f>
        <v>#N/A</v>
      </c>
      <c r="X59" s="13" t="str">
        <f>IFERROR(INDEX(REPORT_DATA_BY_ZONE!$A:$AA,$W59,MATCH(X$15,REPORT_DATA_BY_ZONE!$A$1:$AA$1,0)), "")</f>
        <v/>
      </c>
      <c r="Y59" s="13" t="str">
        <f>IFERROR(INDEX(REPORT_DATA_BY_ZONE!$A:$AA,$W59,MATCH(Y$15,REPORT_DATA_BY_ZONE!$A$1:$AA$1,0)), "")</f>
        <v/>
      </c>
      <c r="Z59" s="13" t="str">
        <f>IFERROR(INDEX(REPORT_DATA_BY_ZONE!$A:$AA,$W59,MATCH(Z$15,REPORT_DATA_BY_ZONE!$A$1:$AA$1,0)), "")</f>
        <v/>
      </c>
      <c r="AA59" s="13" t="str">
        <f>IFERROR(INDEX(REPORT_DATA_BY_ZONE!$A:$AA,$W59,MATCH(AA$15,REPORT_DATA_BY_ZONE!$A$1:$AA$1,0)), "")</f>
        <v/>
      </c>
      <c r="AB59" s="13" t="str">
        <f>IFERROR(INDEX(REPORT_DATA_BY_ZONE!$A:$AA,$W59,MATCH(AB$15,REPORT_DATA_BY_ZONE!$A$1:$AA$1,0)), "")</f>
        <v/>
      </c>
      <c r="AC59" s="13" t="str">
        <f>IFERROR(INDEX(REPORT_DATA_BY_ZONE!$A:$AA,$W59,MATCH(AC$15,REPORT_DATA_BY_ZONE!$A$1:$AA$1,0)), "")</f>
        <v/>
      </c>
      <c r="AD59" s="13" t="str">
        <f>IFERROR(INDEX(REPORT_DATA_BY_ZONE!$A:$AA,$W59,MATCH(AD$15,REPORT_DATA_BY_ZONE!$A$1:$AA$1,0)), "")</f>
        <v/>
      </c>
      <c r="AE59" s="13" t="str">
        <f>IFERROR(INDEX(REPORT_DATA_BY_ZONE!$A:$AA,$W59,MATCH(AE$15,REPORT_DATA_BY_ZONE!$A$1:$AA$1,0)), "")</f>
        <v/>
      </c>
      <c r="AF59" s="13" t="str">
        <f>IFERROR(INDEX(REPORT_DATA_BY_ZONE!$A:$AA,$W59,MATCH(AF$15,REPORT_DATA_BY_ZONE!$A$1:$AA$1,0)), "")</f>
        <v/>
      </c>
      <c r="AG59" s="13" t="str">
        <f>IFERROR(INDEX(REPORT_DATA_BY_ZONE!$A:$AA,$W59,MATCH(AG$15,REPORT_DATA_BY_ZONE!$A$1:$AA$1,0)), "")</f>
        <v/>
      </c>
      <c r="AH59" s="13" t="str">
        <f>IFERROR(INDEX(REPORT_DATA_BY_ZONE!$A:$AA,$W59,MATCH(AH$15,REPORT_DATA_BY_ZONE!$A$1:$AA$1,0)), "")</f>
        <v/>
      </c>
      <c r="AI59" s="13" t="str">
        <f>IFERROR(INDEX(REPORT_DATA_BY_ZONE!$A:$AA,$W59,MATCH(AI$15,REPORT_DATA_BY_ZONE!$A$1:$AA$1,0)), "")</f>
        <v/>
      </c>
      <c r="AJ59" s="13" t="str">
        <f>IFERROR(INDEX(REPORT_DATA_BY_ZONE!$A:$AA,$W59,MATCH(AJ$15,REPORT_DATA_BY_ZONE!$A$1:$AA$1,0)), "")</f>
        <v/>
      </c>
      <c r="AK59" s="13" t="str">
        <f>IFERROR(INDEX(REPORT_DATA_BY_ZONE!$A:$AA,$W59,MATCH(AK$15,REPORT_DATA_BY_ZONE!$A$1:$AA$1,0)), "")</f>
        <v/>
      </c>
      <c r="AL59" s="13" t="str">
        <f>IFERROR(INDEX(REPORT_DATA_BY_ZONE!$A:$AA,$W59,MATCH(AL$15,REPORT_DATA_BY_ZONE!$A$1:$AA$1,0)), "")</f>
        <v/>
      </c>
      <c r="AM59" s="13" t="str">
        <f>IFERROR(INDEX(REPORT_DATA_BY_ZONE!$A:$AA,$W59,MATCH(AM$15,REPORT_DATA_BY_ZONE!$A$1:$AA$1,0)), "")</f>
        <v/>
      </c>
    </row>
    <row r="60" spans="20:39" x14ac:dyDescent="0.25">
      <c r="T60" s="60" t="s">
        <v>62</v>
      </c>
      <c r="U60" s="66" t="s">
        <v>61</v>
      </c>
      <c r="V60" s="23" t="str">
        <f t="shared" ref="V60:V70" si="10">CONCATENATE(YEAR,":",MONTH,":5:7:", $T60)</f>
        <v>2016:2:5:7:OFFICE</v>
      </c>
      <c r="W60" s="16" t="e">
        <f>MATCH($V60,REPORT_DATA_BY_ZONE!$A:$A, 0)</f>
        <v>#N/A</v>
      </c>
      <c r="X60" s="13" t="str">
        <f>IFERROR(INDEX(REPORT_DATA_BY_ZONE!$A:$AA,$W60,MATCH(X$15,REPORT_DATA_BY_ZONE!$A$1:$AA$1,0)), "")</f>
        <v/>
      </c>
      <c r="Y60" s="13" t="str">
        <f>IFERROR(INDEX(REPORT_DATA_BY_ZONE!$A:$AA,$W60,MATCH(Y$15,REPORT_DATA_BY_ZONE!$A$1:$AA$1,0)), "")</f>
        <v/>
      </c>
      <c r="Z60" s="13" t="str">
        <f>IFERROR(INDEX(REPORT_DATA_BY_ZONE!$A:$AA,$W60,MATCH(Z$15,REPORT_DATA_BY_ZONE!$A$1:$AA$1,0)), "")</f>
        <v/>
      </c>
      <c r="AA60" s="13" t="str">
        <f>IFERROR(INDEX(REPORT_DATA_BY_ZONE!$A:$AA,$W60,MATCH(AA$15,REPORT_DATA_BY_ZONE!$A$1:$AA$1,0)), "")</f>
        <v/>
      </c>
      <c r="AB60" s="13" t="str">
        <f>IFERROR(INDEX(REPORT_DATA_BY_ZONE!$A:$AA,$W60,MATCH(AB$15,REPORT_DATA_BY_ZONE!$A$1:$AA$1,0)), "")</f>
        <v/>
      </c>
      <c r="AC60" s="13" t="str">
        <f>IFERROR(INDEX(REPORT_DATA_BY_ZONE!$A:$AA,$W60,MATCH(AC$15,REPORT_DATA_BY_ZONE!$A$1:$AA$1,0)), "")</f>
        <v/>
      </c>
      <c r="AD60" s="13" t="str">
        <f>IFERROR(INDEX(REPORT_DATA_BY_ZONE!$A:$AA,$W60,MATCH(AD$15,REPORT_DATA_BY_ZONE!$A$1:$AA$1,0)), "")</f>
        <v/>
      </c>
      <c r="AE60" s="13" t="str">
        <f>IFERROR(INDEX(REPORT_DATA_BY_ZONE!$A:$AA,$W60,MATCH(AE$15,REPORT_DATA_BY_ZONE!$A$1:$AA$1,0)), "")</f>
        <v/>
      </c>
      <c r="AF60" s="13" t="str">
        <f>IFERROR(INDEX(REPORT_DATA_BY_ZONE!$A:$AA,$W60,MATCH(AF$15,REPORT_DATA_BY_ZONE!$A$1:$AA$1,0)), "")</f>
        <v/>
      </c>
      <c r="AG60" s="13" t="str">
        <f>IFERROR(INDEX(REPORT_DATA_BY_ZONE!$A:$AA,$W60,MATCH(AG$15,REPORT_DATA_BY_ZONE!$A$1:$AA$1,0)), "")</f>
        <v/>
      </c>
      <c r="AH60" s="13" t="str">
        <f>IFERROR(INDEX(REPORT_DATA_BY_ZONE!$A:$AA,$W60,MATCH(AH$15,REPORT_DATA_BY_ZONE!$A$1:$AA$1,0)), "")</f>
        <v/>
      </c>
      <c r="AI60" s="13" t="str">
        <f>IFERROR(INDEX(REPORT_DATA_BY_ZONE!$A:$AA,$W60,MATCH(AI$15,REPORT_DATA_BY_ZONE!$A$1:$AA$1,0)), "")</f>
        <v/>
      </c>
      <c r="AJ60" s="13" t="str">
        <f>IFERROR(INDEX(REPORT_DATA_BY_ZONE!$A:$AA,$W60,MATCH(AJ$15,REPORT_DATA_BY_ZONE!$A$1:$AA$1,0)), "")</f>
        <v/>
      </c>
      <c r="AK60" s="13" t="str">
        <f>IFERROR(INDEX(REPORT_DATA_BY_ZONE!$A:$AA,$W60,MATCH(AK$15,REPORT_DATA_BY_ZONE!$A$1:$AA$1,0)), "")</f>
        <v/>
      </c>
      <c r="AL60" s="13" t="str">
        <f>IFERROR(INDEX(REPORT_DATA_BY_ZONE!$A:$AA,$W60,MATCH(AL$15,REPORT_DATA_BY_ZONE!$A$1:$AA$1,0)), "")</f>
        <v/>
      </c>
      <c r="AM60" s="13" t="str">
        <f>IFERROR(INDEX(REPORT_DATA_BY_ZONE!$A:$AA,$W60,MATCH(AM$15,REPORT_DATA_BY_ZONE!$A$1:$AA$1,0)), "")</f>
        <v/>
      </c>
    </row>
    <row r="61" spans="20:39" x14ac:dyDescent="0.25">
      <c r="T61" s="60" t="s">
        <v>68</v>
      </c>
      <c r="U61" s="66"/>
      <c r="V61" s="23" t="str">
        <f t="shared" si="10"/>
        <v>2016:2:5:7:HUALIAN</v>
      </c>
      <c r="W61" s="16" t="e">
        <f>MATCH($V61,REPORT_DATA_BY_ZONE!$A:$A, 0)</f>
        <v>#N/A</v>
      </c>
      <c r="X61" s="13" t="str">
        <f>IFERROR(INDEX(REPORT_DATA_BY_ZONE!$A:$AA,$W61,MATCH(X$15,REPORT_DATA_BY_ZONE!$A$1:$AA$1,0)), "")</f>
        <v/>
      </c>
      <c r="Y61" s="13" t="str">
        <f>IFERROR(INDEX(REPORT_DATA_BY_ZONE!$A:$AA,$W61,MATCH(Y$15,REPORT_DATA_BY_ZONE!$A$1:$AA$1,0)), "")</f>
        <v/>
      </c>
      <c r="Z61" s="13" t="str">
        <f>IFERROR(INDEX(REPORT_DATA_BY_ZONE!$A:$AA,$W61,MATCH(Z$15,REPORT_DATA_BY_ZONE!$A$1:$AA$1,0)), "")</f>
        <v/>
      </c>
      <c r="AA61" s="13" t="str">
        <f>IFERROR(INDEX(REPORT_DATA_BY_ZONE!$A:$AA,$W61,MATCH(AA$15,REPORT_DATA_BY_ZONE!$A$1:$AA$1,0)), "")</f>
        <v/>
      </c>
      <c r="AB61" s="13" t="str">
        <f>IFERROR(INDEX(REPORT_DATA_BY_ZONE!$A:$AA,$W61,MATCH(AB$15,REPORT_DATA_BY_ZONE!$A$1:$AA$1,0)), "")</f>
        <v/>
      </c>
      <c r="AC61" s="13" t="str">
        <f>IFERROR(INDEX(REPORT_DATA_BY_ZONE!$A:$AA,$W61,MATCH(AC$15,REPORT_DATA_BY_ZONE!$A$1:$AA$1,0)), "")</f>
        <v/>
      </c>
      <c r="AD61" s="13" t="str">
        <f>IFERROR(INDEX(REPORT_DATA_BY_ZONE!$A:$AA,$W61,MATCH(AD$15,REPORT_DATA_BY_ZONE!$A$1:$AA$1,0)), "")</f>
        <v/>
      </c>
      <c r="AE61" s="13" t="str">
        <f>IFERROR(INDEX(REPORT_DATA_BY_ZONE!$A:$AA,$W61,MATCH(AE$15,REPORT_DATA_BY_ZONE!$A$1:$AA$1,0)), "")</f>
        <v/>
      </c>
      <c r="AF61" s="13" t="str">
        <f>IFERROR(INDEX(REPORT_DATA_BY_ZONE!$A:$AA,$W61,MATCH(AF$15,REPORT_DATA_BY_ZONE!$A$1:$AA$1,0)), "")</f>
        <v/>
      </c>
      <c r="AG61" s="13" t="str">
        <f>IFERROR(INDEX(REPORT_DATA_BY_ZONE!$A:$AA,$W61,MATCH(AG$15,REPORT_DATA_BY_ZONE!$A$1:$AA$1,0)), "")</f>
        <v/>
      </c>
      <c r="AH61" s="13" t="str">
        <f>IFERROR(INDEX(REPORT_DATA_BY_ZONE!$A:$AA,$W61,MATCH(AH$15,REPORT_DATA_BY_ZONE!$A$1:$AA$1,0)), "")</f>
        <v/>
      </c>
      <c r="AI61" s="13" t="str">
        <f>IFERROR(INDEX(REPORT_DATA_BY_ZONE!$A:$AA,$W61,MATCH(AI$15,REPORT_DATA_BY_ZONE!$A$1:$AA$1,0)), "")</f>
        <v/>
      </c>
      <c r="AJ61" s="13" t="str">
        <f>IFERROR(INDEX(REPORT_DATA_BY_ZONE!$A:$AA,$W61,MATCH(AJ$15,REPORT_DATA_BY_ZONE!$A$1:$AA$1,0)), "")</f>
        <v/>
      </c>
      <c r="AK61" s="13" t="str">
        <f>IFERROR(INDEX(REPORT_DATA_BY_ZONE!$A:$AA,$W61,MATCH(AK$15,REPORT_DATA_BY_ZONE!$A$1:$AA$1,0)), "")</f>
        <v/>
      </c>
      <c r="AL61" s="13" t="str">
        <f>IFERROR(INDEX(REPORT_DATA_BY_ZONE!$A:$AA,$W61,MATCH(AL$15,REPORT_DATA_BY_ZONE!$A$1:$AA$1,0)), "")</f>
        <v/>
      </c>
      <c r="AM61" s="13" t="str">
        <f>IFERROR(INDEX(REPORT_DATA_BY_ZONE!$A:$AA,$W61,MATCH(AM$15,REPORT_DATA_BY_ZONE!$A$1:$AA$1,0)), "")</f>
        <v/>
      </c>
    </row>
    <row r="62" spans="20:39" x14ac:dyDescent="0.25">
      <c r="T62" s="60" t="s">
        <v>66</v>
      </c>
      <c r="U62" s="66"/>
      <c r="V62" s="23" t="str">
        <f t="shared" si="10"/>
        <v>2016:2:5:7:TAIDONG</v>
      </c>
      <c r="W62" s="16" t="e">
        <f>MATCH($V62,REPORT_DATA_BY_ZONE!$A:$A, 0)</f>
        <v>#N/A</v>
      </c>
      <c r="X62" s="13" t="str">
        <f>IFERROR(INDEX(REPORT_DATA_BY_ZONE!$A:$AA,$W62,MATCH(X$15,REPORT_DATA_BY_ZONE!$A$1:$AA$1,0)), "")</f>
        <v/>
      </c>
      <c r="Y62" s="13" t="str">
        <f>IFERROR(INDEX(REPORT_DATA_BY_ZONE!$A:$AA,$W62,MATCH(Y$15,REPORT_DATA_BY_ZONE!$A$1:$AA$1,0)), "")</f>
        <v/>
      </c>
      <c r="Z62" s="13" t="str">
        <f>IFERROR(INDEX(REPORT_DATA_BY_ZONE!$A:$AA,$W62,MATCH(Z$15,REPORT_DATA_BY_ZONE!$A$1:$AA$1,0)), "")</f>
        <v/>
      </c>
      <c r="AA62" s="13" t="str">
        <f>IFERROR(INDEX(REPORT_DATA_BY_ZONE!$A:$AA,$W62,MATCH(AA$15,REPORT_DATA_BY_ZONE!$A$1:$AA$1,0)), "")</f>
        <v/>
      </c>
      <c r="AB62" s="13" t="str">
        <f>IFERROR(INDEX(REPORT_DATA_BY_ZONE!$A:$AA,$W62,MATCH(AB$15,REPORT_DATA_BY_ZONE!$A$1:$AA$1,0)), "")</f>
        <v/>
      </c>
      <c r="AC62" s="13" t="str">
        <f>IFERROR(INDEX(REPORT_DATA_BY_ZONE!$A:$AA,$W62,MATCH(AC$15,REPORT_DATA_BY_ZONE!$A$1:$AA$1,0)), "")</f>
        <v/>
      </c>
      <c r="AD62" s="13" t="str">
        <f>IFERROR(INDEX(REPORT_DATA_BY_ZONE!$A:$AA,$W62,MATCH(AD$15,REPORT_DATA_BY_ZONE!$A$1:$AA$1,0)), "")</f>
        <v/>
      </c>
      <c r="AE62" s="13" t="str">
        <f>IFERROR(INDEX(REPORT_DATA_BY_ZONE!$A:$AA,$W62,MATCH(AE$15,REPORT_DATA_BY_ZONE!$A$1:$AA$1,0)), "")</f>
        <v/>
      </c>
      <c r="AF62" s="13" t="str">
        <f>IFERROR(INDEX(REPORT_DATA_BY_ZONE!$A:$AA,$W62,MATCH(AF$15,REPORT_DATA_BY_ZONE!$A$1:$AA$1,0)), "")</f>
        <v/>
      </c>
      <c r="AG62" s="13" t="str">
        <f>IFERROR(INDEX(REPORT_DATA_BY_ZONE!$A:$AA,$W62,MATCH(AG$15,REPORT_DATA_BY_ZONE!$A$1:$AA$1,0)), "")</f>
        <v/>
      </c>
      <c r="AH62" s="13" t="str">
        <f>IFERROR(INDEX(REPORT_DATA_BY_ZONE!$A:$AA,$W62,MATCH(AH$15,REPORT_DATA_BY_ZONE!$A$1:$AA$1,0)), "")</f>
        <v/>
      </c>
      <c r="AI62" s="13" t="str">
        <f>IFERROR(INDEX(REPORT_DATA_BY_ZONE!$A:$AA,$W62,MATCH(AI$15,REPORT_DATA_BY_ZONE!$A$1:$AA$1,0)), "")</f>
        <v/>
      </c>
      <c r="AJ62" s="13" t="str">
        <f>IFERROR(INDEX(REPORT_DATA_BY_ZONE!$A:$AA,$W62,MATCH(AJ$15,REPORT_DATA_BY_ZONE!$A$1:$AA$1,0)), "")</f>
        <v/>
      </c>
      <c r="AK62" s="13" t="str">
        <f>IFERROR(INDEX(REPORT_DATA_BY_ZONE!$A:$AA,$W62,MATCH(AK$15,REPORT_DATA_BY_ZONE!$A$1:$AA$1,0)), "")</f>
        <v/>
      </c>
      <c r="AL62" s="13" t="str">
        <f>IFERROR(INDEX(REPORT_DATA_BY_ZONE!$A:$AA,$W62,MATCH(AL$15,REPORT_DATA_BY_ZONE!$A$1:$AA$1,0)), "")</f>
        <v/>
      </c>
      <c r="AM62" s="13" t="str">
        <f>IFERROR(INDEX(REPORT_DATA_BY_ZONE!$A:$AA,$W62,MATCH(AM$15,REPORT_DATA_BY_ZONE!$A$1:$AA$1,0)), "")</f>
        <v/>
      </c>
    </row>
    <row r="63" spans="20:39" x14ac:dyDescent="0.25">
      <c r="T63" s="60" t="s">
        <v>65</v>
      </c>
      <c r="U63" s="66"/>
      <c r="V63" s="23" t="str">
        <f t="shared" si="10"/>
        <v>2016:2:5:7:ZHUNAN</v>
      </c>
      <c r="W63" s="16" t="e">
        <f>MATCH($V63,REPORT_DATA_BY_ZONE!$A:$A, 0)</f>
        <v>#N/A</v>
      </c>
      <c r="X63" s="13" t="str">
        <f>IFERROR(INDEX(REPORT_DATA_BY_ZONE!$A:$AA,$W63,MATCH(X$15,REPORT_DATA_BY_ZONE!$A$1:$AA$1,0)), "")</f>
        <v/>
      </c>
      <c r="Y63" s="13" t="str">
        <f>IFERROR(INDEX(REPORT_DATA_BY_ZONE!$A:$AA,$W63,MATCH(Y$15,REPORT_DATA_BY_ZONE!$A$1:$AA$1,0)), "")</f>
        <v/>
      </c>
      <c r="Z63" s="13" t="str">
        <f>IFERROR(INDEX(REPORT_DATA_BY_ZONE!$A:$AA,$W63,MATCH(Z$15,REPORT_DATA_BY_ZONE!$A$1:$AA$1,0)), "")</f>
        <v/>
      </c>
      <c r="AA63" s="13" t="str">
        <f>IFERROR(INDEX(REPORT_DATA_BY_ZONE!$A:$AA,$W63,MATCH(AA$15,REPORT_DATA_BY_ZONE!$A$1:$AA$1,0)), "")</f>
        <v/>
      </c>
      <c r="AB63" s="13" t="str">
        <f>IFERROR(INDEX(REPORT_DATA_BY_ZONE!$A:$AA,$W63,MATCH(AB$15,REPORT_DATA_BY_ZONE!$A$1:$AA$1,0)), "")</f>
        <v/>
      </c>
      <c r="AC63" s="13" t="str">
        <f>IFERROR(INDEX(REPORT_DATA_BY_ZONE!$A:$AA,$W63,MATCH(AC$15,REPORT_DATA_BY_ZONE!$A$1:$AA$1,0)), "")</f>
        <v/>
      </c>
      <c r="AD63" s="13" t="str">
        <f>IFERROR(INDEX(REPORT_DATA_BY_ZONE!$A:$AA,$W63,MATCH(AD$15,REPORT_DATA_BY_ZONE!$A$1:$AA$1,0)), "")</f>
        <v/>
      </c>
      <c r="AE63" s="13" t="str">
        <f>IFERROR(INDEX(REPORT_DATA_BY_ZONE!$A:$AA,$W63,MATCH(AE$15,REPORT_DATA_BY_ZONE!$A$1:$AA$1,0)), "")</f>
        <v/>
      </c>
      <c r="AF63" s="13" t="str">
        <f>IFERROR(INDEX(REPORT_DATA_BY_ZONE!$A:$AA,$W63,MATCH(AF$15,REPORT_DATA_BY_ZONE!$A$1:$AA$1,0)), "")</f>
        <v/>
      </c>
      <c r="AG63" s="13" t="str">
        <f>IFERROR(INDEX(REPORT_DATA_BY_ZONE!$A:$AA,$W63,MATCH(AG$15,REPORT_DATA_BY_ZONE!$A$1:$AA$1,0)), "")</f>
        <v/>
      </c>
      <c r="AH63" s="13" t="str">
        <f>IFERROR(INDEX(REPORT_DATA_BY_ZONE!$A:$AA,$W63,MATCH(AH$15,REPORT_DATA_BY_ZONE!$A$1:$AA$1,0)), "")</f>
        <v/>
      </c>
      <c r="AI63" s="13" t="str">
        <f>IFERROR(INDEX(REPORT_DATA_BY_ZONE!$A:$AA,$W63,MATCH(AI$15,REPORT_DATA_BY_ZONE!$A$1:$AA$1,0)), "")</f>
        <v/>
      </c>
      <c r="AJ63" s="13" t="str">
        <f>IFERROR(INDEX(REPORT_DATA_BY_ZONE!$A:$AA,$W63,MATCH(AJ$15,REPORT_DATA_BY_ZONE!$A$1:$AA$1,0)), "")</f>
        <v/>
      </c>
      <c r="AK63" s="13" t="str">
        <f>IFERROR(INDEX(REPORT_DATA_BY_ZONE!$A:$AA,$W63,MATCH(AK$15,REPORT_DATA_BY_ZONE!$A$1:$AA$1,0)), "")</f>
        <v/>
      </c>
      <c r="AL63" s="13" t="str">
        <f>IFERROR(INDEX(REPORT_DATA_BY_ZONE!$A:$AA,$W63,MATCH(AL$15,REPORT_DATA_BY_ZONE!$A$1:$AA$1,0)), "")</f>
        <v/>
      </c>
      <c r="AM63" s="13" t="str">
        <f>IFERROR(INDEX(REPORT_DATA_BY_ZONE!$A:$AA,$W63,MATCH(AM$15,REPORT_DATA_BY_ZONE!$A$1:$AA$1,0)), "")</f>
        <v/>
      </c>
    </row>
    <row r="64" spans="20:39" x14ac:dyDescent="0.25">
      <c r="T64" s="60" t="s">
        <v>64</v>
      </c>
      <c r="U64" s="66"/>
      <c r="V64" s="23" t="str">
        <f t="shared" si="10"/>
        <v>2016:2:5:7:XINZHU</v>
      </c>
      <c r="W64" s="16" t="e">
        <f>MATCH($V64,REPORT_DATA_BY_ZONE!$A:$A, 0)</f>
        <v>#N/A</v>
      </c>
      <c r="X64" s="13" t="str">
        <f>IFERROR(INDEX(REPORT_DATA_BY_ZONE!$A:$AA,$W64,MATCH(X$15,REPORT_DATA_BY_ZONE!$A$1:$AA$1,0)), "")</f>
        <v/>
      </c>
      <c r="Y64" s="13" t="str">
        <f>IFERROR(INDEX(REPORT_DATA_BY_ZONE!$A:$AA,$W64,MATCH(Y$15,REPORT_DATA_BY_ZONE!$A$1:$AA$1,0)), "")</f>
        <v/>
      </c>
      <c r="Z64" s="13" t="str">
        <f>IFERROR(INDEX(REPORT_DATA_BY_ZONE!$A:$AA,$W64,MATCH(Z$15,REPORT_DATA_BY_ZONE!$A$1:$AA$1,0)), "")</f>
        <v/>
      </c>
      <c r="AA64" s="13" t="str">
        <f>IFERROR(INDEX(REPORT_DATA_BY_ZONE!$A:$AA,$W64,MATCH(AA$15,REPORT_DATA_BY_ZONE!$A$1:$AA$1,0)), "")</f>
        <v/>
      </c>
      <c r="AB64" s="13" t="str">
        <f>IFERROR(INDEX(REPORT_DATA_BY_ZONE!$A:$AA,$W64,MATCH(AB$15,REPORT_DATA_BY_ZONE!$A$1:$AA$1,0)), "")</f>
        <v/>
      </c>
      <c r="AC64" s="13" t="str">
        <f>IFERROR(INDEX(REPORT_DATA_BY_ZONE!$A:$AA,$W64,MATCH(AC$15,REPORT_DATA_BY_ZONE!$A$1:$AA$1,0)), "")</f>
        <v/>
      </c>
      <c r="AD64" s="13" t="str">
        <f>IFERROR(INDEX(REPORT_DATA_BY_ZONE!$A:$AA,$W64,MATCH(AD$15,REPORT_DATA_BY_ZONE!$A$1:$AA$1,0)), "")</f>
        <v/>
      </c>
      <c r="AE64" s="13" t="str">
        <f>IFERROR(INDEX(REPORT_DATA_BY_ZONE!$A:$AA,$W64,MATCH(AE$15,REPORT_DATA_BY_ZONE!$A$1:$AA$1,0)), "")</f>
        <v/>
      </c>
      <c r="AF64" s="13" t="str">
        <f>IFERROR(INDEX(REPORT_DATA_BY_ZONE!$A:$AA,$W64,MATCH(AF$15,REPORT_DATA_BY_ZONE!$A$1:$AA$1,0)), "")</f>
        <v/>
      </c>
      <c r="AG64" s="13" t="str">
        <f>IFERROR(INDEX(REPORT_DATA_BY_ZONE!$A:$AA,$W64,MATCH(AG$15,REPORT_DATA_BY_ZONE!$A$1:$AA$1,0)), "")</f>
        <v/>
      </c>
      <c r="AH64" s="13" t="str">
        <f>IFERROR(INDEX(REPORT_DATA_BY_ZONE!$A:$AA,$W64,MATCH(AH$15,REPORT_DATA_BY_ZONE!$A$1:$AA$1,0)), "")</f>
        <v/>
      </c>
      <c r="AI64" s="13" t="str">
        <f>IFERROR(INDEX(REPORT_DATA_BY_ZONE!$A:$AA,$W64,MATCH(AI$15,REPORT_DATA_BY_ZONE!$A$1:$AA$1,0)), "")</f>
        <v/>
      </c>
      <c r="AJ64" s="13" t="str">
        <f>IFERROR(INDEX(REPORT_DATA_BY_ZONE!$A:$AA,$W64,MATCH(AJ$15,REPORT_DATA_BY_ZONE!$A$1:$AA$1,0)), "")</f>
        <v/>
      </c>
      <c r="AK64" s="13" t="str">
        <f>IFERROR(INDEX(REPORT_DATA_BY_ZONE!$A:$AA,$W64,MATCH(AK$15,REPORT_DATA_BY_ZONE!$A$1:$AA$1,0)), "")</f>
        <v/>
      </c>
      <c r="AL64" s="13" t="str">
        <f>IFERROR(INDEX(REPORT_DATA_BY_ZONE!$A:$AA,$W64,MATCH(AL$15,REPORT_DATA_BY_ZONE!$A$1:$AA$1,0)), "")</f>
        <v/>
      </c>
      <c r="AM64" s="13" t="str">
        <f>IFERROR(INDEX(REPORT_DATA_BY_ZONE!$A:$AA,$W64,MATCH(AM$15,REPORT_DATA_BY_ZONE!$A$1:$AA$1,0)), "")</f>
        <v/>
      </c>
    </row>
    <row r="65" spans="20:39" x14ac:dyDescent="0.25">
      <c r="T65" s="60" t="s">
        <v>73</v>
      </c>
      <c r="U65" s="66"/>
      <c r="V65" s="23" t="str">
        <f t="shared" si="10"/>
        <v>2016:2:5:7:CENTRAL</v>
      </c>
      <c r="W65" s="16" t="e">
        <f>MATCH($V65,REPORT_DATA_BY_ZONE!$A:$A, 0)</f>
        <v>#N/A</v>
      </c>
      <c r="X65" s="13" t="str">
        <f>IFERROR(INDEX(REPORT_DATA_BY_ZONE!$A:$AA,$W65,MATCH(X$15,REPORT_DATA_BY_ZONE!$A$1:$AA$1,0)), "")</f>
        <v/>
      </c>
      <c r="Y65" s="13" t="str">
        <f>IFERROR(INDEX(REPORT_DATA_BY_ZONE!$A:$AA,$W65,MATCH(Y$15,REPORT_DATA_BY_ZONE!$A$1:$AA$1,0)), "")</f>
        <v/>
      </c>
      <c r="Z65" s="13" t="str">
        <f>IFERROR(INDEX(REPORT_DATA_BY_ZONE!$A:$AA,$W65,MATCH(Z$15,REPORT_DATA_BY_ZONE!$A$1:$AA$1,0)), "")</f>
        <v/>
      </c>
      <c r="AA65" s="13" t="str">
        <f>IFERROR(INDEX(REPORT_DATA_BY_ZONE!$A:$AA,$W65,MATCH(AA$15,REPORT_DATA_BY_ZONE!$A$1:$AA$1,0)), "")</f>
        <v/>
      </c>
      <c r="AB65" s="13" t="str">
        <f>IFERROR(INDEX(REPORT_DATA_BY_ZONE!$A:$AA,$W65,MATCH(AB$15,REPORT_DATA_BY_ZONE!$A$1:$AA$1,0)), "")</f>
        <v/>
      </c>
      <c r="AC65" s="13" t="str">
        <f>IFERROR(INDEX(REPORT_DATA_BY_ZONE!$A:$AA,$W65,MATCH(AC$15,REPORT_DATA_BY_ZONE!$A$1:$AA$1,0)), "")</f>
        <v/>
      </c>
      <c r="AD65" s="13" t="str">
        <f>IFERROR(INDEX(REPORT_DATA_BY_ZONE!$A:$AA,$W65,MATCH(AD$15,REPORT_DATA_BY_ZONE!$A$1:$AA$1,0)), "")</f>
        <v/>
      </c>
      <c r="AE65" s="13" t="str">
        <f>IFERROR(INDEX(REPORT_DATA_BY_ZONE!$A:$AA,$W65,MATCH(AE$15,REPORT_DATA_BY_ZONE!$A$1:$AA$1,0)), "")</f>
        <v/>
      </c>
      <c r="AF65" s="13" t="str">
        <f>IFERROR(INDEX(REPORT_DATA_BY_ZONE!$A:$AA,$W65,MATCH(AF$15,REPORT_DATA_BY_ZONE!$A$1:$AA$1,0)), "")</f>
        <v/>
      </c>
      <c r="AG65" s="13" t="str">
        <f>IFERROR(INDEX(REPORT_DATA_BY_ZONE!$A:$AA,$W65,MATCH(AG$15,REPORT_DATA_BY_ZONE!$A$1:$AA$1,0)), "")</f>
        <v/>
      </c>
      <c r="AH65" s="13" t="str">
        <f>IFERROR(INDEX(REPORT_DATA_BY_ZONE!$A:$AA,$W65,MATCH(AH$15,REPORT_DATA_BY_ZONE!$A$1:$AA$1,0)), "")</f>
        <v/>
      </c>
      <c r="AI65" s="13" t="str">
        <f>IFERROR(INDEX(REPORT_DATA_BY_ZONE!$A:$AA,$W65,MATCH(AI$15,REPORT_DATA_BY_ZONE!$A$1:$AA$1,0)), "")</f>
        <v/>
      </c>
      <c r="AJ65" s="13" t="str">
        <f>IFERROR(INDEX(REPORT_DATA_BY_ZONE!$A:$AA,$W65,MATCH(AJ$15,REPORT_DATA_BY_ZONE!$A$1:$AA$1,0)), "")</f>
        <v/>
      </c>
      <c r="AK65" s="13" t="str">
        <f>IFERROR(INDEX(REPORT_DATA_BY_ZONE!$A:$AA,$W65,MATCH(AK$15,REPORT_DATA_BY_ZONE!$A$1:$AA$1,0)), "")</f>
        <v/>
      </c>
      <c r="AL65" s="13" t="str">
        <f>IFERROR(INDEX(REPORT_DATA_BY_ZONE!$A:$AA,$W65,MATCH(AL$15,REPORT_DATA_BY_ZONE!$A$1:$AA$1,0)), "")</f>
        <v/>
      </c>
      <c r="AM65" s="13" t="str">
        <f>IFERROR(INDEX(REPORT_DATA_BY_ZONE!$A:$AA,$W65,MATCH(AM$15,REPORT_DATA_BY_ZONE!$A$1:$AA$1,0)), "")</f>
        <v/>
      </c>
    </row>
    <row r="66" spans="20:39" x14ac:dyDescent="0.25">
      <c r="T66" s="60" t="s">
        <v>69</v>
      </c>
      <c r="U66" s="66"/>
      <c r="V66" s="23" t="str">
        <f t="shared" si="10"/>
        <v>2016:2:5:7:NORTH</v>
      </c>
      <c r="W66" s="16" t="e">
        <f>MATCH($V66,REPORT_DATA_BY_ZONE!$A:$A, 0)</f>
        <v>#N/A</v>
      </c>
      <c r="X66" s="13" t="str">
        <f>IFERROR(INDEX(REPORT_DATA_BY_ZONE!$A:$AA,$W66,MATCH(X$15,REPORT_DATA_BY_ZONE!$A$1:$AA$1,0)), "")</f>
        <v/>
      </c>
      <c r="Y66" s="13" t="str">
        <f>IFERROR(INDEX(REPORT_DATA_BY_ZONE!$A:$AA,$W66,MATCH(Y$15,REPORT_DATA_BY_ZONE!$A$1:$AA$1,0)), "")</f>
        <v/>
      </c>
      <c r="Z66" s="13" t="str">
        <f>IFERROR(INDEX(REPORT_DATA_BY_ZONE!$A:$AA,$W66,MATCH(Z$15,REPORT_DATA_BY_ZONE!$A$1:$AA$1,0)), "")</f>
        <v/>
      </c>
      <c r="AA66" s="13" t="str">
        <f>IFERROR(INDEX(REPORT_DATA_BY_ZONE!$A:$AA,$W66,MATCH(AA$15,REPORT_DATA_BY_ZONE!$A$1:$AA$1,0)), "")</f>
        <v/>
      </c>
      <c r="AB66" s="13" t="str">
        <f>IFERROR(INDEX(REPORT_DATA_BY_ZONE!$A:$AA,$W66,MATCH(AB$15,REPORT_DATA_BY_ZONE!$A$1:$AA$1,0)), "")</f>
        <v/>
      </c>
      <c r="AC66" s="13" t="str">
        <f>IFERROR(INDEX(REPORT_DATA_BY_ZONE!$A:$AA,$W66,MATCH(AC$15,REPORT_DATA_BY_ZONE!$A$1:$AA$1,0)), "")</f>
        <v/>
      </c>
      <c r="AD66" s="13" t="str">
        <f>IFERROR(INDEX(REPORT_DATA_BY_ZONE!$A:$AA,$W66,MATCH(AD$15,REPORT_DATA_BY_ZONE!$A$1:$AA$1,0)), "")</f>
        <v/>
      </c>
      <c r="AE66" s="13" t="str">
        <f>IFERROR(INDEX(REPORT_DATA_BY_ZONE!$A:$AA,$W66,MATCH(AE$15,REPORT_DATA_BY_ZONE!$A$1:$AA$1,0)), "")</f>
        <v/>
      </c>
      <c r="AF66" s="13" t="str">
        <f>IFERROR(INDEX(REPORT_DATA_BY_ZONE!$A:$AA,$W66,MATCH(AF$15,REPORT_DATA_BY_ZONE!$A$1:$AA$1,0)), "")</f>
        <v/>
      </c>
      <c r="AG66" s="13" t="str">
        <f>IFERROR(INDEX(REPORT_DATA_BY_ZONE!$A:$AA,$W66,MATCH(AG$15,REPORT_DATA_BY_ZONE!$A$1:$AA$1,0)), "")</f>
        <v/>
      </c>
      <c r="AH66" s="13" t="str">
        <f>IFERROR(INDEX(REPORT_DATA_BY_ZONE!$A:$AA,$W66,MATCH(AH$15,REPORT_DATA_BY_ZONE!$A$1:$AA$1,0)), "")</f>
        <v/>
      </c>
      <c r="AI66" s="13" t="str">
        <f>IFERROR(INDEX(REPORT_DATA_BY_ZONE!$A:$AA,$W66,MATCH(AI$15,REPORT_DATA_BY_ZONE!$A$1:$AA$1,0)), "")</f>
        <v/>
      </c>
      <c r="AJ66" s="13" t="str">
        <f>IFERROR(INDEX(REPORT_DATA_BY_ZONE!$A:$AA,$W66,MATCH(AJ$15,REPORT_DATA_BY_ZONE!$A$1:$AA$1,0)), "")</f>
        <v/>
      </c>
      <c r="AK66" s="13" t="str">
        <f>IFERROR(INDEX(REPORT_DATA_BY_ZONE!$A:$AA,$W66,MATCH(AK$15,REPORT_DATA_BY_ZONE!$A$1:$AA$1,0)), "")</f>
        <v/>
      </c>
      <c r="AL66" s="13" t="str">
        <f>IFERROR(INDEX(REPORT_DATA_BY_ZONE!$A:$AA,$W66,MATCH(AL$15,REPORT_DATA_BY_ZONE!$A$1:$AA$1,0)), "")</f>
        <v/>
      </c>
      <c r="AM66" s="13" t="str">
        <f>IFERROR(INDEX(REPORT_DATA_BY_ZONE!$A:$AA,$W66,MATCH(AM$15,REPORT_DATA_BY_ZONE!$A$1:$AA$1,0)), "")</f>
        <v/>
      </c>
    </row>
    <row r="67" spans="20:39" x14ac:dyDescent="0.25">
      <c r="T67" s="60" t="s">
        <v>72</v>
      </c>
      <c r="U67" s="66"/>
      <c r="V67" s="23" t="str">
        <f t="shared" si="10"/>
        <v>2016:2:5:7:SOUTH</v>
      </c>
      <c r="W67" s="16" t="e">
        <f>MATCH($V67,REPORT_DATA_BY_ZONE!$A:$A, 0)</f>
        <v>#N/A</v>
      </c>
      <c r="X67" s="13" t="str">
        <f>IFERROR(INDEX(REPORT_DATA_BY_ZONE!$A:$AA,$W67,MATCH(X$15,REPORT_DATA_BY_ZONE!$A$1:$AA$1,0)), "")</f>
        <v/>
      </c>
      <c r="Y67" s="13" t="str">
        <f>IFERROR(INDEX(REPORT_DATA_BY_ZONE!$A:$AA,$W67,MATCH(Y$15,REPORT_DATA_BY_ZONE!$A$1:$AA$1,0)), "")</f>
        <v/>
      </c>
      <c r="Z67" s="13" t="str">
        <f>IFERROR(INDEX(REPORT_DATA_BY_ZONE!$A:$AA,$W67,MATCH(Z$15,REPORT_DATA_BY_ZONE!$A$1:$AA$1,0)), "")</f>
        <v/>
      </c>
      <c r="AA67" s="13" t="str">
        <f>IFERROR(INDEX(REPORT_DATA_BY_ZONE!$A:$AA,$W67,MATCH(AA$15,REPORT_DATA_BY_ZONE!$A$1:$AA$1,0)), "")</f>
        <v/>
      </c>
      <c r="AB67" s="13" t="str">
        <f>IFERROR(INDEX(REPORT_DATA_BY_ZONE!$A:$AA,$W67,MATCH(AB$15,REPORT_DATA_BY_ZONE!$A$1:$AA$1,0)), "")</f>
        <v/>
      </c>
      <c r="AC67" s="13" t="str">
        <f>IFERROR(INDEX(REPORT_DATA_BY_ZONE!$A:$AA,$W67,MATCH(AC$15,REPORT_DATA_BY_ZONE!$A$1:$AA$1,0)), "")</f>
        <v/>
      </c>
      <c r="AD67" s="13" t="str">
        <f>IFERROR(INDEX(REPORT_DATA_BY_ZONE!$A:$AA,$W67,MATCH(AD$15,REPORT_DATA_BY_ZONE!$A$1:$AA$1,0)), "")</f>
        <v/>
      </c>
      <c r="AE67" s="13" t="str">
        <f>IFERROR(INDEX(REPORT_DATA_BY_ZONE!$A:$AA,$W67,MATCH(AE$15,REPORT_DATA_BY_ZONE!$A$1:$AA$1,0)), "")</f>
        <v/>
      </c>
      <c r="AF67" s="13" t="str">
        <f>IFERROR(INDEX(REPORT_DATA_BY_ZONE!$A:$AA,$W67,MATCH(AF$15,REPORT_DATA_BY_ZONE!$A$1:$AA$1,0)), "")</f>
        <v/>
      </c>
      <c r="AG67" s="13" t="str">
        <f>IFERROR(INDEX(REPORT_DATA_BY_ZONE!$A:$AA,$W67,MATCH(AG$15,REPORT_DATA_BY_ZONE!$A$1:$AA$1,0)), "")</f>
        <v/>
      </c>
      <c r="AH67" s="13" t="str">
        <f>IFERROR(INDEX(REPORT_DATA_BY_ZONE!$A:$AA,$W67,MATCH(AH$15,REPORT_DATA_BY_ZONE!$A$1:$AA$1,0)), "")</f>
        <v/>
      </c>
      <c r="AI67" s="13" t="str">
        <f>IFERROR(INDEX(REPORT_DATA_BY_ZONE!$A:$AA,$W67,MATCH(AI$15,REPORT_DATA_BY_ZONE!$A$1:$AA$1,0)), "")</f>
        <v/>
      </c>
      <c r="AJ67" s="13" t="str">
        <f>IFERROR(INDEX(REPORT_DATA_BY_ZONE!$A:$AA,$W67,MATCH(AJ$15,REPORT_DATA_BY_ZONE!$A$1:$AA$1,0)), "")</f>
        <v/>
      </c>
      <c r="AK67" s="13" t="str">
        <f>IFERROR(INDEX(REPORT_DATA_BY_ZONE!$A:$AA,$W67,MATCH(AK$15,REPORT_DATA_BY_ZONE!$A$1:$AA$1,0)), "")</f>
        <v/>
      </c>
      <c r="AL67" s="13" t="str">
        <f>IFERROR(INDEX(REPORT_DATA_BY_ZONE!$A:$AA,$W67,MATCH(AL$15,REPORT_DATA_BY_ZONE!$A$1:$AA$1,0)), "")</f>
        <v/>
      </c>
      <c r="AM67" s="13" t="str">
        <f>IFERROR(INDEX(REPORT_DATA_BY_ZONE!$A:$AA,$W67,MATCH(AM$15,REPORT_DATA_BY_ZONE!$A$1:$AA$1,0)), "")</f>
        <v/>
      </c>
    </row>
    <row r="68" spans="20:39" x14ac:dyDescent="0.25">
      <c r="T68" s="60" t="s">
        <v>71</v>
      </c>
      <c r="U68" s="66"/>
      <c r="V68" s="23" t="str">
        <f t="shared" si="10"/>
        <v>2016:2:5:7:WEST</v>
      </c>
      <c r="W68" s="16" t="e">
        <f>MATCH($V68,REPORT_DATA_BY_ZONE!$A:$A, 0)</f>
        <v>#N/A</v>
      </c>
      <c r="X68" s="13" t="str">
        <f>IFERROR(INDEX(REPORT_DATA_BY_ZONE!$A:$AA,$W68,MATCH(X$15,REPORT_DATA_BY_ZONE!$A$1:$AA$1,0)), "")</f>
        <v/>
      </c>
      <c r="Y68" s="13" t="str">
        <f>IFERROR(INDEX(REPORT_DATA_BY_ZONE!$A:$AA,$W68,MATCH(Y$15,REPORT_DATA_BY_ZONE!$A$1:$AA$1,0)), "")</f>
        <v/>
      </c>
      <c r="Z68" s="13" t="str">
        <f>IFERROR(INDEX(REPORT_DATA_BY_ZONE!$A:$AA,$W68,MATCH(Z$15,REPORT_DATA_BY_ZONE!$A$1:$AA$1,0)), "")</f>
        <v/>
      </c>
      <c r="AA68" s="13" t="str">
        <f>IFERROR(INDEX(REPORT_DATA_BY_ZONE!$A:$AA,$W68,MATCH(AA$15,REPORT_DATA_BY_ZONE!$A$1:$AA$1,0)), "")</f>
        <v/>
      </c>
      <c r="AB68" s="13" t="str">
        <f>IFERROR(INDEX(REPORT_DATA_BY_ZONE!$A:$AA,$W68,MATCH(AB$15,REPORT_DATA_BY_ZONE!$A$1:$AA$1,0)), "")</f>
        <v/>
      </c>
      <c r="AC68" s="13" t="str">
        <f>IFERROR(INDEX(REPORT_DATA_BY_ZONE!$A:$AA,$W68,MATCH(AC$15,REPORT_DATA_BY_ZONE!$A$1:$AA$1,0)), "")</f>
        <v/>
      </c>
      <c r="AD68" s="13" t="str">
        <f>IFERROR(INDEX(REPORT_DATA_BY_ZONE!$A:$AA,$W68,MATCH(AD$15,REPORT_DATA_BY_ZONE!$A$1:$AA$1,0)), "")</f>
        <v/>
      </c>
      <c r="AE68" s="13" t="str">
        <f>IFERROR(INDEX(REPORT_DATA_BY_ZONE!$A:$AA,$W68,MATCH(AE$15,REPORT_DATA_BY_ZONE!$A$1:$AA$1,0)), "")</f>
        <v/>
      </c>
      <c r="AF68" s="13" t="str">
        <f>IFERROR(INDEX(REPORT_DATA_BY_ZONE!$A:$AA,$W68,MATCH(AF$15,REPORT_DATA_BY_ZONE!$A$1:$AA$1,0)), "")</f>
        <v/>
      </c>
      <c r="AG68" s="13" t="str">
        <f>IFERROR(INDEX(REPORT_DATA_BY_ZONE!$A:$AA,$W68,MATCH(AG$15,REPORT_DATA_BY_ZONE!$A$1:$AA$1,0)), "")</f>
        <v/>
      </c>
      <c r="AH68" s="13" t="str">
        <f>IFERROR(INDEX(REPORT_DATA_BY_ZONE!$A:$AA,$W68,MATCH(AH$15,REPORT_DATA_BY_ZONE!$A$1:$AA$1,0)), "")</f>
        <v/>
      </c>
      <c r="AI68" s="13" t="str">
        <f>IFERROR(INDEX(REPORT_DATA_BY_ZONE!$A:$AA,$W68,MATCH(AI$15,REPORT_DATA_BY_ZONE!$A$1:$AA$1,0)), "")</f>
        <v/>
      </c>
      <c r="AJ68" s="13" t="str">
        <f>IFERROR(INDEX(REPORT_DATA_BY_ZONE!$A:$AA,$W68,MATCH(AJ$15,REPORT_DATA_BY_ZONE!$A$1:$AA$1,0)), "")</f>
        <v/>
      </c>
      <c r="AK68" s="13" t="str">
        <f>IFERROR(INDEX(REPORT_DATA_BY_ZONE!$A:$AA,$W68,MATCH(AK$15,REPORT_DATA_BY_ZONE!$A$1:$AA$1,0)), "")</f>
        <v/>
      </c>
      <c r="AL68" s="13" t="str">
        <f>IFERROR(INDEX(REPORT_DATA_BY_ZONE!$A:$AA,$W68,MATCH(AL$15,REPORT_DATA_BY_ZONE!$A$1:$AA$1,0)), "")</f>
        <v/>
      </c>
      <c r="AM68" s="13" t="str">
        <f>IFERROR(INDEX(REPORT_DATA_BY_ZONE!$A:$AA,$W68,MATCH(AM$15,REPORT_DATA_BY_ZONE!$A$1:$AA$1,0)), "")</f>
        <v/>
      </c>
    </row>
    <row r="69" spans="20:39" x14ac:dyDescent="0.25">
      <c r="T69" s="60" t="s">
        <v>70</v>
      </c>
      <c r="U69" s="66"/>
      <c r="V69" s="23" t="str">
        <f t="shared" si="10"/>
        <v>2016:2:5:7:EAST</v>
      </c>
      <c r="W69" s="16" t="e">
        <f>MATCH($V69,REPORT_DATA_BY_ZONE!$A:$A, 0)</f>
        <v>#N/A</v>
      </c>
      <c r="X69" s="13" t="str">
        <f>IFERROR(INDEX(REPORT_DATA_BY_ZONE!$A:$AA,$W69,MATCH(X$15,REPORT_DATA_BY_ZONE!$A$1:$AA$1,0)), "")</f>
        <v/>
      </c>
      <c r="Y69" s="13" t="str">
        <f>IFERROR(INDEX(REPORT_DATA_BY_ZONE!$A:$AA,$W69,MATCH(Y$15,REPORT_DATA_BY_ZONE!$A$1:$AA$1,0)), "")</f>
        <v/>
      </c>
      <c r="Z69" s="13" t="str">
        <f>IFERROR(INDEX(REPORT_DATA_BY_ZONE!$A:$AA,$W69,MATCH(Z$15,REPORT_DATA_BY_ZONE!$A$1:$AA$1,0)), "")</f>
        <v/>
      </c>
      <c r="AA69" s="13" t="str">
        <f>IFERROR(INDEX(REPORT_DATA_BY_ZONE!$A:$AA,$W69,MATCH(AA$15,REPORT_DATA_BY_ZONE!$A$1:$AA$1,0)), "")</f>
        <v/>
      </c>
      <c r="AB69" s="13" t="str">
        <f>IFERROR(INDEX(REPORT_DATA_BY_ZONE!$A:$AA,$W69,MATCH(AB$15,REPORT_DATA_BY_ZONE!$A$1:$AA$1,0)), "")</f>
        <v/>
      </c>
      <c r="AC69" s="13" t="str">
        <f>IFERROR(INDEX(REPORT_DATA_BY_ZONE!$A:$AA,$W69,MATCH(AC$15,REPORT_DATA_BY_ZONE!$A$1:$AA$1,0)), "")</f>
        <v/>
      </c>
      <c r="AD69" s="13" t="str">
        <f>IFERROR(INDEX(REPORT_DATA_BY_ZONE!$A:$AA,$W69,MATCH(AD$15,REPORT_DATA_BY_ZONE!$A$1:$AA$1,0)), "")</f>
        <v/>
      </c>
      <c r="AE69" s="13" t="str">
        <f>IFERROR(INDEX(REPORT_DATA_BY_ZONE!$A:$AA,$W69,MATCH(AE$15,REPORT_DATA_BY_ZONE!$A$1:$AA$1,0)), "")</f>
        <v/>
      </c>
      <c r="AF69" s="13" t="str">
        <f>IFERROR(INDEX(REPORT_DATA_BY_ZONE!$A:$AA,$W69,MATCH(AF$15,REPORT_DATA_BY_ZONE!$A$1:$AA$1,0)), "")</f>
        <v/>
      </c>
      <c r="AG69" s="13" t="str">
        <f>IFERROR(INDEX(REPORT_DATA_BY_ZONE!$A:$AA,$W69,MATCH(AG$15,REPORT_DATA_BY_ZONE!$A$1:$AA$1,0)), "")</f>
        <v/>
      </c>
      <c r="AH69" s="13" t="str">
        <f>IFERROR(INDEX(REPORT_DATA_BY_ZONE!$A:$AA,$W69,MATCH(AH$15,REPORT_DATA_BY_ZONE!$A$1:$AA$1,0)), "")</f>
        <v/>
      </c>
      <c r="AI69" s="13" t="str">
        <f>IFERROR(INDEX(REPORT_DATA_BY_ZONE!$A:$AA,$W69,MATCH(AI$15,REPORT_DATA_BY_ZONE!$A$1:$AA$1,0)), "")</f>
        <v/>
      </c>
      <c r="AJ69" s="13" t="str">
        <f>IFERROR(INDEX(REPORT_DATA_BY_ZONE!$A:$AA,$W69,MATCH(AJ$15,REPORT_DATA_BY_ZONE!$A$1:$AA$1,0)), "")</f>
        <v/>
      </c>
      <c r="AK69" s="13" t="str">
        <f>IFERROR(INDEX(REPORT_DATA_BY_ZONE!$A:$AA,$W69,MATCH(AK$15,REPORT_DATA_BY_ZONE!$A$1:$AA$1,0)), "")</f>
        <v/>
      </c>
      <c r="AL69" s="13" t="str">
        <f>IFERROR(INDEX(REPORT_DATA_BY_ZONE!$A:$AA,$W69,MATCH(AL$15,REPORT_DATA_BY_ZONE!$A$1:$AA$1,0)), "")</f>
        <v/>
      </c>
      <c r="AM69" s="13" t="str">
        <f>IFERROR(INDEX(REPORT_DATA_BY_ZONE!$A:$AA,$W69,MATCH(AM$15,REPORT_DATA_BY_ZONE!$A$1:$AA$1,0)), "")</f>
        <v/>
      </c>
    </row>
    <row r="70" spans="20:39" x14ac:dyDescent="0.25">
      <c r="T70" s="60" t="s">
        <v>63</v>
      </c>
      <c r="U70" s="66"/>
      <c r="V70" s="23" t="str">
        <f t="shared" si="10"/>
        <v>2016:2:5:7:TAOYUAN</v>
      </c>
      <c r="W70" s="16" t="e">
        <f>MATCH($V70,REPORT_DATA_BY_ZONE!$A:$A, 0)</f>
        <v>#N/A</v>
      </c>
      <c r="X70" s="13" t="str">
        <f>IFERROR(INDEX(REPORT_DATA_BY_ZONE!$A:$AA,$W70,MATCH(X$15,REPORT_DATA_BY_ZONE!$A$1:$AA$1,0)), "")</f>
        <v/>
      </c>
      <c r="Y70" s="13" t="str">
        <f>IFERROR(INDEX(REPORT_DATA_BY_ZONE!$A:$AA,$W70,MATCH(Y$15,REPORT_DATA_BY_ZONE!$A$1:$AA$1,0)), "")</f>
        <v/>
      </c>
      <c r="Z70" s="13" t="str">
        <f>IFERROR(INDEX(REPORT_DATA_BY_ZONE!$A:$AA,$W70,MATCH(Z$15,REPORT_DATA_BY_ZONE!$A$1:$AA$1,0)), "")</f>
        <v/>
      </c>
      <c r="AA70" s="13" t="str">
        <f>IFERROR(INDEX(REPORT_DATA_BY_ZONE!$A:$AA,$W70,MATCH(AA$15,REPORT_DATA_BY_ZONE!$A$1:$AA$1,0)), "")</f>
        <v/>
      </c>
      <c r="AB70" s="13" t="str">
        <f>IFERROR(INDEX(REPORT_DATA_BY_ZONE!$A:$AA,$W70,MATCH(AB$15,REPORT_DATA_BY_ZONE!$A$1:$AA$1,0)), "")</f>
        <v/>
      </c>
      <c r="AC70" s="13" t="str">
        <f>IFERROR(INDEX(REPORT_DATA_BY_ZONE!$A:$AA,$W70,MATCH(AC$15,REPORT_DATA_BY_ZONE!$A$1:$AA$1,0)), "")</f>
        <v/>
      </c>
      <c r="AD70" s="13" t="str">
        <f>IFERROR(INDEX(REPORT_DATA_BY_ZONE!$A:$AA,$W70,MATCH(AD$15,REPORT_DATA_BY_ZONE!$A$1:$AA$1,0)), "")</f>
        <v/>
      </c>
      <c r="AE70" s="13" t="str">
        <f>IFERROR(INDEX(REPORT_DATA_BY_ZONE!$A:$AA,$W70,MATCH(AE$15,REPORT_DATA_BY_ZONE!$A$1:$AA$1,0)), "")</f>
        <v/>
      </c>
      <c r="AF70" s="13" t="str">
        <f>IFERROR(INDEX(REPORT_DATA_BY_ZONE!$A:$AA,$W70,MATCH(AF$15,REPORT_DATA_BY_ZONE!$A$1:$AA$1,0)), "")</f>
        <v/>
      </c>
      <c r="AG70" s="13" t="str">
        <f>IFERROR(INDEX(REPORT_DATA_BY_ZONE!$A:$AA,$W70,MATCH(AG$15,REPORT_DATA_BY_ZONE!$A$1:$AA$1,0)), "")</f>
        <v/>
      </c>
      <c r="AH70" s="13" t="str">
        <f>IFERROR(INDEX(REPORT_DATA_BY_ZONE!$A:$AA,$W70,MATCH(AH$15,REPORT_DATA_BY_ZONE!$A$1:$AA$1,0)), "")</f>
        <v/>
      </c>
      <c r="AI70" s="13" t="str">
        <f>IFERROR(INDEX(REPORT_DATA_BY_ZONE!$A:$AA,$W70,MATCH(AI$15,REPORT_DATA_BY_ZONE!$A$1:$AA$1,0)), "")</f>
        <v/>
      </c>
      <c r="AJ70" s="13" t="str">
        <f>IFERROR(INDEX(REPORT_DATA_BY_ZONE!$A:$AA,$W70,MATCH(AJ$15,REPORT_DATA_BY_ZONE!$A$1:$AA$1,0)), "")</f>
        <v/>
      </c>
      <c r="AK70" s="13" t="str">
        <f>IFERROR(INDEX(REPORT_DATA_BY_ZONE!$A:$AA,$W70,MATCH(AK$15,REPORT_DATA_BY_ZONE!$A$1:$AA$1,0)), "")</f>
        <v/>
      </c>
      <c r="AL70" s="13" t="str">
        <f>IFERROR(INDEX(REPORT_DATA_BY_ZONE!$A:$AA,$W70,MATCH(AL$15,REPORT_DATA_BY_ZONE!$A$1:$AA$1,0)), "")</f>
        <v/>
      </c>
      <c r="AM70" s="13" t="str">
        <f>IFERROR(INDEX(REPORT_DATA_BY_ZONE!$A:$AA,$W70,MATCH(AM$15,REPORT_DATA_BY_ZONE!$A$1:$AA$1,0)),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M24" sqref="M24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15.7109375" customWidth="1"/>
    <col min="4" max="4" width="15.7109375" style="9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9" customWidth="1"/>
    <col min="20" max="22" width="7.7109375" customWidth="1"/>
  </cols>
  <sheetData>
    <row r="1" spans="1:22" s="9" customFormat="1" ht="152.25" customHeight="1" x14ac:dyDescent="0.25">
      <c r="B1" s="92"/>
      <c r="L1" s="72" t="s">
        <v>32</v>
      </c>
      <c r="M1" s="72" t="s">
        <v>33</v>
      </c>
      <c r="N1" s="72" t="s">
        <v>34</v>
      </c>
      <c r="O1" s="72" t="s">
        <v>35</v>
      </c>
      <c r="P1" s="72" t="s">
        <v>36</v>
      </c>
      <c r="Q1" s="72" t="s">
        <v>37</v>
      </c>
      <c r="R1" s="72" t="s">
        <v>474</v>
      </c>
      <c r="S1" s="72" t="s">
        <v>475</v>
      </c>
      <c r="T1" s="72" t="s">
        <v>496</v>
      </c>
      <c r="U1" s="72" t="s">
        <v>38</v>
      </c>
      <c r="V1" s="72" t="s">
        <v>39</v>
      </c>
    </row>
    <row r="2" spans="1:22" s="9" customFormat="1" x14ac:dyDescent="0.25">
      <c r="B2" s="48">
        <f>DATE</f>
        <v>42407</v>
      </c>
      <c r="C2" s="88" t="s">
        <v>473</v>
      </c>
      <c r="D2" s="94"/>
      <c r="G2" s="85"/>
      <c r="H2" s="85"/>
      <c r="I2" s="85"/>
      <c r="J2" s="85"/>
      <c r="K2" s="88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</row>
    <row r="3" spans="1:22" s="9" customFormat="1" ht="15" customHeight="1" x14ac:dyDescent="0.25">
      <c r="B3" s="81" t="s">
        <v>25</v>
      </c>
      <c r="C3" s="85" t="s">
        <v>1014</v>
      </c>
      <c r="D3" s="99">
        <v>805</v>
      </c>
      <c r="E3" s="85"/>
      <c r="F3" s="85"/>
      <c r="G3" s="89" t="s">
        <v>1012</v>
      </c>
      <c r="H3" s="98"/>
      <c r="I3" s="98"/>
      <c r="J3" s="90"/>
      <c r="K3" s="93" t="s">
        <v>465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spans="1:22" s="9" customFormat="1" ht="15" customHeight="1" x14ac:dyDescent="0.25">
      <c r="B4" s="81" t="s">
        <v>499</v>
      </c>
      <c r="C4" s="82" t="s">
        <v>467</v>
      </c>
      <c r="D4" s="83"/>
      <c r="E4" s="83"/>
      <c r="F4" s="82"/>
      <c r="G4" s="97">
        <f>ROUND(D3/12*MONTH, 0)</f>
        <v>134</v>
      </c>
      <c r="H4" s="95" t="e">
        <f>ROUND(G3/12*MONTH, 0)</f>
        <v>#VALUE!</v>
      </c>
      <c r="I4" s="95">
        <f>ROUND(H3/12*MONTH, 0)</f>
        <v>0</v>
      </c>
      <c r="J4" s="96">
        <f>ROUND(I3/12*MONTH, 0)</f>
        <v>0</v>
      </c>
      <c r="K4" s="56">
        <f>ROUND(D3/12,0)</f>
        <v>67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22" ht="15" customHeight="1" x14ac:dyDescent="0.25">
      <c r="A5" s="25"/>
      <c r="B5" s="84" t="s">
        <v>53</v>
      </c>
      <c r="C5" s="82" t="s">
        <v>1013</v>
      </c>
      <c r="D5" s="83"/>
      <c r="E5" s="83"/>
      <c r="F5" s="82"/>
      <c r="G5" s="97"/>
      <c r="H5" s="95"/>
      <c r="I5" s="95"/>
      <c r="J5" s="96"/>
      <c r="K5" s="91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</row>
    <row r="6" spans="1:22" ht="15" customHeight="1" x14ac:dyDescent="0.25">
      <c r="A6" s="25" t="s">
        <v>2</v>
      </c>
      <c r="B6" s="87"/>
      <c r="C6" s="85" t="s">
        <v>20</v>
      </c>
      <c r="D6" s="85"/>
      <c r="E6" s="86"/>
      <c r="F6" s="86"/>
      <c r="G6" s="38" t="s">
        <v>3</v>
      </c>
      <c r="H6" s="38" t="s">
        <v>4</v>
      </c>
      <c r="I6" s="38" t="s">
        <v>5</v>
      </c>
      <c r="J6" s="38" t="s">
        <v>6</v>
      </c>
      <c r="K6" s="38" t="s">
        <v>109</v>
      </c>
      <c r="L6" s="27" t="s">
        <v>26</v>
      </c>
      <c r="M6" s="27" t="s">
        <v>26</v>
      </c>
      <c r="N6" s="27" t="s">
        <v>27</v>
      </c>
      <c r="O6" s="27" t="s">
        <v>28</v>
      </c>
      <c r="P6" s="27" t="s">
        <v>29</v>
      </c>
      <c r="Q6" s="27"/>
      <c r="R6" s="27" t="s">
        <v>30</v>
      </c>
      <c r="S6" s="27" t="s">
        <v>469</v>
      </c>
      <c r="T6" s="27" t="s">
        <v>30</v>
      </c>
      <c r="U6" s="27" t="s">
        <v>31</v>
      </c>
      <c r="V6" s="28"/>
    </row>
    <row r="7" spans="1:22" hidden="1" x14ac:dyDescent="0.25">
      <c r="A7" s="25"/>
      <c r="B7" s="25"/>
      <c r="C7" s="53" t="s">
        <v>20</v>
      </c>
      <c r="D7" s="26"/>
      <c r="E7" s="26"/>
      <c r="F7" s="26"/>
      <c r="G7" s="26" t="s">
        <v>3</v>
      </c>
      <c r="H7" s="26" t="s">
        <v>4</v>
      </c>
      <c r="I7" s="26" t="s">
        <v>5</v>
      </c>
      <c r="J7" s="26" t="s">
        <v>6</v>
      </c>
      <c r="K7" s="26" t="s">
        <v>470</v>
      </c>
      <c r="L7" s="26" t="s">
        <v>7</v>
      </c>
      <c r="M7" s="26" t="s">
        <v>8</v>
      </c>
      <c r="N7" s="26" t="s">
        <v>9</v>
      </c>
      <c r="O7" s="26" t="s">
        <v>10</v>
      </c>
      <c r="P7" s="26" t="s">
        <v>11</v>
      </c>
      <c r="Q7" s="26" t="s">
        <v>12</v>
      </c>
      <c r="R7" s="26" t="s">
        <v>472</v>
      </c>
      <c r="S7" s="26" t="s">
        <v>471</v>
      </c>
      <c r="T7" s="26" t="s">
        <v>13</v>
      </c>
      <c r="U7" s="26" t="s">
        <v>14</v>
      </c>
      <c r="V7" s="29" t="s">
        <v>15</v>
      </c>
    </row>
    <row r="8" spans="1:22" x14ac:dyDescent="0.25">
      <c r="A8" s="25"/>
      <c r="B8" s="5" t="s">
        <v>23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30" t="s">
        <v>56</v>
      </c>
      <c r="B9" s="34" t="s">
        <v>54</v>
      </c>
      <c r="C9" s="4" t="s">
        <v>55</v>
      </c>
      <c r="D9" s="4" t="s">
        <v>500</v>
      </c>
      <c r="E9" s="4" t="str">
        <f>CONCATENATE(YEAR,":",MONTH,":",WEEK,":",DAY,":",$A9)</f>
        <v>2016:2:1:7:ASSISTANTS</v>
      </c>
      <c r="F9" s="4">
        <f>MATCH($E9,REPORT_DATA_BY_COMP!$A:$A,0)</f>
        <v>290</v>
      </c>
      <c r="G9" s="13">
        <f>IFERROR(INDEX(REPORT_DATA_BY_COMP!$A:$AB,$F9,MATCH(G$7,REPORT_DATA_BY_COMP!$A$1:$AB$1,0)), "")</f>
        <v>0</v>
      </c>
      <c r="H9" s="13">
        <f>IFERROR(INDEX(REPORT_DATA_BY_COMP!$A:$AB,$F9,MATCH(H$7,REPORT_DATA_BY_COMP!$A$1:$AB$1,0)), "")</f>
        <v>0</v>
      </c>
      <c r="I9" s="13">
        <f>IFERROR(INDEX(REPORT_DATA_BY_COMP!$A:$AB,$F9,MATCH(I$7,REPORT_DATA_BY_COMP!$A$1:$AB$1,0)), "")</f>
        <v>7</v>
      </c>
      <c r="J9" s="13">
        <f>IFERROR(INDEX(REPORT_DATA_BY_COMP!$A:$AB,$F9,MATCH(J$7,REPORT_DATA_BY_COMP!$A$1:$AB$1,0)), "")</f>
        <v>5</v>
      </c>
      <c r="K9" s="13">
        <f>IFERROR(INDEX(REPORT_DATA_BY_COMP!$A:$AB,$F9,MATCH(K$7,REPORT_DATA_BY_COMP!$A$1:$AB$1,0)), "")</f>
        <v>0</v>
      </c>
      <c r="L9" s="13">
        <f>IFERROR(INDEX(REPORT_DATA_BY_COMP!$A:$AB,$F9,MATCH(L$7,REPORT_DATA_BY_COMP!$A$1:$AB$1,0)), "")</f>
        <v>0</v>
      </c>
      <c r="M9" s="13">
        <f>IFERROR(INDEX(REPORT_DATA_BY_COMP!$A:$AB,$F9,MATCH(M$7,REPORT_DATA_BY_COMP!$A$1:$AB$1,0)), "")</f>
        <v>0</v>
      </c>
      <c r="N9" s="13">
        <f>IFERROR(INDEX(REPORT_DATA_BY_COMP!$A:$AB,$F9,MATCH(N$7,REPORT_DATA_BY_COMP!$A$1:$AB$1,0)), "")</f>
        <v>23</v>
      </c>
      <c r="O9" s="13">
        <f>IFERROR(INDEX(REPORT_DATA_BY_COMP!$A:$AB,$F9,MATCH(O$7,REPORT_DATA_BY_COMP!$A$1:$AB$1,0)), "")</f>
        <v>0</v>
      </c>
      <c r="P9" s="13">
        <f>IFERROR(INDEX(REPORT_DATA_BY_COMP!$A:$AB,$F9,MATCH(P$7,REPORT_DATA_BY_COMP!$A$1:$AB$1,0)), "")</f>
        <v>5</v>
      </c>
      <c r="Q9" s="13">
        <f>IFERROR(INDEX(REPORT_DATA_BY_COMP!$A:$AB,$F9,MATCH(Q$7,REPORT_DATA_BY_COMP!$A$1:$AB$1,0)), "")</f>
        <v>16</v>
      </c>
      <c r="R9" s="13">
        <f>IFERROR(INDEX(REPORT_DATA_BY_COMP!$A:$AB,$F9,MATCH(R$7,REPORT_DATA_BY_COMP!$A$1:$AB$1,0)), "")</f>
        <v>7</v>
      </c>
      <c r="S9" s="13">
        <f>IFERROR(INDEX(REPORT_DATA_BY_COMP!$A:$AB,$F9,MATCH(S$7,REPORT_DATA_BY_COMP!$A$1:$AB$1,0)), "")</f>
        <v>1</v>
      </c>
      <c r="T9" s="13">
        <f>IFERROR(INDEX(REPORT_DATA_BY_COMP!$A:$AB,$F9,MATCH(T$7,REPORT_DATA_BY_COMP!$A$1:$AB$1,0)), "")</f>
        <v>3</v>
      </c>
      <c r="U9" s="13">
        <f>IFERROR(INDEX(REPORT_DATA_BY_COMP!$A:$AB,$F9,MATCH(U$7,REPORT_DATA_BY_COMP!$A$1:$AB$1,0)), "")</f>
        <v>2</v>
      </c>
      <c r="V9" s="13">
        <f>IFERROR(INDEX(REPORT_DATA_BY_COMP!$A:$AB,$F9,MATCH(V$7,REPORT_DATA_BY_COMP!$A$1:$AB$1,0)), "")</f>
        <v>0</v>
      </c>
    </row>
    <row r="10" spans="1:22" x14ac:dyDescent="0.25">
      <c r="A10" s="30" t="s">
        <v>22</v>
      </c>
      <c r="B10" s="34" t="s">
        <v>464</v>
      </c>
      <c r="C10" s="4" t="s">
        <v>1040</v>
      </c>
      <c r="D10" s="4" t="s">
        <v>501</v>
      </c>
      <c r="E10" s="4" t="str">
        <f>CONCATENATE(YEAR,":",MONTH,":",WEEK,":",DAY,":",$A10)</f>
        <v>2016:2:1:7:OFFICE_E</v>
      </c>
      <c r="F10" s="4">
        <f>MATCH($E10,REPORT_DATA_BY_COMP!$A:$A,0)</f>
        <v>323</v>
      </c>
      <c r="G10" s="13">
        <f>IFERROR(INDEX(REPORT_DATA_BY_COMP!$A:$AB,$F10,MATCH(G$7,REPORT_DATA_BY_COMP!$A$1:$AB$1,0)), "")</f>
        <v>0</v>
      </c>
      <c r="H10" s="13">
        <f>IFERROR(INDEX(REPORT_DATA_BY_COMP!$A:$AB,$F10,MATCH(H$7,REPORT_DATA_BY_COMP!$A$1:$AB$1,0)), "")</f>
        <v>0</v>
      </c>
      <c r="I10" s="13">
        <f>IFERROR(INDEX(REPORT_DATA_BY_COMP!$A:$AB,$F10,MATCH(I$7,REPORT_DATA_BY_COMP!$A$1:$AB$1,0)), "")</f>
        <v>0</v>
      </c>
      <c r="J10" s="13">
        <f>IFERROR(INDEX(REPORT_DATA_BY_COMP!$A:$AB,$F10,MATCH(J$7,REPORT_DATA_BY_COMP!$A$1:$AB$1,0)), "")</f>
        <v>2</v>
      </c>
      <c r="K10" s="13">
        <f>IFERROR(INDEX(REPORT_DATA_BY_COMP!$A:$AB,$F10,MATCH(K$7,REPORT_DATA_BY_COMP!$A$1:$AB$1,0)), "")</f>
        <v>0</v>
      </c>
      <c r="L10" s="13">
        <f>IFERROR(INDEX(REPORT_DATA_BY_COMP!$A:$AB,$F10,MATCH(L$7,REPORT_DATA_BY_COMP!$A$1:$AB$1,0)), "")</f>
        <v>0</v>
      </c>
      <c r="M10" s="13">
        <f>IFERROR(INDEX(REPORT_DATA_BY_COMP!$A:$AB,$F10,MATCH(M$7,REPORT_DATA_BY_COMP!$A$1:$AB$1,0)), "")</f>
        <v>0</v>
      </c>
      <c r="N10" s="13">
        <f>IFERROR(INDEX(REPORT_DATA_BY_COMP!$A:$AB,$F10,MATCH(N$7,REPORT_DATA_BY_COMP!$A$1:$AB$1,0)), "")</f>
        <v>2</v>
      </c>
      <c r="O10" s="13">
        <f>IFERROR(INDEX(REPORT_DATA_BY_COMP!$A:$AB,$F10,MATCH(O$7,REPORT_DATA_BY_COMP!$A$1:$AB$1,0)), "")</f>
        <v>1</v>
      </c>
      <c r="P10" s="13">
        <f>IFERROR(INDEX(REPORT_DATA_BY_COMP!$A:$AB,$F10,MATCH(P$7,REPORT_DATA_BY_COMP!$A$1:$AB$1,0)), "")</f>
        <v>2</v>
      </c>
      <c r="Q10" s="13">
        <f>IFERROR(INDEX(REPORT_DATA_BY_COMP!$A:$AB,$F10,MATCH(Q$7,REPORT_DATA_BY_COMP!$A$1:$AB$1,0)), "")</f>
        <v>1</v>
      </c>
      <c r="R10" s="13">
        <f>IFERROR(INDEX(REPORT_DATA_BY_COMP!$A:$AB,$F10,MATCH(R$7,REPORT_DATA_BY_COMP!$A$1:$AB$1,0)), "")</f>
        <v>0</v>
      </c>
      <c r="S10" s="13">
        <f>IFERROR(INDEX(REPORT_DATA_BY_COMP!$A:$AB,$F10,MATCH(S$7,REPORT_DATA_BY_COMP!$A$1:$AB$1,0)), "")</f>
        <v>1</v>
      </c>
      <c r="T10" s="13">
        <f>IFERROR(INDEX(REPORT_DATA_BY_COMP!$A:$AB,$F10,MATCH(T$7,REPORT_DATA_BY_COMP!$A$1:$AB$1,0)), "")</f>
        <v>2</v>
      </c>
      <c r="U10" s="13">
        <f>IFERROR(INDEX(REPORT_DATA_BY_COMP!$A:$AB,$F10,MATCH(U$7,REPORT_DATA_BY_COMP!$A$1:$AB$1,0)), "")</f>
        <v>0</v>
      </c>
      <c r="V10" s="13">
        <f>IFERROR(INDEX(REPORT_DATA_BY_COMP!$A:$AB,$F10,MATCH(V$7,REPORT_DATA_BY_COMP!$A$1:$AB$1,0)), "")</f>
        <v>0</v>
      </c>
    </row>
    <row r="11" spans="1:22" x14ac:dyDescent="0.25">
      <c r="A11" s="31"/>
      <c r="B11" s="11" t="s">
        <v>24</v>
      </c>
      <c r="C11" s="12"/>
      <c r="D11" s="12"/>
      <c r="E11" s="12"/>
      <c r="F11" s="12"/>
      <c r="G11" s="14">
        <f>SUM(G9:G10)</f>
        <v>0</v>
      </c>
      <c r="H11" s="14">
        <f>SUM(H9:H10)</f>
        <v>0</v>
      </c>
      <c r="I11" s="14">
        <f>SUM(I9:I10)</f>
        <v>7</v>
      </c>
      <c r="J11" s="14">
        <f>SUM(J9:J10)</f>
        <v>7</v>
      </c>
      <c r="K11" s="14">
        <f>SUM(K9:K10)</f>
        <v>0</v>
      </c>
      <c r="L11" s="14">
        <f t="shared" ref="L11:V11" si="0">SUM(L9:L10)</f>
        <v>0</v>
      </c>
      <c r="M11" s="14">
        <f t="shared" si="0"/>
        <v>0</v>
      </c>
      <c r="N11" s="14">
        <f t="shared" si="0"/>
        <v>25</v>
      </c>
      <c r="O11" s="14">
        <f t="shared" si="0"/>
        <v>1</v>
      </c>
      <c r="P11" s="14">
        <f t="shared" si="0"/>
        <v>7</v>
      </c>
      <c r="Q11" s="14">
        <f t="shared" si="0"/>
        <v>17</v>
      </c>
      <c r="R11" s="14">
        <f t="shared" si="0"/>
        <v>7</v>
      </c>
      <c r="S11" s="14">
        <f t="shared" si="0"/>
        <v>2</v>
      </c>
      <c r="T11" s="14">
        <f t="shared" si="0"/>
        <v>5</v>
      </c>
      <c r="U11" s="14">
        <f t="shared" si="0"/>
        <v>2</v>
      </c>
      <c r="V11" s="14">
        <f t="shared" si="0"/>
        <v>0</v>
      </c>
    </row>
    <row r="13" spans="1:22" x14ac:dyDescent="0.25">
      <c r="B13" s="15" t="s">
        <v>67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</row>
    <row r="14" spans="1:22" x14ac:dyDescent="0.25">
      <c r="A14" t="s">
        <v>62</v>
      </c>
      <c r="B14" s="35" t="s">
        <v>57</v>
      </c>
      <c r="C14" s="16"/>
      <c r="D14" s="16"/>
      <c r="E14" s="16" t="str">
        <f>CONCATENATE(YEAR,":",MONTH,":1:",WEEKLY_REPORT_DAY,":", $A14)</f>
        <v>2016:2:1:7:OFFICE</v>
      </c>
      <c r="F14" s="16">
        <f>MATCH($E14,REPORT_DATA_BY_ZONE!$A:$A, 0)</f>
        <v>39</v>
      </c>
      <c r="G14" s="13">
        <f>IFERROR(INDEX(REPORT_DATA_BY_ZONE!$A:$AA,$F14,MATCH(G$7,REPORT_DATA_BY_ZONE!$A$1:$AA$1,0)), "")</f>
        <v>0</v>
      </c>
      <c r="H14" s="13">
        <f>IFERROR(INDEX(REPORT_DATA_BY_ZONE!$A:$AA,$F14,MATCH(H$7,REPORT_DATA_BY_ZONE!$A$1:$AA$1,0)), "")</f>
        <v>0</v>
      </c>
      <c r="I14" s="13">
        <f>IFERROR(INDEX(REPORT_DATA_BY_ZONE!$A:$AA,$F14,MATCH(I$7,REPORT_DATA_BY_ZONE!$A$1:$AA$1,0)), "")</f>
        <v>7</v>
      </c>
      <c r="J14" s="13">
        <f>IFERROR(INDEX(REPORT_DATA_BY_ZONE!$A:$AA,$F14,MATCH(J$7,REPORT_DATA_BY_ZONE!$A$1:$AA$1,0)), "")</f>
        <v>7</v>
      </c>
      <c r="K14" s="13">
        <f>IFERROR(INDEX(REPORT_DATA_BY_ZONE!$A:$AA,$F14,MATCH(K$7,REPORT_DATA_BY_ZONE!$A$1:$AA$1,0)), "")</f>
        <v>0</v>
      </c>
      <c r="L14" s="21">
        <f>IFERROR(INDEX(REPORT_DATA_BY_ZONE!$A:$AA,$F14,MATCH(L$7,REPORT_DATA_BY_ZONE!$A$1:$AA$1,0)), "")</f>
        <v>0</v>
      </c>
      <c r="M14" s="21">
        <f>IFERROR(INDEX(REPORT_DATA_BY_ZONE!$A:$AA,$F14,MATCH(M$7,REPORT_DATA_BY_ZONE!$A$1:$AA$1,0)), "")</f>
        <v>0</v>
      </c>
      <c r="N14" s="21">
        <f>IFERROR(INDEX(REPORT_DATA_BY_ZONE!$A:$AA,$F14,MATCH(N$7,REPORT_DATA_BY_ZONE!$A$1:$AA$1,0)), "")</f>
        <v>25</v>
      </c>
      <c r="O14" s="21">
        <f>IFERROR(INDEX(REPORT_DATA_BY_ZONE!$A:$AA,$F14,MATCH(O$7,REPORT_DATA_BY_ZONE!$A$1:$AA$1,0)), "")</f>
        <v>1</v>
      </c>
      <c r="P14" s="21">
        <f>IFERROR(INDEX(REPORT_DATA_BY_ZONE!$A:$AA,$F14,MATCH(P$7,REPORT_DATA_BY_ZONE!$A$1:$AA$1,0)), "")</f>
        <v>7</v>
      </c>
      <c r="Q14" s="21">
        <f>IFERROR(INDEX(REPORT_DATA_BY_ZONE!$A:$AA,$F14,MATCH(Q$7,REPORT_DATA_BY_ZONE!$A$1:$AA$1,0)), "")</f>
        <v>17</v>
      </c>
      <c r="R14" s="21">
        <f>IFERROR(INDEX(REPORT_DATA_BY_ZONE!$A:$AA,$F14,MATCH(R$7,REPORT_DATA_BY_ZONE!$A$1:$AA$1,0)), "")</f>
        <v>7</v>
      </c>
      <c r="S14" s="21">
        <f>IFERROR(INDEX(REPORT_DATA_BY_ZONE!$A:$AA,$F14,MATCH(S$7,REPORT_DATA_BY_ZONE!$A$1:$AA$1,0)), "")</f>
        <v>2</v>
      </c>
      <c r="T14" s="21">
        <f>IFERROR(INDEX(REPORT_DATA_BY_ZONE!$A:$AA,$F14,MATCH(T$7,REPORT_DATA_BY_ZONE!$A$1:$AA$1,0)), "")</f>
        <v>5</v>
      </c>
      <c r="U14" s="21">
        <f>IFERROR(INDEX(REPORT_DATA_BY_ZONE!$A:$AA,$F14,MATCH(U$7,REPORT_DATA_BY_ZONE!$A$1:$AA$1,0)), "")</f>
        <v>2</v>
      </c>
      <c r="V14" s="21">
        <f>IFERROR(INDEX(REPORT_DATA_BY_ZONE!$A:$AA,$F14,MATCH(V$7,REPORT_DATA_BY_ZONE!$A$1:$AA$1,0)), "")</f>
        <v>0</v>
      </c>
    </row>
    <row r="15" spans="1:22" x14ac:dyDescent="0.25">
      <c r="A15" t="s">
        <v>62</v>
      </c>
      <c r="B15" s="35" t="s">
        <v>58</v>
      </c>
      <c r="C15" s="16"/>
      <c r="D15" s="16"/>
      <c r="E15" s="16" t="str">
        <f>CONCATENATE(YEAR,":",MONTH,":2:",WEEKLY_REPORT_DAY,":", $A15)</f>
        <v>2016:2:2:7:OFFICE</v>
      </c>
      <c r="F15" s="16" t="e">
        <f>MATCH($E15,REPORT_DATA_BY_ZONE!$A:$A, 0)</f>
        <v>#N/A</v>
      </c>
      <c r="G15" s="13" t="str">
        <f>IFERROR(INDEX(REPORT_DATA_BY_ZONE!$A:$AA,$F15,MATCH(G$7,REPORT_DATA_BY_ZONE!$A$1:$AA$1,0)), "")</f>
        <v/>
      </c>
      <c r="H15" s="13" t="str">
        <f>IFERROR(INDEX(REPORT_DATA_BY_ZONE!$A:$AA,$F15,MATCH(H$7,REPORT_DATA_BY_ZONE!$A$1:$AA$1,0)), "")</f>
        <v/>
      </c>
      <c r="I15" s="13" t="str">
        <f>IFERROR(INDEX(REPORT_DATA_BY_ZONE!$A:$AA,$F15,MATCH(I$7,REPORT_DATA_BY_ZONE!$A$1:$AA$1,0)), "")</f>
        <v/>
      </c>
      <c r="J15" s="13" t="str">
        <f>IFERROR(INDEX(REPORT_DATA_BY_ZONE!$A:$AA,$F15,MATCH(J$7,REPORT_DATA_BY_ZONE!$A$1:$AA$1,0)), "")</f>
        <v/>
      </c>
      <c r="K15" s="13" t="str">
        <f>IFERROR(INDEX(REPORT_DATA_BY_ZONE!$A:$AA,$F15,MATCH(K$7,REPORT_DATA_BY_ZONE!$A$1:$AA$1,0)), "")</f>
        <v/>
      </c>
      <c r="L15" s="21" t="str">
        <f>IFERROR(INDEX(REPORT_DATA_BY_ZONE!$A:$AA,$F15,MATCH(L$7,REPORT_DATA_BY_ZONE!$A$1:$AA$1,0)), "")</f>
        <v/>
      </c>
      <c r="M15" s="21" t="str">
        <f>IFERROR(INDEX(REPORT_DATA_BY_ZONE!$A:$AA,$F15,MATCH(M$7,REPORT_DATA_BY_ZONE!$A$1:$AA$1,0)), "")</f>
        <v/>
      </c>
      <c r="N15" s="21" t="str">
        <f>IFERROR(INDEX(REPORT_DATA_BY_ZONE!$A:$AA,$F15,MATCH(N$7,REPORT_DATA_BY_ZONE!$A$1:$AA$1,0)), "")</f>
        <v/>
      </c>
      <c r="O15" s="21" t="str">
        <f>IFERROR(INDEX(REPORT_DATA_BY_ZONE!$A:$AA,$F15,MATCH(O$7,REPORT_DATA_BY_ZONE!$A$1:$AA$1,0)), "")</f>
        <v/>
      </c>
      <c r="P15" s="21" t="str">
        <f>IFERROR(INDEX(REPORT_DATA_BY_ZONE!$A:$AA,$F15,MATCH(P$7,REPORT_DATA_BY_ZONE!$A$1:$AA$1,0)), "")</f>
        <v/>
      </c>
      <c r="Q15" s="21" t="str">
        <f>IFERROR(INDEX(REPORT_DATA_BY_ZONE!$A:$AA,$F15,MATCH(Q$7,REPORT_DATA_BY_ZONE!$A$1:$AA$1,0)), "")</f>
        <v/>
      </c>
      <c r="R15" s="21" t="str">
        <f>IFERROR(INDEX(REPORT_DATA_BY_ZONE!$A:$AA,$F15,MATCH(R$7,REPORT_DATA_BY_ZONE!$A$1:$AA$1,0)), "")</f>
        <v/>
      </c>
      <c r="S15" s="21" t="str">
        <f>IFERROR(INDEX(REPORT_DATA_BY_ZONE!$A:$AA,$F15,MATCH(S$7,REPORT_DATA_BY_ZONE!$A$1:$AA$1,0)), "")</f>
        <v/>
      </c>
      <c r="T15" s="21" t="str">
        <f>IFERROR(INDEX(REPORT_DATA_BY_ZONE!$A:$AA,$F15,MATCH(T$7,REPORT_DATA_BY_ZONE!$A$1:$AA$1,0)), "")</f>
        <v/>
      </c>
      <c r="U15" s="21" t="str">
        <f>IFERROR(INDEX(REPORT_DATA_BY_ZONE!$A:$AA,$F15,MATCH(U$7,REPORT_DATA_BY_ZONE!$A$1:$AA$1,0)), "")</f>
        <v/>
      </c>
      <c r="V15" s="21" t="str">
        <f>IFERROR(INDEX(REPORT_DATA_BY_ZONE!$A:$AA,$F15,MATCH(V$7,REPORT_DATA_BY_ZONE!$A$1:$AA$1,0)), "")</f>
        <v/>
      </c>
    </row>
    <row r="16" spans="1:22" x14ac:dyDescent="0.25">
      <c r="A16" t="s">
        <v>62</v>
      </c>
      <c r="B16" s="35" t="s">
        <v>59</v>
      </c>
      <c r="C16" s="16"/>
      <c r="D16" s="16"/>
      <c r="E16" s="16" t="str">
        <f>CONCATENATE(YEAR,":",MONTH,":3:",WEEKLY_REPORT_DAY,":", $A16)</f>
        <v>2016:2:3:7:OFFICE</v>
      </c>
      <c r="F16" s="16" t="e">
        <f>MATCH($E16,REPORT_DATA_BY_ZONE!$A:$A, 0)</f>
        <v>#N/A</v>
      </c>
      <c r="G16" s="13" t="str">
        <f>IFERROR(INDEX(REPORT_DATA_BY_ZONE!$A:$AA,$F16,MATCH(G$7,REPORT_DATA_BY_ZONE!$A$1:$AA$1,0)), "")</f>
        <v/>
      </c>
      <c r="H16" s="13" t="str">
        <f>IFERROR(INDEX(REPORT_DATA_BY_ZONE!$A:$AA,$F16,MATCH(H$7,REPORT_DATA_BY_ZONE!$A$1:$AA$1,0)), "")</f>
        <v/>
      </c>
      <c r="I16" s="13" t="str">
        <f>IFERROR(INDEX(REPORT_DATA_BY_ZONE!$A:$AA,$F16,MATCH(I$7,REPORT_DATA_BY_ZONE!$A$1:$AA$1,0)), "")</f>
        <v/>
      </c>
      <c r="J16" s="13" t="str">
        <f>IFERROR(INDEX(REPORT_DATA_BY_ZONE!$A:$AA,$F16,MATCH(J$7,REPORT_DATA_BY_ZONE!$A$1:$AA$1,0)), "")</f>
        <v/>
      </c>
      <c r="K16" s="13" t="str">
        <f>IFERROR(INDEX(REPORT_DATA_BY_ZONE!$A:$AA,$F16,MATCH(K$7,REPORT_DATA_BY_ZONE!$A$1:$AA$1,0)), "")</f>
        <v/>
      </c>
      <c r="L16" s="21" t="str">
        <f>IFERROR(INDEX(REPORT_DATA_BY_ZONE!$A:$AA,$F16,MATCH(L$7,REPORT_DATA_BY_ZONE!$A$1:$AA$1,0)), "")</f>
        <v/>
      </c>
      <c r="M16" s="21" t="str">
        <f>IFERROR(INDEX(REPORT_DATA_BY_ZONE!$A:$AA,$F16,MATCH(M$7,REPORT_DATA_BY_ZONE!$A$1:$AA$1,0)), "")</f>
        <v/>
      </c>
      <c r="N16" s="21" t="str">
        <f>IFERROR(INDEX(REPORT_DATA_BY_ZONE!$A:$AA,$F16,MATCH(N$7,REPORT_DATA_BY_ZONE!$A$1:$AA$1,0)), "")</f>
        <v/>
      </c>
      <c r="O16" s="21" t="str">
        <f>IFERROR(INDEX(REPORT_DATA_BY_ZONE!$A:$AA,$F16,MATCH(O$7,REPORT_DATA_BY_ZONE!$A$1:$AA$1,0)), "")</f>
        <v/>
      </c>
      <c r="P16" s="21" t="str">
        <f>IFERROR(INDEX(REPORT_DATA_BY_ZONE!$A:$AA,$F16,MATCH(P$7,REPORT_DATA_BY_ZONE!$A$1:$AA$1,0)), "")</f>
        <v/>
      </c>
      <c r="Q16" s="21" t="str">
        <f>IFERROR(INDEX(REPORT_DATA_BY_ZONE!$A:$AA,$F16,MATCH(Q$7,REPORT_DATA_BY_ZONE!$A$1:$AA$1,0)), "")</f>
        <v/>
      </c>
      <c r="R16" s="21" t="str">
        <f>IFERROR(INDEX(REPORT_DATA_BY_ZONE!$A:$AA,$F16,MATCH(R$7,REPORT_DATA_BY_ZONE!$A$1:$AA$1,0)), "")</f>
        <v/>
      </c>
      <c r="S16" s="21" t="str">
        <f>IFERROR(INDEX(REPORT_DATA_BY_ZONE!$A:$AA,$F16,MATCH(S$7,REPORT_DATA_BY_ZONE!$A$1:$AA$1,0)), "")</f>
        <v/>
      </c>
      <c r="T16" s="21" t="str">
        <f>IFERROR(INDEX(REPORT_DATA_BY_ZONE!$A:$AA,$F16,MATCH(T$7,REPORT_DATA_BY_ZONE!$A$1:$AA$1,0)), "")</f>
        <v/>
      </c>
      <c r="U16" s="21" t="str">
        <f>IFERROR(INDEX(REPORT_DATA_BY_ZONE!$A:$AA,$F16,MATCH(U$7,REPORT_DATA_BY_ZONE!$A$1:$AA$1,0)), "")</f>
        <v/>
      </c>
      <c r="V16" s="21" t="str">
        <f>IFERROR(INDEX(REPORT_DATA_BY_ZONE!$A:$AA,$F16,MATCH(V$7,REPORT_DATA_BY_ZONE!$A$1:$AA$1,0)), "")</f>
        <v/>
      </c>
    </row>
    <row r="17" spans="1:22" x14ac:dyDescent="0.25">
      <c r="A17" t="s">
        <v>62</v>
      </c>
      <c r="B17" s="35" t="s">
        <v>60</v>
      </c>
      <c r="C17" s="16"/>
      <c r="D17" s="16"/>
      <c r="E17" s="16" t="str">
        <f>CONCATENATE(YEAR,":",MONTH,":4:",WEEKLY_REPORT_DAY,":", $A17)</f>
        <v>2016:2:4:7:OFFICE</v>
      </c>
      <c r="F17" s="16" t="e">
        <f>MATCH($E17,REPORT_DATA_BY_ZONE!$A:$A, 0)</f>
        <v>#N/A</v>
      </c>
      <c r="G17" s="13" t="str">
        <f>IFERROR(INDEX(REPORT_DATA_BY_ZONE!$A:$AA,$F17,MATCH(G$7,REPORT_DATA_BY_ZONE!$A$1:$AA$1,0)), "")</f>
        <v/>
      </c>
      <c r="H17" s="13" t="str">
        <f>IFERROR(INDEX(REPORT_DATA_BY_ZONE!$A:$AA,$F17,MATCH(H$7,REPORT_DATA_BY_ZONE!$A$1:$AA$1,0)), "")</f>
        <v/>
      </c>
      <c r="I17" s="13" t="str">
        <f>IFERROR(INDEX(REPORT_DATA_BY_ZONE!$A:$AA,$F17,MATCH(I$7,REPORT_DATA_BY_ZONE!$A$1:$AA$1,0)), "")</f>
        <v/>
      </c>
      <c r="J17" s="13" t="str">
        <f>IFERROR(INDEX(REPORT_DATA_BY_ZONE!$A:$AA,$F17,MATCH(J$7,REPORT_DATA_BY_ZONE!$A$1:$AA$1,0)), "")</f>
        <v/>
      </c>
      <c r="K17" s="13" t="str">
        <f>IFERROR(INDEX(REPORT_DATA_BY_ZONE!$A:$AA,$F17,MATCH(K$7,REPORT_DATA_BY_ZONE!$A$1:$AA$1,0)), "")</f>
        <v/>
      </c>
      <c r="L17" s="21" t="str">
        <f>IFERROR(INDEX(REPORT_DATA_BY_ZONE!$A:$AA,$F17,MATCH(L$7,REPORT_DATA_BY_ZONE!$A$1:$AA$1,0)), "")</f>
        <v/>
      </c>
      <c r="M17" s="21" t="str">
        <f>IFERROR(INDEX(REPORT_DATA_BY_ZONE!$A:$AA,$F17,MATCH(M$7,REPORT_DATA_BY_ZONE!$A$1:$AA$1,0)), "")</f>
        <v/>
      </c>
      <c r="N17" s="21" t="str">
        <f>IFERROR(INDEX(REPORT_DATA_BY_ZONE!$A:$AA,$F17,MATCH(N$7,REPORT_DATA_BY_ZONE!$A$1:$AA$1,0)), "")</f>
        <v/>
      </c>
      <c r="O17" s="21" t="str">
        <f>IFERROR(INDEX(REPORT_DATA_BY_ZONE!$A:$AA,$F17,MATCH(O$7,REPORT_DATA_BY_ZONE!$A$1:$AA$1,0)), "")</f>
        <v/>
      </c>
      <c r="P17" s="21" t="str">
        <f>IFERROR(INDEX(REPORT_DATA_BY_ZONE!$A:$AA,$F17,MATCH(P$7,REPORT_DATA_BY_ZONE!$A$1:$AA$1,0)), "")</f>
        <v/>
      </c>
      <c r="Q17" s="21" t="str">
        <f>IFERROR(INDEX(REPORT_DATA_BY_ZONE!$A:$AA,$F17,MATCH(Q$7,REPORT_DATA_BY_ZONE!$A$1:$AA$1,0)), "")</f>
        <v/>
      </c>
      <c r="R17" s="21" t="str">
        <f>IFERROR(INDEX(REPORT_DATA_BY_ZONE!$A:$AA,$F17,MATCH(R$7,REPORT_DATA_BY_ZONE!$A$1:$AA$1,0)), "")</f>
        <v/>
      </c>
      <c r="S17" s="21" t="str">
        <f>IFERROR(INDEX(REPORT_DATA_BY_ZONE!$A:$AA,$F17,MATCH(S$7,REPORT_DATA_BY_ZONE!$A$1:$AA$1,0)), "")</f>
        <v/>
      </c>
      <c r="T17" s="21" t="str">
        <f>IFERROR(INDEX(REPORT_DATA_BY_ZONE!$A:$AA,$F17,MATCH(T$7,REPORT_DATA_BY_ZONE!$A$1:$AA$1,0)), "")</f>
        <v/>
      </c>
      <c r="U17" s="21" t="str">
        <f>IFERROR(INDEX(REPORT_DATA_BY_ZONE!$A:$AA,$F17,MATCH(U$7,REPORT_DATA_BY_ZONE!$A$1:$AA$1,0)), "")</f>
        <v/>
      </c>
      <c r="V17" s="21" t="str">
        <f>IFERROR(INDEX(REPORT_DATA_BY_ZONE!$A:$AA,$F17,MATCH(V$7,REPORT_DATA_BY_ZONE!$A$1:$AA$1,0)), "")</f>
        <v/>
      </c>
    </row>
    <row r="18" spans="1:22" x14ac:dyDescent="0.25">
      <c r="A18" t="s">
        <v>62</v>
      </c>
      <c r="B18" s="35" t="s">
        <v>61</v>
      </c>
      <c r="C18" s="16"/>
      <c r="D18" s="16"/>
      <c r="E18" s="16" t="str">
        <f>CONCATENATE(YEAR,":",MONTH,":5:",WEEKLY_REPORT_DAY,":", $A18)</f>
        <v>2016:2:5:7:OFFICE</v>
      </c>
      <c r="F18" s="16" t="e">
        <f>MATCH($E18,REPORT_DATA_BY_ZONE!$A:$A, 0)</f>
        <v>#N/A</v>
      </c>
      <c r="G18" s="13" t="str">
        <f>IFERROR(INDEX(REPORT_DATA_BY_ZONE!$A:$AA,$F18,MATCH(G$7,REPORT_DATA_BY_ZONE!$A$1:$AA$1,0)), "")</f>
        <v/>
      </c>
      <c r="H18" s="13" t="str">
        <f>IFERROR(INDEX(REPORT_DATA_BY_ZONE!$A:$AA,$F18,MATCH(H$7,REPORT_DATA_BY_ZONE!$A$1:$AA$1,0)), "")</f>
        <v/>
      </c>
      <c r="I18" s="13" t="str">
        <f>IFERROR(INDEX(REPORT_DATA_BY_ZONE!$A:$AA,$F18,MATCH(I$7,REPORT_DATA_BY_ZONE!$A$1:$AA$1,0)), "")</f>
        <v/>
      </c>
      <c r="J18" s="13" t="str">
        <f>IFERROR(INDEX(REPORT_DATA_BY_ZONE!$A:$AA,$F18,MATCH(J$7,REPORT_DATA_BY_ZONE!$A$1:$AA$1,0)), "")</f>
        <v/>
      </c>
      <c r="K18" s="13" t="str">
        <f>IFERROR(INDEX(REPORT_DATA_BY_ZONE!$A:$AA,$F18,MATCH(K$7,REPORT_DATA_BY_ZONE!$A$1:$AA$1,0)), "")</f>
        <v/>
      </c>
      <c r="L18" s="21" t="str">
        <f>IFERROR(INDEX(REPORT_DATA_BY_ZONE!$A:$AA,$F18,MATCH(L$7,REPORT_DATA_BY_ZONE!$A$1:$AA$1,0)), "")</f>
        <v/>
      </c>
      <c r="M18" s="21" t="str">
        <f>IFERROR(INDEX(REPORT_DATA_BY_ZONE!$A:$AA,$F18,MATCH(M$7,REPORT_DATA_BY_ZONE!$A$1:$AA$1,0)), "")</f>
        <v/>
      </c>
      <c r="N18" s="21" t="str">
        <f>IFERROR(INDEX(REPORT_DATA_BY_ZONE!$A:$AA,$F18,MATCH(N$7,REPORT_DATA_BY_ZONE!$A$1:$AA$1,0)), "")</f>
        <v/>
      </c>
      <c r="O18" s="21" t="str">
        <f>IFERROR(INDEX(REPORT_DATA_BY_ZONE!$A:$AA,$F18,MATCH(O$7,REPORT_DATA_BY_ZONE!$A$1:$AA$1,0)), "")</f>
        <v/>
      </c>
      <c r="P18" s="21" t="str">
        <f>IFERROR(INDEX(REPORT_DATA_BY_ZONE!$A:$AA,$F18,MATCH(P$7,REPORT_DATA_BY_ZONE!$A$1:$AA$1,0)), "")</f>
        <v/>
      </c>
      <c r="Q18" s="21" t="str">
        <f>IFERROR(INDEX(REPORT_DATA_BY_ZONE!$A:$AA,$F18,MATCH(Q$7,REPORT_DATA_BY_ZONE!$A$1:$AA$1,0)), "")</f>
        <v/>
      </c>
      <c r="R18" s="21" t="str">
        <f>IFERROR(INDEX(REPORT_DATA_BY_ZONE!$A:$AA,$F18,MATCH(R$7,REPORT_DATA_BY_ZONE!$A$1:$AA$1,0)), "")</f>
        <v/>
      </c>
      <c r="S18" s="21" t="str">
        <f>IFERROR(INDEX(REPORT_DATA_BY_ZONE!$A:$AA,$F18,MATCH(S$7,REPORT_DATA_BY_ZONE!$A$1:$AA$1,0)), "")</f>
        <v/>
      </c>
      <c r="T18" s="21" t="str">
        <f>IFERROR(INDEX(REPORT_DATA_BY_ZONE!$A:$AA,$F18,MATCH(T$7,REPORT_DATA_BY_ZONE!$A$1:$AA$1,0)), "")</f>
        <v/>
      </c>
      <c r="U18" s="21" t="str">
        <f>IFERROR(INDEX(REPORT_DATA_BY_ZONE!$A:$AA,$F18,MATCH(U$7,REPORT_DATA_BY_ZONE!$A$1:$AA$1,0)), "")</f>
        <v/>
      </c>
      <c r="V18" s="21" t="str">
        <f>IFERROR(INDEX(REPORT_DATA_BY_ZONE!$A:$AA,$F18,MATCH(V$7,REPORT_DATA_BY_ZONE!$A$1:$AA$1,0)), "")</f>
        <v/>
      </c>
    </row>
    <row r="19" spans="1:22" x14ac:dyDescent="0.25">
      <c r="B19" s="20" t="s">
        <v>24</v>
      </c>
      <c r="C19" s="17"/>
      <c r="D19" s="17"/>
      <c r="E19" s="17"/>
      <c r="F19" s="17"/>
      <c r="G19" s="22">
        <f>SUM(G14:G18)</f>
        <v>0</v>
      </c>
      <c r="H19" s="22">
        <f t="shared" ref="H19:V19" si="1">SUM(H14:H18)</f>
        <v>0</v>
      </c>
      <c r="I19" s="22">
        <f t="shared" si="1"/>
        <v>7</v>
      </c>
      <c r="J19" s="22">
        <f t="shared" si="1"/>
        <v>7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25</v>
      </c>
      <c r="O19" s="22">
        <f t="shared" si="1"/>
        <v>1</v>
      </c>
      <c r="P19" s="22">
        <f t="shared" si="1"/>
        <v>7</v>
      </c>
      <c r="Q19" s="22">
        <f t="shared" si="1"/>
        <v>17</v>
      </c>
      <c r="R19" s="22">
        <f t="shared" si="1"/>
        <v>7</v>
      </c>
      <c r="S19" s="22">
        <f t="shared" si="1"/>
        <v>2</v>
      </c>
      <c r="T19" s="22">
        <f t="shared" si="1"/>
        <v>5</v>
      </c>
      <c r="U19" s="22">
        <f t="shared" si="1"/>
        <v>2</v>
      </c>
      <c r="V19" s="22">
        <f t="shared" si="1"/>
        <v>0</v>
      </c>
    </row>
    <row r="22" spans="1:22" x14ac:dyDescent="0.25">
      <c r="F22" s="3"/>
      <c r="G22" s="3"/>
    </row>
    <row r="23" spans="1:22" x14ac:dyDescent="0.25">
      <c r="F23" s="3"/>
      <c r="G23" s="3"/>
    </row>
    <row r="24" spans="1:22" x14ac:dyDescent="0.25">
      <c r="F24" s="3"/>
      <c r="G24" s="3"/>
    </row>
  </sheetData>
  <mergeCells count="15">
    <mergeCell ref="O1:O5"/>
    <mergeCell ref="P1:P5"/>
    <mergeCell ref="Q1:Q5"/>
    <mergeCell ref="R1:R5"/>
    <mergeCell ref="S1:S5"/>
    <mergeCell ref="L1:L5"/>
    <mergeCell ref="M1:M5"/>
    <mergeCell ref="N1:N5"/>
    <mergeCell ref="G4:J4"/>
    <mergeCell ref="G3:J3"/>
    <mergeCell ref="G5:J5"/>
    <mergeCell ref="T1:T5"/>
    <mergeCell ref="U1:U5"/>
    <mergeCell ref="V1:V5"/>
    <mergeCell ref="B5:B6"/>
  </mergeCells>
  <conditionalFormatting sqref="L9:M10">
    <cfRule type="cellIs" dxfId="2156" priority="41" operator="lessThan">
      <formula>0.5</formula>
    </cfRule>
    <cfRule type="cellIs" dxfId="2155" priority="42" operator="greaterThan">
      <formula>0.5</formula>
    </cfRule>
  </conditionalFormatting>
  <conditionalFormatting sqref="N9:N10">
    <cfRule type="cellIs" dxfId="2154" priority="39" operator="lessThan">
      <formula>4.5</formula>
    </cfRule>
    <cfRule type="cellIs" dxfId="2153" priority="40" operator="greaterThan">
      <formula>5.5</formula>
    </cfRule>
  </conditionalFormatting>
  <conditionalFormatting sqref="O9:O10">
    <cfRule type="cellIs" dxfId="2152" priority="37" operator="lessThan">
      <formula>1.5</formula>
    </cfRule>
    <cfRule type="cellIs" dxfId="2151" priority="38" operator="greaterThan">
      <formula>2.5</formula>
    </cfRule>
  </conditionalFormatting>
  <conditionalFormatting sqref="P9:P10">
    <cfRule type="cellIs" dxfId="2150" priority="35" operator="lessThan">
      <formula>4.5</formula>
    </cfRule>
    <cfRule type="cellIs" dxfId="2149" priority="36" operator="greaterThan">
      <formula>7.5</formula>
    </cfRule>
  </conditionalFormatting>
  <conditionalFormatting sqref="R9:S10">
    <cfRule type="cellIs" dxfId="2148" priority="33" operator="lessThan">
      <formula>2.5</formula>
    </cfRule>
    <cfRule type="cellIs" dxfId="2147" priority="34" operator="greaterThan">
      <formula>4.5</formula>
    </cfRule>
  </conditionalFormatting>
  <conditionalFormatting sqref="T9:T10">
    <cfRule type="cellIs" dxfId="2146" priority="31" operator="lessThan">
      <formula>2.5</formula>
    </cfRule>
    <cfRule type="cellIs" dxfId="2145" priority="32" operator="greaterThan">
      <formula>4.5</formula>
    </cfRule>
  </conditionalFormatting>
  <conditionalFormatting sqref="U9:U10">
    <cfRule type="cellIs" dxfId="2144" priority="30" operator="greaterThan">
      <formula>1.5</formula>
    </cfRule>
  </conditionalFormatting>
  <conditionalFormatting sqref="M10">
    <cfRule type="cellIs" dxfId="2143" priority="28" operator="lessThan">
      <formula>0.5</formula>
    </cfRule>
    <cfRule type="cellIs" dxfId="2142" priority="29" operator="greaterThan">
      <formula>0.5</formula>
    </cfRule>
  </conditionalFormatting>
  <conditionalFormatting sqref="N10">
    <cfRule type="cellIs" dxfId="2141" priority="26" operator="lessThan">
      <formula>4.5</formula>
    </cfRule>
    <cfRule type="cellIs" dxfId="2140" priority="27" operator="greaterThan">
      <formula>5.5</formula>
    </cfRule>
  </conditionalFormatting>
  <conditionalFormatting sqref="O10">
    <cfRule type="cellIs" dxfId="2139" priority="24" operator="lessThan">
      <formula>1.5</formula>
    </cfRule>
    <cfRule type="cellIs" dxfId="2138" priority="25" operator="greaterThan">
      <formula>2.5</formula>
    </cfRule>
  </conditionalFormatting>
  <conditionalFormatting sqref="P10">
    <cfRule type="cellIs" dxfId="2137" priority="22" operator="lessThan">
      <formula>4.5</formula>
    </cfRule>
    <cfRule type="cellIs" dxfId="2136" priority="23" operator="greaterThan">
      <formula>7.5</formula>
    </cfRule>
  </conditionalFormatting>
  <conditionalFormatting sqref="R10:S10">
    <cfRule type="cellIs" dxfId="2135" priority="20" operator="lessThan">
      <formula>2.5</formula>
    </cfRule>
    <cfRule type="cellIs" dxfId="2134" priority="21" operator="greaterThan">
      <formula>4.5</formula>
    </cfRule>
  </conditionalFormatting>
  <conditionalFormatting sqref="T10">
    <cfRule type="cellIs" dxfId="2133" priority="18" operator="lessThan">
      <formula>2.5</formula>
    </cfRule>
    <cfRule type="cellIs" dxfId="2132" priority="19" operator="greaterThan">
      <formula>4.5</formula>
    </cfRule>
  </conditionalFormatting>
  <conditionalFormatting sqref="U10">
    <cfRule type="cellIs" dxfId="2131" priority="17" operator="greaterThan">
      <formula>1.5</formula>
    </cfRule>
  </conditionalFormatting>
  <conditionalFormatting sqref="L9:V10">
    <cfRule type="expression" dxfId="2130" priority="1">
      <formula>L9=""</formula>
    </cfRule>
  </conditionalFormatting>
  <conditionalFormatting sqref="S9:S10">
    <cfRule type="cellIs" dxfId="2129" priority="2" operator="greaterThan">
      <formula>0.5</formula>
    </cfRule>
    <cfRule type="cellIs" dxfId="212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G42" sqref="G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1" sqref="N1"/>
    </sheetView>
  </sheetViews>
  <sheetFormatPr defaultRowHeight="15" x14ac:dyDescent="0.25"/>
  <cols>
    <col min="2" max="2" width="9.140625" style="9"/>
    <col min="4" max="4" width="10.7109375" style="9" bestFit="1" customWidth="1"/>
    <col min="5" max="5" width="8.85546875" customWidth="1"/>
    <col min="6" max="6" width="8.85546875" style="9" customWidth="1"/>
    <col min="7" max="7" width="25" bestFit="1" customWidth="1"/>
    <col min="8" max="8" width="24.85546875" bestFit="1" customWidth="1"/>
    <col min="9" max="9" width="18.7109375" bestFit="1" customWidth="1"/>
    <col min="10" max="10" width="19.7109375" bestFit="1" customWidth="1"/>
  </cols>
  <sheetData>
    <row r="1" spans="1:14" s="9" customFormat="1" ht="105" x14ac:dyDescent="0.25">
      <c r="E1" s="9" t="s">
        <v>1069</v>
      </c>
      <c r="G1" s="102" t="s">
        <v>1070</v>
      </c>
      <c r="H1" s="102" t="s">
        <v>1071</v>
      </c>
      <c r="I1" s="102" t="s">
        <v>1072</v>
      </c>
      <c r="J1" s="102" t="s">
        <v>1073</v>
      </c>
      <c r="K1" s="102" t="s">
        <v>1076</v>
      </c>
      <c r="L1" s="102" t="s">
        <v>1077</v>
      </c>
      <c r="M1" s="102" t="s">
        <v>1078</v>
      </c>
    </row>
    <row r="2" spans="1:14" x14ac:dyDescent="0.25">
      <c r="A2" s="100" t="s">
        <v>1061</v>
      </c>
      <c r="B2" s="100" t="s">
        <v>1063</v>
      </c>
      <c r="C2" s="100" t="s">
        <v>1</v>
      </c>
      <c r="D2" s="100" t="s">
        <v>19</v>
      </c>
      <c r="E2" s="100" t="s">
        <v>473</v>
      </c>
      <c r="F2" t="s">
        <v>1068</v>
      </c>
      <c r="G2" s="100" t="s">
        <v>1064</v>
      </c>
      <c r="H2" s="100" t="s">
        <v>1065</v>
      </c>
      <c r="I2" s="100" t="s">
        <v>1066</v>
      </c>
      <c r="J2" s="100" t="s">
        <v>1067</v>
      </c>
      <c r="K2" s="100" t="s">
        <v>9</v>
      </c>
      <c r="L2" s="100" t="s">
        <v>10</v>
      </c>
      <c r="M2" s="100" t="s">
        <v>1074</v>
      </c>
      <c r="N2" s="100" t="s">
        <v>1075</v>
      </c>
    </row>
    <row r="3" spans="1:14" x14ac:dyDescent="0.25">
      <c r="A3" s="100" t="s">
        <v>62</v>
      </c>
      <c r="B3" s="100">
        <v>-12</v>
      </c>
      <c r="C3" s="100">
        <f>MONTH+$B3</f>
        <v>-10</v>
      </c>
      <c r="D3" s="101">
        <f>DATE(2016, C3,1)</f>
        <v>42036</v>
      </c>
      <c r="E3" s="100">
        <f ca="1">RANDBETWEEN(0, 20)</f>
        <v>8</v>
      </c>
      <c r="F3">
        <v>11</v>
      </c>
      <c r="G3">
        <f ca="1">RANDBETWEEN(0,E3)</f>
        <v>6</v>
      </c>
      <c r="H3">
        <f ca="1">RANDBETWEEN(0,E3-G3)</f>
        <v>0</v>
      </c>
      <c r="I3">
        <f ca="1">RANDBETWEEN(0,E3-G3-H3)</f>
        <v>1</v>
      </c>
      <c r="J3">
        <f ca="1">RANDBETWEEN(0,E3-G3-H3-I3)</f>
        <v>0</v>
      </c>
      <c r="K3">
        <f ca="1">RANDBETWEEN(0, 10)</f>
        <v>8</v>
      </c>
      <c r="L3" s="9">
        <f t="shared" ref="L3:N3" ca="1" si="0">RANDBETWEEN(0, 10)</f>
        <v>5</v>
      </c>
      <c r="M3" s="9">
        <f t="shared" ca="1" si="0"/>
        <v>1</v>
      </c>
      <c r="N3" s="9">
        <f t="shared" ca="1" si="0"/>
        <v>7</v>
      </c>
    </row>
    <row r="4" spans="1:14" x14ac:dyDescent="0.25">
      <c r="A4" s="100"/>
      <c r="B4" s="100">
        <v>-11</v>
      </c>
      <c r="C4" s="100">
        <f>MONTH+$B4</f>
        <v>-9</v>
      </c>
      <c r="D4" s="101">
        <f t="shared" ref="D4:D15" si="1">DATE(2016, C4,1)</f>
        <v>42064</v>
      </c>
      <c r="E4" s="100">
        <f t="shared" ref="E4:E15" ca="1" si="2">RANDBETWEEN(0, 20)</f>
        <v>12</v>
      </c>
      <c r="F4" s="9">
        <v>11</v>
      </c>
      <c r="G4" s="9">
        <f ca="1">RANDBETWEEN(0,E4)</f>
        <v>12</v>
      </c>
      <c r="H4" s="9">
        <f ca="1">RANDBETWEEN(0,E4-G4)</f>
        <v>0</v>
      </c>
      <c r="I4" s="9">
        <f ca="1">RANDBETWEEN(0,E4-G4-H4)</f>
        <v>0</v>
      </c>
      <c r="J4" s="9">
        <f ca="1">RANDBETWEEN(0,E4-G4-H4-I4)</f>
        <v>0</v>
      </c>
      <c r="K4" s="9">
        <f t="shared" ref="K4:N15" ca="1" si="3">RANDBETWEEN(0, 10)</f>
        <v>2</v>
      </c>
      <c r="L4" s="9">
        <f t="shared" ca="1" si="3"/>
        <v>3</v>
      </c>
      <c r="M4" s="9">
        <f t="shared" ca="1" si="3"/>
        <v>6</v>
      </c>
      <c r="N4" s="9">
        <f t="shared" ca="1" si="3"/>
        <v>8</v>
      </c>
    </row>
    <row r="5" spans="1:14" x14ac:dyDescent="0.25">
      <c r="A5" s="100"/>
      <c r="B5" s="100">
        <v>-10</v>
      </c>
      <c r="C5" s="100">
        <f>MONTH+$B5</f>
        <v>-8</v>
      </c>
      <c r="D5" s="101">
        <f t="shared" si="1"/>
        <v>42095</v>
      </c>
      <c r="E5" s="100">
        <f t="shared" ca="1" si="2"/>
        <v>2</v>
      </c>
      <c r="F5" s="9">
        <v>11</v>
      </c>
      <c r="G5" s="9">
        <f ca="1">RANDBETWEEN(0,E5)</f>
        <v>1</v>
      </c>
      <c r="H5" s="9">
        <f ca="1">RANDBETWEEN(0,E5-G5)</f>
        <v>1</v>
      </c>
      <c r="I5" s="9">
        <f ca="1">RANDBETWEEN(0,E5-G5-H5)</f>
        <v>0</v>
      </c>
      <c r="J5" s="9">
        <f ca="1">RANDBETWEEN(0,E5-G5-H5-I5)</f>
        <v>0</v>
      </c>
      <c r="K5" s="9">
        <f t="shared" ca="1" si="3"/>
        <v>7</v>
      </c>
      <c r="L5" s="9">
        <f t="shared" ca="1" si="3"/>
        <v>10</v>
      </c>
      <c r="M5" s="9">
        <f t="shared" ca="1" si="3"/>
        <v>1</v>
      </c>
      <c r="N5" s="9">
        <f t="shared" ca="1" si="3"/>
        <v>0</v>
      </c>
    </row>
    <row r="6" spans="1:14" x14ac:dyDescent="0.25">
      <c r="A6" s="100"/>
      <c r="B6" s="100">
        <v>-9</v>
      </c>
      <c r="C6" s="100">
        <f>MONTH+$B6</f>
        <v>-7</v>
      </c>
      <c r="D6" s="101">
        <f t="shared" si="1"/>
        <v>42125</v>
      </c>
      <c r="E6" s="100">
        <f t="shared" ca="1" si="2"/>
        <v>19</v>
      </c>
      <c r="F6" s="9">
        <v>11</v>
      </c>
      <c r="G6" s="9">
        <f ca="1">RANDBETWEEN(0,E6)</f>
        <v>18</v>
      </c>
      <c r="H6" s="9">
        <f ca="1">RANDBETWEEN(0,E6-G6)</f>
        <v>1</v>
      </c>
      <c r="I6" s="9">
        <f ca="1">RANDBETWEEN(0,E6-G6-H6)</f>
        <v>0</v>
      </c>
      <c r="J6" s="9">
        <f ca="1">RANDBETWEEN(0,E6-G6-H6-I6)</f>
        <v>0</v>
      </c>
      <c r="K6" s="9">
        <f t="shared" ca="1" si="3"/>
        <v>5</v>
      </c>
      <c r="L6" s="9">
        <f t="shared" ca="1" si="3"/>
        <v>3</v>
      </c>
      <c r="M6" s="9">
        <f t="shared" ca="1" si="3"/>
        <v>1</v>
      </c>
      <c r="N6" s="9">
        <f t="shared" ca="1" si="3"/>
        <v>1</v>
      </c>
    </row>
    <row r="7" spans="1:14" x14ac:dyDescent="0.25">
      <c r="A7" s="100"/>
      <c r="B7" s="100">
        <v>-8</v>
      </c>
      <c r="C7" s="100">
        <f>MONTH+$B7</f>
        <v>-6</v>
      </c>
      <c r="D7" s="101">
        <f t="shared" si="1"/>
        <v>42156</v>
      </c>
      <c r="E7" s="100">
        <f t="shared" ca="1" si="2"/>
        <v>8</v>
      </c>
      <c r="F7" s="9">
        <v>11</v>
      </c>
      <c r="G7" s="9">
        <f ca="1">RANDBETWEEN(0,E7)</f>
        <v>4</v>
      </c>
      <c r="H7" s="9">
        <f ca="1">RANDBETWEEN(0,E7-G7)</f>
        <v>2</v>
      </c>
      <c r="I7" s="9">
        <f ca="1">RANDBETWEEN(0,E7-G7-H7)</f>
        <v>1</v>
      </c>
      <c r="J7" s="9">
        <f ca="1">RANDBETWEEN(0,E7-G7-H7-I7)</f>
        <v>0</v>
      </c>
      <c r="K7" s="9">
        <f t="shared" ca="1" si="3"/>
        <v>3</v>
      </c>
      <c r="L7" s="9">
        <f t="shared" ca="1" si="3"/>
        <v>6</v>
      </c>
      <c r="M7" s="9">
        <f t="shared" ca="1" si="3"/>
        <v>9</v>
      </c>
      <c r="N7" s="9">
        <f t="shared" ca="1" si="3"/>
        <v>1</v>
      </c>
    </row>
    <row r="8" spans="1:14" x14ac:dyDescent="0.25">
      <c r="A8" s="100"/>
      <c r="B8" s="100">
        <v>-7</v>
      </c>
      <c r="C8" s="100">
        <f>MONTH+$B8</f>
        <v>-5</v>
      </c>
      <c r="D8" s="101">
        <f t="shared" si="1"/>
        <v>42186</v>
      </c>
      <c r="E8" s="100">
        <f t="shared" ca="1" si="2"/>
        <v>18</v>
      </c>
      <c r="F8" s="9">
        <v>11</v>
      </c>
      <c r="G8" s="9">
        <f ca="1">RANDBETWEEN(0,E8)</f>
        <v>11</v>
      </c>
      <c r="H8" s="9">
        <f ca="1">RANDBETWEEN(0,E8-G8)</f>
        <v>0</v>
      </c>
      <c r="I8" s="9">
        <f ca="1">RANDBETWEEN(0,E8-G8-H8)</f>
        <v>1</v>
      </c>
      <c r="J8" s="9">
        <f ca="1">RANDBETWEEN(0,E8-G8-H8-I8)</f>
        <v>5</v>
      </c>
      <c r="K8" s="9">
        <f t="shared" ca="1" si="3"/>
        <v>4</v>
      </c>
      <c r="L8" s="9">
        <f t="shared" ca="1" si="3"/>
        <v>8</v>
      </c>
      <c r="M8" s="9">
        <f t="shared" ca="1" si="3"/>
        <v>9</v>
      </c>
      <c r="N8" s="9">
        <f t="shared" ca="1" si="3"/>
        <v>2</v>
      </c>
    </row>
    <row r="9" spans="1:14" x14ac:dyDescent="0.25">
      <c r="A9" s="100"/>
      <c r="B9" s="100">
        <v>-6</v>
      </c>
      <c r="C9" s="100">
        <f>MONTH+$B9</f>
        <v>-4</v>
      </c>
      <c r="D9" s="101">
        <f t="shared" si="1"/>
        <v>42217</v>
      </c>
      <c r="E9" s="100">
        <f t="shared" ca="1" si="2"/>
        <v>5</v>
      </c>
      <c r="F9" s="9">
        <v>11</v>
      </c>
      <c r="G9" s="9">
        <f ca="1">RANDBETWEEN(0,E9)</f>
        <v>0</v>
      </c>
      <c r="H9" s="9">
        <f ca="1">RANDBETWEEN(0,E9-G9)</f>
        <v>1</v>
      </c>
      <c r="I9" s="9">
        <f ca="1">RANDBETWEEN(0,E9-G9-H9)</f>
        <v>4</v>
      </c>
      <c r="J9" s="9">
        <f ca="1">RANDBETWEEN(0,E9-G9-H9-I9)</f>
        <v>0</v>
      </c>
      <c r="K9" s="9">
        <f t="shared" ca="1" si="3"/>
        <v>3</v>
      </c>
      <c r="L9" s="9">
        <f t="shared" ca="1" si="3"/>
        <v>6</v>
      </c>
      <c r="M9" s="9">
        <f t="shared" ca="1" si="3"/>
        <v>10</v>
      </c>
      <c r="N9" s="9">
        <f t="shared" ca="1" si="3"/>
        <v>4</v>
      </c>
    </row>
    <row r="10" spans="1:14" x14ac:dyDescent="0.25">
      <c r="B10" s="100">
        <v>-5</v>
      </c>
      <c r="C10" s="100">
        <f>MONTH+$B10</f>
        <v>-3</v>
      </c>
      <c r="D10" s="101">
        <f t="shared" si="1"/>
        <v>42248</v>
      </c>
      <c r="E10" s="100">
        <f t="shared" ca="1" si="2"/>
        <v>3</v>
      </c>
      <c r="F10" s="9">
        <v>11</v>
      </c>
      <c r="G10" s="9">
        <f ca="1">RANDBETWEEN(0,E10)</f>
        <v>0</v>
      </c>
      <c r="H10" s="9">
        <f ca="1">RANDBETWEEN(0,E10-G10)</f>
        <v>2</v>
      </c>
      <c r="I10" s="9">
        <f ca="1">RANDBETWEEN(0,E10-G10-H10)</f>
        <v>1</v>
      </c>
      <c r="J10" s="9">
        <f ca="1">RANDBETWEEN(0,E10-G10-H10-I10)</f>
        <v>0</v>
      </c>
      <c r="K10" s="9">
        <f t="shared" ca="1" si="3"/>
        <v>6</v>
      </c>
      <c r="L10" s="9">
        <f t="shared" ca="1" si="3"/>
        <v>1</v>
      </c>
      <c r="M10" s="9">
        <f t="shared" ca="1" si="3"/>
        <v>5</v>
      </c>
      <c r="N10" s="9">
        <f t="shared" ca="1" si="3"/>
        <v>4</v>
      </c>
    </row>
    <row r="11" spans="1:14" x14ac:dyDescent="0.25">
      <c r="B11" s="100">
        <v>-4</v>
      </c>
      <c r="C11" s="100">
        <f>MONTH+$B11</f>
        <v>-2</v>
      </c>
      <c r="D11" s="101">
        <f t="shared" si="1"/>
        <v>42278</v>
      </c>
      <c r="E11" s="100">
        <f t="shared" ca="1" si="2"/>
        <v>17</v>
      </c>
      <c r="F11" s="9">
        <v>11</v>
      </c>
      <c r="G11" s="9">
        <f ca="1">RANDBETWEEN(0,E11)</f>
        <v>1</v>
      </c>
      <c r="H11" s="9">
        <f ca="1">RANDBETWEEN(0,E11-G11)</f>
        <v>2</v>
      </c>
      <c r="I11" s="9">
        <f ca="1">RANDBETWEEN(0,E11-G11-H11)</f>
        <v>9</v>
      </c>
      <c r="J11" s="9">
        <f ca="1">RANDBETWEEN(0,E11-G11-H11-I11)</f>
        <v>1</v>
      </c>
      <c r="K11" s="9">
        <f t="shared" ca="1" si="3"/>
        <v>1</v>
      </c>
      <c r="L11" s="9">
        <f t="shared" ca="1" si="3"/>
        <v>9</v>
      </c>
      <c r="M11" s="9">
        <f t="shared" ca="1" si="3"/>
        <v>4</v>
      </c>
      <c r="N11" s="9">
        <f t="shared" ca="1" si="3"/>
        <v>2</v>
      </c>
    </row>
    <row r="12" spans="1:14" x14ac:dyDescent="0.25">
      <c r="B12" s="100">
        <v>-3</v>
      </c>
      <c r="C12" s="100">
        <f>MONTH+$B12</f>
        <v>-1</v>
      </c>
      <c r="D12" s="101">
        <f t="shared" si="1"/>
        <v>42309</v>
      </c>
      <c r="E12" s="100">
        <f t="shared" ca="1" si="2"/>
        <v>6</v>
      </c>
      <c r="F12" s="9">
        <v>11</v>
      </c>
      <c r="G12" s="9">
        <f ca="1">RANDBETWEEN(0,E12)</f>
        <v>5</v>
      </c>
      <c r="H12" s="9">
        <f ca="1">RANDBETWEEN(0,E12-G12)</f>
        <v>0</v>
      </c>
      <c r="I12" s="9">
        <f ca="1">RANDBETWEEN(0,E12-G12-H12)</f>
        <v>1</v>
      </c>
      <c r="J12" s="9">
        <f ca="1">RANDBETWEEN(0,E12-G12-H12-I12)</f>
        <v>0</v>
      </c>
      <c r="K12" s="9">
        <f t="shared" ca="1" si="3"/>
        <v>8</v>
      </c>
      <c r="L12" s="9">
        <f t="shared" ca="1" si="3"/>
        <v>2</v>
      </c>
      <c r="M12" s="9">
        <f t="shared" ca="1" si="3"/>
        <v>3</v>
      </c>
      <c r="N12" s="9">
        <f t="shared" ca="1" si="3"/>
        <v>4</v>
      </c>
    </row>
    <row r="13" spans="1:14" x14ac:dyDescent="0.25">
      <c r="B13" s="100">
        <v>-2</v>
      </c>
      <c r="C13" s="100">
        <f>MONTH+$B13</f>
        <v>0</v>
      </c>
      <c r="D13" s="101">
        <f t="shared" si="1"/>
        <v>42339</v>
      </c>
      <c r="E13" s="100">
        <f t="shared" ca="1" si="2"/>
        <v>5</v>
      </c>
      <c r="F13" s="9">
        <v>11</v>
      </c>
      <c r="G13" s="9">
        <f ca="1">RANDBETWEEN(0,E13)</f>
        <v>3</v>
      </c>
      <c r="H13" s="9">
        <f ca="1">RANDBETWEEN(0,E13-G13)</f>
        <v>2</v>
      </c>
      <c r="I13" s="9">
        <f ca="1">RANDBETWEEN(0,E13-G13-H13)</f>
        <v>0</v>
      </c>
      <c r="J13" s="9">
        <f ca="1">RANDBETWEEN(0,E13-G13-H13-I13)</f>
        <v>0</v>
      </c>
      <c r="K13" s="9">
        <f t="shared" ca="1" si="3"/>
        <v>10</v>
      </c>
      <c r="L13" s="9">
        <f t="shared" ca="1" si="3"/>
        <v>8</v>
      </c>
      <c r="M13" s="9">
        <f t="shared" ca="1" si="3"/>
        <v>9</v>
      </c>
      <c r="N13" s="9">
        <f t="shared" ca="1" si="3"/>
        <v>9</v>
      </c>
    </row>
    <row r="14" spans="1:14" x14ac:dyDescent="0.25">
      <c r="B14" s="100">
        <v>-1</v>
      </c>
      <c r="C14" s="100">
        <f>MONTH+$B14</f>
        <v>1</v>
      </c>
      <c r="D14" s="101">
        <f t="shared" si="1"/>
        <v>42370</v>
      </c>
      <c r="E14" s="100">
        <f t="shared" ca="1" si="2"/>
        <v>1</v>
      </c>
      <c r="F14" s="9">
        <v>11</v>
      </c>
      <c r="G14" s="9">
        <f ca="1">RANDBETWEEN(0,E14)</f>
        <v>1</v>
      </c>
      <c r="H14" s="9">
        <f ca="1">RANDBETWEEN(0,E14-G14)</f>
        <v>0</v>
      </c>
      <c r="I14" s="9">
        <f ca="1">RANDBETWEEN(0,E14-G14-H14)</f>
        <v>0</v>
      </c>
      <c r="J14" s="9">
        <f ca="1">RANDBETWEEN(0,E14-G14-H14-I14)</f>
        <v>0</v>
      </c>
      <c r="K14" s="9">
        <f t="shared" ca="1" si="3"/>
        <v>10</v>
      </c>
      <c r="L14" s="9">
        <f t="shared" ca="1" si="3"/>
        <v>1</v>
      </c>
      <c r="M14" s="9">
        <f t="shared" ca="1" si="3"/>
        <v>3</v>
      </c>
      <c r="N14" s="9">
        <f t="shared" ca="1" si="3"/>
        <v>1</v>
      </c>
    </row>
    <row r="15" spans="1:14" x14ac:dyDescent="0.25">
      <c r="B15" s="100">
        <v>0</v>
      </c>
      <c r="C15" s="100">
        <f>MONTH+$B15</f>
        <v>2</v>
      </c>
      <c r="D15" s="101">
        <f t="shared" si="1"/>
        <v>42401</v>
      </c>
      <c r="E15" s="100">
        <f t="shared" ca="1" si="2"/>
        <v>16</v>
      </c>
      <c r="F15" s="9">
        <v>11</v>
      </c>
      <c r="G15" s="9">
        <f ca="1">RANDBETWEEN(0,E15)</f>
        <v>4</v>
      </c>
      <c r="H15" s="9">
        <f ca="1">RANDBETWEEN(0,E15-G15)</f>
        <v>4</v>
      </c>
      <c r="I15" s="9">
        <f ca="1">RANDBETWEEN(0,E15-G15-H15)</f>
        <v>2</v>
      </c>
      <c r="J15" s="9">
        <f ca="1">RANDBETWEEN(0,E15-G15-H15-I15)</f>
        <v>0</v>
      </c>
      <c r="K15" s="9">
        <f t="shared" ca="1" si="3"/>
        <v>4</v>
      </c>
      <c r="L15" s="9">
        <f t="shared" ca="1" si="3"/>
        <v>5</v>
      </c>
      <c r="M15" s="9">
        <f t="shared" ca="1" si="3"/>
        <v>6</v>
      </c>
      <c r="N15" s="9">
        <f t="shared" ca="1" si="3"/>
        <v>2</v>
      </c>
    </row>
    <row r="16" spans="1:14" x14ac:dyDescent="0.25">
      <c r="A16" t="s">
        <v>1062</v>
      </c>
      <c r="E16" s="100">
        <f ca="1">SUM(E3:E15)</f>
        <v>120</v>
      </c>
      <c r="F16" s="100"/>
      <c r="G16" s="100">
        <f t="shared" ref="G16:J16" ca="1" si="4">SUM(G3:G15)</f>
        <v>66</v>
      </c>
      <c r="H16" s="100">
        <f t="shared" ca="1" si="4"/>
        <v>15</v>
      </c>
      <c r="I16" s="100">
        <f t="shared" ca="1" si="4"/>
        <v>20</v>
      </c>
      <c r="J16" s="100">
        <f t="shared" ca="1" si="4"/>
        <v>6</v>
      </c>
    </row>
    <row r="17" spans="7:10" x14ac:dyDescent="0.25">
      <c r="G17" s="100"/>
      <c r="H17" s="100"/>
      <c r="I17" s="100"/>
      <c r="J17" s="10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B1" zoomScaleNormal="100" zoomScaleSheetLayoutView="115" workbookViewId="0">
      <selection activeCell="B1" sqref="A1:XFD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796</v>
      </c>
      <c r="C4" s="26"/>
      <c r="D4" s="26"/>
      <c r="E4" s="77" t="s">
        <v>467</v>
      </c>
      <c r="F4" s="78"/>
      <c r="G4" s="78"/>
      <c r="H4" s="78"/>
      <c r="I4" s="79"/>
      <c r="J4" s="56">
        <v>100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797</v>
      </c>
      <c r="C5" s="26"/>
      <c r="D5" s="26"/>
      <c r="E5" s="77" t="s">
        <v>468</v>
      </c>
      <c r="F5" s="78"/>
      <c r="G5" s="78"/>
      <c r="H5" s="78"/>
      <c r="I5" s="79"/>
      <c r="J5" s="56">
        <v>9</v>
      </c>
      <c r="K5" s="56">
        <f>L40</f>
        <v>1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798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799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800</v>
      </c>
      <c r="B10" s="8" t="s">
        <v>801</v>
      </c>
      <c r="C10" s="4" t="str">
        <f>CONCATENATE(YEAR,":",MONTH,":",WEEK,":",DAY,":",$A10)</f>
        <v>2016:2:1:7:TAO_3_E_ZL</v>
      </c>
      <c r="D10" s="4">
        <f>MATCH($C10,REPORT_DATA_BY_COMP!$A:$A,0)</f>
        <v>343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835</v>
      </c>
      <c r="K10" s="4" t="s">
        <v>850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7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6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1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802</v>
      </c>
      <c r="B11" s="8" t="s">
        <v>803</v>
      </c>
      <c r="C11" s="4" t="str">
        <f>CONCATENATE(YEAR,":",MONTH,":",WEEK,":",DAY,":",$A11)</f>
        <v>2016:2:1:7:TAO_3_E</v>
      </c>
      <c r="D11" s="4">
        <f>MATCH($C11,REPORT_DATA_BY_COMP!$A:$A,0)</f>
        <v>342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836</v>
      </c>
      <c r="K11" s="4" t="s">
        <v>849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2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4</v>
      </c>
      <c r="Q11" s="13">
        <f>IFERROR(INDEX(REPORT_DATA_BY_COMP!$A:$AB,$D11,MATCH(Q$8,REPORT_DATA_BY_COMP!$A$1:$AB$1,0)), "")</f>
        <v>3</v>
      </c>
      <c r="R11" s="13">
        <f>IFERROR(INDEX(REPORT_DATA_BY_COMP!$A:$AB,$D11,MATCH(R$8,REPORT_DATA_BY_COMP!$A$1:$AB$1,0)), "")</f>
        <v>1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804</v>
      </c>
      <c r="B12" s="8" t="s">
        <v>805</v>
      </c>
      <c r="C12" s="4" t="str">
        <f>CONCATENATE(YEAR,":",MONTH,":",WEEK,":",DAY,":",$A12)</f>
        <v>2016:2:1:7:TAO_4_E</v>
      </c>
      <c r="D12" s="4">
        <f>MATCH($C12,REPORT_DATA_BY_COMP!$A:$A,0)</f>
        <v>344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6</v>
      </c>
      <c r="I12" s="13">
        <f>IFERROR(INDEX(REPORT_DATA_BY_COMP!$A:$AB,$D12,MATCH(I$8,REPORT_DATA_BY_COMP!$A$1:$AB$1,0)), "")</f>
        <v>0</v>
      </c>
      <c r="J12" s="4" t="s">
        <v>837</v>
      </c>
      <c r="K12" s="4" t="s">
        <v>851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2</v>
      </c>
      <c r="Q12" s="13">
        <f>IFERROR(INDEX(REPORT_DATA_BY_COMP!$A:$AB,$D12,MATCH(Q$8,REPORT_DATA_BY_COMP!$A$1:$AB$1,0)), "")</f>
        <v>8</v>
      </c>
      <c r="R12" s="13">
        <f>IFERROR(INDEX(REPORT_DATA_BY_COMP!$A:$AB,$D12,MATCH(R$8,REPORT_DATA_BY_COMP!$A$1:$AB$1,0)), "")</f>
        <v>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806</v>
      </c>
      <c r="B13" s="8" t="s">
        <v>807</v>
      </c>
      <c r="C13" s="4" t="str">
        <f>CONCATENATE(YEAR,":",MONTH,":",WEEK,":",DAY,":",$A13)</f>
        <v>2016:2:1:7:TAO_4_S</v>
      </c>
      <c r="D13" s="4">
        <f>MATCH($C13,REPORT_DATA_BY_COMP!$A:$A,0)</f>
        <v>345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838</v>
      </c>
      <c r="K13" s="4" t="s">
        <v>852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4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22</v>
      </c>
      <c r="R13" s="13">
        <f>IFERROR(INDEX(REPORT_DATA_BY_COMP!$A:$AB,$D13,MATCH(R$8,REPORT_DATA_BY_COMP!$A$1:$AB$1,0)), "")</f>
        <v>7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5</v>
      </c>
      <c r="U13" s="13">
        <f>IFERROR(INDEX(REPORT_DATA_BY_COMP!$A:$AB,$D13,MATCH(U$8,REPORT_DATA_BY_COMP!$A$1:$AB$1,0)), "")</f>
        <v>2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3</v>
      </c>
      <c r="H14" s="14">
        <f>SUM(H10:H13)</f>
        <v>15</v>
      </c>
      <c r="I14" s="14">
        <f>SUM(I10:I13)</f>
        <v>0</v>
      </c>
      <c r="J14" s="12"/>
      <c r="K14" s="12"/>
      <c r="L14" s="14">
        <f t="shared" ref="L14:V14" si="0">SUM(L10:L13)</f>
        <v>0</v>
      </c>
      <c r="M14" s="14">
        <f t="shared" si="0"/>
        <v>0</v>
      </c>
      <c r="N14" s="14">
        <f t="shared" si="0"/>
        <v>20</v>
      </c>
      <c r="O14" s="14">
        <f t="shared" si="0"/>
        <v>0</v>
      </c>
      <c r="P14" s="14">
        <f t="shared" si="0"/>
        <v>18</v>
      </c>
      <c r="Q14" s="14">
        <f t="shared" si="0"/>
        <v>46</v>
      </c>
      <c r="R14" s="14">
        <f t="shared" si="0"/>
        <v>16</v>
      </c>
      <c r="S14" s="14">
        <f t="shared" si="0"/>
        <v>0</v>
      </c>
      <c r="T14" s="14">
        <f t="shared" si="0"/>
        <v>8</v>
      </c>
      <c r="U14" s="14">
        <f t="shared" si="0"/>
        <v>2</v>
      </c>
      <c r="V14" s="14">
        <f t="shared" si="0"/>
        <v>0</v>
      </c>
    </row>
    <row r="15" spans="1:22" x14ac:dyDescent="0.25">
      <c r="A15" s="25"/>
      <c r="B15" s="15" t="s">
        <v>808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809</v>
      </c>
      <c r="B16" s="8" t="s">
        <v>810</v>
      </c>
      <c r="C16" s="4" t="str">
        <f>CONCATENATE(YEAR,":",MONTH,":",WEEK,":",DAY,":",$A16)</f>
        <v>2016:2:1:7:TAO_2_E</v>
      </c>
      <c r="D16" s="4">
        <f>MATCH($C16,REPORT_DATA_BY_COMP!$A:$A,0)</f>
        <v>340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839</v>
      </c>
      <c r="K16" s="4" t="s">
        <v>853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5</v>
      </c>
      <c r="Q16" s="13">
        <f>IFERROR(INDEX(REPORT_DATA_BY_COMP!$A:$AB,$D16,MATCH(Q$8,REPORT_DATA_BY_COMP!$A$1:$AB$1,0)), "")</f>
        <v>12</v>
      </c>
      <c r="R16" s="13">
        <f>IFERROR(INDEX(REPORT_DATA_BY_COMP!$A:$AB,$D16,MATCH(R$8,REPORT_DATA_BY_COMP!$A$1:$AB$1,0)), "")</f>
        <v>1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811</v>
      </c>
      <c r="B17" s="8" t="s">
        <v>812</v>
      </c>
      <c r="C17" s="4" t="str">
        <f>CONCATENATE(YEAR,":",MONTH,":",WEEK,":",DAY,":",$A17)</f>
        <v>2016:2:1:7:TAO_1_A</v>
      </c>
      <c r="D17" s="4">
        <f>MATCH($C17,REPORT_DATA_BY_COMP!$A:$A,0)</f>
        <v>338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840</v>
      </c>
      <c r="K17" s="4" t="s">
        <v>854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1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9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813</v>
      </c>
      <c r="B18" s="8" t="s">
        <v>814</v>
      </c>
      <c r="C18" s="4" t="str">
        <f>CONCATENATE(YEAR,":",MONTH,":",WEEK,":",DAY,":",$A18)</f>
        <v>2016:2:1:7:TAO_1_B</v>
      </c>
      <c r="D18" s="4">
        <f>MATCH($C18,REPORT_DATA_BY_COMP!$A:$A,0)</f>
        <v>339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841</v>
      </c>
      <c r="K18" s="4" t="s">
        <v>855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0</v>
      </c>
      <c r="O18" s="13">
        <f>IFERROR(INDEX(REPORT_DATA_BY_COMP!$A:$AB,$D18,MATCH(O$8,REPORT_DATA_BY_COMP!$A$1:$AB$1,0)), "")</f>
        <v>1</v>
      </c>
      <c r="P18" s="13">
        <f>IFERROR(INDEX(REPORT_DATA_BY_COMP!$A:$AB,$D18,MATCH(P$8,REPORT_DATA_BY_COMP!$A$1:$AB$1,0)), "")</f>
        <v>4</v>
      </c>
      <c r="Q18" s="13">
        <f>IFERROR(INDEX(REPORT_DATA_BY_COMP!$A:$AB,$D18,MATCH(Q$8,REPORT_DATA_BY_COMP!$A$1:$AB$1,0)), "")</f>
        <v>5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30" t="s">
        <v>815</v>
      </c>
      <c r="B19" s="8" t="s">
        <v>816</v>
      </c>
      <c r="C19" s="4" t="str">
        <f>CONCATENATE(YEAR,":",MONTH,":",WEEK,":",DAY,":",$A19)</f>
        <v>2016:2:1:7:TAO_2_S</v>
      </c>
      <c r="D19" s="4">
        <f>MATCH($C19,REPORT_DATA_BY_COMP!$A:$A,0)</f>
        <v>341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0</v>
      </c>
      <c r="I19" s="13">
        <f>IFERROR(INDEX(REPORT_DATA_BY_COMP!$A:$AB,$D19,MATCH(I$8,REPORT_DATA_BY_COMP!$A$1:$AB$1,0)), "")</f>
        <v>0</v>
      </c>
      <c r="J19" s="4" t="s">
        <v>842</v>
      </c>
      <c r="K19" s="4" t="s">
        <v>856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7</v>
      </c>
      <c r="O19" s="13">
        <f>IFERROR(INDEX(REPORT_DATA_BY_COMP!$A:$AB,$D19,MATCH(O$8,REPORT_DATA_BY_COMP!$A$1:$AB$1,0)), "")</f>
        <v>2</v>
      </c>
      <c r="P19" s="13">
        <f>IFERROR(INDEX(REPORT_DATA_BY_COMP!$A:$AB,$D19,MATCH(P$8,REPORT_DATA_BY_COMP!$A$1:$AB$1,0)), "")</f>
        <v>7</v>
      </c>
      <c r="Q19" s="13">
        <f>IFERROR(INDEX(REPORT_DATA_BY_COMP!$A:$AB,$D19,MATCH(Q$8,REPORT_DATA_BY_COMP!$A$1:$AB$1,0)), "")</f>
        <v>13</v>
      </c>
      <c r="R19" s="13">
        <f>IFERROR(INDEX(REPORT_DATA_BY_COMP!$A:$AB,$D19,MATCH(R$8,REPORT_DATA_BY_COMP!$A$1:$AB$1,0)), "")</f>
        <v>5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2</v>
      </c>
      <c r="U19" s="13">
        <f>IFERROR(INDEX(REPORT_DATA_BY_COMP!$A:$AB,$D19,MATCH(U$8,REPORT_DATA_BY_COMP!$A$1:$AB$1,0)), "")</f>
        <v>1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817</v>
      </c>
      <c r="B20" s="8" t="s">
        <v>818</v>
      </c>
      <c r="C20" s="4" t="str">
        <f>CONCATENATE(YEAR,":",MONTH,":",WEEK,":",DAY,":",$A20)</f>
        <v>2016:2:1:7:GUISHAN_E</v>
      </c>
      <c r="D20" s="4">
        <f>MATCH($C20,REPORT_DATA_BY_COMP!$A:$A,0)</f>
        <v>300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2</v>
      </c>
      <c r="H20" s="13">
        <f>IFERROR(INDEX(REPORT_DATA_BY_COMP!$A:$AB,$D20,MATCH(H$8,REPORT_DATA_BY_COMP!$A$1:$AB$1,0)), "")</f>
        <v>0</v>
      </c>
      <c r="I20" s="13">
        <f>IFERROR(INDEX(REPORT_DATA_BY_COMP!$A:$AB,$D20,MATCH(I$8,REPORT_DATA_BY_COMP!$A$1:$AB$1,0)), "")</f>
        <v>0</v>
      </c>
      <c r="J20" s="4" t="s">
        <v>843</v>
      </c>
      <c r="K20" s="4" t="s">
        <v>857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4</v>
      </c>
      <c r="O20" s="13">
        <f>IFERROR(INDEX(REPORT_DATA_BY_COMP!$A:$AB,$D20,MATCH(O$8,REPORT_DATA_BY_COMP!$A$1:$AB$1,0)), "")</f>
        <v>2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20</v>
      </c>
      <c r="R20" s="13">
        <f>IFERROR(INDEX(REPORT_DATA_BY_COMP!$A:$AB,$D20,MATCH(R$8,REPORT_DATA_BY_COMP!$A$1:$AB$1,0)), "")</f>
        <v>0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25"/>
      <c r="B21" s="11" t="s">
        <v>24</v>
      </c>
      <c r="C21" s="12"/>
      <c r="D21" s="12"/>
      <c r="E21" s="14">
        <f>SUM(E16:E20)</f>
        <v>1</v>
      </c>
      <c r="F21" s="14">
        <f t="shared" ref="F21:V21" si="1">SUM(F16:F20)</f>
        <v>0</v>
      </c>
      <c r="G21" s="14">
        <f t="shared" si="1"/>
        <v>5</v>
      </c>
      <c r="H21" s="14">
        <f t="shared" si="1"/>
        <v>3</v>
      </c>
      <c r="I21" s="14">
        <f t="shared" si="1"/>
        <v>0</v>
      </c>
      <c r="J21" s="14"/>
      <c r="K21" s="14"/>
      <c r="L21" s="14">
        <f t="shared" si="1"/>
        <v>0</v>
      </c>
      <c r="M21" s="14">
        <f t="shared" si="1"/>
        <v>0</v>
      </c>
      <c r="N21" s="14">
        <f t="shared" si="1"/>
        <v>17</v>
      </c>
      <c r="O21" s="14">
        <f t="shared" si="1"/>
        <v>6</v>
      </c>
      <c r="P21" s="14">
        <f t="shared" si="1"/>
        <v>25</v>
      </c>
      <c r="Q21" s="14">
        <f t="shared" si="1"/>
        <v>59</v>
      </c>
      <c r="R21" s="14">
        <f t="shared" si="1"/>
        <v>9</v>
      </c>
      <c r="S21" s="14">
        <f t="shared" si="1"/>
        <v>0</v>
      </c>
      <c r="T21" s="14">
        <f t="shared" si="1"/>
        <v>7</v>
      </c>
      <c r="U21" s="14">
        <f t="shared" si="1"/>
        <v>1</v>
      </c>
      <c r="V21" s="14">
        <f t="shared" si="1"/>
        <v>0</v>
      </c>
    </row>
    <row r="22" spans="1:22" x14ac:dyDescent="0.25">
      <c r="A22" s="25"/>
      <c r="B22" s="15" t="s">
        <v>819</v>
      </c>
      <c r="C22" s="6"/>
      <c r="D22" s="6"/>
      <c r="E22" s="6"/>
      <c r="F22" s="6"/>
      <c r="G22" s="6"/>
      <c r="H22" s="6"/>
      <c r="I22" s="6"/>
      <c r="J22" s="5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 x14ac:dyDescent="0.25">
      <c r="A23" s="30" t="s">
        <v>820</v>
      </c>
      <c r="B23" s="8" t="s">
        <v>821</v>
      </c>
      <c r="C23" s="4" t="str">
        <f>CONCATENATE(YEAR,":",MONTH,":",WEEK,":",DAY,":",$A23)</f>
        <v>2016:2:1:7:BADE_A_E</v>
      </c>
      <c r="D23" s="4">
        <f>MATCH($C23,REPORT_DATA_BY_COMP!$A:$A,0)</f>
        <v>291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0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844</v>
      </c>
      <c r="K23" s="4" t="s">
        <v>858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5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7</v>
      </c>
      <c r="R23" s="13">
        <f>IFERROR(INDEX(REPORT_DATA_BY_COMP!$A:$AB,$D23,MATCH(R$8,REPORT_DATA_BY_COMP!$A$1:$AB$1,0)), "")</f>
        <v>2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2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822</v>
      </c>
      <c r="B24" s="8" t="s">
        <v>823</v>
      </c>
      <c r="C24" s="4" t="str">
        <f>CONCATENATE(YEAR,":",MONTH,":",WEEK,":",DAY,":",$A24)</f>
        <v>2016:2:1:7:BADE_B_E</v>
      </c>
      <c r="D24" s="4">
        <f>MATCH($C24,REPORT_DATA_BY_COMP!$A:$A,0)</f>
        <v>292</v>
      </c>
      <c r="E24" s="13">
        <f>IFERROR(INDEX(REPORT_DATA_BY_COMP!$A:$AB,$D24,MATCH(E$8,REPORT_DATA_BY_COMP!$A$1:$AB$1,0)), "")</f>
        <v>1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3</v>
      </c>
      <c r="H24" s="13">
        <f>IFERROR(INDEX(REPORT_DATA_BY_COMP!$A:$AB,$D24,MATCH(H$8,REPORT_DATA_BY_COMP!$A$1:$AB$1,0)), "")</f>
        <v>3</v>
      </c>
      <c r="I24" s="13">
        <f>IFERROR(INDEX(REPORT_DATA_BY_COMP!$A:$AB,$D24,MATCH(I$8,REPORT_DATA_BY_COMP!$A$1:$AB$1,0)), "")</f>
        <v>0</v>
      </c>
      <c r="J24" s="4" t="s">
        <v>845</v>
      </c>
      <c r="K24" s="4" t="s">
        <v>859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9</v>
      </c>
      <c r="O24" s="13">
        <f>IFERROR(INDEX(REPORT_DATA_BY_COMP!$A:$AB,$D24,MATCH(O$8,REPORT_DATA_BY_COMP!$A$1:$AB$1,0)), "")</f>
        <v>1</v>
      </c>
      <c r="P24" s="13">
        <f>IFERROR(INDEX(REPORT_DATA_BY_COMP!$A:$AB,$D24,MATCH(P$8,REPORT_DATA_BY_COMP!$A$1:$AB$1,0)), "")</f>
        <v>8</v>
      </c>
      <c r="Q24" s="13">
        <f>IFERROR(INDEX(REPORT_DATA_BY_COMP!$A:$AB,$D24,MATCH(Q$8,REPORT_DATA_BY_COMP!$A$1:$AB$1,0)), "")</f>
        <v>6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7</v>
      </c>
      <c r="U24" s="13">
        <f>IFERROR(INDEX(REPORT_DATA_BY_COMP!$A:$AB,$D24,MATCH(U$8,REPORT_DATA_BY_COMP!$A$1:$AB$1,0)), "")</f>
        <v>1</v>
      </c>
      <c r="V24" s="13">
        <f>IFERROR(INDEX(REPORT_DATA_BY_COMP!$A:$AB,$D24,MATCH(V$8,REPORT_DATA_BY_COMP!$A$1:$AB$1,0)), "")</f>
        <v>0</v>
      </c>
    </row>
    <row r="25" spans="1:22" x14ac:dyDescent="0.25">
      <c r="A25" s="30" t="s">
        <v>824</v>
      </c>
      <c r="B25" s="8" t="s">
        <v>825</v>
      </c>
      <c r="C25" s="4" t="str">
        <f>CONCATENATE(YEAR,":",MONTH,":",WEEK,":",DAY,":",$A25)</f>
        <v>2016:2:1:7:BADE_S</v>
      </c>
      <c r="D25" s="4">
        <f>MATCH($C25,REPORT_DATA_BY_COMP!$A:$A,0)</f>
        <v>293</v>
      </c>
      <c r="E25" s="13">
        <f>IFERROR(INDEX(REPORT_DATA_BY_COMP!$A:$AB,$D25,MATCH(E$8,REPORT_DATA_BY_COMP!$A$1:$AB$1,0)), "")</f>
        <v>1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0</v>
      </c>
      <c r="H25" s="13">
        <f>IFERROR(INDEX(REPORT_DATA_BY_COMP!$A:$AB,$D25,MATCH(H$8,REPORT_DATA_BY_COMP!$A$1:$AB$1,0)), "")</f>
        <v>2</v>
      </c>
      <c r="I25" s="13">
        <f>IFERROR(INDEX(REPORT_DATA_BY_COMP!$A:$AB,$D25,MATCH(I$8,REPORT_DATA_BY_COMP!$A$1:$AB$1,0)), "")</f>
        <v>0</v>
      </c>
      <c r="J25" s="4" t="s">
        <v>846</v>
      </c>
      <c r="K25" s="4" t="s">
        <v>860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3</v>
      </c>
      <c r="O25" s="13">
        <f>IFERROR(INDEX(REPORT_DATA_BY_COMP!$A:$AB,$D25,MATCH(O$8,REPORT_DATA_BY_COMP!$A$1:$AB$1,0)), "")</f>
        <v>0</v>
      </c>
      <c r="P25" s="13">
        <f>IFERROR(INDEX(REPORT_DATA_BY_COMP!$A:$AB,$D25,MATCH(P$8,REPORT_DATA_BY_COMP!$A$1:$AB$1,0)), "")</f>
        <v>2</v>
      </c>
      <c r="Q25" s="13">
        <f>IFERROR(INDEX(REPORT_DATA_BY_COMP!$A:$AB,$D25,MATCH(Q$8,REPORT_DATA_BY_COMP!$A$1:$AB$1,0)), "")</f>
        <v>4</v>
      </c>
      <c r="R25" s="13">
        <f>IFERROR(INDEX(REPORT_DATA_BY_COMP!$A:$AB,$D25,MATCH(R$8,REPORT_DATA_BY_COMP!$A$1:$AB$1,0)), "")</f>
        <v>4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0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0</v>
      </c>
    </row>
    <row r="26" spans="1:22" x14ac:dyDescent="0.25">
      <c r="A26" s="30" t="s">
        <v>826</v>
      </c>
      <c r="B26" s="8" t="s">
        <v>827</v>
      </c>
      <c r="C26" s="4" t="str">
        <f>CONCATENATE(YEAR,":",MONTH,":",WEEK,":",DAY,":",$A26)</f>
        <v>2016:2:1:7:LONGTAN_E</v>
      </c>
      <c r="D26" s="4">
        <f>MATCH($C26,REPORT_DATA_BY_COMP!$A:$A,0)</f>
        <v>311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0</v>
      </c>
      <c r="H26" s="13">
        <f>IFERROR(INDEX(REPORT_DATA_BY_COMP!$A:$AB,$D26,MATCH(H$8,REPORT_DATA_BY_COMP!$A$1:$AB$1,0)), "")</f>
        <v>0</v>
      </c>
      <c r="I26" s="13">
        <f>IFERROR(INDEX(REPORT_DATA_BY_COMP!$A:$AB,$D26,MATCH(I$8,REPORT_DATA_BY_COMP!$A$1:$AB$1,0)), "")</f>
        <v>0</v>
      </c>
      <c r="J26" s="4" t="s">
        <v>847</v>
      </c>
      <c r="K26" s="4" t="s">
        <v>861</v>
      </c>
      <c r="L26" s="13">
        <f>IFERROR(INDEX(REPORT_DATA_BY_COMP!$A:$AB,$D26,MATCH(L$8,REPORT_DATA_BY_COMP!$A$1:$AB$1,0)), "")</f>
        <v>1</v>
      </c>
      <c r="M26" s="13">
        <f>IFERROR(INDEX(REPORT_DATA_BY_COMP!$A:$AB,$D26,MATCH(M$8,REPORT_DATA_BY_COMP!$A$1:$AB$1,0)), "")</f>
        <v>1</v>
      </c>
      <c r="N26" s="13">
        <f>IFERROR(INDEX(REPORT_DATA_BY_COMP!$A:$AB,$D26,MATCH(N$8,REPORT_DATA_BY_COMP!$A$1:$AB$1,0)), "")</f>
        <v>3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4</v>
      </c>
      <c r="Q26" s="13">
        <f>IFERROR(INDEX(REPORT_DATA_BY_COMP!$A:$AB,$D26,MATCH(Q$8,REPORT_DATA_BY_COMP!$A$1:$AB$1,0)), "")</f>
        <v>7</v>
      </c>
      <c r="R26" s="13">
        <f>IFERROR(INDEX(REPORT_DATA_BY_COMP!$A:$AB,$D26,MATCH(R$8,REPORT_DATA_BY_COMP!$A$1:$AB$1,0)), "")</f>
        <v>1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2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25"/>
      <c r="B27" s="11" t="s">
        <v>24</v>
      </c>
      <c r="C27" s="12"/>
      <c r="D27" s="12"/>
      <c r="E27" s="14">
        <f>SUM(E23:E26)</f>
        <v>2</v>
      </c>
      <c r="F27" s="14">
        <f t="shared" ref="F27:V27" si="2">SUM(F23:F26)</f>
        <v>0</v>
      </c>
      <c r="G27" s="14">
        <f t="shared" si="2"/>
        <v>3</v>
      </c>
      <c r="H27" s="14">
        <f t="shared" si="2"/>
        <v>8</v>
      </c>
      <c r="I27" s="14">
        <f t="shared" si="2"/>
        <v>0</v>
      </c>
      <c r="J27" s="14"/>
      <c r="K27" s="14"/>
      <c r="L27" s="14">
        <f t="shared" si="2"/>
        <v>1</v>
      </c>
      <c r="M27" s="14">
        <f t="shared" si="2"/>
        <v>1</v>
      </c>
      <c r="N27" s="14">
        <f t="shared" si="2"/>
        <v>20</v>
      </c>
      <c r="O27" s="14">
        <f t="shared" si="2"/>
        <v>3</v>
      </c>
      <c r="P27" s="14">
        <f t="shared" si="2"/>
        <v>18</v>
      </c>
      <c r="Q27" s="14">
        <f t="shared" si="2"/>
        <v>24</v>
      </c>
      <c r="R27" s="14">
        <f t="shared" si="2"/>
        <v>13</v>
      </c>
      <c r="S27" s="14">
        <f t="shared" si="2"/>
        <v>0</v>
      </c>
      <c r="T27" s="14">
        <f t="shared" si="2"/>
        <v>14</v>
      </c>
      <c r="U27" s="14">
        <f t="shared" si="2"/>
        <v>3</v>
      </c>
      <c r="V27" s="14">
        <f t="shared" si="2"/>
        <v>0</v>
      </c>
    </row>
    <row r="28" spans="1:22" x14ac:dyDescent="0.25">
      <c r="A28" s="25"/>
      <c r="B28" s="15" t="s">
        <v>828</v>
      </c>
      <c r="C28" s="6"/>
      <c r="D28" s="6"/>
      <c r="E28" s="6"/>
      <c r="F28" s="6"/>
      <c r="G28" s="6"/>
      <c r="H28" s="6"/>
      <c r="I28" s="6"/>
      <c r="J28" s="5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 x14ac:dyDescent="0.25">
      <c r="A29" s="30" t="s">
        <v>829</v>
      </c>
      <c r="B29" s="8" t="s">
        <v>830</v>
      </c>
      <c r="C29" s="4" t="str">
        <f>CONCATENATE(YEAR,":",MONTH,":",WEEK,":",DAY,":",$A29)</f>
        <v>2016:2:1:7:ZHONGLI_1_E</v>
      </c>
      <c r="D29" s="4">
        <f>MATCH($C29,REPORT_DATA_BY_COMP!$A:$A,0)</f>
        <v>378</v>
      </c>
      <c r="E29" s="13">
        <f>IFERROR(INDEX(REPORT_DATA_BY_COMP!$A:$AB,$D29,MATCH(E$8,REPORT_DATA_BY_COMP!$A$1:$AB$1,0)), "")</f>
        <v>0</v>
      </c>
      <c r="F29" s="13">
        <f>IFERROR(INDEX(REPORT_DATA_BY_COMP!$A:$AB,$D29,MATCH(F$8,REPORT_DATA_BY_COMP!$A$1:$AB$1,0)), "")</f>
        <v>0</v>
      </c>
      <c r="G29" s="13">
        <f>IFERROR(INDEX(REPORT_DATA_BY_COMP!$A:$AB,$D29,MATCH(G$8,REPORT_DATA_BY_COMP!$A$1:$AB$1,0)), "")</f>
        <v>2</v>
      </c>
      <c r="H29" s="13">
        <f>IFERROR(INDEX(REPORT_DATA_BY_COMP!$A:$AB,$D29,MATCH(H$8,REPORT_DATA_BY_COMP!$A$1:$AB$1,0)), "")</f>
        <v>3</v>
      </c>
      <c r="I29" s="13">
        <f>IFERROR(INDEX(REPORT_DATA_BY_COMP!$A:$AB,$D29,MATCH(I$8,REPORT_DATA_BY_COMP!$A$1:$AB$1,0)), "")</f>
        <v>0</v>
      </c>
      <c r="J29" s="4" t="s">
        <v>1041</v>
      </c>
      <c r="K29" s="4" t="s">
        <v>862</v>
      </c>
      <c r="L29" s="13">
        <f>IFERROR(INDEX(REPORT_DATA_BY_COMP!$A:$AB,$D29,MATCH(L$8,REPORT_DATA_BY_COMP!$A$1:$AB$1,0)), "")</f>
        <v>0</v>
      </c>
      <c r="M29" s="13">
        <f>IFERROR(INDEX(REPORT_DATA_BY_COMP!$A:$AB,$D29,MATCH(M$8,REPORT_DATA_BY_COMP!$A$1:$AB$1,0)), "")</f>
        <v>0</v>
      </c>
      <c r="N29" s="13">
        <f>IFERROR(INDEX(REPORT_DATA_BY_COMP!$A:$AB,$D29,MATCH(N$8,REPORT_DATA_BY_COMP!$A$1:$AB$1,0)), "")</f>
        <v>12</v>
      </c>
      <c r="O29" s="13">
        <f>IFERROR(INDEX(REPORT_DATA_BY_COMP!$A:$AB,$D29,MATCH(O$8,REPORT_DATA_BY_COMP!$A$1:$AB$1,0)), "")</f>
        <v>1</v>
      </c>
      <c r="P29" s="13">
        <f>IFERROR(INDEX(REPORT_DATA_BY_COMP!$A:$AB,$D29,MATCH(P$8,REPORT_DATA_BY_COMP!$A$1:$AB$1,0)), "")</f>
        <v>5</v>
      </c>
      <c r="Q29" s="13">
        <f>IFERROR(INDEX(REPORT_DATA_BY_COMP!$A:$AB,$D29,MATCH(Q$8,REPORT_DATA_BY_COMP!$A$1:$AB$1,0)), "")</f>
        <v>10</v>
      </c>
      <c r="R29" s="13">
        <f>IFERROR(INDEX(REPORT_DATA_BY_COMP!$A:$AB,$D29,MATCH(R$8,REPORT_DATA_BY_COMP!$A$1:$AB$1,0)), "")</f>
        <v>6</v>
      </c>
      <c r="S29" s="13">
        <f>IFERROR(INDEX(REPORT_DATA_BY_COMP!$A:$AB,$D29,MATCH(S$8,REPORT_DATA_BY_COMP!$A$1:$AB$1,0)), "")</f>
        <v>0</v>
      </c>
      <c r="T29" s="13">
        <f>IFERROR(INDEX(REPORT_DATA_BY_COMP!$A:$AB,$D29,MATCH(T$8,REPORT_DATA_BY_COMP!$A$1:$AB$1,0)), "")</f>
        <v>5</v>
      </c>
      <c r="U29" s="13">
        <f>IFERROR(INDEX(REPORT_DATA_BY_COMP!$A:$AB,$D29,MATCH(U$8,REPORT_DATA_BY_COMP!$A$1:$AB$1,0)), "")</f>
        <v>1</v>
      </c>
      <c r="V29" s="13">
        <f>IFERROR(INDEX(REPORT_DATA_BY_COMP!$A:$AB,$D29,MATCH(V$8,REPORT_DATA_BY_COMP!$A$1:$AB$1,0)), "")</f>
        <v>0</v>
      </c>
    </row>
    <row r="30" spans="1:22" x14ac:dyDescent="0.25">
      <c r="A30" s="30" t="s">
        <v>831</v>
      </c>
      <c r="B30" s="8" t="s">
        <v>832</v>
      </c>
      <c r="C30" s="4" t="str">
        <f>CONCATENATE(YEAR,":",MONTH,":",WEEK,":",DAY,":",$A30)</f>
        <v>2016:2:1:7:ZHONGLI_1_S</v>
      </c>
      <c r="D30" s="4">
        <f>MATCH($C30,REPORT_DATA_BY_COMP!$A:$A,0)</f>
        <v>379</v>
      </c>
      <c r="E30" s="13">
        <f>IFERROR(INDEX(REPORT_DATA_BY_COMP!$A:$AB,$D30,MATCH(E$8,REPORT_DATA_BY_COMP!$A$1:$AB$1,0)), "")</f>
        <v>0</v>
      </c>
      <c r="F30" s="13">
        <f>IFERROR(INDEX(REPORT_DATA_BY_COMP!$A:$AB,$D30,MATCH(F$8,REPORT_DATA_BY_COMP!$A$1:$AB$1,0)), "")</f>
        <v>0</v>
      </c>
      <c r="G30" s="13">
        <f>IFERROR(INDEX(REPORT_DATA_BY_COMP!$A:$AB,$D30,MATCH(G$8,REPORT_DATA_BY_COMP!$A$1:$AB$1,0)), "")</f>
        <v>1</v>
      </c>
      <c r="H30" s="13">
        <f>IFERROR(INDEX(REPORT_DATA_BY_COMP!$A:$AB,$D30,MATCH(H$8,REPORT_DATA_BY_COMP!$A$1:$AB$1,0)), "")</f>
        <v>2</v>
      </c>
      <c r="I30" s="13">
        <f>IFERROR(INDEX(REPORT_DATA_BY_COMP!$A:$AB,$D30,MATCH(I$8,REPORT_DATA_BY_COMP!$A$1:$AB$1,0)), "")</f>
        <v>0</v>
      </c>
      <c r="J30" s="4" t="s">
        <v>848</v>
      </c>
      <c r="K30" s="4" t="s">
        <v>863</v>
      </c>
      <c r="L30" s="13">
        <f>IFERROR(INDEX(REPORT_DATA_BY_COMP!$A:$AB,$D30,MATCH(L$8,REPORT_DATA_BY_COMP!$A$1:$AB$1,0)), "")</f>
        <v>0</v>
      </c>
      <c r="M30" s="13">
        <f>IFERROR(INDEX(REPORT_DATA_BY_COMP!$A:$AB,$D30,MATCH(M$8,REPORT_DATA_BY_COMP!$A$1:$AB$1,0)), "")</f>
        <v>0</v>
      </c>
      <c r="N30" s="13">
        <f>IFERROR(INDEX(REPORT_DATA_BY_COMP!$A:$AB,$D30,MATCH(N$8,REPORT_DATA_BY_COMP!$A$1:$AB$1,0)), "")</f>
        <v>9</v>
      </c>
      <c r="O30" s="13">
        <f>IFERROR(INDEX(REPORT_DATA_BY_COMP!$A:$AB,$D30,MATCH(O$8,REPORT_DATA_BY_COMP!$A$1:$AB$1,0)), "")</f>
        <v>2</v>
      </c>
      <c r="P30" s="13">
        <f>IFERROR(INDEX(REPORT_DATA_BY_COMP!$A:$AB,$D30,MATCH(P$8,REPORT_DATA_BY_COMP!$A$1:$AB$1,0)), "")</f>
        <v>5</v>
      </c>
      <c r="Q30" s="13">
        <f>IFERROR(INDEX(REPORT_DATA_BY_COMP!$A:$AB,$D30,MATCH(Q$8,REPORT_DATA_BY_COMP!$A$1:$AB$1,0)), "")</f>
        <v>13</v>
      </c>
      <c r="R30" s="13">
        <f>IFERROR(INDEX(REPORT_DATA_BY_COMP!$A:$AB,$D30,MATCH(R$8,REPORT_DATA_BY_COMP!$A$1:$AB$1,0)), "")</f>
        <v>7</v>
      </c>
      <c r="S30" s="13">
        <f>IFERROR(INDEX(REPORT_DATA_BY_COMP!$A:$AB,$D30,MATCH(S$8,REPORT_DATA_BY_COMP!$A$1:$AB$1,0)), "")</f>
        <v>0</v>
      </c>
      <c r="T30" s="13">
        <f>IFERROR(INDEX(REPORT_DATA_BY_COMP!$A:$AB,$D30,MATCH(T$8,REPORT_DATA_BY_COMP!$A$1:$AB$1,0)), "")</f>
        <v>4</v>
      </c>
      <c r="U30" s="13">
        <f>IFERROR(INDEX(REPORT_DATA_BY_COMP!$A:$AB,$D30,MATCH(U$8,REPORT_DATA_BY_COMP!$A$1:$AB$1,0)), "")</f>
        <v>3</v>
      </c>
      <c r="V30" s="13">
        <f>IFERROR(INDEX(REPORT_DATA_BY_COMP!$A:$AB,$D30,MATCH(V$8,REPORT_DATA_BY_COMP!$A$1:$AB$1,0)), "")</f>
        <v>0</v>
      </c>
    </row>
    <row r="31" spans="1:22" x14ac:dyDescent="0.25">
      <c r="A31" s="30" t="s">
        <v>833</v>
      </c>
      <c r="B31" s="8" t="s">
        <v>834</v>
      </c>
      <c r="C31" s="4" t="str">
        <f>CONCATENATE(YEAR,":",MONTH,":",WEEK,":",DAY,":",$A31)</f>
        <v>2016:2:1:7:ZHONGLI_2_E</v>
      </c>
      <c r="D31" s="4">
        <f>MATCH($C31,REPORT_DATA_BY_COMP!$A:$A,0)</f>
        <v>380</v>
      </c>
      <c r="E31" s="13">
        <f>IFERROR(INDEX(REPORT_DATA_BY_COMP!$A:$AB,$D31,MATCH(E$8,REPORT_DATA_BY_COMP!$A$1:$AB$1,0)), "")</f>
        <v>0</v>
      </c>
      <c r="F31" s="13">
        <f>IFERROR(INDEX(REPORT_DATA_BY_COMP!$A:$AB,$D31,MATCH(F$8,REPORT_DATA_BY_COMP!$A$1:$AB$1,0)), "")</f>
        <v>0</v>
      </c>
      <c r="G31" s="13">
        <f>IFERROR(INDEX(REPORT_DATA_BY_COMP!$A:$AB,$D31,MATCH(G$8,REPORT_DATA_BY_COMP!$A$1:$AB$1,0)), "")</f>
        <v>1</v>
      </c>
      <c r="H31" s="13">
        <f>IFERROR(INDEX(REPORT_DATA_BY_COMP!$A:$AB,$D31,MATCH(H$8,REPORT_DATA_BY_COMP!$A$1:$AB$1,0)), "")</f>
        <v>2</v>
      </c>
      <c r="I31" s="13">
        <f>IFERROR(INDEX(REPORT_DATA_BY_COMP!$A:$AB,$D31,MATCH(I$8,REPORT_DATA_BY_COMP!$A$1:$AB$1,0)), "")</f>
        <v>0</v>
      </c>
      <c r="J31" s="4" t="s">
        <v>1042</v>
      </c>
      <c r="K31" s="4" t="s">
        <v>864</v>
      </c>
      <c r="L31" s="13">
        <f>IFERROR(INDEX(REPORT_DATA_BY_COMP!$A:$AB,$D31,MATCH(L$8,REPORT_DATA_BY_COMP!$A$1:$AB$1,0)), "")</f>
        <v>0</v>
      </c>
      <c r="M31" s="13">
        <f>IFERROR(INDEX(REPORT_DATA_BY_COMP!$A:$AB,$D31,MATCH(M$8,REPORT_DATA_BY_COMP!$A$1:$AB$1,0)), "")</f>
        <v>0</v>
      </c>
      <c r="N31" s="13">
        <f>IFERROR(INDEX(REPORT_DATA_BY_COMP!$A:$AB,$D31,MATCH(N$8,REPORT_DATA_BY_COMP!$A$1:$AB$1,0)), "")</f>
        <v>5</v>
      </c>
      <c r="O31" s="13">
        <f>IFERROR(INDEX(REPORT_DATA_BY_COMP!$A:$AB,$D31,MATCH(O$8,REPORT_DATA_BY_COMP!$A$1:$AB$1,0)), "")</f>
        <v>2</v>
      </c>
      <c r="P31" s="13">
        <f>IFERROR(INDEX(REPORT_DATA_BY_COMP!$A:$AB,$D31,MATCH(P$8,REPORT_DATA_BY_COMP!$A$1:$AB$1,0)), "")</f>
        <v>9</v>
      </c>
      <c r="Q31" s="13">
        <f>IFERROR(INDEX(REPORT_DATA_BY_COMP!$A:$AB,$D31,MATCH(Q$8,REPORT_DATA_BY_COMP!$A$1:$AB$1,0)), "")</f>
        <v>9</v>
      </c>
      <c r="R31" s="13">
        <f>IFERROR(INDEX(REPORT_DATA_BY_COMP!$A:$AB,$D31,MATCH(R$8,REPORT_DATA_BY_COMP!$A$1:$AB$1,0)), "")</f>
        <v>3</v>
      </c>
      <c r="S31" s="13">
        <f>IFERROR(INDEX(REPORT_DATA_BY_COMP!$A:$AB,$D31,MATCH(S$8,REPORT_DATA_BY_COMP!$A$1:$AB$1,0)), "")</f>
        <v>0</v>
      </c>
      <c r="T31" s="13">
        <f>IFERROR(INDEX(REPORT_DATA_BY_COMP!$A:$AB,$D31,MATCH(T$8,REPORT_DATA_BY_COMP!$A$1:$AB$1,0)), "")</f>
        <v>1</v>
      </c>
      <c r="U31" s="13">
        <f>IFERROR(INDEX(REPORT_DATA_BY_COMP!$A:$AB,$D31,MATCH(U$8,REPORT_DATA_BY_COMP!$A$1:$AB$1,0)), "")</f>
        <v>1</v>
      </c>
      <c r="V31" s="13">
        <f>IFERROR(INDEX(REPORT_DATA_BY_COMP!$A:$AB,$D31,MATCH(V$8,REPORT_DATA_BY_COMP!$A$1:$AB$1,0)), "")</f>
        <v>0</v>
      </c>
    </row>
    <row r="32" spans="1:22" x14ac:dyDescent="0.25">
      <c r="A32" s="58"/>
      <c r="B32" s="11" t="s">
        <v>24</v>
      </c>
      <c r="C32" s="12"/>
      <c r="D32" s="12"/>
      <c r="E32" s="14">
        <f>SUM(E29:E31)</f>
        <v>0</v>
      </c>
      <c r="F32" s="14">
        <f>SUM(F29:F31)</f>
        <v>0</v>
      </c>
      <c r="G32" s="14">
        <f>SUM(G29:G31)</f>
        <v>4</v>
      </c>
      <c r="H32" s="14">
        <f>SUM(H29:H31)</f>
        <v>7</v>
      </c>
      <c r="I32" s="14">
        <f>SUM(I29:I31)</f>
        <v>0</v>
      </c>
      <c r="J32" s="14"/>
      <c r="K32" s="12"/>
      <c r="L32" s="14">
        <f t="shared" ref="L32:V32" si="3">SUM(L29:L31)</f>
        <v>0</v>
      </c>
      <c r="M32" s="14">
        <f t="shared" si="3"/>
        <v>0</v>
      </c>
      <c r="N32" s="14">
        <f t="shared" si="3"/>
        <v>26</v>
      </c>
      <c r="O32" s="14">
        <f t="shared" si="3"/>
        <v>5</v>
      </c>
      <c r="P32" s="14">
        <f t="shared" si="3"/>
        <v>19</v>
      </c>
      <c r="Q32" s="14">
        <f t="shared" si="3"/>
        <v>32</v>
      </c>
      <c r="R32" s="14">
        <f t="shared" si="3"/>
        <v>16</v>
      </c>
      <c r="S32" s="14">
        <f t="shared" si="3"/>
        <v>0</v>
      </c>
      <c r="T32" s="14">
        <f t="shared" si="3"/>
        <v>10</v>
      </c>
      <c r="U32" s="14">
        <f t="shared" si="3"/>
        <v>5</v>
      </c>
      <c r="V32" s="14">
        <f t="shared" si="3"/>
        <v>0</v>
      </c>
    </row>
    <row r="34" spans="1:22" x14ac:dyDescent="0.25">
      <c r="B34" s="15" t="s">
        <v>67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</row>
    <row r="35" spans="1:22" x14ac:dyDescent="0.25">
      <c r="A35" s="9" t="s">
        <v>63</v>
      </c>
      <c r="B35" s="35" t="s">
        <v>57</v>
      </c>
      <c r="C35" s="16" t="str">
        <f>CONCATENATE(YEAR,":",MONTH,":1:",WEEKLY_REPORT_DAY,":", $A35)</f>
        <v>2016:2:1:7:TAOYUAN</v>
      </c>
      <c r="D35" s="16">
        <f>MATCH($C35,REPORT_DATA_BY_ZONE!$A:$A, 0)</f>
        <v>42</v>
      </c>
      <c r="E35" s="13">
        <f>IFERROR(INDEX(REPORT_DATA_BY_ZONE!$A:$AA,$D35,MATCH(E$8,REPORT_DATA_BY_ZONE!$A$1:$AA$1,0)), "")</f>
        <v>3</v>
      </c>
      <c r="F35" s="13">
        <f>IFERROR(INDEX(REPORT_DATA_BY_ZONE!$A:$AA,$D35,MATCH(F$8,REPORT_DATA_BY_ZONE!$A$1:$AA$1,0)), "")</f>
        <v>0</v>
      </c>
      <c r="G35" s="13">
        <f>IFERROR(INDEX(REPORT_DATA_BY_ZONE!$A:$AA,$D35,MATCH(G$8,REPORT_DATA_BY_ZONE!$A$1:$AA$1,0)), "")</f>
        <v>15</v>
      </c>
      <c r="H35" s="13">
        <f>IFERROR(INDEX(REPORT_DATA_BY_ZONE!$A:$AA,$D35,MATCH(H$8,REPORT_DATA_BY_ZONE!$A$1:$AA$1,0)), "")</f>
        <v>33</v>
      </c>
      <c r="I35" s="13">
        <f>IFERROR(INDEX(REPORT_DATA_BY_ZONE!$A:$AA,$D35,MATCH(I$8,REPORT_DATA_BY_ZONE!$A$1:$AA$1,0)), "")</f>
        <v>0</v>
      </c>
      <c r="J35" s="16"/>
      <c r="K35" s="16"/>
      <c r="L35" s="21">
        <f>IFERROR(INDEX(REPORT_DATA_BY_ZONE!$A:$AA,$D35,MATCH(L$8,REPORT_DATA_BY_ZONE!$A$1:$AA$1,0)), "")</f>
        <v>1</v>
      </c>
      <c r="M35" s="21">
        <f>IFERROR(INDEX(REPORT_DATA_BY_ZONE!$A:$AA,$D35,MATCH(M$8,REPORT_DATA_BY_ZONE!$A$1:$AA$1,0)), "")</f>
        <v>1</v>
      </c>
      <c r="N35" s="21">
        <f>IFERROR(INDEX(REPORT_DATA_BY_ZONE!$A:$AA,$D35,MATCH(N$8,REPORT_DATA_BY_ZONE!$A$1:$AA$1,0)), "")</f>
        <v>83</v>
      </c>
      <c r="O35" s="21">
        <f>IFERROR(INDEX(REPORT_DATA_BY_ZONE!$A:$AA,$D35,MATCH(O$8,REPORT_DATA_BY_ZONE!$A$1:$AA$1,0)), "")</f>
        <v>14</v>
      </c>
      <c r="P35" s="21">
        <f>IFERROR(INDEX(REPORT_DATA_BY_ZONE!$A:$AA,$D35,MATCH(P$8,REPORT_DATA_BY_ZONE!$A$1:$AA$1,0)), "")</f>
        <v>80</v>
      </c>
      <c r="Q35" s="21">
        <f>IFERROR(INDEX(REPORT_DATA_BY_ZONE!$A:$AA,$D35,MATCH(Q$8,REPORT_DATA_BY_ZONE!$A$1:$AA$1,0)), "")</f>
        <v>161</v>
      </c>
      <c r="R35" s="21">
        <f>IFERROR(INDEX(REPORT_DATA_BY_ZONE!$A:$AA,$D35,MATCH(R$8,REPORT_DATA_BY_ZONE!$A$1:$AA$1,0)), "")</f>
        <v>54</v>
      </c>
      <c r="S35" s="21">
        <f>IFERROR(INDEX(REPORT_DATA_BY_ZONE!$A:$AA,$D35,MATCH(S$8,REPORT_DATA_BY_ZONE!$A$1:$AA$1,0)), "")</f>
        <v>0</v>
      </c>
      <c r="T35" s="21">
        <f>IFERROR(INDEX(REPORT_DATA_BY_ZONE!$A:$AA,$D35,MATCH(T$8,REPORT_DATA_BY_ZONE!$A$1:$AA$1,0)), "")</f>
        <v>39</v>
      </c>
      <c r="U35" s="21">
        <f>IFERROR(INDEX(REPORT_DATA_BY_ZONE!$A:$AA,$D35,MATCH(U$8,REPORT_DATA_BY_ZONE!$A$1:$AA$1,0)), "")</f>
        <v>11</v>
      </c>
      <c r="V35" s="21">
        <f>IFERROR(INDEX(REPORT_DATA_BY_ZONE!$A:$AA,$D35,MATCH(V$8,REPORT_DATA_BY_ZONE!$A$1:$AA$1,0)), "")</f>
        <v>0</v>
      </c>
    </row>
    <row r="36" spans="1:22" x14ac:dyDescent="0.25">
      <c r="A36" s="9" t="s">
        <v>63</v>
      </c>
      <c r="B36" s="35" t="s">
        <v>58</v>
      </c>
      <c r="C36" s="16" t="str">
        <f>CONCATENATE(YEAR,":",MONTH,":2:",WEEKLY_REPORT_DAY,":", $A36)</f>
        <v>2016:2:2:7:TAOYUAN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A37" s="9" t="s">
        <v>63</v>
      </c>
      <c r="B37" s="35" t="s">
        <v>59</v>
      </c>
      <c r="C37" s="16" t="str">
        <f>CONCATENATE(YEAR,":",MONTH,":3:",WEEKLY_REPORT_DAY,":", $A37)</f>
        <v>2016:2:3:7:TAOYUAN</v>
      </c>
      <c r="D37" s="16" t="e">
        <f>MATCH($C37,REPORT_DATA_BY_ZONE!$A:$A, 0)</f>
        <v>#N/A</v>
      </c>
      <c r="E37" s="13" t="str">
        <f>IFERROR(INDEX(REPORT_DATA_BY_ZONE!$A:$AA,$D37,MATCH(E$8,REPORT_DATA_BY_ZONE!$A$1:$AA$1,0)), "")</f>
        <v/>
      </c>
      <c r="F37" s="13" t="str">
        <f>IFERROR(INDEX(REPORT_DATA_BY_ZONE!$A:$AA,$D37,MATCH(F$8,REPORT_DATA_BY_ZONE!$A$1:$AA$1,0)), "")</f>
        <v/>
      </c>
      <c r="G37" s="13" t="str">
        <f>IFERROR(INDEX(REPORT_DATA_BY_ZONE!$A:$AA,$D37,MATCH(G$8,REPORT_DATA_BY_ZONE!$A$1:$AA$1,0)), "")</f>
        <v/>
      </c>
      <c r="H37" s="13" t="str">
        <f>IFERROR(INDEX(REPORT_DATA_BY_ZONE!$A:$AA,$D37,MATCH(H$8,REPORT_DATA_BY_ZONE!$A$1:$AA$1,0)), "")</f>
        <v/>
      </c>
      <c r="I37" s="13" t="str">
        <f>IFERROR(INDEX(REPORT_DATA_BY_ZONE!$A:$AA,$D37,MATCH(I$8,REPORT_DATA_BY_ZONE!$A$1:$AA$1,0)), "")</f>
        <v/>
      </c>
      <c r="J37" s="16"/>
      <c r="K37" s="16"/>
      <c r="L37" s="21" t="str">
        <f>IFERROR(INDEX(REPORT_DATA_BY_ZONE!$A:$AA,$D37,MATCH(L$8,REPORT_DATA_BY_ZONE!$A$1:$AA$1,0)), "")</f>
        <v/>
      </c>
      <c r="M37" s="21" t="str">
        <f>IFERROR(INDEX(REPORT_DATA_BY_ZONE!$A:$AA,$D37,MATCH(M$8,REPORT_DATA_BY_ZONE!$A$1:$AA$1,0)), "")</f>
        <v/>
      </c>
      <c r="N37" s="21" t="str">
        <f>IFERROR(INDEX(REPORT_DATA_BY_ZONE!$A:$AA,$D37,MATCH(N$8,REPORT_DATA_BY_ZONE!$A$1:$AA$1,0)), "")</f>
        <v/>
      </c>
      <c r="O37" s="21" t="str">
        <f>IFERROR(INDEX(REPORT_DATA_BY_ZONE!$A:$AA,$D37,MATCH(O$8,REPORT_DATA_BY_ZONE!$A$1:$AA$1,0)), "")</f>
        <v/>
      </c>
      <c r="P37" s="21" t="str">
        <f>IFERROR(INDEX(REPORT_DATA_BY_ZONE!$A:$AA,$D37,MATCH(P$8,REPORT_DATA_BY_ZONE!$A$1:$AA$1,0)), "")</f>
        <v/>
      </c>
      <c r="Q37" s="21" t="str">
        <f>IFERROR(INDEX(REPORT_DATA_BY_ZONE!$A:$AA,$D37,MATCH(Q$8,REPORT_DATA_BY_ZONE!$A$1:$AA$1,0)), "")</f>
        <v/>
      </c>
      <c r="R37" s="21" t="str">
        <f>IFERROR(INDEX(REPORT_DATA_BY_ZONE!$A:$AA,$D37,MATCH(R$8,REPORT_DATA_BY_ZONE!$A$1:$AA$1,0)), "")</f>
        <v/>
      </c>
      <c r="S37" s="21" t="str">
        <f>IFERROR(INDEX(REPORT_DATA_BY_ZONE!$A:$AA,$D37,MATCH(S$8,REPORT_DATA_BY_ZONE!$A$1:$AA$1,0)), "")</f>
        <v/>
      </c>
      <c r="T37" s="21" t="str">
        <f>IFERROR(INDEX(REPORT_DATA_BY_ZONE!$A:$AA,$D37,MATCH(T$8,REPORT_DATA_BY_ZONE!$A$1:$AA$1,0)), "")</f>
        <v/>
      </c>
      <c r="U37" s="21" t="str">
        <f>IFERROR(INDEX(REPORT_DATA_BY_ZONE!$A:$AA,$D37,MATCH(U$8,REPORT_DATA_BY_ZONE!$A$1:$AA$1,0)), "")</f>
        <v/>
      </c>
      <c r="V37" s="21" t="str">
        <f>IFERROR(INDEX(REPORT_DATA_BY_ZONE!$A:$AA,$D37,MATCH(V$8,REPORT_DATA_BY_ZONE!$A$1:$AA$1,0)), "")</f>
        <v/>
      </c>
    </row>
    <row r="38" spans="1:22" x14ac:dyDescent="0.25">
      <c r="A38" s="9" t="s">
        <v>63</v>
      </c>
      <c r="B38" s="35" t="s">
        <v>60</v>
      </c>
      <c r="C38" s="16" t="str">
        <f>CONCATENATE(YEAR,":",MONTH,":4:",WEEKLY_REPORT_DAY,":", $A38)</f>
        <v>2016:2:4:7:TAOYUAN</v>
      </c>
      <c r="D38" s="16" t="e">
        <f>MATCH($C38,REPORT_DATA_BY_ZONE!$A:$A, 0)</f>
        <v>#N/A</v>
      </c>
      <c r="E38" s="13" t="str">
        <f>IFERROR(INDEX(REPORT_DATA_BY_ZONE!$A:$AA,$D38,MATCH(E$8,REPORT_DATA_BY_ZONE!$A$1:$AA$1,0)), "")</f>
        <v/>
      </c>
      <c r="F38" s="13" t="str">
        <f>IFERROR(INDEX(REPORT_DATA_BY_ZONE!$A:$AA,$D38,MATCH(F$8,REPORT_DATA_BY_ZONE!$A$1:$AA$1,0)), "")</f>
        <v/>
      </c>
      <c r="G38" s="13" t="str">
        <f>IFERROR(INDEX(REPORT_DATA_BY_ZONE!$A:$AA,$D38,MATCH(G$8,REPORT_DATA_BY_ZONE!$A$1:$AA$1,0)), "")</f>
        <v/>
      </c>
      <c r="H38" s="13" t="str">
        <f>IFERROR(INDEX(REPORT_DATA_BY_ZONE!$A:$AA,$D38,MATCH(H$8,REPORT_DATA_BY_ZONE!$A$1:$AA$1,0)), "")</f>
        <v/>
      </c>
      <c r="I38" s="13" t="str">
        <f>IFERROR(INDEX(REPORT_DATA_BY_ZONE!$A:$AA,$D38,MATCH(I$8,REPORT_DATA_BY_ZONE!$A$1:$AA$1,0)), "")</f>
        <v/>
      </c>
      <c r="J38" s="16"/>
      <c r="K38" s="16"/>
      <c r="L38" s="21" t="str">
        <f>IFERROR(INDEX(REPORT_DATA_BY_ZONE!$A:$AA,$D38,MATCH(L$8,REPORT_DATA_BY_ZONE!$A$1:$AA$1,0)), "")</f>
        <v/>
      </c>
      <c r="M38" s="21" t="str">
        <f>IFERROR(INDEX(REPORT_DATA_BY_ZONE!$A:$AA,$D38,MATCH(M$8,REPORT_DATA_BY_ZONE!$A$1:$AA$1,0)), "")</f>
        <v/>
      </c>
      <c r="N38" s="21" t="str">
        <f>IFERROR(INDEX(REPORT_DATA_BY_ZONE!$A:$AA,$D38,MATCH(N$8,REPORT_DATA_BY_ZONE!$A$1:$AA$1,0)), "")</f>
        <v/>
      </c>
      <c r="O38" s="21" t="str">
        <f>IFERROR(INDEX(REPORT_DATA_BY_ZONE!$A:$AA,$D38,MATCH(O$8,REPORT_DATA_BY_ZONE!$A$1:$AA$1,0)), "")</f>
        <v/>
      </c>
      <c r="P38" s="21" t="str">
        <f>IFERROR(INDEX(REPORT_DATA_BY_ZONE!$A:$AA,$D38,MATCH(P$8,REPORT_DATA_BY_ZONE!$A$1:$AA$1,0)), "")</f>
        <v/>
      </c>
      <c r="Q38" s="21" t="str">
        <f>IFERROR(INDEX(REPORT_DATA_BY_ZONE!$A:$AA,$D38,MATCH(Q$8,REPORT_DATA_BY_ZONE!$A$1:$AA$1,0)), "")</f>
        <v/>
      </c>
      <c r="R38" s="21" t="str">
        <f>IFERROR(INDEX(REPORT_DATA_BY_ZONE!$A:$AA,$D38,MATCH(R$8,REPORT_DATA_BY_ZONE!$A$1:$AA$1,0)), "")</f>
        <v/>
      </c>
      <c r="S38" s="21" t="str">
        <f>IFERROR(INDEX(REPORT_DATA_BY_ZONE!$A:$AA,$D38,MATCH(S$8,REPORT_DATA_BY_ZONE!$A$1:$AA$1,0)), "")</f>
        <v/>
      </c>
      <c r="T38" s="21" t="str">
        <f>IFERROR(INDEX(REPORT_DATA_BY_ZONE!$A:$AA,$D38,MATCH(T$8,REPORT_DATA_BY_ZONE!$A$1:$AA$1,0)), "")</f>
        <v/>
      </c>
      <c r="U38" s="21" t="str">
        <f>IFERROR(INDEX(REPORT_DATA_BY_ZONE!$A:$AA,$D38,MATCH(U$8,REPORT_DATA_BY_ZONE!$A$1:$AA$1,0)), "")</f>
        <v/>
      </c>
      <c r="V38" s="21" t="str">
        <f>IFERROR(INDEX(REPORT_DATA_BY_ZONE!$A:$AA,$D38,MATCH(V$8,REPORT_DATA_BY_ZONE!$A$1:$AA$1,0)), "")</f>
        <v/>
      </c>
    </row>
    <row r="39" spans="1:22" x14ac:dyDescent="0.25">
      <c r="A39" s="9" t="s">
        <v>63</v>
      </c>
      <c r="B39" s="35" t="s">
        <v>61</v>
      </c>
      <c r="C39" s="16" t="str">
        <f>CONCATENATE(YEAR,":",MONTH,":5:",WEEKLY_REPORT_DAY,":", $A39)</f>
        <v>2016:2:5:7:TAOYUAN</v>
      </c>
      <c r="D39" s="16" t="e">
        <f>MATCH($C39,REPORT_DATA_BY_ZONE!$A:$A, 0)</f>
        <v>#N/A</v>
      </c>
      <c r="E39" s="13" t="str">
        <f>IFERROR(INDEX(REPORT_DATA_BY_ZONE!$A:$AA,$D39,MATCH(E$8,REPORT_DATA_BY_ZONE!$A$1:$AA$1,0)), "")</f>
        <v/>
      </c>
      <c r="F39" s="13" t="str">
        <f>IFERROR(INDEX(REPORT_DATA_BY_ZONE!$A:$AA,$D39,MATCH(F$8,REPORT_DATA_BY_ZONE!$A$1:$AA$1,0)), "")</f>
        <v/>
      </c>
      <c r="G39" s="13" t="str">
        <f>IFERROR(INDEX(REPORT_DATA_BY_ZONE!$A:$AA,$D39,MATCH(G$8,REPORT_DATA_BY_ZONE!$A$1:$AA$1,0)), "")</f>
        <v/>
      </c>
      <c r="H39" s="13" t="str">
        <f>IFERROR(INDEX(REPORT_DATA_BY_ZONE!$A:$AA,$D39,MATCH(H$8,REPORT_DATA_BY_ZONE!$A$1:$AA$1,0)), "")</f>
        <v/>
      </c>
      <c r="I39" s="13" t="str">
        <f>IFERROR(INDEX(REPORT_DATA_BY_ZONE!$A:$AA,$D39,MATCH(I$8,REPORT_DATA_BY_ZONE!$A$1:$AA$1,0)), "")</f>
        <v/>
      </c>
      <c r="J39" s="16"/>
      <c r="K39" s="16"/>
      <c r="L39" s="21" t="str">
        <f>IFERROR(INDEX(REPORT_DATA_BY_ZONE!$A:$AA,$D39,MATCH(L$8,REPORT_DATA_BY_ZONE!$A$1:$AA$1,0)), "")</f>
        <v/>
      </c>
      <c r="M39" s="21" t="str">
        <f>IFERROR(INDEX(REPORT_DATA_BY_ZONE!$A:$AA,$D39,MATCH(M$8,REPORT_DATA_BY_ZONE!$A$1:$AA$1,0)), "")</f>
        <v/>
      </c>
      <c r="N39" s="21" t="str">
        <f>IFERROR(INDEX(REPORT_DATA_BY_ZONE!$A:$AA,$D39,MATCH(N$8,REPORT_DATA_BY_ZONE!$A$1:$AA$1,0)), "")</f>
        <v/>
      </c>
      <c r="O39" s="21" t="str">
        <f>IFERROR(INDEX(REPORT_DATA_BY_ZONE!$A:$AA,$D39,MATCH(O$8,REPORT_DATA_BY_ZONE!$A$1:$AA$1,0)), "")</f>
        <v/>
      </c>
      <c r="P39" s="21" t="str">
        <f>IFERROR(INDEX(REPORT_DATA_BY_ZONE!$A:$AA,$D39,MATCH(P$8,REPORT_DATA_BY_ZONE!$A$1:$AA$1,0)), "")</f>
        <v/>
      </c>
      <c r="Q39" s="21" t="str">
        <f>IFERROR(INDEX(REPORT_DATA_BY_ZONE!$A:$AA,$D39,MATCH(Q$8,REPORT_DATA_BY_ZONE!$A$1:$AA$1,0)), "")</f>
        <v/>
      </c>
      <c r="R39" s="21" t="str">
        <f>IFERROR(INDEX(REPORT_DATA_BY_ZONE!$A:$AA,$D39,MATCH(R$8,REPORT_DATA_BY_ZONE!$A$1:$AA$1,0)), "")</f>
        <v/>
      </c>
      <c r="S39" s="21" t="str">
        <f>IFERROR(INDEX(REPORT_DATA_BY_ZONE!$A:$AA,$D39,MATCH(S$8,REPORT_DATA_BY_ZONE!$A$1:$AA$1,0)), "")</f>
        <v/>
      </c>
      <c r="T39" s="21" t="str">
        <f>IFERROR(INDEX(REPORT_DATA_BY_ZONE!$A:$AA,$D39,MATCH(T$8,REPORT_DATA_BY_ZONE!$A$1:$AA$1,0)), "")</f>
        <v/>
      </c>
      <c r="U39" s="21" t="str">
        <f>IFERROR(INDEX(REPORT_DATA_BY_ZONE!$A:$AA,$D39,MATCH(U$8,REPORT_DATA_BY_ZONE!$A$1:$AA$1,0)), "")</f>
        <v/>
      </c>
      <c r="V39" s="21" t="str">
        <f>IFERROR(INDEX(REPORT_DATA_BY_ZONE!$A:$AA,$D39,MATCH(V$8,REPORT_DATA_BY_ZONE!$A$1:$AA$1,0)), "")</f>
        <v/>
      </c>
    </row>
    <row r="40" spans="1:22" x14ac:dyDescent="0.25">
      <c r="B40" s="20" t="s">
        <v>24</v>
      </c>
      <c r="C40" s="17"/>
      <c r="D40" s="17"/>
      <c r="E40" s="22">
        <f>SUM(E35:E39)</f>
        <v>3</v>
      </c>
      <c r="F40" s="22">
        <f t="shared" ref="F40:V40" si="4">SUM(F35:F39)</f>
        <v>0</v>
      </c>
      <c r="G40" s="22">
        <f t="shared" si="4"/>
        <v>15</v>
      </c>
      <c r="H40" s="22">
        <f t="shared" si="4"/>
        <v>33</v>
      </c>
      <c r="I40" s="22">
        <f t="shared" si="4"/>
        <v>0</v>
      </c>
      <c r="J40" s="17"/>
      <c r="K40" s="17"/>
      <c r="L40" s="22">
        <f t="shared" si="4"/>
        <v>1</v>
      </c>
      <c r="M40" s="22">
        <f t="shared" si="4"/>
        <v>1</v>
      </c>
      <c r="N40" s="22">
        <f t="shared" si="4"/>
        <v>83</v>
      </c>
      <c r="O40" s="22">
        <f t="shared" si="4"/>
        <v>14</v>
      </c>
      <c r="P40" s="22">
        <f t="shared" si="4"/>
        <v>80</v>
      </c>
      <c r="Q40" s="22">
        <f t="shared" si="4"/>
        <v>161</v>
      </c>
      <c r="R40" s="22">
        <f t="shared" si="4"/>
        <v>54</v>
      </c>
      <c r="S40" s="22">
        <f t="shared" si="4"/>
        <v>0</v>
      </c>
      <c r="T40" s="22">
        <f t="shared" si="4"/>
        <v>39</v>
      </c>
      <c r="U40" s="22">
        <f t="shared" si="4"/>
        <v>11</v>
      </c>
      <c r="V40" s="22">
        <f t="shared" si="4"/>
        <v>0</v>
      </c>
    </row>
    <row r="43" spans="1:22" x14ac:dyDescent="0.25">
      <c r="D43" s="3"/>
      <c r="E43" s="3"/>
    </row>
    <row r="44" spans="1:22" x14ac:dyDescent="0.25">
      <c r="D44" s="3"/>
      <c r="E44" s="3"/>
    </row>
    <row r="45" spans="1:22" x14ac:dyDescent="0.25">
      <c r="D45" s="3"/>
      <c r="E45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6:M16">
    <cfRule type="cellIs" dxfId="2127" priority="362" operator="lessThan">
      <formula>0.5</formula>
    </cfRule>
    <cfRule type="cellIs" dxfId="2126" priority="363" operator="greaterThan">
      <formula>0.5</formula>
    </cfRule>
  </conditionalFormatting>
  <conditionalFormatting sqref="N16">
    <cfRule type="cellIs" dxfId="2125" priority="360" operator="lessThan">
      <formula>4.5</formula>
    </cfRule>
    <cfRule type="cellIs" dxfId="2124" priority="361" operator="greaterThan">
      <formula>5.5</formula>
    </cfRule>
  </conditionalFormatting>
  <conditionalFormatting sqref="O16">
    <cfRule type="cellIs" dxfId="2123" priority="358" operator="lessThan">
      <formula>1.5</formula>
    </cfRule>
    <cfRule type="cellIs" dxfId="2122" priority="359" operator="greaterThan">
      <formula>2.5</formula>
    </cfRule>
  </conditionalFormatting>
  <conditionalFormatting sqref="P16">
    <cfRule type="cellIs" dxfId="2121" priority="356" operator="lessThan">
      <formula>4.5</formula>
    </cfRule>
    <cfRule type="cellIs" dxfId="2120" priority="357" operator="greaterThan">
      <formula>7.5</formula>
    </cfRule>
  </conditionalFormatting>
  <conditionalFormatting sqref="R16:S16">
    <cfRule type="cellIs" dxfId="2119" priority="354" operator="lessThan">
      <formula>2.5</formula>
    </cfRule>
    <cfRule type="cellIs" dxfId="2118" priority="355" operator="greaterThan">
      <formula>4.5</formula>
    </cfRule>
  </conditionalFormatting>
  <conditionalFormatting sqref="T16">
    <cfRule type="cellIs" dxfId="2117" priority="352" operator="lessThan">
      <formula>2.5</formula>
    </cfRule>
    <cfRule type="cellIs" dxfId="2116" priority="353" operator="greaterThan">
      <formula>4.5</formula>
    </cfRule>
  </conditionalFormatting>
  <conditionalFormatting sqref="U16">
    <cfRule type="cellIs" dxfId="2115" priority="351" operator="greaterThan">
      <formula>1.5</formula>
    </cfRule>
  </conditionalFormatting>
  <conditionalFormatting sqref="L16:V16">
    <cfRule type="expression" dxfId="2114" priority="348">
      <formula>L16=""</formula>
    </cfRule>
  </conditionalFormatting>
  <conditionalFormatting sqref="S16">
    <cfRule type="cellIs" dxfId="2113" priority="349" operator="greaterThan">
      <formula>0.5</formula>
    </cfRule>
    <cfRule type="cellIs" dxfId="2112" priority="350" operator="lessThan">
      <formula>0.5</formula>
    </cfRule>
  </conditionalFormatting>
  <conditionalFormatting sqref="L17:M17">
    <cfRule type="cellIs" dxfId="2111" priority="346" operator="lessThan">
      <formula>0.5</formula>
    </cfRule>
    <cfRule type="cellIs" dxfId="2110" priority="347" operator="greaterThan">
      <formula>0.5</formula>
    </cfRule>
  </conditionalFormatting>
  <conditionalFormatting sqref="N17">
    <cfRule type="cellIs" dxfId="2109" priority="344" operator="lessThan">
      <formula>4.5</formula>
    </cfRule>
    <cfRule type="cellIs" dxfId="2108" priority="345" operator="greaterThan">
      <formula>5.5</formula>
    </cfRule>
  </conditionalFormatting>
  <conditionalFormatting sqref="O17">
    <cfRule type="cellIs" dxfId="2107" priority="342" operator="lessThan">
      <formula>1.5</formula>
    </cfRule>
    <cfRule type="cellIs" dxfId="2106" priority="343" operator="greaterThan">
      <formula>2.5</formula>
    </cfRule>
  </conditionalFormatting>
  <conditionalFormatting sqref="P17">
    <cfRule type="cellIs" dxfId="2105" priority="340" operator="lessThan">
      <formula>4.5</formula>
    </cfRule>
    <cfRule type="cellIs" dxfId="2104" priority="341" operator="greaterThan">
      <formula>7.5</formula>
    </cfRule>
  </conditionalFormatting>
  <conditionalFormatting sqref="R17:S17">
    <cfRule type="cellIs" dxfId="2103" priority="338" operator="lessThan">
      <formula>2.5</formula>
    </cfRule>
    <cfRule type="cellIs" dxfId="2102" priority="339" operator="greaterThan">
      <formula>4.5</formula>
    </cfRule>
  </conditionalFormatting>
  <conditionalFormatting sqref="T17">
    <cfRule type="cellIs" dxfId="2101" priority="336" operator="lessThan">
      <formula>2.5</formula>
    </cfRule>
    <cfRule type="cellIs" dxfId="2100" priority="337" operator="greaterThan">
      <formula>4.5</formula>
    </cfRule>
  </conditionalFormatting>
  <conditionalFormatting sqref="U17">
    <cfRule type="cellIs" dxfId="2099" priority="335" operator="greaterThan">
      <formula>1.5</formula>
    </cfRule>
  </conditionalFormatting>
  <conditionalFormatting sqref="M17">
    <cfRule type="cellIs" dxfId="2098" priority="333" operator="lessThan">
      <formula>0.5</formula>
    </cfRule>
    <cfRule type="cellIs" dxfId="2097" priority="334" operator="greaterThan">
      <formula>0.5</formula>
    </cfRule>
  </conditionalFormatting>
  <conditionalFormatting sqref="N17">
    <cfRule type="cellIs" dxfId="2096" priority="331" operator="lessThan">
      <formula>4.5</formula>
    </cfRule>
    <cfRule type="cellIs" dxfId="2095" priority="332" operator="greaterThan">
      <formula>5.5</formula>
    </cfRule>
  </conditionalFormatting>
  <conditionalFormatting sqref="O17">
    <cfRule type="cellIs" dxfId="2094" priority="329" operator="lessThan">
      <formula>1.5</formula>
    </cfRule>
    <cfRule type="cellIs" dxfId="2093" priority="330" operator="greaterThan">
      <formula>2.5</formula>
    </cfRule>
  </conditionalFormatting>
  <conditionalFormatting sqref="P17">
    <cfRule type="cellIs" dxfId="2092" priority="327" operator="lessThan">
      <formula>4.5</formula>
    </cfRule>
    <cfRule type="cellIs" dxfId="2091" priority="328" operator="greaterThan">
      <formula>7.5</formula>
    </cfRule>
  </conditionalFormatting>
  <conditionalFormatting sqref="R17:S17">
    <cfRule type="cellIs" dxfId="2090" priority="325" operator="lessThan">
      <formula>2.5</formula>
    </cfRule>
    <cfRule type="cellIs" dxfId="2089" priority="326" operator="greaterThan">
      <formula>4.5</formula>
    </cfRule>
  </conditionalFormatting>
  <conditionalFormatting sqref="T17">
    <cfRule type="cellIs" dxfId="2088" priority="323" operator="lessThan">
      <formula>2.5</formula>
    </cfRule>
    <cfRule type="cellIs" dxfId="2087" priority="324" operator="greaterThan">
      <formula>4.5</formula>
    </cfRule>
  </conditionalFormatting>
  <conditionalFormatting sqref="U17">
    <cfRule type="cellIs" dxfId="2086" priority="322" operator="greaterThan">
      <formula>1.5</formula>
    </cfRule>
  </conditionalFormatting>
  <conditionalFormatting sqref="L17:V17">
    <cfRule type="expression" dxfId="2085" priority="319">
      <formula>L17=""</formula>
    </cfRule>
  </conditionalFormatting>
  <conditionalFormatting sqref="S17">
    <cfRule type="cellIs" dxfId="2084" priority="320" operator="greaterThan">
      <formula>0.5</formula>
    </cfRule>
    <cfRule type="cellIs" dxfId="2083" priority="321" operator="lessThan">
      <formula>0.5</formula>
    </cfRule>
  </conditionalFormatting>
  <conditionalFormatting sqref="L25:M25">
    <cfRule type="cellIs" dxfId="2082" priority="317" operator="lessThan">
      <formula>0.5</formula>
    </cfRule>
    <cfRule type="cellIs" dxfId="2081" priority="318" operator="greaterThan">
      <formula>0.5</formula>
    </cfRule>
  </conditionalFormatting>
  <conditionalFormatting sqref="N25">
    <cfRule type="cellIs" dxfId="2080" priority="315" operator="lessThan">
      <formula>4.5</formula>
    </cfRule>
    <cfRule type="cellIs" dxfId="2079" priority="316" operator="greaterThan">
      <formula>5.5</formula>
    </cfRule>
  </conditionalFormatting>
  <conditionalFormatting sqref="O25">
    <cfRule type="cellIs" dxfId="2078" priority="313" operator="lessThan">
      <formula>1.5</formula>
    </cfRule>
    <cfRule type="cellIs" dxfId="2077" priority="314" operator="greaterThan">
      <formula>2.5</formula>
    </cfRule>
  </conditionalFormatting>
  <conditionalFormatting sqref="P25">
    <cfRule type="cellIs" dxfId="2076" priority="311" operator="lessThan">
      <formula>4.5</formula>
    </cfRule>
    <cfRule type="cellIs" dxfId="2075" priority="312" operator="greaterThan">
      <formula>7.5</formula>
    </cfRule>
  </conditionalFormatting>
  <conditionalFormatting sqref="R25:S25">
    <cfRule type="cellIs" dxfId="2074" priority="309" operator="lessThan">
      <formula>2.5</formula>
    </cfRule>
    <cfRule type="cellIs" dxfId="2073" priority="310" operator="greaterThan">
      <formula>4.5</formula>
    </cfRule>
  </conditionalFormatting>
  <conditionalFormatting sqref="T25">
    <cfRule type="cellIs" dxfId="2072" priority="307" operator="lessThan">
      <formula>2.5</formula>
    </cfRule>
    <cfRule type="cellIs" dxfId="2071" priority="308" operator="greaterThan">
      <formula>4.5</formula>
    </cfRule>
  </conditionalFormatting>
  <conditionalFormatting sqref="U25">
    <cfRule type="cellIs" dxfId="2070" priority="306" operator="greaterThan">
      <formula>1.5</formula>
    </cfRule>
  </conditionalFormatting>
  <conditionalFormatting sqref="L25:V25">
    <cfRule type="expression" dxfId="2069" priority="303">
      <formula>L25=""</formula>
    </cfRule>
  </conditionalFormatting>
  <conditionalFormatting sqref="S25">
    <cfRule type="cellIs" dxfId="2068" priority="304" operator="greaterThan">
      <formula>0.5</formula>
    </cfRule>
    <cfRule type="cellIs" dxfId="2067" priority="305" operator="lessThan">
      <formula>0.5</formula>
    </cfRule>
  </conditionalFormatting>
  <conditionalFormatting sqref="L23:M23">
    <cfRule type="cellIs" dxfId="2066" priority="301" operator="lessThan">
      <formula>0.5</formula>
    </cfRule>
    <cfRule type="cellIs" dxfId="2065" priority="302" operator="greaterThan">
      <formula>0.5</formula>
    </cfRule>
  </conditionalFormatting>
  <conditionalFormatting sqref="N23">
    <cfRule type="cellIs" dxfId="2064" priority="299" operator="lessThan">
      <formula>4.5</formula>
    </cfRule>
    <cfRule type="cellIs" dxfId="2063" priority="300" operator="greaterThan">
      <formula>5.5</formula>
    </cfRule>
  </conditionalFormatting>
  <conditionalFormatting sqref="O23">
    <cfRule type="cellIs" dxfId="2062" priority="297" operator="lessThan">
      <formula>1.5</formula>
    </cfRule>
    <cfRule type="cellIs" dxfId="2061" priority="298" operator="greaterThan">
      <formula>2.5</formula>
    </cfRule>
  </conditionalFormatting>
  <conditionalFormatting sqref="P23">
    <cfRule type="cellIs" dxfId="2060" priority="295" operator="lessThan">
      <formula>4.5</formula>
    </cfRule>
    <cfRule type="cellIs" dxfId="2059" priority="296" operator="greaterThan">
      <formula>7.5</formula>
    </cfRule>
  </conditionalFormatting>
  <conditionalFormatting sqref="R23:S23">
    <cfRule type="cellIs" dxfId="2058" priority="293" operator="lessThan">
      <formula>2.5</formula>
    </cfRule>
    <cfRule type="cellIs" dxfId="2057" priority="294" operator="greaterThan">
      <formula>4.5</formula>
    </cfRule>
  </conditionalFormatting>
  <conditionalFormatting sqref="T23">
    <cfRule type="cellIs" dxfId="2056" priority="291" operator="lessThan">
      <formula>2.5</formula>
    </cfRule>
    <cfRule type="cellIs" dxfId="2055" priority="292" operator="greaterThan">
      <formula>4.5</formula>
    </cfRule>
  </conditionalFormatting>
  <conditionalFormatting sqref="U23">
    <cfRule type="cellIs" dxfId="2054" priority="290" operator="greaterThan">
      <formula>1.5</formula>
    </cfRule>
  </conditionalFormatting>
  <conditionalFormatting sqref="L23:V23">
    <cfRule type="expression" dxfId="2053" priority="287">
      <formula>L23=""</formula>
    </cfRule>
  </conditionalFormatting>
  <conditionalFormatting sqref="S23">
    <cfRule type="cellIs" dxfId="2052" priority="288" operator="greaterThan">
      <formula>0.5</formula>
    </cfRule>
    <cfRule type="cellIs" dxfId="2051" priority="289" operator="lessThan">
      <formula>0.5</formula>
    </cfRule>
  </conditionalFormatting>
  <conditionalFormatting sqref="L24:M24">
    <cfRule type="cellIs" dxfId="2050" priority="285" operator="lessThan">
      <formula>0.5</formula>
    </cfRule>
    <cfRule type="cellIs" dxfId="2049" priority="286" operator="greaterThan">
      <formula>0.5</formula>
    </cfRule>
  </conditionalFormatting>
  <conditionalFormatting sqref="N24">
    <cfRule type="cellIs" dxfId="2048" priority="283" operator="lessThan">
      <formula>4.5</formula>
    </cfRule>
    <cfRule type="cellIs" dxfId="2047" priority="284" operator="greaterThan">
      <formula>5.5</formula>
    </cfRule>
  </conditionalFormatting>
  <conditionalFormatting sqref="O24">
    <cfRule type="cellIs" dxfId="2046" priority="281" operator="lessThan">
      <formula>1.5</formula>
    </cfRule>
    <cfRule type="cellIs" dxfId="2045" priority="282" operator="greaterThan">
      <formula>2.5</formula>
    </cfRule>
  </conditionalFormatting>
  <conditionalFormatting sqref="P24">
    <cfRule type="cellIs" dxfId="2044" priority="279" operator="lessThan">
      <formula>4.5</formula>
    </cfRule>
    <cfRule type="cellIs" dxfId="2043" priority="280" operator="greaterThan">
      <formula>7.5</formula>
    </cfRule>
  </conditionalFormatting>
  <conditionalFormatting sqref="R24:S24">
    <cfRule type="cellIs" dxfId="2042" priority="277" operator="lessThan">
      <formula>2.5</formula>
    </cfRule>
    <cfRule type="cellIs" dxfId="2041" priority="278" operator="greaterThan">
      <formula>4.5</formula>
    </cfRule>
  </conditionalFormatting>
  <conditionalFormatting sqref="T24">
    <cfRule type="cellIs" dxfId="2040" priority="275" operator="lessThan">
      <formula>2.5</formula>
    </cfRule>
    <cfRule type="cellIs" dxfId="2039" priority="276" operator="greaterThan">
      <formula>4.5</formula>
    </cfRule>
  </conditionalFormatting>
  <conditionalFormatting sqref="U24">
    <cfRule type="cellIs" dxfId="2038" priority="274" operator="greaterThan">
      <formula>1.5</formula>
    </cfRule>
  </conditionalFormatting>
  <conditionalFormatting sqref="M24">
    <cfRule type="cellIs" dxfId="2037" priority="272" operator="lessThan">
      <formula>0.5</formula>
    </cfRule>
    <cfRule type="cellIs" dxfId="2036" priority="273" operator="greaterThan">
      <formula>0.5</formula>
    </cfRule>
  </conditionalFormatting>
  <conditionalFormatting sqref="N24">
    <cfRule type="cellIs" dxfId="2035" priority="270" operator="lessThan">
      <formula>4.5</formula>
    </cfRule>
    <cfRule type="cellIs" dxfId="2034" priority="271" operator="greaterThan">
      <formula>5.5</formula>
    </cfRule>
  </conditionalFormatting>
  <conditionalFormatting sqref="O24">
    <cfRule type="cellIs" dxfId="2033" priority="268" operator="lessThan">
      <formula>1.5</formula>
    </cfRule>
    <cfRule type="cellIs" dxfId="2032" priority="269" operator="greaterThan">
      <formula>2.5</formula>
    </cfRule>
  </conditionalFormatting>
  <conditionalFormatting sqref="P24">
    <cfRule type="cellIs" dxfId="2031" priority="266" operator="lessThan">
      <formula>4.5</formula>
    </cfRule>
    <cfRule type="cellIs" dxfId="2030" priority="267" operator="greaterThan">
      <formula>7.5</formula>
    </cfRule>
  </conditionalFormatting>
  <conditionalFormatting sqref="R24:S24">
    <cfRule type="cellIs" dxfId="2029" priority="264" operator="lessThan">
      <formula>2.5</formula>
    </cfRule>
    <cfRule type="cellIs" dxfId="2028" priority="265" operator="greaterThan">
      <formula>4.5</formula>
    </cfRule>
  </conditionalFormatting>
  <conditionalFormatting sqref="T24">
    <cfRule type="cellIs" dxfId="2027" priority="262" operator="lessThan">
      <formula>2.5</formula>
    </cfRule>
    <cfRule type="cellIs" dxfId="2026" priority="263" operator="greaterThan">
      <formula>4.5</formula>
    </cfRule>
  </conditionalFormatting>
  <conditionalFormatting sqref="U24">
    <cfRule type="cellIs" dxfId="2025" priority="261" operator="greaterThan">
      <formula>1.5</formula>
    </cfRule>
  </conditionalFormatting>
  <conditionalFormatting sqref="L24:V24">
    <cfRule type="expression" dxfId="2024" priority="258">
      <formula>L24=""</formula>
    </cfRule>
  </conditionalFormatting>
  <conditionalFormatting sqref="S24">
    <cfRule type="cellIs" dxfId="2023" priority="259" operator="greaterThan">
      <formula>0.5</formula>
    </cfRule>
    <cfRule type="cellIs" dxfId="2022" priority="260" operator="lessThan">
      <formula>0.5</formula>
    </cfRule>
  </conditionalFormatting>
  <conditionalFormatting sqref="L12:M12">
    <cfRule type="cellIs" dxfId="2021" priority="256" operator="lessThan">
      <formula>0.5</formula>
    </cfRule>
    <cfRule type="cellIs" dxfId="2020" priority="257" operator="greaterThan">
      <formula>0.5</formula>
    </cfRule>
  </conditionalFormatting>
  <conditionalFormatting sqref="N12">
    <cfRule type="cellIs" dxfId="2019" priority="254" operator="lessThan">
      <formula>4.5</formula>
    </cfRule>
    <cfRule type="cellIs" dxfId="2018" priority="255" operator="greaterThan">
      <formula>5.5</formula>
    </cfRule>
  </conditionalFormatting>
  <conditionalFormatting sqref="O12">
    <cfRule type="cellIs" dxfId="2017" priority="252" operator="lessThan">
      <formula>1.5</formula>
    </cfRule>
    <cfRule type="cellIs" dxfId="2016" priority="253" operator="greaterThan">
      <formula>2.5</formula>
    </cfRule>
  </conditionalFormatting>
  <conditionalFormatting sqref="P12">
    <cfRule type="cellIs" dxfId="2015" priority="250" operator="lessThan">
      <formula>4.5</formula>
    </cfRule>
    <cfRule type="cellIs" dxfId="2014" priority="251" operator="greaterThan">
      <formula>7.5</formula>
    </cfRule>
  </conditionalFormatting>
  <conditionalFormatting sqref="R12:S12">
    <cfRule type="cellIs" dxfId="2013" priority="248" operator="lessThan">
      <formula>2.5</formula>
    </cfRule>
    <cfRule type="cellIs" dxfId="2012" priority="249" operator="greaterThan">
      <formula>4.5</formula>
    </cfRule>
  </conditionalFormatting>
  <conditionalFormatting sqref="T12">
    <cfRule type="cellIs" dxfId="2011" priority="246" operator="lessThan">
      <formula>2.5</formula>
    </cfRule>
    <cfRule type="cellIs" dxfId="2010" priority="247" operator="greaterThan">
      <formula>4.5</formula>
    </cfRule>
  </conditionalFormatting>
  <conditionalFormatting sqref="U12">
    <cfRule type="cellIs" dxfId="2009" priority="245" operator="greaterThan">
      <formula>1.5</formula>
    </cfRule>
  </conditionalFormatting>
  <conditionalFormatting sqref="L12:V12">
    <cfRule type="expression" dxfId="2008" priority="242">
      <formula>L12=""</formula>
    </cfRule>
  </conditionalFormatting>
  <conditionalFormatting sqref="S12">
    <cfRule type="cellIs" dxfId="2007" priority="243" operator="greaterThan">
      <formula>0.5</formula>
    </cfRule>
    <cfRule type="cellIs" dxfId="2006" priority="244" operator="lessThan">
      <formula>0.5</formula>
    </cfRule>
  </conditionalFormatting>
  <conditionalFormatting sqref="L10:M10">
    <cfRule type="cellIs" dxfId="2005" priority="240" operator="lessThan">
      <formula>0.5</formula>
    </cfRule>
    <cfRule type="cellIs" dxfId="2004" priority="241" operator="greaterThan">
      <formula>0.5</formula>
    </cfRule>
  </conditionalFormatting>
  <conditionalFormatting sqref="N10">
    <cfRule type="cellIs" dxfId="2003" priority="238" operator="lessThan">
      <formula>4.5</formula>
    </cfRule>
    <cfRule type="cellIs" dxfId="2002" priority="239" operator="greaterThan">
      <formula>5.5</formula>
    </cfRule>
  </conditionalFormatting>
  <conditionalFormatting sqref="O10">
    <cfRule type="cellIs" dxfId="2001" priority="236" operator="lessThan">
      <formula>1.5</formula>
    </cfRule>
    <cfRule type="cellIs" dxfId="2000" priority="237" operator="greaterThan">
      <formula>2.5</formula>
    </cfRule>
  </conditionalFormatting>
  <conditionalFormatting sqref="P10">
    <cfRule type="cellIs" dxfId="1999" priority="234" operator="lessThan">
      <formula>4.5</formula>
    </cfRule>
    <cfRule type="cellIs" dxfId="1998" priority="235" operator="greaterThan">
      <formula>7.5</formula>
    </cfRule>
  </conditionalFormatting>
  <conditionalFormatting sqref="R10:S10">
    <cfRule type="cellIs" dxfId="1997" priority="232" operator="lessThan">
      <formula>2.5</formula>
    </cfRule>
    <cfRule type="cellIs" dxfId="1996" priority="233" operator="greaterThan">
      <formula>4.5</formula>
    </cfRule>
  </conditionalFormatting>
  <conditionalFormatting sqref="T10">
    <cfRule type="cellIs" dxfId="1995" priority="230" operator="lessThan">
      <formula>2.5</formula>
    </cfRule>
    <cfRule type="cellIs" dxfId="1994" priority="231" operator="greaterThan">
      <formula>4.5</formula>
    </cfRule>
  </conditionalFormatting>
  <conditionalFormatting sqref="U10">
    <cfRule type="cellIs" dxfId="1993" priority="229" operator="greaterThan">
      <formula>1.5</formula>
    </cfRule>
  </conditionalFormatting>
  <conditionalFormatting sqref="L10:V10">
    <cfRule type="expression" dxfId="1992" priority="226">
      <formula>L10=""</formula>
    </cfRule>
  </conditionalFormatting>
  <conditionalFormatting sqref="S10">
    <cfRule type="cellIs" dxfId="1991" priority="227" operator="greaterThan">
      <formula>0.5</formula>
    </cfRule>
    <cfRule type="cellIs" dxfId="1990" priority="228" operator="lessThan">
      <formula>0.5</formula>
    </cfRule>
  </conditionalFormatting>
  <conditionalFormatting sqref="L11:M11">
    <cfRule type="cellIs" dxfId="1989" priority="224" operator="lessThan">
      <formula>0.5</formula>
    </cfRule>
    <cfRule type="cellIs" dxfId="1988" priority="225" operator="greaterThan">
      <formula>0.5</formula>
    </cfRule>
  </conditionalFormatting>
  <conditionalFormatting sqref="N11">
    <cfRule type="cellIs" dxfId="1987" priority="222" operator="lessThan">
      <formula>4.5</formula>
    </cfRule>
    <cfRule type="cellIs" dxfId="1986" priority="223" operator="greaterThan">
      <formula>5.5</formula>
    </cfRule>
  </conditionalFormatting>
  <conditionalFormatting sqref="O11">
    <cfRule type="cellIs" dxfId="1985" priority="220" operator="lessThan">
      <formula>1.5</formula>
    </cfRule>
    <cfRule type="cellIs" dxfId="1984" priority="221" operator="greaterThan">
      <formula>2.5</formula>
    </cfRule>
  </conditionalFormatting>
  <conditionalFormatting sqref="P11">
    <cfRule type="cellIs" dxfId="1983" priority="218" operator="lessThan">
      <formula>4.5</formula>
    </cfRule>
    <cfRule type="cellIs" dxfId="1982" priority="219" operator="greaterThan">
      <formula>7.5</formula>
    </cfRule>
  </conditionalFormatting>
  <conditionalFormatting sqref="R11:S11">
    <cfRule type="cellIs" dxfId="1981" priority="216" operator="lessThan">
      <formula>2.5</formula>
    </cfRule>
    <cfRule type="cellIs" dxfId="1980" priority="217" operator="greaterThan">
      <formula>4.5</formula>
    </cfRule>
  </conditionalFormatting>
  <conditionalFormatting sqref="T11">
    <cfRule type="cellIs" dxfId="1979" priority="214" operator="lessThan">
      <formula>2.5</formula>
    </cfRule>
    <cfRule type="cellIs" dxfId="1978" priority="215" operator="greaterThan">
      <formula>4.5</formula>
    </cfRule>
  </conditionalFormatting>
  <conditionalFormatting sqref="U11">
    <cfRule type="cellIs" dxfId="1977" priority="213" operator="greaterThan">
      <formula>1.5</formula>
    </cfRule>
  </conditionalFormatting>
  <conditionalFormatting sqref="M11">
    <cfRule type="cellIs" dxfId="1976" priority="211" operator="lessThan">
      <formula>0.5</formula>
    </cfRule>
    <cfRule type="cellIs" dxfId="1975" priority="212" operator="greaterThan">
      <formula>0.5</formula>
    </cfRule>
  </conditionalFormatting>
  <conditionalFormatting sqref="N11">
    <cfRule type="cellIs" dxfId="1974" priority="209" operator="lessThan">
      <formula>4.5</formula>
    </cfRule>
    <cfRule type="cellIs" dxfId="1973" priority="210" operator="greaterThan">
      <formula>5.5</formula>
    </cfRule>
  </conditionalFormatting>
  <conditionalFormatting sqref="O11">
    <cfRule type="cellIs" dxfId="1972" priority="207" operator="lessThan">
      <formula>1.5</formula>
    </cfRule>
    <cfRule type="cellIs" dxfId="1971" priority="208" operator="greaterThan">
      <formula>2.5</formula>
    </cfRule>
  </conditionalFormatting>
  <conditionalFormatting sqref="P11">
    <cfRule type="cellIs" dxfId="1970" priority="205" operator="lessThan">
      <formula>4.5</formula>
    </cfRule>
    <cfRule type="cellIs" dxfId="1969" priority="206" operator="greaterThan">
      <formula>7.5</formula>
    </cfRule>
  </conditionalFormatting>
  <conditionalFormatting sqref="R11:S11">
    <cfRule type="cellIs" dxfId="1968" priority="203" operator="lessThan">
      <formula>2.5</formula>
    </cfRule>
    <cfRule type="cellIs" dxfId="1967" priority="204" operator="greaterThan">
      <formula>4.5</formula>
    </cfRule>
  </conditionalFormatting>
  <conditionalFormatting sqref="T11">
    <cfRule type="cellIs" dxfId="1966" priority="201" operator="lessThan">
      <formula>2.5</formula>
    </cfRule>
    <cfRule type="cellIs" dxfId="1965" priority="202" operator="greaterThan">
      <formula>4.5</formula>
    </cfRule>
  </conditionalFormatting>
  <conditionalFormatting sqref="U11">
    <cfRule type="cellIs" dxfId="1964" priority="200" operator="greaterThan">
      <formula>1.5</formula>
    </cfRule>
  </conditionalFormatting>
  <conditionalFormatting sqref="L11:V11">
    <cfRule type="expression" dxfId="1963" priority="197">
      <formula>L11=""</formula>
    </cfRule>
  </conditionalFormatting>
  <conditionalFormatting sqref="S11">
    <cfRule type="cellIs" dxfId="1962" priority="198" operator="greaterThan">
      <formula>0.5</formula>
    </cfRule>
    <cfRule type="cellIs" dxfId="1961" priority="199" operator="lessThan">
      <formula>0.5</formula>
    </cfRule>
  </conditionalFormatting>
  <conditionalFormatting sqref="L13:M13">
    <cfRule type="cellIs" dxfId="1960" priority="195" operator="lessThan">
      <formula>0.5</formula>
    </cfRule>
    <cfRule type="cellIs" dxfId="1959" priority="196" operator="greaterThan">
      <formula>0.5</formula>
    </cfRule>
  </conditionalFormatting>
  <conditionalFormatting sqref="N13">
    <cfRule type="cellIs" dxfId="1958" priority="193" operator="lessThan">
      <formula>4.5</formula>
    </cfRule>
    <cfRule type="cellIs" dxfId="1957" priority="194" operator="greaterThan">
      <formula>5.5</formula>
    </cfRule>
  </conditionalFormatting>
  <conditionalFormatting sqref="O13">
    <cfRule type="cellIs" dxfId="1956" priority="191" operator="lessThan">
      <formula>1.5</formula>
    </cfRule>
    <cfRule type="cellIs" dxfId="1955" priority="192" operator="greaterThan">
      <formula>2.5</formula>
    </cfRule>
  </conditionalFormatting>
  <conditionalFormatting sqref="P13">
    <cfRule type="cellIs" dxfId="1954" priority="189" operator="lessThan">
      <formula>4.5</formula>
    </cfRule>
    <cfRule type="cellIs" dxfId="1953" priority="190" operator="greaterThan">
      <formula>7.5</formula>
    </cfRule>
  </conditionalFormatting>
  <conditionalFormatting sqref="R13:S13">
    <cfRule type="cellIs" dxfId="1952" priority="187" operator="lessThan">
      <formula>2.5</formula>
    </cfRule>
    <cfRule type="cellIs" dxfId="1951" priority="188" operator="greaterThan">
      <formula>4.5</formula>
    </cfRule>
  </conditionalFormatting>
  <conditionalFormatting sqref="T13">
    <cfRule type="cellIs" dxfId="1950" priority="185" operator="lessThan">
      <formula>2.5</formula>
    </cfRule>
    <cfRule type="cellIs" dxfId="1949" priority="186" operator="greaterThan">
      <formula>4.5</formula>
    </cfRule>
  </conditionalFormatting>
  <conditionalFormatting sqref="U13">
    <cfRule type="cellIs" dxfId="1948" priority="184" operator="greaterThan">
      <formula>1.5</formula>
    </cfRule>
  </conditionalFormatting>
  <conditionalFormatting sqref="M13">
    <cfRule type="cellIs" dxfId="1947" priority="182" operator="lessThan">
      <formula>0.5</formula>
    </cfRule>
    <cfRule type="cellIs" dxfId="1946" priority="183" operator="greaterThan">
      <formula>0.5</formula>
    </cfRule>
  </conditionalFormatting>
  <conditionalFormatting sqref="N13">
    <cfRule type="cellIs" dxfId="1945" priority="180" operator="lessThan">
      <formula>4.5</formula>
    </cfRule>
    <cfRule type="cellIs" dxfId="1944" priority="181" operator="greaterThan">
      <formula>5.5</formula>
    </cfRule>
  </conditionalFormatting>
  <conditionalFormatting sqref="O13">
    <cfRule type="cellIs" dxfId="1943" priority="178" operator="lessThan">
      <formula>1.5</formula>
    </cfRule>
    <cfRule type="cellIs" dxfId="1942" priority="179" operator="greaterThan">
      <formula>2.5</formula>
    </cfRule>
  </conditionalFormatting>
  <conditionalFormatting sqref="P13">
    <cfRule type="cellIs" dxfId="1941" priority="176" operator="lessThan">
      <formula>4.5</formula>
    </cfRule>
    <cfRule type="cellIs" dxfId="1940" priority="177" operator="greaterThan">
      <formula>7.5</formula>
    </cfRule>
  </conditionalFormatting>
  <conditionalFormatting sqref="R13:S13">
    <cfRule type="cellIs" dxfId="1939" priority="174" operator="lessThan">
      <formula>2.5</formula>
    </cfRule>
    <cfRule type="cellIs" dxfId="1938" priority="175" operator="greaterThan">
      <formula>4.5</formula>
    </cfRule>
  </conditionalFormatting>
  <conditionalFormatting sqref="T13">
    <cfRule type="cellIs" dxfId="1937" priority="172" operator="lessThan">
      <formula>2.5</formula>
    </cfRule>
    <cfRule type="cellIs" dxfId="1936" priority="173" operator="greaterThan">
      <formula>4.5</formula>
    </cfRule>
  </conditionalFormatting>
  <conditionalFormatting sqref="U13">
    <cfRule type="cellIs" dxfId="1935" priority="171" operator="greaterThan">
      <formula>1.5</formula>
    </cfRule>
  </conditionalFormatting>
  <conditionalFormatting sqref="L13:V13">
    <cfRule type="expression" dxfId="1934" priority="168">
      <formula>L13=""</formula>
    </cfRule>
  </conditionalFormatting>
  <conditionalFormatting sqref="S13">
    <cfRule type="cellIs" dxfId="1933" priority="169" operator="greaterThan">
      <formula>0.5</formula>
    </cfRule>
    <cfRule type="cellIs" dxfId="1932" priority="170" operator="lessThan">
      <formula>0.5</formula>
    </cfRule>
  </conditionalFormatting>
  <conditionalFormatting sqref="L31:M31">
    <cfRule type="cellIs" dxfId="1931" priority="166" operator="lessThan">
      <formula>0.5</formula>
    </cfRule>
    <cfRule type="cellIs" dxfId="1930" priority="167" operator="greaterThan">
      <formula>0.5</formula>
    </cfRule>
  </conditionalFormatting>
  <conditionalFormatting sqref="N31">
    <cfRule type="cellIs" dxfId="1929" priority="164" operator="lessThan">
      <formula>4.5</formula>
    </cfRule>
    <cfRule type="cellIs" dxfId="1928" priority="165" operator="greaterThan">
      <formula>5.5</formula>
    </cfRule>
  </conditionalFormatting>
  <conditionalFormatting sqref="O31">
    <cfRule type="cellIs" dxfId="1927" priority="162" operator="lessThan">
      <formula>1.5</formula>
    </cfRule>
    <cfRule type="cellIs" dxfId="1926" priority="163" operator="greaterThan">
      <formula>2.5</formula>
    </cfRule>
  </conditionalFormatting>
  <conditionalFormatting sqref="P31">
    <cfRule type="cellIs" dxfId="1925" priority="160" operator="lessThan">
      <formula>4.5</formula>
    </cfRule>
    <cfRule type="cellIs" dxfId="1924" priority="161" operator="greaterThan">
      <formula>7.5</formula>
    </cfRule>
  </conditionalFormatting>
  <conditionalFormatting sqref="R31:S31">
    <cfRule type="cellIs" dxfId="1923" priority="158" operator="lessThan">
      <formula>2.5</formula>
    </cfRule>
    <cfRule type="cellIs" dxfId="1922" priority="159" operator="greaterThan">
      <formula>4.5</formula>
    </cfRule>
  </conditionalFormatting>
  <conditionalFormatting sqref="T31">
    <cfRule type="cellIs" dxfId="1921" priority="156" operator="lessThan">
      <formula>2.5</formula>
    </cfRule>
    <cfRule type="cellIs" dxfId="1920" priority="157" operator="greaterThan">
      <formula>4.5</formula>
    </cfRule>
  </conditionalFormatting>
  <conditionalFormatting sqref="U31">
    <cfRule type="cellIs" dxfId="1919" priority="155" operator="greaterThan">
      <formula>1.5</formula>
    </cfRule>
  </conditionalFormatting>
  <conditionalFormatting sqref="L31:V31">
    <cfRule type="expression" dxfId="1918" priority="152">
      <formula>L31=""</formula>
    </cfRule>
  </conditionalFormatting>
  <conditionalFormatting sqref="S31">
    <cfRule type="cellIs" dxfId="1917" priority="153" operator="greaterThan">
      <formula>0.5</formula>
    </cfRule>
    <cfRule type="cellIs" dxfId="1916" priority="154" operator="lessThan">
      <formula>0.5</formula>
    </cfRule>
  </conditionalFormatting>
  <conditionalFormatting sqref="L29:M29">
    <cfRule type="cellIs" dxfId="1915" priority="121" operator="lessThan">
      <formula>0.5</formula>
    </cfRule>
    <cfRule type="cellIs" dxfId="1914" priority="122" operator="greaterThan">
      <formula>0.5</formula>
    </cfRule>
  </conditionalFormatting>
  <conditionalFormatting sqref="N29">
    <cfRule type="cellIs" dxfId="1913" priority="119" operator="lessThan">
      <formula>4.5</formula>
    </cfRule>
    <cfRule type="cellIs" dxfId="1912" priority="120" operator="greaterThan">
      <formula>5.5</formula>
    </cfRule>
  </conditionalFormatting>
  <conditionalFormatting sqref="O29">
    <cfRule type="cellIs" dxfId="1911" priority="117" operator="lessThan">
      <formula>1.5</formula>
    </cfRule>
    <cfRule type="cellIs" dxfId="1910" priority="118" operator="greaterThan">
      <formula>2.5</formula>
    </cfRule>
  </conditionalFormatting>
  <conditionalFormatting sqref="P29">
    <cfRule type="cellIs" dxfId="1909" priority="115" operator="lessThan">
      <formula>4.5</formula>
    </cfRule>
    <cfRule type="cellIs" dxfId="1908" priority="116" operator="greaterThan">
      <formula>7.5</formula>
    </cfRule>
  </conditionalFormatting>
  <conditionalFormatting sqref="R29:S29">
    <cfRule type="cellIs" dxfId="1907" priority="113" operator="lessThan">
      <formula>2.5</formula>
    </cfRule>
    <cfRule type="cellIs" dxfId="1906" priority="114" operator="greaterThan">
      <formula>4.5</formula>
    </cfRule>
  </conditionalFormatting>
  <conditionalFormatting sqref="T29">
    <cfRule type="cellIs" dxfId="1905" priority="111" operator="lessThan">
      <formula>2.5</formula>
    </cfRule>
    <cfRule type="cellIs" dxfId="1904" priority="112" operator="greaterThan">
      <formula>4.5</formula>
    </cfRule>
  </conditionalFormatting>
  <conditionalFormatting sqref="U29">
    <cfRule type="cellIs" dxfId="1903" priority="110" operator="greaterThan">
      <formula>1.5</formula>
    </cfRule>
  </conditionalFormatting>
  <conditionalFormatting sqref="L29:V29">
    <cfRule type="expression" dxfId="1902" priority="107">
      <formula>L29=""</formula>
    </cfRule>
  </conditionalFormatting>
  <conditionalFormatting sqref="S29">
    <cfRule type="cellIs" dxfId="1901" priority="108" operator="greaterThan">
      <formula>0.5</formula>
    </cfRule>
    <cfRule type="cellIs" dxfId="1900" priority="109" operator="lessThan">
      <formula>0.5</formula>
    </cfRule>
  </conditionalFormatting>
  <conditionalFormatting sqref="L30:M30">
    <cfRule type="cellIs" dxfId="1899" priority="105" operator="lessThan">
      <formula>0.5</formula>
    </cfRule>
    <cfRule type="cellIs" dxfId="1898" priority="106" operator="greaterThan">
      <formula>0.5</formula>
    </cfRule>
  </conditionalFormatting>
  <conditionalFormatting sqref="N30">
    <cfRule type="cellIs" dxfId="1897" priority="103" operator="lessThan">
      <formula>4.5</formula>
    </cfRule>
    <cfRule type="cellIs" dxfId="1896" priority="104" operator="greaterThan">
      <formula>5.5</formula>
    </cfRule>
  </conditionalFormatting>
  <conditionalFormatting sqref="O30">
    <cfRule type="cellIs" dxfId="1895" priority="101" operator="lessThan">
      <formula>1.5</formula>
    </cfRule>
    <cfRule type="cellIs" dxfId="1894" priority="102" operator="greaterThan">
      <formula>2.5</formula>
    </cfRule>
  </conditionalFormatting>
  <conditionalFormatting sqref="P30">
    <cfRule type="cellIs" dxfId="1893" priority="99" operator="lessThan">
      <formula>4.5</formula>
    </cfRule>
    <cfRule type="cellIs" dxfId="1892" priority="100" operator="greaterThan">
      <formula>7.5</formula>
    </cfRule>
  </conditionalFormatting>
  <conditionalFormatting sqref="R30:S30">
    <cfRule type="cellIs" dxfId="1891" priority="97" operator="lessThan">
      <formula>2.5</formula>
    </cfRule>
    <cfRule type="cellIs" dxfId="1890" priority="98" operator="greaterThan">
      <formula>4.5</formula>
    </cfRule>
  </conditionalFormatting>
  <conditionalFormatting sqref="T30">
    <cfRule type="cellIs" dxfId="1889" priority="95" operator="lessThan">
      <formula>2.5</formula>
    </cfRule>
    <cfRule type="cellIs" dxfId="1888" priority="96" operator="greaterThan">
      <formula>4.5</formula>
    </cfRule>
  </conditionalFormatting>
  <conditionalFormatting sqref="U30">
    <cfRule type="cellIs" dxfId="1887" priority="94" operator="greaterThan">
      <formula>1.5</formula>
    </cfRule>
  </conditionalFormatting>
  <conditionalFormatting sqref="M30">
    <cfRule type="cellIs" dxfId="1886" priority="92" operator="lessThan">
      <formula>0.5</formula>
    </cfRule>
    <cfRule type="cellIs" dxfId="1885" priority="93" operator="greaterThan">
      <formula>0.5</formula>
    </cfRule>
  </conditionalFormatting>
  <conditionalFormatting sqref="N30">
    <cfRule type="cellIs" dxfId="1884" priority="90" operator="lessThan">
      <formula>4.5</formula>
    </cfRule>
    <cfRule type="cellIs" dxfId="1883" priority="91" operator="greaterThan">
      <formula>5.5</formula>
    </cfRule>
  </conditionalFormatting>
  <conditionalFormatting sqref="O30">
    <cfRule type="cellIs" dxfId="1882" priority="88" operator="lessThan">
      <formula>1.5</formula>
    </cfRule>
    <cfRule type="cellIs" dxfId="1881" priority="89" operator="greaterThan">
      <formula>2.5</formula>
    </cfRule>
  </conditionalFormatting>
  <conditionalFormatting sqref="P30">
    <cfRule type="cellIs" dxfId="1880" priority="86" operator="lessThan">
      <formula>4.5</formula>
    </cfRule>
    <cfRule type="cellIs" dxfId="1879" priority="87" operator="greaterThan">
      <formula>7.5</formula>
    </cfRule>
  </conditionalFormatting>
  <conditionalFormatting sqref="R30:S30">
    <cfRule type="cellIs" dxfId="1878" priority="84" operator="lessThan">
      <formula>2.5</formula>
    </cfRule>
    <cfRule type="cellIs" dxfId="1877" priority="85" operator="greaterThan">
      <formula>4.5</formula>
    </cfRule>
  </conditionalFormatting>
  <conditionalFormatting sqref="T30">
    <cfRule type="cellIs" dxfId="1876" priority="82" operator="lessThan">
      <formula>2.5</formula>
    </cfRule>
    <cfRule type="cellIs" dxfId="1875" priority="83" operator="greaterThan">
      <formula>4.5</formula>
    </cfRule>
  </conditionalFormatting>
  <conditionalFormatting sqref="U30">
    <cfRule type="cellIs" dxfId="1874" priority="81" operator="greaterThan">
      <formula>1.5</formula>
    </cfRule>
  </conditionalFormatting>
  <conditionalFormatting sqref="L30:V30">
    <cfRule type="expression" dxfId="1873" priority="78">
      <formula>L30=""</formula>
    </cfRule>
  </conditionalFormatting>
  <conditionalFormatting sqref="S30">
    <cfRule type="cellIs" dxfId="1872" priority="79" operator="greaterThan">
      <formula>0.5</formula>
    </cfRule>
    <cfRule type="cellIs" dxfId="1871" priority="80" operator="lessThan">
      <formula>0.5</formula>
    </cfRule>
  </conditionalFormatting>
  <conditionalFormatting sqref="L20:M20">
    <cfRule type="cellIs" dxfId="1870" priority="76" operator="lessThan">
      <formula>0.5</formula>
    </cfRule>
    <cfRule type="cellIs" dxfId="1869" priority="77" operator="greaterThan">
      <formula>0.5</formula>
    </cfRule>
  </conditionalFormatting>
  <conditionalFormatting sqref="N20">
    <cfRule type="cellIs" dxfId="1868" priority="74" operator="lessThan">
      <formula>4.5</formula>
    </cfRule>
    <cfRule type="cellIs" dxfId="1867" priority="75" operator="greaterThan">
      <formula>5.5</formula>
    </cfRule>
  </conditionalFormatting>
  <conditionalFormatting sqref="O20">
    <cfRule type="cellIs" dxfId="1866" priority="72" operator="lessThan">
      <formula>1.5</formula>
    </cfRule>
    <cfRule type="cellIs" dxfId="1865" priority="73" operator="greaterThan">
      <formula>2.5</formula>
    </cfRule>
  </conditionalFormatting>
  <conditionalFormatting sqref="P20">
    <cfRule type="cellIs" dxfId="1864" priority="70" operator="lessThan">
      <formula>4.5</formula>
    </cfRule>
    <cfRule type="cellIs" dxfId="1863" priority="71" operator="greaterThan">
      <formula>7.5</formula>
    </cfRule>
  </conditionalFormatting>
  <conditionalFormatting sqref="R20:S20">
    <cfRule type="cellIs" dxfId="1862" priority="68" operator="lessThan">
      <formula>2.5</formula>
    </cfRule>
    <cfRule type="cellIs" dxfId="1861" priority="69" operator="greaterThan">
      <formula>4.5</formula>
    </cfRule>
  </conditionalFormatting>
  <conditionalFormatting sqref="T20">
    <cfRule type="cellIs" dxfId="1860" priority="66" operator="lessThan">
      <formula>2.5</formula>
    </cfRule>
    <cfRule type="cellIs" dxfId="1859" priority="67" operator="greaterThan">
      <formula>4.5</formula>
    </cfRule>
  </conditionalFormatting>
  <conditionalFormatting sqref="U20">
    <cfRule type="cellIs" dxfId="1858" priority="65" operator="greaterThan">
      <formula>1.5</formula>
    </cfRule>
  </conditionalFormatting>
  <conditionalFormatting sqref="L20:V20">
    <cfRule type="expression" dxfId="1857" priority="62">
      <formula>L20=""</formula>
    </cfRule>
  </conditionalFormatting>
  <conditionalFormatting sqref="S20">
    <cfRule type="cellIs" dxfId="1856" priority="63" operator="greaterThan">
      <formula>0.5</formula>
    </cfRule>
    <cfRule type="cellIs" dxfId="1855" priority="64" operator="lessThan">
      <formula>0.5</formula>
    </cfRule>
  </conditionalFormatting>
  <conditionalFormatting sqref="L18:M18">
    <cfRule type="cellIs" dxfId="1854" priority="60" operator="lessThan">
      <formula>0.5</formula>
    </cfRule>
    <cfRule type="cellIs" dxfId="1853" priority="61" operator="greaterThan">
      <formula>0.5</formula>
    </cfRule>
  </conditionalFormatting>
  <conditionalFormatting sqref="N18">
    <cfRule type="cellIs" dxfId="1852" priority="58" operator="lessThan">
      <formula>4.5</formula>
    </cfRule>
    <cfRule type="cellIs" dxfId="1851" priority="59" operator="greaterThan">
      <formula>5.5</formula>
    </cfRule>
  </conditionalFormatting>
  <conditionalFormatting sqref="O18">
    <cfRule type="cellIs" dxfId="1850" priority="56" operator="lessThan">
      <formula>1.5</formula>
    </cfRule>
    <cfRule type="cellIs" dxfId="1849" priority="57" operator="greaterThan">
      <formula>2.5</formula>
    </cfRule>
  </conditionalFormatting>
  <conditionalFormatting sqref="P18">
    <cfRule type="cellIs" dxfId="1848" priority="54" operator="lessThan">
      <formula>4.5</formula>
    </cfRule>
    <cfRule type="cellIs" dxfId="1847" priority="55" operator="greaterThan">
      <formula>7.5</formula>
    </cfRule>
  </conditionalFormatting>
  <conditionalFormatting sqref="R18:S18">
    <cfRule type="cellIs" dxfId="1846" priority="52" operator="lessThan">
      <formula>2.5</formula>
    </cfRule>
    <cfRule type="cellIs" dxfId="1845" priority="53" operator="greaterThan">
      <formula>4.5</formula>
    </cfRule>
  </conditionalFormatting>
  <conditionalFormatting sqref="T18">
    <cfRule type="cellIs" dxfId="1844" priority="50" operator="lessThan">
      <formula>2.5</formula>
    </cfRule>
    <cfRule type="cellIs" dxfId="1843" priority="51" operator="greaterThan">
      <formula>4.5</formula>
    </cfRule>
  </conditionalFormatting>
  <conditionalFormatting sqref="U18">
    <cfRule type="cellIs" dxfId="1842" priority="49" operator="greaterThan">
      <formula>1.5</formula>
    </cfRule>
  </conditionalFormatting>
  <conditionalFormatting sqref="L18:V18">
    <cfRule type="expression" dxfId="1841" priority="46">
      <formula>L18=""</formula>
    </cfRule>
  </conditionalFormatting>
  <conditionalFormatting sqref="S18">
    <cfRule type="cellIs" dxfId="1840" priority="47" operator="greaterThan">
      <formula>0.5</formula>
    </cfRule>
    <cfRule type="cellIs" dxfId="1839" priority="48" operator="lessThan">
      <formula>0.5</formula>
    </cfRule>
  </conditionalFormatting>
  <conditionalFormatting sqref="L19:M19">
    <cfRule type="cellIs" dxfId="1838" priority="44" operator="lessThan">
      <formula>0.5</formula>
    </cfRule>
    <cfRule type="cellIs" dxfId="1837" priority="45" operator="greaterThan">
      <formula>0.5</formula>
    </cfRule>
  </conditionalFormatting>
  <conditionalFormatting sqref="N19">
    <cfRule type="cellIs" dxfId="1836" priority="42" operator="lessThan">
      <formula>4.5</formula>
    </cfRule>
    <cfRule type="cellIs" dxfId="1835" priority="43" operator="greaterThan">
      <formula>5.5</formula>
    </cfRule>
  </conditionalFormatting>
  <conditionalFormatting sqref="O19">
    <cfRule type="cellIs" dxfId="1834" priority="40" operator="lessThan">
      <formula>1.5</formula>
    </cfRule>
    <cfRule type="cellIs" dxfId="1833" priority="41" operator="greaterThan">
      <formula>2.5</formula>
    </cfRule>
  </conditionalFormatting>
  <conditionalFormatting sqref="P19">
    <cfRule type="cellIs" dxfId="1832" priority="38" operator="lessThan">
      <formula>4.5</formula>
    </cfRule>
    <cfRule type="cellIs" dxfId="1831" priority="39" operator="greaterThan">
      <formula>7.5</formula>
    </cfRule>
  </conditionalFormatting>
  <conditionalFormatting sqref="R19:S19">
    <cfRule type="cellIs" dxfId="1830" priority="36" operator="lessThan">
      <formula>2.5</formula>
    </cfRule>
    <cfRule type="cellIs" dxfId="1829" priority="37" operator="greaterThan">
      <formula>4.5</formula>
    </cfRule>
  </conditionalFormatting>
  <conditionalFormatting sqref="T19">
    <cfRule type="cellIs" dxfId="1828" priority="34" operator="lessThan">
      <formula>2.5</formula>
    </cfRule>
    <cfRule type="cellIs" dxfId="1827" priority="35" operator="greaterThan">
      <formula>4.5</formula>
    </cfRule>
  </conditionalFormatting>
  <conditionalFormatting sqref="U19">
    <cfRule type="cellIs" dxfId="1826" priority="33" operator="greaterThan">
      <formula>1.5</formula>
    </cfRule>
  </conditionalFormatting>
  <conditionalFormatting sqref="M19">
    <cfRule type="cellIs" dxfId="1825" priority="31" operator="lessThan">
      <formula>0.5</formula>
    </cfRule>
    <cfRule type="cellIs" dxfId="1824" priority="32" operator="greaterThan">
      <formula>0.5</formula>
    </cfRule>
  </conditionalFormatting>
  <conditionalFormatting sqref="N19">
    <cfRule type="cellIs" dxfId="1823" priority="29" operator="lessThan">
      <formula>4.5</formula>
    </cfRule>
    <cfRule type="cellIs" dxfId="1822" priority="30" operator="greaterThan">
      <formula>5.5</formula>
    </cfRule>
  </conditionalFormatting>
  <conditionalFormatting sqref="O19">
    <cfRule type="cellIs" dxfId="1821" priority="27" operator="lessThan">
      <formula>1.5</formula>
    </cfRule>
    <cfRule type="cellIs" dxfId="1820" priority="28" operator="greaterThan">
      <formula>2.5</formula>
    </cfRule>
  </conditionalFormatting>
  <conditionalFormatting sqref="P19">
    <cfRule type="cellIs" dxfId="1819" priority="25" operator="lessThan">
      <formula>4.5</formula>
    </cfRule>
    <cfRule type="cellIs" dxfId="1818" priority="26" operator="greaterThan">
      <formula>7.5</formula>
    </cfRule>
  </conditionalFormatting>
  <conditionalFormatting sqref="R19:S19">
    <cfRule type="cellIs" dxfId="1817" priority="23" operator="lessThan">
      <formula>2.5</formula>
    </cfRule>
    <cfRule type="cellIs" dxfId="1816" priority="24" operator="greaterThan">
      <formula>4.5</formula>
    </cfRule>
  </conditionalFormatting>
  <conditionalFormatting sqref="T19">
    <cfRule type="cellIs" dxfId="1815" priority="21" operator="lessThan">
      <formula>2.5</formula>
    </cfRule>
    <cfRule type="cellIs" dxfId="1814" priority="22" operator="greaterThan">
      <formula>4.5</formula>
    </cfRule>
  </conditionalFormatting>
  <conditionalFormatting sqref="U19">
    <cfRule type="cellIs" dxfId="1813" priority="20" operator="greaterThan">
      <formula>1.5</formula>
    </cfRule>
  </conditionalFormatting>
  <conditionalFormatting sqref="L19:V19">
    <cfRule type="expression" dxfId="1812" priority="17">
      <formula>L19=""</formula>
    </cfRule>
  </conditionalFormatting>
  <conditionalFormatting sqref="S19">
    <cfRule type="cellIs" dxfId="1811" priority="18" operator="greaterThan">
      <formula>0.5</formula>
    </cfRule>
    <cfRule type="cellIs" dxfId="1810" priority="19" operator="lessThan">
      <formula>0.5</formula>
    </cfRule>
  </conditionalFormatting>
  <conditionalFormatting sqref="L26:M26">
    <cfRule type="cellIs" dxfId="1809" priority="15" operator="lessThan">
      <formula>0.5</formula>
    </cfRule>
    <cfRule type="cellIs" dxfId="1808" priority="16" operator="greaterThan">
      <formula>0.5</formula>
    </cfRule>
  </conditionalFormatting>
  <conditionalFormatting sqref="N26">
    <cfRule type="cellIs" dxfId="1807" priority="13" operator="lessThan">
      <formula>4.5</formula>
    </cfRule>
    <cfRule type="cellIs" dxfId="1806" priority="14" operator="greaterThan">
      <formula>5.5</formula>
    </cfRule>
  </conditionalFormatting>
  <conditionalFormatting sqref="O26">
    <cfRule type="cellIs" dxfId="1805" priority="11" operator="lessThan">
      <formula>1.5</formula>
    </cfRule>
    <cfRule type="cellIs" dxfId="1804" priority="12" operator="greaterThan">
      <formula>2.5</formula>
    </cfRule>
  </conditionalFormatting>
  <conditionalFormatting sqref="P26">
    <cfRule type="cellIs" dxfId="1803" priority="9" operator="lessThan">
      <formula>4.5</formula>
    </cfRule>
    <cfRule type="cellIs" dxfId="1802" priority="10" operator="greaterThan">
      <formula>7.5</formula>
    </cfRule>
  </conditionalFormatting>
  <conditionalFormatting sqref="R26:S26">
    <cfRule type="cellIs" dxfId="1801" priority="7" operator="lessThan">
      <formula>2.5</formula>
    </cfRule>
    <cfRule type="cellIs" dxfId="1800" priority="8" operator="greaterThan">
      <formula>4.5</formula>
    </cfRule>
  </conditionalFormatting>
  <conditionalFormatting sqref="T26">
    <cfRule type="cellIs" dxfId="1799" priority="5" operator="lessThan">
      <formula>2.5</formula>
    </cfRule>
    <cfRule type="cellIs" dxfId="1798" priority="6" operator="greaterThan">
      <formula>4.5</formula>
    </cfRule>
  </conditionalFormatting>
  <conditionalFormatting sqref="U26">
    <cfRule type="cellIs" dxfId="1797" priority="4" operator="greaterThan">
      <formula>1.5</formula>
    </cfRule>
  </conditionalFormatting>
  <conditionalFormatting sqref="L26:V26">
    <cfRule type="expression" dxfId="1796" priority="1">
      <formula>L26=""</formula>
    </cfRule>
  </conditionalFormatting>
  <conditionalFormatting sqref="S26">
    <cfRule type="cellIs" dxfId="1795" priority="2" operator="greaterThan">
      <formula>0.5</formula>
    </cfRule>
    <cfRule type="cellIs" dxfId="1794" priority="3" operator="lessThan">
      <formula>0.5</formula>
    </cfRule>
  </conditionalFormatting>
  <pageMargins left="0.7" right="0.7" top="0.75" bottom="0.75" header="0.3" footer="0.3"/>
  <pageSetup paperSize="9"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topLeftCell="B4" zoomScaleNormal="100" zoomScaleSheetLayoutView="115" workbookViewId="0">
      <selection activeCell="K29" sqref="K29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72" t="s">
        <v>32</v>
      </c>
      <c r="M1" s="72" t="s">
        <v>33</v>
      </c>
      <c r="N1" s="72" t="s">
        <v>34</v>
      </c>
      <c r="O1" s="67" t="s">
        <v>35</v>
      </c>
      <c r="P1" s="67" t="s">
        <v>36</v>
      </c>
      <c r="Q1" s="67" t="s">
        <v>37</v>
      </c>
      <c r="R1" s="67" t="s">
        <v>474</v>
      </c>
      <c r="S1" s="67" t="s">
        <v>475</v>
      </c>
      <c r="T1" s="67" t="s">
        <v>496</v>
      </c>
      <c r="U1" s="67" t="s">
        <v>38</v>
      </c>
      <c r="V1" s="67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73"/>
      <c r="M2" s="73"/>
      <c r="N2" s="73"/>
      <c r="O2" s="67"/>
      <c r="P2" s="67"/>
      <c r="Q2" s="67"/>
      <c r="R2" s="67"/>
      <c r="S2" s="67"/>
      <c r="T2" s="67"/>
      <c r="U2" s="67"/>
      <c r="V2" s="67"/>
    </row>
    <row r="3" spans="1:22" ht="15" customHeight="1" x14ac:dyDescent="0.25">
      <c r="A3" s="25"/>
      <c r="B3" s="48">
        <f>DATE</f>
        <v>42407</v>
      </c>
      <c r="C3" s="26"/>
      <c r="D3" s="26"/>
      <c r="E3" s="75" t="s">
        <v>473</v>
      </c>
      <c r="F3" s="76"/>
      <c r="G3" s="76"/>
      <c r="H3" s="76"/>
      <c r="I3" s="76"/>
      <c r="J3" s="47" t="s">
        <v>466</v>
      </c>
      <c r="K3" s="47" t="s">
        <v>465</v>
      </c>
      <c r="L3" s="73"/>
      <c r="M3" s="73"/>
      <c r="N3" s="73"/>
      <c r="O3" s="67"/>
      <c r="P3" s="67"/>
      <c r="Q3" s="67"/>
      <c r="R3" s="67"/>
      <c r="S3" s="67"/>
      <c r="T3" s="67"/>
      <c r="U3" s="67"/>
      <c r="V3" s="67"/>
    </row>
    <row r="4" spans="1:22" ht="15" customHeight="1" x14ac:dyDescent="0.25">
      <c r="A4" s="25"/>
      <c r="B4" s="49" t="s">
        <v>794</v>
      </c>
      <c r="C4" s="26"/>
      <c r="D4" s="26"/>
      <c r="E4" s="77" t="s">
        <v>467</v>
      </c>
      <c r="F4" s="78"/>
      <c r="G4" s="78"/>
      <c r="H4" s="78"/>
      <c r="I4" s="79"/>
      <c r="J4" s="56">
        <v>88</v>
      </c>
      <c r="K4" s="56"/>
      <c r="L4" s="73"/>
      <c r="M4" s="73"/>
      <c r="N4" s="73"/>
      <c r="O4" s="67"/>
      <c r="P4" s="67"/>
      <c r="Q4" s="67"/>
      <c r="R4" s="67"/>
      <c r="S4" s="67"/>
      <c r="T4" s="67"/>
      <c r="U4" s="67"/>
      <c r="V4" s="67"/>
    </row>
    <row r="5" spans="1:22" ht="15" customHeight="1" x14ac:dyDescent="0.25">
      <c r="A5" s="25"/>
      <c r="B5" s="42" t="s">
        <v>795</v>
      </c>
      <c r="C5" s="26"/>
      <c r="D5" s="26"/>
      <c r="E5" s="77" t="s">
        <v>468</v>
      </c>
      <c r="F5" s="78"/>
      <c r="G5" s="78"/>
      <c r="H5" s="78"/>
      <c r="I5" s="79"/>
      <c r="J5" s="56">
        <v>8</v>
      </c>
      <c r="K5" s="56">
        <f>L37</f>
        <v>1</v>
      </c>
      <c r="L5" s="73"/>
      <c r="M5" s="73"/>
      <c r="N5" s="73"/>
      <c r="O5" s="67"/>
      <c r="P5" s="67"/>
      <c r="Q5" s="67"/>
      <c r="R5" s="67"/>
      <c r="S5" s="67"/>
      <c r="T5" s="67"/>
      <c r="U5" s="67"/>
      <c r="V5" s="67"/>
    </row>
    <row r="6" spans="1:22" ht="15" customHeight="1" x14ac:dyDescent="0.25">
      <c r="A6" s="25"/>
      <c r="B6" s="80" t="s">
        <v>793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74"/>
      <c r="M6" s="74"/>
      <c r="N6" s="74"/>
      <c r="O6" s="67"/>
      <c r="P6" s="67"/>
      <c r="Q6" s="67"/>
      <c r="R6" s="67"/>
      <c r="S6" s="67"/>
      <c r="T6" s="67"/>
      <c r="U6" s="67"/>
      <c r="V6" s="67"/>
    </row>
    <row r="7" spans="1:22" ht="15" customHeight="1" x14ac:dyDescent="0.25">
      <c r="A7" s="25" t="s">
        <v>2</v>
      </c>
      <c r="B7" s="80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10"/>
      <c r="B9" s="5" t="s">
        <v>739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61" t="s">
        <v>740</v>
      </c>
      <c r="B10" s="8" t="s">
        <v>741</v>
      </c>
      <c r="C10" s="4" t="str">
        <f>CONCATENATE(YEAR,":",MONTH,":",WEEK,":",DAY,":",$A10)</f>
        <v>2016:2:1:7:SONGSHAN_E</v>
      </c>
      <c r="D10" s="4">
        <f>MATCH($C10,REPORT_DATA_BY_COMP!$A:$A,0)</f>
        <v>331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769</v>
      </c>
      <c r="K10" s="4" t="s">
        <v>782</v>
      </c>
      <c r="L10" s="13">
        <f>IFERROR(INDEX(REPORT_DATA_BY_COMP!$A:$AB,$D10,MATCH(L$8,REPORT_DATA_BY_COMP!$A$1:$AB$1,0)), "")</f>
        <v>1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14</v>
      </c>
      <c r="Q10" s="13">
        <f>IFERROR(INDEX(REPORT_DATA_BY_COMP!$A:$AB,$D10,MATCH(Q$8,REPORT_DATA_BY_COMP!$A$1:$AB$1,0)), "")</f>
        <v>16</v>
      </c>
      <c r="R10" s="13">
        <f>IFERROR(INDEX(REPORT_DATA_BY_COMP!$A:$AB,$D10,MATCH(R$8,REPORT_DATA_BY_COMP!$A$1:$AB$1,0)), "")</f>
        <v>8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6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61" t="s">
        <v>742</v>
      </c>
      <c r="B11" s="8" t="s">
        <v>743</v>
      </c>
      <c r="C11" s="4" t="str">
        <f>CONCATENATE(YEAR,":",MONTH,":",WEEK,":",DAY,":",$A11)</f>
        <v>2016:2:1:7:SONGSHAN_S</v>
      </c>
      <c r="D11" s="4">
        <f>MATCH($C11,REPORT_DATA_BY_COMP!$A:$A,0)</f>
        <v>332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3</v>
      </c>
      <c r="H11" s="13">
        <f>IFERROR(INDEX(REPORT_DATA_BY_COMP!$A:$AB,$D11,MATCH(H$8,REPORT_DATA_BY_COMP!$A$1:$AB$1,0)), "")</f>
        <v>3</v>
      </c>
      <c r="I11" s="13" t="str">
        <f>IFERROR(INDEX(REPORT_DATA_BY_COMP!$A:$AB,$D11,MATCH(I$8,REPORT_DATA_BY_COMP!$A$1:$AB$1,0)), "")</f>
        <v>none</v>
      </c>
      <c r="J11" s="4" t="s">
        <v>770</v>
      </c>
      <c r="K11" s="4" t="s">
        <v>783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9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3</v>
      </c>
      <c r="Q11" s="13">
        <f>IFERROR(INDEX(REPORT_DATA_BY_COMP!$A:$AB,$D11,MATCH(Q$8,REPORT_DATA_BY_COMP!$A$1:$AB$1,0)), "")</f>
        <v>3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61" t="s">
        <v>744</v>
      </c>
      <c r="B12" s="8" t="s">
        <v>745</v>
      </c>
      <c r="C12" s="4" t="str">
        <f>CONCATENATE(YEAR,":",MONTH,":",WEEK,":",DAY,":",$A12)</f>
        <v>2016:2:1:7:NEIHU_E</v>
      </c>
      <c r="D12" s="4">
        <f>MATCH($C12,REPORT_DATA_BY_COMP!$A:$A,0)</f>
        <v>320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2</v>
      </c>
      <c r="I12" s="13">
        <f>IFERROR(INDEX(REPORT_DATA_BY_COMP!$A:$AB,$D12,MATCH(I$8,REPORT_DATA_BY_COMP!$A$1:$AB$1,0)), "")</f>
        <v>0</v>
      </c>
      <c r="J12" s="4" t="s">
        <v>771</v>
      </c>
      <c r="K12" s="4" t="s">
        <v>784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0</v>
      </c>
      <c r="Q12" s="13">
        <f>IFERROR(INDEX(REPORT_DATA_BY_COMP!$A:$AB,$D12,MATCH(Q$8,REPORT_DATA_BY_COMP!$A$1:$AB$1,0)), "")</f>
        <v>3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4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61" t="s">
        <v>746</v>
      </c>
      <c r="B13" s="8" t="s">
        <v>747</v>
      </c>
      <c r="C13" s="4" t="str">
        <f>CONCATENATE(YEAR,":",MONTH,":",WEEK,":",DAY,":",$A13)</f>
        <v>2016:2:1:7:NEIHU_S</v>
      </c>
      <c r="D13" s="4">
        <f>MATCH($C13,REPORT_DATA_BY_COMP!$A:$A,0)</f>
        <v>321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772</v>
      </c>
      <c r="K13" s="4" t="s">
        <v>785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3</v>
      </c>
      <c r="Q13" s="13">
        <f>IFERROR(INDEX(REPORT_DATA_BY_COMP!$A:$AB,$D13,MATCH(Q$8,REPORT_DATA_BY_COMP!$A$1:$AB$1,0)), "")</f>
        <v>10</v>
      </c>
      <c r="R13" s="13">
        <f>IFERROR(INDEX(REPORT_DATA_BY_COMP!$A:$AB,$D13,MATCH(R$8,REPORT_DATA_BY_COMP!$A$1:$AB$1,0)), "")</f>
        <v>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61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12</v>
      </c>
      <c r="H14" s="14">
        <f>SUM(H10:H13)</f>
        <v>12</v>
      </c>
      <c r="I14" s="14">
        <f>SUM(I10:I13)</f>
        <v>0</v>
      </c>
      <c r="J14" s="12"/>
      <c r="K14" s="12"/>
      <c r="L14" s="14">
        <f t="shared" ref="L14:V14" si="0">SUM(L10:L13)</f>
        <v>1</v>
      </c>
      <c r="M14" s="14">
        <f t="shared" si="0"/>
        <v>0</v>
      </c>
      <c r="N14" s="14">
        <f t="shared" si="0"/>
        <v>27</v>
      </c>
      <c r="O14" s="14">
        <f t="shared" si="0"/>
        <v>3</v>
      </c>
      <c r="P14" s="14">
        <f t="shared" si="0"/>
        <v>20</v>
      </c>
      <c r="Q14" s="14">
        <f t="shared" si="0"/>
        <v>32</v>
      </c>
      <c r="R14" s="14">
        <f t="shared" si="0"/>
        <v>11</v>
      </c>
      <c r="S14" s="14">
        <f t="shared" si="0"/>
        <v>1</v>
      </c>
      <c r="T14" s="14">
        <f t="shared" si="0"/>
        <v>12</v>
      </c>
      <c r="U14" s="14">
        <f t="shared" si="0"/>
        <v>0</v>
      </c>
      <c r="V14" s="14">
        <f t="shared" si="0"/>
        <v>0</v>
      </c>
    </row>
    <row r="15" spans="1:22" x14ac:dyDescent="0.25">
      <c r="A15" s="10"/>
      <c r="B15" s="59" t="s">
        <v>748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61" t="s">
        <v>749</v>
      </c>
      <c r="B16" s="8" t="s">
        <v>750</v>
      </c>
      <c r="C16" s="4" t="str">
        <f>CONCATENATE(YEAR,":",MONTH,":",WEEK,":",DAY,":",$A16)</f>
        <v>2016:2:1:7:JILONG_A_E</v>
      </c>
      <c r="D16" s="4">
        <f>MATCH($C16,REPORT_DATA_BY_COMP!$A:$A,0)</f>
        <v>307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773</v>
      </c>
      <c r="K16" s="4" t="s">
        <v>786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6</v>
      </c>
      <c r="O16" s="13">
        <f>IFERROR(INDEX(REPORT_DATA_BY_COMP!$A:$AB,$D16,MATCH(O$8,REPORT_DATA_BY_COMP!$A$1:$AB$1,0)), "")</f>
        <v>4</v>
      </c>
      <c r="P16" s="13">
        <f>IFERROR(INDEX(REPORT_DATA_BY_COMP!$A:$AB,$D16,MATCH(P$8,REPORT_DATA_BY_COMP!$A$1:$AB$1,0)), "")</f>
        <v>9</v>
      </c>
      <c r="Q16" s="13">
        <f>IFERROR(INDEX(REPORT_DATA_BY_COMP!$A:$AB,$D16,MATCH(Q$8,REPORT_DATA_BY_COMP!$A$1:$AB$1,0)), "")</f>
        <v>3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10</v>
      </c>
      <c r="U16" s="13">
        <f>IFERROR(INDEX(REPORT_DATA_BY_COMP!$A:$AB,$D16,MATCH(U$8,REPORT_DATA_BY_COMP!$A$1:$AB$1,0)), "")</f>
        <v>4</v>
      </c>
      <c r="V16" s="13">
        <f>IFERROR(INDEX(REPORT_DATA_BY_COMP!$A:$AB,$D16,MATCH(V$8,REPORT_DATA_BY_COMP!$A$1:$AB$1,0)), "")</f>
        <v>0</v>
      </c>
    </row>
    <row r="17" spans="1:22" x14ac:dyDescent="0.25">
      <c r="A17" s="61" t="s">
        <v>751</v>
      </c>
      <c r="B17" s="8" t="s">
        <v>752</v>
      </c>
      <c r="C17" s="4" t="str">
        <f>CONCATENATE(YEAR,":",MONTH,":",WEEK,":",DAY,":",$A17)</f>
        <v>2016:2:1:7:JILONG_B_E</v>
      </c>
      <c r="D17" s="4">
        <f>MATCH($C17,REPORT_DATA_BY_COMP!$A:$A,0)</f>
        <v>308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7</v>
      </c>
      <c r="I17" s="13">
        <f>IFERROR(INDEX(REPORT_DATA_BY_COMP!$A:$AB,$D17,MATCH(I$8,REPORT_DATA_BY_COMP!$A$1:$AB$1,0)), "")</f>
        <v>0</v>
      </c>
      <c r="J17" s="4" t="s">
        <v>774</v>
      </c>
      <c r="K17" s="4" t="s">
        <v>787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5</v>
      </c>
      <c r="P17" s="13">
        <f>IFERROR(INDEX(REPORT_DATA_BY_COMP!$A:$AB,$D17,MATCH(P$8,REPORT_DATA_BY_COMP!$A$1:$AB$1,0)), "")</f>
        <v>4</v>
      </c>
      <c r="Q17" s="13">
        <f>IFERROR(INDEX(REPORT_DATA_BY_COMP!$A:$AB,$D17,MATCH(Q$8,REPORT_DATA_BY_COMP!$A$1:$AB$1,0)), "")</f>
        <v>8</v>
      </c>
      <c r="R17" s="13">
        <f>IFERROR(INDEX(REPORT_DATA_BY_COMP!$A:$AB,$D17,MATCH(R$8,REPORT_DATA_BY_COMP!$A$1:$AB$1,0)), "")</f>
        <v>6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5</v>
      </c>
      <c r="U17" s="13">
        <f>IFERROR(INDEX(REPORT_DATA_BY_COMP!$A:$AB,$D17,MATCH(U$8,REPORT_DATA_BY_COMP!$A$1:$AB$1,0)), "")</f>
        <v>3</v>
      </c>
      <c r="V17" s="13">
        <f>IFERROR(INDEX(REPORT_DATA_BY_COMP!$A:$AB,$D17,MATCH(V$8,REPORT_DATA_BY_COMP!$A$1:$AB$1,0)), "")</f>
        <v>0</v>
      </c>
    </row>
    <row r="18" spans="1:22" x14ac:dyDescent="0.25">
      <c r="A18" s="10"/>
      <c r="B18" s="11" t="s">
        <v>24</v>
      </c>
      <c r="C18" s="12"/>
      <c r="D18" s="12"/>
      <c r="E18" s="14">
        <f>SUM(E16:E17)</f>
        <v>0</v>
      </c>
      <c r="F18" s="14">
        <f>SUM(F16:F17)</f>
        <v>1</v>
      </c>
      <c r="G18" s="14">
        <f>SUM(G16:G17)</f>
        <v>1</v>
      </c>
      <c r="H18" s="14">
        <f>SUM(H16:H17)</f>
        <v>11</v>
      </c>
      <c r="I18" s="14">
        <f>SUM(I16:I17)</f>
        <v>0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13</v>
      </c>
      <c r="O18" s="14">
        <f t="shared" si="1"/>
        <v>9</v>
      </c>
      <c r="P18" s="14">
        <f t="shared" si="1"/>
        <v>13</v>
      </c>
      <c r="Q18" s="14">
        <f t="shared" si="1"/>
        <v>11</v>
      </c>
      <c r="R18" s="14">
        <f t="shared" si="1"/>
        <v>8</v>
      </c>
      <c r="S18" s="14">
        <f t="shared" si="1"/>
        <v>0</v>
      </c>
      <c r="T18" s="14">
        <f t="shared" si="1"/>
        <v>15</v>
      </c>
      <c r="U18" s="14">
        <f t="shared" si="1"/>
        <v>7</v>
      </c>
      <c r="V18" s="14">
        <f t="shared" si="1"/>
        <v>0</v>
      </c>
    </row>
    <row r="19" spans="1:22" x14ac:dyDescent="0.25">
      <c r="A19" s="10"/>
      <c r="B19" s="59" t="s">
        <v>753</v>
      </c>
      <c r="C19" s="6"/>
      <c r="D19" s="6"/>
      <c r="E19" s="6"/>
      <c r="F19" s="6"/>
      <c r="G19" s="6"/>
      <c r="H19" s="6"/>
      <c r="I19" s="6"/>
      <c r="J19" s="5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61" t="s">
        <v>754</v>
      </c>
      <c r="B20" s="8" t="s">
        <v>755</v>
      </c>
      <c r="C20" s="4" t="str">
        <f>CONCATENATE(YEAR,":",MONTH,":",WEEK,":",DAY,":",$A20)</f>
        <v>2016:2:1:7:XIZHI_A_E</v>
      </c>
      <c r="D20" s="4">
        <f>MATCH($C20,REPORT_DATA_BY_COMP!$A:$A,0)</f>
        <v>367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1</v>
      </c>
      <c r="I20" s="13">
        <f>IFERROR(INDEX(REPORT_DATA_BY_COMP!$A:$AB,$D20,MATCH(I$8,REPORT_DATA_BY_COMP!$A$1:$AB$1,0)), "")</f>
        <v>0</v>
      </c>
      <c r="J20" s="4" t="s">
        <v>775</v>
      </c>
      <c r="K20" s="4" t="s">
        <v>788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2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6</v>
      </c>
      <c r="Q20" s="13">
        <f>IFERROR(INDEX(REPORT_DATA_BY_COMP!$A:$AB,$D20,MATCH(Q$8,REPORT_DATA_BY_COMP!$A$1:$AB$1,0)), "")</f>
        <v>17</v>
      </c>
      <c r="R20" s="13">
        <f>IFERROR(INDEX(REPORT_DATA_BY_COMP!$A:$AB,$D20,MATCH(R$8,REPORT_DATA_BY_COMP!$A$1:$AB$1,0)), "")</f>
        <v>5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4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61" t="s">
        <v>756</v>
      </c>
      <c r="B21" s="8" t="s">
        <v>757</v>
      </c>
      <c r="C21" s="4" t="str">
        <f>CONCATENATE(YEAR,":",MONTH,":",WEEK,":",DAY,":",$A21)</f>
        <v>2016:2:1:7:XIZHI_B_E</v>
      </c>
      <c r="D21" s="4">
        <f>MATCH($C21,REPORT_DATA_BY_COMP!$A:$A,0)</f>
        <v>368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776</v>
      </c>
      <c r="K21" s="4" t="s">
        <v>789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5</v>
      </c>
      <c r="O21" s="13">
        <f>IFERROR(INDEX(REPORT_DATA_BY_COMP!$A:$AB,$D21,MATCH(O$8,REPORT_DATA_BY_COMP!$A$1:$AB$1,0)), "")</f>
        <v>1</v>
      </c>
      <c r="P21" s="13">
        <f>IFERROR(INDEX(REPORT_DATA_BY_COMP!$A:$AB,$D21,MATCH(P$8,REPORT_DATA_BY_COMP!$A$1:$AB$1,0)), "")</f>
        <v>7</v>
      </c>
      <c r="Q21" s="13">
        <f>IFERROR(INDEX(REPORT_DATA_BY_COMP!$A:$AB,$D21,MATCH(Q$8,REPORT_DATA_BY_COMP!$A$1:$AB$1,0)), "")</f>
        <v>14</v>
      </c>
      <c r="R21" s="13">
        <f>IFERROR(INDEX(REPORT_DATA_BY_COMP!$A:$AB,$D21,MATCH(R$8,REPORT_DATA_BY_COMP!$A$1:$AB$1,0)), "")</f>
        <v>5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0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61" t="s">
        <v>758</v>
      </c>
      <c r="B22" s="8" t="s">
        <v>759</v>
      </c>
      <c r="C22" s="4" t="str">
        <f>CONCATENATE(YEAR,":",MONTH,":",WEEK,":",DAY,":",$A22)</f>
        <v>2016:2:1:7:XIZHI_S</v>
      </c>
      <c r="D22" s="4">
        <f>MATCH($C22,REPORT_DATA_BY_COMP!$A:$A,0)</f>
        <v>369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1</v>
      </c>
      <c r="H22" s="13">
        <f>IFERROR(INDEX(REPORT_DATA_BY_COMP!$A:$AB,$D22,MATCH(H$8,REPORT_DATA_BY_COMP!$A$1:$AB$1,0)), "")</f>
        <v>3</v>
      </c>
      <c r="I22" s="13">
        <f>IFERROR(INDEX(REPORT_DATA_BY_COMP!$A:$AB,$D22,MATCH(I$8,REPORT_DATA_BY_COMP!$A$1:$AB$1,0)), "")</f>
        <v>0</v>
      </c>
      <c r="J22" s="4" t="s">
        <v>777</v>
      </c>
      <c r="K22" s="4" t="s">
        <v>790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3</v>
      </c>
      <c r="P22" s="13">
        <f>IFERROR(INDEX(REPORT_DATA_BY_COMP!$A:$AB,$D22,MATCH(P$8,REPORT_DATA_BY_COMP!$A$1:$AB$1,0)), "")</f>
        <v>5</v>
      </c>
      <c r="Q22" s="13">
        <f>IFERROR(INDEX(REPORT_DATA_BY_COMP!$A:$AB,$D22,MATCH(Q$8,REPORT_DATA_BY_COMP!$A$1:$AB$1,0)), "")</f>
        <v>26</v>
      </c>
      <c r="R22" s="13">
        <f>IFERROR(INDEX(REPORT_DATA_BY_COMP!$A:$AB,$D22,MATCH(R$8,REPORT_DATA_BY_COMP!$A$1:$AB$1,0)), "")</f>
        <v>8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4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10"/>
      <c r="B23" s="11" t="s">
        <v>24</v>
      </c>
      <c r="C23" s="12"/>
      <c r="D23" s="12"/>
      <c r="E23" s="14">
        <f>SUM(E20:E22)</f>
        <v>0</v>
      </c>
      <c r="F23" s="14">
        <f>SUM(F20:F22)</f>
        <v>0</v>
      </c>
      <c r="G23" s="14">
        <f>SUM(G20:G22)</f>
        <v>3</v>
      </c>
      <c r="H23" s="14">
        <f>SUM(H20:H22)</f>
        <v>8</v>
      </c>
      <c r="I23" s="14">
        <f>SUM(I20:I22)</f>
        <v>0</v>
      </c>
      <c r="J23" s="12"/>
      <c r="K23" s="12"/>
      <c r="L23" s="14">
        <f t="shared" ref="L23:V23" si="2">SUM(L20:L22)</f>
        <v>0</v>
      </c>
      <c r="M23" s="14">
        <f t="shared" si="2"/>
        <v>0</v>
      </c>
      <c r="N23" s="14">
        <f t="shared" si="2"/>
        <v>13</v>
      </c>
      <c r="O23" s="14">
        <f t="shared" si="2"/>
        <v>4</v>
      </c>
      <c r="P23" s="14">
        <f t="shared" si="2"/>
        <v>18</v>
      </c>
      <c r="Q23" s="14">
        <f t="shared" si="2"/>
        <v>57</v>
      </c>
      <c r="R23" s="14">
        <f t="shared" si="2"/>
        <v>18</v>
      </c>
      <c r="S23" s="14">
        <f t="shared" si="2"/>
        <v>0</v>
      </c>
      <c r="T23" s="14">
        <f t="shared" si="2"/>
        <v>8</v>
      </c>
      <c r="U23" s="14">
        <f t="shared" si="2"/>
        <v>0</v>
      </c>
      <c r="V23" s="14">
        <f t="shared" si="2"/>
        <v>0</v>
      </c>
    </row>
    <row r="24" spans="1:22" x14ac:dyDescent="0.25">
      <c r="A24" s="10"/>
      <c r="B24" s="5" t="s">
        <v>760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 x14ac:dyDescent="0.25">
      <c r="A25" s="61" t="s">
        <v>761</v>
      </c>
      <c r="B25" s="8" t="s">
        <v>762</v>
      </c>
      <c r="C25" s="4" t="str">
        <f>CONCATENATE(YEAR,":",MONTH,":",WEEK,":",DAY,":",$A25)</f>
        <v>2016:2:1:7:YILAN_E</v>
      </c>
      <c r="D25" s="4">
        <f>MATCH($C25,REPORT_DATA_BY_COMP!$A:$A,0)</f>
        <v>370</v>
      </c>
      <c r="E25" s="13">
        <f>IFERROR(INDEX(REPORT_DATA_BY_COMP!$A:$AB,$D25,MATCH(E$8,REPORT_DATA_BY_COMP!$A$1:$AB$1,0)), "")</f>
        <v>0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1</v>
      </c>
      <c r="H25" s="13">
        <f>IFERROR(INDEX(REPORT_DATA_BY_COMP!$A:$AB,$D25,MATCH(H$8,REPORT_DATA_BY_COMP!$A$1:$AB$1,0)), "")</f>
        <v>1</v>
      </c>
      <c r="I25" s="13">
        <f>IFERROR(INDEX(REPORT_DATA_BY_COMP!$A:$AB,$D25,MATCH(I$8,REPORT_DATA_BY_COMP!$A$1:$AB$1,0)), "")</f>
        <v>0</v>
      </c>
      <c r="J25" s="4" t="s">
        <v>778</v>
      </c>
      <c r="K25" s="4" t="s">
        <v>791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0</v>
      </c>
      <c r="O25" s="13">
        <f>IFERROR(INDEX(REPORT_DATA_BY_COMP!$A:$AB,$D25,MATCH(O$8,REPORT_DATA_BY_COMP!$A$1:$AB$1,0)), "")</f>
        <v>0</v>
      </c>
      <c r="P25" s="13">
        <f>IFERROR(INDEX(REPORT_DATA_BY_COMP!$A:$AB,$D25,MATCH(P$8,REPORT_DATA_BY_COMP!$A$1:$AB$1,0)), "")</f>
        <v>1</v>
      </c>
      <c r="Q25" s="13">
        <f>IFERROR(INDEX(REPORT_DATA_BY_COMP!$A:$AB,$D25,MATCH(Q$8,REPORT_DATA_BY_COMP!$A$1:$AB$1,0)), "")</f>
        <v>1</v>
      </c>
      <c r="R25" s="13">
        <f>IFERROR(INDEX(REPORT_DATA_BY_COMP!$A:$AB,$D25,MATCH(R$8,REPORT_DATA_BY_COMP!$A$1:$AB$1,0)), "")</f>
        <v>0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0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0</v>
      </c>
    </row>
    <row r="26" spans="1:22" x14ac:dyDescent="0.25">
      <c r="A26" s="61" t="s">
        <v>763</v>
      </c>
      <c r="B26" s="8" t="s">
        <v>764</v>
      </c>
      <c r="C26" s="4" t="str">
        <f>CONCATENATE(YEAR,":",MONTH,":",WEEK,":",DAY,":",$A26)</f>
        <v>2016:2:1:7:YILAN_S</v>
      </c>
      <c r="D26" s="4">
        <f>MATCH($C26,REPORT_DATA_BY_COMP!$A:$A,0)</f>
        <v>371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1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779</v>
      </c>
      <c r="K26" s="4" t="s">
        <v>792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4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5</v>
      </c>
      <c r="Q26" s="13">
        <f>IFERROR(INDEX(REPORT_DATA_BY_COMP!$A:$AB,$D26,MATCH(Q$8,REPORT_DATA_BY_COMP!$A$1:$AB$1,0)), "")</f>
        <v>19</v>
      </c>
      <c r="R26" s="13">
        <f>IFERROR(INDEX(REPORT_DATA_BY_COMP!$A:$AB,$D26,MATCH(R$8,REPORT_DATA_BY_COMP!$A$1:$AB$1,0)), "")</f>
        <v>4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0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61" t="s">
        <v>765</v>
      </c>
      <c r="B27" s="8" t="s">
        <v>766</v>
      </c>
      <c r="C27" s="4" t="str">
        <f>CONCATENATE(YEAR,":",MONTH,":",WEEK,":",DAY,":",$A27)</f>
        <v>2016:2:1:7:LUODONG_A_E</v>
      </c>
      <c r="D27" s="4">
        <f>MATCH($C27,REPORT_DATA_BY_COMP!$A:$A,0)</f>
        <v>312</v>
      </c>
      <c r="E27" s="13">
        <f>IFERROR(INDEX(REPORT_DATA_BY_COMP!$A:$AB,$D27,MATCH(E$8,REPORT_DATA_BY_COMP!$A$1:$AB$1,0)), "")</f>
        <v>0</v>
      </c>
      <c r="F27" s="13">
        <f>IFERROR(INDEX(REPORT_DATA_BY_COMP!$A:$AB,$D27,MATCH(F$8,REPORT_DATA_BY_COMP!$A$1:$AB$1,0)), "")</f>
        <v>0</v>
      </c>
      <c r="G27" s="13">
        <f>IFERROR(INDEX(REPORT_DATA_BY_COMP!$A:$AB,$D27,MATCH(G$8,REPORT_DATA_BY_COMP!$A$1:$AB$1,0)), "")</f>
        <v>0</v>
      </c>
      <c r="H27" s="13">
        <f>IFERROR(INDEX(REPORT_DATA_BY_COMP!$A:$AB,$D27,MATCH(H$8,REPORT_DATA_BY_COMP!$A$1:$AB$1,0)), "")</f>
        <v>1</v>
      </c>
      <c r="I27" s="13">
        <f>IFERROR(INDEX(REPORT_DATA_BY_COMP!$A:$AB,$D27,MATCH(I$8,REPORT_DATA_BY_COMP!$A$1:$AB$1,0)), "")</f>
        <v>0</v>
      </c>
      <c r="J27" s="4" t="s">
        <v>780</v>
      </c>
      <c r="K27" s="4" t="s">
        <v>1008</v>
      </c>
      <c r="L27" s="13">
        <f>IFERROR(INDEX(REPORT_DATA_BY_COMP!$A:$AB,$D27,MATCH(L$8,REPORT_DATA_BY_COMP!$A$1:$AB$1,0)), "")</f>
        <v>0</v>
      </c>
      <c r="M27" s="13">
        <f>IFERROR(INDEX(REPORT_DATA_BY_COMP!$A:$AB,$D27,MATCH(M$8,REPORT_DATA_BY_COMP!$A$1:$AB$1,0)), "")</f>
        <v>0</v>
      </c>
      <c r="N27" s="13">
        <f>IFERROR(INDEX(REPORT_DATA_BY_COMP!$A:$AB,$D27,MATCH(N$8,REPORT_DATA_BY_COMP!$A$1:$AB$1,0)), "")</f>
        <v>3</v>
      </c>
      <c r="O27" s="13">
        <f>IFERROR(INDEX(REPORT_DATA_BY_COMP!$A:$AB,$D27,MATCH(O$8,REPORT_DATA_BY_COMP!$A$1:$AB$1,0)), "")</f>
        <v>3</v>
      </c>
      <c r="P27" s="13">
        <f>IFERROR(INDEX(REPORT_DATA_BY_COMP!$A:$AB,$D27,MATCH(P$8,REPORT_DATA_BY_COMP!$A$1:$AB$1,0)), "")</f>
        <v>7</v>
      </c>
      <c r="Q27" s="13">
        <f>IFERROR(INDEX(REPORT_DATA_BY_COMP!$A:$AB,$D27,MATCH(Q$8,REPORT_DATA_BY_COMP!$A$1:$AB$1,0)), "")</f>
        <v>5</v>
      </c>
      <c r="R27" s="13">
        <f>IFERROR(INDEX(REPORT_DATA_BY_COMP!$A:$AB,$D27,MATCH(R$8,REPORT_DATA_BY_COMP!$A$1:$AB$1,0)), "")</f>
        <v>3</v>
      </c>
      <c r="S27" s="13">
        <f>IFERROR(INDEX(REPORT_DATA_BY_COMP!$A:$AB,$D27,MATCH(S$8,REPORT_DATA_BY_COMP!$A$1:$AB$1,0)), "")</f>
        <v>0</v>
      </c>
      <c r="T27" s="13">
        <f>IFERROR(INDEX(REPORT_DATA_BY_COMP!$A:$AB,$D27,MATCH(T$8,REPORT_DATA_BY_COMP!$A$1:$AB$1,0)), "")</f>
        <v>3</v>
      </c>
      <c r="U27" s="13">
        <f>IFERROR(INDEX(REPORT_DATA_BY_COMP!$A:$AB,$D27,MATCH(U$8,REPORT_DATA_BY_COMP!$A$1:$AB$1,0)), "")</f>
        <v>1</v>
      </c>
      <c r="V27" s="13">
        <f>IFERROR(INDEX(REPORT_DATA_BY_COMP!$A:$AB,$D27,MATCH(V$8,REPORT_DATA_BY_COMP!$A$1:$AB$1,0)), "")</f>
        <v>0</v>
      </c>
    </row>
    <row r="28" spans="1:22" x14ac:dyDescent="0.25">
      <c r="A28" s="61" t="s">
        <v>767</v>
      </c>
      <c r="B28" s="8" t="s">
        <v>768</v>
      </c>
      <c r="C28" s="4" t="str">
        <f>CONCATENATE(YEAR,":",MONTH,":",WEEK,":",DAY,":",$A28)</f>
        <v>2016:2:1:7:LUODONG_B_E</v>
      </c>
      <c r="D28" s="4">
        <f>MATCH($C28,REPORT_DATA_BY_COMP!$A:$A,0)</f>
        <v>313</v>
      </c>
      <c r="E28" s="13">
        <f>IFERROR(INDEX(REPORT_DATA_BY_COMP!$A:$AB,$D28,MATCH(E$8,REPORT_DATA_BY_COMP!$A$1:$AB$1,0)), "")</f>
        <v>0</v>
      </c>
      <c r="F28" s="13">
        <f>IFERROR(INDEX(REPORT_DATA_BY_COMP!$A:$AB,$D28,MATCH(F$8,REPORT_DATA_BY_COMP!$A$1:$AB$1,0)), "")</f>
        <v>1</v>
      </c>
      <c r="G28" s="13">
        <f>IFERROR(INDEX(REPORT_DATA_BY_COMP!$A:$AB,$D28,MATCH(G$8,REPORT_DATA_BY_COMP!$A$1:$AB$1,0)), "")</f>
        <v>0</v>
      </c>
      <c r="H28" s="13">
        <f>IFERROR(INDEX(REPORT_DATA_BY_COMP!$A:$AB,$D28,MATCH(H$8,REPORT_DATA_BY_COMP!$A$1:$AB$1,0)), "")</f>
        <v>5</v>
      </c>
      <c r="I28" s="13">
        <f>IFERROR(INDEX(REPORT_DATA_BY_COMP!$A:$AB,$D28,MATCH(I$8,REPORT_DATA_BY_COMP!$A$1:$AB$1,0)), "")</f>
        <v>0</v>
      </c>
      <c r="J28" s="4" t="s">
        <v>781</v>
      </c>
      <c r="K28" s="4" t="s">
        <v>1009</v>
      </c>
      <c r="L28" s="13">
        <f>IFERROR(INDEX(REPORT_DATA_BY_COMP!$A:$AB,$D28,MATCH(L$8,REPORT_DATA_BY_COMP!$A$1:$AB$1,0)), "")</f>
        <v>0</v>
      </c>
      <c r="M28" s="13">
        <f>IFERROR(INDEX(REPORT_DATA_BY_COMP!$A:$AB,$D28,MATCH(M$8,REPORT_DATA_BY_COMP!$A$1:$AB$1,0)), "")</f>
        <v>0</v>
      </c>
      <c r="N28" s="13">
        <f>IFERROR(INDEX(REPORT_DATA_BY_COMP!$A:$AB,$D28,MATCH(N$8,REPORT_DATA_BY_COMP!$A$1:$AB$1,0)), "")</f>
        <v>7</v>
      </c>
      <c r="O28" s="13">
        <f>IFERROR(INDEX(REPORT_DATA_BY_COMP!$A:$AB,$D28,MATCH(O$8,REPORT_DATA_BY_COMP!$A$1:$AB$1,0)), "")</f>
        <v>1</v>
      </c>
      <c r="P28" s="13">
        <f>IFERROR(INDEX(REPORT_DATA_BY_COMP!$A:$AB,$D28,MATCH(P$8,REPORT_DATA_BY_COMP!$A$1:$AB$1,0)), "")</f>
        <v>12</v>
      </c>
      <c r="Q28" s="13">
        <f>IFERROR(INDEX(REPORT_DATA_BY_COMP!$A:$AB,$D28,MATCH(Q$8,REPORT_DATA_BY_COMP!$A$1:$AB$1,0)), "")</f>
        <v>11</v>
      </c>
      <c r="R28" s="13">
        <f>IFERROR(INDEX(REPORT_DATA_BY_COMP!$A:$AB,$D28,MATCH(R$8,REPORT_DATA_BY_COMP!$A$1:$AB$1,0)), "")</f>
        <v>4</v>
      </c>
      <c r="S28" s="13">
        <f>IFERROR(INDEX(REPORT_DATA_BY_COMP!$A:$AB,$D28,MATCH(S$8,REPORT_DATA_BY_COMP!$A$1:$AB$1,0)), "")</f>
        <v>0</v>
      </c>
      <c r="T28" s="13">
        <f>IFERROR(INDEX(REPORT_DATA_BY_COMP!$A:$AB,$D28,MATCH(T$8,REPORT_DATA_BY_COMP!$A$1:$AB$1,0)), "")</f>
        <v>4</v>
      </c>
      <c r="U28" s="13">
        <f>IFERROR(INDEX(REPORT_DATA_BY_COMP!$A:$AB,$D28,MATCH(U$8,REPORT_DATA_BY_COMP!$A$1:$AB$1,0)), "")</f>
        <v>2</v>
      </c>
      <c r="V28" s="13">
        <f>IFERROR(INDEX(REPORT_DATA_BY_COMP!$A:$AB,$D28,MATCH(V$8,REPORT_DATA_BY_COMP!$A$1:$AB$1,0)), "")</f>
        <v>0</v>
      </c>
    </row>
    <row r="29" spans="1:22" x14ac:dyDescent="0.25">
      <c r="A29" s="61"/>
      <c r="B29" s="11" t="s">
        <v>24</v>
      </c>
      <c r="C29" s="12"/>
      <c r="D29" s="12"/>
      <c r="E29" s="14">
        <f>SUM(E25:E28)</f>
        <v>0</v>
      </c>
      <c r="F29" s="14">
        <f t="shared" ref="F29" si="3">SUM(F25:F28)</f>
        <v>1</v>
      </c>
      <c r="G29" s="14">
        <f t="shared" ref="G29" si="4">SUM(G25:G28)</f>
        <v>2</v>
      </c>
      <c r="H29" s="14">
        <f t="shared" ref="H29" si="5">SUM(H25:H28)</f>
        <v>8</v>
      </c>
      <c r="I29" s="14">
        <f>SUM(I25:I28)</f>
        <v>0</v>
      </c>
      <c r="J29" s="12"/>
      <c r="K29" s="12"/>
      <c r="L29" s="14">
        <f t="shared" ref="L29" si="6">SUM(L25:L28)</f>
        <v>0</v>
      </c>
      <c r="M29" s="14">
        <f t="shared" ref="M29" si="7">SUM(M25:M28)</f>
        <v>0</v>
      </c>
      <c r="N29" s="14">
        <f t="shared" ref="N29" si="8">SUM(N25:N28)</f>
        <v>14</v>
      </c>
      <c r="O29" s="14">
        <f t="shared" ref="O29" si="9">SUM(O25:O28)</f>
        <v>6</v>
      </c>
      <c r="P29" s="14">
        <f t="shared" ref="P29" si="10">SUM(P25:P28)</f>
        <v>25</v>
      </c>
      <c r="Q29" s="14">
        <f t="shared" ref="Q29" si="11">SUM(Q25:Q28)</f>
        <v>36</v>
      </c>
      <c r="R29" s="14">
        <f t="shared" ref="R29" si="12">SUM(R25:R28)</f>
        <v>11</v>
      </c>
      <c r="S29" s="14">
        <f t="shared" ref="S29" si="13">SUM(S25:S28)</f>
        <v>0</v>
      </c>
      <c r="T29" s="14">
        <f t="shared" ref="T29" si="14">SUM(T25:T28)</f>
        <v>7</v>
      </c>
      <c r="U29" s="14">
        <f t="shared" ref="U29" si="15">SUM(U25:U28)</f>
        <v>3</v>
      </c>
      <c r="V29" s="14">
        <f>SUM(V25:V28)</f>
        <v>0</v>
      </c>
    </row>
    <row r="31" spans="1:22" x14ac:dyDescent="0.25">
      <c r="B31" s="15" t="s">
        <v>67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</row>
    <row r="32" spans="1:22" x14ac:dyDescent="0.25">
      <c r="A32" s="9" t="s">
        <v>70</v>
      </c>
      <c r="B32" s="35" t="s">
        <v>57</v>
      </c>
      <c r="C32" s="16" t="str">
        <f>CONCATENATE(YEAR,":",MONTH,":1:",WEEKLY_REPORT_DAY,":", $A32)</f>
        <v>2016:2:1:7:EAST</v>
      </c>
      <c r="D32" s="16">
        <f>MATCH($C32,REPORT_DATA_BY_ZONE!$A:$A, 0)</f>
        <v>36</v>
      </c>
      <c r="E32" s="13">
        <f>IFERROR(INDEX(REPORT_DATA_BY_ZONE!$A:$AA,$D32,MATCH(E$8,REPORT_DATA_BY_ZONE!$A$1:$AA$1,0)), "")</f>
        <v>0</v>
      </c>
      <c r="F32" s="13">
        <f>IFERROR(INDEX(REPORT_DATA_BY_ZONE!$A:$AA,$D32,MATCH(F$8,REPORT_DATA_BY_ZONE!$A$1:$AA$1,0)), "")</f>
        <v>2</v>
      </c>
      <c r="G32" s="13">
        <f>IFERROR(INDEX(REPORT_DATA_BY_ZONE!$A:$AA,$D32,MATCH(G$8,REPORT_DATA_BY_ZONE!$A$1:$AA$1,0)), "")</f>
        <v>18</v>
      </c>
      <c r="H32" s="13">
        <f>IFERROR(INDEX(REPORT_DATA_BY_ZONE!$A:$AA,$D32,MATCH(H$8,REPORT_DATA_BY_ZONE!$A$1:$AA$1,0)), "")</f>
        <v>39</v>
      </c>
      <c r="I32" s="13">
        <f>IFERROR(INDEX(REPORT_DATA_BY_ZONE!$A:$AA,$D32,MATCH(I$8,REPORT_DATA_BY_ZONE!$A$1:$AA$1,0)), "")</f>
        <v>0</v>
      </c>
      <c r="J32" s="16"/>
      <c r="K32" s="16"/>
      <c r="L32" s="21">
        <f>IFERROR(INDEX(REPORT_DATA_BY_ZONE!$A:$AA,$D32,MATCH(L$8,REPORT_DATA_BY_ZONE!$A$1:$AA$1,0)), "")</f>
        <v>1</v>
      </c>
      <c r="M32" s="21">
        <f>IFERROR(INDEX(REPORT_DATA_BY_ZONE!$A:$AA,$D32,MATCH(M$8,REPORT_DATA_BY_ZONE!$A$1:$AA$1,0)), "")</f>
        <v>0</v>
      </c>
      <c r="N32" s="21">
        <f>IFERROR(INDEX(REPORT_DATA_BY_ZONE!$A:$AA,$D32,MATCH(N$8,REPORT_DATA_BY_ZONE!$A$1:$AA$1,0)), "")</f>
        <v>67</v>
      </c>
      <c r="O32" s="21">
        <f>IFERROR(INDEX(REPORT_DATA_BY_ZONE!$A:$AA,$D32,MATCH(O$8,REPORT_DATA_BY_ZONE!$A$1:$AA$1,0)), "")</f>
        <v>22</v>
      </c>
      <c r="P32" s="21">
        <f>IFERROR(INDEX(REPORT_DATA_BY_ZONE!$A:$AA,$D32,MATCH(P$8,REPORT_DATA_BY_ZONE!$A$1:$AA$1,0)), "")</f>
        <v>76</v>
      </c>
      <c r="Q32" s="21">
        <f>IFERROR(INDEX(REPORT_DATA_BY_ZONE!$A:$AA,$D32,MATCH(Q$8,REPORT_DATA_BY_ZONE!$A$1:$AA$1,0)), "")</f>
        <v>136</v>
      </c>
      <c r="R32" s="21">
        <f>IFERROR(INDEX(REPORT_DATA_BY_ZONE!$A:$AA,$D32,MATCH(R$8,REPORT_DATA_BY_ZONE!$A$1:$AA$1,0)), "")</f>
        <v>48</v>
      </c>
      <c r="S32" s="21">
        <f>IFERROR(INDEX(REPORT_DATA_BY_ZONE!$A:$AA,$D32,MATCH(S$8,REPORT_DATA_BY_ZONE!$A$1:$AA$1,0)), "")</f>
        <v>1</v>
      </c>
      <c r="T32" s="21">
        <f>IFERROR(INDEX(REPORT_DATA_BY_ZONE!$A:$AA,$D32,MATCH(T$8,REPORT_DATA_BY_ZONE!$A$1:$AA$1,0)), "")</f>
        <v>42</v>
      </c>
      <c r="U32" s="21">
        <f>IFERROR(INDEX(REPORT_DATA_BY_ZONE!$A:$AA,$D32,MATCH(U$8,REPORT_DATA_BY_ZONE!$A$1:$AA$1,0)), "")</f>
        <v>10</v>
      </c>
      <c r="V32" s="21">
        <f>IFERROR(INDEX(REPORT_DATA_BY_ZONE!$A:$AA,$D32,MATCH(V$8,REPORT_DATA_BY_ZONE!$A$1:$AA$1,0)), "")</f>
        <v>0</v>
      </c>
    </row>
    <row r="33" spans="1:22" x14ac:dyDescent="0.25">
      <c r="A33" s="9" t="s">
        <v>70</v>
      </c>
      <c r="B33" s="35" t="s">
        <v>58</v>
      </c>
      <c r="C33" s="16" t="str">
        <f>CONCATENATE(YEAR,":",MONTH,":2:",WEEKLY_REPORT_DAY,":", $A33)</f>
        <v>2016:2:2:7:EAST</v>
      </c>
      <c r="D33" s="16" t="e">
        <f>MATCH($C33,REPORT_DATA_BY_ZONE!$A:$A, 0)</f>
        <v>#N/A</v>
      </c>
      <c r="E33" s="13" t="str">
        <f>IFERROR(INDEX(REPORT_DATA_BY_ZONE!$A:$AA,$D33,MATCH(E$8,REPORT_DATA_BY_ZONE!$A$1:$AA$1,0)), "")</f>
        <v/>
      </c>
      <c r="F33" s="13" t="str">
        <f>IFERROR(INDEX(REPORT_DATA_BY_ZONE!$A:$AA,$D33,MATCH(F$8,REPORT_DATA_BY_ZONE!$A$1:$AA$1,0)), "")</f>
        <v/>
      </c>
      <c r="G33" s="13" t="str">
        <f>IFERROR(INDEX(REPORT_DATA_BY_ZONE!$A:$AA,$D33,MATCH(G$8,REPORT_DATA_BY_ZONE!$A$1:$AA$1,0)), "")</f>
        <v/>
      </c>
      <c r="H33" s="13" t="str">
        <f>IFERROR(INDEX(REPORT_DATA_BY_ZONE!$A:$AA,$D33,MATCH(H$8,REPORT_DATA_BY_ZONE!$A$1:$AA$1,0)), "")</f>
        <v/>
      </c>
      <c r="I33" s="13" t="str">
        <f>IFERROR(INDEX(REPORT_DATA_BY_ZONE!$A:$AA,$D33,MATCH(I$8,REPORT_DATA_BY_ZONE!$A$1:$AA$1,0)), "")</f>
        <v/>
      </c>
      <c r="J33" s="16"/>
      <c r="K33" s="16"/>
      <c r="L33" s="21" t="str">
        <f>IFERROR(INDEX(REPORT_DATA_BY_ZONE!$A:$AA,$D33,MATCH(L$8,REPORT_DATA_BY_ZONE!$A$1:$AA$1,0)), "")</f>
        <v/>
      </c>
      <c r="M33" s="21" t="str">
        <f>IFERROR(INDEX(REPORT_DATA_BY_ZONE!$A:$AA,$D33,MATCH(M$8,REPORT_DATA_BY_ZONE!$A$1:$AA$1,0)), "")</f>
        <v/>
      </c>
      <c r="N33" s="21" t="str">
        <f>IFERROR(INDEX(REPORT_DATA_BY_ZONE!$A:$AA,$D33,MATCH(N$8,REPORT_DATA_BY_ZONE!$A$1:$AA$1,0)), "")</f>
        <v/>
      </c>
      <c r="O33" s="21" t="str">
        <f>IFERROR(INDEX(REPORT_DATA_BY_ZONE!$A:$AA,$D33,MATCH(O$8,REPORT_DATA_BY_ZONE!$A$1:$AA$1,0)), "")</f>
        <v/>
      </c>
      <c r="P33" s="21" t="str">
        <f>IFERROR(INDEX(REPORT_DATA_BY_ZONE!$A:$AA,$D33,MATCH(P$8,REPORT_DATA_BY_ZONE!$A$1:$AA$1,0)), "")</f>
        <v/>
      </c>
      <c r="Q33" s="21" t="str">
        <f>IFERROR(INDEX(REPORT_DATA_BY_ZONE!$A:$AA,$D33,MATCH(Q$8,REPORT_DATA_BY_ZONE!$A$1:$AA$1,0)), "")</f>
        <v/>
      </c>
      <c r="R33" s="21" t="str">
        <f>IFERROR(INDEX(REPORT_DATA_BY_ZONE!$A:$AA,$D33,MATCH(R$8,REPORT_DATA_BY_ZONE!$A$1:$AA$1,0)), "")</f>
        <v/>
      </c>
      <c r="S33" s="21" t="str">
        <f>IFERROR(INDEX(REPORT_DATA_BY_ZONE!$A:$AA,$D33,MATCH(S$8,REPORT_DATA_BY_ZONE!$A$1:$AA$1,0)), "")</f>
        <v/>
      </c>
      <c r="T33" s="21" t="str">
        <f>IFERROR(INDEX(REPORT_DATA_BY_ZONE!$A:$AA,$D33,MATCH(T$8,REPORT_DATA_BY_ZONE!$A$1:$AA$1,0)), "")</f>
        <v/>
      </c>
      <c r="U33" s="21" t="str">
        <f>IFERROR(INDEX(REPORT_DATA_BY_ZONE!$A:$AA,$D33,MATCH(U$8,REPORT_DATA_BY_ZONE!$A$1:$AA$1,0)), "")</f>
        <v/>
      </c>
      <c r="V33" s="21" t="str">
        <f>IFERROR(INDEX(REPORT_DATA_BY_ZONE!$A:$AA,$D33,MATCH(V$8,REPORT_DATA_BY_ZONE!$A$1:$AA$1,0)), "")</f>
        <v/>
      </c>
    </row>
    <row r="34" spans="1:22" x14ac:dyDescent="0.25">
      <c r="A34" s="9" t="s">
        <v>70</v>
      </c>
      <c r="B34" s="35" t="s">
        <v>59</v>
      </c>
      <c r="C34" s="16" t="str">
        <f>CONCATENATE(YEAR,":",MONTH,":3:",WEEKLY_REPORT_DAY,":", $A34)</f>
        <v>2016:2:3:7:EAST</v>
      </c>
      <c r="D34" s="16" t="e">
        <f>MATCH($C34,REPORT_DATA_BY_ZONE!$A:$A, 0)</f>
        <v>#N/A</v>
      </c>
      <c r="E34" s="13" t="str">
        <f>IFERROR(INDEX(REPORT_DATA_BY_ZONE!$A:$AA,$D34,MATCH(E$8,REPORT_DATA_BY_ZONE!$A$1:$AA$1,0)), "")</f>
        <v/>
      </c>
      <c r="F34" s="13" t="str">
        <f>IFERROR(INDEX(REPORT_DATA_BY_ZONE!$A:$AA,$D34,MATCH(F$8,REPORT_DATA_BY_ZONE!$A$1:$AA$1,0)), "")</f>
        <v/>
      </c>
      <c r="G34" s="13" t="str">
        <f>IFERROR(INDEX(REPORT_DATA_BY_ZONE!$A:$AA,$D34,MATCH(G$8,REPORT_DATA_BY_ZONE!$A$1:$AA$1,0)), "")</f>
        <v/>
      </c>
      <c r="H34" s="13" t="str">
        <f>IFERROR(INDEX(REPORT_DATA_BY_ZONE!$A:$AA,$D34,MATCH(H$8,REPORT_DATA_BY_ZONE!$A$1:$AA$1,0)), "")</f>
        <v/>
      </c>
      <c r="I34" s="13" t="str">
        <f>IFERROR(INDEX(REPORT_DATA_BY_ZONE!$A:$AA,$D34,MATCH(I$8,REPORT_DATA_BY_ZONE!$A$1:$AA$1,0)), "")</f>
        <v/>
      </c>
      <c r="J34" s="16"/>
      <c r="K34" s="16"/>
      <c r="L34" s="21" t="str">
        <f>IFERROR(INDEX(REPORT_DATA_BY_ZONE!$A:$AA,$D34,MATCH(L$8,REPORT_DATA_BY_ZONE!$A$1:$AA$1,0)), "")</f>
        <v/>
      </c>
      <c r="M34" s="21" t="str">
        <f>IFERROR(INDEX(REPORT_DATA_BY_ZONE!$A:$AA,$D34,MATCH(M$8,REPORT_DATA_BY_ZONE!$A$1:$AA$1,0)), "")</f>
        <v/>
      </c>
      <c r="N34" s="21" t="str">
        <f>IFERROR(INDEX(REPORT_DATA_BY_ZONE!$A:$AA,$D34,MATCH(N$8,REPORT_DATA_BY_ZONE!$A$1:$AA$1,0)), "")</f>
        <v/>
      </c>
      <c r="O34" s="21" t="str">
        <f>IFERROR(INDEX(REPORT_DATA_BY_ZONE!$A:$AA,$D34,MATCH(O$8,REPORT_DATA_BY_ZONE!$A$1:$AA$1,0)), "")</f>
        <v/>
      </c>
      <c r="P34" s="21" t="str">
        <f>IFERROR(INDEX(REPORT_DATA_BY_ZONE!$A:$AA,$D34,MATCH(P$8,REPORT_DATA_BY_ZONE!$A$1:$AA$1,0)), "")</f>
        <v/>
      </c>
      <c r="Q34" s="21" t="str">
        <f>IFERROR(INDEX(REPORT_DATA_BY_ZONE!$A:$AA,$D34,MATCH(Q$8,REPORT_DATA_BY_ZONE!$A$1:$AA$1,0)), "")</f>
        <v/>
      </c>
      <c r="R34" s="21" t="str">
        <f>IFERROR(INDEX(REPORT_DATA_BY_ZONE!$A:$AA,$D34,MATCH(R$8,REPORT_DATA_BY_ZONE!$A$1:$AA$1,0)), "")</f>
        <v/>
      </c>
      <c r="S34" s="21" t="str">
        <f>IFERROR(INDEX(REPORT_DATA_BY_ZONE!$A:$AA,$D34,MATCH(S$8,REPORT_DATA_BY_ZONE!$A$1:$AA$1,0)), "")</f>
        <v/>
      </c>
      <c r="T34" s="21" t="str">
        <f>IFERROR(INDEX(REPORT_DATA_BY_ZONE!$A:$AA,$D34,MATCH(T$8,REPORT_DATA_BY_ZONE!$A$1:$AA$1,0)), "")</f>
        <v/>
      </c>
      <c r="U34" s="21" t="str">
        <f>IFERROR(INDEX(REPORT_DATA_BY_ZONE!$A:$AA,$D34,MATCH(U$8,REPORT_DATA_BY_ZONE!$A$1:$AA$1,0)), "")</f>
        <v/>
      </c>
      <c r="V34" s="21" t="str">
        <f>IFERROR(INDEX(REPORT_DATA_BY_ZONE!$A:$AA,$D34,MATCH(V$8,REPORT_DATA_BY_ZONE!$A$1:$AA$1,0)), "")</f>
        <v/>
      </c>
    </row>
    <row r="35" spans="1:22" x14ac:dyDescent="0.25">
      <c r="A35" s="9" t="s">
        <v>70</v>
      </c>
      <c r="B35" s="35" t="s">
        <v>60</v>
      </c>
      <c r="C35" s="16" t="str">
        <f>CONCATENATE(YEAR,":",MONTH,":4:",WEEKLY_REPORT_DAY,":", $A35)</f>
        <v>2016:2:4:7:EAST</v>
      </c>
      <c r="D35" s="16" t="e">
        <f>MATCH($C35,REPORT_DATA_BY_ZONE!$A:$A, 0)</f>
        <v>#N/A</v>
      </c>
      <c r="E35" s="13" t="str">
        <f>IFERROR(INDEX(REPORT_DATA_BY_ZONE!$A:$AA,$D35,MATCH(E$8,REPORT_DATA_BY_ZONE!$A$1:$AA$1,0)), "")</f>
        <v/>
      </c>
      <c r="F35" s="13" t="str">
        <f>IFERROR(INDEX(REPORT_DATA_BY_ZONE!$A:$AA,$D35,MATCH(F$8,REPORT_DATA_BY_ZONE!$A$1:$AA$1,0)), "")</f>
        <v/>
      </c>
      <c r="G35" s="13" t="str">
        <f>IFERROR(INDEX(REPORT_DATA_BY_ZONE!$A:$AA,$D35,MATCH(G$8,REPORT_DATA_BY_ZONE!$A$1:$AA$1,0)), "")</f>
        <v/>
      </c>
      <c r="H35" s="13" t="str">
        <f>IFERROR(INDEX(REPORT_DATA_BY_ZONE!$A:$AA,$D35,MATCH(H$8,REPORT_DATA_BY_ZONE!$A$1:$AA$1,0)), "")</f>
        <v/>
      </c>
      <c r="I35" s="13" t="str">
        <f>IFERROR(INDEX(REPORT_DATA_BY_ZONE!$A:$AA,$D35,MATCH(I$8,REPORT_DATA_BY_ZONE!$A$1:$AA$1,0)), "")</f>
        <v/>
      </c>
      <c r="J35" s="16"/>
      <c r="K35" s="16"/>
      <c r="L35" s="21" t="str">
        <f>IFERROR(INDEX(REPORT_DATA_BY_ZONE!$A:$AA,$D35,MATCH(L$8,REPORT_DATA_BY_ZONE!$A$1:$AA$1,0)), "")</f>
        <v/>
      </c>
      <c r="M35" s="21" t="str">
        <f>IFERROR(INDEX(REPORT_DATA_BY_ZONE!$A:$AA,$D35,MATCH(M$8,REPORT_DATA_BY_ZONE!$A$1:$AA$1,0)), "")</f>
        <v/>
      </c>
      <c r="N35" s="21" t="str">
        <f>IFERROR(INDEX(REPORT_DATA_BY_ZONE!$A:$AA,$D35,MATCH(N$8,REPORT_DATA_BY_ZONE!$A$1:$AA$1,0)), "")</f>
        <v/>
      </c>
      <c r="O35" s="21" t="str">
        <f>IFERROR(INDEX(REPORT_DATA_BY_ZONE!$A:$AA,$D35,MATCH(O$8,REPORT_DATA_BY_ZONE!$A$1:$AA$1,0)), "")</f>
        <v/>
      </c>
      <c r="P35" s="21" t="str">
        <f>IFERROR(INDEX(REPORT_DATA_BY_ZONE!$A:$AA,$D35,MATCH(P$8,REPORT_DATA_BY_ZONE!$A$1:$AA$1,0)), "")</f>
        <v/>
      </c>
      <c r="Q35" s="21" t="str">
        <f>IFERROR(INDEX(REPORT_DATA_BY_ZONE!$A:$AA,$D35,MATCH(Q$8,REPORT_DATA_BY_ZONE!$A$1:$AA$1,0)), "")</f>
        <v/>
      </c>
      <c r="R35" s="21" t="str">
        <f>IFERROR(INDEX(REPORT_DATA_BY_ZONE!$A:$AA,$D35,MATCH(R$8,REPORT_DATA_BY_ZONE!$A$1:$AA$1,0)), "")</f>
        <v/>
      </c>
      <c r="S35" s="21" t="str">
        <f>IFERROR(INDEX(REPORT_DATA_BY_ZONE!$A:$AA,$D35,MATCH(S$8,REPORT_DATA_BY_ZONE!$A$1:$AA$1,0)), "")</f>
        <v/>
      </c>
      <c r="T35" s="21" t="str">
        <f>IFERROR(INDEX(REPORT_DATA_BY_ZONE!$A:$AA,$D35,MATCH(T$8,REPORT_DATA_BY_ZONE!$A$1:$AA$1,0)), "")</f>
        <v/>
      </c>
      <c r="U35" s="21" t="str">
        <f>IFERROR(INDEX(REPORT_DATA_BY_ZONE!$A:$AA,$D35,MATCH(U$8,REPORT_DATA_BY_ZONE!$A$1:$AA$1,0)), "")</f>
        <v/>
      </c>
      <c r="V35" s="21" t="str">
        <f>IFERROR(INDEX(REPORT_DATA_BY_ZONE!$A:$AA,$D35,MATCH(V$8,REPORT_DATA_BY_ZONE!$A$1:$AA$1,0)), "")</f>
        <v/>
      </c>
    </row>
    <row r="36" spans="1:22" x14ac:dyDescent="0.25">
      <c r="A36" s="9" t="s">
        <v>70</v>
      </c>
      <c r="B36" s="35" t="s">
        <v>61</v>
      </c>
      <c r="C36" s="16" t="str">
        <f>CONCATENATE(YEAR,":",MONTH,":5:",WEEKLY_REPORT_DAY,":", $A36)</f>
        <v>2016:2:5:7:EAST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B37" s="20" t="s">
        <v>24</v>
      </c>
      <c r="C37" s="17"/>
      <c r="D37" s="17"/>
      <c r="E37" s="22">
        <f>SUM(E32:E36)</f>
        <v>0</v>
      </c>
      <c r="F37" s="22">
        <f t="shared" ref="F37:V37" si="16">SUM(F32:F36)</f>
        <v>2</v>
      </c>
      <c r="G37" s="22">
        <f t="shared" si="16"/>
        <v>18</v>
      </c>
      <c r="H37" s="22">
        <f t="shared" si="16"/>
        <v>39</v>
      </c>
      <c r="I37" s="22">
        <f t="shared" si="16"/>
        <v>0</v>
      </c>
      <c r="J37" s="17"/>
      <c r="K37" s="17"/>
      <c r="L37" s="22">
        <f t="shared" si="16"/>
        <v>1</v>
      </c>
      <c r="M37" s="22">
        <f t="shared" si="16"/>
        <v>0</v>
      </c>
      <c r="N37" s="22">
        <f t="shared" si="16"/>
        <v>67</v>
      </c>
      <c r="O37" s="22">
        <f t="shared" si="16"/>
        <v>22</v>
      </c>
      <c r="P37" s="22">
        <f t="shared" si="16"/>
        <v>76</v>
      </c>
      <c r="Q37" s="22">
        <f t="shared" si="16"/>
        <v>136</v>
      </c>
      <c r="R37" s="22">
        <f t="shared" si="16"/>
        <v>48</v>
      </c>
      <c r="S37" s="22">
        <f t="shared" si="16"/>
        <v>1</v>
      </c>
      <c r="T37" s="22">
        <f t="shared" si="16"/>
        <v>42</v>
      </c>
      <c r="U37" s="22">
        <f t="shared" si="16"/>
        <v>10</v>
      </c>
      <c r="V37" s="22">
        <f t="shared" si="16"/>
        <v>0</v>
      </c>
    </row>
    <row r="40" spans="1:22" x14ac:dyDescent="0.25">
      <c r="D40" s="3"/>
      <c r="E40" s="3"/>
    </row>
    <row r="41" spans="1:22" x14ac:dyDescent="0.25">
      <c r="D41" s="3"/>
      <c r="E41" s="3"/>
    </row>
    <row r="42" spans="1:22" x14ac:dyDescent="0.25">
      <c r="D42" s="3"/>
      <c r="E4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6:M16">
    <cfRule type="cellIs" dxfId="1793" priority="343" operator="lessThan">
      <formula>0.5</formula>
    </cfRule>
    <cfRule type="cellIs" dxfId="1792" priority="344" operator="greaterThan">
      <formula>0.5</formula>
    </cfRule>
  </conditionalFormatting>
  <conditionalFormatting sqref="N16">
    <cfRule type="cellIs" dxfId="1791" priority="341" operator="lessThan">
      <formula>4.5</formula>
    </cfRule>
    <cfRule type="cellIs" dxfId="1790" priority="342" operator="greaterThan">
      <formula>5.5</formula>
    </cfRule>
  </conditionalFormatting>
  <conditionalFormatting sqref="O16">
    <cfRule type="cellIs" dxfId="1789" priority="339" operator="lessThan">
      <formula>1.5</formula>
    </cfRule>
    <cfRule type="cellIs" dxfId="1788" priority="340" operator="greaterThan">
      <formula>2.5</formula>
    </cfRule>
  </conditionalFormatting>
  <conditionalFormatting sqref="P16">
    <cfRule type="cellIs" dxfId="1787" priority="337" operator="lessThan">
      <formula>4.5</formula>
    </cfRule>
    <cfRule type="cellIs" dxfId="1786" priority="338" operator="greaterThan">
      <formula>7.5</formula>
    </cfRule>
  </conditionalFormatting>
  <conditionalFormatting sqref="R16:S16">
    <cfRule type="cellIs" dxfId="1785" priority="335" operator="lessThan">
      <formula>2.5</formula>
    </cfRule>
    <cfRule type="cellIs" dxfId="1784" priority="336" operator="greaterThan">
      <formula>4.5</formula>
    </cfRule>
  </conditionalFormatting>
  <conditionalFormatting sqref="T16">
    <cfRule type="cellIs" dxfId="1783" priority="333" operator="lessThan">
      <formula>2.5</formula>
    </cfRule>
    <cfRule type="cellIs" dxfId="1782" priority="334" operator="greaterThan">
      <formula>4.5</formula>
    </cfRule>
  </conditionalFormatting>
  <conditionalFormatting sqref="U16">
    <cfRule type="cellIs" dxfId="1781" priority="332" operator="greaterThan">
      <formula>1.5</formula>
    </cfRule>
  </conditionalFormatting>
  <conditionalFormatting sqref="L16:V16">
    <cfRule type="expression" dxfId="1780" priority="329">
      <formula>L16=""</formula>
    </cfRule>
  </conditionalFormatting>
  <conditionalFormatting sqref="S16">
    <cfRule type="cellIs" dxfId="1779" priority="330" operator="greaterThan">
      <formula>0.5</formula>
    </cfRule>
    <cfRule type="cellIs" dxfId="1778" priority="331" operator="lessThan">
      <formula>0.5</formula>
    </cfRule>
  </conditionalFormatting>
  <conditionalFormatting sqref="L17:M17">
    <cfRule type="cellIs" dxfId="1777" priority="327" operator="lessThan">
      <formula>0.5</formula>
    </cfRule>
    <cfRule type="cellIs" dxfId="1776" priority="328" operator="greaterThan">
      <formula>0.5</formula>
    </cfRule>
  </conditionalFormatting>
  <conditionalFormatting sqref="N17">
    <cfRule type="cellIs" dxfId="1775" priority="325" operator="lessThan">
      <formula>4.5</formula>
    </cfRule>
    <cfRule type="cellIs" dxfId="1774" priority="326" operator="greaterThan">
      <formula>5.5</formula>
    </cfRule>
  </conditionalFormatting>
  <conditionalFormatting sqref="O17">
    <cfRule type="cellIs" dxfId="1773" priority="323" operator="lessThan">
      <formula>1.5</formula>
    </cfRule>
    <cfRule type="cellIs" dxfId="1772" priority="324" operator="greaterThan">
      <formula>2.5</formula>
    </cfRule>
  </conditionalFormatting>
  <conditionalFormatting sqref="P17">
    <cfRule type="cellIs" dxfId="1771" priority="321" operator="lessThan">
      <formula>4.5</formula>
    </cfRule>
    <cfRule type="cellIs" dxfId="1770" priority="322" operator="greaterThan">
      <formula>7.5</formula>
    </cfRule>
  </conditionalFormatting>
  <conditionalFormatting sqref="R17:S17">
    <cfRule type="cellIs" dxfId="1769" priority="319" operator="lessThan">
      <formula>2.5</formula>
    </cfRule>
    <cfRule type="cellIs" dxfId="1768" priority="320" operator="greaterThan">
      <formula>4.5</formula>
    </cfRule>
  </conditionalFormatting>
  <conditionalFormatting sqref="T17">
    <cfRule type="cellIs" dxfId="1767" priority="317" operator="lessThan">
      <formula>2.5</formula>
    </cfRule>
    <cfRule type="cellIs" dxfId="1766" priority="318" operator="greaterThan">
      <formula>4.5</formula>
    </cfRule>
  </conditionalFormatting>
  <conditionalFormatting sqref="U17">
    <cfRule type="cellIs" dxfId="1765" priority="316" operator="greaterThan">
      <formula>1.5</formula>
    </cfRule>
  </conditionalFormatting>
  <conditionalFormatting sqref="M17">
    <cfRule type="cellIs" dxfId="1764" priority="314" operator="lessThan">
      <formula>0.5</formula>
    </cfRule>
    <cfRule type="cellIs" dxfId="1763" priority="315" operator="greaterThan">
      <formula>0.5</formula>
    </cfRule>
  </conditionalFormatting>
  <conditionalFormatting sqref="N17">
    <cfRule type="cellIs" dxfId="1762" priority="312" operator="lessThan">
      <formula>4.5</formula>
    </cfRule>
    <cfRule type="cellIs" dxfId="1761" priority="313" operator="greaterThan">
      <formula>5.5</formula>
    </cfRule>
  </conditionalFormatting>
  <conditionalFormatting sqref="O17">
    <cfRule type="cellIs" dxfId="1760" priority="310" operator="lessThan">
      <formula>1.5</formula>
    </cfRule>
    <cfRule type="cellIs" dxfId="1759" priority="311" operator="greaterThan">
      <formula>2.5</formula>
    </cfRule>
  </conditionalFormatting>
  <conditionalFormatting sqref="P17">
    <cfRule type="cellIs" dxfId="1758" priority="308" operator="lessThan">
      <formula>4.5</formula>
    </cfRule>
    <cfRule type="cellIs" dxfId="1757" priority="309" operator="greaterThan">
      <formula>7.5</formula>
    </cfRule>
  </conditionalFormatting>
  <conditionalFormatting sqref="R17:S17">
    <cfRule type="cellIs" dxfId="1756" priority="306" operator="lessThan">
      <formula>2.5</formula>
    </cfRule>
    <cfRule type="cellIs" dxfId="1755" priority="307" operator="greaterThan">
      <formula>4.5</formula>
    </cfRule>
  </conditionalFormatting>
  <conditionalFormatting sqref="T17">
    <cfRule type="cellIs" dxfId="1754" priority="304" operator="lessThan">
      <formula>2.5</formula>
    </cfRule>
    <cfRule type="cellIs" dxfId="1753" priority="305" operator="greaterThan">
      <formula>4.5</formula>
    </cfRule>
  </conditionalFormatting>
  <conditionalFormatting sqref="U17">
    <cfRule type="cellIs" dxfId="1752" priority="303" operator="greaterThan">
      <formula>1.5</formula>
    </cfRule>
  </conditionalFormatting>
  <conditionalFormatting sqref="L17:V17">
    <cfRule type="expression" dxfId="1751" priority="300">
      <formula>L17=""</formula>
    </cfRule>
  </conditionalFormatting>
  <conditionalFormatting sqref="S17">
    <cfRule type="cellIs" dxfId="1750" priority="301" operator="greaterThan">
      <formula>0.5</formula>
    </cfRule>
    <cfRule type="cellIs" dxfId="1749" priority="302" operator="lessThan">
      <formula>0.5</formula>
    </cfRule>
  </conditionalFormatting>
  <conditionalFormatting sqref="L22:M22">
    <cfRule type="cellIs" dxfId="1748" priority="298" operator="lessThan">
      <formula>0.5</formula>
    </cfRule>
    <cfRule type="cellIs" dxfId="1747" priority="299" operator="greaterThan">
      <formula>0.5</formula>
    </cfRule>
  </conditionalFormatting>
  <conditionalFormatting sqref="N22">
    <cfRule type="cellIs" dxfId="1746" priority="296" operator="lessThan">
      <formula>4.5</formula>
    </cfRule>
    <cfRule type="cellIs" dxfId="1745" priority="297" operator="greaterThan">
      <formula>5.5</formula>
    </cfRule>
  </conditionalFormatting>
  <conditionalFormatting sqref="O22">
    <cfRule type="cellIs" dxfId="1744" priority="294" operator="lessThan">
      <formula>1.5</formula>
    </cfRule>
    <cfRule type="cellIs" dxfId="1743" priority="295" operator="greaterThan">
      <formula>2.5</formula>
    </cfRule>
  </conditionalFormatting>
  <conditionalFormatting sqref="P22">
    <cfRule type="cellIs" dxfId="1742" priority="292" operator="lessThan">
      <formula>4.5</formula>
    </cfRule>
    <cfRule type="cellIs" dxfId="1741" priority="293" operator="greaterThan">
      <formula>7.5</formula>
    </cfRule>
  </conditionalFormatting>
  <conditionalFormatting sqref="R22:S22">
    <cfRule type="cellIs" dxfId="1740" priority="290" operator="lessThan">
      <formula>2.5</formula>
    </cfRule>
    <cfRule type="cellIs" dxfId="1739" priority="291" operator="greaterThan">
      <formula>4.5</formula>
    </cfRule>
  </conditionalFormatting>
  <conditionalFormatting sqref="T22">
    <cfRule type="cellIs" dxfId="1738" priority="288" operator="lessThan">
      <formula>2.5</formula>
    </cfRule>
    <cfRule type="cellIs" dxfId="1737" priority="289" operator="greaterThan">
      <formula>4.5</formula>
    </cfRule>
  </conditionalFormatting>
  <conditionalFormatting sqref="U22">
    <cfRule type="cellIs" dxfId="1736" priority="287" operator="greaterThan">
      <formula>1.5</formula>
    </cfRule>
  </conditionalFormatting>
  <conditionalFormatting sqref="L22:V22">
    <cfRule type="expression" dxfId="1735" priority="284">
      <formula>L22=""</formula>
    </cfRule>
  </conditionalFormatting>
  <conditionalFormatting sqref="S22">
    <cfRule type="cellIs" dxfId="1734" priority="285" operator="greaterThan">
      <formula>0.5</formula>
    </cfRule>
    <cfRule type="cellIs" dxfId="1733" priority="286" operator="lessThan">
      <formula>0.5</formula>
    </cfRule>
  </conditionalFormatting>
  <conditionalFormatting sqref="L20:M20">
    <cfRule type="cellIs" dxfId="1732" priority="253" operator="lessThan">
      <formula>0.5</formula>
    </cfRule>
    <cfRule type="cellIs" dxfId="1731" priority="254" operator="greaterThan">
      <formula>0.5</formula>
    </cfRule>
  </conditionalFormatting>
  <conditionalFormatting sqref="N20">
    <cfRule type="cellIs" dxfId="1730" priority="251" operator="lessThan">
      <formula>4.5</formula>
    </cfRule>
    <cfRule type="cellIs" dxfId="1729" priority="252" operator="greaterThan">
      <formula>5.5</formula>
    </cfRule>
  </conditionalFormatting>
  <conditionalFormatting sqref="O20">
    <cfRule type="cellIs" dxfId="1728" priority="249" operator="lessThan">
      <formula>1.5</formula>
    </cfRule>
    <cfRule type="cellIs" dxfId="1727" priority="250" operator="greaterThan">
      <formula>2.5</formula>
    </cfRule>
  </conditionalFormatting>
  <conditionalFormatting sqref="P20">
    <cfRule type="cellIs" dxfId="1726" priority="247" operator="lessThan">
      <formula>4.5</formula>
    </cfRule>
    <cfRule type="cellIs" dxfId="1725" priority="248" operator="greaterThan">
      <formula>7.5</formula>
    </cfRule>
  </conditionalFormatting>
  <conditionalFormatting sqref="R20:S20">
    <cfRule type="cellIs" dxfId="1724" priority="245" operator="lessThan">
      <formula>2.5</formula>
    </cfRule>
    <cfRule type="cellIs" dxfId="1723" priority="246" operator="greaterThan">
      <formula>4.5</formula>
    </cfRule>
  </conditionalFormatting>
  <conditionalFormatting sqref="T20">
    <cfRule type="cellIs" dxfId="1722" priority="243" operator="lessThan">
      <formula>2.5</formula>
    </cfRule>
    <cfRule type="cellIs" dxfId="1721" priority="244" operator="greaterThan">
      <formula>4.5</formula>
    </cfRule>
  </conditionalFormatting>
  <conditionalFormatting sqref="U20">
    <cfRule type="cellIs" dxfId="1720" priority="242" operator="greaterThan">
      <formula>1.5</formula>
    </cfRule>
  </conditionalFormatting>
  <conditionalFormatting sqref="L20:V20">
    <cfRule type="expression" dxfId="1719" priority="239">
      <formula>L20=""</formula>
    </cfRule>
  </conditionalFormatting>
  <conditionalFormatting sqref="S20">
    <cfRule type="cellIs" dxfId="1718" priority="240" operator="greaterThan">
      <formula>0.5</formula>
    </cfRule>
    <cfRule type="cellIs" dxfId="1717" priority="241" operator="lessThan">
      <formula>0.5</formula>
    </cfRule>
  </conditionalFormatting>
  <conditionalFormatting sqref="L21:M21">
    <cfRule type="cellIs" dxfId="1716" priority="237" operator="lessThan">
      <formula>0.5</formula>
    </cfRule>
    <cfRule type="cellIs" dxfId="1715" priority="238" operator="greaterThan">
      <formula>0.5</formula>
    </cfRule>
  </conditionalFormatting>
  <conditionalFormatting sqref="N21">
    <cfRule type="cellIs" dxfId="1714" priority="235" operator="lessThan">
      <formula>4.5</formula>
    </cfRule>
    <cfRule type="cellIs" dxfId="1713" priority="236" operator="greaterThan">
      <formula>5.5</formula>
    </cfRule>
  </conditionalFormatting>
  <conditionalFormatting sqref="O21">
    <cfRule type="cellIs" dxfId="1712" priority="233" operator="lessThan">
      <formula>1.5</formula>
    </cfRule>
    <cfRule type="cellIs" dxfId="1711" priority="234" operator="greaterThan">
      <formula>2.5</formula>
    </cfRule>
  </conditionalFormatting>
  <conditionalFormatting sqref="P21">
    <cfRule type="cellIs" dxfId="1710" priority="231" operator="lessThan">
      <formula>4.5</formula>
    </cfRule>
    <cfRule type="cellIs" dxfId="1709" priority="232" operator="greaterThan">
      <formula>7.5</formula>
    </cfRule>
  </conditionalFormatting>
  <conditionalFormatting sqref="R21:S21">
    <cfRule type="cellIs" dxfId="1708" priority="229" operator="lessThan">
      <formula>2.5</formula>
    </cfRule>
    <cfRule type="cellIs" dxfId="1707" priority="230" operator="greaterThan">
      <formula>4.5</formula>
    </cfRule>
  </conditionalFormatting>
  <conditionalFormatting sqref="T21">
    <cfRule type="cellIs" dxfId="1706" priority="227" operator="lessThan">
      <formula>2.5</formula>
    </cfRule>
    <cfRule type="cellIs" dxfId="1705" priority="228" operator="greaterThan">
      <formula>4.5</formula>
    </cfRule>
  </conditionalFormatting>
  <conditionalFormatting sqref="U21">
    <cfRule type="cellIs" dxfId="1704" priority="226" operator="greaterThan">
      <formula>1.5</formula>
    </cfRule>
  </conditionalFormatting>
  <conditionalFormatting sqref="M21">
    <cfRule type="cellIs" dxfId="1703" priority="224" operator="lessThan">
      <formula>0.5</formula>
    </cfRule>
    <cfRule type="cellIs" dxfId="1702" priority="225" operator="greaterThan">
      <formula>0.5</formula>
    </cfRule>
  </conditionalFormatting>
  <conditionalFormatting sqref="N21">
    <cfRule type="cellIs" dxfId="1701" priority="222" operator="lessThan">
      <formula>4.5</formula>
    </cfRule>
    <cfRule type="cellIs" dxfId="1700" priority="223" operator="greaterThan">
      <formula>5.5</formula>
    </cfRule>
  </conditionalFormatting>
  <conditionalFormatting sqref="O21">
    <cfRule type="cellIs" dxfId="1699" priority="220" operator="lessThan">
      <formula>1.5</formula>
    </cfRule>
    <cfRule type="cellIs" dxfId="1698" priority="221" operator="greaterThan">
      <formula>2.5</formula>
    </cfRule>
  </conditionalFormatting>
  <conditionalFormatting sqref="P21">
    <cfRule type="cellIs" dxfId="1697" priority="218" operator="lessThan">
      <formula>4.5</formula>
    </cfRule>
    <cfRule type="cellIs" dxfId="1696" priority="219" operator="greaterThan">
      <formula>7.5</formula>
    </cfRule>
  </conditionalFormatting>
  <conditionalFormatting sqref="R21:S21">
    <cfRule type="cellIs" dxfId="1695" priority="216" operator="lessThan">
      <formula>2.5</formula>
    </cfRule>
    <cfRule type="cellIs" dxfId="1694" priority="217" operator="greaterThan">
      <formula>4.5</formula>
    </cfRule>
  </conditionalFormatting>
  <conditionalFormatting sqref="T21">
    <cfRule type="cellIs" dxfId="1693" priority="214" operator="lessThan">
      <formula>2.5</formula>
    </cfRule>
    <cfRule type="cellIs" dxfId="1692" priority="215" operator="greaterThan">
      <formula>4.5</formula>
    </cfRule>
  </conditionalFormatting>
  <conditionalFormatting sqref="U21">
    <cfRule type="cellIs" dxfId="1691" priority="213" operator="greaterThan">
      <formula>1.5</formula>
    </cfRule>
  </conditionalFormatting>
  <conditionalFormatting sqref="L21:V21">
    <cfRule type="expression" dxfId="1690" priority="210">
      <formula>L21=""</formula>
    </cfRule>
  </conditionalFormatting>
  <conditionalFormatting sqref="S21">
    <cfRule type="cellIs" dxfId="1689" priority="211" operator="greaterThan">
      <formula>0.5</formula>
    </cfRule>
    <cfRule type="cellIs" dxfId="1688" priority="212" operator="lessThan">
      <formula>0.5</formula>
    </cfRule>
  </conditionalFormatting>
  <conditionalFormatting sqref="L12:M12">
    <cfRule type="cellIs" dxfId="1687" priority="208" operator="lessThan">
      <formula>0.5</formula>
    </cfRule>
    <cfRule type="cellIs" dxfId="1686" priority="209" operator="greaterThan">
      <formula>0.5</formula>
    </cfRule>
  </conditionalFormatting>
  <conditionalFormatting sqref="N12">
    <cfRule type="cellIs" dxfId="1685" priority="206" operator="lessThan">
      <formula>4.5</formula>
    </cfRule>
    <cfRule type="cellIs" dxfId="1684" priority="207" operator="greaterThan">
      <formula>5.5</formula>
    </cfRule>
  </conditionalFormatting>
  <conditionalFormatting sqref="O12">
    <cfRule type="cellIs" dxfId="1683" priority="204" operator="lessThan">
      <formula>1.5</formula>
    </cfRule>
    <cfRule type="cellIs" dxfId="1682" priority="205" operator="greaterThan">
      <formula>2.5</formula>
    </cfRule>
  </conditionalFormatting>
  <conditionalFormatting sqref="P12">
    <cfRule type="cellIs" dxfId="1681" priority="202" operator="lessThan">
      <formula>4.5</formula>
    </cfRule>
    <cfRule type="cellIs" dxfId="1680" priority="203" operator="greaterThan">
      <formula>7.5</formula>
    </cfRule>
  </conditionalFormatting>
  <conditionalFormatting sqref="R12:S12">
    <cfRule type="cellIs" dxfId="1679" priority="200" operator="lessThan">
      <formula>2.5</formula>
    </cfRule>
    <cfRule type="cellIs" dxfId="1678" priority="201" operator="greaterThan">
      <formula>4.5</formula>
    </cfRule>
  </conditionalFormatting>
  <conditionalFormatting sqref="T12">
    <cfRule type="cellIs" dxfId="1677" priority="198" operator="lessThan">
      <formula>2.5</formula>
    </cfRule>
    <cfRule type="cellIs" dxfId="1676" priority="199" operator="greaterThan">
      <formula>4.5</formula>
    </cfRule>
  </conditionalFormatting>
  <conditionalFormatting sqref="U12">
    <cfRule type="cellIs" dxfId="1675" priority="197" operator="greaterThan">
      <formula>1.5</formula>
    </cfRule>
  </conditionalFormatting>
  <conditionalFormatting sqref="L12:V12">
    <cfRule type="expression" dxfId="1674" priority="194">
      <formula>L12=""</formula>
    </cfRule>
  </conditionalFormatting>
  <conditionalFormatting sqref="S12">
    <cfRule type="cellIs" dxfId="1673" priority="195" operator="greaterThan">
      <formula>0.5</formula>
    </cfRule>
    <cfRule type="cellIs" dxfId="1672" priority="196" operator="lessThan">
      <formula>0.5</formula>
    </cfRule>
  </conditionalFormatting>
  <conditionalFormatting sqref="L10:M10">
    <cfRule type="cellIs" dxfId="1671" priority="163" operator="lessThan">
      <formula>0.5</formula>
    </cfRule>
    <cfRule type="cellIs" dxfId="1670" priority="164" operator="greaterThan">
      <formula>0.5</formula>
    </cfRule>
  </conditionalFormatting>
  <conditionalFormatting sqref="N10">
    <cfRule type="cellIs" dxfId="1669" priority="161" operator="lessThan">
      <formula>4.5</formula>
    </cfRule>
    <cfRule type="cellIs" dxfId="1668" priority="162" operator="greaterThan">
      <formula>5.5</formula>
    </cfRule>
  </conditionalFormatting>
  <conditionalFormatting sqref="O10">
    <cfRule type="cellIs" dxfId="1667" priority="159" operator="lessThan">
      <formula>1.5</formula>
    </cfRule>
    <cfRule type="cellIs" dxfId="1666" priority="160" operator="greaterThan">
      <formula>2.5</formula>
    </cfRule>
  </conditionalFormatting>
  <conditionalFormatting sqref="P10">
    <cfRule type="cellIs" dxfId="1665" priority="157" operator="lessThan">
      <formula>4.5</formula>
    </cfRule>
    <cfRule type="cellIs" dxfId="1664" priority="158" operator="greaterThan">
      <formula>7.5</formula>
    </cfRule>
  </conditionalFormatting>
  <conditionalFormatting sqref="R10:S10">
    <cfRule type="cellIs" dxfId="1663" priority="155" operator="lessThan">
      <formula>2.5</formula>
    </cfRule>
    <cfRule type="cellIs" dxfId="1662" priority="156" operator="greaterThan">
      <formula>4.5</formula>
    </cfRule>
  </conditionalFormatting>
  <conditionalFormatting sqref="T10">
    <cfRule type="cellIs" dxfId="1661" priority="153" operator="lessThan">
      <formula>2.5</formula>
    </cfRule>
    <cfRule type="cellIs" dxfId="1660" priority="154" operator="greaterThan">
      <formula>4.5</formula>
    </cfRule>
  </conditionalFormatting>
  <conditionalFormatting sqref="U10">
    <cfRule type="cellIs" dxfId="1659" priority="152" operator="greaterThan">
      <formula>1.5</formula>
    </cfRule>
  </conditionalFormatting>
  <conditionalFormatting sqref="L10:V10">
    <cfRule type="expression" dxfId="1658" priority="149">
      <formula>L10=""</formula>
    </cfRule>
  </conditionalFormatting>
  <conditionalFormatting sqref="S10">
    <cfRule type="cellIs" dxfId="1657" priority="150" operator="greaterThan">
      <formula>0.5</formula>
    </cfRule>
    <cfRule type="cellIs" dxfId="1656" priority="151" operator="lessThan">
      <formula>0.5</formula>
    </cfRule>
  </conditionalFormatting>
  <conditionalFormatting sqref="L11:M11">
    <cfRule type="cellIs" dxfId="1655" priority="147" operator="lessThan">
      <formula>0.5</formula>
    </cfRule>
    <cfRule type="cellIs" dxfId="1654" priority="148" operator="greaterThan">
      <formula>0.5</formula>
    </cfRule>
  </conditionalFormatting>
  <conditionalFormatting sqref="N11">
    <cfRule type="cellIs" dxfId="1653" priority="145" operator="lessThan">
      <formula>4.5</formula>
    </cfRule>
    <cfRule type="cellIs" dxfId="1652" priority="146" operator="greaterThan">
      <formula>5.5</formula>
    </cfRule>
  </conditionalFormatting>
  <conditionalFormatting sqref="O11">
    <cfRule type="cellIs" dxfId="1651" priority="143" operator="lessThan">
      <formula>1.5</formula>
    </cfRule>
    <cfRule type="cellIs" dxfId="1650" priority="144" operator="greaterThan">
      <formula>2.5</formula>
    </cfRule>
  </conditionalFormatting>
  <conditionalFormatting sqref="P11">
    <cfRule type="cellIs" dxfId="1649" priority="141" operator="lessThan">
      <formula>4.5</formula>
    </cfRule>
    <cfRule type="cellIs" dxfId="1648" priority="142" operator="greaterThan">
      <formula>7.5</formula>
    </cfRule>
  </conditionalFormatting>
  <conditionalFormatting sqref="R11:S11">
    <cfRule type="cellIs" dxfId="1647" priority="139" operator="lessThan">
      <formula>2.5</formula>
    </cfRule>
    <cfRule type="cellIs" dxfId="1646" priority="140" operator="greaterThan">
      <formula>4.5</formula>
    </cfRule>
  </conditionalFormatting>
  <conditionalFormatting sqref="T11">
    <cfRule type="cellIs" dxfId="1645" priority="137" operator="lessThan">
      <formula>2.5</formula>
    </cfRule>
    <cfRule type="cellIs" dxfId="1644" priority="138" operator="greaterThan">
      <formula>4.5</formula>
    </cfRule>
  </conditionalFormatting>
  <conditionalFormatting sqref="U11">
    <cfRule type="cellIs" dxfId="1643" priority="136" operator="greaterThan">
      <formula>1.5</formula>
    </cfRule>
  </conditionalFormatting>
  <conditionalFormatting sqref="M11">
    <cfRule type="cellIs" dxfId="1642" priority="134" operator="lessThan">
      <formula>0.5</formula>
    </cfRule>
    <cfRule type="cellIs" dxfId="1641" priority="135" operator="greaterThan">
      <formula>0.5</formula>
    </cfRule>
  </conditionalFormatting>
  <conditionalFormatting sqref="N11">
    <cfRule type="cellIs" dxfId="1640" priority="132" operator="lessThan">
      <formula>4.5</formula>
    </cfRule>
    <cfRule type="cellIs" dxfId="1639" priority="133" operator="greaterThan">
      <formula>5.5</formula>
    </cfRule>
  </conditionalFormatting>
  <conditionalFormatting sqref="O11">
    <cfRule type="cellIs" dxfId="1638" priority="130" operator="lessThan">
      <formula>1.5</formula>
    </cfRule>
    <cfRule type="cellIs" dxfId="1637" priority="131" operator="greaterThan">
      <formula>2.5</formula>
    </cfRule>
  </conditionalFormatting>
  <conditionalFormatting sqref="P11">
    <cfRule type="cellIs" dxfId="1636" priority="128" operator="lessThan">
      <formula>4.5</formula>
    </cfRule>
    <cfRule type="cellIs" dxfId="1635" priority="129" operator="greaterThan">
      <formula>7.5</formula>
    </cfRule>
  </conditionalFormatting>
  <conditionalFormatting sqref="R11:S11">
    <cfRule type="cellIs" dxfId="1634" priority="126" operator="lessThan">
      <formula>2.5</formula>
    </cfRule>
    <cfRule type="cellIs" dxfId="1633" priority="127" operator="greaterThan">
      <formula>4.5</formula>
    </cfRule>
  </conditionalFormatting>
  <conditionalFormatting sqref="T11">
    <cfRule type="cellIs" dxfId="1632" priority="124" operator="lessThan">
      <formula>2.5</formula>
    </cfRule>
    <cfRule type="cellIs" dxfId="1631" priority="125" operator="greaterThan">
      <formula>4.5</formula>
    </cfRule>
  </conditionalFormatting>
  <conditionalFormatting sqref="U11">
    <cfRule type="cellIs" dxfId="1630" priority="123" operator="greaterThan">
      <formula>1.5</formula>
    </cfRule>
  </conditionalFormatting>
  <conditionalFormatting sqref="L11:V11">
    <cfRule type="expression" dxfId="1629" priority="120">
      <formula>L11=""</formula>
    </cfRule>
  </conditionalFormatting>
  <conditionalFormatting sqref="S11">
    <cfRule type="cellIs" dxfId="1628" priority="121" operator="greaterThan">
      <formula>0.5</formula>
    </cfRule>
    <cfRule type="cellIs" dxfId="1627" priority="122" operator="lessThan">
      <formula>0.5</formula>
    </cfRule>
  </conditionalFormatting>
  <conditionalFormatting sqref="L13:M13">
    <cfRule type="cellIs" dxfId="1626" priority="118" operator="lessThan">
      <formula>0.5</formula>
    </cfRule>
    <cfRule type="cellIs" dxfId="1625" priority="119" operator="greaterThan">
      <formula>0.5</formula>
    </cfRule>
  </conditionalFormatting>
  <conditionalFormatting sqref="N13">
    <cfRule type="cellIs" dxfId="1624" priority="116" operator="lessThan">
      <formula>4.5</formula>
    </cfRule>
    <cfRule type="cellIs" dxfId="1623" priority="117" operator="greaterThan">
      <formula>5.5</formula>
    </cfRule>
  </conditionalFormatting>
  <conditionalFormatting sqref="O13">
    <cfRule type="cellIs" dxfId="1622" priority="114" operator="lessThan">
      <formula>1.5</formula>
    </cfRule>
    <cfRule type="cellIs" dxfId="1621" priority="115" operator="greaterThan">
      <formula>2.5</formula>
    </cfRule>
  </conditionalFormatting>
  <conditionalFormatting sqref="P13">
    <cfRule type="cellIs" dxfId="1620" priority="112" operator="lessThan">
      <formula>4.5</formula>
    </cfRule>
    <cfRule type="cellIs" dxfId="1619" priority="113" operator="greaterThan">
      <formula>7.5</formula>
    </cfRule>
  </conditionalFormatting>
  <conditionalFormatting sqref="R13:S13">
    <cfRule type="cellIs" dxfId="1618" priority="110" operator="lessThan">
      <formula>2.5</formula>
    </cfRule>
    <cfRule type="cellIs" dxfId="1617" priority="111" operator="greaterThan">
      <formula>4.5</formula>
    </cfRule>
  </conditionalFormatting>
  <conditionalFormatting sqref="T13">
    <cfRule type="cellIs" dxfId="1616" priority="108" operator="lessThan">
      <formula>2.5</formula>
    </cfRule>
    <cfRule type="cellIs" dxfId="1615" priority="109" operator="greaterThan">
      <formula>4.5</formula>
    </cfRule>
  </conditionalFormatting>
  <conditionalFormatting sqref="U13">
    <cfRule type="cellIs" dxfId="1614" priority="107" operator="greaterThan">
      <formula>1.5</formula>
    </cfRule>
  </conditionalFormatting>
  <conditionalFormatting sqref="M13">
    <cfRule type="cellIs" dxfId="1613" priority="105" operator="lessThan">
      <formula>0.5</formula>
    </cfRule>
    <cfRule type="cellIs" dxfId="1612" priority="106" operator="greaterThan">
      <formula>0.5</formula>
    </cfRule>
  </conditionalFormatting>
  <conditionalFormatting sqref="N13">
    <cfRule type="cellIs" dxfId="1611" priority="103" operator="lessThan">
      <formula>4.5</formula>
    </cfRule>
    <cfRule type="cellIs" dxfId="1610" priority="104" operator="greaterThan">
      <formula>5.5</formula>
    </cfRule>
  </conditionalFormatting>
  <conditionalFormatting sqref="O13">
    <cfRule type="cellIs" dxfId="1609" priority="101" operator="lessThan">
      <formula>1.5</formula>
    </cfRule>
    <cfRule type="cellIs" dxfId="1608" priority="102" operator="greaterThan">
      <formula>2.5</formula>
    </cfRule>
  </conditionalFormatting>
  <conditionalFormatting sqref="P13">
    <cfRule type="cellIs" dxfId="1607" priority="99" operator="lessThan">
      <formula>4.5</formula>
    </cfRule>
    <cfRule type="cellIs" dxfId="1606" priority="100" operator="greaterThan">
      <formula>7.5</formula>
    </cfRule>
  </conditionalFormatting>
  <conditionalFormatting sqref="R13:S13">
    <cfRule type="cellIs" dxfId="1605" priority="97" operator="lessThan">
      <formula>2.5</formula>
    </cfRule>
    <cfRule type="cellIs" dxfId="1604" priority="98" operator="greaterThan">
      <formula>4.5</formula>
    </cfRule>
  </conditionalFormatting>
  <conditionalFormatting sqref="T13">
    <cfRule type="cellIs" dxfId="1603" priority="95" operator="lessThan">
      <formula>2.5</formula>
    </cfRule>
    <cfRule type="cellIs" dxfId="1602" priority="96" operator="greaterThan">
      <formula>4.5</formula>
    </cfRule>
  </conditionalFormatting>
  <conditionalFormatting sqref="U13">
    <cfRule type="cellIs" dxfId="1601" priority="94" operator="greaterThan">
      <formula>1.5</formula>
    </cfRule>
  </conditionalFormatting>
  <conditionalFormatting sqref="L13:V13">
    <cfRule type="expression" dxfId="1600" priority="91">
      <formula>L13=""</formula>
    </cfRule>
  </conditionalFormatting>
  <conditionalFormatting sqref="S13">
    <cfRule type="cellIs" dxfId="1599" priority="92" operator="greaterThan">
      <formula>0.5</formula>
    </cfRule>
    <cfRule type="cellIs" dxfId="1598" priority="93" operator="lessThan">
      <formula>0.5</formula>
    </cfRule>
  </conditionalFormatting>
  <conditionalFormatting sqref="L27:M27">
    <cfRule type="cellIs" dxfId="1597" priority="89" operator="lessThan">
      <formula>0.5</formula>
    </cfRule>
    <cfRule type="cellIs" dxfId="1596" priority="90" operator="greaterThan">
      <formula>0.5</formula>
    </cfRule>
  </conditionalFormatting>
  <conditionalFormatting sqref="N27">
    <cfRule type="cellIs" dxfId="1595" priority="87" operator="lessThan">
      <formula>4.5</formula>
    </cfRule>
    <cfRule type="cellIs" dxfId="1594" priority="88" operator="greaterThan">
      <formula>5.5</formula>
    </cfRule>
  </conditionalFormatting>
  <conditionalFormatting sqref="O27">
    <cfRule type="cellIs" dxfId="1593" priority="85" operator="lessThan">
      <formula>1.5</formula>
    </cfRule>
    <cfRule type="cellIs" dxfId="1592" priority="86" operator="greaterThan">
      <formula>2.5</formula>
    </cfRule>
  </conditionalFormatting>
  <conditionalFormatting sqref="P27">
    <cfRule type="cellIs" dxfId="1591" priority="83" operator="lessThan">
      <formula>4.5</formula>
    </cfRule>
    <cfRule type="cellIs" dxfId="1590" priority="84" operator="greaterThan">
      <formula>7.5</formula>
    </cfRule>
  </conditionalFormatting>
  <conditionalFormatting sqref="R27:S27">
    <cfRule type="cellIs" dxfId="1589" priority="81" operator="lessThan">
      <formula>2.5</formula>
    </cfRule>
    <cfRule type="cellIs" dxfId="1588" priority="82" operator="greaterThan">
      <formula>4.5</formula>
    </cfRule>
  </conditionalFormatting>
  <conditionalFormatting sqref="T27">
    <cfRule type="cellIs" dxfId="1587" priority="79" operator="lessThan">
      <formula>2.5</formula>
    </cfRule>
    <cfRule type="cellIs" dxfId="1586" priority="80" operator="greaterThan">
      <formula>4.5</formula>
    </cfRule>
  </conditionalFormatting>
  <conditionalFormatting sqref="U27">
    <cfRule type="cellIs" dxfId="1585" priority="78" operator="greaterThan">
      <formula>1.5</formula>
    </cfRule>
  </conditionalFormatting>
  <conditionalFormatting sqref="L27:V27">
    <cfRule type="expression" dxfId="1584" priority="75">
      <formula>L27=""</formula>
    </cfRule>
  </conditionalFormatting>
  <conditionalFormatting sqref="S27">
    <cfRule type="cellIs" dxfId="1583" priority="76" operator="greaterThan">
      <formula>0.5</formula>
    </cfRule>
    <cfRule type="cellIs" dxfId="1582" priority="77" operator="lessThan">
      <formula>0.5</formula>
    </cfRule>
  </conditionalFormatting>
  <conditionalFormatting sqref="L28:M28">
    <cfRule type="cellIs" dxfId="1581" priority="73" operator="lessThan">
      <formula>0.5</formula>
    </cfRule>
    <cfRule type="cellIs" dxfId="1580" priority="74" operator="greaterThan">
      <formula>0.5</formula>
    </cfRule>
  </conditionalFormatting>
  <conditionalFormatting sqref="N28">
    <cfRule type="cellIs" dxfId="1579" priority="71" operator="lessThan">
      <formula>4.5</formula>
    </cfRule>
    <cfRule type="cellIs" dxfId="1578" priority="72" operator="greaterThan">
      <formula>5.5</formula>
    </cfRule>
  </conditionalFormatting>
  <conditionalFormatting sqref="O28">
    <cfRule type="cellIs" dxfId="1577" priority="69" operator="lessThan">
      <formula>1.5</formula>
    </cfRule>
    <cfRule type="cellIs" dxfId="1576" priority="70" operator="greaterThan">
      <formula>2.5</formula>
    </cfRule>
  </conditionalFormatting>
  <conditionalFormatting sqref="P28">
    <cfRule type="cellIs" dxfId="1575" priority="67" operator="lessThan">
      <formula>4.5</formula>
    </cfRule>
    <cfRule type="cellIs" dxfId="1574" priority="68" operator="greaterThan">
      <formula>7.5</formula>
    </cfRule>
  </conditionalFormatting>
  <conditionalFormatting sqref="R28:S28">
    <cfRule type="cellIs" dxfId="1573" priority="65" operator="lessThan">
      <formula>2.5</formula>
    </cfRule>
    <cfRule type="cellIs" dxfId="1572" priority="66" operator="greaterThan">
      <formula>4.5</formula>
    </cfRule>
  </conditionalFormatting>
  <conditionalFormatting sqref="T28">
    <cfRule type="cellIs" dxfId="1571" priority="63" operator="lessThan">
      <formula>2.5</formula>
    </cfRule>
    <cfRule type="cellIs" dxfId="1570" priority="64" operator="greaterThan">
      <formula>4.5</formula>
    </cfRule>
  </conditionalFormatting>
  <conditionalFormatting sqref="U28">
    <cfRule type="cellIs" dxfId="1569" priority="62" operator="greaterThan">
      <formula>1.5</formula>
    </cfRule>
  </conditionalFormatting>
  <conditionalFormatting sqref="M28">
    <cfRule type="cellIs" dxfId="1568" priority="60" operator="lessThan">
      <formula>0.5</formula>
    </cfRule>
    <cfRule type="cellIs" dxfId="1567" priority="61" operator="greaterThan">
      <formula>0.5</formula>
    </cfRule>
  </conditionalFormatting>
  <conditionalFormatting sqref="N28">
    <cfRule type="cellIs" dxfId="1566" priority="58" operator="lessThan">
      <formula>4.5</formula>
    </cfRule>
    <cfRule type="cellIs" dxfId="1565" priority="59" operator="greaterThan">
      <formula>5.5</formula>
    </cfRule>
  </conditionalFormatting>
  <conditionalFormatting sqref="O28">
    <cfRule type="cellIs" dxfId="1564" priority="56" operator="lessThan">
      <formula>1.5</formula>
    </cfRule>
    <cfRule type="cellIs" dxfId="1563" priority="57" operator="greaterThan">
      <formula>2.5</formula>
    </cfRule>
  </conditionalFormatting>
  <conditionalFormatting sqref="P28">
    <cfRule type="cellIs" dxfId="1562" priority="54" operator="lessThan">
      <formula>4.5</formula>
    </cfRule>
    <cfRule type="cellIs" dxfId="1561" priority="55" operator="greaterThan">
      <formula>7.5</formula>
    </cfRule>
  </conditionalFormatting>
  <conditionalFormatting sqref="R28:S28">
    <cfRule type="cellIs" dxfId="1560" priority="52" operator="lessThan">
      <formula>2.5</formula>
    </cfRule>
    <cfRule type="cellIs" dxfId="1559" priority="53" operator="greaterThan">
      <formula>4.5</formula>
    </cfRule>
  </conditionalFormatting>
  <conditionalFormatting sqref="T28">
    <cfRule type="cellIs" dxfId="1558" priority="50" operator="lessThan">
      <formula>2.5</formula>
    </cfRule>
    <cfRule type="cellIs" dxfId="1557" priority="51" operator="greaterThan">
      <formula>4.5</formula>
    </cfRule>
  </conditionalFormatting>
  <conditionalFormatting sqref="U28">
    <cfRule type="cellIs" dxfId="1556" priority="49" operator="greaterThan">
      <formula>1.5</formula>
    </cfRule>
  </conditionalFormatting>
  <conditionalFormatting sqref="L28:V28">
    <cfRule type="expression" dxfId="1555" priority="46">
      <formula>L28=""</formula>
    </cfRule>
  </conditionalFormatting>
  <conditionalFormatting sqref="S28">
    <cfRule type="cellIs" dxfId="1554" priority="47" operator="greaterThan">
      <formula>0.5</formula>
    </cfRule>
    <cfRule type="cellIs" dxfId="1553" priority="48" operator="lessThan">
      <formula>0.5</formula>
    </cfRule>
  </conditionalFormatting>
  <conditionalFormatting sqref="L25:M25">
    <cfRule type="cellIs" dxfId="1552" priority="44" operator="lessThan">
      <formula>0.5</formula>
    </cfRule>
    <cfRule type="cellIs" dxfId="1551" priority="45" operator="greaterThan">
      <formula>0.5</formula>
    </cfRule>
  </conditionalFormatting>
  <conditionalFormatting sqref="N25">
    <cfRule type="cellIs" dxfId="1550" priority="42" operator="lessThan">
      <formula>4.5</formula>
    </cfRule>
    <cfRule type="cellIs" dxfId="1549" priority="43" operator="greaterThan">
      <formula>5.5</formula>
    </cfRule>
  </conditionalFormatting>
  <conditionalFormatting sqref="O25">
    <cfRule type="cellIs" dxfId="1548" priority="40" operator="lessThan">
      <formula>1.5</formula>
    </cfRule>
    <cfRule type="cellIs" dxfId="1547" priority="41" operator="greaterThan">
      <formula>2.5</formula>
    </cfRule>
  </conditionalFormatting>
  <conditionalFormatting sqref="P25">
    <cfRule type="cellIs" dxfId="1546" priority="38" operator="lessThan">
      <formula>4.5</formula>
    </cfRule>
    <cfRule type="cellIs" dxfId="1545" priority="39" operator="greaterThan">
      <formula>7.5</formula>
    </cfRule>
  </conditionalFormatting>
  <conditionalFormatting sqref="R25:S25">
    <cfRule type="cellIs" dxfId="1544" priority="36" operator="lessThan">
      <formula>2.5</formula>
    </cfRule>
    <cfRule type="cellIs" dxfId="1543" priority="37" operator="greaterThan">
      <formula>4.5</formula>
    </cfRule>
  </conditionalFormatting>
  <conditionalFormatting sqref="T25">
    <cfRule type="cellIs" dxfId="1542" priority="34" operator="lessThan">
      <formula>2.5</formula>
    </cfRule>
    <cfRule type="cellIs" dxfId="1541" priority="35" operator="greaterThan">
      <formula>4.5</formula>
    </cfRule>
  </conditionalFormatting>
  <conditionalFormatting sqref="U25">
    <cfRule type="cellIs" dxfId="1540" priority="33" operator="greaterThan">
      <formula>1.5</formula>
    </cfRule>
  </conditionalFormatting>
  <conditionalFormatting sqref="L25:V25">
    <cfRule type="expression" dxfId="1539" priority="30">
      <formula>L25=""</formula>
    </cfRule>
  </conditionalFormatting>
  <conditionalFormatting sqref="S25">
    <cfRule type="cellIs" dxfId="1538" priority="31" operator="greaterThan">
      <formula>0.5</formula>
    </cfRule>
    <cfRule type="cellIs" dxfId="1537" priority="32" operator="lessThan">
      <formula>0.5</formula>
    </cfRule>
  </conditionalFormatting>
  <conditionalFormatting sqref="L26:M26">
    <cfRule type="cellIs" dxfId="1536" priority="28" operator="lessThan">
      <formula>0.5</formula>
    </cfRule>
    <cfRule type="cellIs" dxfId="1535" priority="29" operator="greaterThan">
      <formula>0.5</formula>
    </cfRule>
  </conditionalFormatting>
  <conditionalFormatting sqref="N26">
    <cfRule type="cellIs" dxfId="1534" priority="26" operator="lessThan">
      <formula>4.5</formula>
    </cfRule>
    <cfRule type="cellIs" dxfId="1533" priority="27" operator="greaterThan">
      <formula>5.5</formula>
    </cfRule>
  </conditionalFormatting>
  <conditionalFormatting sqref="O26">
    <cfRule type="cellIs" dxfId="1532" priority="24" operator="lessThan">
      <formula>1.5</formula>
    </cfRule>
    <cfRule type="cellIs" dxfId="1531" priority="25" operator="greaterThan">
      <formula>2.5</formula>
    </cfRule>
  </conditionalFormatting>
  <conditionalFormatting sqref="P26">
    <cfRule type="cellIs" dxfId="1530" priority="22" operator="lessThan">
      <formula>4.5</formula>
    </cfRule>
    <cfRule type="cellIs" dxfId="1529" priority="23" operator="greaterThan">
      <formula>7.5</formula>
    </cfRule>
  </conditionalFormatting>
  <conditionalFormatting sqref="R26:S26">
    <cfRule type="cellIs" dxfId="1528" priority="20" operator="lessThan">
      <formula>2.5</formula>
    </cfRule>
    <cfRule type="cellIs" dxfId="1527" priority="21" operator="greaterThan">
      <formula>4.5</formula>
    </cfRule>
  </conditionalFormatting>
  <conditionalFormatting sqref="T26">
    <cfRule type="cellIs" dxfId="1526" priority="18" operator="lessThan">
      <formula>2.5</formula>
    </cfRule>
    <cfRule type="cellIs" dxfId="1525" priority="19" operator="greaterThan">
      <formula>4.5</formula>
    </cfRule>
  </conditionalFormatting>
  <conditionalFormatting sqref="U26">
    <cfRule type="cellIs" dxfId="1524" priority="17" operator="greaterThan">
      <formula>1.5</formula>
    </cfRule>
  </conditionalFormatting>
  <conditionalFormatting sqref="M26">
    <cfRule type="cellIs" dxfId="1523" priority="15" operator="lessThan">
      <formula>0.5</formula>
    </cfRule>
    <cfRule type="cellIs" dxfId="1522" priority="16" operator="greaterThan">
      <formula>0.5</formula>
    </cfRule>
  </conditionalFormatting>
  <conditionalFormatting sqref="N26">
    <cfRule type="cellIs" dxfId="1521" priority="13" operator="lessThan">
      <formula>4.5</formula>
    </cfRule>
    <cfRule type="cellIs" dxfId="1520" priority="14" operator="greaterThan">
      <formula>5.5</formula>
    </cfRule>
  </conditionalFormatting>
  <conditionalFormatting sqref="O26">
    <cfRule type="cellIs" dxfId="1519" priority="11" operator="lessThan">
      <formula>1.5</formula>
    </cfRule>
    <cfRule type="cellIs" dxfId="1518" priority="12" operator="greaterThan">
      <formula>2.5</formula>
    </cfRule>
  </conditionalFormatting>
  <conditionalFormatting sqref="P26">
    <cfRule type="cellIs" dxfId="1517" priority="9" operator="lessThan">
      <formula>4.5</formula>
    </cfRule>
    <cfRule type="cellIs" dxfId="1516" priority="10" operator="greaterThan">
      <formula>7.5</formula>
    </cfRule>
  </conditionalFormatting>
  <conditionalFormatting sqref="R26:S26">
    <cfRule type="cellIs" dxfId="1515" priority="7" operator="lessThan">
      <formula>2.5</formula>
    </cfRule>
    <cfRule type="cellIs" dxfId="1514" priority="8" operator="greaterThan">
      <formula>4.5</formula>
    </cfRule>
  </conditionalFormatting>
  <conditionalFormatting sqref="T26">
    <cfRule type="cellIs" dxfId="1513" priority="5" operator="lessThan">
      <formula>2.5</formula>
    </cfRule>
    <cfRule type="cellIs" dxfId="1512" priority="6" operator="greaterThan">
      <formula>4.5</formula>
    </cfRule>
  </conditionalFormatting>
  <conditionalFormatting sqref="U26">
    <cfRule type="cellIs" dxfId="1511" priority="4" operator="greaterThan">
      <formula>1.5</formula>
    </cfRule>
  </conditionalFormatting>
  <conditionalFormatting sqref="L26:V26">
    <cfRule type="expression" dxfId="1510" priority="1">
      <formula>L26=""</formula>
    </cfRule>
  </conditionalFormatting>
  <conditionalFormatting sqref="S26">
    <cfRule type="cellIs" dxfId="1509" priority="2" operator="greaterThan">
      <formula>0.5</formula>
    </cfRule>
    <cfRule type="cellIs" dxfId="150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19</vt:i4>
      </vt:variant>
    </vt:vector>
  </HeadingPairs>
  <TitlesOfParts>
    <vt:vector size="36" baseType="lpstr">
      <vt:lpstr>CONTROLS</vt:lpstr>
      <vt:lpstr>REPORT_DATA_BY_COMP</vt:lpstr>
      <vt:lpstr>REPORT_DATA_BY_ZONE</vt:lpstr>
      <vt:lpstr>MISSION_TOTALS</vt:lpstr>
      <vt:lpstr>OFFICE</vt:lpstr>
      <vt:lpstr>OFFICE_GRAPH</vt:lpstr>
      <vt:lpstr>OFFICE_GRAPH_DATA</vt:lpstr>
      <vt:lpstr>TAOYUAN</vt:lpstr>
      <vt:lpstr>EAST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2016-02-12T08:52:43Z</cp:lastPrinted>
  <dcterms:created xsi:type="dcterms:W3CDTF">2016-01-05T05:01:49Z</dcterms:created>
  <dcterms:modified xsi:type="dcterms:W3CDTF">2016-02-12T10:03:12Z</dcterms:modified>
</cp:coreProperties>
</file>