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61DABD1-D5DF-451A-AF81-C4539750AC00}" xr6:coauthVersionLast="47" xr6:coauthVersionMax="47" xr10:uidLastSave="{00000000-0000-0000-0000-000000000000}"/>
  <bookViews>
    <workbookView xWindow="56100" yWindow="3370" windowWidth="16860" windowHeight="15300" activeTab="1" xr2:uid="{27E29121-596D-47BB-A433-0513344BCAF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G5" i="2"/>
  <c r="G16" i="2" s="1"/>
  <c r="F5" i="2"/>
  <c r="F16" i="2" s="1"/>
  <c r="E5" i="2"/>
  <c r="E16" i="2" s="1"/>
  <c r="D2" i="2"/>
  <c r="E2" i="2" s="1"/>
  <c r="F2" i="2" s="1"/>
  <c r="G2" i="2" s="1"/>
  <c r="H2" i="2" s="1"/>
  <c r="I2" i="2" s="1"/>
  <c r="J2" i="2" s="1"/>
  <c r="K2" i="2" s="1"/>
  <c r="L2" i="2" s="1"/>
  <c r="M2" i="2" s="1"/>
  <c r="K6" i="1"/>
  <c r="K7" i="1"/>
  <c r="K4" i="1"/>
  <c r="E7" i="2" l="1"/>
  <c r="E9" i="2" s="1"/>
  <c r="E11" i="2" s="1"/>
  <c r="G7" i="2"/>
  <c r="G9" i="2" s="1"/>
  <c r="G11" i="2" s="1"/>
  <c r="F7" i="2"/>
  <c r="F9" i="2" s="1"/>
  <c r="F11" i="2" s="1"/>
</calcChain>
</file>

<file path=xl/sharedStrings.xml><?xml version="1.0" encoding="utf-8"?>
<sst xmlns="http://schemas.openxmlformats.org/spreadsheetml/2006/main" count="44" uniqueCount="41">
  <si>
    <t>Price</t>
  </si>
  <si>
    <t>Shares</t>
  </si>
  <si>
    <t>Q424</t>
  </si>
  <si>
    <t>MC</t>
  </si>
  <si>
    <t>Cash</t>
  </si>
  <si>
    <t>Debt</t>
  </si>
  <si>
    <t>EV</t>
  </si>
  <si>
    <t>Procare</t>
  </si>
  <si>
    <t>higher ed, 1.6B</t>
  </si>
  <si>
    <t>Transact Campus</t>
  </si>
  <si>
    <t>Syntellis</t>
  </si>
  <si>
    <t>1.4B</t>
  </si>
  <si>
    <t>Frontline</t>
  </si>
  <si>
    <t>Aderant, Clinisys, Data Innovations, Deltek, Frontline, IntelliTrans, PowerPlan, Procare, Strata, Transact/CBORD, Vertafore</t>
  </si>
  <si>
    <t>Aderant</t>
  </si>
  <si>
    <t>Law</t>
  </si>
  <si>
    <t>Clinisys</t>
  </si>
  <si>
    <t>Diagnostic/lab</t>
  </si>
  <si>
    <t>Data Innovations</t>
  </si>
  <si>
    <t>Hospitals/Labs</t>
  </si>
  <si>
    <t>Deltek</t>
  </si>
  <si>
    <t>Gov</t>
  </si>
  <si>
    <t>acquired 3.8B in 202x</t>
  </si>
  <si>
    <t>IntelliTrans</t>
  </si>
  <si>
    <t>transportation software</t>
  </si>
  <si>
    <t>PowerPlan</t>
  </si>
  <si>
    <t>compliance?</t>
  </si>
  <si>
    <t>Early childhood education centers SAAS, 1.86B. Acquired 202x</t>
  </si>
  <si>
    <t>Main</t>
  </si>
  <si>
    <t>Revenue</t>
  </si>
  <si>
    <t>COGS</t>
  </si>
  <si>
    <t>Gross Profit</t>
  </si>
  <si>
    <t>SG&amp;A</t>
  </si>
  <si>
    <t>Operating Income</t>
  </si>
  <si>
    <t>Revenue y/y</t>
  </si>
  <si>
    <t>Gross Margin %</t>
  </si>
  <si>
    <t>Interest Expense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</si>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</sst>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163C-986C-428E-9BB9-AB6055F1DAED}">
  <dimension ref="B2:L26"/>
  <sheetViews>
    <sheetView zoomScale="205" zoomScaleNormal="205" workbookViewId="0"/>
  </sheetViews>
  <sheetFormatPr defaultRowHeight="12.5" x14ac:dyDescent="0.25"/>
  <cols>
    <col min="1" max="16384" width="8.7265625" style="1"/>
  </cols>
  <sheetData>
    <row r="2" spans="2:12" x14ac:dyDescent="0.25">
      <c r="J2" s="1" t="s">
        <v>0</v>
      </c>
      <c r="K2" s="1">
        <v>500</v>
      </c>
    </row>
    <row r="3" spans="2:12" x14ac:dyDescent="0.25">
      <c r="J3" s="1" t="s">
        <v>1</v>
      </c>
      <c r="K3" s="2">
        <v>107.85207</v>
      </c>
      <c r="L3" s="3" t="s">
        <v>2</v>
      </c>
    </row>
    <row r="4" spans="2:12" x14ac:dyDescent="0.25">
      <c r="B4" s="1" t="s">
        <v>9</v>
      </c>
      <c r="J4" s="1" t="s">
        <v>3</v>
      </c>
      <c r="K4" s="2">
        <f>+K2*K3</f>
        <v>53926.034999999996</v>
      </c>
      <c r="L4" s="3"/>
    </row>
    <row r="5" spans="2:12" x14ac:dyDescent="0.25">
      <c r="C5" s="1" t="s">
        <v>8</v>
      </c>
      <c r="J5" s="1" t="s">
        <v>4</v>
      </c>
      <c r="K5" s="2">
        <v>188.2</v>
      </c>
      <c r="L5" s="3" t="s">
        <v>2</v>
      </c>
    </row>
    <row r="6" spans="2:12" x14ac:dyDescent="0.25">
      <c r="B6" s="1" t="s">
        <v>10</v>
      </c>
      <c r="J6" s="1" t="s">
        <v>5</v>
      </c>
      <c r="K6" s="2">
        <f>1043.1+6579.9</f>
        <v>7623</v>
      </c>
      <c r="L6" s="3" t="s">
        <v>2</v>
      </c>
    </row>
    <row r="7" spans="2:12" x14ac:dyDescent="0.25">
      <c r="C7" s="1" t="s">
        <v>11</v>
      </c>
      <c r="J7" s="1" t="s">
        <v>6</v>
      </c>
      <c r="K7" s="2">
        <f>+K4-K5+K6</f>
        <v>61360.834999999999</v>
      </c>
    </row>
    <row r="10" spans="2:12" x14ac:dyDescent="0.25">
      <c r="B10" s="1" t="s">
        <v>13</v>
      </c>
    </row>
    <row r="11" spans="2:12" x14ac:dyDescent="0.25">
      <c r="B11" s="4" t="s">
        <v>14</v>
      </c>
    </row>
    <row r="12" spans="2:12" x14ac:dyDescent="0.25">
      <c r="C12" s="1" t="s">
        <v>15</v>
      </c>
    </row>
    <row r="13" spans="2:12" x14ac:dyDescent="0.25">
      <c r="B13" s="1" t="s">
        <v>16</v>
      </c>
    </row>
    <row r="14" spans="2:12" x14ac:dyDescent="0.25">
      <c r="C14" s="1" t="s">
        <v>17</v>
      </c>
    </row>
    <row r="15" spans="2:12" x14ac:dyDescent="0.25">
      <c r="B15" s="1" t="s">
        <v>18</v>
      </c>
    </row>
    <row r="16" spans="2:12" x14ac:dyDescent="0.25">
      <c r="C16" s="1" t="s">
        <v>19</v>
      </c>
    </row>
    <row r="17" spans="2:3" x14ac:dyDescent="0.25">
      <c r="B17" s="1" t="s">
        <v>20</v>
      </c>
    </row>
    <row r="18" spans="2:3" x14ac:dyDescent="0.25">
      <c r="C18" s="1" t="s">
        <v>21</v>
      </c>
    </row>
    <row r="19" spans="2:3" x14ac:dyDescent="0.25">
      <c r="B19" s="1" t="s">
        <v>12</v>
      </c>
    </row>
    <row r="20" spans="2:3" x14ac:dyDescent="0.25">
      <c r="C20" s="1" t="s">
        <v>22</v>
      </c>
    </row>
    <row r="21" spans="2:3" x14ac:dyDescent="0.25">
      <c r="B21" s="1" t="s">
        <v>23</v>
      </c>
    </row>
    <row r="22" spans="2:3" x14ac:dyDescent="0.25">
      <c r="C22" s="1" t="s">
        <v>24</v>
      </c>
    </row>
    <row r="23" spans="2:3" x14ac:dyDescent="0.25">
      <c r="B23" s="1" t="s">
        <v>25</v>
      </c>
    </row>
    <row r="24" spans="2:3" x14ac:dyDescent="0.25">
      <c r="C24" s="1" t="s">
        <v>26</v>
      </c>
    </row>
    <row r="25" spans="2:3" x14ac:dyDescent="0.25">
      <c r="B25" s="1" t="s">
        <v>7</v>
      </c>
    </row>
    <row r="26" spans="2:3" x14ac:dyDescent="0.25">
      <c r="C26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C082-885B-473E-944F-4D6B3A689694}">
  <dimension ref="A1:M16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defaultRowHeight="12.5" x14ac:dyDescent="0.25"/>
  <cols>
    <col min="1" max="1" width="4.6328125" style="1" bestFit="1" customWidth="1"/>
    <col min="2" max="2" width="15.1796875" style="1" bestFit="1" customWidth="1"/>
    <col min="3" max="16384" width="8.7265625" style="1"/>
  </cols>
  <sheetData>
    <row r="1" spans="1:13" x14ac:dyDescent="0.25">
      <c r="A1" s="1" t="s">
        <v>28</v>
      </c>
    </row>
    <row r="2" spans="1:13" x14ac:dyDescent="0.25">
      <c r="C2" s="1">
        <v>2020</v>
      </c>
      <c r="D2" s="1">
        <f>+C2+1</f>
        <v>2021</v>
      </c>
      <c r="E2" s="1">
        <f t="shared" ref="E2:M2" si="0">+D2+1</f>
        <v>2022</v>
      </c>
      <c r="F2" s="1">
        <f t="shared" si="0"/>
        <v>2023</v>
      </c>
      <c r="G2" s="1">
        <f t="shared" si="0"/>
        <v>2024</v>
      </c>
      <c r="H2" s="1">
        <f t="shared" si="0"/>
        <v>2025</v>
      </c>
      <c r="I2" s="1">
        <f t="shared" si="0"/>
        <v>2026</v>
      </c>
      <c r="J2" s="1">
        <f t="shared" si="0"/>
        <v>2027</v>
      </c>
      <c r="K2" s="1">
        <f t="shared" si="0"/>
        <v>2028</v>
      </c>
      <c r="L2" s="1">
        <f t="shared" si="0"/>
        <v>2029</v>
      </c>
      <c r="M2" s="1">
        <f t="shared" si="0"/>
        <v>2030</v>
      </c>
    </row>
    <row r="3" spans="1:13" s="2" customFormat="1" x14ac:dyDescent="0.25">
      <c r="B3" s="2" t="s">
        <v>29</v>
      </c>
      <c r="E3" s="2">
        <v>5371.8</v>
      </c>
      <c r="F3" s="2">
        <v>6177.8</v>
      </c>
      <c r="G3" s="2">
        <v>7039.2</v>
      </c>
    </row>
    <row r="4" spans="1:13" s="2" customFormat="1" x14ac:dyDescent="0.25">
      <c r="B4" s="2" t="s">
        <v>30</v>
      </c>
      <c r="E4" s="2">
        <v>1619</v>
      </c>
      <c r="F4" s="2">
        <v>1870.66</v>
      </c>
      <c r="G4" s="2">
        <v>2160.9</v>
      </c>
    </row>
    <row r="5" spans="1:13" s="2" customFormat="1" x14ac:dyDescent="0.25">
      <c r="B5" s="2" t="s">
        <v>31</v>
      </c>
      <c r="E5" s="2">
        <f>+E3-E4</f>
        <v>3752.8</v>
      </c>
      <c r="F5" s="2">
        <f>+F3-F4</f>
        <v>4307.1400000000003</v>
      </c>
      <c r="G5" s="2">
        <f>+G3-G4</f>
        <v>4878.2999999999993</v>
      </c>
    </row>
    <row r="6" spans="1:13" s="2" customFormat="1" x14ac:dyDescent="0.25">
      <c r="B6" s="2" t="s">
        <v>32</v>
      </c>
      <c r="E6" s="2">
        <v>2228.3000000000002</v>
      </c>
      <c r="F6" s="2">
        <v>2562</v>
      </c>
      <c r="G6" s="2">
        <v>2881.5</v>
      </c>
    </row>
    <row r="7" spans="1:13" s="2" customFormat="1" x14ac:dyDescent="0.25">
      <c r="B7" s="2" t="s">
        <v>33</v>
      </c>
      <c r="E7" s="2">
        <f>+E5-E6</f>
        <v>1524.5</v>
      </c>
      <c r="F7" s="2">
        <f>+F5-F6</f>
        <v>1745.1400000000003</v>
      </c>
      <c r="G7" s="2">
        <f>+G5-G6</f>
        <v>1996.7999999999993</v>
      </c>
    </row>
    <row r="8" spans="1:13" s="2" customFormat="1" x14ac:dyDescent="0.25">
      <c r="B8" s="2" t="s">
        <v>36</v>
      </c>
      <c r="E8" s="2">
        <v>-192.4</v>
      </c>
      <c r="F8" s="2">
        <v>-164.7</v>
      </c>
      <c r="G8" s="2">
        <v>-259.2</v>
      </c>
    </row>
    <row r="9" spans="1:13" s="2" customFormat="1" x14ac:dyDescent="0.25">
      <c r="B9" s="2" t="s">
        <v>37</v>
      </c>
      <c r="E9" s="2">
        <f>+E7+E8</f>
        <v>1332.1</v>
      </c>
      <c r="F9" s="2">
        <f>+F7+F8</f>
        <v>1580.4400000000003</v>
      </c>
      <c r="G9" s="2">
        <f>+G7+G8</f>
        <v>1737.5999999999992</v>
      </c>
    </row>
    <row r="10" spans="1:13" s="2" customFormat="1" x14ac:dyDescent="0.25">
      <c r="B10" s="2" t="s">
        <v>38</v>
      </c>
      <c r="E10" s="2">
        <v>296.39999999999998</v>
      </c>
      <c r="F10" s="2">
        <v>374.7</v>
      </c>
      <c r="G10" s="2">
        <v>417.9</v>
      </c>
    </row>
    <row r="11" spans="1:13" x14ac:dyDescent="0.25">
      <c r="B11" s="1" t="s">
        <v>39</v>
      </c>
      <c r="E11" s="2">
        <f>+E9-E10</f>
        <v>1035.6999999999998</v>
      </c>
      <c r="F11" s="2">
        <f>+F9-F10</f>
        <v>1205.7400000000002</v>
      </c>
      <c r="G11" s="2">
        <f>+G9-G10</f>
        <v>1319.6999999999994</v>
      </c>
    </row>
    <row r="12" spans="1:13" x14ac:dyDescent="0.25">
      <c r="B12" s="1" t="s">
        <v>40</v>
      </c>
      <c r="E12" s="2"/>
      <c r="F12" s="2"/>
      <c r="G12" s="2"/>
    </row>
    <row r="13" spans="1:13" x14ac:dyDescent="0.25">
      <c r="B13" s="1" t="s">
        <v>1</v>
      </c>
    </row>
    <row r="15" spans="1:13" x14ac:dyDescent="0.25">
      <c r="B15" s="1" t="s">
        <v>34</v>
      </c>
      <c r="F15" s="5">
        <f>+F3/E3-1</f>
        <v>0.15004281618824233</v>
      </c>
      <c r="G15" s="5">
        <f>+G3/F3-1</f>
        <v>0.1394347502347113</v>
      </c>
    </row>
    <row r="16" spans="1:13" x14ac:dyDescent="0.25">
      <c r="B16" s="1" t="s">
        <v>35</v>
      </c>
      <c r="E16" s="5">
        <f>+E5/E3</f>
        <v>0.69861126624222791</v>
      </c>
      <c r="F16" s="5">
        <f>+F5/F3</f>
        <v>0.69719641296254331</v>
      </c>
      <c r="G16" s="5">
        <f>+G5/G3</f>
        <v>0.69301909307875886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2025-08-25T19:40:07Z</dcterms:created>
  <dcterms:modified xsi:type="dcterms:W3CDTF">2025-08-25T19:59:31Z</dcterms:modified>
</cp:coreProperties>
</file>