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hidePivotFieldList="1"/>
  <mc:AlternateContent xmlns:mc="http://schemas.openxmlformats.org/markup-compatibility/2006">
    <mc:Choice Requires="x15">
      <x15ac:absPath xmlns:x15ac="http://schemas.microsoft.com/office/spreadsheetml/2010/11/ac" url="/Users/meheditajrian/Downloads/"/>
    </mc:Choice>
  </mc:AlternateContent>
  <xr:revisionPtr revIDLastSave="0" documentId="13_ncr:1_{9B763A0C-659E-5746-9820-FD3CC19700DD}" xr6:coauthVersionLast="47" xr6:coauthVersionMax="47" xr10:uidLastSave="{00000000-0000-0000-0000-000000000000}"/>
  <bookViews>
    <workbookView xWindow="0" yWindow="500" windowWidth="28800" windowHeight="15740" activeTab="1" xr2:uid="{0A0D8D68-EFC2-4074-BDCA-85DAF874A3F1}"/>
  </bookViews>
  <sheets>
    <sheet name="Dashboard" sheetId="4" r:id="rId1"/>
    <sheet name="Analysis" sheetId="3" r:id="rId2"/>
    <sheet name="Input Data" sheetId="2" r:id="rId3"/>
    <sheet name="Master Data" sheetId="1" r:id="rId4"/>
  </sheets>
  <definedNames>
    <definedName name="_xlchart.v1.0" hidden="1">Analysis!$AO$4:$AO$8</definedName>
    <definedName name="_xlchart.v1.1" hidden="1">Analysis!$AP$4:$AP$8</definedName>
    <definedName name="_xlchart.v1.2" hidden="1">Analysis!$AO$4:$AO$8</definedName>
    <definedName name="_xlchart.v1.3" hidden="1">Analysis!$AP$4:$AP$8</definedName>
    <definedName name="_xlchart.v1.4" hidden="1">Analysis!$AO$4:$AO$8</definedName>
    <definedName name="_xlchart.v1.5" hidden="1">Analysis!$AP$4:$AP$8</definedName>
    <definedName name="Category">OFFSET(#REF!,1,0,COUNT(#REF!))</definedName>
    <definedName name="Category01">OFFSET(Analysis!$AK$1,1,1,COUNT(Analysis!$AL:$AL))</definedName>
    <definedName name="CategoryRange">OFFSET(Analysis!$AK$1,1,1,COUNT(Analysis!$AL:$AL))</definedName>
    <definedName name="Slicer_MONTH">#N/A</definedName>
    <definedName name="Slicer_PAYMENT_MODE">#N/A</definedName>
    <definedName name="Slicer_SALE_TYPE">#N/A</definedName>
    <definedName name="Slicer_YEAR">#N/A</definedName>
  </definedNames>
  <calcPr calcId="191029" iterate="1"/>
  <pivotCaches>
    <pivotCache cacheId="2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P4" i="3" l="1" a="1"/>
  <c r="AP4" i="3" s="1"/>
  <c r="AN4" i="3" s="1" a="1"/>
  <c r="AN4" i="3" s="1"/>
  <c r="AO4" i="3" a="1"/>
  <c r="AO4" i="3" s="1"/>
  <c r="AC2" i="3" a="1"/>
  <c r="AC2" i="3" s="1"/>
  <c r="AG2" i="3" a="1"/>
  <c r="AG2" i="3" s="1"/>
  <c r="AH1" i="3"/>
  <c r="AI2" i="3" a="1"/>
  <c r="AI2" i="3" s="1"/>
  <c r="AH2" i="3" a="1"/>
  <c r="AH2" i="3" s="1"/>
  <c r="AE2" i="3" a="1"/>
  <c r="AE2" i="3" s="1"/>
  <c r="AD2" i="3" a="1"/>
  <c r="AD2" i="3" s="1"/>
  <c r="AB2" i="3" s="1" a="1"/>
  <c r="AB2" i="3" s="1"/>
  <c r="U2" i="3" a="1"/>
  <c r="U2" i="3" s="1"/>
  <c r="W2" i="3" a="1"/>
  <c r="W2" i="3" s="1"/>
  <c r="V2" i="3" a="1"/>
  <c r="V2" i="3" s="1"/>
  <c r="M4" i="3"/>
  <c r="N4" i="3" s="1"/>
  <c r="M5" i="3"/>
  <c r="N5" i="3" s="1"/>
  <c r="M6" i="3"/>
  <c r="N6" i="3" s="1"/>
  <c r="M7" i="3"/>
  <c r="N7" i="3" s="1"/>
  <c r="M8" i="3"/>
  <c r="N8" i="3" s="1"/>
  <c r="M9" i="3"/>
  <c r="N9" i="3" s="1"/>
  <c r="M10" i="3"/>
  <c r="N10" i="3" s="1"/>
  <c r="M11" i="3"/>
  <c r="N11" i="3" s="1"/>
  <c r="M12" i="3"/>
  <c r="N12" i="3" s="1"/>
  <c r="M13" i="3"/>
  <c r="N13" i="3" s="1"/>
  <c r="M14" i="3"/>
  <c r="N14" i="3" s="1"/>
  <c r="M3" i="3"/>
  <c r="N3" i="3" s="1"/>
  <c r="L3" i="3"/>
  <c r="L13" i="3"/>
  <c r="L14" i="3"/>
  <c r="L4" i="3"/>
  <c r="L5" i="3"/>
  <c r="L6" i="3"/>
  <c r="L7" i="3"/>
  <c r="L8" i="3"/>
  <c r="L9" i="3"/>
  <c r="L10" i="3"/>
  <c r="L11" i="3"/>
  <c r="L12"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8" i="3"/>
  <c r="E9" i="3" s="1"/>
  <c r="E7" i="3"/>
  <c r="AO1" i="3" l="1"/>
  <c r="AP1" i="3"/>
  <c r="AC1" i="3"/>
  <c r="AD1" i="3"/>
  <c r="AE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<sst xmlns="http://schemas.openxmlformats.org/spreadsheetml/2006/main" count="1951" uniqueCount="146">
  <si>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</si>
  <si>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</si>
  <si>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</si>
  <si>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</si>
  <si>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</si>
  <si>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</si>
  <si>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</si>
  <si>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</si>
  <si>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</si>
  <si>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</si>
  <si>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</si>
  <si>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</si>
  <si>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</si>
  <si>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</si>
  <si>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</si>
  <si>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</si>
  <si>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</si>
  <si>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</si>
  <si>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</si>
  <si>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</si>
  <si>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</si>
  <si>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</si>
  <si>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</si>
  <si>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</si>
  <si>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</si>
  <si>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</si>
  <si>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</si>
  <si>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</si>
  <si>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</si>
  <si>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</si>
  <si>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</si>
  <si>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</si>
  <si>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</si>
  <si>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</si>
  <si>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</si>
  <si>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</si>
  <si>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</si>
  <si>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</si>
  <si>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</si>
  <si>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</si>
  <si>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</si>
  <si>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</si>
  <si>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</si>
  <si>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</si>
  <si>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</si>
  <si>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</si>
  <si>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</si>
  <si>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</si>
  <si>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</si>
  <si>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</si>
  <si>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</si>
  <si>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</si>
  <si>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</si>
  <si>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</si>
  <si>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</si>
  <si>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</si>
  <si>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</si>
  <si>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</si>
  <si>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</si>
  <si>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</si>
  <si>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</si>
  <si>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</si>
  <si>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</si>
  <si>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</si>
  <si>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</si>
  <si>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</si>
  <si>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</si>
  <si>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</si>
  <si>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</si>
  <si>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</si>
  <si>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</si>
  <si>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</si>
  <si>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</si>
  <si>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</si>
  <si>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</si>
  <si>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</si>
  <si>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</si>
  <si>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</si>
  <si>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</si>
  <si>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</si>
  <si>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</si>
  <si>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</si>
  <si>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</si>
  <si>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</si>
  <si>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</si>
  <si>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</si>
  <si>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</si>
  <si>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</si>
  <si>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</si>
  <si>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</si>
  <si>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</si>
  <si>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</si>
  <si>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</si>
  <si>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</si>
  <si>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</si>
  <si>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</si>
  <si>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</si>
  <si>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</si>
  <si>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</si>
  <si>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</si>
  <si>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</si>
  <si>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</si>
  <si>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</si>
  <si>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</si>
  <si>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</si>
  <si>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</si>
  <si>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</si>
  <si>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</si>
  <si>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</si>
  <si>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</si>
  <si>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</si>
  <si>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</si>
  <si>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</si>
  <si>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</si>
  <si>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PRODUCT ID2</t>
  </si>
  <si>
    <t>TOTAL BUYING VALUE</t>
  </si>
  <si>
    <t>TOTAL SELLING VALUE</t>
  </si>
  <si>
    <t>DAY</t>
  </si>
  <si>
    <t>MONTH</t>
  </si>
  <si>
    <t>YEAR</t>
  </si>
  <si>
    <t>Grand Total</t>
  </si>
  <si>
    <t>Sum of TOTAL SELLING VALUE</t>
  </si>
  <si>
    <t>Sum of TOTAL BUYING VALUE</t>
  </si>
  <si>
    <t>Jan</t>
  </si>
  <si>
    <t>Feb</t>
  </si>
  <si>
    <t>Mar</t>
  </si>
  <si>
    <t>Apr</t>
  </si>
  <si>
    <t>May</t>
  </si>
  <si>
    <t>Jun</t>
  </si>
  <si>
    <t>Jul</t>
  </si>
  <si>
    <t>Aug</t>
  </si>
  <si>
    <t>Sep</t>
  </si>
  <si>
    <t>Oct</t>
  </si>
  <si>
    <t>Nov</t>
  </si>
  <si>
    <t>Dec</t>
  </si>
  <si>
    <t>Month</t>
  </si>
  <si>
    <t>Sum of QUANTITY</t>
  </si>
  <si>
    <t>Total Sales</t>
  </si>
  <si>
    <t>Total Profit</t>
  </si>
  <si>
    <t>Profit %</t>
  </si>
  <si>
    <t>Sales</t>
  </si>
  <si>
    <t>Profit</t>
  </si>
  <si>
    <t>Profit%</t>
  </si>
  <si>
    <t>Product</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</si>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</sst>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0.00"/>
    <numFmt numFmtId="166" formatCode="&quot;$&quot;#,##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xf numFmtId="9" fontId="0" fillId="0" borderId="0" xfId="1" applyFont="1"/>
  </cellXfs>
  <cellStyles count="2">
    <cellStyle name="Normal" xfId="0" builtinId="0"/>
    <cellStyle name="Per cent" xfId="1" builtinId="5"/>
  </cellStyles>
  <dxfs count="30">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5" formatCode="&quot;$&quot;#,##0.0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9"/>
      <tableStyleElement type="headerRow" dxfId="28"/>
    </tableStyle>
  </tableStyles>
  <colors>
    <mruColors>
      <color rgb="FFF8FFC7"/>
      <color rgb="FFF5FF00"/>
      <color rgb="FFF975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Analysis!$AG$2:$AG$11</c:f>
              <c:strCache>
                <c:ptCount val="10"/>
                <c:pt idx="0">
                  <c:v>Product01</c:v>
                </c:pt>
                <c:pt idx="1">
                  <c:v>Product02</c:v>
                </c:pt>
                <c:pt idx="2">
                  <c:v>Product04</c:v>
                </c:pt>
                <c:pt idx="3">
                  <c:v>Product05</c:v>
                </c:pt>
                <c:pt idx="4">
                  <c:v>Product08</c:v>
                </c:pt>
                <c:pt idx="5">
                  <c:v>Product09</c:v>
                </c:pt>
                <c:pt idx="6">
                  <c:v>Product11</c:v>
                </c:pt>
                <c:pt idx="7">
                  <c:v>Product12</c:v>
                </c:pt>
                <c:pt idx="8">
                  <c:v>Product13</c:v>
                </c:pt>
                <c:pt idx="9">
                  <c:v>Product14</c:v>
                </c:pt>
              </c:strCache>
            </c:strRef>
          </c:cat>
          <c:val>
            <c:numRef>
              <c:f>Analysis!$AH$2:$AH$11</c:f>
              <c:numCache>
                <c:formatCode>"$"#,##0</c:formatCode>
                <c:ptCount val="10"/>
                <c:pt idx="0">
                  <c:v>1765.96</c:v>
                </c:pt>
                <c:pt idx="1">
                  <c:v>1285.2</c:v>
                </c:pt>
                <c:pt idx="2">
                  <c:v>1562.88</c:v>
                </c:pt>
                <c:pt idx="3">
                  <c:v>3112.2000000000003</c:v>
                </c:pt>
                <c:pt idx="4">
                  <c:v>1324.68</c:v>
                </c:pt>
                <c:pt idx="5">
                  <c:v>31.439999999999998</c:v>
                </c:pt>
                <c:pt idx="6">
                  <c:v>774.40000000000009</c:v>
                </c:pt>
                <c:pt idx="7">
                  <c:v>1412.55</c:v>
                </c:pt>
                <c:pt idx="8">
                  <c:v>1098.72</c:v>
                </c:pt>
                <c:pt idx="9">
                  <c:v>733.6</c:v>
                </c:pt>
              </c:numCache>
            </c:numRef>
          </c:val>
          <c:extLst>
            <c:ext xmlns:c16="http://schemas.microsoft.com/office/drawing/2014/chart" uri="{C3380CC4-5D6E-409C-BE32-E72D297353CC}">
              <c16:uniqueId val="{00000000-9C06-A047-8CC5-6CFC28404614}"/>
            </c:ext>
          </c:extLst>
        </c:ser>
        <c:dLbls>
          <c:showLegendKey val="0"/>
          <c:showVal val="0"/>
          <c:showCatName val="0"/>
          <c:showSerName val="0"/>
          <c:showPercent val="0"/>
          <c:showBubbleSize val="0"/>
        </c:dLbls>
        <c:gapWidth val="50"/>
        <c:axId val="875147199"/>
        <c:axId val="846399247"/>
      </c:barChart>
      <c:catAx>
        <c:axId val="875147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399247"/>
        <c:crosses val="autoZero"/>
        <c:auto val="1"/>
        <c:lblAlgn val="ctr"/>
        <c:lblOffset val="100"/>
        <c:noMultiLvlLbl val="0"/>
      </c:catAx>
      <c:valAx>
        <c:axId val="846399247"/>
        <c:scaling>
          <c:orientation val="minMax"/>
        </c:scaling>
        <c:delete val="0"/>
        <c:axPos val="b"/>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14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Analysis!$AG$2:$AG$11</c:f>
              <c:strCache>
                <c:ptCount val="10"/>
                <c:pt idx="0">
                  <c:v>Product01</c:v>
                </c:pt>
                <c:pt idx="1">
                  <c:v>Product02</c:v>
                </c:pt>
                <c:pt idx="2">
                  <c:v>Product04</c:v>
                </c:pt>
                <c:pt idx="3">
                  <c:v>Product05</c:v>
                </c:pt>
                <c:pt idx="4">
                  <c:v>Product08</c:v>
                </c:pt>
                <c:pt idx="5">
                  <c:v>Product09</c:v>
                </c:pt>
                <c:pt idx="6">
                  <c:v>Product11</c:v>
                </c:pt>
                <c:pt idx="7">
                  <c:v>Product12</c:v>
                </c:pt>
                <c:pt idx="8">
                  <c:v>Product13</c:v>
                </c:pt>
                <c:pt idx="9">
                  <c:v>Product14</c:v>
                </c:pt>
              </c:strCache>
            </c:strRef>
          </c:cat>
          <c:val>
            <c:numRef>
              <c:f>Analysis!$AH$2:$AH$11</c:f>
              <c:numCache>
                <c:formatCode>"$"#,##0</c:formatCode>
                <c:ptCount val="10"/>
                <c:pt idx="0">
                  <c:v>1765.96</c:v>
                </c:pt>
                <c:pt idx="1">
                  <c:v>1285.2</c:v>
                </c:pt>
                <c:pt idx="2">
                  <c:v>1562.88</c:v>
                </c:pt>
                <c:pt idx="3">
                  <c:v>3112.2000000000003</c:v>
                </c:pt>
                <c:pt idx="4">
                  <c:v>1324.68</c:v>
                </c:pt>
                <c:pt idx="5">
                  <c:v>31.439999999999998</c:v>
                </c:pt>
                <c:pt idx="6">
                  <c:v>774.40000000000009</c:v>
                </c:pt>
                <c:pt idx="7">
                  <c:v>1412.55</c:v>
                </c:pt>
                <c:pt idx="8">
                  <c:v>1098.72</c:v>
                </c:pt>
                <c:pt idx="9">
                  <c:v>733.6</c:v>
                </c:pt>
              </c:numCache>
            </c:numRef>
          </c:val>
          <c:extLst>
            <c:ext xmlns:c16="http://schemas.microsoft.com/office/drawing/2014/chart" uri="{C3380CC4-5D6E-409C-BE32-E72D297353CC}">
              <c16:uniqueId val="{00000000-0EDF-2E40-A9CA-47C47BA6A97D}"/>
            </c:ext>
          </c:extLst>
        </c:ser>
        <c:dLbls>
          <c:showLegendKey val="0"/>
          <c:showVal val="0"/>
          <c:showCatName val="0"/>
          <c:showSerName val="0"/>
          <c:showPercent val="0"/>
          <c:showBubbleSize val="0"/>
        </c:dLbls>
        <c:gapWidth val="50"/>
        <c:axId val="875147199"/>
        <c:axId val="846399247"/>
      </c:barChart>
      <c:catAx>
        <c:axId val="875147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399247"/>
        <c:crosses val="autoZero"/>
        <c:auto val="1"/>
        <c:lblAlgn val="ctr"/>
        <c:lblOffset val="100"/>
        <c:noMultiLvlLbl val="0"/>
      </c:catAx>
      <c:valAx>
        <c:axId val="846399247"/>
        <c:scaling>
          <c:orientation val="minMax"/>
        </c:scaling>
        <c:delete val="0"/>
        <c:axPos val="b"/>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14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[Sales-Dashboard-file.xlsx]Analysis!Daily</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Analysis!$B$1</c:f>
              <c:strCache>
                <c:ptCount val="1"/>
                <c:pt idx="0">
                  <c:v>Total</c:v>
                </c:pt>
              </c:strCache>
            </c:strRef>
          </c:tx>
          <c:spPr>
            <a:solidFill>
              <a:schemeClr val="accent1"/>
            </a:solidFill>
            <a:ln w="25400">
              <a:noFill/>
            </a:ln>
            <a:effectLst/>
          </c:spPr>
          <c:cat>
            <c:strRef>
              <c:f>Analysis!$A$2:$A$30</c:f>
              <c:strCache>
                <c:ptCount val="29"/>
                <c:pt idx="0">
                  <c:v>1</c:v>
                </c:pt>
                <c:pt idx="1">
                  <c:v>2</c:v>
                </c:pt>
                <c:pt idx="2">
                  <c:v>3</c:v>
                </c:pt>
                <c:pt idx="3">
                  <c:v>4</c:v>
                </c:pt>
                <c:pt idx="4">
                  <c:v>5</c:v>
                </c:pt>
                <c:pt idx="5">
                  <c:v>6</c:v>
                </c:pt>
                <c:pt idx="6">
                  <c:v>8</c:v>
                </c:pt>
                <c:pt idx="7">
                  <c:v>9</c:v>
                </c:pt>
                <c:pt idx="8">
                  <c:v>10</c:v>
                </c:pt>
                <c:pt idx="9">
                  <c:v>11</c:v>
                </c:pt>
                <c:pt idx="10">
                  <c:v>12</c:v>
                </c:pt>
                <c:pt idx="11">
                  <c:v>13</c:v>
                </c:pt>
                <c:pt idx="12">
                  <c:v>14</c:v>
                </c:pt>
                <c:pt idx="13">
                  <c:v>15</c:v>
                </c:pt>
                <c:pt idx="14">
                  <c:v>16</c:v>
                </c:pt>
                <c:pt idx="15">
                  <c:v>18</c:v>
                </c:pt>
                <c:pt idx="16">
                  <c:v>19</c:v>
                </c:pt>
                <c:pt idx="17">
                  <c:v>20</c:v>
                </c:pt>
                <c:pt idx="18">
                  <c:v>21</c:v>
                </c:pt>
                <c:pt idx="19">
                  <c:v>22</c:v>
                </c:pt>
                <c:pt idx="20">
                  <c:v>23</c:v>
                </c:pt>
                <c:pt idx="21">
                  <c:v>24</c:v>
                </c:pt>
                <c:pt idx="22">
                  <c:v>25</c:v>
                </c:pt>
                <c:pt idx="23">
                  <c:v>26</c:v>
                </c:pt>
                <c:pt idx="24">
                  <c:v>27</c:v>
                </c:pt>
                <c:pt idx="25">
                  <c:v>28</c:v>
                </c:pt>
                <c:pt idx="26">
                  <c:v>29</c:v>
                </c:pt>
                <c:pt idx="27">
                  <c:v>30</c:v>
                </c:pt>
                <c:pt idx="28">
                  <c:v>31</c:v>
                </c:pt>
              </c:strCache>
            </c:strRef>
          </c:cat>
          <c:val>
            <c:numRef>
              <c:f>Analysis!$B$2:$B$30</c:f>
              <c:numCache>
                <c:formatCode>"$"#,##0.00</c:formatCode>
                <c:ptCount val="29"/>
                <c:pt idx="0">
                  <c:v>3648.42</c:v>
                </c:pt>
                <c:pt idx="1">
                  <c:v>235.79999999999998</c:v>
                </c:pt>
                <c:pt idx="2">
                  <c:v>492.19</c:v>
                </c:pt>
                <c:pt idx="3">
                  <c:v>930.57999999999993</c:v>
                </c:pt>
                <c:pt idx="4">
                  <c:v>2123.5499999999997</c:v>
                </c:pt>
                <c:pt idx="5">
                  <c:v>2183.4800000000005</c:v>
                </c:pt>
                <c:pt idx="6">
                  <c:v>3696.54</c:v>
                </c:pt>
                <c:pt idx="7">
                  <c:v>2710.62</c:v>
                </c:pt>
                <c:pt idx="8">
                  <c:v>3678.04</c:v>
                </c:pt>
                <c:pt idx="9">
                  <c:v>5132.4799999999996</c:v>
                </c:pt>
                <c:pt idx="10">
                  <c:v>3550.3199999999997</c:v>
                </c:pt>
                <c:pt idx="11">
                  <c:v>1222.2600000000002</c:v>
                </c:pt>
                <c:pt idx="12">
                  <c:v>1231.2</c:v>
                </c:pt>
                <c:pt idx="13">
                  <c:v>2914</c:v>
                </c:pt>
                <c:pt idx="14">
                  <c:v>2245.6800000000003</c:v>
                </c:pt>
                <c:pt idx="15">
                  <c:v>3734.7</c:v>
                </c:pt>
                <c:pt idx="16">
                  <c:v>2160.21</c:v>
                </c:pt>
                <c:pt idx="17">
                  <c:v>1411.0600000000002</c:v>
                </c:pt>
                <c:pt idx="18">
                  <c:v>1413.0700000000002</c:v>
                </c:pt>
                <c:pt idx="19">
                  <c:v>73.98</c:v>
                </c:pt>
                <c:pt idx="20">
                  <c:v>1388.1</c:v>
                </c:pt>
                <c:pt idx="21">
                  <c:v>2211.6</c:v>
                </c:pt>
                <c:pt idx="22">
                  <c:v>778.96</c:v>
                </c:pt>
                <c:pt idx="23">
                  <c:v>3761.76</c:v>
                </c:pt>
                <c:pt idx="24">
                  <c:v>2578.16</c:v>
                </c:pt>
                <c:pt idx="25">
                  <c:v>2211.9</c:v>
                </c:pt>
                <c:pt idx="26">
                  <c:v>861.59999999999991</c:v>
                </c:pt>
                <c:pt idx="27">
                  <c:v>622.44000000000005</c:v>
                </c:pt>
                <c:pt idx="28">
                  <c:v>145.19999999999999</c:v>
                </c:pt>
              </c:numCache>
            </c:numRef>
          </c:val>
          <c:extLst>
            <c:ext xmlns:c16="http://schemas.microsoft.com/office/drawing/2014/chart" uri="{C3380CC4-5D6E-409C-BE32-E72D297353CC}">
              <c16:uniqueId val="{00000002-F3CC-EB4A-A79A-3F5F826438AB}"/>
            </c:ext>
          </c:extLst>
        </c:ser>
        <c:dLbls>
          <c:showLegendKey val="0"/>
          <c:showVal val="0"/>
          <c:showCatName val="0"/>
          <c:showSerName val="0"/>
          <c:showPercent val="0"/>
          <c:showBubbleSize val="0"/>
        </c:dLbls>
        <c:axId val="1241011263"/>
        <c:axId val="1241203071"/>
      </c:areaChart>
      <c:catAx>
        <c:axId val="12410112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203071"/>
        <c:crosses val="autoZero"/>
        <c:auto val="1"/>
        <c:lblAlgn val="ctr"/>
        <c:lblOffset val="100"/>
        <c:noMultiLvlLbl val="0"/>
      </c:catAx>
      <c:valAx>
        <c:axId val="1241203071"/>
        <c:scaling>
          <c:orientation val="minMax"/>
        </c:scaling>
        <c:delete val="0"/>
        <c:axPos val="l"/>
        <c:majorGridlines>
          <c:spPr>
            <a:ln w="9525" cap="flat" cmpd="sng" algn="ctr">
              <a:no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01126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spPr>
              <a:noFill/>
              <a:ln>
                <a:noFill/>
              </a:ln>
              <a:effectLst/>
            </c:spPr>
            <c:txPr>
              <a:bodyPr rot="0" spcFirstLastPara="1" vertOverflow="ellipsis" vert="horz" wrap="square" lIns="0" tIns="0" rIns="0" bIns="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"$"#,##0</c:formatCode>
                <c:ptCount val="12"/>
                <c:pt idx="0">
                  <c:v>6336.829999999999</c:v>
                </c:pt>
                <c:pt idx="1">
                  <c:v>1395.65</c:v>
                </c:pt>
                <c:pt idx="2">
                  <c:v>5040.78</c:v>
                </c:pt>
                <c:pt idx="3">
                  <c:v>1791.66</c:v>
                </c:pt>
                <c:pt idx="4">
                  <c:v>6108.2400000000007</c:v>
                </c:pt>
                <c:pt idx="5">
                  <c:v>8511.67</c:v>
                </c:pt>
                <c:pt idx="6">
                  <c:v>3621</c:v>
                </c:pt>
                <c:pt idx="7">
                  <c:v>5260.0500000000011</c:v>
                </c:pt>
                <c:pt idx="8">
                  <c:v>5313.59</c:v>
                </c:pt>
                <c:pt idx="9">
                  <c:v>1669.44</c:v>
                </c:pt>
                <c:pt idx="10">
                  <c:v>6907.9700000000012</c:v>
                </c:pt>
                <c:pt idx="11">
                  <c:v>7391.0199999999995</c:v>
                </c:pt>
              </c:numCache>
            </c:numRef>
          </c:val>
          <c:extLst>
            <c:ext xmlns:c16="http://schemas.microsoft.com/office/drawing/2014/chart" uri="{C3380CC4-5D6E-409C-BE32-E72D297353CC}">
              <c16:uniqueId val="{00000000-D621-CA40-BF66-D46DB6935030}"/>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"$"#,##0</c:formatCode>
                <c:ptCount val="12"/>
                <c:pt idx="0">
                  <c:v>958.82999999999902</c:v>
                </c:pt>
                <c:pt idx="1">
                  <c:v>326.65000000000009</c:v>
                </c:pt>
                <c:pt idx="2">
                  <c:v>1030.7799999999997</c:v>
                </c:pt>
                <c:pt idx="3">
                  <c:v>263.66000000000008</c:v>
                </c:pt>
                <c:pt idx="4">
                  <c:v>910.24000000000069</c:v>
                </c:pt>
                <c:pt idx="5">
                  <c:v>1797.67</c:v>
                </c:pt>
                <c:pt idx="6">
                  <c:v>495</c:v>
                </c:pt>
                <c:pt idx="7">
                  <c:v>1056.0500000000011</c:v>
                </c:pt>
                <c:pt idx="8">
                  <c:v>700.59000000000015</c:v>
                </c:pt>
                <c:pt idx="9">
                  <c:v>133.44000000000005</c:v>
                </c:pt>
                <c:pt idx="10">
                  <c:v>1470.9700000000012</c:v>
                </c:pt>
                <c:pt idx="11">
                  <c:v>1413.0199999999995</c:v>
                </c:pt>
              </c:numCache>
            </c:numRef>
          </c:val>
          <c:extLst>
            <c:ext xmlns:c16="http://schemas.microsoft.com/office/drawing/2014/chart" uri="{C3380CC4-5D6E-409C-BE32-E72D297353CC}">
              <c16:uniqueId val="{00000001-D621-CA40-BF66-D46DB6935030}"/>
            </c:ext>
          </c:extLst>
        </c:ser>
        <c:dLbls>
          <c:showLegendKey val="0"/>
          <c:showVal val="0"/>
          <c:showCatName val="0"/>
          <c:showSerName val="0"/>
          <c:showPercent val="0"/>
          <c:showBubbleSize val="0"/>
        </c:dLbls>
        <c:gapWidth val="27"/>
        <c:overlap val="100"/>
        <c:axId val="1240872527"/>
        <c:axId val="1240874175"/>
      </c:barChart>
      <c:catAx>
        <c:axId val="124087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874175"/>
        <c:crosses val="autoZero"/>
        <c:auto val="1"/>
        <c:lblAlgn val="ctr"/>
        <c:lblOffset val="100"/>
        <c:noMultiLvlLbl val="0"/>
      </c:catAx>
      <c:valAx>
        <c:axId val="1240874175"/>
        <c:scaling>
          <c:orientation val="minMax"/>
        </c:scaling>
        <c:delete val="0"/>
        <c:axPos val="l"/>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87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[Sales-Dashboard-file.xlsx]Analysis!Salestype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Analysis!$AU$1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91-3D4A-8D8D-69BCACE5145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91-3D4A-8D8D-69BCACE5145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91-3D4A-8D8D-69BCACE5145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Analysis!$AT$2:$AT$4</c:f>
              <c:strCache>
                <c:ptCount val="3"/>
                <c:pt idx="0">
                  <c:v>Direct Sales</c:v>
                </c:pt>
                <c:pt idx="1">
                  <c:v>Online</c:v>
                </c:pt>
                <c:pt idx="2">
                  <c:v>Wholesaler</c:v>
                </c:pt>
              </c:strCache>
            </c:strRef>
          </c:cat>
          <c:val>
            <c:numRef>
              <c:f>Analysis!$AU$2:$AU$4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4891-3D4A-8D8D-69BCACE51452}"/>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[Sales-Dashboard-file.xlsx]Analysis!PaymentMode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Analysis!$AX$1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95-3D49-9DB0-B59E40EC1C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95-3D49-9DB0-B59E40EC1C9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Analysis!$AW$2:$AW$3</c:f>
              <c:strCache>
                <c:ptCount val="2"/>
                <c:pt idx="0">
                  <c:v>Cash</c:v>
                </c:pt>
                <c:pt idx="1">
                  <c:v>Online</c:v>
                </c:pt>
              </c:strCache>
            </c:strRef>
          </c:cat>
          <c:val>
            <c:numRef>
              <c:f>Analysis!$AX$2:$AX$3</c:f>
              <c:numCache>
                <c:formatCode>General</c:formatCode>
                <c:ptCount val="2"/>
                <c:pt idx="0">
                  <c:v>27574.269999999997</c:v>
                </c:pt>
                <c:pt idx="1">
                  <c:v>31773.629999999997</c:v>
                </c:pt>
              </c:numCache>
            </c:numRef>
          </c:val>
          <c:extLst>
            <c:ext xmlns:c16="http://schemas.microsoft.com/office/drawing/2014/chart" uri="{C3380CC4-5D6E-409C-BE32-E72D297353CC}">
              <c16:uniqueId val="{00000004-5E95-3D49-9DB0-B59E40EC1C9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[Sales-Dashboard-file.xlsx]Analysis!Daily</c:name>
    <c:fmtId val="0"/>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Analysis!$B$1</c:f>
              <c:strCache>
                <c:ptCount val="1"/>
                <c:pt idx="0">
                  <c:v>Total</c:v>
                </c:pt>
              </c:strCache>
            </c:strRef>
          </c:tx>
          <c:spPr>
            <a:solidFill>
              <a:schemeClr val="accent1"/>
            </a:solidFill>
            <a:ln w="25400">
              <a:noFill/>
            </a:ln>
            <a:effectLst/>
          </c:spPr>
          <c:cat>
            <c:strRef>
              <c:f>Analysis!$A$2:$A$30</c:f>
              <c:strCache>
                <c:ptCount val="29"/>
                <c:pt idx="0">
                  <c:v>1</c:v>
                </c:pt>
                <c:pt idx="1">
                  <c:v>2</c:v>
                </c:pt>
                <c:pt idx="2">
                  <c:v>3</c:v>
                </c:pt>
                <c:pt idx="3">
                  <c:v>4</c:v>
                </c:pt>
                <c:pt idx="4">
                  <c:v>5</c:v>
                </c:pt>
                <c:pt idx="5">
                  <c:v>6</c:v>
                </c:pt>
                <c:pt idx="6">
                  <c:v>8</c:v>
                </c:pt>
                <c:pt idx="7">
                  <c:v>9</c:v>
                </c:pt>
                <c:pt idx="8">
                  <c:v>10</c:v>
                </c:pt>
                <c:pt idx="9">
                  <c:v>11</c:v>
                </c:pt>
                <c:pt idx="10">
                  <c:v>12</c:v>
                </c:pt>
                <c:pt idx="11">
                  <c:v>13</c:v>
                </c:pt>
                <c:pt idx="12">
                  <c:v>14</c:v>
                </c:pt>
                <c:pt idx="13">
                  <c:v>15</c:v>
                </c:pt>
                <c:pt idx="14">
                  <c:v>16</c:v>
                </c:pt>
                <c:pt idx="15">
                  <c:v>18</c:v>
                </c:pt>
                <c:pt idx="16">
                  <c:v>19</c:v>
                </c:pt>
                <c:pt idx="17">
                  <c:v>20</c:v>
                </c:pt>
                <c:pt idx="18">
                  <c:v>21</c:v>
                </c:pt>
                <c:pt idx="19">
                  <c:v>22</c:v>
                </c:pt>
                <c:pt idx="20">
                  <c:v>23</c:v>
                </c:pt>
                <c:pt idx="21">
                  <c:v>24</c:v>
                </c:pt>
                <c:pt idx="22">
                  <c:v>25</c:v>
                </c:pt>
                <c:pt idx="23">
                  <c:v>26</c:v>
                </c:pt>
                <c:pt idx="24">
                  <c:v>27</c:v>
                </c:pt>
                <c:pt idx="25">
                  <c:v>28</c:v>
                </c:pt>
                <c:pt idx="26">
                  <c:v>29</c:v>
                </c:pt>
                <c:pt idx="27">
                  <c:v>30</c:v>
                </c:pt>
                <c:pt idx="28">
                  <c:v>31</c:v>
                </c:pt>
              </c:strCache>
            </c:strRef>
          </c:cat>
          <c:val>
            <c:numRef>
              <c:f>Analysis!$B$2:$B$30</c:f>
              <c:numCache>
                <c:formatCode>"$"#,##0.00</c:formatCode>
                <c:ptCount val="29"/>
                <c:pt idx="0">
                  <c:v>3648.42</c:v>
                </c:pt>
                <c:pt idx="1">
                  <c:v>235.79999999999998</c:v>
                </c:pt>
                <c:pt idx="2">
                  <c:v>492.19</c:v>
                </c:pt>
                <c:pt idx="3">
                  <c:v>930.57999999999993</c:v>
                </c:pt>
                <c:pt idx="4">
                  <c:v>2123.5499999999997</c:v>
                </c:pt>
                <c:pt idx="5">
                  <c:v>2183.4800000000005</c:v>
                </c:pt>
                <c:pt idx="6">
                  <c:v>3696.54</c:v>
                </c:pt>
                <c:pt idx="7">
                  <c:v>2710.62</c:v>
                </c:pt>
                <c:pt idx="8">
                  <c:v>3678.04</c:v>
                </c:pt>
                <c:pt idx="9">
                  <c:v>5132.4799999999996</c:v>
                </c:pt>
                <c:pt idx="10">
                  <c:v>3550.3199999999997</c:v>
                </c:pt>
                <c:pt idx="11">
                  <c:v>1222.2600000000002</c:v>
                </c:pt>
                <c:pt idx="12">
                  <c:v>1231.2</c:v>
                </c:pt>
                <c:pt idx="13">
                  <c:v>2914</c:v>
                </c:pt>
                <c:pt idx="14">
                  <c:v>2245.6800000000003</c:v>
                </c:pt>
                <c:pt idx="15">
                  <c:v>3734.7</c:v>
                </c:pt>
                <c:pt idx="16">
                  <c:v>2160.21</c:v>
                </c:pt>
                <c:pt idx="17">
                  <c:v>1411.0600000000002</c:v>
                </c:pt>
                <c:pt idx="18">
                  <c:v>1413.0700000000002</c:v>
                </c:pt>
                <c:pt idx="19">
                  <c:v>73.98</c:v>
                </c:pt>
                <c:pt idx="20">
                  <c:v>1388.1</c:v>
                </c:pt>
                <c:pt idx="21">
                  <c:v>2211.6</c:v>
                </c:pt>
                <c:pt idx="22">
                  <c:v>778.96</c:v>
                </c:pt>
                <c:pt idx="23">
                  <c:v>3761.76</c:v>
                </c:pt>
                <c:pt idx="24">
                  <c:v>2578.16</c:v>
                </c:pt>
                <c:pt idx="25">
                  <c:v>2211.9</c:v>
                </c:pt>
                <c:pt idx="26">
                  <c:v>861.59999999999991</c:v>
                </c:pt>
                <c:pt idx="27">
                  <c:v>622.44000000000005</c:v>
                </c:pt>
                <c:pt idx="28">
                  <c:v>145.19999999999999</c:v>
                </c:pt>
              </c:numCache>
            </c:numRef>
          </c:val>
          <c:extLst>
            <c:ext xmlns:c16="http://schemas.microsoft.com/office/drawing/2014/chart" uri="{C3380CC4-5D6E-409C-BE32-E72D297353CC}">
              <c16:uniqueId val="{00000002-0615-4D49-96DE-0E818A32525F}"/>
            </c:ext>
          </c:extLst>
        </c:ser>
        <c:dLbls>
          <c:showLegendKey val="0"/>
          <c:showVal val="0"/>
          <c:showCatName val="0"/>
          <c:showSerName val="0"/>
          <c:showPercent val="0"/>
          <c:showBubbleSize val="0"/>
        </c:dLbls>
        <c:axId val="1241011263"/>
        <c:axId val="1241203071"/>
      </c:areaChart>
      <c:catAx>
        <c:axId val="12410112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203071"/>
        <c:crosses val="autoZero"/>
        <c:auto val="1"/>
        <c:lblAlgn val="ctr"/>
        <c:lblOffset val="100"/>
        <c:noMultiLvlLbl val="0"/>
      </c:catAx>
      <c:valAx>
        <c:axId val="1241203071"/>
        <c:scaling>
          <c:orientation val="minMax"/>
        </c:scaling>
        <c:delete val="0"/>
        <c:axPos val="l"/>
        <c:majorGridlines>
          <c:spPr>
            <a:ln w="9525" cap="flat" cmpd="sng" algn="ctr">
              <a:no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011263"/>
        <c:crosses val="autoZero"/>
        <c:crossBetween val="midCat"/>
      </c:valAx>
      <c:spPr>
        <a:noFill/>
        <a:ln>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78662589125007"/>
          <c:y val="7.6130074526547367E-2"/>
          <c:w val="0.84568647894373083"/>
          <c:h val="0.83731954699608413"/>
        </c:manualLayout>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"$"#,##0</c:formatCode>
                <c:ptCount val="12"/>
                <c:pt idx="0">
                  <c:v>6336.829999999999</c:v>
                </c:pt>
                <c:pt idx="1">
                  <c:v>1395.65</c:v>
                </c:pt>
                <c:pt idx="2">
                  <c:v>5040.78</c:v>
                </c:pt>
                <c:pt idx="3">
                  <c:v>1791.66</c:v>
                </c:pt>
                <c:pt idx="4">
                  <c:v>6108.2400000000007</c:v>
                </c:pt>
                <c:pt idx="5">
                  <c:v>8511.67</c:v>
                </c:pt>
                <c:pt idx="6">
                  <c:v>3621</c:v>
                </c:pt>
                <c:pt idx="7">
                  <c:v>5260.0500000000011</c:v>
                </c:pt>
                <c:pt idx="8">
                  <c:v>5313.59</c:v>
                </c:pt>
                <c:pt idx="9">
                  <c:v>1669.44</c:v>
                </c:pt>
                <c:pt idx="10">
                  <c:v>6907.9700000000012</c:v>
                </c:pt>
                <c:pt idx="11">
                  <c:v>7391.0199999999995</c:v>
                </c:pt>
              </c:numCache>
            </c:numRef>
          </c:val>
          <c:extLst>
            <c:ext xmlns:c16="http://schemas.microsoft.com/office/drawing/2014/chart" uri="{C3380CC4-5D6E-409C-BE32-E72D297353CC}">
              <c16:uniqueId val="{00000000-DC2A-744C-B26F-4561838FD12C}"/>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"$"#,##0</c:formatCode>
                <c:ptCount val="12"/>
                <c:pt idx="0">
                  <c:v>958.82999999999902</c:v>
                </c:pt>
                <c:pt idx="1">
                  <c:v>326.65000000000009</c:v>
                </c:pt>
                <c:pt idx="2">
                  <c:v>1030.7799999999997</c:v>
                </c:pt>
                <c:pt idx="3">
                  <c:v>263.66000000000008</c:v>
                </c:pt>
                <c:pt idx="4">
                  <c:v>910.24000000000069</c:v>
                </c:pt>
                <c:pt idx="5">
                  <c:v>1797.67</c:v>
                </c:pt>
                <c:pt idx="6">
                  <c:v>495</c:v>
                </c:pt>
                <c:pt idx="7">
                  <c:v>1056.0500000000011</c:v>
                </c:pt>
                <c:pt idx="8">
                  <c:v>700.59000000000015</c:v>
                </c:pt>
                <c:pt idx="9">
                  <c:v>133.44000000000005</c:v>
                </c:pt>
                <c:pt idx="10">
                  <c:v>1470.9700000000012</c:v>
                </c:pt>
                <c:pt idx="11">
                  <c:v>1413.0199999999995</c:v>
                </c:pt>
              </c:numCache>
            </c:numRef>
          </c:val>
          <c:extLst>
            <c:ext xmlns:c16="http://schemas.microsoft.com/office/drawing/2014/chart" uri="{C3380CC4-5D6E-409C-BE32-E72D297353CC}">
              <c16:uniqueId val="{00000001-DC2A-744C-B26F-4561838FD12C}"/>
            </c:ext>
          </c:extLst>
        </c:ser>
        <c:dLbls>
          <c:showLegendKey val="0"/>
          <c:showVal val="0"/>
          <c:showCatName val="0"/>
          <c:showSerName val="0"/>
          <c:showPercent val="0"/>
          <c:showBubbleSize val="0"/>
        </c:dLbls>
        <c:gapWidth val="49"/>
        <c:overlap val="100"/>
        <c:axId val="1240872527"/>
        <c:axId val="1240874175"/>
      </c:barChart>
      <c:catAx>
        <c:axId val="124087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874175"/>
        <c:crosses val="autoZero"/>
        <c:auto val="1"/>
        <c:lblAlgn val="ctr"/>
        <c:lblOffset val="100"/>
        <c:noMultiLvlLbl val="0"/>
      </c:catAx>
      <c:valAx>
        <c:axId val="1240874175"/>
        <c:scaling>
          <c:orientation val="minMax"/>
        </c:scaling>
        <c:delete val="0"/>
        <c:axPos val="l"/>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87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Analysis!$AG$2:$AG$11</c:f>
              <c:strCache>
                <c:ptCount val="10"/>
                <c:pt idx="0">
                  <c:v>Product01</c:v>
                </c:pt>
                <c:pt idx="1">
                  <c:v>Product02</c:v>
                </c:pt>
                <c:pt idx="2">
                  <c:v>Product04</c:v>
                </c:pt>
                <c:pt idx="3">
                  <c:v>Product05</c:v>
                </c:pt>
                <c:pt idx="4">
                  <c:v>Product08</c:v>
                </c:pt>
                <c:pt idx="5">
                  <c:v>Product09</c:v>
                </c:pt>
                <c:pt idx="6">
                  <c:v>Product11</c:v>
                </c:pt>
                <c:pt idx="7">
                  <c:v>Product12</c:v>
                </c:pt>
                <c:pt idx="8">
                  <c:v>Product13</c:v>
                </c:pt>
                <c:pt idx="9">
                  <c:v>Product14</c:v>
                </c:pt>
              </c:strCache>
            </c:strRef>
          </c:cat>
          <c:val>
            <c:numRef>
              <c:f>Analysis!$AH$2:$AH$11</c:f>
              <c:numCache>
                <c:formatCode>"$"#,##0</c:formatCode>
                <c:ptCount val="10"/>
                <c:pt idx="0">
                  <c:v>1765.96</c:v>
                </c:pt>
                <c:pt idx="1">
                  <c:v>1285.2</c:v>
                </c:pt>
                <c:pt idx="2">
                  <c:v>1562.88</c:v>
                </c:pt>
                <c:pt idx="3">
                  <c:v>3112.2000000000003</c:v>
                </c:pt>
                <c:pt idx="4">
                  <c:v>1324.68</c:v>
                </c:pt>
                <c:pt idx="5">
                  <c:v>31.439999999999998</c:v>
                </c:pt>
                <c:pt idx="6">
                  <c:v>774.40000000000009</c:v>
                </c:pt>
                <c:pt idx="7">
                  <c:v>1412.55</c:v>
                </c:pt>
                <c:pt idx="8">
                  <c:v>1098.72</c:v>
                </c:pt>
                <c:pt idx="9">
                  <c:v>733.6</c:v>
                </c:pt>
              </c:numCache>
            </c:numRef>
          </c:val>
          <c:extLst>
            <c:ext xmlns:c16="http://schemas.microsoft.com/office/drawing/2014/chart" uri="{C3380CC4-5D6E-409C-BE32-E72D297353CC}">
              <c16:uniqueId val="{00000000-7A79-7B4C-B854-599CF7C7BD34}"/>
            </c:ext>
          </c:extLst>
        </c:ser>
        <c:dLbls>
          <c:showLegendKey val="0"/>
          <c:showVal val="0"/>
          <c:showCatName val="0"/>
          <c:showSerName val="0"/>
          <c:showPercent val="0"/>
          <c:showBubbleSize val="0"/>
        </c:dLbls>
        <c:gapWidth val="50"/>
        <c:axId val="875147199"/>
        <c:axId val="846399247"/>
      </c:barChart>
      <c:catAx>
        <c:axId val="875147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399247"/>
        <c:crosses val="autoZero"/>
        <c:auto val="1"/>
        <c:lblAlgn val="ctr"/>
        <c:lblOffset val="100"/>
        <c:noMultiLvlLbl val="0"/>
      </c:catAx>
      <c:valAx>
        <c:axId val="846399247"/>
        <c:scaling>
          <c:orientation val="minMax"/>
        </c:scaling>
        <c:delete val="0"/>
        <c:axPos val="b"/>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14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[Sales-Dashboard-file.xlsx]Analysis!Salestype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Analysis!$AU$1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CA3-4D4F-98B5-880CD5872A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A3-4D4F-98B5-880CD5872A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ACA3-4D4F-98B5-880CD5872AD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Analysis!$AT$2:$AT$4</c:f>
              <c:strCache>
                <c:ptCount val="3"/>
                <c:pt idx="0">
                  <c:v>Direct Sales</c:v>
                </c:pt>
                <c:pt idx="1">
                  <c:v>Online</c:v>
                </c:pt>
                <c:pt idx="2">
                  <c:v>Wholesaler</c:v>
                </c:pt>
              </c:strCache>
            </c:strRef>
          </c:cat>
          <c:val>
            <c:numRef>
              <c:f>Analysis!$AU$2:$AU$4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ACA3-4D4F-98B5-880CD5872AD3}"/>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[Sales-Dashboard-file.xlsx]Analysis!PaymentMode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Analysis!$AX$1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8D36-8741-9107-764D90553B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36-8741-9107-764D90553B6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Analysis!$AW$2:$AW$3</c:f>
              <c:strCache>
                <c:ptCount val="2"/>
                <c:pt idx="0">
                  <c:v>Cash</c:v>
                </c:pt>
                <c:pt idx="1">
                  <c:v>Online</c:v>
                </c:pt>
              </c:strCache>
            </c:strRef>
          </c:cat>
          <c:val>
            <c:numRef>
              <c:f>Analysis!$AX$2:$AX$3</c:f>
              <c:numCache>
                <c:formatCode>General</c:formatCode>
                <c:ptCount val="2"/>
                <c:pt idx="0">
                  <c:v>27574.269999999997</c:v>
                </c:pt>
                <c:pt idx="1">
                  <c:v>31773.629999999997</c:v>
                </c:pt>
              </c:numCache>
            </c:numRef>
          </c:val>
          <c:extLst>
            <c:ext xmlns:c16="http://schemas.microsoft.com/office/drawing/2014/chart" uri="{C3380CC4-5D6E-409C-BE32-E72D297353CC}">
              <c16:uniqueId val="{00000000-8D36-8741-9107-764D90553B6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9C687E1-644D-3B4A-BD3E-F359A8421E69}">
          <cx:dataPt idx="0"/>
          <cx:dataPt idx="1"/>
          <cx:dataPt idx="4"/>
          <cx:dataLabels pos="ct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D9C687E1-644D-3B4A-BD3E-F359A8421E69}">
          <cx:dataPt idx="0"/>
          <cx:dataPt idx="1"/>
          <cx:dataPt idx="4"/>
          <cx:dataLabels pos="ctr">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D9C687E1-644D-3B4A-BD3E-F359A8421E69}">
          <cx:dataPt idx="0"/>
          <cx:dataPt idx="1"/>
          <cx:dataPt idx="4"/>
          <cx:dataLabels pos="ct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microsoft.com/office/2014/relationships/chartEx" Target="../charts/chartEx1.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1.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6.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microsoft.com/office/2014/relationships/chartEx" Target="../charts/chartEx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2.xml"/><Relationship Id="rId30"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400358</xdr:colOff>
      <xdr:row>37</xdr:row>
      <xdr:rowOff>34471</xdr:rowOff>
    </xdr:to>
    <xdr:sp macro="" textlink="">
      <xdr:nvSpPr>
        <xdr:cNvPr id="57" name="Rounded Rectangle 56">
          <a:extLst>
            <a:ext uri="{FF2B5EF4-FFF2-40B4-BE49-F238E27FC236}">
              <a16:creationId xmlns:a16="http://schemas.microsoft.com/office/drawing/2014/main" id="{16E3B3E2-A236-D349-AA03-BE3899FED73B}"/>
            </a:ext>
          </a:extLst>
        </xdr:cNvPr>
        <xdr:cNvSpPr/>
      </xdr:nvSpPr>
      <xdr:spPr>
        <a:xfrm>
          <a:off x="0" y="0"/>
          <a:ext cx="12782858" cy="7082971"/>
        </a:xfrm>
        <a:prstGeom prst="roundRect">
          <a:avLst/>
        </a:prstGeom>
        <a:gradFill flip="none" rotWithShape="1">
          <a:gsLst>
            <a:gs pos="0">
              <a:srgbClr val="F97500"/>
            </a:gs>
            <a:gs pos="95996">
              <a:schemeClr val="accent2">
                <a:lumMod val="20000"/>
                <a:lumOff val="80000"/>
              </a:schemeClr>
            </a:gs>
            <a:gs pos="4992">
              <a:srgbClr val="FFC000"/>
            </a:gs>
            <a:gs pos="48000">
              <a:schemeClr val="accent2">
                <a:lumMod val="75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607585</xdr:colOff>
      <xdr:row>6</xdr:row>
      <xdr:rowOff>55338</xdr:rowOff>
    </xdr:from>
    <xdr:to>
      <xdr:col>15</xdr:col>
      <xdr:colOff>36585</xdr:colOff>
      <xdr:row>7</xdr:row>
      <xdr:rowOff>48759</xdr:rowOff>
    </xdr:to>
    <xdr:sp macro="" textlink="">
      <xdr:nvSpPr>
        <xdr:cNvPr id="58" name="Trapezium 57">
          <a:extLst>
            <a:ext uri="{FF2B5EF4-FFF2-40B4-BE49-F238E27FC236}">
              <a16:creationId xmlns:a16="http://schemas.microsoft.com/office/drawing/2014/main" id="{13D59B7D-A0A7-4D49-B9ED-AE46A8075645}"/>
            </a:ext>
          </a:extLst>
        </xdr:cNvPr>
        <xdr:cNvSpPr/>
      </xdr:nvSpPr>
      <xdr:spPr>
        <a:xfrm>
          <a:off x="11339085" y="1198338"/>
          <a:ext cx="1080000" cy="183921"/>
        </a:xfrm>
        <a:prstGeom prst="trapezoid">
          <a:avLst/>
        </a:prstGeom>
        <a:gradFill flip="none" rotWithShape="1">
          <a:gsLst>
            <a:gs pos="0">
              <a:srgbClr val="F97500"/>
            </a:gs>
            <a:gs pos="95996">
              <a:schemeClr val="accent2">
                <a:lumMod val="20000"/>
                <a:lumOff val="80000"/>
              </a:schemeClr>
            </a:gs>
            <a:gs pos="4992">
              <a:srgbClr val="FFC000"/>
            </a:gs>
            <a:gs pos="48000">
              <a:schemeClr val="accent2">
                <a:lumMod val="75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152102</xdr:colOff>
      <xdr:row>6</xdr:row>
      <xdr:rowOff>55337</xdr:rowOff>
    </xdr:from>
    <xdr:to>
      <xdr:col>13</xdr:col>
      <xdr:colOff>406602</xdr:colOff>
      <xdr:row>7</xdr:row>
      <xdr:rowOff>48758</xdr:rowOff>
    </xdr:to>
    <xdr:sp macro="" textlink="">
      <xdr:nvSpPr>
        <xdr:cNvPr id="59" name="Trapezium 58">
          <a:extLst>
            <a:ext uri="{FF2B5EF4-FFF2-40B4-BE49-F238E27FC236}">
              <a16:creationId xmlns:a16="http://schemas.microsoft.com/office/drawing/2014/main" id="{6FE14E4B-E00D-D748-8844-A6861F8701DE}"/>
            </a:ext>
          </a:extLst>
        </xdr:cNvPr>
        <xdr:cNvSpPr/>
      </xdr:nvSpPr>
      <xdr:spPr>
        <a:xfrm>
          <a:off x="10058102" y="1198337"/>
          <a:ext cx="1080000" cy="183921"/>
        </a:xfrm>
        <a:prstGeom prst="trapezoid">
          <a:avLst/>
        </a:prstGeom>
        <a:gradFill flip="none" rotWithShape="1">
          <a:gsLst>
            <a:gs pos="0">
              <a:srgbClr val="F97500"/>
            </a:gs>
            <a:gs pos="95996">
              <a:schemeClr val="accent2">
                <a:lumMod val="20000"/>
                <a:lumOff val="80000"/>
              </a:schemeClr>
            </a:gs>
            <a:gs pos="4992">
              <a:srgbClr val="FFC000"/>
            </a:gs>
            <a:gs pos="48000">
              <a:schemeClr val="accent2">
                <a:lumMod val="75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511950</xdr:colOff>
      <xdr:row>1</xdr:row>
      <xdr:rowOff>52773</xdr:rowOff>
    </xdr:from>
    <xdr:to>
      <xdr:col>8</xdr:col>
      <xdr:colOff>215900</xdr:colOff>
      <xdr:row>5</xdr:row>
      <xdr:rowOff>94115</xdr:rowOff>
    </xdr:to>
    <xdr:sp macro="" textlink="">
      <xdr:nvSpPr>
        <xdr:cNvPr id="60" name="Rounded Rectangle 59">
          <a:extLst>
            <a:ext uri="{FF2B5EF4-FFF2-40B4-BE49-F238E27FC236}">
              <a16:creationId xmlns:a16="http://schemas.microsoft.com/office/drawing/2014/main" id="{9B9C07A0-3BEA-DC4A-B57E-7860A6AC9BE4}"/>
            </a:ext>
          </a:extLst>
        </xdr:cNvPr>
        <xdr:cNvSpPr/>
      </xdr:nvSpPr>
      <xdr:spPr>
        <a:xfrm>
          <a:off x="511950" y="243273"/>
          <a:ext cx="6307950" cy="803342"/>
        </a:xfrm>
        <a:prstGeom prst="roundRect">
          <a:avLst/>
        </a:prstGeom>
        <a:gradFill flip="none" rotWithShape="1">
          <a:gsLst>
            <a:gs pos="0">
              <a:srgbClr val="F97500"/>
            </a:gs>
            <a:gs pos="95996">
              <a:schemeClr val="accent1">
                <a:lumMod val="40000"/>
                <a:lumOff val="60000"/>
              </a:schemeClr>
            </a:gs>
            <a:gs pos="4992">
              <a:schemeClr val="accent2">
                <a:lumMod val="75000"/>
              </a:schemeClr>
            </a:gs>
            <a:gs pos="48000">
              <a:srgbClr val="FFC000"/>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endParaRPr lang="en-US" sz="1800" kern="1200">
            <a:solidFill>
              <a:schemeClr val="lt1"/>
            </a:solidFill>
            <a:latin typeface="+mn-lt"/>
            <a:ea typeface="+mn-ea"/>
            <a:cs typeface="+mn-cs"/>
          </a:endParaRPr>
        </a:p>
      </xdr:txBody>
    </xdr:sp>
    <xdr:clientData/>
  </xdr:twoCellAnchor>
  <xdr:twoCellAnchor>
    <xdr:from>
      <xdr:col>8</xdr:col>
      <xdr:colOff>381000</xdr:colOff>
      <xdr:row>1</xdr:row>
      <xdr:rowOff>65473</xdr:rowOff>
    </xdr:from>
    <xdr:to>
      <xdr:col>14</xdr:col>
      <xdr:colOff>752010</xdr:colOff>
      <xdr:row>5</xdr:row>
      <xdr:rowOff>106815</xdr:rowOff>
    </xdr:to>
    <xdr:sp macro="" textlink="">
      <xdr:nvSpPr>
        <xdr:cNvPr id="61" name="Rounded Rectangle 60">
          <a:extLst>
            <a:ext uri="{FF2B5EF4-FFF2-40B4-BE49-F238E27FC236}">
              <a16:creationId xmlns:a16="http://schemas.microsoft.com/office/drawing/2014/main" id="{B267C7FB-5D05-0B45-9924-8C0129F92B3D}"/>
            </a:ext>
          </a:extLst>
        </xdr:cNvPr>
        <xdr:cNvSpPr/>
      </xdr:nvSpPr>
      <xdr:spPr>
        <a:xfrm>
          <a:off x="6985000" y="255973"/>
          <a:ext cx="5324010" cy="803342"/>
        </a:xfrm>
        <a:prstGeom prst="roundRect">
          <a:avLst/>
        </a:prstGeom>
        <a:solidFill>
          <a:srgbClr val="FFC000"/>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endParaRPr lang="en-US" sz="1800" kern="1200">
            <a:solidFill>
              <a:schemeClr val="lt1"/>
            </a:solidFill>
            <a:latin typeface="+mn-lt"/>
            <a:ea typeface="+mn-ea"/>
            <a:cs typeface="+mn-cs"/>
          </a:endParaRPr>
        </a:p>
      </xdr:txBody>
    </xdr:sp>
    <xdr:clientData/>
  </xdr:twoCellAnchor>
  <xdr:twoCellAnchor>
    <xdr:from>
      <xdr:col>0</xdr:col>
      <xdr:colOff>473850</xdr:colOff>
      <xdr:row>6</xdr:row>
      <xdr:rowOff>55339</xdr:rowOff>
    </xdr:from>
    <xdr:to>
      <xdr:col>2</xdr:col>
      <xdr:colOff>241000</xdr:colOff>
      <xdr:row>12</xdr:row>
      <xdr:rowOff>135168</xdr:rowOff>
    </xdr:to>
    <xdr:sp macro="" textlink="">
      <xdr:nvSpPr>
        <xdr:cNvPr id="62" name="Rounded Rectangle 61">
          <a:extLst>
            <a:ext uri="{FF2B5EF4-FFF2-40B4-BE49-F238E27FC236}">
              <a16:creationId xmlns:a16="http://schemas.microsoft.com/office/drawing/2014/main" id="{5746137A-E30A-FE4D-9146-CC2199DC6BA7}"/>
            </a:ext>
          </a:extLst>
        </xdr:cNvPr>
        <xdr:cNvSpPr/>
      </xdr:nvSpPr>
      <xdr:spPr>
        <a:xfrm>
          <a:off x="473850" y="1198339"/>
          <a:ext cx="1418150" cy="1222829"/>
        </a:xfrm>
        <a:prstGeom prst="roundRect">
          <a:avLst/>
        </a:prstGeom>
        <a:solidFill>
          <a:srgbClr val="FFC000"/>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twoCellAnchor>
  <xdr:twoCellAnchor>
    <xdr:from>
      <xdr:col>0</xdr:col>
      <xdr:colOff>473850</xdr:colOff>
      <xdr:row>13</xdr:row>
      <xdr:rowOff>61846</xdr:rowOff>
    </xdr:from>
    <xdr:to>
      <xdr:col>2</xdr:col>
      <xdr:colOff>241000</xdr:colOff>
      <xdr:row>30</xdr:row>
      <xdr:rowOff>108630</xdr:rowOff>
    </xdr:to>
    <xdr:sp macro="" textlink="">
      <xdr:nvSpPr>
        <xdr:cNvPr id="63" name="Rounded Rectangle 62">
          <a:extLst>
            <a:ext uri="{FF2B5EF4-FFF2-40B4-BE49-F238E27FC236}">
              <a16:creationId xmlns:a16="http://schemas.microsoft.com/office/drawing/2014/main" id="{1A84155C-DDA8-FE41-8580-32061F510FBC}"/>
            </a:ext>
          </a:extLst>
        </xdr:cNvPr>
        <xdr:cNvSpPr/>
      </xdr:nvSpPr>
      <xdr:spPr>
        <a:xfrm>
          <a:off x="473850" y="2538346"/>
          <a:ext cx="1418150" cy="3285284"/>
        </a:xfrm>
        <a:prstGeom prst="roundRect">
          <a:avLst/>
        </a:prstGeom>
        <a:solidFill>
          <a:srgbClr val="FFC000"/>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twoCellAnchor>
  <xdr:twoCellAnchor>
    <xdr:from>
      <xdr:col>0</xdr:col>
      <xdr:colOff>473850</xdr:colOff>
      <xdr:row>31</xdr:row>
      <xdr:rowOff>139438</xdr:rowOff>
    </xdr:from>
    <xdr:to>
      <xdr:col>2</xdr:col>
      <xdr:colOff>241000</xdr:colOff>
      <xdr:row>35</xdr:row>
      <xdr:rowOff>86473</xdr:rowOff>
    </xdr:to>
    <xdr:sp macro="" textlink="">
      <xdr:nvSpPr>
        <xdr:cNvPr id="64" name="Rounded Rectangle 63">
          <a:extLst>
            <a:ext uri="{FF2B5EF4-FFF2-40B4-BE49-F238E27FC236}">
              <a16:creationId xmlns:a16="http://schemas.microsoft.com/office/drawing/2014/main" id="{1AA98C83-4F0C-F140-B504-9B1C7C327FD0}"/>
            </a:ext>
          </a:extLst>
        </xdr:cNvPr>
        <xdr:cNvSpPr/>
      </xdr:nvSpPr>
      <xdr:spPr>
        <a:xfrm>
          <a:off x="473850" y="6044938"/>
          <a:ext cx="1418150" cy="709035"/>
        </a:xfrm>
        <a:prstGeom prst="roundRect">
          <a:avLst/>
        </a:prstGeom>
        <a:gradFill flip="none" rotWithShape="1">
          <a:gsLst>
            <a:gs pos="0">
              <a:srgbClr val="F97500"/>
            </a:gs>
            <a:gs pos="95996">
              <a:schemeClr val="accent2">
                <a:lumMod val="20000"/>
                <a:lumOff val="80000"/>
              </a:schemeClr>
            </a:gs>
            <a:gs pos="4992">
              <a:schemeClr val="accent2">
                <a:lumMod val="75000"/>
              </a:schemeClr>
            </a:gs>
            <a:gs pos="48000">
              <a:srgbClr val="FFC000"/>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US" sz="1800" kern="1200">
            <a:solidFill>
              <a:schemeClr val="lt1"/>
            </a:solidFill>
            <a:latin typeface="+mn-lt"/>
            <a:ea typeface="+mn-ea"/>
            <a:cs typeface="+mn-cs"/>
          </a:endParaRPr>
        </a:p>
      </xdr:txBody>
    </xdr:sp>
    <xdr:clientData/>
  </xdr:twoCellAnchor>
  <xdr:twoCellAnchor>
    <xdr:from>
      <xdr:col>2</xdr:col>
      <xdr:colOff>380126</xdr:colOff>
      <xdr:row>6</xdr:row>
      <xdr:rowOff>55339</xdr:rowOff>
    </xdr:from>
    <xdr:to>
      <xdr:col>5</xdr:col>
      <xdr:colOff>444512</xdr:colOff>
      <xdr:row>10</xdr:row>
      <xdr:rowOff>96682</xdr:rowOff>
    </xdr:to>
    <xdr:sp macro="" textlink="">
      <xdr:nvSpPr>
        <xdr:cNvPr id="65" name="Rounded Rectangle 64">
          <a:extLst>
            <a:ext uri="{FF2B5EF4-FFF2-40B4-BE49-F238E27FC236}">
              <a16:creationId xmlns:a16="http://schemas.microsoft.com/office/drawing/2014/main" id="{7D4CB4F3-8022-AF46-BEF0-6FBCD4FCB7E0}"/>
            </a:ext>
          </a:extLst>
        </xdr:cNvPr>
        <xdr:cNvSpPr/>
      </xdr:nvSpPr>
      <xdr:spPr>
        <a:xfrm>
          <a:off x="2031126" y="1198339"/>
          <a:ext cx="2540886" cy="803343"/>
        </a:xfrm>
        <a:prstGeom prst="roundRect">
          <a:avLst/>
        </a:prstGeom>
        <a:gradFill flip="none" rotWithShape="1">
          <a:gsLst>
            <a:gs pos="0">
              <a:srgbClr val="F97500"/>
            </a:gs>
            <a:gs pos="95996">
              <a:schemeClr val="accent2">
                <a:lumMod val="75000"/>
              </a:schemeClr>
            </a:gs>
            <a:gs pos="4000">
              <a:srgbClr val="FFC000"/>
            </a:gs>
            <a:gs pos="48000">
              <a:schemeClr val="accent2">
                <a:lumMod val="75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US" sz="1800" kern="1200">
            <a:solidFill>
              <a:schemeClr val="lt1"/>
            </a:solidFill>
            <a:latin typeface="+mn-lt"/>
            <a:ea typeface="+mn-ea"/>
            <a:cs typeface="+mn-cs"/>
          </a:endParaRPr>
        </a:p>
      </xdr:txBody>
    </xdr:sp>
    <xdr:clientData/>
  </xdr:twoCellAnchor>
  <xdr:twoCellAnchor>
    <xdr:from>
      <xdr:col>5</xdr:col>
      <xdr:colOff>583638</xdr:colOff>
      <xdr:row>6</xdr:row>
      <xdr:rowOff>55339</xdr:rowOff>
    </xdr:from>
    <xdr:to>
      <xdr:col>8</xdr:col>
      <xdr:colOff>690682</xdr:colOff>
      <xdr:row>10</xdr:row>
      <xdr:rowOff>96682</xdr:rowOff>
    </xdr:to>
    <xdr:sp macro="" textlink="">
      <xdr:nvSpPr>
        <xdr:cNvPr id="66" name="Rounded Rectangle 65">
          <a:extLst>
            <a:ext uri="{FF2B5EF4-FFF2-40B4-BE49-F238E27FC236}">
              <a16:creationId xmlns:a16="http://schemas.microsoft.com/office/drawing/2014/main" id="{B99E6BDD-DE71-F24F-92F7-63C96E6D4260}"/>
            </a:ext>
          </a:extLst>
        </xdr:cNvPr>
        <xdr:cNvSpPr/>
      </xdr:nvSpPr>
      <xdr:spPr>
        <a:xfrm>
          <a:off x="4711138" y="1198339"/>
          <a:ext cx="2583544" cy="803343"/>
        </a:xfrm>
        <a:prstGeom prst="roundRect">
          <a:avLst/>
        </a:prstGeom>
        <a:gradFill flip="none" rotWithShape="1">
          <a:gsLst>
            <a:gs pos="0">
              <a:srgbClr val="F97500"/>
            </a:gs>
            <a:gs pos="95996">
              <a:schemeClr val="accent2">
                <a:lumMod val="75000"/>
              </a:schemeClr>
            </a:gs>
            <a:gs pos="4000">
              <a:srgbClr val="FFC000"/>
            </a:gs>
            <a:gs pos="48000">
              <a:schemeClr val="accent2">
                <a:lumMod val="75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US" sz="1800" kern="1200">
            <a:solidFill>
              <a:schemeClr val="lt1"/>
            </a:solidFill>
            <a:latin typeface="+mn-lt"/>
            <a:ea typeface="+mn-ea"/>
            <a:cs typeface="+mn-cs"/>
          </a:endParaRPr>
        </a:p>
      </xdr:txBody>
    </xdr:sp>
    <xdr:clientData/>
  </xdr:twoCellAnchor>
  <xdr:twoCellAnchor>
    <xdr:from>
      <xdr:col>9</xdr:col>
      <xdr:colOff>4308</xdr:colOff>
      <xdr:row>6</xdr:row>
      <xdr:rowOff>55338</xdr:rowOff>
    </xdr:from>
    <xdr:to>
      <xdr:col>12</xdr:col>
      <xdr:colOff>111352</xdr:colOff>
      <xdr:row>10</xdr:row>
      <xdr:rowOff>96681</xdr:rowOff>
    </xdr:to>
    <xdr:sp macro="" textlink="">
      <xdr:nvSpPr>
        <xdr:cNvPr id="67" name="Rounded Rectangle 66">
          <a:extLst>
            <a:ext uri="{FF2B5EF4-FFF2-40B4-BE49-F238E27FC236}">
              <a16:creationId xmlns:a16="http://schemas.microsoft.com/office/drawing/2014/main" id="{3CA9E08B-88EA-9144-9DD0-91FC03C6C72D}"/>
            </a:ext>
          </a:extLst>
        </xdr:cNvPr>
        <xdr:cNvSpPr/>
      </xdr:nvSpPr>
      <xdr:spPr>
        <a:xfrm>
          <a:off x="7433808" y="1198338"/>
          <a:ext cx="2583544" cy="803343"/>
        </a:xfrm>
        <a:prstGeom prst="roundRect">
          <a:avLst/>
        </a:prstGeom>
        <a:gradFill flip="none" rotWithShape="1">
          <a:gsLst>
            <a:gs pos="0">
              <a:srgbClr val="F97500"/>
            </a:gs>
            <a:gs pos="95996">
              <a:schemeClr val="accent2">
                <a:lumMod val="75000"/>
              </a:schemeClr>
            </a:gs>
            <a:gs pos="4000">
              <a:srgbClr val="FFC000"/>
            </a:gs>
            <a:gs pos="48000">
              <a:schemeClr val="accent2">
                <a:lumMod val="75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marR="0" lvl="0" indent="0" algn="ctr" defTabSz="457200" rtl="0" eaLnBrk="1" fontAlgn="auto" latinLnBrk="0" hangingPunct="1">
            <a:lnSpc>
              <a:spcPct val="100000"/>
            </a:lnSpc>
            <a:spcBef>
              <a:spcPts val="0"/>
            </a:spcBef>
            <a:spcAft>
              <a:spcPts val="0"/>
            </a:spcAft>
            <a:buClrTx/>
            <a:buSzTx/>
            <a:buFontTx/>
            <a:buNone/>
            <a:tabLst/>
            <a:defRPr/>
          </a:pPr>
          <a:endParaRPr lang="en-US" sz="1800" kern="1200">
            <a:solidFill>
              <a:schemeClr val="lt1"/>
            </a:solidFill>
            <a:latin typeface="+mn-lt"/>
            <a:ea typeface="+mn-ea"/>
            <a:cs typeface="+mn-cs"/>
          </a:endParaRPr>
        </a:p>
      </xdr:txBody>
    </xdr:sp>
    <xdr:clientData/>
  </xdr:twoCellAnchor>
  <xdr:twoCellAnchor>
    <xdr:from>
      <xdr:col>2</xdr:col>
      <xdr:colOff>380126</xdr:colOff>
      <xdr:row>11</xdr:row>
      <xdr:rowOff>45206</xdr:rowOff>
    </xdr:from>
    <xdr:to>
      <xdr:col>6</xdr:col>
      <xdr:colOff>625630</xdr:colOff>
      <xdr:row>24</xdr:row>
      <xdr:rowOff>148545</xdr:rowOff>
    </xdr:to>
    <xdr:sp macro="" textlink="">
      <xdr:nvSpPr>
        <xdr:cNvPr id="68" name="Rounded Rectangle 67">
          <a:extLst>
            <a:ext uri="{FF2B5EF4-FFF2-40B4-BE49-F238E27FC236}">
              <a16:creationId xmlns:a16="http://schemas.microsoft.com/office/drawing/2014/main" id="{1B1BBD4B-6D9C-2E43-A11E-48F67E94D9A7}"/>
            </a:ext>
          </a:extLst>
        </xdr:cNvPr>
        <xdr:cNvSpPr/>
      </xdr:nvSpPr>
      <xdr:spPr>
        <a:xfrm>
          <a:off x="2031126" y="2140706"/>
          <a:ext cx="3547504" cy="2579839"/>
        </a:xfrm>
        <a:prstGeom prst="roundRect">
          <a:avLst/>
        </a:prstGeom>
        <a:gradFill flip="none" rotWithShape="1">
          <a:gsLst>
            <a:gs pos="0">
              <a:srgbClr val="F97500"/>
            </a:gs>
            <a:gs pos="95996">
              <a:schemeClr val="accent2">
                <a:lumMod val="20000"/>
                <a:lumOff val="80000"/>
              </a:schemeClr>
            </a:gs>
            <a:gs pos="4992">
              <a:schemeClr val="accent2">
                <a:lumMod val="75000"/>
              </a:schemeClr>
            </a:gs>
            <a:gs pos="48000">
              <a:srgbClr val="FFC000"/>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US" sz="1800" kern="1200">
            <a:solidFill>
              <a:schemeClr val="lt1"/>
            </a:solidFill>
            <a:latin typeface="+mn-lt"/>
            <a:ea typeface="+mn-ea"/>
            <a:cs typeface="+mn-cs"/>
          </a:endParaRPr>
        </a:p>
      </xdr:txBody>
    </xdr:sp>
    <xdr:clientData/>
  </xdr:twoCellAnchor>
  <xdr:twoCellAnchor>
    <xdr:from>
      <xdr:col>6</xdr:col>
      <xdr:colOff>814316</xdr:colOff>
      <xdr:row>11</xdr:row>
      <xdr:rowOff>45206</xdr:rowOff>
    </xdr:from>
    <xdr:to>
      <xdr:col>9</xdr:col>
      <xdr:colOff>631072</xdr:colOff>
      <xdr:row>24</xdr:row>
      <xdr:rowOff>148545</xdr:rowOff>
    </xdr:to>
    <xdr:sp macro="" textlink="">
      <xdr:nvSpPr>
        <xdr:cNvPr id="69" name="Rounded Rectangle 68">
          <a:extLst>
            <a:ext uri="{FF2B5EF4-FFF2-40B4-BE49-F238E27FC236}">
              <a16:creationId xmlns:a16="http://schemas.microsoft.com/office/drawing/2014/main" id="{FF6C45B5-1648-3F4A-89C9-461FA8ADCB3B}"/>
            </a:ext>
          </a:extLst>
        </xdr:cNvPr>
        <xdr:cNvSpPr/>
      </xdr:nvSpPr>
      <xdr:spPr>
        <a:xfrm>
          <a:off x="5767316" y="2140706"/>
          <a:ext cx="2293256" cy="2579839"/>
        </a:xfrm>
        <a:prstGeom prst="roundRect">
          <a:avLst/>
        </a:prstGeom>
        <a:gradFill flip="none" rotWithShape="1">
          <a:gsLst>
            <a:gs pos="0">
              <a:srgbClr val="F97500"/>
            </a:gs>
            <a:gs pos="95996">
              <a:schemeClr val="accent2">
                <a:lumMod val="20000"/>
                <a:lumOff val="80000"/>
              </a:schemeClr>
            </a:gs>
            <a:gs pos="4992">
              <a:schemeClr val="accent2">
                <a:lumMod val="75000"/>
              </a:schemeClr>
            </a:gs>
            <a:gs pos="48000">
              <a:srgbClr val="FFC000"/>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US" sz="1800" kern="1200">
            <a:solidFill>
              <a:schemeClr val="lt1"/>
            </a:solidFill>
            <a:latin typeface="+mn-lt"/>
            <a:ea typeface="+mn-ea"/>
            <a:cs typeface="+mn-cs"/>
          </a:endParaRPr>
        </a:p>
      </xdr:txBody>
    </xdr:sp>
    <xdr:clientData/>
  </xdr:twoCellAnchor>
  <xdr:twoCellAnchor>
    <xdr:from>
      <xdr:col>9</xdr:col>
      <xdr:colOff>819758</xdr:colOff>
      <xdr:row>11</xdr:row>
      <xdr:rowOff>41008</xdr:rowOff>
    </xdr:from>
    <xdr:to>
      <xdr:col>12</xdr:col>
      <xdr:colOff>53820</xdr:colOff>
      <xdr:row>24</xdr:row>
      <xdr:rowOff>144346</xdr:rowOff>
    </xdr:to>
    <xdr:sp macro="" textlink="">
      <xdr:nvSpPr>
        <xdr:cNvPr id="70" name="Rounded Rectangle 69">
          <a:extLst>
            <a:ext uri="{FF2B5EF4-FFF2-40B4-BE49-F238E27FC236}">
              <a16:creationId xmlns:a16="http://schemas.microsoft.com/office/drawing/2014/main" id="{DC1D447A-480D-704F-A2F2-3C0E5B351ADE}"/>
            </a:ext>
          </a:extLst>
        </xdr:cNvPr>
        <xdr:cNvSpPr/>
      </xdr:nvSpPr>
      <xdr:spPr>
        <a:xfrm>
          <a:off x="8249258" y="2136508"/>
          <a:ext cx="1710562" cy="2579838"/>
        </a:xfrm>
        <a:prstGeom prst="roundRect">
          <a:avLst/>
        </a:prstGeom>
        <a:gradFill flip="none" rotWithShape="1">
          <a:gsLst>
            <a:gs pos="0">
              <a:srgbClr val="F97500"/>
            </a:gs>
            <a:gs pos="95996">
              <a:schemeClr val="accent2">
                <a:lumMod val="20000"/>
                <a:lumOff val="80000"/>
              </a:schemeClr>
            </a:gs>
            <a:gs pos="4992">
              <a:schemeClr val="accent2">
                <a:lumMod val="75000"/>
              </a:schemeClr>
            </a:gs>
            <a:gs pos="48000">
              <a:srgbClr val="FFC000"/>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US" sz="1800" kern="1200">
            <a:solidFill>
              <a:schemeClr val="lt1"/>
            </a:solidFill>
            <a:latin typeface="+mn-lt"/>
            <a:ea typeface="+mn-ea"/>
            <a:cs typeface="+mn-cs"/>
          </a:endParaRPr>
        </a:p>
      </xdr:txBody>
    </xdr:sp>
    <xdr:clientData/>
  </xdr:twoCellAnchor>
  <xdr:twoCellAnchor>
    <xdr:from>
      <xdr:col>10</xdr:col>
      <xdr:colOff>37800</xdr:colOff>
      <xdr:row>25</xdr:row>
      <xdr:rowOff>88674</xdr:rowOff>
    </xdr:from>
    <xdr:to>
      <xdr:col>12</xdr:col>
      <xdr:colOff>53820</xdr:colOff>
      <xdr:row>35</xdr:row>
      <xdr:rowOff>86474</xdr:rowOff>
    </xdr:to>
    <xdr:sp macro="" textlink="">
      <xdr:nvSpPr>
        <xdr:cNvPr id="71" name="Rounded Rectangle 70">
          <a:extLst>
            <a:ext uri="{FF2B5EF4-FFF2-40B4-BE49-F238E27FC236}">
              <a16:creationId xmlns:a16="http://schemas.microsoft.com/office/drawing/2014/main" id="{2DBCDCC6-F21A-A648-ADA6-2FC3FB63728E}"/>
            </a:ext>
          </a:extLst>
        </xdr:cNvPr>
        <xdr:cNvSpPr/>
      </xdr:nvSpPr>
      <xdr:spPr>
        <a:xfrm>
          <a:off x="8292800" y="4851174"/>
          <a:ext cx="1667020" cy="1902800"/>
        </a:xfrm>
        <a:prstGeom prst="roundRect">
          <a:avLst/>
        </a:prstGeom>
        <a:gradFill flip="none" rotWithShape="1">
          <a:gsLst>
            <a:gs pos="0">
              <a:srgbClr val="F97500"/>
            </a:gs>
            <a:gs pos="95996">
              <a:schemeClr val="accent2">
                <a:lumMod val="20000"/>
                <a:lumOff val="80000"/>
              </a:schemeClr>
            </a:gs>
            <a:gs pos="4992">
              <a:schemeClr val="accent2">
                <a:lumMod val="75000"/>
              </a:schemeClr>
            </a:gs>
            <a:gs pos="48000">
              <a:srgbClr val="FFC000"/>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US" sz="1800" kern="1200">
            <a:solidFill>
              <a:schemeClr val="lt1"/>
            </a:solidFill>
            <a:latin typeface="+mn-lt"/>
            <a:ea typeface="+mn-ea"/>
            <a:cs typeface="+mn-cs"/>
          </a:endParaRPr>
        </a:p>
      </xdr:txBody>
    </xdr:sp>
    <xdr:clientData/>
  </xdr:twoCellAnchor>
  <xdr:twoCellAnchor>
    <xdr:from>
      <xdr:col>2</xdr:col>
      <xdr:colOff>380126</xdr:colOff>
      <xdr:row>25</xdr:row>
      <xdr:rowOff>109730</xdr:rowOff>
    </xdr:from>
    <xdr:to>
      <xdr:col>9</xdr:col>
      <xdr:colOff>631072</xdr:colOff>
      <xdr:row>35</xdr:row>
      <xdr:rowOff>107530</xdr:rowOff>
    </xdr:to>
    <xdr:sp macro="" textlink="">
      <xdr:nvSpPr>
        <xdr:cNvPr id="72" name="Rounded Rectangle 71">
          <a:extLst>
            <a:ext uri="{FF2B5EF4-FFF2-40B4-BE49-F238E27FC236}">
              <a16:creationId xmlns:a16="http://schemas.microsoft.com/office/drawing/2014/main" id="{830C6463-7939-1649-B6C4-5E9934580BFE}"/>
            </a:ext>
          </a:extLst>
        </xdr:cNvPr>
        <xdr:cNvSpPr/>
      </xdr:nvSpPr>
      <xdr:spPr>
        <a:xfrm>
          <a:off x="2031126" y="4872230"/>
          <a:ext cx="6029446" cy="1902800"/>
        </a:xfrm>
        <a:prstGeom prst="roundRect">
          <a:avLst/>
        </a:prstGeom>
        <a:gradFill flip="none" rotWithShape="1">
          <a:gsLst>
            <a:gs pos="0">
              <a:srgbClr val="F97500"/>
            </a:gs>
            <a:gs pos="95996">
              <a:schemeClr val="accent2">
                <a:lumMod val="20000"/>
                <a:lumOff val="80000"/>
              </a:schemeClr>
            </a:gs>
            <a:gs pos="4992">
              <a:schemeClr val="accent2">
                <a:lumMod val="75000"/>
              </a:schemeClr>
            </a:gs>
            <a:gs pos="48000">
              <a:srgbClr val="FFC000"/>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US" sz="1800" kern="1200">
            <a:solidFill>
              <a:schemeClr val="lt1"/>
            </a:solidFill>
            <a:latin typeface="+mn-lt"/>
            <a:ea typeface="+mn-ea"/>
            <a:cs typeface="+mn-cs"/>
          </a:endParaRPr>
        </a:p>
      </xdr:txBody>
    </xdr:sp>
    <xdr:clientData/>
  </xdr:twoCellAnchor>
  <xdr:twoCellAnchor>
    <xdr:from>
      <xdr:col>12</xdr:col>
      <xdr:colOff>271894</xdr:colOff>
      <xdr:row>6</xdr:row>
      <xdr:rowOff>55338</xdr:rowOff>
    </xdr:from>
    <xdr:to>
      <xdr:col>13</xdr:col>
      <xdr:colOff>286811</xdr:colOff>
      <xdr:row>13</xdr:row>
      <xdr:rowOff>61846</xdr:rowOff>
    </xdr:to>
    <xdr:sp macro="" textlink="">
      <xdr:nvSpPr>
        <xdr:cNvPr id="73" name="Off-page Connector 72">
          <a:extLst>
            <a:ext uri="{FF2B5EF4-FFF2-40B4-BE49-F238E27FC236}">
              <a16:creationId xmlns:a16="http://schemas.microsoft.com/office/drawing/2014/main" id="{63A40856-2D37-104B-ABF0-1B4797338295}"/>
            </a:ext>
          </a:extLst>
        </xdr:cNvPr>
        <xdr:cNvSpPr/>
      </xdr:nvSpPr>
      <xdr:spPr>
        <a:xfrm>
          <a:off x="10177894" y="1198338"/>
          <a:ext cx="840417" cy="1340008"/>
        </a:xfrm>
        <a:prstGeom prst="flowChartOffpageConnector">
          <a:avLst/>
        </a:prstGeom>
        <a:gradFill flip="none" rotWithShape="1">
          <a:gsLst>
            <a:gs pos="0">
              <a:srgbClr val="F97500"/>
            </a:gs>
            <a:gs pos="95996">
              <a:schemeClr val="accent2">
                <a:lumMod val="20000"/>
                <a:lumOff val="80000"/>
              </a:schemeClr>
            </a:gs>
            <a:gs pos="4992">
              <a:srgbClr val="FFC000"/>
            </a:gs>
            <a:gs pos="48000">
              <a:schemeClr val="accent2">
                <a:lumMod val="75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727377</xdr:colOff>
      <xdr:row>6</xdr:row>
      <xdr:rowOff>55338</xdr:rowOff>
    </xdr:from>
    <xdr:to>
      <xdr:col>14</xdr:col>
      <xdr:colOff>742294</xdr:colOff>
      <xdr:row>13</xdr:row>
      <xdr:rowOff>61846</xdr:rowOff>
    </xdr:to>
    <xdr:sp macro="" textlink="">
      <xdr:nvSpPr>
        <xdr:cNvPr id="74" name="Off-page Connector 73">
          <a:extLst>
            <a:ext uri="{FF2B5EF4-FFF2-40B4-BE49-F238E27FC236}">
              <a16:creationId xmlns:a16="http://schemas.microsoft.com/office/drawing/2014/main" id="{35E885CC-20D8-B640-9B9C-0231C03FD76D}"/>
            </a:ext>
          </a:extLst>
        </xdr:cNvPr>
        <xdr:cNvSpPr/>
      </xdr:nvSpPr>
      <xdr:spPr>
        <a:xfrm>
          <a:off x="11458877" y="1198338"/>
          <a:ext cx="840417" cy="1340008"/>
        </a:xfrm>
        <a:prstGeom prst="flowChartOffpageConnector">
          <a:avLst/>
        </a:prstGeom>
        <a:gradFill flip="none" rotWithShape="1">
          <a:gsLst>
            <a:gs pos="0">
              <a:srgbClr val="F97500"/>
            </a:gs>
            <a:gs pos="95996">
              <a:schemeClr val="accent2">
                <a:lumMod val="20000"/>
                <a:lumOff val="80000"/>
              </a:schemeClr>
            </a:gs>
            <a:gs pos="4992">
              <a:srgbClr val="FFC000"/>
            </a:gs>
            <a:gs pos="48000">
              <a:schemeClr val="accent2">
                <a:lumMod val="75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257030</xdr:colOff>
      <xdr:row>14</xdr:row>
      <xdr:rowOff>41249</xdr:rowOff>
    </xdr:from>
    <xdr:to>
      <xdr:col>14</xdr:col>
      <xdr:colOff>752008</xdr:colOff>
      <xdr:row>35</xdr:row>
      <xdr:rowOff>86472</xdr:rowOff>
    </xdr:to>
    <xdr:sp macro="" textlink="">
      <xdr:nvSpPr>
        <xdr:cNvPr id="75" name="Rounded Rectangle 74">
          <a:extLst>
            <a:ext uri="{FF2B5EF4-FFF2-40B4-BE49-F238E27FC236}">
              <a16:creationId xmlns:a16="http://schemas.microsoft.com/office/drawing/2014/main" id="{54F33D1F-91CD-454E-831A-AE3462154C70}"/>
            </a:ext>
          </a:extLst>
        </xdr:cNvPr>
        <xdr:cNvSpPr/>
      </xdr:nvSpPr>
      <xdr:spPr>
        <a:xfrm>
          <a:off x="10163030" y="2708249"/>
          <a:ext cx="2145978" cy="4045723"/>
        </a:xfrm>
        <a:prstGeom prst="roundRect">
          <a:avLst/>
        </a:prstGeom>
        <a:gradFill flip="none" rotWithShape="1">
          <a:gsLst>
            <a:gs pos="0">
              <a:srgbClr val="F97500"/>
            </a:gs>
            <a:gs pos="95996">
              <a:schemeClr val="accent2">
                <a:lumMod val="20000"/>
                <a:lumOff val="80000"/>
              </a:schemeClr>
            </a:gs>
            <a:gs pos="4992">
              <a:schemeClr val="accent2">
                <a:lumMod val="75000"/>
              </a:schemeClr>
            </a:gs>
            <a:gs pos="48000">
              <a:srgbClr val="FFC000"/>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US" sz="1800" kern="1200">
            <a:solidFill>
              <a:schemeClr val="lt1"/>
            </a:solidFill>
            <a:latin typeface="+mn-lt"/>
            <a:ea typeface="+mn-ea"/>
            <a:cs typeface="+mn-cs"/>
          </a:endParaRPr>
        </a:p>
      </xdr:txBody>
    </xdr:sp>
    <xdr:clientData/>
  </xdr:twoCellAnchor>
  <xdr:twoCellAnchor>
    <xdr:from>
      <xdr:col>13</xdr:col>
      <xdr:colOff>819270</xdr:colOff>
      <xdr:row>6</xdr:row>
      <xdr:rowOff>104930</xdr:rowOff>
    </xdr:from>
    <xdr:to>
      <xdr:col>14</xdr:col>
      <xdr:colOff>657032</xdr:colOff>
      <xdr:row>12</xdr:row>
      <xdr:rowOff>133457</xdr:rowOff>
    </xdr:to>
    <xdr:sp macro="" textlink="">
      <xdr:nvSpPr>
        <xdr:cNvPr id="76" name="Off-page Connector 75">
          <a:extLst>
            <a:ext uri="{FF2B5EF4-FFF2-40B4-BE49-F238E27FC236}">
              <a16:creationId xmlns:a16="http://schemas.microsoft.com/office/drawing/2014/main" id="{8B4B427F-E14B-014F-9FF1-C5479701DC33}"/>
            </a:ext>
          </a:extLst>
        </xdr:cNvPr>
        <xdr:cNvSpPr/>
      </xdr:nvSpPr>
      <xdr:spPr>
        <a:xfrm>
          <a:off x="11550770" y="1247930"/>
          <a:ext cx="663262" cy="1171527"/>
        </a:xfrm>
        <a:prstGeom prst="flowChartOffpageConnector">
          <a:avLst/>
        </a:prstGeom>
        <a:solidFill>
          <a:srgbClr val="FFC000"/>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twoCellAnchor>
  <xdr:twoCellAnchor>
    <xdr:from>
      <xdr:col>12</xdr:col>
      <xdr:colOff>350636</xdr:colOff>
      <xdr:row>6</xdr:row>
      <xdr:rowOff>106641</xdr:rowOff>
    </xdr:from>
    <xdr:to>
      <xdr:col>13</xdr:col>
      <xdr:colOff>188398</xdr:colOff>
      <xdr:row>12</xdr:row>
      <xdr:rowOff>135168</xdr:rowOff>
    </xdr:to>
    <xdr:sp macro="" textlink="">
      <xdr:nvSpPr>
        <xdr:cNvPr id="77" name="Off-page Connector 76">
          <a:extLst>
            <a:ext uri="{FF2B5EF4-FFF2-40B4-BE49-F238E27FC236}">
              <a16:creationId xmlns:a16="http://schemas.microsoft.com/office/drawing/2014/main" id="{516295D8-7C26-E841-9C73-B7507ED35DCE}"/>
            </a:ext>
          </a:extLst>
        </xdr:cNvPr>
        <xdr:cNvSpPr/>
      </xdr:nvSpPr>
      <xdr:spPr>
        <a:xfrm>
          <a:off x="10256636" y="1249641"/>
          <a:ext cx="663262" cy="1171527"/>
        </a:xfrm>
        <a:prstGeom prst="flowChartOffpageConnector">
          <a:avLst/>
        </a:prstGeom>
        <a:solidFill>
          <a:srgbClr val="FFC000"/>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twoCellAnchor>
  <xdr:twoCellAnchor>
    <xdr:from>
      <xdr:col>2</xdr:col>
      <xdr:colOff>546100</xdr:colOff>
      <xdr:row>13</xdr:row>
      <xdr:rowOff>88900</xdr:rowOff>
    </xdr:from>
    <xdr:to>
      <xdr:col>6</xdr:col>
      <xdr:colOff>457200</xdr:colOff>
      <xdr:row>13</xdr:row>
      <xdr:rowOff>88900</xdr:rowOff>
    </xdr:to>
    <xdr:cxnSp macro="">
      <xdr:nvCxnSpPr>
        <xdr:cNvPr id="78" name="Straight Connector 77">
          <a:extLst>
            <a:ext uri="{FF2B5EF4-FFF2-40B4-BE49-F238E27FC236}">
              <a16:creationId xmlns:a16="http://schemas.microsoft.com/office/drawing/2014/main" id="{B1E73F67-593A-AB48-9574-3884518FC78D}"/>
            </a:ext>
          </a:extLst>
        </xdr:cNvPr>
        <xdr:cNvCxnSpPr/>
      </xdr:nvCxnSpPr>
      <xdr:spPr>
        <a:xfrm>
          <a:off x="2197100" y="2565400"/>
          <a:ext cx="3213100" cy="0"/>
        </a:xfrm>
        <a:prstGeom prst="line">
          <a:avLst/>
        </a:prstGeom>
      </xdr:spPr>
      <xdr:style>
        <a:lnRef idx="1">
          <a:schemeClr val="accent1">
            <a:lumMod val="67000"/>
          </a:schemeClr>
        </a:lnRef>
        <a:fillRef idx="0">
          <a:schemeClr val="accent1">
            <a:lumMod val="67000"/>
          </a:schemeClr>
        </a:fillRef>
        <a:effectRef idx="0">
          <a:schemeClr val="accent1">
            <a:lumMod val="67000"/>
          </a:schemeClr>
        </a:effectRef>
        <a:fontRef idx="minor">
          <a:schemeClr val="tx1"/>
        </a:fontRef>
      </xdr:style>
    </xdr:cxnSp>
    <xdr:clientData/>
  </xdr:twoCellAnchor>
  <xdr:twoCellAnchor>
    <xdr:from>
      <xdr:col>7</xdr:col>
      <xdr:colOff>152400</xdr:colOff>
      <xdr:row>13</xdr:row>
      <xdr:rowOff>63500</xdr:rowOff>
    </xdr:from>
    <xdr:to>
      <xdr:col>9</xdr:col>
      <xdr:colOff>444500</xdr:colOff>
      <xdr:row>13</xdr:row>
      <xdr:rowOff>76200</xdr:rowOff>
    </xdr:to>
    <xdr:cxnSp macro="">
      <xdr:nvCxnSpPr>
        <xdr:cNvPr id="79" name="Straight Connector 78">
          <a:extLst>
            <a:ext uri="{FF2B5EF4-FFF2-40B4-BE49-F238E27FC236}">
              <a16:creationId xmlns:a16="http://schemas.microsoft.com/office/drawing/2014/main" id="{1E40CA38-586F-FA47-8C1C-8F51E8846501}"/>
            </a:ext>
          </a:extLst>
        </xdr:cNvPr>
        <xdr:cNvCxnSpPr>
          <a:cxnSpLocks/>
        </xdr:cNvCxnSpPr>
      </xdr:nvCxnSpPr>
      <xdr:spPr>
        <a:xfrm>
          <a:off x="5930900" y="2540000"/>
          <a:ext cx="1943100" cy="12700"/>
        </a:xfrm>
        <a:prstGeom prst="line">
          <a:avLst/>
        </a:prstGeom>
      </xdr:spPr>
      <xdr:style>
        <a:lnRef idx="1">
          <a:schemeClr val="accent1">
            <a:lumMod val="67000"/>
          </a:schemeClr>
        </a:lnRef>
        <a:fillRef idx="0">
          <a:schemeClr val="accent1">
            <a:lumMod val="67000"/>
          </a:schemeClr>
        </a:fillRef>
        <a:effectRef idx="0">
          <a:schemeClr val="accent1">
            <a:lumMod val="67000"/>
          </a:schemeClr>
        </a:effectRef>
        <a:fontRef idx="minor">
          <a:schemeClr val="tx1"/>
        </a:fontRef>
      </xdr:style>
    </xdr:cxnSp>
    <xdr:clientData/>
  </xdr:twoCellAnchor>
  <xdr:twoCellAnchor>
    <xdr:from>
      <xdr:col>2</xdr:col>
      <xdr:colOff>625629</xdr:colOff>
      <xdr:row>28</xdr:row>
      <xdr:rowOff>27374</xdr:rowOff>
    </xdr:from>
    <xdr:to>
      <xdr:col>9</xdr:col>
      <xdr:colOff>384329</xdr:colOff>
      <xdr:row>28</xdr:row>
      <xdr:rowOff>27374</xdr:rowOff>
    </xdr:to>
    <xdr:cxnSp macro="">
      <xdr:nvCxnSpPr>
        <xdr:cNvPr id="80" name="Straight Connector 79">
          <a:extLst>
            <a:ext uri="{FF2B5EF4-FFF2-40B4-BE49-F238E27FC236}">
              <a16:creationId xmlns:a16="http://schemas.microsoft.com/office/drawing/2014/main" id="{52FA2EC8-171D-7442-B566-6B804FF085BD}"/>
            </a:ext>
          </a:extLst>
        </xdr:cNvPr>
        <xdr:cNvCxnSpPr>
          <a:cxnSpLocks/>
        </xdr:cNvCxnSpPr>
      </xdr:nvCxnSpPr>
      <xdr:spPr>
        <a:xfrm>
          <a:off x="2276629" y="5361374"/>
          <a:ext cx="5537200" cy="0"/>
        </a:xfrm>
        <a:prstGeom prst="line">
          <a:avLst/>
        </a:prstGeom>
      </xdr:spPr>
      <xdr:style>
        <a:lnRef idx="1">
          <a:schemeClr val="accent1">
            <a:lumMod val="67000"/>
          </a:schemeClr>
        </a:lnRef>
        <a:fillRef idx="0">
          <a:schemeClr val="accent1">
            <a:lumMod val="67000"/>
          </a:schemeClr>
        </a:fillRef>
        <a:effectRef idx="0">
          <a:schemeClr val="accent1">
            <a:lumMod val="67000"/>
          </a:schemeClr>
        </a:effectRef>
        <a:fontRef idx="minor">
          <a:schemeClr val="tx1"/>
        </a:fontRef>
      </xdr:style>
    </xdr:cxnSp>
    <xdr:clientData/>
  </xdr:twoCellAnchor>
  <xdr:twoCellAnchor>
    <xdr:from>
      <xdr:col>10</xdr:col>
      <xdr:colOff>114300</xdr:colOff>
      <xdr:row>13</xdr:row>
      <xdr:rowOff>61846</xdr:rowOff>
    </xdr:from>
    <xdr:to>
      <xdr:col>11</xdr:col>
      <xdr:colOff>707272</xdr:colOff>
      <xdr:row>13</xdr:row>
      <xdr:rowOff>63500</xdr:rowOff>
    </xdr:to>
    <xdr:cxnSp macro="">
      <xdr:nvCxnSpPr>
        <xdr:cNvPr id="81" name="Straight Connector 80">
          <a:extLst>
            <a:ext uri="{FF2B5EF4-FFF2-40B4-BE49-F238E27FC236}">
              <a16:creationId xmlns:a16="http://schemas.microsoft.com/office/drawing/2014/main" id="{0F8D4267-A7DD-0147-8A65-0B6A5D5F60C2}"/>
            </a:ext>
          </a:extLst>
        </xdr:cNvPr>
        <xdr:cNvCxnSpPr>
          <a:cxnSpLocks/>
        </xdr:cNvCxnSpPr>
      </xdr:nvCxnSpPr>
      <xdr:spPr>
        <a:xfrm flipV="1">
          <a:off x="8369300" y="2538346"/>
          <a:ext cx="1418472" cy="1654"/>
        </a:xfrm>
        <a:prstGeom prst="line">
          <a:avLst/>
        </a:prstGeom>
      </xdr:spPr>
      <xdr:style>
        <a:lnRef idx="1">
          <a:schemeClr val="accent1">
            <a:lumMod val="67000"/>
          </a:schemeClr>
        </a:lnRef>
        <a:fillRef idx="0">
          <a:schemeClr val="accent1">
            <a:lumMod val="67000"/>
          </a:schemeClr>
        </a:fillRef>
        <a:effectRef idx="0">
          <a:schemeClr val="accent1">
            <a:lumMod val="67000"/>
          </a:schemeClr>
        </a:effectRef>
        <a:fontRef idx="minor">
          <a:schemeClr val="tx1"/>
        </a:fontRef>
      </xdr:style>
    </xdr:cxnSp>
    <xdr:clientData/>
  </xdr:twoCellAnchor>
  <xdr:twoCellAnchor>
    <xdr:from>
      <xdr:col>10</xdr:col>
      <xdr:colOff>171759</xdr:colOff>
      <xdr:row>27</xdr:row>
      <xdr:rowOff>154761</xdr:rowOff>
    </xdr:from>
    <xdr:to>
      <xdr:col>11</xdr:col>
      <xdr:colOff>719972</xdr:colOff>
      <xdr:row>27</xdr:row>
      <xdr:rowOff>167074</xdr:rowOff>
    </xdr:to>
    <xdr:cxnSp macro="">
      <xdr:nvCxnSpPr>
        <xdr:cNvPr id="82" name="Straight Connector 81">
          <a:extLst>
            <a:ext uri="{FF2B5EF4-FFF2-40B4-BE49-F238E27FC236}">
              <a16:creationId xmlns:a16="http://schemas.microsoft.com/office/drawing/2014/main" id="{0176D4EA-FD05-7C40-82C8-2C0D01AEE2C5}"/>
            </a:ext>
          </a:extLst>
        </xdr:cNvPr>
        <xdr:cNvCxnSpPr>
          <a:cxnSpLocks/>
        </xdr:cNvCxnSpPr>
      </xdr:nvCxnSpPr>
      <xdr:spPr>
        <a:xfrm>
          <a:off x="8426759" y="5298261"/>
          <a:ext cx="1373713" cy="12313"/>
        </a:xfrm>
        <a:prstGeom prst="line">
          <a:avLst/>
        </a:prstGeom>
      </xdr:spPr>
      <xdr:style>
        <a:lnRef idx="1">
          <a:schemeClr val="accent1">
            <a:lumMod val="67000"/>
          </a:schemeClr>
        </a:lnRef>
        <a:fillRef idx="0">
          <a:schemeClr val="accent1">
            <a:lumMod val="67000"/>
          </a:schemeClr>
        </a:fillRef>
        <a:effectRef idx="0">
          <a:schemeClr val="accent1">
            <a:lumMod val="67000"/>
          </a:schemeClr>
        </a:effectRef>
        <a:fontRef idx="minor">
          <a:schemeClr val="tx1"/>
        </a:fontRef>
      </xdr:style>
    </xdr:cxnSp>
    <xdr:clientData/>
  </xdr:twoCellAnchor>
  <xdr:twoCellAnchor>
    <xdr:from>
      <xdr:col>12</xdr:col>
      <xdr:colOff>342900</xdr:colOff>
      <xdr:row>17</xdr:row>
      <xdr:rowOff>38100</xdr:rowOff>
    </xdr:from>
    <xdr:to>
      <xdr:col>14</xdr:col>
      <xdr:colOff>668577</xdr:colOff>
      <xdr:row>17</xdr:row>
      <xdr:rowOff>47332</xdr:rowOff>
    </xdr:to>
    <xdr:cxnSp macro="">
      <xdr:nvCxnSpPr>
        <xdr:cNvPr id="83" name="Straight Connector 82">
          <a:extLst>
            <a:ext uri="{FF2B5EF4-FFF2-40B4-BE49-F238E27FC236}">
              <a16:creationId xmlns:a16="http://schemas.microsoft.com/office/drawing/2014/main" id="{BA0E9CA7-15F3-D84D-8DAD-DFF900CA3A54}"/>
            </a:ext>
          </a:extLst>
        </xdr:cNvPr>
        <xdr:cNvCxnSpPr>
          <a:cxnSpLocks/>
        </xdr:cNvCxnSpPr>
      </xdr:nvCxnSpPr>
      <xdr:spPr>
        <a:xfrm>
          <a:off x="10248900" y="3276600"/>
          <a:ext cx="1976677" cy="9232"/>
        </a:xfrm>
        <a:prstGeom prst="line">
          <a:avLst/>
        </a:prstGeom>
      </xdr:spPr>
      <xdr:style>
        <a:lnRef idx="1">
          <a:schemeClr val="accent1">
            <a:lumMod val="67000"/>
          </a:schemeClr>
        </a:lnRef>
        <a:fillRef idx="0">
          <a:schemeClr val="accent1">
            <a:lumMod val="67000"/>
          </a:schemeClr>
        </a:fillRef>
        <a:effectRef idx="0">
          <a:schemeClr val="accent1">
            <a:lumMod val="67000"/>
          </a:schemeClr>
        </a:effectRef>
        <a:fontRef idx="minor">
          <a:schemeClr val="tx1"/>
        </a:fontRef>
      </xdr:style>
    </xdr:cxnSp>
    <xdr:clientData/>
  </xdr:twoCellAnchor>
  <xdr:twoCellAnchor editAs="oneCell">
    <xdr:from>
      <xdr:col>0</xdr:col>
      <xdr:colOff>812800</xdr:colOff>
      <xdr:row>31</xdr:row>
      <xdr:rowOff>152400</xdr:rowOff>
    </xdr:from>
    <xdr:to>
      <xdr:col>1</xdr:col>
      <xdr:colOff>635000</xdr:colOff>
      <xdr:row>35</xdr:row>
      <xdr:rowOff>38100</xdr:rowOff>
    </xdr:to>
    <xdr:pic>
      <xdr:nvPicPr>
        <xdr:cNvPr id="85" name="Graphic 84" descr="Shopping cart with solid fill">
          <a:extLst>
            <a:ext uri="{FF2B5EF4-FFF2-40B4-BE49-F238E27FC236}">
              <a16:creationId xmlns:a16="http://schemas.microsoft.com/office/drawing/2014/main" id="{CE75E50B-B991-B340-9EA1-485216B746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2800" y="6057900"/>
          <a:ext cx="647700" cy="647700"/>
        </a:xfrm>
        <a:prstGeom prst="rect">
          <a:avLst/>
        </a:prstGeom>
      </xdr:spPr>
    </xdr:pic>
    <xdr:clientData/>
  </xdr:twoCellAnchor>
  <xdr:twoCellAnchor editAs="oneCell">
    <xdr:from>
      <xdr:col>4</xdr:col>
      <xdr:colOff>558800</xdr:colOff>
      <xdr:row>6</xdr:row>
      <xdr:rowOff>127000</xdr:rowOff>
    </xdr:from>
    <xdr:to>
      <xdr:col>5</xdr:col>
      <xdr:colOff>363220</xdr:colOff>
      <xdr:row>9</xdr:row>
      <xdr:rowOff>185420</xdr:rowOff>
    </xdr:to>
    <xdr:pic>
      <xdr:nvPicPr>
        <xdr:cNvPr id="87" name="Graphic 86" descr="Money with solid fill">
          <a:extLst>
            <a:ext uri="{FF2B5EF4-FFF2-40B4-BE49-F238E27FC236}">
              <a16:creationId xmlns:a16="http://schemas.microsoft.com/office/drawing/2014/main" id="{3B5AF4B9-35F9-5F4D-95D3-6B50536B4C7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860800" y="1270000"/>
          <a:ext cx="629920" cy="629920"/>
        </a:xfrm>
        <a:prstGeom prst="rect">
          <a:avLst/>
        </a:prstGeom>
      </xdr:spPr>
    </xdr:pic>
    <xdr:clientData/>
  </xdr:twoCellAnchor>
  <xdr:twoCellAnchor editAs="oneCell">
    <xdr:from>
      <xdr:col>0</xdr:col>
      <xdr:colOff>584200</xdr:colOff>
      <xdr:row>1</xdr:row>
      <xdr:rowOff>121920</xdr:rowOff>
    </xdr:from>
    <xdr:to>
      <xdr:col>1</xdr:col>
      <xdr:colOff>508000</xdr:colOff>
      <xdr:row>5</xdr:row>
      <xdr:rowOff>109220</xdr:rowOff>
    </xdr:to>
    <xdr:pic>
      <xdr:nvPicPr>
        <xdr:cNvPr id="93" name="Graphic 92" descr="Presentation with bar chart with solid fill">
          <a:extLst>
            <a:ext uri="{FF2B5EF4-FFF2-40B4-BE49-F238E27FC236}">
              <a16:creationId xmlns:a16="http://schemas.microsoft.com/office/drawing/2014/main" id="{D24D680C-1039-5B4A-83FB-0444C626C60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84200" y="312420"/>
          <a:ext cx="749300" cy="749300"/>
        </a:xfrm>
        <a:prstGeom prst="rect">
          <a:avLst/>
        </a:prstGeom>
      </xdr:spPr>
    </xdr:pic>
    <xdr:clientData/>
  </xdr:twoCellAnchor>
  <xdr:twoCellAnchor editAs="oneCell">
    <xdr:from>
      <xdr:col>8</xdr:col>
      <xdr:colOff>63500</xdr:colOff>
      <xdr:row>6</xdr:row>
      <xdr:rowOff>165100</xdr:rowOff>
    </xdr:from>
    <xdr:to>
      <xdr:col>8</xdr:col>
      <xdr:colOff>642620</xdr:colOff>
      <xdr:row>9</xdr:row>
      <xdr:rowOff>172720</xdr:rowOff>
    </xdr:to>
    <xdr:pic>
      <xdr:nvPicPr>
        <xdr:cNvPr id="95" name="Graphic 94" descr="Bar graph with upward trend with solid fill">
          <a:extLst>
            <a:ext uri="{FF2B5EF4-FFF2-40B4-BE49-F238E27FC236}">
              <a16:creationId xmlns:a16="http://schemas.microsoft.com/office/drawing/2014/main" id="{C2055075-A7AF-A645-AD90-3028E8FCDB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667500" y="1308100"/>
          <a:ext cx="579120" cy="579120"/>
        </a:xfrm>
        <a:prstGeom prst="rect">
          <a:avLst/>
        </a:prstGeom>
      </xdr:spPr>
    </xdr:pic>
    <xdr:clientData/>
  </xdr:twoCellAnchor>
  <xdr:twoCellAnchor editAs="oneCell">
    <xdr:from>
      <xdr:col>11</xdr:col>
      <xdr:colOff>266700</xdr:colOff>
      <xdr:row>6</xdr:row>
      <xdr:rowOff>96380</xdr:rowOff>
    </xdr:from>
    <xdr:to>
      <xdr:col>12</xdr:col>
      <xdr:colOff>81420</xdr:colOff>
      <xdr:row>9</xdr:row>
      <xdr:rowOff>165100</xdr:rowOff>
    </xdr:to>
    <xdr:pic>
      <xdr:nvPicPr>
        <xdr:cNvPr id="99" name="Graphic 98" descr="Bank with solid fill">
          <a:extLst>
            <a:ext uri="{FF2B5EF4-FFF2-40B4-BE49-F238E27FC236}">
              <a16:creationId xmlns:a16="http://schemas.microsoft.com/office/drawing/2014/main" id="{D9559DE2-0CDD-0245-BF22-957A605CAB8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47200" y="1239380"/>
          <a:ext cx="640220" cy="640220"/>
        </a:xfrm>
        <a:prstGeom prst="rect">
          <a:avLst/>
        </a:prstGeom>
      </xdr:spPr>
    </xdr:pic>
    <xdr:clientData/>
  </xdr:twoCellAnchor>
  <xdr:twoCellAnchor editAs="oneCell">
    <xdr:from>
      <xdr:col>12</xdr:col>
      <xdr:colOff>381000</xdr:colOff>
      <xdr:row>15</xdr:row>
      <xdr:rowOff>63500</xdr:rowOff>
    </xdr:from>
    <xdr:to>
      <xdr:col>12</xdr:col>
      <xdr:colOff>655320</xdr:colOff>
      <xdr:row>16</xdr:row>
      <xdr:rowOff>147320</xdr:rowOff>
    </xdr:to>
    <xdr:pic>
      <xdr:nvPicPr>
        <xdr:cNvPr id="105" name="Graphic 104" descr="Pyramid with levels with solid fill">
          <a:extLst>
            <a:ext uri="{FF2B5EF4-FFF2-40B4-BE49-F238E27FC236}">
              <a16:creationId xmlns:a16="http://schemas.microsoft.com/office/drawing/2014/main" id="{F7A2EB82-551B-CD4F-A721-0AAC7CAF958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287000" y="2921000"/>
          <a:ext cx="274320" cy="274320"/>
        </a:xfrm>
        <a:prstGeom prst="rect">
          <a:avLst/>
        </a:prstGeom>
      </xdr:spPr>
    </xdr:pic>
    <xdr:clientData/>
  </xdr:twoCellAnchor>
  <xdr:twoCellAnchor editAs="oneCell">
    <xdr:from>
      <xdr:col>10</xdr:col>
      <xdr:colOff>139700</xdr:colOff>
      <xdr:row>26</xdr:row>
      <xdr:rowOff>38100</xdr:rowOff>
    </xdr:from>
    <xdr:to>
      <xdr:col>10</xdr:col>
      <xdr:colOff>414020</xdr:colOff>
      <xdr:row>27</xdr:row>
      <xdr:rowOff>121920</xdr:rowOff>
    </xdr:to>
    <xdr:pic>
      <xdr:nvPicPr>
        <xdr:cNvPr id="107" name="Graphic 106" descr="Coins with solid fill">
          <a:extLst>
            <a:ext uri="{FF2B5EF4-FFF2-40B4-BE49-F238E27FC236}">
              <a16:creationId xmlns:a16="http://schemas.microsoft.com/office/drawing/2014/main" id="{8AD9F2D3-DEB8-5E4F-8140-3916DE403E4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394700" y="4991100"/>
          <a:ext cx="274320" cy="274320"/>
        </a:xfrm>
        <a:prstGeom prst="rect">
          <a:avLst/>
        </a:prstGeom>
      </xdr:spPr>
    </xdr:pic>
    <xdr:clientData/>
  </xdr:twoCellAnchor>
  <xdr:twoCellAnchor editAs="oneCell">
    <xdr:from>
      <xdr:col>2</xdr:col>
      <xdr:colOff>558800</xdr:colOff>
      <xdr:row>11</xdr:row>
      <xdr:rowOff>139700</xdr:rowOff>
    </xdr:from>
    <xdr:to>
      <xdr:col>3</xdr:col>
      <xdr:colOff>7620</xdr:colOff>
      <xdr:row>13</xdr:row>
      <xdr:rowOff>33020</xdr:rowOff>
    </xdr:to>
    <xdr:pic>
      <xdr:nvPicPr>
        <xdr:cNvPr id="109" name="Graphic 108" descr="Flip calendar with solid fill">
          <a:extLst>
            <a:ext uri="{FF2B5EF4-FFF2-40B4-BE49-F238E27FC236}">
              <a16:creationId xmlns:a16="http://schemas.microsoft.com/office/drawing/2014/main" id="{8146328E-3C6D-6C40-B1B5-250BCC9541C3}"/>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209800" y="2235200"/>
          <a:ext cx="274320" cy="274320"/>
        </a:xfrm>
        <a:prstGeom prst="rect">
          <a:avLst/>
        </a:prstGeom>
      </xdr:spPr>
    </xdr:pic>
    <xdr:clientData/>
  </xdr:twoCellAnchor>
  <xdr:twoCellAnchor editAs="oneCell">
    <xdr:from>
      <xdr:col>7</xdr:col>
      <xdr:colOff>101600</xdr:colOff>
      <xdr:row>11</xdr:row>
      <xdr:rowOff>152400</xdr:rowOff>
    </xdr:from>
    <xdr:to>
      <xdr:col>7</xdr:col>
      <xdr:colOff>375920</xdr:colOff>
      <xdr:row>13</xdr:row>
      <xdr:rowOff>45720</xdr:rowOff>
    </xdr:to>
    <xdr:pic>
      <xdr:nvPicPr>
        <xdr:cNvPr id="111" name="Graphic 110" descr="Continuous Improvement with solid fill">
          <a:extLst>
            <a:ext uri="{FF2B5EF4-FFF2-40B4-BE49-F238E27FC236}">
              <a16:creationId xmlns:a16="http://schemas.microsoft.com/office/drawing/2014/main" id="{B997010F-A83A-BA45-81ED-0206FF9E579A}"/>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880100" y="2247900"/>
          <a:ext cx="274320" cy="274320"/>
        </a:xfrm>
        <a:prstGeom prst="rect">
          <a:avLst/>
        </a:prstGeom>
      </xdr:spPr>
    </xdr:pic>
    <xdr:clientData/>
  </xdr:twoCellAnchor>
  <xdr:twoCellAnchor editAs="oneCell">
    <xdr:from>
      <xdr:col>2</xdr:col>
      <xdr:colOff>571500</xdr:colOff>
      <xdr:row>26</xdr:row>
      <xdr:rowOff>50800</xdr:rowOff>
    </xdr:from>
    <xdr:to>
      <xdr:col>3</xdr:col>
      <xdr:colOff>20320</xdr:colOff>
      <xdr:row>27</xdr:row>
      <xdr:rowOff>134620</xdr:rowOff>
    </xdr:to>
    <xdr:pic>
      <xdr:nvPicPr>
        <xdr:cNvPr id="113" name="Graphic 112" descr="Daily calendar with solid fill">
          <a:extLst>
            <a:ext uri="{FF2B5EF4-FFF2-40B4-BE49-F238E27FC236}">
              <a16:creationId xmlns:a16="http://schemas.microsoft.com/office/drawing/2014/main" id="{61F0613F-CE55-544A-AA37-BD6992B34196}"/>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222500" y="5003800"/>
          <a:ext cx="274320" cy="274320"/>
        </a:xfrm>
        <a:prstGeom prst="rect">
          <a:avLst/>
        </a:prstGeom>
      </xdr:spPr>
    </xdr:pic>
    <xdr:clientData/>
  </xdr:twoCellAnchor>
  <xdr:twoCellAnchor editAs="oneCell">
    <xdr:from>
      <xdr:col>12</xdr:col>
      <xdr:colOff>571500</xdr:colOff>
      <xdr:row>11</xdr:row>
      <xdr:rowOff>63500</xdr:rowOff>
    </xdr:from>
    <xdr:to>
      <xdr:col>13</xdr:col>
      <xdr:colOff>20320</xdr:colOff>
      <xdr:row>12</xdr:row>
      <xdr:rowOff>147320</xdr:rowOff>
    </xdr:to>
    <xdr:pic>
      <xdr:nvPicPr>
        <xdr:cNvPr id="115" name="Graphic 114" descr="Trophy with solid fill">
          <a:extLst>
            <a:ext uri="{FF2B5EF4-FFF2-40B4-BE49-F238E27FC236}">
              <a16:creationId xmlns:a16="http://schemas.microsoft.com/office/drawing/2014/main" id="{50179051-B4DA-1C43-85A5-F94397855A43}"/>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0477500" y="2159000"/>
          <a:ext cx="274320" cy="274320"/>
        </a:xfrm>
        <a:prstGeom prst="rect">
          <a:avLst/>
        </a:prstGeom>
      </xdr:spPr>
    </xdr:pic>
    <xdr:clientData/>
  </xdr:twoCellAnchor>
  <xdr:oneCellAnchor>
    <xdr:from>
      <xdr:col>1</xdr:col>
      <xdr:colOff>435750</xdr:colOff>
      <xdr:row>1</xdr:row>
      <xdr:rowOff>27372</xdr:rowOff>
    </xdr:from>
    <xdr:ext cx="3780650" cy="734628"/>
    <xdr:sp macro="" textlink="">
      <xdr:nvSpPr>
        <xdr:cNvPr id="117" name="TextBox 116">
          <a:extLst>
            <a:ext uri="{FF2B5EF4-FFF2-40B4-BE49-F238E27FC236}">
              <a16:creationId xmlns:a16="http://schemas.microsoft.com/office/drawing/2014/main" id="{0DE02987-6EF4-FF48-82A6-81E640F0E189}"/>
            </a:ext>
          </a:extLst>
        </xdr:cNvPr>
        <xdr:cNvSpPr txBox="1"/>
      </xdr:nvSpPr>
      <xdr:spPr>
        <a:xfrm>
          <a:off x="1261250" y="217872"/>
          <a:ext cx="3780650" cy="734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3600" b="1" i="0">
              <a:solidFill>
                <a:schemeClr val="bg1"/>
              </a:solidFill>
              <a:latin typeface="+mn-lt"/>
              <a:ea typeface="Arial Unicode MS" panose="020B0604020202020204" pitchFamily="34" charset="-128"/>
              <a:cs typeface="AL BAYAN PLAIN" pitchFamily="2" charset="-78"/>
            </a:rPr>
            <a:t>Sales Dashboard</a:t>
          </a:r>
        </a:p>
        <a:p>
          <a:endParaRPr lang="en-GB" sz="1400"/>
        </a:p>
      </xdr:txBody>
    </xdr:sp>
    <xdr:clientData/>
  </xdr:oneCellAnchor>
  <xdr:oneCellAnchor>
    <xdr:from>
      <xdr:col>2</xdr:col>
      <xdr:colOff>380126</xdr:colOff>
      <xdr:row>6</xdr:row>
      <xdr:rowOff>55339</xdr:rowOff>
    </xdr:from>
    <xdr:ext cx="1152495" cy="279400"/>
    <xdr:sp macro="" textlink="">
      <xdr:nvSpPr>
        <xdr:cNvPr id="118" name="TextBox 117">
          <a:extLst>
            <a:ext uri="{FF2B5EF4-FFF2-40B4-BE49-F238E27FC236}">
              <a16:creationId xmlns:a16="http://schemas.microsoft.com/office/drawing/2014/main" id="{416EB685-762D-404C-B70A-45A370A0A907}"/>
            </a:ext>
          </a:extLst>
        </xdr:cNvPr>
        <xdr:cNvSpPr txBox="1"/>
      </xdr:nvSpPr>
      <xdr:spPr>
        <a:xfrm>
          <a:off x="2031126" y="1198339"/>
          <a:ext cx="1152495" cy="279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chemeClr val="bg1"/>
              </a:solidFill>
            </a:rPr>
            <a:t>Total Sales</a:t>
          </a:r>
        </a:p>
        <a:p>
          <a:endParaRPr lang="en-GB" sz="1100"/>
        </a:p>
      </xdr:txBody>
    </xdr:sp>
    <xdr:clientData/>
  </xdr:oneCellAnchor>
  <xdr:oneCellAnchor>
    <xdr:from>
      <xdr:col>5</xdr:col>
      <xdr:colOff>583638</xdr:colOff>
      <xdr:row>6</xdr:row>
      <xdr:rowOff>55339</xdr:rowOff>
    </xdr:from>
    <xdr:ext cx="1152495" cy="279400"/>
    <xdr:sp macro="" textlink="">
      <xdr:nvSpPr>
        <xdr:cNvPr id="119" name="TextBox 118">
          <a:extLst>
            <a:ext uri="{FF2B5EF4-FFF2-40B4-BE49-F238E27FC236}">
              <a16:creationId xmlns:a16="http://schemas.microsoft.com/office/drawing/2014/main" id="{85064D80-2FFB-4F4A-8192-F6680B1E6D4B}"/>
            </a:ext>
          </a:extLst>
        </xdr:cNvPr>
        <xdr:cNvSpPr txBox="1"/>
      </xdr:nvSpPr>
      <xdr:spPr>
        <a:xfrm>
          <a:off x="4711138" y="1198339"/>
          <a:ext cx="1152495" cy="279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chemeClr val="bg1"/>
              </a:solidFill>
              <a:latin typeface="+mn-lt"/>
              <a:ea typeface="+mn-ea"/>
              <a:cs typeface="+mn-cs"/>
            </a:rPr>
            <a:t>Total</a:t>
          </a:r>
          <a:r>
            <a:rPr lang="en-US" sz="1400" b="1">
              <a:solidFill>
                <a:srgbClr val="C00000"/>
              </a:solidFill>
            </a:rPr>
            <a:t> </a:t>
          </a:r>
          <a:r>
            <a:rPr lang="en-US" sz="1600" b="1">
              <a:solidFill>
                <a:schemeClr val="bg1"/>
              </a:solidFill>
              <a:latin typeface="+mn-lt"/>
              <a:ea typeface="+mn-ea"/>
              <a:cs typeface="+mn-cs"/>
            </a:rPr>
            <a:t>Profit</a:t>
          </a:r>
        </a:p>
        <a:p>
          <a:endParaRPr lang="en-GB" sz="1100"/>
        </a:p>
      </xdr:txBody>
    </xdr:sp>
    <xdr:clientData/>
  </xdr:oneCellAnchor>
  <xdr:oneCellAnchor>
    <xdr:from>
      <xdr:col>9</xdr:col>
      <xdr:colOff>4308</xdr:colOff>
      <xdr:row>6</xdr:row>
      <xdr:rowOff>55338</xdr:rowOff>
    </xdr:from>
    <xdr:ext cx="1152495" cy="279400"/>
    <xdr:sp macro="" textlink="">
      <xdr:nvSpPr>
        <xdr:cNvPr id="120" name="TextBox 119">
          <a:extLst>
            <a:ext uri="{FF2B5EF4-FFF2-40B4-BE49-F238E27FC236}">
              <a16:creationId xmlns:a16="http://schemas.microsoft.com/office/drawing/2014/main" id="{48FDA759-1B96-434F-9223-DEA487EDA7FE}"/>
            </a:ext>
          </a:extLst>
        </xdr:cNvPr>
        <xdr:cNvSpPr txBox="1"/>
      </xdr:nvSpPr>
      <xdr:spPr>
        <a:xfrm>
          <a:off x="7433808" y="1198338"/>
          <a:ext cx="1152495" cy="279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chemeClr val="bg1"/>
              </a:solidFill>
              <a:latin typeface="+mn-lt"/>
              <a:ea typeface="+mn-ea"/>
              <a:cs typeface="+mn-cs"/>
            </a:rPr>
            <a:t>Profit</a:t>
          </a:r>
          <a:r>
            <a:rPr lang="en-US" sz="1600" b="1" baseline="0">
              <a:solidFill>
                <a:schemeClr val="bg1"/>
              </a:solidFill>
              <a:latin typeface="+mn-lt"/>
              <a:ea typeface="+mn-ea"/>
              <a:cs typeface="+mn-cs"/>
            </a:rPr>
            <a:t> %</a:t>
          </a:r>
          <a:endParaRPr lang="en-US" sz="1400" b="1">
            <a:solidFill>
              <a:srgbClr val="C00000"/>
            </a:solidFill>
          </a:endParaRPr>
        </a:p>
      </xdr:txBody>
    </xdr:sp>
    <xdr:clientData/>
  </xdr:oneCellAnchor>
  <xdr:oneCellAnchor>
    <xdr:from>
      <xdr:col>1</xdr:col>
      <xdr:colOff>473850</xdr:colOff>
      <xdr:row>3</xdr:row>
      <xdr:rowOff>179772</xdr:rowOff>
    </xdr:from>
    <xdr:ext cx="1532750" cy="302828"/>
    <xdr:sp macro="" textlink="">
      <xdr:nvSpPr>
        <xdr:cNvPr id="121" name="TextBox 120">
          <a:extLst>
            <a:ext uri="{FF2B5EF4-FFF2-40B4-BE49-F238E27FC236}">
              <a16:creationId xmlns:a16="http://schemas.microsoft.com/office/drawing/2014/main" id="{A85D5916-BA12-D04B-8757-0F35D99C26C7}"/>
            </a:ext>
          </a:extLst>
        </xdr:cNvPr>
        <xdr:cNvSpPr txBox="1"/>
      </xdr:nvSpPr>
      <xdr:spPr>
        <a:xfrm>
          <a:off x="1299350" y="751272"/>
          <a:ext cx="1532750" cy="3028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rgbClr val="FF0000"/>
              </a:solidFill>
            </a:rPr>
            <a:t>Supermarket shop</a:t>
          </a:r>
        </a:p>
        <a:p>
          <a:endParaRPr lang="en-GB" sz="1200"/>
        </a:p>
      </xdr:txBody>
    </xdr:sp>
    <xdr:clientData/>
  </xdr:oneCellAnchor>
  <xdr:oneCellAnchor>
    <xdr:from>
      <xdr:col>3</xdr:col>
      <xdr:colOff>24526</xdr:colOff>
      <xdr:row>11</xdr:row>
      <xdr:rowOff>146806</xdr:rowOff>
    </xdr:from>
    <xdr:ext cx="1152495" cy="279400"/>
    <xdr:sp macro="" textlink="">
      <xdr:nvSpPr>
        <xdr:cNvPr id="122" name="TextBox 121">
          <a:extLst>
            <a:ext uri="{FF2B5EF4-FFF2-40B4-BE49-F238E27FC236}">
              <a16:creationId xmlns:a16="http://schemas.microsoft.com/office/drawing/2014/main" id="{9BE7C589-393D-9D4E-B571-27062FA2524A}"/>
            </a:ext>
          </a:extLst>
        </xdr:cNvPr>
        <xdr:cNvSpPr txBox="1"/>
      </xdr:nvSpPr>
      <xdr:spPr>
        <a:xfrm>
          <a:off x="2501026" y="2242306"/>
          <a:ext cx="1152495" cy="279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C00000"/>
              </a:solidFill>
            </a:rPr>
            <a:t>MONTHLY</a:t>
          </a:r>
        </a:p>
        <a:p>
          <a:endParaRPr lang="en-GB" sz="1100"/>
        </a:p>
      </xdr:txBody>
    </xdr:sp>
    <xdr:clientData/>
  </xdr:oneCellAnchor>
  <xdr:oneCellAnchor>
    <xdr:from>
      <xdr:col>3</xdr:col>
      <xdr:colOff>49926</xdr:colOff>
      <xdr:row>26</xdr:row>
      <xdr:rowOff>71630</xdr:rowOff>
    </xdr:from>
    <xdr:ext cx="1152495" cy="279400"/>
    <xdr:sp macro="" textlink="">
      <xdr:nvSpPr>
        <xdr:cNvPr id="124" name="TextBox 123">
          <a:extLst>
            <a:ext uri="{FF2B5EF4-FFF2-40B4-BE49-F238E27FC236}">
              <a16:creationId xmlns:a16="http://schemas.microsoft.com/office/drawing/2014/main" id="{40F1B99F-3535-B445-8417-5B983970E7FF}"/>
            </a:ext>
          </a:extLst>
        </xdr:cNvPr>
        <xdr:cNvSpPr txBox="1"/>
      </xdr:nvSpPr>
      <xdr:spPr>
        <a:xfrm>
          <a:off x="2526426" y="5024630"/>
          <a:ext cx="1152495" cy="279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C00000"/>
              </a:solidFill>
            </a:rPr>
            <a:t>DAILY</a:t>
          </a:r>
        </a:p>
        <a:p>
          <a:endParaRPr lang="en-GB" sz="1100"/>
        </a:p>
      </xdr:txBody>
    </xdr:sp>
    <xdr:clientData/>
  </xdr:oneCellAnchor>
  <xdr:oneCellAnchor>
    <xdr:from>
      <xdr:col>7</xdr:col>
      <xdr:colOff>369816</xdr:colOff>
      <xdr:row>11</xdr:row>
      <xdr:rowOff>146806</xdr:rowOff>
    </xdr:from>
    <xdr:ext cx="1152495" cy="279400"/>
    <xdr:sp macro="" textlink="">
      <xdr:nvSpPr>
        <xdr:cNvPr id="125" name="TextBox 124">
          <a:extLst>
            <a:ext uri="{FF2B5EF4-FFF2-40B4-BE49-F238E27FC236}">
              <a16:creationId xmlns:a16="http://schemas.microsoft.com/office/drawing/2014/main" id="{AAD1C7C8-20C3-194C-9BC0-5CDA0A7D0962}"/>
            </a:ext>
          </a:extLst>
        </xdr:cNvPr>
        <xdr:cNvSpPr txBox="1"/>
      </xdr:nvSpPr>
      <xdr:spPr>
        <a:xfrm>
          <a:off x="6148316" y="2242306"/>
          <a:ext cx="1152495" cy="279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C00000"/>
              </a:solidFill>
            </a:rPr>
            <a:t>PRODUCT</a:t>
          </a:r>
        </a:p>
        <a:p>
          <a:endParaRPr lang="en-GB" sz="1100"/>
        </a:p>
      </xdr:txBody>
    </xdr:sp>
    <xdr:clientData/>
  </xdr:oneCellAnchor>
  <xdr:oneCellAnchor>
    <xdr:from>
      <xdr:col>10</xdr:col>
      <xdr:colOff>324458</xdr:colOff>
      <xdr:row>11</xdr:row>
      <xdr:rowOff>155308</xdr:rowOff>
    </xdr:from>
    <xdr:ext cx="1152495" cy="279400"/>
    <xdr:sp macro="" textlink="">
      <xdr:nvSpPr>
        <xdr:cNvPr id="126" name="TextBox 125">
          <a:extLst>
            <a:ext uri="{FF2B5EF4-FFF2-40B4-BE49-F238E27FC236}">
              <a16:creationId xmlns:a16="http://schemas.microsoft.com/office/drawing/2014/main" id="{7D1D536F-257E-7445-B3D2-9F8D31D54BBF}"/>
            </a:ext>
          </a:extLst>
        </xdr:cNvPr>
        <xdr:cNvSpPr txBox="1"/>
      </xdr:nvSpPr>
      <xdr:spPr>
        <a:xfrm>
          <a:off x="8579458" y="2250808"/>
          <a:ext cx="1152495" cy="279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C00000"/>
              </a:solidFill>
            </a:rPr>
            <a:t>SALES TYPE</a:t>
          </a:r>
        </a:p>
        <a:p>
          <a:endParaRPr lang="en-GB" sz="1100"/>
        </a:p>
      </xdr:txBody>
    </xdr:sp>
    <xdr:clientData/>
  </xdr:oneCellAnchor>
  <xdr:oneCellAnchor>
    <xdr:from>
      <xdr:col>10</xdr:col>
      <xdr:colOff>393400</xdr:colOff>
      <xdr:row>26</xdr:row>
      <xdr:rowOff>25174</xdr:rowOff>
    </xdr:from>
    <xdr:ext cx="1152495" cy="279400"/>
    <xdr:sp macro="" textlink="">
      <xdr:nvSpPr>
        <xdr:cNvPr id="127" name="TextBox 126">
          <a:extLst>
            <a:ext uri="{FF2B5EF4-FFF2-40B4-BE49-F238E27FC236}">
              <a16:creationId xmlns:a16="http://schemas.microsoft.com/office/drawing/2014/main" id="{35F60FED-A234-D346-AD24-E26A2754DA2F}"/>
            </a:ext>
          </a:extLst>
        </xdr:cNvPr>
        <xdr:cNvSpPr txBox="1"/>
      </xdr:nvSpPr>
      <xdr:spPr>
        <a:xfrm>
          <a:off x="8648400" y="4978174"/>
          <a:ext cx="1152495" cy="279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C00000"/>
              </a:solidFill>
            </a:rPr>
            <a:t>PAYMENT</a:t>
          </a:r>
          <a:r>
            <a:rPr lang="en-US" sz="1200" b="1" baseline="0">
              <a:solidFill>
                <a:srgbClr val="C00000"/>
              </a:solidFill>
            </a:rPr>
            <a:t> </a:t>
          </a:r>
          <a:r>
            <a:rPr lang="en-US" sz="1200" b="1">
              <a:solidFill>
                <a:srgbClr val="C00000"/>
              </a:solidFill>
            </a:rPr>
            <a:t>MODE</a:t>
          </a:r>
        </a:p>
        <a:p>
          <a:endParaRPr lang="en-GB" sz="1100"/>
        </a:p>
      </xdr:txBody>
    </xdr:sp>
    <xdr:clientData/>
  </xdr:oneCellAnchor>
  <xdr:oneCellAnchor>
    <xdr:from>
      <xdr:col>12</xdr:col>
      <xdr:colOff>650730</xdr:colOff>
      <xdr:row>15</xdr:row>
      <xdr:rowOff>53949</xdr:rowOff>
    </xdr:from>
    <xdr:ext cx="1152495" cy="279400"/>
    <xdr:sp macro="" textlink="">
      <xdr:nvSpPr>
        <xdr:cNvPr id="129" name="TextBox 128">
          <a:extLst>
            <a:ext uri="{FF2B5EF4-FFF2-40B4-BE49-F238E27FC236}">
              <a16:creationId xmlns:a16="http://schemas.microsoft.com/office/drawing/2014/main" id="{BBE42C4D-886A-9F47-A500-039E8AAC45E6}"/>
            </a:ext>
          </a:extLst>
        </xdr:cNvPr>
        <xdr:cNvSpPr txBox="1"/>
      </xdr:nvSpPr>
      <xdr:spPr>
        <a:xfrm>
          <a:off x="10556730" y="2911449"/>
          <a:ext cx="1152495" cy="279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C00000"/>
              </a:solidFill>
            </a:rPr>
            <a:t>CATEGORY</a:t>
          </a:r>
        </a:p>
        <a:p>
          <a:endParaRPr lang="en-GB" sz="1100"/>
        </a:p>
      </xdr:txBody>
    </xdr:sp>
    <xdr:clientData/>
  </xdr:oneCellAnchor>
  <xdr:twoCellAnchor editAs="oneCell">
    <xdr:from>
      <xdr:col>10</xdr:col>
      <xdr:colOff>76200</xdr:colOff>
      <xdr:row>11</xdr:row>
      <xdr:rowOff>152400</xdr:rowOff>
    </xdr:from>
    <xdr:to>
      <xdr:col>10</xdr:col>
      <xdr:colOff>304800</xdr:colOff>
      <xdr:row>13</xdr:row>
      <xdr:rowOff>0</xdr:rowOff>
    </xdr:to>
    <xdr:pic>
      <xdr:nvPicPr>
        <xdr:cNvPr id="135" name="Graphic 134" descr="For Sale with solid fill">
          <a:extLst>
            <a:ext uri="{FF2B5EF4-FFF2-40B4-BE49-F238E27FC236}">
              <a16:creationId xmlns:a16="http://schemas.microsoft.com/office/drawing/2014/main" id="{00239DC5-4F1F-7A43-B9C0-2C52D8212F71}"/>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flipH="1">
          <a:off x="8331200" y="2247900"/>
          <a:ext cx="228600" cy="228600"/>
        </a:xfrm>
        <a:prstGeom prst="rect">
          <a:avLst/>
        </a:prstGeom>
      </xdr:spPr>
    </xdr:pic>
    <xdr:clientData/>
  </xdr:twoCellAnchor>
  <xdr:oneCellAnchor>
    <xdr:from>
      <xdr:col>12</xdr:col>
      <xdr:colOff>350637</xdr:colOff>
      <xdr:row>6</xdr:row>
      <xdr:rowOff>106641</xdr:rowOff>
    </xdr:from>
    <xdr:ext cx="716164" cy="477560"/>
    <xdr:sp macro="" textlink="">
      <xdr:nvSpPr>
        <xdr:cNvPr id="137" name="TextBox 136">
          <a:extLst>
            <a:ext uri="{FF2B5EF4-FFF2-40B4-BE49-F238E27FC236}">
              <a16:creationId xmlns:a16="http://schemas.microsoft.com/office/drawing/2014/main" id="{A0A46B28-EEF2-1B46-9F6D-073B180D5FA4}"/>
            </a:ext>
          </a:extLst>
        </xdr:cNvPr>
        <xdr:cNvSpPr txBox="1"/>
      </xdr:nvSpPr>
      <xdr:spPr>
        <a:xfrm>
          <a:off x="10256637" y="1249641"/>
          <a:ext cx="716164" cy="47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bg1"/>
              </a:solidFill>
              <a:latin typeface="+mn-lt"/>
              <a:ea typeface="+mn-ea"/>
              <a:cs typeface="+mn-cs"/>
            </a:rPr>
            <a:t>Top</a:t>
          </a:r>
          <a:r>
            <a:rPr lang="en-US" sz="900" b="1">
              <a:solidFill>
                <a:srgbClr val="C00000"/>
              </a:solidFill>
            </a:rPr>
            <a:t>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bg1"/>
              </a:solidFill>
              <a:latin typeface="+mn-lt"/>
              <a:ea typeface="+mn-ea"/>
              <a:cs typeface="+mn-cs"/>
            </a:rPr>
            <a:t>Product</a:t>
          </a:r>
          <a:endParaRPr lang="en-US" sz="1000" b="1">
            <a:solidFill>
              <a:schemeClr val="bg1"/>
            </a:solidFill>
            <a:latin typeface="+mn-lt"/>
            <a:ea typeface="+mn-ea"/>
            <a:cs typeface="+mn-cs"/>
          </a:endParaRPr>
        </a:p>
        <a:p>
          <a:endParaRPr lang="en-GB" sz="1100"/>
        </a:p>
      </xdr:txBody>
    </xdr:sp>
    <xdr:clientData/>
  </xdr:oneCellAnchor>
  <xdr:oneCellAnchor>
    <xdr:from>
      <xdr:col>13</xdr:col>
      <xdr:colOff>782437</xdr:colOff>
      <xdr:row>6</xdr:row>
      <xdr:rowOff>88900</xdr:rowOff>
    </xdr:from>
    <xdr:ext cx="716164" cy="546101"/>
    <xdr:sp macro="" textlink="">
      <xdr:nvSpPr>
        <xdr:cNvPr id="139" name="TextBox 138">
          <a:extLst>
            <a:ext uri="{FF2B5EF4-FFF2-40B4-BE49-F238E27FC236}">
              <a16:creationId xmlns:a16="http://schemas.microsoft.com/office/drawing/2014/main" id="{734B0356-4AFC-1F4B-B895-850C28E665D1}"/>
            </a:ext>
          </a:extLst>
        </xdr:cNvPr>
        <xdr:cNvSpPr txBox="1"/>
      </xdr:nvSpPr>
      <xdr:spPr>
        <a:xfrm>
          <a:off x="11513937" y="1231900"/>
          <a:ext cx="716164" cy="546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bg1"/>
              </a:solidFill>
              <a:latin typeface="+mn-lt"/>
              <a:ea typeface="+mn-ea"/>
              <a:cs typeface="+mn-cs"/>
            </a:rPr>
            <a:t>Top</a:t>
          </a:r>
          <a:r>
            <a:rPr lang="en-US" sz="1100" b="1">
              <a:solidFill>
                <a:srgbClr val="C00000"/>
              </a:solidFill>
            </a:rPr>
            <a:t>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bg1"/>
              </a:solidFill>
              <a:latin typeface="+mn-lt"/>
              <a:ea typeface="+mn-ea"/>
              <a:cs typeface="+mn-cs"/>
            </a:rPr>
            <a:t>Category</a:t>
          </a:r>
        </a:p>
        <a:p>
          <a:endParaRPr lang="en-GB" sz="1100"/>
        </a:p>
      </xdr:txBody>
    </xdr:sp>
    <xdr:clientData/>
  </xdr:oneCellAnchor>
  <xdr:oneCellAnchor>
    <xdr:from>
      <xdr:col>2</xdr:col>
      <xdr:colOff>392826</xdr:colOff>
      <xdr:row>7</xdr:row>
      <xdr:rowOff>156938</xdr:rowOff>
    </xdr:from>
    <xdr:ext cx="1474074" cy="427261"/>
    <xdr:sp macro="" textlink="Analysis!E7">
      <xdr:nvSpPr>
        <xdr:cNvPr id="140" name="TextBox 139">
          <a:extLst>
            <a:ext uri="{FF2B5EF4-FFF2-40B4-BE49-F238E27FC236}">
              <a16:creationId xmlns:a16="http://schemas.microsoft.com/office/drawing/2014/main" id="{0C8E75A1-524F-364D-8562-F0D5473298C8}"/>
            </a:ext>
          </a:extLst>
        </xdr:cNvPr>
        <xdr:cNvSpPr txBox="1"/>
      </xdr:nvSpPr>
      <xdr:spPr>
        <a:xfrm>
          <a:off x="2043826" y="1490438"/>
          <a:ext cx="1474074" cy="4272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fld id="{8BE27166-E853-C44D-A0B7-A46D7F9A4AB5}" type="TxLink">
            <a:rPr lang="en-US" sz="2400" b="1" i="0" u="none" strike="noStrike">
              <a:solidFill>
                <a:schemeClr val="bg1"/>
              </a:solidFill>
              <a:latin typeface="Calibri"/>
              <a:cs typeface="Calibri"/>
            </a:rPr>
            <a:pPr marL="0" marR="0" lvl="0" indent="0" algn="l" defTabSz="914400" eaLnBrk="1" fontAlgn="auto" latinLnBrk="0" hangingPunct="1">
              <a:lnSpc>
                <a:spcPct val="100000"/>
              </a:lnSpc>
              <a:spcBef>
                <a:spcPts val="0"/>
              </a:spcBef>
              <a:spcAft>
                <a:spcPts val="0"/>
              </a:spcAft>
              <a:buClrTx/>
              <a:buSzTx/>
              <a:buFontTx/>
              <a:buNone/>
              <a:tabLst/>
              <a:defRPr/>
            </a:pPr>
            <a:t>$59,348</a:t>
          </a:fld>
          <a:endParaRPr lang="en-GB" sz="2400" b="1">
            <a:solidFill>
              <a:schemeClr val="bg1"/>
            </a:solidFill>
          </a:endParaRPr>
        </a:p>
      </xdr:txBody>
    </xdr:sp>
    <xdr:clientData/>
  </xdr:oneCellAnchor>
  <xdr:oneCellAnchor>
    <xdr:from>
      <xdr:col>5</xdr:col>
      <xdr:colOff>596338</xdr:colOff>
      <xdr:row>7</xdr:row>
      <xdr:rowOff>118838</xdr:rowOff>
    </xdr:from>
    <xdr:ext cx="1295962" cy="414561"/>
    <xdr:sp macro="" textlink="Analysis!E8">
      <xdr:nvSpPr>
        <xdr:cNvPr id="141" name="TextBox 140">
          <a:extLst>
            <a:ext uri="{FF2B5EF4-FFF2-40B4-BE49-F238E27FC236}">
              <a16:creationId xmlns:a16="http://schemas.microsoft.com/office/drawing/2014/main" id="{7D684EA1-9997-E641-A20C-89E86A1D311F}"/>
            </a:ext>
          </a:extLst>
        </xdr:cNvPr>
        <xdr:cNvSpPr txBox="1"/>
      </xdr:nvSpPr>
      <xdr:spPr>
        <a:xfrm>
          <a:off x="4723838" y="1452338"/>
          <a:ext cx="1295962" cy="414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fld id="{2FF14F7D-C638-2C41-988A-8BD6E40C7454}" type="TxLink">
            <a:rPr lang="en-US" sz="2400" b="1" i="0" u="none" strike="noStrike">
              <a:solidFill>
                <a:schemeClr val="bg1"/>
              </a:solidFill>
              <a:latin typeface="Calibri"/>
              <a:ea typeface="+mn-ea"/>
              <a:cs typeface="Calibri"/>
            </a:rPr>
            <a:pPr marL="0" marR="0" lvl="0" indent="0" algn="l" defTabSz="914400" eaLnBrk="1" fontAlgn="auto" latinLnBrk="0" hangingPunct="1">
              <a:lnSpc>
                <a:spcPct val="100000"/>
              </a:lnSpc>
              <a:spcBef>
                <a:spcPts val="0"/>
              </a:spcBef>
              <a:spcAft>
                <a:spcPts val="0"/>
              </a:spcAft>
              <a:buClrTx/>
              <a:buSzTx/>
              <a:buFontTx/>
              <a:buNone/>
              <a:tabLst/>
              <a:defRPr/>
            </a:pPr>
            <a:t>$10,557</a:t>
          </a:fld>
          <a:endParaRPr lang="en-GB" sz="2400" b="1" i="0" u="none" strike="noStrike">
            <a:solidFill>
              <a:schemeClr val="bg1"/>
            </a:solidFill>
            <a:latin typeface="Calibri"/>
            <a:ea typeface="+mn-ea"/>
            <a:cs typeface="Calibri"/>
          </a:endParaRPr>
        </a:p>
      </xdr:txBody>
    </xdr:sp>
    <xdr:clientData/>
  </xdr:oneCellAnchor>
  <xdr:oneCellAnchor>
    <xdr:from>
      <xdr:col>9</xdr:col>
      <xdr:colOff>24839</xdr:colOff>
      <xdr:row>7</xdr:row>
      <xdr:rowOff>131538</xdr:rowOff>
    </xdr:from>
    <xdr:ext cx="800662" cy="389161"/>
    <xdr:sp macro="" textlink="Analysis!E9">
      <xdr:nvSpPr>
        <xdr:cNvPr id="142" name="TextBox 141">
          <a:extLst>
            <a:ext uri="{FF2B5EF4-FFF2-40B4-BE49-F238E27FC236}">
              <a16:creationId xmlns:a16="http://schemas.microsoft.com/office/drawing/2014/main" id="{776FDB0C-6377-C946-ADC2-C0A4E296CFEB}"/>
            </a:ext>
          </a:extLst>
        </xdr:cNvPr>
        <xdr:cNvSpPr txBox="1"/>
      </xdr:nvSpPr>
      <xdr:spPr>
        <a:xfrm>
          <a:off x="7454339" y="1465038"/>
          <a:ext cx="800662" cy="3891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fld id="{AF24B7CB-9036-6347-A8DB-8BF26EEB9369}" type="TxLink">
            <a:rPr lang="en-US" sz="2400" b="1" i="0" u="none" strike="noStrike">
              <a:solidFill>
                <a:schemeClr val="bg1"/>
              </a:solidFill>
              <a:latin typeface="Calibri"/>
              <a:ea typeface="+mn-ea"/>
              <a:cs typeface="Calibri"/>
            </a:rPr>
            <a:pPr marL="0" marR="0" lvl="0" indent="0" algn="l" defTabSz="914400" eaLnBrk="1" fontAlgn="auto" latinLnBrk="0" hangingPunct="1">
              <a:lnSpc>
                <a:spcPct val="100000"/>
              </a:lnSpc>
              <a:spcBef>
                <a:spcPts val="0"/>
              </a:spcBef>
              <a:spcAft>
                <a:spcPts val="0"/>
              </a:spcAft>
              <a:buClrTx/>
              <a:buSzTx/>
              <a:buFontTx/>
              <a:buNone/>
              <a:tabLst/>
              <a:defRPr/>
            </a:pPr>
            <a:t>22%</a:t>
          </a:fld>
          <a:endParaRPr lang="en-GB" sz="2400" b="1" i="0" u="none" strike="noStrike">
            <a:solidFill>
              <a:schemeClr val="bg1"/>
            </a:solidFill>
            <a:latin typeface="Calibri"/>
            <a:ea typeface="+mn-ea"/>
            <a:cs typeface="Calibri"/>
          </a:endParaRPr>
        </a:p>
      </xdr:txBody>
    </xdr:sp>
    <xdr:clientData/>
  </xdr:oneCellAnchor>
  <xdr:oneCellAnchor>
    <xdr:from>
      <xdr:col>12</xdr:col>
      <xdr:colOff>355039</xdr:colOff>
      <xdr:row>8</xdr:row>
      <xdr:rowOff>93439</xdr:rowOff>
    </xdr:from>
    <xdr:ext cx="838762" cy="300261"/>
    <xdr:sp macro="" textlink="Analysis!AC1">
      <xdr:nvSpPr>
        <xdr:cNvPr id="143" name="TextBox 142">
          <a:extLst>
            <a:ext uri="{FF2B5EF4-FFF2-40B4-BE49-F238E27FC236}">
              <a16:creationId xmlns:a16="http://schemas.microsoft.com/office/drawing/2014/main" id="{56A08952-B1AC-A140-964E-83D2F77E75F9}"/>
            </a:ext>
          </a:extLst>
        </xdr:cNvPr>
        <xdr:cNvSpPr txBox="1"/>
      </xdr:nvSpPr>
      <xdr:spPr>
        <a:xfrm>
          <a:off x="10261039" y="1617439"/>
          <a:ext cx="838762" cy="3002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fld id="{44488E65-CCF8-8641-A590-F89DBA2C4DD1}" type="TxLink">
            <a:rPr lang="en-US" sz="1000" b="1" i="0" u="none" strike="noStrike">
              <a:solidFill>
                <a:srgbClr val="FF0000"/>
              </a:solidFill>
              <a:latin typeface="+mj-lt"/>
              <a:ea typeface="+mn-ea"/>
              <a:cs typeface="Calibri"/>
            </a:rPr>
            <a:pPr marL="0" marR="0" lvl="0" indent="0" algn="l" defTabSz="914400" eaLnBrk="1" fontAlgn="auto" latinLnBrk="0" hangingPunct="1">
              <a:lnSpc>
                <a:spcPct val="100000"/>
              </a:lnSpc>
              <a:spcBef>
                <a:spcPts val="0"/>
              </a:spcBef>
              <a:spcAft>
                <a:spcPts val="0"/>
              </a:spcAft>
              <a:buClrTx/>
              <a:buSzTx/>
              <a:buFontTx/>
              <a:buNone/>
              <a:tabLst/>
              <a:defRPr/>
            </a:pPr>
            <a:t>Product42</a:t>
          </a:fld>
          <a:endParaRPr lang="en-GB" sz="1000" b="1" i="0" u="none" strike="noStrike">
            <a:solidFill>
              <a:srgbClr val="FF0000"/>
            </a:solidFill>
            <a:latin typeface="+mj-lt"/>
            <a:ea typeface="+mn-ea"/>
            <a:cs typeface="Calibri"/>
          </a:endParaRPr>
        </a:p>
      </xdr:txBody>
    </xdr:sp>
    <xdr:clientData/>
  </xdr:oneCellAnchor>
  <xdr:oneCellAnchor>
    <xdr:from>
      <xdr:col>12</xdr:col>
      <xdr:colOff>494739</xdr:colOff>
      <xdr:row>10</xdr:row>
      <xdr:rowOff>68039</xdr:rowOff>
    </xdr:from>
    <xdr:ext cx="699062" cy="262161"/>
    <xdr:sp macro="" textlink="Analysis!AD1">
      <xdr:nvSpPr>
        <xdr:cNvPr id="144" name="TextBox 143">
          <a:extLst>
            <a:ext uri="{FF2B5EF4-FFF2-40B4-BE49-F238E27FC236}">
              <a16:creationId xmlns:a16="http://schemas.microsoft.com/office/drawing/2014/main" id="{1AC9F0E7-B707-574A-914D-5C77A9956E8A}"/>
            </a:ext>
          </a:extLst>
        </xdr:cNvPr>
        <xdr:cNvSpPr txBox="1"/>
      </xdr:nvSpPr>
      <xdr:spPr>
        <a:xfrm>
          <a:off x="10400739" y="1973039"/>
          <a:ext cx="699062" cy="2621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fld id="{4F1D0DF9-A1FA-B743-9A95-48512F7334CB}" type="TxLink">
            <a:rPr lang="en-US" sz="1000" b="1" i="0" u="none" strike="noStrike">
              <a:solidFill>
                <a:srgbClr val="FF0000"/>
              </a:solidFill>
              <a:latin typeface="Calibri"/>
              <a:ea typeface="+mn-ea"/>
              <a:cs typeface="Calibri"/>
            </a:rPr>
            <a:pPr marL="0" marR="0" lvl="0" indent="0" algn="l" defTabSz="914400" eaLnBrk="1" fontAlgn="auto" latinLnBrk="0" hangingPunct="1">
              <a:lnSpc>
                <a:spcPct val="100000"/>
              </a:lnSpc>
              <a:spcBef>
                <a:spcPts val="0"/>
              </a:spcBef>
              <a:spcAft>
                <a:spcPts val="0"/>
              </a:spcAft>
              <a:buClrTx/>
              <a:buSzTx/>
              <a:buFontTx/>
              <a:buNone/>
              <a:tabLst/>
              <a:defRPr/>
            </a:pPr>
            <a:t>6480</a:t>
          </a:fld>
          <a:endParaRPr lang="en-GB" sz="1000" b="1" i="0" u="none" strike="noStrike">
            <a:solidFill>
              <a:srgbClr val="FF0000"/>
            </a:solidFill>
            <a:latin typeface="Calibri"/>
            <a:ea typeface="+mn-ea"/>
            <a:cs typeface="Calibri"/>
          </a:endParaRPr>
        </a:p>
      </xdr:txBody>
    </xdr:sp>
    <xdr:clientData/>
  </xdr:oneCellAnchor>
  <xdr:oneCellAnchor>
    <xdr:from>
      <xdr:col>12</xdr:col>
      <xdr:colOff>545538</xdr:colOff>
      <xdr:row>9</xdr:row>
      <xdr:rowOff>88901</xdr:rowOff>
    </xdr:from>
    <xdr:ext cx="445061" cy="215900"/>
    <xdr:sp macro="" textlink="Analysis!AE1">
      <xdr:nvSpPr>
        <xdr:cNvPr id="145" name="TextBox 144">
          <a:extLst>
            <a:ext uri="{FF2B5EF4-FFF2-40B4-BE49-F238E27FC236}">
              <a16:creationId xmlns:a16="http://schemas.microsoft.com/office/drawing/2014/main" id="{54779667-8B57-5E45-9A08-270D5FD09AFC}"/>
            </a:ext>
          </a:extLst>
        </xdr:cNvPr>
        <xdr:cNvSpPr txBox="1"/>
      </xdr:nvSpPr>
      <xdr:spPr>
        <a:xfrm>
          <a:off x="10451538" y="1803401"/>
          <a:ext cx="445061" cy="215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fld id="{54A6A9F5-2E8E-0243-951F-A2E08778C8F6}" type="TxLink">
            <a:rPr lang="en-US" sz="1000" b="1" i="0" u="none" strike="noStrike">
              <a:solidFill>
                <a:srgbClr val="FF0000"/>
              </a:solidFill>
              <a:latin typeface="Calibri"/>
              <a:ea typeface="+mn-ea"/>
              <a:cs typeface="Calibri"/>
            </a:rPr>
            <a:pPr marL="0" marR="0" lvl="0" indent="0" algn="l" defTabSz="914400" eaLnBrk="1" fontAlgn="auto" latinLnBrk="0" hangingPunct="1">
              <a:lnSpc>
                <a:spcPct val="100000"/>
              </a:lnSpc>
              <a:spcBef>
                <a:spcPts val="0"/>
              </a:spcBef>
              <a:spcAft>
                <a:spcPts val="0"/>
              </a:spcAft>
              <a:buClrTx/>
              <a:buSzTx/>
              <a:buFontTx/>
              <a:buNone/>
              <a:tabLst/>
              <a:defRPr/>
            </a:pPr>
            <a:t>40</a:t>
          </a:fld>
          <a:endParaRPr lang="en-GB" sz="1000" b="1" i="0" u="none" strike="noStrike">
            <a:solidFill>
              <a:srgbClr val="FF0000"/>
            </a:solidFill>
            <a:latin typeface="Calibri"/>
            <a:ea typeface="+mn-ea"/>
            <a:cs typeface="Calibri"/>
          </a:endParaRPr>
        </a:p>
      </xdr:txBody>
    </xdr:sp>
    <xdr:clientData/>
  </xdr:oneCellAnchor>
  <xdr:oneCellAnchor>
    <xdr:from>
      <xdr:col>13</xdr:col>
      <xdr:colOff>761438</xdr:colOff>
      <xdr:row>8</xdr:row>
      <xdr:rowOff>131538</xdr:rowOff>
    </xdr:from>
    <xdr:ext cx="876861" cy="287562"/>
    <xdr:sp macro="" textlink="Analysis!AO1">
      <xdr:nvSpPr>
        <xdr:cNvPr id="146" name="TextBox 145">
          <a:extLst>
            <a:ext uri="{FF2B5EF4-FFF2-40B4-BE49-F238E27FC236}">
              <a16:creationId xmlns:a16="http://schemas.microsoft.com/office/drawing/2014/main" id="{7303BD2C-984B-6643-AD5A-E99095BED481}"/>
            </a:ext>
          </a:extLst>
        </xdr:cNvPr>
        <xdr:cNvSpPr txBox="1"/>
      </xdr:nvSpPr>
      <xdr:spPr>
        <a:xfrm>
          <a:off x="11492938" y="1655538"/>
          <a:ext cx="876861" cy="287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fld id="{F0757EAD-D21B-634A-A2DA-A547B0571AAB}" type="TxLink">
            <a:rPr lang="en-US" sz="1000" b="1" i="0" u="none" strike="noStrike">
              <a:solidFill>
                <a:srgbClr val="FF0000"/>
              </a:solidFill>
              <a:latin typeface="Calibri"/>
              <a:ea typeface="+mn-ea"/>
              <a:cs typeface="Calibri"/>
            </a:rPr>
            <a:pPr marL="0" marR="0" lvl="0" indent="0" algn="l" defTabSz="914400" eaLnBrk="1" fontAlgn="auto" latinLnBrk="0" hangingPunct="1">
              <a:lnSpc>
                <a:spcPct val="100000"/>
              </a:lnSpc>
              <a:spcBef>
                <a:spcPts val="0"/>
              </a:spcBef>
              <a:spcAft>
                <a:spcPts val="0"/>
              </a:spcAft>
              <a:buClrTx/>
              <a:buSzTx/>
              <a:buFontTx/>
              <a:buNone/>
              <a:tabLst/>
              <a:defRPr/>
            </a:pPr>
            <a:t>Category04</a:t>
          </a:fld>
          <a:endParaRPr lang="en-GB" sz="1000" b="1" i="0" u="none" strike="noStrike">
            <a:solidFill>
              <a:srgbClr val="FF0000"/>
            </a:solidFill>
            <a:latin typeface="Calibri"/>
            <a:ea typeface="+mn-ea"/>
            <a:cs typeface="Calibri"/>
          </a:endParaRPr>
        </a:p>
      </xdr:txBody>
    </xdr:sp>
    <xdr:clientData/>
  </xdr:oneCellAnchor>
  <xdr:oneCellAnchor>
    <xdr:from>
      <xdr:col>13</xdr:col>
      <xdr:colOff>824938</xdr:colOff>
      <xdr:row>9</xdr:row>
      <xdr:rowOff>152401</xdr:rowOff>
    </xdr:from>
    <xdr:ext cx="673661" cy="228600"/>
    <xdr:sp macro="" textlink="Analysis!AP1">
      <xdr:nvSpPr>
        <xdr:cNvPr id="147" name="TextBox 146">
          <a:extLst>
            <a:ext uri="{FF2B5EF4-FFF2-40B4-BE49-F238E27FC236}">
              <a16:creationId xmlns:a16="http://schemas.microsoft.com/office/drawing/2014/main" id="{8B18C5C2-BA23-3F4B-9496-A7EA0EF7E15F}"/>
            </a:ext>
          </a:extLst>
        </xdr:cNvPr>
        <xdr:cNvSpPr txBox="1"/>
      </xdr:nvSpPr>
      <xdr:spPr>
        <a:xfrm>
          <a:off x="11556438" y="1866901"/>
          <a:ext cx="673661"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fld id="{0E1EA5A8-37CB-714D-87DB-95596C7B0666}" type="TxLink">
            <a:rPr lang="en-US" sz="1000" b="1" i="0" u="none" strike="noStrike">
              <a:solidFill>
                <a:srgbClr val="FF0000"/>
              </a:solidFill>
              <a:latin typeface="Calibri"/>
              <a:ea typeface="+mn-ea"/>
              <a:cs typeface="Calibri"/>
            </a:rPr>
            <a:pPr marL="0" marR="0" lvl="0" indent="0" algn="l" defTabSz="914400" eaLnBrk="1" fontAlgn="auto" latinLnBrk="0" hangingPunct="1">
              <a:lnSpc>
                <a:spcPct val="100000"/>
              </a:lnSpc>
              <a:spcBef>
                <a:spcPts val="0"/>
              </a:spcBef>
              <a:spcAft>
                <a:spcPts val="0"/>
              </a:spcAft>
              <a:buClrTx/>
              <a:buSzTx/>
              <a:buFontTx/>
              <a:buNone/>
              <a:tabLst/>
              <a:defRPr/>
            </a:pPr>
            <a:t>$95,269</a:t>
          </a:fld>
          <a:endParaRPr lang="en-GB" sz="1000" b="1" i="0" u="none" strike="noStrike">
            <a:solidFill>
              <a:srgbClr val="FF0000"/>
            </a:solidFill>
            <a:latin typeface="Calibri"/>
            <a:ea typeface="+mn-ea"/>
            <a:cs typeface="Calibri"/>
          </a:endParaRPr>
        </a:p>
      </xdr:txBody>
    </xdr:sp>
    <xdr:clientData/>
  </xdr:oneCellAnchor>
  <xdr:twoCellAnchor editAs="oneCell">
    <xdr:from>
      <xdr:col>14</xdr:col>
      <xdr:colOff>203200</xdr:colOff>
      <xdr:row>11</xdr:row>
      <xdr:rowOff>25400</xdr:rowOff>
    </xdr:from>
    <xdr:to>
      <xdr:col>14</xdr:col>
      <xdr:colOff>477520</xdr:colOff>
      <xdr:row>12</xdr:row>
      <xdr:rowOff>109220</xdr:rowOff>
    </xdr:to>
    <xdr:pic>
      <xdr:nvPicPr>
        <xdr:cNvPr id="148" name="Graphic 147" descr="Trophy with solid fill">
          <a:extLst>
            <a:ext uri="{FF2B5EF4-FFF2-40B4-BE49-F238E27FC236}">
              <a16:creationId xmlns:a16="http://schemas.microsoft.com/office/drawing/2014/main" id="{6F829FB1-3C21-3C40-A9BA-30F446DAC2F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1760200" y="2120900"/>
          <a:ext cx="274320" cy="274320"/>
        </a:xfrm>
        <a:prstGeom prst="rect">
          <a:avLst/>
        </a:prstGeom>
      </xdr:spPr>
    </xdr:pic>
    <xdr:clientData/>
  </xdr:twoCellAnchor>
  <xdr:twoCellAnchor>
    <xdr:from>
      <xdr:col>7</xdr:col>
      <xdr:colOff>139700</xdr:colOff>
      <xdr:row>13</xdr:row>
      <xdr:rowOff>101600</xdr:rowOff>
    </xdr:from>
    <xdr:to>
      <xdr:col>9</xdr:col>
      <xdr:colOff>457200</xdr:colOff>
      <xdr:row>23</xdr:row>
      <xdr:rowOff>139700</xdr:rowOff>
    </xdr:to>
    <xdr:graphicFrame macro="">
      <xdr:nvGraphicFramePr>
        <xdr:cNvPr id="149" name="Chart 148">
          <a:extLst>
            <a:ext uri="{FF2B5EF4-FFF2-40B4-BE49-F238E27FC236}">
              <a16:creationId xmlns:a16="http://schemas.microsoft.com/office/drawing/2014/main" id="{EEE8CDCC-1BBB-5D4A-BDDC-443C85DBC9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12</xdr:col>
      <xdr:colOff>330200</xdr:colOff>
      <xdr:row>17</xdr:row>
      <xdr:rowOff>114300</xdr:rowOff>
    </xdr:from>
    <xdr:to>
      <xdr:col>14</xdr:col>
      <xdr:colOff>673100</xdr:colOff>
      <xdr:row>34</xdr:row>
      <xdr:rowOff>101600</xdr:rowOff>
    </xdr:to>
    <mc:AlternateContent xmlns:mc="http://schemas.openxmlformats.org/markup-compatibility/2006">
      <mc:Choice xmlns:cx1="http://schemas.microsoft.com/office/drawing/2015/9/8/chartex" Requires="cx1">
        <xdr:graphicFrame macro="">
          <xdr:nvGraphicFramePr>
            <xdr:cNvPr id="150" name="Chart 149">
              <a:extLst>
                <a:ext uri="{FF2B5EF4-FFF2-40B4-BE49-F238E27FC236}">
                  <a16:creationId xmlns:a16="http://schemas.microsoft.com/office/drawing/2014/main" id="{1769C033-A1D1-D84F-A70A-D2AB2D75CB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6"/>
            </a:graphicData>
          </a:graphic>
        </xdr:graphicFrame>
      </mc:Choice>
      <mc:Fallback>
        <xdr:sp macro="" textlink="">
          <xdr:nvSpPr>
            <xdr:cNvPr id="0" name=""/>
            <xdr:cNvSpPr>
              <a:spLocks noTextEdit="1"/>
            </xdr:cNvSpPr>
          </xdr:nvSpPr>
          <xdr:spPr>
            <a:xfrm>
              <a:off x="10236200" y="3352800"/>
              <a:ext cx="1993900" cy="32258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492760</xdr:colOff>
      <xdr:row>1</xdr:row>
      <xdr:rowOff>126999</xdr:rowOff>
    </xdr:from>
    <xdr:to>
      <xdr:col>11</xdr:col>
      <xdr:colOff>723900</xdr:colOff>
      <xdr:row>5</xdr:row>
      <xdr:rowOff>50800</xdr:rowOff>
    </xdr:to>
    <mc:AlternateContent xmlns:mc="http://schemas.openxmlformats.org/markup-compatibility/2006" xmlns:a14="http://schemas.microsoft.com/office/drawing/2010/main">
      <mc:Choice Requires="a14">
        <xdr:graphicFrame macro="">
          <xdr:nvGraphicFramePr>
            <xdr:cNvPr id="153" name="SALE TYPE 1">
              <a:extLst>
                <a:ext uri="{FF2B5EF4-FFF2-40B4-BE49-F238E27FC236}">
                  <a16:creationId xmlns:a16="http://schemas.microsoft.com/office/drawing/2014/main" id="{3F303EC2-01E7-E74F-8CF2-F5488646537C}"/>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7096760" y="317499"/>
              <a:ext cx="2707640" cy="6858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38100</xdr:colOff>
      <xdr:row>1</xdr:row>
      <xdr:rowOff>126999</xdr:rowOff>
    </xdr:from>
    <xdr:to>
      <xdr:col>14</xdr:col>
      <xdr:colOff>635000</xdr:colOff>
      <xdr:row>5</xdr:row>
      <xdr:rowOff>38100</xdr:rowOff>
    </xdr:to>
    <mc:AlternateContent xmlns:mc="http://schemas.openxmlformats.org/markup-compatibility/2006" xmlns:a14="http://schemas.microsoft.com/office/drawing/2010/main">
      <mc:Choice Requires="a14">
        <xdr:graphicFrame macro="">
          <xdr:nvGraphicFramePr>
            <xdr:cNvPr id="154" name="PAYMENT MODE 1">
              <a:extLst>
                <a:ext uri="{FF2B5EF4-FFF2-40B4-BE49-F238E27FC236}">
                  <a16:creationId xmlns:a16="http://schemas.microsoft.com/office/drawing/2014/main" id="{21744482-0350-5045-9123-2FA779060D19}"/>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944100" y="317499"/>
              <a:ext cx="2247900" cy="6731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622300</xdr:colOff>
      <xdr:row>13</xdr:row>
      <xdr:rowOff>177800</xdr:rowOff>
    </xdr:from>
    <xdr:to>
      <xdr:col>2</xdr:col>
      <xdr:colOff>88900</xdr:colOff>
      <xdr:row>29</xdr:row>
      <xdr:rowOff>177800</xdr:rowOff>
    </xdr:to>
    <mc:AlternateContent xmlns:mc="http://schemas.openxmlformats.org/markup-compatibility/2006" xmlns:a14="http://schemas.microsoft.com/office/drawing/2010/main">
      <mc:Choice Requires="a14">
        <xdr:graphicFrame macro="">
          <xdr:nvGraphicFramePr>
            <xdr:cNvPr id="155" name="MONTH 1">
              <a:extLst>
                <a:ext uri="{FF2B5EF4-FFF2-40B4-BE49-F238E27FC236}">
                  <a16:creationId xmlns:a16="http://schemas.microsoft.com/office/drawing/2014/main" id="{F39B0440-F7D5-0E48-AB33-EE5036A18B47}"/>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22300" y="2654300"/>
              <a:ext cx="1117600" cy="3048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622300</xdr:colOff>
      <xdr:row>7</xdr:row>
      <xdr:rowOff>50800</xdr:rowOff>
    </xdr:from>
    <xdr:to>
      <xdr:col>2</xdr:col>
      <xdr:colOff>88900</xdr:colOff>
      <xdr:row>12</xdr:row>
      <xdr:rowOff>12700</xdr:rowOff>
    </xdr:to>
    <mc:AlternateContent xmlns:mc="http://schemas.openxmlformats.org/markup-compatibility/2006" xmlns:a14="http://schemas.microsoft.com/office/drawing/2010/main">
      <mc:Choice Requires="a14">
        <xdr:graphicFrame macro="">
          <xdr:nvGraphicFramePr>
            <xdr:cNvPr id="156" name="YEAR 1">
              <a:extLst>
                <a:ext uri="{FF2B5EF4-FFF2-40B4-BE49-F238E27FC236}">
                  <a16:creationId xmlns:a16="http://schemas.microsoft.com/office/drawing/2014/main" id="{5BD088ED-298D-9142-B142-496FD3BD39B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22300" y="1384300"/>
              <a:ext cx="1117600"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44</xdr:col>
      <xdr:colOff>144780</xdr:colOff>
      <xdr:row>37</xdr:row>
      <xdr:rowOff>12700</xdr:rowOff>
    </xdr:from>
    <xdr:to>
      <xdr:col>47</xdr:col>
      <xdr:colOff>563880</xdr:colOff>
      <xdr:row>51</xdr:row>
      <xdr:rowOff>88900</xdr:rowOff>
    </xdr:to>
    <xdr:graphicFrame macro="">
      <xdr:nvGraphicFramePr>
        <xdr:cNvPr id="158" name="Chart 157">
          <a:extLst>
            <a:ext uri="{FF2B5EF4-FFF2-40B4-BE49-F238E27FC236}">
              <a16:creationId xmlns:a16="http://schemas.microsoft.com/office/drawing/2014/main" id="{69CBBDFF-55C7-374E-8E91-366825886A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53</xdr:col>
      <xdr:colOff>309880</xdr:colOff>
      <xdr:row>32</xdr:row>
      <xdr:rowOff>101600</xdr:rowOff>
    </xdr:from>
    <xdr:to>
      <xdr:col>58</xdr:col>
      <xdr:colOff>754380</xdr:colOff>
      <xdr:row>46</xdr:row>
      <xdr:rowOff>177800</xdr:rowOff>
    </xdr:to>
    <mc:AlternateContent xmlns:mc="http://schemas.openxmlformats.org/markup-compatibility/2006">
      <mc:Choice xmlns:cx1="http://schemas.microsoft.com/office/drawing/2015/9/8/chartex" Requires="cx1">
        <xdr:graphicFrame macro="">
          <xdr:nvGraphicFramePr>
            <xdr:cNvPr id="159" name="Chart 158">
              <a:extLst>
                <a:ext uri="{FF2B5EF4-FFF2-40B4-BE49-F238E27FC236}">
                  <a16:creationId xmlns:a16="http://schemas.microsoft.com/office/drawing/2014/main" id="{DA1962DF-BD62-834B-AB6E-3F1226CFF1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8"/>
            </a:graphicData>
          </a:graphic>
        </xdr:graphicFrame>
      </mc:Choice>
      <mc:Fallback>
        <xdr:sp macro="" textlink="">
          <xdr:nvSpPr>
            <xdr:cNvPr id="0" name=""/>
            <xdr:cNvSpPr>
              <a:spLocks noTextEdit="1"/>
            </xdr:cNvSpPr>
          </xdr:nvSpPr>
          <xdr:spPr>
            <a:xfrm>
              <a:off x="44061380" y="61976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622300</xdr:colOff>
      <xdr:row>28</xdr:row>
      <xdr:rowOff>76200</xdr:rowOff>
    </xdr:from>
    <xdr:to>
      <xdr:col>9</xdr:col>
      <xdr:colOff>406400</xdr:colOff>
      <xdr:row>35</xdr:row>
      <xdr:rowOff>12700</xdr:rowOff>
    </xdr:to>
    <xdr:graphicFrame macro="">
      <xdr:nvGraphicFramePr>
        <xdr:cNvPr id="160" name="Chart 159">
          <a:extLst>
            <a:ext uri="{FF2B5EF4-FFF2-40B4-BE49-F238E27FC236}">
              <a16:creationId xmlns:a16="http://schemas.microsoft.com/office/drawing/2014/main" id="{BD0088CD-F118-814D-AB8D-E2A7E82BE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xdr:col>
      <xdr:colOff>546100</xdr:colOff>
      <xdr:row>13</xdr:row>
      <xdr:rowOff>139700</xdr:rowOff>
    </xdr:from>
    <xdr:to>
      <xdr:col>6</xdr:col>
      <xdr:colOff>457200</xdr:colOff>
      <xdr:row>23</xdr:row>
      <xdr:rowOff>127000</xdr:rowOff>
    </xdr:to>
    <xdr:graphicFrame macro="">
      <xdr:nvGraphicFramePr>
        <xdr:cNvPr id="161" name="Chart 160">
          <a:extLst>
            <a:ext uri="{FF2B5EF4-FFF2-40B4-BE49-F238E27FC236}">
              <a16:creationId xmlns:a16="http://schemas.microsoft.com/office/drawing/2014/main" id="{063DB41A-3BE1-2140-AC18-20F743A5E8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10</xdr:col>
      <xdr:colOff>101600</xdr:colOff>
      <xdr:row>13</xdr:row>
      <xdr:rowOff>114742</xdr:rowOff>
    </xdr:from>
    <xdr:to>
      <xdr:col>11</xdr:col>
      <xdr:colOff>800099</xdr:colOff>
      <xdr:row>23</xdr:row>
      <xdr:rowOff>127000</xdr:rowOff>
    </xdr:to>
    <xdr:graphicFrame macro="">
      <xdr:nvGraphicFramePr>
        <xdr:cNvPr id="168" name="Chart 167">
          <a:extLst>
            <a:ext uri="{FF2B5EF4-FFF2-40B4-BE49-F238E27FC236}">
              <a16:creationId xmlns:a16="http://schemas.microsoft.com/office/drawing/2014/main" id="{4073E52A-25BD-064E-B576-2C39A3B30C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10</xdr:col>
      <xdr:colOff>158917</xdr:colOff>
      <xdr:row>28</xdr:row>
      <xdr:rowOff>38101</xdr:rowOff>
    </xdr:from>
    <xdr:to>
      <xdr:col>11</xdr:col>
      <xdr:colOff>787400</xdr:colOff>
      <xdr:row>34</xdr:row>
      <xdr:rowOff>139700</xdr:rowOff>
    </xdr:to>
    <xdr:graphicFrame macro="">
      <xdr:nvGraphicFramePr>
        <xdr:cNvPr id="169" name="Chart 168">
          <a:extLst>
            <a:ext uri="{FF2B5EF4-FFF2-40B4-BE49-F238E27FC236}">
              <a16:creationId xmlns:a16="http://schemas.microsoft.com/office/drawing/2014/main" id="{D9C9DE1A-5590-2246-A31D-2548A6FBD5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558800</xdr:colOff>
      <xdr:row>13</xdr:row>
      <xdr:rowOff>152400</xdr:rowOff>
    </xdr:from>
    <xdr:to>
      <xdr:col>3</xdr:col>
      <xdr:colOff>571500</xdr:colOff>
      <xdr:row>26</xdr:row>
      <xdr:rowOff>104769</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21AB0A7-1065-6347-9445-90D21801D0B2}"/>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006196" y="2560108"/>
              <a:ext cx="1825096" cy="23600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736600</xdr:colOff>
      <xdr:row>13</xdr:row>
      <xdr:rowOff>165100</xdr:rowOff>
    </xdr:from>
    <xdr:to>
      <xdr:col>4</xdr:col>
      <xdr:colOff>689914</xdr:colOff>
      <xdr:row>26</xdr:row>
      <xdr:rowOff>117469</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A742388F-9E9A-0448-AD51-51C98784A495}"/>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996392" y="2572808"/>
              <a:ext cx="1831855" cy="23600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13</xdr:row>
      <xdr:rowOff>139700</xdr:rowOff>
    </xdr:from>
    <xdr:to>
      <xdr:col>6</xdr:col>
      <xdr:colOff>98093</xdr:colOff>
      <xdr:row>26</xdr:row>
      <xdr:rowOff>92069</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BE4543C5-78E5-0C44-804E-3363954196DE}"/>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141633" y="2547408"/>
              <a:ext cx="1806773" cy="23600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520700</xdr:colOff>
      <xdr:row>13</xdr:row>
      <xdr:rowOff>139700</xdr:rowOff>
    </xdr:from>
    <xdr:to>
      <xdr:col>7</xdr:col>
      <xdr:colOff>1625739</xdr:colOff>
      <xdr:row>26</xdr:row>
      <xdr:rowOff>92069</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3DCC393C-237F-5349-A669-54C9A39B391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371013" y="2547408"/>
              <a:ext cx="1819414" cy="23600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393700</xdr:colOff>
      <xdr:row>28</xdr:row>
      <xdr:rowOff>146050</xdr:rowOff>
    </xdr:from>
    <xdr:to>
      <xdr:col>3</xdr:col>
      <xdr:colOff>800100</xdr:colOff>
      <xdr:row>43</xdr:row>
      <xdr:rowOff>31750</xdr:rowOff>
    </xdr:to>
    <xdr:graphicFrame macro="">
      <xdr:nvGraphicFramePr>
        <xdr:cNvPr id="6" name="Chart 5">
          <a:extLst>
            <a:ext uri="{FF2B5EF4-FFF2-40B4-BE49-F238E27FC236}">
              <a16:creationId xmlns:a16="http://schemas.microsoft.com/office/drawing/2014/main" id="{E475B781-3910-E74A-9450-BDAAE93EEE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335491</xdr:colOff>
      <xdr:row>28</xdr:row>
      <xdr:rowOff>150284</xdr:rowOff>
    </xdr:from>
    <xdr:to>
      <xdr:col>7</xdr:col>
      <xdr:colOff>1234545</xdr:colOff>
      <xdr:row>43</xdr:row>
      <xdr:rowOff>41275</xdr:rowOff>
    </xdr:to>
    <xdr:graphicFrame macro="">
      <xdr:nvGraphicFramePr>
        <xdr:cNvPr id="7" name="Chart 6">
          <a:extLst>
            <a:ext uri="{FF2B5EF4-FFF2-40B4-BE49-F238E27FC236}">
              <a16:creationId xmlns:a16="http://schemas.microsoft.com/office/drawing/2014/main" id="{D5C8EAAA-A1C0-404D-AC99-876898CADB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243840</xdr:colOff>
      <xdr:row>14</xdr:row>
      <xdr:rowOff>96520</xdr:rowOff>
    </xdr:from>
    <xdr:to>
      <xdr:col>34</xdr:col>
      <xdr:colOff>487680</xdr:colOff>
      <xdr:row>28</xdr:row>
      <xdr:rowOff>137160</xdr:rowOff>
    </xdr:to>
    <xdr:graphicFrame macro="">
      <xdr:nvGraphicFramePr>
        <xdr:cNvPr id="8" name="Chart 7">
          <a:extLst>
            <a:ext uri="{FF2B5EF4-FFF2-40B4-BE49-F238E27FC236}">
              <a16:creationId xmlns:a16="http://schemas.microsoft.com/office/drawing/2014/main" id="{CBF151BC-E880-D949-8596-2AB59C726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746760</xdr:colOff>
      <xdr:row>10</xdr:row>
      <xdr:rowOff>5080</xdr:rowOff>
    </xdr:from>
    <xdr:to>
      <xdr:col>43</xdr:col>
      <xdr:colOff>411480</xdr:colOff>
      <xdr:row>24</xdr:row>
      <xdr:rowOff>45720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87A4983-8347-7443-947E-58F6AA1D33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4841160" y="1910080"/>
              <a:ext cx="4566920" cy="270764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45</xdr:col>
      <xdr:colOff>675640</xdr:colOff>
      <xdr:row>10</xdr:row>
      <xdr:rowOff>5080</xdr:rowOff>
    </xdr:from>
    <xdr:to>
      <xdr:col>47</xdr:col>
      <xdr:colOff>447040</xdr:colOff>
      <xdr:row>24</xdr:row>
      <xdr:rowOff>45720</xdr:rowOff>
    </xdr:to>
    <xdr:graphicFrame macro="">
      <xdr:nvGraphicFramePr>
        <xdr:cNvPr id="10" name="Chart 9">
          <a:extLst>
            <a:ext uri="{FF2B5EF4-FFF2-40B4-BE49-F238E27FC236}">
              <a16:creationId xmlns:a16="http://schemas.microsoft.com/office/drawing/2014/main" id="{3E4D378A-1B32-964A-BEBA-03AD7D9649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49</xdr:col>
      <xdr:colOff>35560</xdr:colOff>
      <xdr:row>8</xdr:row>
      <xdr:rowOff>187960</xdr:rowOff>
    </xdr:from>
    <xdr:to>
      <xdr:col>51</xdr:col>
      <xdr:colOff>40640</xdr:colOff>
      <xdr:row>23</xdr:row>
      <xdr:rowOff>35560</xdr:rowOff>
    </xdr:to>
    <xdr:graphicFrame macro="">
      <xdr:nvGraphicFramePr>
        <xdr:cNvPr id="11" name="Chart 10">
          <a:extLst>
            <a:ext uri="{FF2B5EF4-FFF2-40B4-BE49-F238E27FC236}">
              <a16:creationId xmlns:a16="http://schemas.microsoft.com/office/drawing/2014/main" id="{14556080-1B0A-EF46-AE88-B055169516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15.916131828701" createdVersion="7" refreshedVersion="7" minRefreshableVersion="3" recordCount="527" xr:uid="{11A00736-45FD-414C-9D7B-67282FA1F597}">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ount="15">
        <n v="9"/>
        <n v="15"/>
        <n v="6"/>
        <n v="5"/>
        <n v="12"/>
        <n v="1"/>
        <n v="8"/>
        <n v="4"/>
        <n v="3"/>
        <n v="10"/>
        <n v="13"/>
        <n v="7"/>
        <n v="14"/>
        <n v="2"/>
        <n v="11"/>
      </sharedItems>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ID2"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ount="289">
        <n v="1296"/>
        <n v="1080"/>
        <n v="672"/>
        <n v="220"/>
        <n v="60"/>
        <n v="93"/>
        <n v="568"/>
        <n v="28"/>
        <n v="201"/>
        <n v="448"/>
        <n v="480"/>
        <n v="1200"/>
        <n v="988"/>
        <n v="423"/>
        <n v="30"/>
        <n v="244"/>
        <n v="660"/>
        <n v="639"/>
        <n v="720"/>
        <n v="330"/>
        <n v="35"/>
        <n v="1302"/>
        <n v="684"/>
        <n v="525"/>
        <n v="686"/>
        <n v="630"/>
        <n v="267"/>
        <n v="440"/>
        <n v="94"/>
        <n v="1036"/>
        <n v="169"/>
        <n v="242"/>
        <n v="268"/>
        <n v="469"/>
        <n v="133"/>
        <n v="603"/>
        <n v="5"/>
        <n v="770"/>
        <n v="581"/>
        <n v="1269"/>
        <n v="192"/>
        <n v="72"/>
        <n v="1628"/>
        <n v="560"/>
        <n v="21"/>
        <n v="266"/>
        <n v="420"/>
        <n v="979"/>
        <n v="296"/>
        <n v="407"/>
        <n v="44"/>
        <n v="1134"/>
        <n v="288"/>
        <n v="282"/>
        <n v="77"/>
        <n v="370"/>
        <n v="1022"/>
        <n v="960"/>
        <n v="333"/>
        <n v="793"/>
        <n v="259"/>
        <n v="840"/>
        <n v="292"/>
        <n v="2016"/>
        <n v="300"/>
        <n v="376"/>
        <n v="144"/>
        <n v="392"/>
        <n v="120"/>
        <n v="1332"/>
        <n v="444"/>
        <n v="344"/>
        <n v="360"/>
        <n v="54"/>
        <n v="1395"/>
        <n v="399"/>
        <n v="1694"/>
        <n v="188"/>
        <n v="432"/>
        <n v="1235"/>
        <n v="402"/>
        <n v="555"/>
        <n v="648"/>
        <n v="1950"/>
        <n v="47"/>
        <n v="111"/>
        <n v="165"/>
        <n v="156"/>
        <n v="78"/>
        <n v="1245"/>
        <n v="36"/>
        <n v="37"/>
        <n v="39"/>
        <n v="75"/>
        <n v="240"/>
        <n v="990"/>
        <n v="1833"/>
        <n v="1260"/>
        <n v="488"/>
        <n v="732"/>
        <n v="1815"/>
        <n v="50"/>
        <n v="570"/>
        <n v="484"/>
        <n v="1068"/>
        <n v="828"/>
        <n v="70"/>
        <n v="750"/>
        <n v="91"/>
        <n v="690"/>
        <n v="13"/>
        <n v="52"/>
        <n v="572"/>
        <n v="42"/>
        <n v="1463"/>
        <n v="252"/>
        <n v="855"/>
        <n v="2070"/>
        <n v="24"/>
        <n v="150"/>
        <n v="1128"/>
        <n v="792"/>
        <n v="335"/>
        <n v="705"/>
        <n v="536"/>
        <n v="1140"/>
        <n v="1078"/>
        <n v="1573"/>
        <n v="518"/>
        <n v="67"/>
        <n v="532"/>
        <n v="760"/>
        <n v="450"/>
        <n v="564"/>
        <n v="213"/>
        <n v="915"/>
        <n v="837"/>
        <n v="481"/>
        <n v="148"/>
        <n v="1456"/>
        <n v="196"/>
        <n v="55"/>
        <n v="994"/>
        <n v="1104"/>
        <n v="2115"/>
        <n v="89"/>
        <n v="304"/>
        <n v="888"/>
        <n v="882"/>
        <n v="588"/>
        <n v="966"/>
        <n v="1680"/>
        <n v="427"/>
        <n v="180"/>
        <n v="1008"/>
        <n v="375"/>
        <n v="2072"/>
        <n v="1350"/>
        <n v="108"/>
        <n v="384"/>
        <n v="1274"/>
        <n v="1638"/>
        <n v="308"/>
        <n v="1872"/>
        <n v="6"/>
        <n v="132"/>
        <n v="264"/>
        <n v="83"/>
        <n v="756"/>
        <n v="1344"/>
        <n v="900"/>
        <n v="645"/>
        <n v="913"/>
        <n v="112"/>
        <n v="584"/>
        <n v="130"/>
        <n v="110"/>
        <n v="896"/>
        <n v="1064"/>
        <n v="142"/>
        <n v="968"/>
        <n v="1692"/>
        <n v="141"/>
        <n v="1932"/>
        <n v="658"/>
        <n v="1924"/>
        <n v="121"/>
        <n v="95"/>
        <n v="178"/>
        <n v="616"/>
        <n v="1210"/>
        <n v="1232"/>
        <n v="747"/>
        <n v="784"/>
        <n v="2220"/>
        <n v="1876"/>
        <n v="143"/>
        <n v="846"/>
        <n v="1242"/>
        <n v="1197"/>
        <n v="222"/>
        <n v="1246"/>
        <n v="1365"/>
        <n v="438"/>
        <n v="195"/>
        <n v="511"/>
        <n v="1995"/>
        <n v="1005"/>
        <n v="234"/>
        <n v="88"/>
        <n v="71"/>
        <n v="456"/>
        <n v="26"/>
        <n v="801"/>
        <n v="210"/>
        <n v="315"/>
        <n v="126"/>
        <n v="945"/>
        <n v="182"/>
        <n v="74"/>
        <n v="396"/>
        <n v="96"/>
        <n v="1568"/>
        <n v="495"/>
        <n v="610"/>
        <n v="385"/>
        <n v="48"/>
        <n v="847"/>
        <n v="1608"/>
        <n v="365"/>
        <n v="1162"/>
        <n v="305"/>
        <n v="1209"/>
        <n v="576"/>
        <n v="735"/>
        <n v="1380"/>
        <n v="415"/>
        <n v="528"/>
        <n v="854"/>
        <n v="285"/>
        <n v="1800"/>
        <n v="352"/>
        <n v="804"/>
        <n v="1425"/>
        <n v="301"/>
        <n v="49"/>
        <n v="276"/>
        <n v="1776"/>
        <n v="1050"/>
        <n v="152"/>
        <n v="923"/>
        <n v="710"/>
        <n v="18"/>
        <n v="117"/>
        <n v="1386"/>
        <n v="84"/>
        <n v="129"/>
        <n v="1330"/>
        <n v="836"/>
        <n v="665"/>
        <n v="185"/>
        <n v="105"/>
        <n v="1596"/>
        <n v="980"/>
        <n v="90"/>
        <n v="876"/>
        <n v="712"/>
        <n v="216"/>
        <n v="715"/>
        <n v="912"/>
        <n v="830"/>
        <n v="1575"/>
        <n v="270"/>
        <n v="1095"/>
        <n v="25"/>
        <n v="671"/>
        <n v="2250"/>
        <n v="871"/>
        <n v="1560"/>
        <n v="1170"/>
        <n v="1500"/>
        <n v="1072"/>
        <n v="366"/>
        <n v="445"/>
        <n v="825"/>
        <n v="744"/>
        <n v="864"/>
        <n v="1120"/>
        <n v="66"/>
      </sharedItems>
    </cacheField>
    <cacheField name="TOTAL SELLING VALUE" numFmtId="165">
      <sharedItems containsSemiMixedTypes="0" containsString="0" containsNumber="1" minValue="6.7" maxValue="3150" count="362">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1071393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x v="0"/>
    <x v="0"/>
    <x v="0"/>
    <x v="0"/>
    <n v="0"/>
    <x v="0"/>
    <x v="0"/>
    <x v="0"/>
    <n v="144"/>
    <x v="0"/>
    <x v="0"/>
    <x v="0"/>
    <x v="0"/>
    <x v="0"/>
    <x v="0"/>
  </r>
  <r>
    <d v="2021-01-02T00:00:00"/>
    <x v="1"/>
    <x v="1"/>
    <x v="1"/>
    <x v="1"/>
    <n v="0"/>
    <x v="1"/>
    <x v="1"/>
    <x v="1"/>
    <n v="72"/>
    <x v="1"/>
    <x v="1"/>
    <x v="1"/>
    <x v="1"/>
    <x v="0"/>
    <x v="0"/>
  </r>
  <r>
    <d v="2021-01-02T00:00:00"/>
    <x v="2"/>
    <x v="2"/>
    <x v="2"/>
    <x v="1"/>
    <n v="0"/>
    <x v="2"/>
    <x v="2"/>
    <x v="1"/>
    <n v="112"/>
    <x v="2"/>
    <x v="2"/>
    <x v="2"/>
    <x v="1"/>
    <x v="0"/>
    <x v="0"/>
  </r>
  <r>
    <d v="2021-01-03T00:00:00"/>
    <x v="3"/>
    <x v="3"/>
    <x v="2"/>
    <x v="0"/>
    <n v="0"/>
    <x v="3"/>
    <x v="3"/>
    <x v="2"/>
    <n v="44"/>
    <x v="3"/>
    <x v="3"/>
    <x v="3"/>
    <x v="2"/>
    <x v="0"/>
    <x v="0"/>
  </r>
  <r>
    <d v="2021-01-04T00:00:00"/>
    <x v="4"/>
    <x v="4"/>
    <x v="1"/>
    <x v="0"/>
    <n v="0"/>
    <x v="4"/>
    <x v="4"/>
    <x v="3"/>
    <n v="5"/>
    <x v="4"/>
    <x v="4"/>
    <x v="4"/>
    <x v="3"/>
    <x v="0"/>
    <x v="0"/>
  </r>
  <r>
    <d v="2021-01-09T00:00:00"/>
    <x v="5"/>
    <x v="5"/>
    <x v="2"/>
    <x v="1"/>
    <n v="0"/>
    <x v="5"/>
    <x v="4"/>
    <x v="1"/>
    <n v="93"/>
    <x v="5"/>
    <x v="5"/>
    <x v="5"/>
    <x v="4"/>
    <x v="0"/>
    <x v="0"/>
  </r>
  <r>
    <d v="2021-01-09T00:00:00"/>
    <x v="6"/>
    <x v="6"/>
    <x v="2"/>
    <x v="1"/>
    <n v="0"/>
    <x v="6"/>
    <x v="3"/>
    <x v="1"/>
    <n v="71"/>
    <x v="6"/>
    <x v="6"/>
    <x v="6"/>
    <x v="4"/>
    <x v="0"/>
    <x v="0"/>
  </r>
  <r>
    <d v="2021-01-09T00:00:00"/>
    <x v="7"/>
    <x v="7"/>
    <x v="2"/>
    <x v="0"/>
    <n v="0"/>
    <x v="7"/>
    <x v="0"/>
    <x v="3"/>
    <n v="7"/>
    <x v="7"/>
    <x v="7"/>
    <x v="7"/>
    <x v="4"/>
    <x v="0"/>
    <x v="0"/>
  </r>
  <r>
    <d v="2021-01-11T00:00:00"/>
    <x v="8"/>
    <x v="8"/>
    <x v="2"/>
    <x v="1"/>
    <n v="0"/>
    <x v="8"/>
    <x v="1"/>
    <x v="1"/>
    <n v="67"/>
    <x v="8"/>
    <x v="8"/>
    <x v="8"/>
    <x v="5"/>
    <x v="0"/>
    <x v="0"/>
  </r>
  <r>
    <d v="2021-01-11T00:00:00"/>
    <x v="9"/>
    <x v="7"/>
    <x v="0"/>
    <x v="0"/>
    <n v="0"/>
    <x v="9"/>
    <x v="2"/>
    <x v="1"/>
    <n v="112"/>
    <x v="9"/>
    <x v="9"/>
    <x v="9"/>
    <x v="5"/>
    <x v="0"/>
    <x v="0"/>
  </r>
  <r>
    <d v="2021-01-11T00:00:00"/>
    <x v="10"/>
    <x v="7"/>
    <x v="2"/>
    <x v="0"/>
    <n v="0"/>
    <x v="10"/>
    <x v="1"/>
    <x v="0"/>
    <n v="120"/>
    <x v="10"/>
    <x v="10"/>
    <x v="10"/>
    <x v="5"/>
    <x v="0"/>
    <x v="0"/>
  </r>
  <r>
    <d v="2021-01-12T00:00:00"/>
    <x v="10"/>
    <x v="9"/>
    <x v="1"/>
    <x v="1"/>
    <n v="0"/>
    <x v="10"/>
    <x v="1"/>
    <x v="0"/>
    <n v="120"/>
    <x v="10"/>
    <x v="11"/>
    <x v="11"/>
    <x v="6"/>
    <x v="0"/>
    <x v="0"/>
  </r>
  <r>
    <d v="2021-01-18T00:00:00"/>
    <x v="11"/>
    <x v="10"/>
    <x v="2"/>
    <x v="0"/>
    <n v="0"/>
    <x v="11"/>
    <x v="1"/>
    <x v="1"/>
    <n v="76"/>
    <x v="11"/>
    <x v="12"/>
    <x v="12"/>
    <x v="7"/>
    <x v="0"/>
    <x v="0"/>
  </r>
  <r>
    <d v="2021-01-18T00:00:00"/>
    <x v="12"/>
    <x v="8"/>
    <x v="1"/>
    <x v="1"/>
    <n v="0"/>
    <x v="12"/>
    <x v="0"/>
    <x v="0"/>
    <n v="141"/>
    <x v="12"/>
    <x v="13"/>
    <x v="13"/>
    <x v="7"/>
    <x v="0"/>
    <x v="0"/>
  </r>
  <r>
    <d v="2021-01-19T00:00:00"/>
    <x v="4"/>
    <x v="2"/>
    <x v="2"/>
    <x v="1"/>
    <n v="0"/>
    <x v="4"/>
    <x v="4"/>
    <x v="3"/>
    <n v="5"/>
    <x v="4"/>
    <x v="14"/>
    <x v="14"/>
    <x v="8"/>
    <x v="0"/>
    <x v="0"/>
  </r>
  <r>
    <d v="2021-01-20T00:00:00"/>
    <x v="13"/>
    <x v="7"/>
    <x v="2"/>
    <x v="1"/>
    <n v="0"/>
    <x v="13"/>
    <x v="4"/>
    <x v="2"/>
    <n v="55"/>
    <x v="13"/>
    <x v="3"/>
    <x v="15"/>
    <x v="9"/>
    <x v="0"/>
    <x v="0"/>
  </r>
  <r>
    <d v="2021-01-20T00:00:00"/>
    <x v="14"/>
    <x v="7"/>
    <x v="2"/>
    <x v="1"/>
    <n v="0"/>
    <x v="14"/>
    <x v="0"/>
    <x v="2"/>
    <n v="61"/>
    <x v="14"/>
    <x v="15"/>
    <x v="16"/>
    <x v="9"/>
    <x v="0"/>
    <x v="0"/>
  </r>
  <r>
    <d v="2021-01-21T00:00:00"/>
    <x v="3"/>
    <x v="1"/>
    <x v="0"/>
    <x v="1"/>
    <n v="0"/>
    <x v="3"/>
    <x v="3"/>
    <x v="2"/>
    <n v="44"/>
    <x v="3"/>
    <x v="16"/>
    <x v="17"/>
    <x v="10"/>
    <x v="0"/>
    <x v="0"/>
  </r>
  <r>
    <d v="2021-01-21T00:00:00"/>
    <x v="6"/>
    <x v="0"/>
    <x v="2"/>
    <x v="0"/>
    <n v="0"/>
    <x v="6"/>
    <x v="3"/>
    <x v="1"/>
    <n v="71"/>
    <x v="6"/>
    <x v="17"/>
    <x v="18"/>
    <x v="10"/>
    <x v="0"/>
    <x v="0"/>
  </r>
  <r>
    <d v="2021-01-21T00:00:00"/>
    <x v="10"/>
    <x v="2"/>
    <x v="2"/>
    <x v="0"/>
    <n v="0"/>
    <x v="10"/>
    <x v="1"/>
    <x v="0"/>
    <n v="120"/>
    <x v="10"/>
    <x v="18"/>
    <x v="19"/>
    <x v="10"/>
    <x v="0"/>
    <x v="0"/>
  </r>
  <r>
    <d v="2021-01-25T00:00:00"/>
    <x v="13"/>
    <x v="2"/>
    <x v="2"/>
    <x v="1"/>
    <n v="0"/>
    <x v="13"/>
    <x v="4"/>
    <x v="2"/>
    <n v="55"/>
    <x v="13"/>
    <x v="19"/>
    <x v="20"/>
    <x v="11"/>
    <x v="0"/>
    <x v="0"/>
  </r>
  <r>
    <d v="2021-01-25T00:00:00"/>
    <x v="4"/>
    <x v="11"/>
    <x v="2"/>
    <x v="0"/>
    <n v="0"/>
    <x v="4"/>
    <x v="4"/>
    <x v="3"/>
    <n v="5"/>
    <x v="4"/>
    <x v="20"/>
    <x v="21"/>
    <x v="11"/>
    <x v="0"/>
    <x v="0"/>
  </r>
  <r>
    <d v="2021-01-25T00:00:00"/>
    <x v="5"/>
    <x v="12"/>
    <x v="2"/>
    <x v="0"/>
    <n v="0"/>
    <x v="5"/>
    <x v="4"/>
    <x v="1"/>
    <n v="93"/>
    <x v="5"/>
    <x v="21"/>
    <x v="22"/>
    <x v="11"/>
    <x v="0"/>
    <x v="0"/>
  </r>
  <r>
    <d v="2021-01-26T00:00:00"/>
    <x v="11"/>
    <x v="0"/>
    <x v="0"/>
    <x v="1"/>
    <n v="0"/>
    <x v="11"/>
    <x v="1"/>
    <x v="1"/>
    <n v="76"/>
    <x v="11"/>
    <x v="22"/>
    <x v="23"/>
    <x v="12"/>
    <x v="0"/>
    <x v="0"/>
  </r>
  <r>
    <d v="2021-01-26T00:00:00"/>
    <x v="15"/>
    <x v="11"/>
    <x v="1"/>
    <x v="1"/>
    <n v="0"/>
    <x v="15"/>
    <x v="3"/>
    <x v="1"/>
    <n v="75"/>
    <x v="15"/>
    <x v="23"/>
    <x v="24"/>
    <x v="12"/>
    <x v="0"/>
    <x v="0"/>
  </r>
  <r>
    <d v="2021-01-26T00:00:00"/>
    <x v="16"/>
    <x v="11"/>
    <x v="1"/>
    <x v="0"/>
    <n v="0"/>
    <x v="16"/>
    <x v="3"/>
    <x v="1"/>
    <n v="98"/>
    <x v="16"/>
    <x v="24"/>
    <x v="25"/>
    <x v="12"/>
    <x v="0"/>
    <x v="0"/>
  </r>
  <r>
    <d v="2021-01-27T00:00:00"/>
    <x v="17"/>
    <x v="11"/>
    <x v="0"/>
    <x v="0"/>
    <n v="0"/>
    <x v="17"/>
    <x v="1"/>
    <x v="1"/>
    <n v="90"/>
    <x v="17"/>
    <x v="25"/>
    <x v="26"/>
    <x v="13"/>
    <x v="0"/>
    <x v="0"/>
  </r>
  <r>
    <d v="2021-01-27T00:00:00"/>
    <x v="18"/>
    <x v="8"/>
    <x v="0"/>
    <x v="0"/>
    <n v="0"/>
    <x v="18"/>
    <x v="4"/>
    <x v="1"/>
    <n v="89"/>
    <x v="18"/>
    <x v="26"/>
    <x v="27"/>
    <x v="13"/>
    <x v="0"/>
    <x v="0"/>
  </r>
  <r>
    <d v="2021-01-28T00:00:00"/>
    <x v="3"/>
    <x v="9"/>
    <x v="1"/>
    <x v="1"/>
    <n v="0"/>
    <x v="3"/>
    <x v="3"/>
    <x v="2"/>
    <n v="44"/>
    <x v="3"/>
    <x v="27"/>
    <x v="28"/>
    <x v="14"/>
    <x v="0"/>
    <x v="0"/>
  </r>
  <r>
    <d v="2021-01-28T00:00:00"/>
    <x v="19"/>
    <x v="13"/>
    <x v="2"/>
    <x v="1"/>
    <n v="0"/>
    <x v="19"/>
    <x v="4"/>
    <x v="2"/>
    <n v="47"/>
    <x v="19"/>
    <x v="28"/>
    <x v="29"/>
    <x v="14"/>
    <x v="0"/>
    <x v="0"/>
  </r>
  <r>
    <d v="2021-02-02T00:00:00"/>
    <x v="20"/>
    <x v="11"/>
    <x v="1"/>
    <x v="0"/>
    <n v="0"/>
    <x v="20"/>
    <x v="2"/>
    <x v="0"/>
    <n v="148"/>
    <x v="20"/>
    <x v="29"/>
    <x v="30"/>
    <x v="1"/>
    <x v="1"/>
    <x v="0"/>
  </r>
  <r>
    <d v="2021-02-03T00:00:00"/>
    <x v="21"/>
    <x v="10"/>
    <x v="2"/>
    <x v="0"/>
    <n v="0"/>
    <x v="21"/>
    <x v="2"/>
    <x v="3"/>
    <n v="13"/>
    <x v="21"/>
    <x v="30"/>
    <x v="31"/>
    <x v="2"/>
    <x v="1"/>
    <x v="0"/>
  </r>
  <r>
    <d v="2021-02-03T00:00:00"/>
    <x v="22"/>
    <x v="13"/>
    <x v="0"/>
    <x v="1"/>
    <n v="0"/>
    <x v="22"/>
    <x v="0"/>
    <x v="0"/>
    <n v="121"/>
    <x v="22"/>
    <x v="31"/>
    <x v="32"/>
    <x v="2"/>
    <x v="1"/>
    <x v="0"/>
  </r>
  <r>
    <d v="2021-02-04T00:00:00"/>
    <x v="8"/>
    <x v="7"/>
    <x v="1"/>
    <x v="0"/>
    <n v="0"/>
    <x v="8"/>
    <x v="1"/>
    <x v="1"/>
    <n v="67"/>
    <x v="8"/>
    <x v="32"/>
    <x v="33"/>
    <x v="3"/>
    <x v="1"/>
    <x v="0"/>
  </r>
  <r>
    <d v="2021-02-05T00:00:00"/>
    <x v="23"/>
    <x v="11"/>
    <x v="1"/>
    <x v="1"/>
    <n v="0"/>
    <x v="23"/>
    <x v="1"/>
    <x v="1"/>
    <n v="67"/>
    <x v="23"/>
    <x v="33"/>
    <x v="34"/>
    <x v="15"/>
    <x v="1"/>
    <x v="0"/>
  </r>
  <r>
    <d v="2021-02-05T00:00:00"/>
    <x v="24"/>
    <x v="5"/>
    <x v="2"/>
    <x v="1"/>
    <n v="0"/>
    <x v="24"/>
    <x v="3"/>
    <x v="0"/>
    <n v="133"/>
    <x v="24"/>
    <x v="34"/>
    <x v="35"/>
    <x v="15"/>
    <x v="1"/>
    <x v="0"/>
  </r>
  <r>
    <d v="2021-02-05T00:00:00"/>
    <x v="23"/>
    <x v="0"/>
    <x v="2"/>
    <x v="1"/>
    <n v="0"/>
    <x v="23"/>
    <x v="1"/>
    <x v="1"/>
    <n v="67"/>
    <x v="23"/>
    <x v="35"/>
    <x v="36"/>
    <x v="15"/>
    <x v="1"/>
    <x v="0"/>
  </r>
  <r>
    <d v="2021-02-06T00:00:00"/>
    <x v="4"/>
    <x v="5"/>
    <x v="2"/>
    <x v="1"/>
    <n v="0"/>
    <x v="4"/>
    <x v="4"/>
    <x v="3"/>
    <n v="5"/>
    <x v="4"/>
    <x v="36"/>
    <x v="37"/>
    <x v="16"/>
    <x v="1"/>
    <x v="0"/>
  </r>
  <r>
    <d v="2021-02-09T00:00:00"/>
    <x v="13"/>
    <x v="12"/>
    <x v="2"/>
    <x v="0"/>
    <n v="0"/>
    <x v="13"/>
    <x v="4"/>
    <x v="2"/>
    <n v="55"/>
    <x v="13"/>
    <x v="37"/>
    <x v="38"/>
    <x v="4"/>
    <x v="1"/>
    <x v="0"/>
  </r>
  <r>
    <d v="2021-02-12T00:00:00"/>
    <x v="25"/>
    <x v="11"/>
    <x v="2"/>
    <x v="1"/>
    <n v="0"/>
    <x v="25"/>
    <x v="3"/>
    <x v="1"/>
    <n v="83"/>
    <x v="25"/>
    <x v="38"/>
    <x v="39"/>
    <x v="6"/>
    <x v="1"/>
    <x v="0"/>
  </r>
  <r>
    <d v="2021-02-12T00:00:00"/>
    <x v="12"/>
    <x v="0"/>
    <x v="1"/>
    <x v="1"/>
    <n v="0"/>
    <x v="12"/>
    <x v="0"/>
    <x v="0"/>
    <n v="141"/>
    <x v="12"/>
    <x v="39"/>
    <x v="40"/>
    <x v="6"/>
    <x v="1"/>
    <x v="0"/>
  </r>
  <r>
    <d v="2021-02-15T00:00:00"/>
    <x v="26"/>
    <x v="7"/>
    <x v="2"/>
    <x v="0"/>
    <n v="0"/>
    <x v="26"/>
    <x v="4"/>
    <x v="2"/>
    <n v="48"/>
    <x v="26"/>
    <x v="40"/>
    <x v="41"/>
    <x v="17"/>
    <x v="1"/>
    <x v="0"/>
  </r>
  <r>
    <d v="2021-02-18T00:00:00"/>
    <x v="27"/>
    <x v="2"/>
    <x v="1"/>
    <x v="1"/>
    <n v="0"/>
    <x v="27"/>
    <x v="2"/>
    <x v="3"/>
    <n v="12"/>
    <x v="27"/>
    <x v="41"/>
    <x v="42"/>
    <x v="7"/>
    <x v="1"/>
    <x v="0"/>
  </r>
  <r>
    <d v="2021-02-20T00:00:00"/>
    <x v="28"/>
    <x v="14"/>
    <x v="1"/>
    <x v="1"/>
    <n v="0"/>
    <x v="28"/>
    <x v="4"/>
    <x v="0"/>
    <n v="148"/>
    <x v="28"/>
    <x v="42"/>
    <x v="43"/>
    <x v="9"/>
    <x v="1"/>
    <x v="0"/>
  </r>
  <r>
    <d v="2021-02-22T00:00:00"/>
    <x v="2"/>
    <x v="3"/>
    <x v="1"/>
    <x v="1"/>
    <n v="0"/>
    <x v="2"/>
    <x v="2"/>
    <x v="1"/>
    <n v="112"/>
    <x v="2"/>
    <x v="43"/>
    <x v="44"/>
    <x v="18"/>
    <x v="1"/>
    <x v="0"/>
  </r>
  <r>
    <d v="2021-02-23T00:00:00"/>
    <x v="7"/>
    <x v="8"/>
    <x v="2"/>
    <x v="1"/>
    <n v="0"/>
    <x v="7"/>
    <x v="0"/>
    <x v="3"/>
    <n v="7"/>
    <x v="7"/>
    <x v="44"/>
    <x v="45"/>
    <x v="19"/>
    <x v="1"/>
    <x v="0"/>
  </r>
  <r>
    <d v="2021-02-23T00:00:00"/>
    <x v="24"/>
    <x v="13"/>
    <x v="2"/>
    <x v="0"/>
    <n v="0"/>
    <x v="24"/>
    <x v="3"/>
    <x v="0"/>
    <n v="133"/>
    <x v="24"/>
    <x v="45"/>
    <x v="46"/>
    <x v="19"/>
    <x v="1"/>
    <x v="0"/>
  </r>
  <r>
    <d v="2021-02-25T00:00:00"/>
    <x v="29"/>
    <x v="7"/>
    <x v="0"/>
    <x v="0"/>
    <n v="0"/>
    <x v="29"/>
    <x v="3"/>
    <x v="1"/>
    <n v="105"/>
    <x v="29"/>
    <x v="46"/>
    <x v="47"/>
    <x v="11"/>
    <x v="1"/>
    <x v="0"/>
  </r>
  <r>
    <d v="2021-02-25T00:00:00"/>
    <x v="18"/>
    <x v="14"/>
    <x v="1"/>
    <x v="1"/>
    <n v="0"/>
    <x v="18"/>
    <x v="4"/>
    <x v="1"/>
    <n v="89"/>
    <x v="18"/>
    <x v="47"/>
    <x v="48"/>
    <x v="11"/>
    <x v="1"/>
    <x v="0"/>
  </r>
  <r>
    <d v="2021-02-25T00:00:00"/>
    <x v="28"/>
    <x v="13"/>
    <x v="2"/>
    <x v="0"/>
    <n v="0"/>
    <x v="28"/>
    <x v="4"/>
    <x v="0"/>
    <n v="148"/>
    <x v="28"/>
    <x v="48"/>
    <x v="49"/>
    <x v="11"/>
    <x v="1"/>
    <x v="0"/>
  </r>
  <r>
    <d v="2021-02-27T00:00:00"/>
    <x v="30"/>
    <x v="14"/>
    <x v="0"/>
    <x v="0"/>
    <n v="0"/>
    <x v="30"/>
    <x v="2"/>
    <x v="3"/>
    <n v="37"/>
    <x v="30"/>
    <x v="49"/>
    <x v="50"/>
    <x v="13"/>
    <x v="1"/>
    <x v="0"/>
  </r>
  <r>
    <d v="2021-03-03T00:00:00"/>
    <x v="31"/>
    <x v="5"/>
    <x v="2"/>
    <x v="0"/>
    <n v="0"/>
    <x v="31"/>
    <x v="2"/>
    <x v="2"/>
    <n v="44"/>
    <x v="31"/>
    <x v="50"/>
    <x v="51"/>
    <x v="2"/>
    <x v="2"/>
    <x v="0"/>
  </r>
  <r>
    <d v="2021-03-07T00:00:00"/>
    <x v="32"/>
    <x v="0"/>
    <x v="2"/>
    <x v="1"/>
    <n v="0"/>
    <x v="32"/>
    <x v="0"/>
    <x v="0"/>
    <n v="126"/>
    <x v="32"/>
    <x v="51"/>
    <x v="52"/>
    <x v="20"/>
    <x v="2"/>
    <x v="0"/>
  </r>
  <r>
    <d v="2021-03-08T00:00:00"/>
    <x v="26"/>
    <x v="2"/>
    <x v="1"/>
    <x v="1"/>
    <n v="0"/>
    <x v="26"/>
    <x v="4"/>
    <x v="2"/>
    <n v="48"/>
    <x v="26"/>
    <x v="52"/>
    <x v="53"/>
    <x v="21"/>
    <x v="2"/>
    <x v="0"/>
  </r>
  <r>
    <d v="2021-03-08T00:00:00"/>
    <x v="11"/>
    <x v="0"/>
    <x v="1"/>
    <x v="0"/>
    <n v="0"/>
    <x v="11"/>
    <x v="1"/>
    <x v="1"/>
    <n v="76"/>
    <x v="11"/>
    <x v="22"/>
    <x v="23"/>
    <x v="21"/>
    <x v="2"/>
    <x v="0"/>
  </r>
  <r>
    <d v="2021-03-09T00:00:00"/>
    <x v="19"/>
    <x v="2"/>
    <x v="0"/>
    <x v="0"/>
    <n v="0"/>
    <x v="19"/>
    <x v="4"/>
    <x v="2"/>
    <n v="47"/>
    <x v="19"/>
    <x v="53"/>
    <x v="54"/>
    <x v="4"/>
    <x v="2"/>
    <x v="0"/>
  </r>
  <r>
    <d v="2021-03-11T00:00:00"/>
    <x v="7"/>
    <x v="14"/>
    <x v="2"/>
    <x v="1"/>
    <n v="0"/>
    <x v="7"/>
    <x v="0"/>
    <x v="3"/>
    <n v="7"/>
    <x v="7"/>
    <x v="54"/>
    <x v="55"/>
    <x v="5"/>
    <x v="2"/>
    <x v="0"/>
  </r>
  <r>
    <d v="2021-03-13T00:00:00"/>
    <x v="33"/>
    <x v="9"/>
    <x v="0"/>
    <x v="1"/>
    <n v="0"/>
    <x v="33"/>
    <x v="4"/>
    <x v="3"/>
    <n v="37"/>
    <x v="33"/>
    <x v="55"/>
    <x v="56"/>
    <x v="22"/>
    <x v="2"/>
    <x v="0"/>
  </r>
  <r>
    <d v="2021-03-15T00:00:00"/>
    <x v="34"/>
    <x v="14"/>
    <x v="1"/>
    <x v="1"/>
    <n v="0"/>
    <x v="34"/>
    <x v="1"/>
    <x v="3"/>
    <n v="37"/>
    <x v="34"/>
    <x v="49"/>
    <x v="57"/>
    <x v="17"/>
    <x v="2"/>
    <x v="0"/>
  </r>
  <r>
    <d v="2021-03-16T00:00:00"/>
    <x v="35"/>
    <x v="12"/>
    <x v="2"/>
    <x v="1"/>
    <n v="0"/>
    <x v="35"/>
    <x v="2"/>
    <x v="1"/>
    <n v="73"/>
    <x v="35"/>
    <x v="56"/>
    <x v="58"/>
    <x v="23"/>
    <x v="2"/>
    <x v="0"/>
  </r>
  <r>
    <d v="2021-03-18T00:00:00"/>
    <x v="10"/>
    <x v="6"/>
    <x v="0"/>
    <x v="1"/>
    <n v="0"/>
    <x v="10"/>
    <x v="1"/>
    <x v="0"/>
    <n v="120"/>
    <x v="10"/>
    <x v="57"/>
    <x v="59"/>
    <x v="7"/>
    <x v="2"/>
    <x v="0"/>
  </r>
  <r>
    <d v="2021-03-19T00:00:00"/>
    <x v="33"/>
    <x v="0"/>
    <x v="1"/>
    <x v="1"/>
    <n v="0"/>
    <x v="33"/>
    <x v="4"/>
    <x v="3"/>
    <n v="37"/>
    <x v="33"/>
    <x v="58"/>
    <x v="60"/>
    <x v="8"/>
    <x v="2"/>
    <x v="0"/>
  </r>
  <r>
    <d v="2021-03-21T00:00:00"/>
    <x v="14"/>
    <x v="10"/>
    <x v="1"/>
    <x v="0"/>
    <n v="0"/>
    <x v="14"/>
    <x v="0"/>
    <x v="2"/>
    <n v="61"/>
    <x v="14"/>
    <x v="59"/>
    <x v="61"/>
    <x v="10"/>
    <x v="2"/>
    <x v="0"/>
  </r>
  <r>
    <d v="2021-03-21T00:00:00"/>
    <x v="34"/>
    <x v="11"/>
    <x v="2"/>
    <x v="0"/>
    <n v="0"/>
    <x v="34"/>
    <x v="1"/>
    <x v="3"/>
    <n v="37"/>
    <x v="34"/>
    <x v="60"/>
    <x v="62"/>
    <x v="10"/>
    <x v="2"/>
    <x v="0"/>
  </r>
  <r>
    <d v="2021-03-22T00:00:00"/>
    <x v="29"/>
    <x v="6"/>
    <x v="1"/>
    <x v="0"/>
    <n v="0"/>
    <x v="29"/>
    <x v="3"/>
    <x v="1"/>
    <n v="105"/>
    <x v="29"/>
    <x v="61"/>
    <x v="63"/>
    <x v="18"/>
    <x v="2"/>
    <x v="0"/>
  </r>
  <r>
    <d v="2021-03-22T00:00:00"/>
    <x v="35"/>
    <x v="7"/>
    <x v="1"/>
    <x v="0"/>
    <n v="0"/>
    <x v="35"/>
    <x v="2"/>
    <x v="1"/>
    <n v="73"/>
    <x v="35"/>
    <x v="62"/>
    <x v="64"/>
    <x v="18"/>
    <x v="2"/>
    <x v="0"/>
  </r>
  <r>
    <d v="2021-03-25T00:00:00"/>
    <x v="0"/>
    <x v="12"/>
    <x v="1"/>
    <x v="1"/>
    <n v="0"/>
    <x v="0"/>
    <x v="0"/>
    <x v="0"/>
    <n v="144"/>
    <x v="0"/>
    <x v="63"/>
    <x v="65"/>
    <x v="11"/>
    <x v="2"/>
    <x v="0"/>
  </r>
  <r>
    <d v="2021-03-25T00:00:00"/>
    <x v="15"/>
    <x v="7"/>
    <x v="2"/>
    <x v="1"/>
    <n v="0"/>
    <x v="15"/>
    <x v="3"/>
    <x v="1"/>
    <n v="75"/>
    <x v="15"/>
    <x v="64"/>
    <x v="66"/>
    <x v="11"/>
    <x v="2"/>
    <x v="0"/>
  </r>
  <r>
    <d v="2021-03-25T00:00:00"/>
    <x v="19"/>
    <x v="6"/>
    <x v="2"/>
    <x v="1"/>
    <n v="0"/>
    <x v="19"/>
    <x v="4"/>
    <x v="2"/>
    <n v="47"/>
    <x v="19"/>
    <x v="65"/>
    <x v="67"/>
    <x v="11"/>
    <x v="2"/>
    <x v="0"/>
  </r>
  <r>
    <d v="2021-03-25T00:00:00"/>
    <x v="1"/>
    <x v="13"/>
    <x v="2"/>
    <x v="0"/>
    <n v="0"/>
    <x v="1"/>
    <x v="1"/>
    <x v="1"/>
    <n v="72"/>
    <x v="1"/>
    <x v="66"/>
    <x v="68"/>
    <x v="11"/>
    <x v="2"/>
    <x v="0"/>
  </r>
  <r>
    <d v="2021-03-26T00:00:00"/>
    <x v="16"/>
    <x v="7"/>
    <x v="2"/>
    <x v="1"/>
    <n v="0"/>
    <x v="16"/>
    <x v="3"/>
    <x v="1"/>
    <n v="98"/>
    <x v="16"/>
    <x v="67"/>
    <x v="69"/>
    <x v="12"/>
    <x v="2"/>
    <x v="0"/>
  </r>
  <r>
    <d v="2021-03-26T00:00:00"/>
    <x v="10"/>
    <x v="5"/>
    <x v="2"/>
    <x v="1"/>
    <n v="0"/>
    <x v="10"/>
    <x v="1"/>
    <x v="0"/>
    <n v="120"/>
    <x v="10"/>
    <x v="68"/>
    <x v="70"/>
    <x v="12"/>
    <x v="2"/>
    <x v="0"/>
  </r>
  <r>
    <d v="2021-03-26T00:00:00"/>
    <x v="20"/>
    <x v="0"/>
    <x v="2"/>
    <x v="0"/>
    <n v="0"/>
    <x v="20"/>
    <x v="2"/>
    <x v="0"/>
    <n v="148"/>
    <x v="20"/>
    <x v="69"/>
    <x v="71"/>
    <x v="12"/>
    <x v="2"/>
    <x v="0"/>
  </r>
  <r>
    <d v="2021-03-27T00:00:00"/>
    <x v="28"/>
    <x v="8"/>
    <x v="2"/>
    <x v="0"/>
    <n v="0"/>
    <x v="28"/>
    <x v="4"/>
    <x v="0"/>
    <n v="148"/>
    <x v="28"/>
    <x v="70"/>
    <x v="72"/>
    <x v="13"/>
    <x v="2"/>
    <x v="0"/>
  </r>
  <r>
    <d v="2021-03-28T00:00:00"/>
    <x v="36"/>
    <x v="6"/>
    <x v="1"/>
    <x v="1"/>
    <n v="0"/>
    <x v="36"/>
    <x v="3"/>
    <x v="2"/>
    <n v="43"/>
    <x v="36"/>
    <x v="71"/>
    <x v="73"/>
    <x v="14"/>
    <x v="2"/>
    <x v="0"/>
  </r>
  <r>
    <d v="2021-03-30T00:00:00"/>
    <x v="1"/>
    <x v="5"/>
    <x v="1"/>
    <x v="1"/>
    <n v="0"/>
    <x v="1"/>
    <x v="1"/>
    <x v="1"/>
    <n v="72"/>
    <x v="1"/>
    <x v="41"/>
    <x v="74"/>
    <x v="24"/>
    <x v="2"/>
    <x v="0"/>
  </r>
  <r>
    <d v="2021-03-31T00:00:00"/>
    <x v="10"/>
    <x v="8"/>
    <x v="2"/>
    <x v="1"/>
    <n v="0"/>
    <x v="10"/>
    <x v="1"/>
    <x v="0"/>
    <n v="120"/>
    <x v="10"/>
    <x v="72"/>
    <x v="75"/>
    <x v="25"/>
    <x v="2"/>
    <x v="0"/>
  </r>
  <r>
    <d v="2021-04-04T00:00:00"/>
    <x v="17"/>
    <x v="7"/>
    <x v="2"/>
    <x v="1"/>
    <n v="0"/>
    <x v="17"/>
    <x v="1"/>
    <x v="1"/>
    <n v="90"/>
    <x v="17"/>
    <x v="72"/>
    <x v="76"/>
    <x v="3"/>
    <x v="3"/>
    <x v="0"/>
  </r>
  <r>
    <d v="2021-04-04T00:00:00"/>
    <x v="37"/>
    <x v="0"/>
    <x v="1"/>
    <x v="1"/>
    <n v="0"/>
    <x v="37"/>
    <x v="3"/>
    <x v="3"/>
    <n v="6"/>
    <x v="37"/>
    <x v="73"/>
    <x v="77"/>
    <x v="3"/>
    <x v="3"/>
    <x v="0"/>
  </r>
  <r>
    <d v="2021-04-05T00:00:00"/>
    <x v="5"/>
    <x v="1"/>
    <x v="1"/>
    <x v="0"/>
    <n v="0"/>
    <x v="5"/>
    <x v="4"/>
    <x v="1"/>
    <n v="93"/>
    <x v="5"/>
    <x v="74"/>
    <x v="78"/>
    <x v="15"/>
    <x v="3"/>
    <x v="0"/>
  </r>
  <r>
    <d v="2021-04-09T00:00:00"/>
    <x v="24"/>
    <x v="8"/>
    <x v="1"/>
    <x v="0"/>
    <n v="0"/>
    <x v="24"/>
    <x v="3"/>
    <x v="0"/>
    <n v="133"/>
    <x v="24"/>
    <x v="75"/>
    <x v="79"/>
    <x v="4"/>
    <x v="3"/>
    <x v="0"/>
  </r>
  <r>
    <d v="2021-04-10T00:00:00"/>
    <x v="22"/>
    <x v="12"/>
    <x v="2"/>
    <x v="0"/>
    <n v="0"/>
    <x v="22"/>
    <x v="0"/>
    <x v="0"/>
    <n v="121"/>
    <x v="22"/>
    <x v="76"/>
    <x v="80"/>
    <x v="26"/>
    <x v="3"/>
    <x v="0"/>
  </r>
  <r>
    <d v="2021-04-12T00:00:00"/>
    <x v="8"/>
    <x v="8"/>
    <x v="2"/>
    <x v="1"/>
    <n v="0"/>
    <x v="8"/>
    <x v="1"/>
    <x v="1"/>
    <n v="67"/>
    <x v="8"/>
    <x v="8"/>
    <x v="8"/>
    <x v="6"/>
    <x v="3"/>
    <x v="0"/>
  </r>
  <r>
    <d v="2021-04-12T00:00:00"/>
    <x v="19"/>
    <x v="7"/>
    <x v="2"/>
    <x v="0"/>
    <n v="0"/>
    <x v="19"/>
    <x v="4"/>
    <x v="2"/>
    <n v="47"/>
    <x v="19"/>
    <x v="77"/>
    <x v="81"/>
    <x v="6"/>
    <x v="3"/>
    <x v="0"/>
  </r>
  <r>
    <d v="2021-04-12T00:00:00"/>
    <x v="26"/>
    <x v="0"/>
    <x v="2"/>
    <x v="0"/>
    <n v="0"/>
    <x v="26"/>
    <x v="4"/>
    <x v="2"/>
    <n v="48"/>
    <x v="26"/>
    <x v="78"/>
    <x v="82"/>
    <x v="6"/>
    <x v="3"/>
    <x v="0"/>
  </r>
  <r>
    <d v="2021-04-12T00:00:00"/>
    <x v="38"/>
    <x v="10"/>
    <x v="2"/>
    <x v="1"/>
    <n v="0"/>
    <x v="38"/>
    <x v="4"/>
    <x v="1"/>
    <n v="95"/>
    <x v="38"/>
    <x v="79"/>
    <x v="83"/>
    <x v="6"/>
    <x v="3"/>
    <x v="0"/>
  </r>
  <r>
    <d v="2021-04-15T00:00:00"/>
    <x v="39"/>
    <x v="8"/>
    <x v="2"/>
    <x v="0"/>
    <n v="0"/>
    <x v="39"/>
    <x v="2"/>
    <x v="0"/>
    <n v="134"/>
    <x v="39"/>
    <x v="80"/>
    <x v="84"/>
    <x v="17"/>
    <x v="3"/>
    <x v="0"/>
  </r>
  <r>
    <d v="2021-04-16T00:00:00"/>
    <x v="30"/>
    <x v="1"/>
    <x v="2"/>
    <x v="1"/>
    <n v="0"/>
    <x v="30"/>
    <x v="2"/>
    <x v="3"/>
    <n v="37"/>
    <x v="30"/>
    <x v="81"/>
    <x v="85"/>
    <x v="23"/>
    <x v="3"/>
    <x v="0"/>
  </r>
  <r>
    <d v="2021-04-18T00:00:00"/>
    <x v="1"/>
    <x v="0"/>
    <x v="0"/>
    <x v="0"/>
    <n v="0"/>
    <x v="1"/>
    <x v="1"/>
    <x v="1"/>
    <n v="72"/>
    <x v="1"/>
    <x v="82"/>
    <x v="86"/>
    <x v="7"/>
    <x v="3"/>
    <x v="0"/>
  </r>
  <r>
    <d v="2021-04-18T00:00:00"/>
    <x v="40"/>
    <x v="10"/>
    <x v="2"/>
    <x v="1"/>
    <n v="0"/>
    <x v="40"/>
    <x v="2"/>
    <x v="0"/>
    <n v="150"/>
    <x v="40"/>
    <x v="83"/>
    <x v="87"/>
    <x v="7"/>
    <x v="3"/>
    <x v="0"/>
  </r>
  <r>
    <d v="2021-04-23T00:00:00"/>
    <x v="10"/>
    <x v="2"/>
    <x v="2"/>
    <x v="0"/>
    <n v="0"/>
    <x v="10"/>
    <x v="1"/>
    <x v="0"/>
    <n v="120"/>
    <x v="10"/>
    <x v="18"/>
    <x v="19"/>
    <x v="19"/>
    <x v="3"/>
    <x v="0"/>
  </r>
  <r>
    <d v="2021-04-23T00:00:00"/>
    <x v="33"/>
    <x v="9"/>
    <x v="2"/>
    <x v="0"/>
    <n v="0"/>
    <x v="33"/>
    <x v="4"/>
    <x v="3"/>
    <n v="37"/>
    <x v="33"/>
    <x v="55"/>
    <x v="56"/>
    <x v="19"/>
    <x v="3"/>
    <x v="0"/>
  </r>
  <r>
    <d v="2021-04-24T00:00:00"/>
    <x v="28"/>
    <x v="13"/>
    <x v="1"/>
    <x v="0"/>
    <n v="0"/>
    <x v="28"/>
    <x v="4"/>
    <x v="0"/>
    <n v="148"/>
    <x v="28"/>
    <x v="48"/>
    <x v="49"/>
    <x v="27"/>
    <x v="3"/>
    <x v="0"/>
  </r>
  <r>
    <d v="2021-04-26T00:00:00"/>
    <x v="8"/>
    <x v="8"/>
    <x v="2"/>
    <x v="0"/>
    <n v="0"/>
    <x v="8"/>
    <x v="1"/>
    <x v="1"/>
    <n v="67"/>
    <x v="8"/>
    <x v="8"/>
    <x v="8"/>
    <x v="12"/>
    <x v="3"/>
    <x v="0"/>
  </r>
  <r>
    <d v="2021-04-29T00:00:00"/>
    <x v="28"/>
    <x v="11"/>
    <x v="2"/>
    <x v="0"/>
    <n v="0"/>
    <x v="28"/>
    <x v="4"/>
    <x v="0"/>
    <n v="148"/>
    <x v="28"/>
    <x v="29"/>
    <x v="88"/>
    <x v="28"/>
    <x v="3"/>
    <x v="0"/>
  </r>
  <r>
    <d v="2021-04-30T00:00:00"/>
    <x v="19"/>
    <x v="5"/>
    <x v="2"/>
    <x v="0"/>
    <n v="0"/>
    <x v="19"/>
    <x v="4"/>
    <x v="2"/>
    <n v="47"/>
    <x v="19"/>
    <x v="84"/>
    <x v="89"/>
    <x v="24"/>
    <x v="3"/>
    <x v="0"/>
  </r>
  <r>
    <d v="2021-05-01T00:00:00"/>
    <x v="30"/>
    <x v="8"/>
    <x v="1"/>
    <x v="1"/>
    <n v="0"/>
    <x v="30"/>
    <x v="2"/>
    <x v="3"/>
    <n v="37"/>
    <x v="30"/>
    <x v="85"/>
    <x v="90"/>
    <x v="0"/>
    <x v="4"/>
    <x v="0"/>
  </r>
  <r>
    <d v="2021-05-01T00:00:00"/>
    <x v="10"/>
    <x v="5"/>
    <x v="1"/>
    <x v="1"/>
    <n v="0"/>
    <x v="10"/>
    <x v="1"/>
    <x v="0"/>
    <n v="120"/>
    <x v="10"/>
    <x v="68"/>
    <x v="70"/>
    <x v="0"/>
    <x v="4"/>
    <x v="0"/>
  </r>
  <r>
    <d v="2021-05-03T00:00:00"/>
    <x v="13"/>
    <x v="8"/>
    <x v="1"/>
    <x v="0"/>
    <n v="0"/>
    <x v="13"/>
    <x v="4"/>
    <x v="2"/>
    <n v="55"/>
    <x v="13"/>
    <x v="86"/>
    <x v="91"/>
    <x v="2"/>
    <x v="4"/>
    <x v="0"/>
  </r>
  <r>
    <d v="2021-05-04T00:00:00"/>
    <x v="27"/>
    <x v="10"/>
    <x v="1"/>
    <x v="0"/>
    <n v="0"/>
    <x v="27"/>
    <x v="2"/>
    <x v="3"/>
    <n v="12"/>
    <x v="27"/>
    <x v="87"/>
    <x v="92"/>
    <x v="3"/>
    <x v="4"/>
    <x v="0"/>
  </r>
  <r>
    <d v="2021-05-04T00:00:00"/>
    <x v="9"/>
    <x v="7"/>
    <x v="2"/>
    <x v="1"/>
    <n v="0"/>
    <x v="9"/>
    <x v="2"/>
    <x v="1"/>
    <n v="112"/>
    <x v="9"/>
    <x v="9"/>
    <x v="9"/>
    <x v="3"/>
    <x v="4"/>
    <x v="0"/>
  </r>
  <r>
    <d v="2021-05-05T00:00:00"/>
    <x v="37"/>
    <x v="10"/>
    <x v="2"/>
    <x v="1"/>
    <n v="0"/>
    <x v="37"/>
    <x v="3"/>
    <x v="3"/>
    <n v="6"/>
    <x v="37"/>
    <x v="88"/>
    <x v="93"/>
    <x v="15"/>
    <x v="4"/>
    <x v="0"/>
  </r>
  <r>
    <d v="2021-05-06T00:00:00"/>
    <x v="25"/>
    <x v="1"/>
    <x v="2"/>
    <x v="0"/>
    <n v="0"/>
    <x v="25"/>
    <x v="3"/>
    <x v="1"/>
    <n v="83"/>
    <x v="25"/>
    <x v="89"/>
    <x v="94"/>
    <x v="16"/>
    <x v="4"/>
    <x v="0"/>
  </r>
  <r>
    <d v="2021-05-06T00:00:00"/>
    <x v="37"/>
    <x v="2"/>
    <x v="1"/>
    <x v="0"/>
    <n v="0"/>
    <x v="37"/>
    <x v="3"/>
    <x v="3"/>
    <n v="6"/>
    <x v="37"/>
    <x v="90"/>
    <x v="95"/>
    <x v="16"/>
    <x v="4"/>
    <x v="0"/>
  </r>
  <r>
    <d v="2021-05-07T00:00:00"/>
    <x v="30"/>
    <x v="5"/>
    <x v="2"/>
    <x v="1"/>
    <n v="0"/>
    <x v="30"/>
    <x v="2"/>
    <x v="3"/>
    <n v="37"/>
    <x v="30"/>
    <x v="91"/>
    <x v="96"/>
    <x v="20"/>
    <x v="4"/>
    <x v="0"/>
  </r>
  <r>
    <d v="2021-05-09T00:00:00"/>
    <x v="21"/>
    <x v="2"/>
    <x v="1"/>
    <x v="0"/>
    <n v="0"/>
    <x v="21"/>
    <x v="2"/>
    <x v="3"/>
    <n v="13"/>
    <x v="21"/>
    <x v="88"/>
    <x v="97"/>
    <x v="4"/>
    <x v="4"/>
    <x v="0"/>
  </r>
  <r>
    <d v="2021-05-09T00:00:00"/>
    <x v="33"/>
    <x v="6"/>
    <x v="2"/>
    <x v="1"/>
    <n v="0"/>
    <x v="33"/>
    <x v="4"/>
    <x v="3"/>
    <n v="37"/>
    <x v="33"/>
    <x v="48"/>
    <x v="98"/>
    <x v="4"/>
    <x v="4"/>
    <x v="0"/>
  </r>
  <r>
    <d v="2021-05-12T00:00:00"/>
    <x v="21"/>
    <x v="8"/>
    <x v="2"/>
    <x v="0"/>
    <n v="0"/>
    <x v="21"/>
    <x v="2"/>
    <x v="3"/>
    <n v="13"/>
    <x v="21"/>
    <x v="92"/>
    <x v="99"/>
    <x v="6"/>
    <x v="4"/>
    <x v="0"/>
  </r>
  <r>
    <d v="2021-05-12T00:00:00"/>
    <x v="4"/>
    <x v="1"/>
    <x v="2"/>
    <x v="0"/>
    <n v="0"/>
    <x v="4"/>
    <x v="4"/>
    <x v="3"/>
    <n v="5"/>
    <x v="4"/>
    <x v="93"/>
    <x v="100"/>
    <x v="6"/>
    <x v="4"/>
    <x v="0"/>
  </r>
  <r>
    <d v="2021-05-13T00:00:00"/>
    <x v="19"/>
    <x v="7"/>
    <x v="2"/>
    <x v="0"/>
    <n v="0"/>
    <x v="19"/>
    <x v="4"/>
    <x v="2"/>
    <n v="47"/>
    <x v="19"/>
    <x v="77"/>
    <x v="81"/>
    <x v="22"/>
    <x v="4"/>
    <x v="0"/>
  </r>
  <r>
    <d v="2021-05-20T00:00:00"/>
    <x v="10"/>
    <x v="13"/>
    <x v="1"/>
    <x v="1"/>
    <n v="0"/>
    <x v="10"/>
    <x v="1"/>
    <x v="0"/>
    <n v="120"/>
    <x v="10"/>
    <x v="94"/>
    <x v="101"/>
    <x v="9"/>
    <x v="4"/>
    <x v="0"/>
  </r>
  <r>
    <d v="2021-05-23T00:00:00"/>
    <x v="17"/>
    <x v="14"/>
    <x v="2"/>
    <x v="0"/>
    <n v="0"/>
    <x v="17"/>
    <x v="1"/>
    <x v="1"/>
    <n v="90"/>
    <x v="17"/>
    <x v="95"/>
    <x v="102"/>
    <x v="19"/>
    <x v="4"/>
    <x v="0"/>
  </r>
  <r>
    <d v="2021-05-30T00:00:00"/>
    <x v="12"/>
    <x v="10"/>
    <x v="1"/>
    <x v="0"/>
    <n v="0"/>
    <x v="12"/>
    <x v="0"/>
    <x v="0"/>
    <n v="141"/>
    <x v="12"/>
    <x v="96"/>
    <x v="103"/>
    <x v="24"/>
    <x v="4"/>
    <x v="0"/>
  </r>
  <r>
    <d v="2021-05-30T00:00:00"/>
    <x v="2"/>
    <x v="2"/>
    <x v="1"/>
    <x v="1"/>
    <n v="0"/>
    <x v="2"/>
    <x v="2"/>
    <x v="1"/>
    <n v="112"/>
    <x v="2"/>
    <x v="2"/>
    <x v="2"/>
    <x v="24"/>
    <x v="4"/>
    <x v="0"/>
  </r>
  <r>
    <d v="2021-06-03T00:00:00"/>
    <x v="32"/>
    <x v="9"/>
    <x v="2"/>
    <x v="1"/>
    <n v="0"/>
    <x v="32"/>
    <x v="0"/>
    <x v="0"/>
    <n v="126"/>
    <x v="32"/>
    <x v="97"/>
    <x v="104"/>
    <x v="2"/>
    <x v="5"/>
    <x v="0"/>
  </r>
  <r>
    <d v="2021-06-04T00:00:00"/>
    <x v="14"/>
    <x v="6"/>
    <x v="0"/>
    <x v="0"/>
    <n v="0"/>
    <x v="14"/>
    <x v="0"/>
    <x v="2"/>
    <n v="61"/>
    <x v="14"/>
    <x v="98"/>
    <x v="105"/>
    <x v="3"/>
    <x v="5"/>
    <x v="0"/>
  </r>
  <r>
    <d v="2021-06-04T00:00:00"/>
    <x v="14"/>
    <x v="4"/>
    <x v="1"/>
    <x v="1"/>
    <n v="0"/>
    <x v="14"/>
    <x v="0"/>
    <x v="2"/>
    <n v="61"/>
    <x v="14"/>
    <x v="99"/>
    <x v="106"/>
    <x v="3"/>
    <x v="5"/>
    <x v="0"/>
  </r>
  <r>
    <d v="2021-06-05T00:00:00"/>
    <x v="22"/>
    <x v="1"/>
    <x v="0"/>
    <x v="0"/>
    <n v="0"/>
    <x v="22"/>
    <x v="0"/>
    <x v="0"/>
    <n v="121"/>
    <x v="22"/>
    <x v="100"/>
    <x v="107"/>
    <x v="15"/>
    <x v="5"/>
    <x v="0"/>
  </r>
  <r>
    <d v="2021-06-05T00:00:00"/>
    <x v="4"/>
    <x v="9"/>
    <x v="2"/>
    <x v="0"/>
    <n v="0"/>
    <x v="4"/>
    <x v="4"/>
    <x v="3"/>
    <n v="5"/>
    <x v="4"/>
    <x v="101"/>
    <x v="108"/>
    <x v="15"/>
    <x v="5"/>
    <x v="0"/>
  </r>
  <r>
    <d v="2021-06-06T00:00:00"/>
    <x v="38"/>
    <x v="2"/>
    <x v="2"/>
    <x v="0"/>
    <n v="0"/>
    <x v="38"/>
    <x v="4"/>
    <x v="1"/>
    <n v="95"/>
    <x v="38"/>
    <x v="102"/>
    <x v="109"/>
    <x v="16"/>
    <x v="5"/>
    <x v="0"/>
  </r>
  <r>
    <d v="2021-06-08T00:00:00"/>
    <x v="33"/>
    <x v="14"/>
    <x v="2"/>
    <x v="0"/>
    <n v="0"/>
    <x v="33"/>
    <x v="4"/>
    <x v="3"/>
    <n v="37"/>
    <x v="33"/>
    <x v="49"/>
    <x v="110"/>
    <x v="21"/>
    <x v="5"/>
    <x v="0"/>
  </r>
  <r>
    <d v="2021-06-08T00:00:00"/>
    <x v="3"/>
    <x v="14"/>
    <x v="0"/>
    <x v="1"/>
    <n v="0"/>
    <x v="3"/>
    <x v="3"/>
    <x v="2"/>
    <n v="44"/>
    <x v="3"/>
    <x v="103"/>
    <x v="111"/>
    <x v="21"/>
    <x v="5"/>
    <x v="0"/>
  </r>
  <r>
    <d v="2021-06-09T00:00:00"/>
    <x v="16"/>
    <x v="11"/>
    <x v="2"/>
    <x v="0"/>
    <n v="0"/>
    <x v="16"/>
    <x v="3"/>
    <x v="1"/>
    <n v="98"/>
    <x v="16"/>
    <x v="24"/>
    <x v="25"/>
    <x v="4"/>
    <x v="5"/>
    <x v="0"/>
  </r>
  <r>
    <d v="2021-06-11T00:00:00"/>
    <x v="18"/>
    <x v="4"/>
    <x v="0"/>
    <x v="1"/>
    <n v="0"/>
    <x v="18"/>
    <x v="4"/>
    <x v="1"/>
    <n v="89"/>
    <x v="18"/>
    <x v="104"/>
    <x v="112"/>
    <x v="5"/>
    <x v="5"/>
    <x v="0"/>
  </r>
  <r>
    <d v="2021-06-12T00:00:00"/>
    <x v="41"/>
    <x v="2"/>
    <x v="2"/>
    <x v="0"/>
    <n v="0"/>
    <x v="41"/>
    <x v="1"/>
    <x v="0"/>
    <n v="138"/>
    <x v="41"/>
    <x v="105"/>
    <x v="113"/>
    <x v="6"/>
    <x v="5"/>
    <x v="0"/>
  </r>
  <r>
    <d v="2021-06-14T00:00:00"/>
    <x v="7"/>
    <x v="9"/>
    <x v="1"/>
    <x v="1"/>
    <n v="0"/>
    <x v="7"/>
    <x v="0"/>
    <x v="3"/>
    <n v="7"/>
    <x v="7"/>
    <x v="106"/>
    <x v="114"/>
    <x v="29"/>
    <x v="5"/>
    <x v="0"/>
  </r>
  <r>
    <d v="2021-06-16T00:00:00"/>
    <x v="40"/>
    <x v="3"/>
    <x v="0"/>
    <x v="1"/>
    <n v="0"/>
    <x v="40"/>
    <x v="2"/>
    <x v="0"/>
    <n v="150"/>
    <x v="40"/>
    <x v="107"/>
    <x v="115"/>
    <x v="23"/>
    <x v="5"/>
    <x v="0"/>
  </r>
  <r>
    <d v="2021-06-16T00:00:00"/>
    <x v="27"/>
    <x v="4"/>
    <x v="1"/>
    <x v="1"/>
    <n v="0"/>
    <x v="27"/>
    <x v="2"/>
    <x v="3"/>
    <n v="12"/>
    <x v="27"/>
    <x v="66"/>
    <x v="116"/>
    <x v="23"/>
    <x v="5"/>
    <x v="0"/>
  </r>
  <r>
    <d v="2021-06-16T00:00:00"/>
    <x v="34"/>
    <x v="14"/>
    <x v="2"/>
    <x v="1"/>
    <n v="0"/>
    <x v="34"/>
    <x v="1"/>
    <x v="3"/>
    <n v="37"/>
    <x v="34"/>
    <x v="49"/>
    <x v="57"/>
    <x v="23"/>
    <x v="5"/>
    <x v="0"/>
  </r>
  <r>
    <d v="2021-06-18T00:00:00"/>
    <x v="7"/>
    <x v="10"/>
    <x v="2"/>
    <x v="1"/>
    <n v="0"/>
    <x v="7"/>
    <x v="0"/>
    <x v="3"/>
    <n v="7"/>
    <x v="7"/>
    <x v="108"/>
    <x v="117"/>
    <x v="7"/>
    <x v="5"/>
    <x v="0"/>
  </r>
  <r>
    <d v="2021-06-19T00:00:00"/>
    <x v="41"/>
    <x v="3"/>
    <x v="2"/>
    <x v="0"/>
    <n v="0"/>
    <x v="41"/>
    <x v="1"/>
    <x v="0"/>
    <n v="138"/>
    <x v="41"/>
    <x v="109"/>
    <x v="118"/>
    <x v="8"/>
    <x v="5"/>
    <x v="0"/>
  </r>
  <r>
    <d v="2021-06-20T00:00:00"/>
    <x v="21"/>
    <x v="5"/>
    <x v="0"/>
    <x v="1"/>
    <n v="0"/>
    <x v="21"/>
    <x v="2"/>
    <x v="3"/>
    <n v="13"/>
    <x v="21"/>
    <x v="110"/>
    <x v="119"/>
    <x v="9"/>
    <x v="5"/>
    <x v="0"/>
  </r>
  <r>
    <d v="2021-06-23T00:00:00"/>
    <x v="21"/>
    <x v="7"/>
    <x v="2"/>
    <x v="0"/>
    <n v="0"/>
    <x v="21"/>
    <x v="2"/>
    <x v="3"/>
    <n v="13"/>
    <x v="21"/>
    <x v="111"/>
    <x v="120"/>
    <x v="19"/>
    <x v="5"/>
    <x v="0"/>
  </r>
  <r>
    <d v="2021-06-24T00:00:00"/>
    <x v="31"/>
    <x v="10"/>
    <x v="2"/>
    <x v="0"/>
    <n v="0"/>
    <x v="31"/>
    <x v="2"/>
    <x v="2"/>
    <n v="44"/>
    <x v="31"/>
    <x v="112"/>
    <x v="121"/>
    <x v="27"/>
    <x v="5"/>
    <x v="0"/>
  </r>
  <r>
    <d v="2021-06-26T00:00:00"/>
    <x v="37"/>
    <x v="11"/>
    <x v="1"/>
    <x v="0"/>
    <n v="0"/>
    <x v="37"/>
    <x v="3"/>
    <x v="3"/>
    <n v="6"/>
    <x v="37"/>
    <x v="113"/>
    <x v="122"/>
    <x v="12"/>
    <x v="5"/>
    <x v="0"/>
  </r>
  <r>
    <d v="2021-06-27T00:00:00"/>
    <x v="24"/>
    <x v="14"/>
    <x v="2"/>
    <x v="1"/>
    <n v="0"/>
    <x v="24"/>
    <x v="3"/>
    <x v="0"/>
    <n v="133"/>
    <x v="24"/>
    <x v="114"/>
    <x v="123"/>
    <x v="13"/>
    <x v="5"/>
    <x v="0"/>
  </r>
  <r>
    <d v="2021-06-28T00:00:00"/>
    <x v="32"/>
    <x v="13"/>
    <x v="1"/>
    <x v="1"/>
    <n v="0"/>
    <x v="32"/>
    <x v="0"/>
    <x v="0"/>
    <n v="126"/>
    <x v="32"/>
    <x v="115"/>
    <x v="124"/>
    <x v="14"/>
    <x v="5"/>
    <x v="0"/>
  </r>
  <r>
    <d v="2021-06-28T00:00:00"/>
    <x v="4"/>
    <x v="11"/>
    <x v="1"/>
    <x v="0"/>
    <n v="0"/>
    <x v="4"/>
    <x v="4"/>
    <x v="3"/>
    <n v="5"/>
    <x v="4"/>
    <x v="20"/>
    <x v="21"/>
    <x v="14"/>
    <x v="5"/>
    <x v="0"/>
  </r>
  <r>
    <d v="2021-06-29T00:00:00"/>
    <x v="9"/>
    <x v="7"/>
    <x v="2"/>
    <x v="0"/>
    <n v="0"/>
    <x v="9"/>
    <x v="2"/>
    <x v="1"/>
    <n v="112"/>
    <x v="9"/>
    <x v="9"/>
    <x v="9"/>
    <x v="28"/>
    <x v="5"/>
    <x v="0"/>
  </r>
  <r>
    <d v="2021-07-01T00:00:00"/>
    <x v="24"/>
    <x v="14"/>
    <x v="2"/>
    <x v="1"/>
    <n v="0"/>
    <x v="24"/>
    <x v="3"/>
    <x v="0"/>
    <n v="133"/>
    <x v="24"/>
    <x v="114"/>
    <x v="123"/>
    <x v="0"/>
    <x v="6"/>
    <x v="0"/>
  </r>
  <r>
    <d v="2021-07-02T00:00:00"/>
    <x v="20"/>
    <x v="14"/>
    <x v="2"/>
    <x v="1"/>
    <n v="0"/>
    <x v="20"/>
    <x v="2"/>
    <x v="0"/>
    <n v="148"/>
    <x v="20"/>
    <x v="42"/>
    <x v="125"/>
    <x v="1"/>
    <x v="6"/>
    <x v="0"/>
  </r>
  <r>
    <d v="2021-07-03T00:00:00"/>
    <x v="38"/>
    <x v="0"/>
    <x v="1"/>
    <x v="1"/>
    <n v="0"/>
    <x v="38"/>
    <x v="4"/>
    <x v="1"/>
    <n v="95"/>
    <x v="38"/>
    <x v="116"/>
    <x v="126"/>
    <x v="2"/>
    <x v="6"/>
    <x v="0"/>
  </r>
  <r>
    <d v="2021-07-03T00:00:00"/>
    <x v="6"/>
    <x v="6"/>
    <x v="1"/>
    <x v="1"/>
    <n v="0"/>
    <x v="6"/>
    <x v="3"/>
    <x v="1"/>
    <n v="71"/>
    <x v="6"/>
    <x v="6"/>
    <x v="6"/>
    <x v="2"/>
    <x v="6"/>
    <x v="0"/>
  </r>
  <r>
    <d v="2021-07-05T00:00:00"/>
    <x v="29"/>
    <x v="6"/>
    <x v="2"/>
    <x v="0"/>
    <n v="0"/>
    <x v="29"/>
    <x v="3"/>
    <x v="1"/>
    <n v="105"/>
    <x v="29"/>
    <x v="61"/>
    <x v="63"/>
    <x v="15"/>
    <x v="6"/>
    <x v="0"/>
  </r>
  <r>
    <d v="2021-07-06T00:00:00"/>
    <x v="41"/>
    <x v="1"/>
    <x v="2"/>
    <x v="1"/>
    <n v="0"/>
    <x v="41"/>
    <x v="1"/>
    <x v="0"/>
    <n v="138"/>
    <x v="41"/>
    <x v="117"/>
    <x v="127"/>
    <x v="16"/>
    <x v="6"/>
    <x v="0"/>
  </r>
  <r>
    <d v="2021-07-08T00:00:00"/>
    <x v="3"/>
    <x v="9"/>
    <x v="2"/>
    <x v="0"/>
    <n v="0"/>
    <x v="3"/>
    <x v="3"/>
    <x v="2"/>
    <n v="44"/>
    <x v="3"/>
    <x v="27"/>
    <x v="28"/>
    <x v="21"/>
    <x v="6"/>
    <x v="0"/>
  </r>
  <r>
    <d v="2021-07-10T00:00:00"/>
    <x v="13"/>
    <x v="2"/>
    <x v="0"/>
    <x v="1"/>
    <n v="0"/>
    <x v="13"/>
    <x v="4"/>
    <x v="2"/>
    <n v="55"/>
    <x v="13"/>
    <x v="19"/>
    <x v="20"/>
    <x v="26"/>
    <x v="6"/>
    <x v="0"/>
  </r>
  <r>
    <d v="2021-07-11T00:00:00"/>
    <x v="37"/>
    <x v="7"/>
    <x v="0"/>
    <x v="0"/>
    <n v="0"/>
    <x v="37"/>
    <x v="3"/>
    <x v="3"/>
    <n v="6"/>
    <x v="37"/>
    <x v="118"/>
    <x v="128"/>
    <x v="5"/>
    <x v="6"/>
    <x v="0"/>
  </r>
  <r>
    <d v="2021-07-13T00:00:00"/>
    <x v="40"/>
    <x v="5"/>
    <x v="2"/>
    <x v="1"/>
    <n v="0"/>
    <x v="40"/>
    <x v="2"/>
    <x v="0"/>
    <n v="150"/>
    <x v="40"/>
    <x v="119"/>
    <x v="129"/>
    <x v="22"/>
    <x v="6"/>
    <x v="0"/>
  </r>
  <r>
    <d v="2021-07-16T00:00:00"/>
    <x v="12"/>
    <x v="6"/>
    <x v="0"/>
    <x v="1"/>
    <n v="0"/>
    <x v="12"/>
    <x v="0"/>
    <x v="0"/>
    <n v="141"/>
    <x v="12"/>
    <x v="120"/>
    <x v="130"/>
    <x v="23"/>
    <x v="6"/>
    <x v="0"/>
  </r>
  <r>
    <d v="2021-07-18T00:00:00"/>
    <x v="26"/>
    <x v="12"/>
    <x v="1"/>
    <x v="0"/>
    <n v="0"/>
    <x v="26"/>
    <x v="4"/>
    <x v="2"/>
    <n v="48"/>
    <x v="26"/>
    <x v="2"/>
    <x v="131"/>
    <x v="7"/>
    <x v="6"/>
    <x v="0"/>
  </r>
  <r>
    <d v="2021-07-20T00:00:00"/>
    <x v="1"/>
    <x v="14"/>
    <x v="1"/>
    <x v="0"/>
    <n v="0"/>
    <x v="1"/>
    <x v="1"/>
    <x v="1"/>
    <n v="72"/>
    <x v="1"/>
    <x v="121"/>
    <x v="132"/>
    <x v="9"/>
    <x v="6"/>
    <x v="0"/>
  </r>
  <r>
    <d v="2021-07-20T00:00:00"/>
    <x v="23"/>
    <x v="3"/>
    <x v="2"/>
    <x v="0"/>
    <n v="0"/>
    <x v="23"/>
    <x v="1"/>
    <x v="1"/>
    <n v="67"/>
    <x v="23"/>
    <x v="122"/>
    <x v="133"/>
    <x v="9"/>
    <x v="6"/>
    <x v="0"/>
  </r>
  <r>
    <d v="2021-07-21T00:00:00"/>
    <x v="19"/>
    <x v="1"/>
    <x v="2"/>
    <x v="0"/>
    <n v="0"/>
    <x v="19"/>
    <x v="4"/>
    <x v="2"/>
    <n v="47"/>
    <x v="19"/>
    <x v="123"/>
    <x v="134"/>
    <x v="10"/>
    <x v="6"/>
    <x v="0"/>
  </r>
  <r>
    <d v="2021-07-22T00:00:00"/>
    <x v="42"/>
    <x v="8"/>
    <x v="0"/>
    <x v="1"/>
    <n v="0"/>
    <x v="42"/>
    <x v="4"/>
    <x v="3"/>
    <n v="18"/>
    <x v="42"/>
    <x v="73"/>
    <x v="135"/>
    <x v="18"/>
    <x v="6"/>
    <x v="0"/>
  </r>
  <r>
    <d v="2021-07-22T00:00:00"/>
    <x v="0"/>
    <x v="12"/>
    <x v="1"/>
    <x v="1"/>
    <n v="0"/>
    <x v="0"/>
    <x v="0"/>
    <x v="0"/>
    <n v="144"/>
    <x v="0"/>
    <x v="63"/>
    <x v="65"/>
    <x v="18"/>
    <x v="6"/>
    <x v="0"/>
  </r>
  <r>
    <d v="2021-07-23T00:00:00"/>
    <x v="43"/>
    <x v="11"/>
    <x v="0"/>
    <x v="0"/>
    <n v="0"/>
    <x v="43"/>
    <x v="4"/>
    <x v="1"/>
    <n v="90"/>
    <x v="43"/>
    <x v="25"/>
    <x v="136"/>
    <x v="19"/>
    <x v="6"/>
    <x v="0"/>
  </r>
  <r>
    <d v="2021-07-23T00:00:00"/>
    <x v="8"/>
    <x v="6"/>
    <x v="2"/>
    <x v="0"/>
    <n v="0"/>
    <x v="8"/>
    <x v="1"/>
    <x v="1"/>
    <n v="67"/>
    <x v="8"/>
    <x v="124"/>
    <x v="137"/>
    <x v="19"/>
    <x v="6"/>
    <x v="0"/>
  </r>
  <r>
    <d v="2021-07-24T00:00:00"/>
    <x v="37"/>
    <x v="7"/>
    <x v="1"/>
    <x v="1"/>
    <n v="0"/>
    <x v="37"/>
    <x v="3"/>
    <x v="3"/>
    <n v="6"/>
    <x v="37"/>
    <x v="118"/>
    <x v="128"/>
    <x v="27"/>
    <x v="6"/>
    <x v="0"/>
  </r>
  <r>
    <d v="2021-07-29T00:00:00"/>
    <x v="11"/>
    <x v="1"/>
    <x v="1"/>
    <x v="1"/>
    <n v="0"/>
    <x v="11"/>
    <x v="1"/>
    <x v="1"/>
    <n v="76"/>
    <x v="11"/>
    <x v="125"/>
    <x v="138"/>
    <x v="28"/>
    <x v="6"/>
    <x v="0"/>
  </r>
  <r>
    <d v="2021-08-01T00:00:00"/>
    <x v="16"/>
    <x v="14"/>
    <x v="2"/>
    <x v="1"/>
    <n v="0"/>
    <x v="16"/>
    <x v="3"/>
    <x v="1"/>
    <n v="98"/>
    <x v="16"/>
    <x v="126"/>
    <x v="139"/>
    <x v="0"/>
    <x v="7"/>
    <x v="0"/>
  </r>
  <r>
    <d v="2021-08-02T00:00:00"/>
    <x v="12"/>
    <x v="8"/>
    <x v="2"/>
    <x v="0"/>
    <n v="0"/>
    <x v="12"/>
    <x v="0"/>
    <x v="0"/>
    <n v="141"/>
    <x v="12"/>
    <x v="13"/>
    <x v="13"/>
    <x v="1"/>
    <x v="7"/>
    <x v="0"/>
  </r>
  <r>
    <d v="2021-08-03T00:00:00"/>
    <x v="22"/>
    <x v="10"/>
    <x v="1"/>
    <x v="0"/>
    <n v="0"/>
    <x v="22"/>
    <x v="0"/>
    <x v="0"/>
    <n v="121"/>
    <x v="22"/>
    <x v="127"/>
    <x v="140"/>
    <x v="2"/>
    <x v="7"/>
    <x v="0"/>
  </r>
  <r>
    <d v="2021-08-03T00:00:00"/>
    <x v="13"/>
    <x v="4"/>
    <x v="1"/>
    <x v="0"/>
    <n v="0"/>
    <x v="13"/>
    <x v="4"/>
    <x v="2"/>
    <n v="55"/>
    <x v="13"/>
    <x v="16"/>
    <x v="141"/>
    <x v="2"/>
    <x v="7"/>
    <x v="0"/>
  </r>
  <r>
    <d v="2021-08-05T00:00:00"/>
    <x v="33"/>
    <x v="12"/>
    <x v="2"/>
    <x v="1"/>
    <n v="0"/>
    <x v="33"/>
    <x v="4"/>
    <x v="3"/>
    <n v="37"/>
    <x v="33"/>
    <x v="128"/>
    <x v="142"/>
    <x v="15"/>
    <x v="7"/>
    <x v="0"/>
  </r>
  <r>
    <d v="2021-08-06T00:00:00"/>
    <x v="8"/>
    <x v="5"/>
    <x v="0"/>
    <x v="1"/>
    <n v="0"/>
    <x v="8"/>
    <x v="1"/>
    <x v="1"/>
    <n v="67"/>
    <x v="8"/>
    <x v="129"/>
    <x v="143"/>
    <x v="16"/>
    <x v="7"/>
    <x v="0"/>
  </r>
  <r>
    <d v="2021-08-10T00:00:00"/>
    <x v="24"/>
    <x v="7"/>
    <x v="0"/>
    <x v="1"/>
    <n v="0"/>
    <x v="24"/>
    <x v="3"/>
    <x v="0"/>
    <n v="133"/>
    <x v="24"/>
    <x v="130"/>
    <x v="144"/>
    <x v="26"/>
    <x v="7"/>
    <x v="0"/>
  </r>
  <r>
    <d v="2021-08-10T00:00:00"/>
    <x v="11"/>
    <x v="9"/>
    <x v="1"/>
    <x v="1"/>
    <n v="0"/>
    <x v="11"/>
    <x v="1"/>
    <x v="1"/>
    <n v="76"/>
    <x v="11"/>
    <x v="131"/>
    <x v="145"/>
    <x v="26"/>
    <x v="7"/>
    <x v="0"/>
  </r>
  <r>
    <d v="2021-08-10T00:00:00"/>
    <x v="15"/>
    <x v="2"/>
    <x v="2"/>
    <x v="1"/>
    <n v="0"/>
    <x v="15"/>
    <x v="3"/>
    <x v="1"/>
    <n v="75"/>
    <x v="15"/>
    <x v="132"/>
    <x v="146"/>
    <x v="26"/>
    <x v="7"/>
    <x v="0"/>
  </r>
  <r>
    <d v="2021-08-11T00:00:00"/>
    <x v="12"/>
    <x v="7"/>
    <x v="2"/>
    <x v="0"/>
    <n v="0"/>
    <x v="12"/>
    <x v="0"/>
    <x v="0"/>
    <n v="141"/>
    <x v="12"/>
    <x v="133"/>
    <x v="147"/>
    <x v="5"/>
    <x v="7"/>
    <x v="0"/>
  </r>
  <r>
    <d v="2021-08-13T00:00:00"/>
    <x v="31"/>
    <x v="10"/>
    <x v="2"/>
    <x v="0"/>
    <n v="0"/>
    <x v="31"/>
    <x v="2"/>
    <x v="2"/>
    <n v="44"/>
    <x v="31"/>
    <x v="112"/>
    <x v="121"/>
    <x v="22"/>
    <x v="7"/>
    <x v="0"/>
  </r>
  <r>
    <d v="2021-08-13T00:00:00"/>
    <x v="26"/>
    <x v="0"/>
    <x v="2"/>
    <x v="0"/>
    <n v="0"/>
    <x v="26"/>
    <x v="4"/>
    <x v="2"/>
    <n v="48"/>
    <x v="26"/>
    <x v="78"/>
    <x v="82"/>
    <x v="22"/>
    <x v="7"/>
    <x v="0"/>
  </r>
  <r>
    <d v="2021-08-16T00:00:00"/>
    <x v="6"/>
    <x v="8"/>
    <x v="1"/>
    <x v="0"/>
    <n v="0"/>
    <x v="6"/>
    <x v="3"/>
    <x v="1"/>
    <n v="71"/>
    <x v="6"/>
    <x v="134"/>
    <x v="148"/>
    <x v="23"/>
    <x v="7"/>
    <x v="0"/>
  </r>
  <r>
    <d v="2021-08-18T00:00:00"/>
    <x v="7"/>
    <x v="2"/>
    <x v="2"/>
    <x v="0"/>
    <n v="0"/>
    <x v="7"/>
    <x v="0"/>
    <x v="3"/>
    <n v="7"/>
    <x v="7"/>
    <x v="113"/>
    <x v="149"/>
    <x v="7"/>
    <x v="7"/>
    <x v="0"/>
  </r>
  <r>
    <d v="2021-08-20T00:00:00"/>
    <x v="14"/>
    <x v="1"/>
    <x v="2"/>
    <x v="1"/>
    <n v="0"/>
    <x v="14"/>
    <x v="0"/>
    <x v="2"/>
    <n v="61"/>
    <x v="14"/>
    <x v="135"/>
    <x v="150"/>
    <x v="9"/>
    <x v="7"/>
    <x v="0"/>
  </r>
  <r>
    <d v="2021-08-20T00:00:00"/>
    <x v="5"/>
    <x v="0"/>
    <x v="2"/>
    <x v="0"/>
    <n v="0"/>
    <x v="5"/>
    <x v="4"/>
    <x v="1"/>
    <n v="93"/>
    <x v="5"/>
    <x v="136"/>
    <x v="151"/>
    <x v="9"/>
    <x v="7"/>
    <x v="0"/>
  </r>
  <r>
    <d v="2021-08-20T00:00:00"/>
    <x v="33"/>
    <x v="10"/>
    <x v="2"/>
    <x v="0"/>
    <n v="0"/>
    <x v="33"/>
    <x v="4"/>
    <x v="3"/>
    <n v="37"/>
    <x v="33"/>
    <x v="137"/>
    <x v="152"/>
    <x v="9"/>
    <x v="7"/>
    <x v="0"/>
  </r>
  <r>
    <d v="2021-08-26T00:00:00"/>
    <x v="34"/>
    <x v="7"/>
    <x v="2"/>
    <x v="0"/>
    <n v="0"/>
    <x v="34"/>
    <x v="1"/>
    <x v="3"/>
    <n v="37"/>
    <x v="34"/>
    <x v="138"/>
    <x v="153"/>
    <x v="12"/>
    <x v="7"/>
    <x v="0"/>
  </r>
  <r>
    <d v="2021-08-29T00:00:00"/>
    <x v="13"/>
    <x v="4"/>
    <x v="0"/>
    <x v="0"/>
    <n v="0"/>
    <x v="13"/>
    <x v="4"/>
    <x v="2"/>
    <n v="55"/>
    <x v="13"/>
    <x v="16"/>
    <x v="141"/>
    <x v="28"/>
    <x v="7"/>
    <x v="0"/>
  </r>
  <r>
    <d v="2021-08-30T00:00:00"/>
    <x v="2"/>
    <x v="10"/>
    <x v="2"/>
    <x v="0"/>
    <n v="0"/>
    <x v="2"/>
    <x v="2"/>
    <x v="1"/>
    <n v="112"/>
    <x v="2"/>
    <x v="139"/>
    <x v="154"/>
    <x v="24"/>
    <x v="7"/>
    <x v="0"/>
  </r>
  <r>
    <d v="2021-08-31T00:00:00"/>
    <x v="16"/>
    <x v="13"/>
    <x v="2"/>
    <x v="0"/>
    <n v="0"/>
    <x v="16"/>
    <x v="3"/>
    <x v="1"/>
    <n v="98"/>
    <x v="16"/>
    <x v="140"/>
    <x v="155"/>
    <x v="25"/>
    <x v="7"/>
    <x v="0"/>
  </r>
  <r>
    <d v="2021-08-31T00:00:00"/>
    <x v="4"/>
    <x v="14"/>
    <x v="2"/>
    <x v="0"/>
    <n v="0"/>
    <x v="4"/>
    <x v="4"/>
    <x v="3"/>
    <n v="5"/>
    <x v="4"/>
    <x v="141"/>
    <x v="156"/>
    <x v="25"/>
    <x v="7"/>
    <x v="0"/>
  </r>
  <r>
    <d v="2021-09-01T00:00:00"/>
    <x v="0"/>
    <x v="5"/>
    <x v="0"/>
    <x v="1"/>
    <n v="0"/>
    <x v="0"/>
    <x v="0"/>
    <x v="0"/>
    <n v="144"/>
    <x v="0"/>
    <x v="66"/>
    <x v="157"/>
    <x v="0"/>
    <x v="8"/>
    <x v="0"/>
  </r>
  <r>
    <d v="2021-09-01T00:00:00"/>
    <x v="6"/>
    <x v="12"/>
    <x v="1"/>
    <x v="0"/>
    <n v="0"/>
    <x v="6"/>
    <x v="3"/>
    <x v="1"/>
    <n v="71"/>
    <x v="6"/>
    <x v="142"/>
    <x v="158"/>
    <x v="0"/>
    <x v="8"/>
    <x v="0"/>
  </r>
  <r>
    <d v="2021-09-03T00:00:00"/>
    <x v="41"/>
    <x v="6"/>
    <x v="2"/>
    <x v="0"/>
    <n v="0"/>
    <x v="41"/>
    <x v="1"/>
    <x v="0"/>
    <n v="138"/>
    <x v="41"/>
    <x v="143"/>
    <x v="159"/>
    <x v="2"/>
    <x v="8"/>
    <x v="0"/>
  </r>
  <r>
    <d v="2021-09-04T00:00:00"/>
    <x v="33"/>
    <x v="11"/>
    <x v="2"/>
    <x v="0"/>
    <n v="0"/>
    <x v="33"/>
    <x v="4"/>
    <x v="3"/>
    <n v="37"/>
    <x v="33"/>
    <x v="60"/>
    <x v="160"/>
    <x v="3"/>
    <x v="8"/>
    <x v="0"/>
  </r>
  <r>
    <d v="2021-09-04T00:00:00"/>
    <x v="12"/>
    <x v="1"/>
    <x v="2"/>
    <x v="0"/>
    <n v="0"/>
    <x v="12"/>
    <x v="0"/>
    <x v="0"/>
    <n v="141"/>
    <x v="12"/>
    <x v="144"/>
    <x v="161"/>
    <x v="3"/>
    <x v="8"/>
    <x v="0"/>
  </r>
  <r>
    <d v="2021-09-05T00:00:00"/>
    <x v="18"/>
    <x v="5"/>
    <x v="2"/>
    <x v="1"/>
    <n v="0"/>
    <x v="18"/>
    <x v="4"/>
    <x v="1"/>
    <n v="89"/>
    <x v="18"/>
    <x v="145"/>
    <x v="162"/>
    <x v="15"/>
    <x v="8"/>
    <x v="0"/>
  </r>
  <r>
    <d v="2021-09-07T00:00:00"/>
    <x v="40"/>
    <x v="3"/>
    <x v="2"/>
    <x v="0"/>
    <n v="0"/>
    <x v="40"/>
    <x v="2"/>
    <x v="0"/>
    <n v="150"/>
    <x v="40"/>
    <x v="107"/>
    <x v="115"/>
    <x v="20"/>
    <x v="8"/>
    <x v="0"/>
  </r>
  <r>
    <d v="2021-09-09T00:00:00"/>
    <x v="11"/>
    <x v="7"/>
    <x v="2"/>
    <x v="0"/>
    <n v="0"/>
    <x v="11"/>
    <x v="1"/>
    <x v="1"/>
    <n v="76"/>
    <x v="11"/>
    <x v="146"/>
    <x v="163"/>
    <x v="4"/>
    <x v="8"/>
    <x v="0"/>
  </r>
  <r>
    <d v="2021-09-10T00:00:00"/>
    <x v="28"/>
    <x v="2"/>
    <x v="2"/>
    <x v="0"/>
    <n v="0"/>
    <x v="28"/>
    <x v="4"/>
    <x v="0"/>
    <n v="148"/>
    <x v="28"/>
    <x v="147"/>
    <x v="164"/>
    <x v="26"/>
    <x v="8"/>
    <x v="0"/>
  </r>
  <r>
    <d v="2021-09-10T00:00:00"/>
    <x v="16"/>
    <x v="0"/>
    <x v="0"/>
    <x v="0"/>
    <n v="0"/>
    <x v="16"/>
    <x v="3"/>
    <x v="1"/>
    <n v="98"/>
    <x v="16"/>
    <x v="148"/>
    <x v="165"/>
    <x v="26"/>
    <x v="8"/>
    <x v="0"/>
  </r>
  <r>
    <d v="2021-09-10T00:00:00"/>
    <x v="42"/>
    <x v="13"/>
    <x v="2"/>
    <x v="0"/>
    <n v="0"/>
    <x v="42"/>
    <x v="4"/>
    <x v="3"/>
    <n v="18"/>
    <x v="42"/>
    <x v="90"/>
    <x v="166"/>
    <x v="26"/>
    <x v="8"/>
    <x v="0"/>
  </r>
  <r>
    <d v="2021-09-11T00:00:00"/>
    <x v="16"/>
    <x v="2"/>
    <x v="0"/>
    <x v="0"/>
    <n v="0"/>
    <x v="16"/>
    <x v="3"/>
    <x v="1"/>
    <n v="98"/>
    <x v="16"/>
    <x v="149"/>
    <x v="167"/>
    <x v="5"/>
    <x v="8"/>
    <x v="0"/>
  </r>
  <r>
    <d v="2021-09-13T00:00:00"/>
    <x v="41"/>
    <x v="11"/>
    <x v="2"/>
    <x v="1"/>
    <n v="0"/>
    <x v="41"/>
    <x v="1"/>
    <x v="0"/>
    <n v="138"/>
    <x v="41"/>
    <x v="150"/>
    <x v="168"/>
    <x v="22"/>
    <x v="8"/>
    <x v="0"/>
  </r>
  <r>
    <d v="2021-09-15T00:00:00"/>
    <x v="10"/>
    <x v="2"/>
    <x v="2"/>
    <x v="0"/>
    <n v="0"/>
    <x v="10"/>
    <x v="1"/>
    <x v="0"/>
    <n v="120"/>
    <x v="10"/>
    <x v="18"/>
    <x v="19"/>
    <x v="17"/>
    <x v="8"/>
    <x v="0"/>
  </r>
  <r>
    <d v="2021-09-15T00:00:00"/>
    <x v="10"/>
    <x v="12"/>
    <x v="2"/>
    <x v="0"/>
    <n v="0"/>
    <x v="10"/>
    <x v="1"/>
    <x v="0"/>
    <n v="120"/>
    <x v="10"/>
    <x v="151"/>
    <x v="169"/>
    <x v="17"/>
    <x v="8"/>
    <x v="0"/>
  </r>
  <r>
    <d v="2021-09-21T00:00:00"/>
    <x v="14"/>
    <x v="11"/>
    <x v="0"/>
    <x v="1"/>
    <n v="0"/>
    <x v="14"/>
    <x v="0"/>
    <x v="2"/>
    <n v="61"/>
    <x v="14"/>
    <x v="152"/>
    <x v="170"/>
    <x v="10"/>
    <x v="8"/>
    <x v="0"/>
  </r>
  <r>
    <d v="2021-09-22T00:00:00"/>
    <x v="17"/>
    <x v="13"/>
    <x v="1"/>
    <x v="1"/>
    <n v="0"/>
    <x v="17"/>
    <x v="1"/>
    <x v="1"/>
    <n v="90"/>
    <x v="17"/>
    <x v="153"/>
    <x v="171"/>
    <x v="18"/>
    <x v="8"/>
    <x v="0"/>
  </r>
  <r>
    <d v="2021-09-22T00:00:00"/>
    <x v="29"/>
    <x v="7"/>
    <x v="2"/>
    <x v="1"/>
    <n v="0"/>
    <x v="29"/>
    <x v="3"/>
    <x v="1"/>
    <n v="105"/>
    <x v="29"/>
    <x v="46"/>
    <x v="47"/>
    <x v="18"/>
    <x v="8"/>
    <x v="0"/>
  </r>
  <r>
    <d v="2021-09-23T00:00:00"/>
    <x v="30"/>
    <x v="4"/>
    <x v="2"/>
    <x v="1"/>
    <n v="0"/>
    <x v="30"/>
    <x v="2"/>
    <x v="3"/>
    <n v="37"/>
    <x v="30"/>
    <x v="70"/>
    <x v="172"/>
    <x v="19"/>
    <x v="8"/>
    <x v="0"/>
  </r>
  <r>
    <d v="2021-09-23T00:00:00"/>
    <x v="32"/>
    <x v="11"/>
    <x v="1"/>
    <x v="0"/>
    <n v="0"/>
    <x v="32"/>
    <x v="0"/>
    <x v="0"/>
    <n v="126"/>
    <x v="32"/>
    <x v="148"/>
    <x v="173"/>
    <x v="19"/>
    <x v="8"/>
    <x v="0"/>
  </r>
  <r>
    <d v="2021-09-27T00:00:00"/>
    <x v="13"/>
    <x v="5"/>
    <x v="2"/>
    <x v="1"/>
    <n v="0"/>
    <x v="13"/>
    <x v="4"/>
    <x v="2"/>
    <n v="55"/>
    <x v="13"/>
    <x v="141"/>
    <x v="174"/>
    <x v="13"/>
    <x v="8"/>
    <x v="0"/>
  </r>
  <r>
    <d v="2021-09-30T00:00:00"/>
    <x v="9"/>
    <x v="0"/>
    <x v="1"/>
    <x v="0"/>
    <n v="0"/>
    <x v="9"/>
    <x v="2"/>
    <x v="1"/>
    <n v="112"/>
    <x v="9"/>
    <x v="154"/>
    <x v="175"/>
    <x v="24"/>
    <x v="8"/>
    <x v="0"/>
  </r>
  <r>
    <d v="2021-09-30T00:00:00"/>
    <x v="15"/>
    <x v="3"/>
    <x v="1"/>
    <x v="0"/>
    <n v="0"/>
    <x v="15"/>
    <x v="3"/>
    <x v="1"/>
    <n v="75"/>
    <x v="15"/>
    <x v="155"/>
    <x v="176"/>
    <x v="24"/>
    <x v="8"/>
    <x v="0"/>
  </r>
  <r>
    <d v="2021-10-01T00:00:00"/>
    <x v="28"/>
    <x v="12"/>
    <x v="1"/>
    <x v="1"/>
    <n v="0"/>
    <x v="28"/>
    <x v="4"/>
    <x v="0"/>
    <n v="148"/>
    <x v="28"/>
    <x v="156"/>
    <x v="177"/>
    <x v="0"/>
    <x v="9"/>
    <x v="0"/>
  </r>
  <r>
    <d v="2021-10-02T00:00:00"/>
    <x v="9"/>
    <x v="1"/>
    <x v="2"/>
    <x v="0"/>
    <n v="0"/>
    <x v="9"/>
    <x v="2"/>
    <x v="1"/>
    <n v="112"/>
    <x v="9"/>
    <x v="151"/>
    <x v="178"/>
    <x v="1"/>
    <x v="9"/>
    <x v="0"/>
  </r>
  <r>
    <d v="2021-10-03T00:00:00"/>
    <x v="40"/>
    <x v="0"/>
    <x v="2"/>
    <x v="0"/>
    <n v="0"/>
    <x v="40"/>
    <x v="2"/>
    <x v="0"/>
    <n v="150"/>
    <x v="40"/>
    <x v="157"/>
    <x v="179"/>
    <x v="2"/>
    <x v="9"/>
    <x v="0"/>
  </r>
  <r>
    <d v="2021-10-06T00:00:00"/>
    <x v="4"/>
    <x v="5"/>
    <x v="2"/>
    <x v="0"/>
    <n v="0"/>
    <x v="4"/>
    <x v="4"/>
    <x v="3"/>
    <n v="5"/>
    <x v="4"/>
    <x v="36"/>
    <x v="37"/>
    <x v="16"/>
    <x v="9"/>
    <x v="0"/>
  </r>
  <r>
    <d v="2021-10-06T00:00:00"/>
    <x v="43"/>
    <x v="4"/>
    <x v="1"/>
    <x v="0"/>
    <n v="0"/>
    <x v="43"/>
    <x v="4"/>
    <x v="1"/>
    <n v="90"/>
    <x v="43"/>
    <x v="1"/>
    <x v="180"/>
    <x v="16"/>
    <x v="9"/>
    <x v="0"/>
  </r>
  <r>
    <d v="2021-10-07T00:00:00"/>
    <x v="42"/>
    <x v="2"/>
    <x v="2"/>
    <x v="1"/>
    <n v="0"/>
    <x v="42"/>
    <x v="4"/>
    <x v="3"/>
    <n v="18"/>
    <x v="42"/>
    <x v="158"/>
    <x v="181"/>
    <x v="20"/>
    <x v="9"/>
    <x v="0"/>
  </r>
  <r>
    <d v="2021-10-09T00:00:00"/>
    <x v="1"/>
    <x v="3"/>
    <x v="2"/>
    <x v="1"/>
    <n v="0"/>
    <x v="1"/>
    <x v="1"/>
    <x v="1"/>
    <n v="72"/>
    <x v="1"/>
    <x v="72"/>
    <x v="182"/>
    <x v="4"/>
    <x v="9"/>
    <x v="0"/>
  </r>
  <r>
    <d v="2021-10-09T00:00:00"/>
    <x v="18"/>
    <x v="14"/>
    <x v="1"/>
    <x v="1"/>
    <n v="0"/>
    <x v="18"/>
    <x v="4"/>
    <x v="1"/>
    <n v="89"/>
    <x v="18"/>
    <x v="47"/>
    <x v="48"/>
    <x v="4"/>
    <x v="9"/>
    <x v="0"/>
  </r>
  <r>
    <d v="2021-10-10T00:00:00"/>
    <x v="4"/>
    <x v="12"/>
    <x v="2"/>
    <x v="1"/>
    <n v="0"/>
    <x v="4"/>
    <x v="4"/>
    <x v="3"/>
    <n v="5"/>
    <x v="4"/>
    <x v="106"/>
    <x v="183"/>
    <x v="26"/>
    <x v="9"/>
    <x v="0"/>
  </r>
  <r>
    <d v="2021-10-11T00:00:00"/>
    <x v="31"/>
    <x v="1"/>
    <x v="2"/>
    <x v="1"/>
    <n v="0"/>
    <x v="31"/>
    <x v="2"/>
    <x v="2"/>
    <n v="44"/>
    <x v="31"/>
    <x v="16"/>
    <x v="184"/>
    <x v="5"/>
    <x v="9"/>
    <x v="0"/>
  </r>
  <r>
    <d v="2021-10-12T00:00:00"/>
    <x v="26"/>
    <x v="6"/>
    <x v="1"/>
    <x v="0"/>
    <n v="0"/>
    <x v="26"/>
    <x v="4"/>
    <x v="2"/>
    <n v="48"/>
    <x v="26"/>
    <x v="159"/>
    <x v="185"/>
    <x v="6"/>
    <x v="9"/>
    <x v="0"/>
  </r>
  <r>
    <d v="2021-10-17T00:00:00"/>
    <x v="16"/>
    <x v="10"/>
    <x v="2"/>
    <x v="0"/>
    <n v="0"/>
    <x v="16"/>
    <x v="3"/>
    <x v="1"/>
    <n v="98"/>
    <x v="16"/>
    <x v="160"/>
    <x v="186"/>
    <x v="30"/>
    <x v="9"/>
    <x v="0"/>
  </r>
  <r>
    <d v="2021-10-18T00:00:00"/>
    <x v="7"/>
    <x v="2"/>
    <x v="1"/>
    <x v="1"/>
    <n v="0"/>
    <x v="7"/>
    <x v="0"/>
    <x v="3"/>
    <n v="7"/>
    <x v="7"/>
    <x v="113"/>
    <x v="149"/>
    <x v="7"/>
    <x v="9"/>
    <x v="0"/>
  </r>
  <r>
    <d v="2021-10-18T00:00:00"/>
    <x v="32"/>
    <x v="10"/>
    <x v="1"/>
    <x v="1"/>
    <n v="0"/>
    <x v="32"/>
    <x v="0"/>
    <x v="0"/>
    <n v="126"/>
    <x v="32"/>
    <x v="161"/>
    <x v="187"/>
    <x v="7"/>
    <x v="9"/>
    <x v="0"/>
  </r>
  <r>
    <d v="2021-10-22T00:00:00"/>
    <x v="31"/>
    <x v="11"/>
    <x v="2"/>
    <x v="1"/>
    <n v="0"/>
    <x v="31"/>
    <x v="2"/>
    <x v="2"/>
    <n v="44"/>
    <x v="31"/>
    <x v="162"/>
    <x v="188"/>
    <x v="18"/>
    <x v="9"/>
    <x v="0"/>
  </r>
  <r>
    <d v="2021-10-22T00:00:00"/>
    <x v="0"/>
    <x v="10"/>
    <x v="1"/>
    <x v="1"/>
    <n v="0"/>
    <x v="0"/>
    <x v="0"/>
    <x v="0"/>
    <n v="144"/>
    <x v="0"/>
    <x v="163"/>
    <x v="189"/>
    <x v="18"/>
    <x v="9"/>
    <x v="0"/>
  </r>
  <r>
    <d v="2021-10-22T00:00:00"/>
    <x v="37"/>
    <x v="5"/>
    <x v="2"/>
    <x v="1"/>
    <n v="0"/>
    <x v="37"/>
    <x v="3"/>
    <x v="3"/>
    <n v="6"/>
    <x v="37"/>
    <x v="164"/>
    <x v="190"/>
    <x v="18"/>
    <x v="9"/>
    <x v="0"/>
  </r>
  <r>
    <d v="2021-10-24T00:00:00"/>
    <x v="31"/>
    <x v="8"/>
    <x v="0"/>
    <x v="1"/>
    <n v="0"/>
    <x v="31"/>
    <x v="2"/>
    <x v="2"/>
    <n v="44"/>
    <x v="31"/>
    <x v="165"/>
    <x v="191"/>
    <x v="27"/>
    <x v="9"/>
    <x v="0"/>
  </r>
  <r>
    <d v="2021-10-25T00:00:00"/>
    <x v="11"/>
    <x v="0"/>
    <x v="1"/>
    <x v="1"/>
    <n v="0"/>
    <x v="11"/>
    <x v="1"/>
    <x v="1"/>
    <n v="76"/>
    <x v="11"/>
    <x v="22"/>
    <x v="23"/>
    <x v="11"/>
    <x v="9"/>
    <x v="0"/>
  </r>
  <r>
    <d v="2021-10-26T00:00:00"/>
    <x v="3"/>
    <x v="2"/>
    <x v="0"/>
    <x v="1"/>
    <n v="0"/>
    <x v="3"/>
    <x v="3"/>
    <x v="2"/>
    <n v="44"/>
    <x v="3"/>
    <x v="166"/>
    <x v="192"/>
    <x v="12"/>
    <x v="9"/>
    <x v="0"/>
  </r>
  <r>
    <d v="2021-10-28T00:00:00"/>
    <x v="25"/>
    <x v="5"/>
    <x v="2"/>
    <x v="1"/>
    <n v="0"/>
    <x v="25"/>
    <x v="3"/>
    <x v="1"/>
    <n v="83"/>
    <x v="25"/>
    <x v="167"/>
    <x v="193"/>
    <x v="14"/>
    <x v="9"/>
    <x v="0"/>
  </r>
  <r>
    <d v="2021-10-29T00:00:00"/>
    <x v="1"/>
    <x v="12"/>
    <x v="1"/>
    <x v="0"/>
    <n v="0"/>
    <x v="1"/>
    <x v="1"/>
    <x v="1"/>
    <n v="72"/>
    <x v="1"/>
    <x v="154"/>
    <x v="194"/>
    <x v="28"/>
    <x v="9"/>
    <x v="0"/>
  </r>
  <r>
    <d v="2021-10-31T00:00:00"/>
    <x v="32"/>
    <x v="2"/>
    <x v="1"/>
    <x v="1"/>
    <n v="0"/>
    <x v="32"/>
    <x v="0"/>
    <x v="0"/>
    <n v="126"/>
    <x v="32"/>
    <x v="168"/>
    <x v="195"/>
    <x v="25"/>
    <x v="9"/>
    <x v="0"/>
  </r>
  <r>
    <d v="2021-11-03T00:00:00"/>
    <x v="2"/>
    <x v="4"/>
    <x v="2"/>
    <x v="1"/>
    <n v="0"/>
    <x v="2"/>
    <x v="2"/>
    <x v="1"/>
    <n v="112"/>
    <x v="2"/>
    <x v="169"/>
    <x v="196"/>
    <x v="2"/>
    <x v="10"/>
    <x v="0"/>
  </r>
  <r>
    <d v="2021-11-06T00:00:00"/>
    <x v="43"/>
    <x v="9"/>
    <x v="2"/>
    <x v="0"/>
    <n v="0"/>
    <x v="43"/>
    <x v="4"/>
    <x v="1"/>
    <n v="90"/>
    <x v="43"/>
    <x v="170"/>
    <x v="197"/>
    <x v="16"/>
    <x v="10"/>
    <x v="0"/>
  </r>
  <r>
    <d v="2021-11-08T00:00:00"/>
    <x v="36"/>
    <x v="1"/>
    <x v="2"/>
    <x v="0"/>
    <n v="0"/>
    <x v="36"/>
    <x v="3"/>
    <x v="2"/>
    <n v="43"/>
    <x v="36"/>
    <x v="171"/>
    <x v="198"/>
    <x v="21"/>
    <x v="10"/>
    <x v="0"/>
  </r>
  <r>
    <d v="2021-11-10T00:00:00"/>
    <x v="10"/>
    <x v="2"/>
    <x v="1"/>
    <x v="1"/>
    <n v="0"/>
    <x v="10"/>
    <x v="1"/>
    <x v="0"/>
    <n v="120"/>
    <x v="10"/>
    <x v="18"/>
    <x v="19"/>
    <x v="26"/>
    <x v="10"/>
    <x v="0"/>
  </r>
  <r>
    <d v="2021-11-11T00:00:00"/>
    <x v="17"/>
    <x v="4"/>
    <x v="0"/>
    <x v="0"/>
    <n v="0"/>
    <x v="17"/>
    <x v="1"/>
    <x v="1"/>
    <n v="90"/>
    <x v="17"/>
    <x v="1"/>
    <x v="199"/>
    <x v="5"/>
    <x v="10"/>
    <x v="0"/>
  </r>
  <r>
    <d v="2021-11-12T00:00:00"/>
    <x v="20"/>
    <x v="8"/>
    <x v="1"/>
    <x v="1"/>
    <n v="0"/>
    <x v="20"/>
    <x v="2"/>
    <x v="0"/>
    <n v="148"/>
    <x v="20"/>
    <x v="70"/>
    <x v="200"/>
    <x v="6"/>
    <x v="10"/>
    <x v="0"/>
  </r>
  <r>
    <d v="2021-11-20T00:00:00"/>
    <x v="13"/>
    <x v="12"/>
    <x v="1"/>
    <x v="0"/>
    <n v="0"/>
    <x v="13"/>
    <x v="4"/>
    <x v="2"/>
    <n v="55"/>
    <x v="13"/>
    <x v="37"/>
    <x v="38"/>
    <x v="9"/>
    <x v="10"/>
    <x v="0"/>
  </r>
  <r>
    <d v="2021-11-20T00:00:00"/>
    <x v="25"/>
    <x v="14"/>
    <x v="1"/>
    <x v="1"/>
    <n v="0"/>
    <x v="25"/>
    <x v="3"/>
    <x v="1"/>
    <n v="83"/>
    <x v="25"/>
    <x v="172"/>
    <x v="201"/>
    <x v="9"/>
    <x v="10"/>
    <x v="0"/>
  </r>
  <r>
    <d v="2021-11-21T00:00:00"/>
    <x v="9"/>
    <x v="5"/>
    <x v="0"/>
    <x v="0"/>
    <n v="0"/>
    <x v="9"/>
    <x v="2"/>
    <x v="1"/>
    <n v="112"/>
    <x v="9"/>
    <x v="173"/>
    <x v="202"/>
    <x v="10"/>
    <x v="10"/>
    <x v="0"/>
  </r>
  <r>
    <d v="2021-11-21T00:00:00"/>
    <x v="15"/>
    <x v="5"/>
    <x v="1"/>
    <x v="1"/>
    <n v="0"/>
    <x v="15"/>
    <x v="3"/>
    <x v="1"/>
    <n v="75"/>
    <x v="15"/>
    <x v="93"/>
    <x v="203"/>
    <x v="10"/>
    <x v="10"/>
    <x v="0"/>
  </r>
  <r>
    <d v="2021-11-27T00:00:00"/>
    <x v="35"/>
    <x v="6"/>
    <x v="1"/>
    <x v="0"/>
    <n v="0"/>
    <x v="35"/>
    <x v="2"/>
    <x v="1"/>
    <n v="73"/>
    <x v="35"/>
    <x v="174"/>
    <x v="204"/>
    <x v="13"/>
    <x v="10"/>
    <x v="0"/>
  </r>
  <r>
    <d v="2021-11-28T00:00:00"/>
    <x v="17"/>
    <x v="13"/>
    <x v="2"/>
    <x v="1"/>
    <n v="0"/>
    <x v="17"/>
    <x v="1"/>
    <x v="1"/>
    <n v="90"/>
    <x v="17"/>
    <x v="153"/>
    <x v="171"/>
    <x v="14"/>
    <x v="10"/>
    <x v="0"/>
  </r>
  <r>
    <d v="2021-11-30T00:00:00"/>
    <x v="34"/>
    <x v="1"/>
    <x v="2"/>
    <x v="0"/>
    <n v="0"/>
    <x v="34"/>
    <x v="1"/>
    <x v="3"/>
    <n v="37"/>
    <x v="34"/>
    <x v="81"/>
    <x v="205"/>
    <x v="24"/>
    <x v="10"/>
    <x v="0"/>
  </r>
  <r>
    <d v="2021-12-02T00:00:00"/>
    <x v="21"/>
    <x v="9"/>
    <x v="2"/>
    <x v="1"/>
    <n v="0"/>
    <x v="21"/>
    <x v="2"/>
    <x v="3"/>
    <n v="13"/>
    <x v="21"/>
    <x v="175"/>
    <x v="206"/>
    <x v="1"/>
    <x v="11"/>
    <x v="0"/>
  </r>
  <r>
    <d v="2021-12-03T00:00:00"/>
    <x v="13"/>
    <x v="13"/>
    <x v="1"/>
    <x v="1"/>
    <n v="0"/>
    <x v="13"/>
    <x v="4"/>
    <x v="2"/>
    <n v="55"/>
    <x v="13"/>
    <x v="176"/>
    <x v="207"/>
    <x v="2"/>
    <x v="11"/>
    <x v="0"/>
  </r>
  <r>
    <d v="2021-12-03T00:00:00"/>
    <x v="40"/>
    <x v="6"/>
    <x v="1"/>
    <x v="0"/>
    <n v="0"/>
    <x v="40"/>
    <x v="2"/>
    <x v="0"/>
    <n v="150"/>
    <x v="40"/>
    <x v="11"/>
    <x v="208"/>
    <x v="2"/>
    <x v="11"/>
    <x v="0"/>
  </r>
  <r>
    <d v="2021-12-05T00:00:00"/>
    <x v="3"/>
    <x v="1"/>
    <x v="2"/>
    <x v="1"/>
    <n v="0"/>
    <x v="3"/>
    <x v="3"/>
    <x v="2"/>
    <n v="44"/>
    <x v="3"/>
    <x v="16"/>
    <x v="17"/>
    <x v="15"/>
    <x v="11"/>
    <x v="0"/>
  </r>
  <r>
    <d v="2021-12-05T00:00:00"/>
    <x v="20"/>
    <x v="5"/>
    <x v="2"/>
    <x v="0"/>
    <n v="0"/>
    <x v="20"/>
    <x v="2"/>
    <x v="0"/>
    <n v="148"/>
    <x v="20"/>
    <x v="138"/>
    <x v="209"/>
    <x v="15"/>
    <x v="11"/>
    <x v="0"/>
  </r>
  <r>
    <d v="2021-12-07T00:00:00"/>
    <x v="2"/>
    <x v="6"/>
    <x v="2"/>
    <x v="0"/>
    <n v="0"/>
    <x v="2"/>
    <x v="2"/>
    <x v="1"/>
    <n v="112"/>
    <x v="2"/>
    <x v="177"/>
    <x v="210"/>
    <x v="20"/>
    <x v="11"/>
    <x v="0"/>
  </r>
  <r>
    <d v="2021-12-08T00:00:00"/>
    <x v="11"/>
    <x v="12"/>
    <x v="2"/>
    <x v="0"/>
    <n v="0"/>
    <x v="11"/>
    <x v="1"/>
    <x v="1"/>
    <n v="76"/>
    <x v="11"/>
    <x v="178"/>
    <x v="211"/>
    <x v="21"/>
    <x v="11"/>
    <x v="0"/>
  </r>
  <r>
    <d v="2021-12-14T00:00:00"/>
    <x v="10"/>
    <x v="7"/>
    <x v="2"/>
    <x v="0"/>
    <n v="0"/>
    <x v="10"/>
    <x v="1"/>
    <x v="0"/>
    <n v="120"/>
    <x v="10"/>
    <x v="10"/>
    <x v="10"/>
    <x v="29"/>
    <x v="11"/>
    <x v="0"/>
  </r>
  <r>
    <d v="2021-12-18T00:00:00"/>
    <x v="6"/>
    <x v="13"/>
    <x v="2"/>
    <x v="1"/>
    <n v="0"/>
    <x v="6"/>
    <x v="3"/>
    <x v="1"/>
    <n v="71"/>
    <x v="6"/>
    <x v="179"/>
    <x v="212"/>
    <x v="7"/>
    <x v="11"/>
    <x v="0"/>
  </r>
  <r>
    <d v="2021-12-18T00:00:00"/>
    <x v="22"/>
    <x v="6"/>
    <x v="1"/>
    <x v="1"/>
    <n v="0"/>
    <x v="22"/>
    <x v="0"/>
    <x v="0"/>
    <n v="121"/>
    <x v="22"/>
    <x v="180"/>
    <x v="213"/>
    <x v="7"/>
    <x v="11"/>
    <x v="0"/>
  </r>
  <r>
    <d v="2021-12-19T00:00:00"/>
    <x v="12"/>
    <x v="4"/>
    <x v="2"/>
    <x v="0"/>
    <n v="0"/>
    <x v="12"/>
    <x v="0"/>
    <x v="0"/>
    <n v="141"/>
    <x v="12"/>
    <x v="181"/>
    <x v="214"/>
    <x v="8"/>
    <x v="11"/>
    <x v="0"/>
  </r>
  <r>
    <d v="2021-12-19T00:00:00"/>
    <x v="19"/>
    <x v="8"/>
    <x v="0"/>
    <x v="0"/>
    <n v="0"/>
    <x v="19"/>
    <x v="4"/>
    <x v="2"/>
    <n v="47"/>
    <x v="19"/>
    <x v="182"/>
    <x v="215"/>
    <x v="8"/>
    <x v="11"/>
    <x v="0"/>
  </r>
  <r>
    <d v="2021-12-19T00:00:00"/>
    <x v="31"/>
    <x v="9"/>
    <x v="1"/>
    <x v="0"/>
    <n v="0"/>
    <x v="31"/>
    <x v="2"/>
    <x v="2"/>
    <n v="44"/>
    <x v="31"/>
    <x v="27"/>
    <x v="216"/>
    <x v="8"/>
    <x v="11"/>
    <x v="0"/>
  </r>
  <r>
    <d v="2021-12-20T00:00:00"/>
    <x v="35"/>
    <x v="12"/>
    <x v="2"/>
    <x v="0"/>
    <n v="0"/>
    <x v="35"/>
    <x v="2"/>
    <x v="1"/>
    <n v="73"/>
    <x v="35"/>
    <x v="56"/>
    <x v="58"/>
    <x v="9"/>
    <x v="11"/>
    <x v="0"/>
  </r>
  <r>
    <d v="2021-12-21T00:00:00"/>
    <x v="42"/>
    <x v="9"/>
    <x v="1"/>
    <x v="1"/>
    <n v="0"/>
    <x v="42"/>
    <x v="4"/>
    <x v="3"/>
    <n v="18"/>
    <x v="42"/>
    <x v="153"/>
    <x v="217"/>
    <x v="10"/>
    <x v="11"/>
    <x v="0"/>
  </r>
  <r>
    <d v="2021-12-24T00:00:00"/>
    <x v="10"/>
    <x v="6"/>
    <x v="0"/>
    <x v="1"/>
    <n v="0"/>
    <x v="10"/>
    <x v="1"/>
    <x v="0"/>
    <n v="120"/>
    <x v="10"/>
    <x v="57"/>
    <x v="59"/>
    <x v="27"/>
    <x v="11"/>
    <x v="0"/>
  </r>
  <r>
    <d v="2021-12-24T00:00:00"/>
    <x v="43"/>
    <x v="6"/>
    <x v="0"/>
    <x v="0"/>
    <n v="0"/>
    <x v="43"/>
    <x v="4"/>
    <x v="1"/>
    <n v="90"/>
    <x v="43"/>
    <x v="18"/>
    <x v="218"/>
    <x v="27"/>
    <x v="11"/>
    <x v="0"/>
  </r>
  <r>
    <d v="2021-12-26T00:00:00"/>
    <x v="41"/>
    <x v="12"/>
    <x v="1"/>
    <x v="1"/>
    <n v="0"/>
    <x v="41"/>
    <x v="1"/>
    <x v="0"/>
    <n v="138"/>
    <x v="41"/>
    <x v="183"/>
    <x v="219"/>
    <x v="12"/>
    <x v="11"/>
    <x v="0"/>
  </r>
  <r>
    <d v="2021-12-27T00:00:00"/>
    <x v="19"/>
    <x v="12"/>
    <x v="2"/>
    <x v="1"/>
    <n v="0"/>
    <x v="19"/>
    <x v="4"/>
    <x v="2"/>
    <n v="47"/>
    <x v="19"/>
    <x v="184"/>
    <x v="220"/>
    <x v="13"/>
    <x v="11"/>
    <x v="0"/>
  </r>
  <r>
    <d v="2021-12-28T00:00:00"/>
    <x v="19"/>
    <x v="2"/>
    <x v="2"/>
    <x v="1"/>
    <n v="0"/>
    <x v="19"/>
    <x v="4"/>
    <x v="2"/>
    <n v="47"/>
    <x v="19"/>
    <x v="53"/>
    <x v="54"/>
    <x v="14"/>
    <x v="11"/>
    <x v="0"/>
  </r>
  <r>
    <d v="2021-12-30T00:00:00"/>
    <x v="20"/>
    <x v="10"/>
    <x v="1"/>
    <x v="0"/>
    <n v="0"/>
    <x v="20"/>
    <x v="2"/>
    <x v="0"/>
    <n v="148"/>
    <x v="20"/>
    <x v="185"/>
    <x v="221"/>
    <x v="24"/>
    <x v="11"/>
    <x v="0"/>
  </r>
  <r>
    <d v="2022-01-01T00:00:00"/>
    <x v="22"/>
    <x v="5"/>
    <x v="0"/>
    <x v="1"/>
    <n v="0"/>
    <x v="22"/>
    <x v="0"/>
    <x v="0"/>
    <n v="121"/>
    <x v="22"/>
    <x v="186"/>
    <x v="222"/>
    <x v="0"/>
    <x v="0"/>
    <x v="1"/>
  </r>
  <r>
    <d v="2022-01-02T00:00:00"/>
    <x v="20"/>
    <x v="11"/>
    <x v="2"/>
    <x v="1"/>
    <n v="0"/>
    <x v="20"/>
    <x v="2"/>
    <x v="0"/>
    <n v="148"/>
    <x v="20"/>
    <x v="29"/>
    <x v="30"/>
    <x v="1"/>
    <x v="0"/>
    <x v="1"/>
  </r>
  <r>
    <d v="2022-01-02T00:00:00"/>
    <x v="27"/>
    <x v="13"/>
    <x v="1"/>
    <x v="1"/>
    <n v="0"/>
    <x v="27"/>
    <x v="2"/>
    <x v="3"/>
    <n v="12"/>
    <x v="27"/>
    <x v="118"/>
    <x v="128"/>
    <x v="1"/>
    <x v="0"/>
    <x v="1"/>
  </r>
  <r>
    <d v="2022-01-02T00:00:00"/>
    <x v="38"/>
    <x v="5"/>
    <x v="2"/>
    <x v="1"/>
    <n v="0"/>
    <x v="38"/>
    <x v="4"/>
    <x v="1"/>
    <n v="95"/>
    <x v="38"/>
    <x v="187"/>
    <x v="223"/>
    <x v="1"/>
    <x v="0"/>
    <x v="1"/>
  </r>
  <r>
    <d v="2022-01-03T00:00:00"/>
    <x v="23"/>
    <x v="0"/>
    <x v="2"/>
    <x v="1"/>
    <n v="0"/>
    <x v="23"/>
    <x v="1"/>
    <x v="1"/>
    <n v="67"/>
    <x v="23"/>
    <x v="35"/>
    <x v="36"/>
    <x v="2"/>
    <x v="0"/>
    <x v="1"/>
  </r>
  <r>
    <d v="2022-01-04T00:00:00"/>
    <x v="35"/>
    <x v="6"/>
    <x v="2"/>
    <x v="0"/>
    <n v="0"/>
    <x v="35"/>
    <x v="2"/>
    <x v="1"/>
    <n v="73"/>
    <x v="35"/>
    <x v="174"/>
    <x v="204"/>
    <x v="3"/>
    <x v="0"/>
    <x v="1"/>
  </r>
  <r>
    <d v="2022-01-04T00:00:00"/>
    <x v="19"/>
    <x v="5"/>
    <x v="1"/>
    <x v="0"/>
    <n v="0"/>
    <x v="19"/>
    <x v="4"/>
    <x v="2"/>
    <n v="47"/>
    <x v="19"/>
    <x v="84"/>
    <x v="89"/>
    <x v="3"/>
    <x v="0"/>
    <x v="1"/>
  </r>
  <r>
    <d v="2022-01-09T00:00:00"/>
    <x v="18"/>
    <x v="4"/>
    <x v="2"/>
    <x v="0"/>
    <n v="0"/>
    <x v="18"/>
    <x v="4"/>
    <x v="1"/>
    <n v="89"/>
    <x v="18"/>
    <x v="104"/>
    <x v="112"/>
    <x v="4"/>
    <x v="0"/>
    <x v="1"/>
  </r>
  <r>
    <d v="2022-01-10T00:00:00"/>
    <x v="13"/>
    <x v="12"/>
    <x v="1"/>
    <x v="0"/>
    <n v="0"/>
    <x v="13"/>
    <x v="4"/>
    <x v="2"/>
    <n v="55"/>
    <x v="13"/>
    <x v="37"/>
    <x v="38"/>
    <x v="26"/>
    <x v="0"/>
    <x v="1"/>
  </r>
  <r>
    <d v="2022-01-11T00:00:00"/>
    <x v="18"/>
    <x v="13"/>
    <x v="2"/>
    <x v="0"/>
    <n v="0"/>
    <x v="18"/>
    <x v="4"/>
    <x v="1"/>
    <n v="89"/>
    <x v="18"/>
    <x v="188"/>
    <x v="224"/>
    <x v="5"/>
    <x v="0"/>
    <x v="1"/>
  </r>
  <r>
    <d v="2022-01-13T00:00:00"/>
    <x v="40"/>
    <x v="2"/>
    <x v="1"/>
    <x v="0"/>
    <n v="0"/>
    <x v="40"/>
    <x v="2"/>
    <x v="0"/>
    <n v="150"/>
    <x v="40"/>
    <x v="170"/>
    <x v="225"/>
    <x v="22"/>
    <x v="0"/>
    <x v="1"/>
  </r>
  <r>
    <d v="2022-01-14T00:00:00"/>
    <x v="31"/>
    <x v="12"/>
    <x v="2"/>
    <x v="0"/>
    <n v="0"/>
    <x v="31"/>
    <x v="2"/>
    <x v="2"/>
    <n v="44"/>
    <x v="31"/>
    <x v="189"/>
    <x v="226"/>
    <x v="29"/>
    <x v="0"/>
    <x v="1"/>
  </r>
  <r>
    <d v="2022-01-15T00:00:00"/>
    <x v="22"/>
    <x v="9"/>
    <x v="2"/>
    <x v="1"/>
    <n v="0"/>
    <x v="22"/>
    <x v="0"/>
    <x v="0"/>
    <n v="121"/>
    <x v="22"/>
    <x v="190"/>
    <x v="227"/>
    <x v="17"/>
    <x v="0"/>
    <x v="1"/>
  </r>
  <r>
    <d v="2022-01-16T00:00:00"/>
    <x v="9"/>
    <x v="14"/>
    <x v="1"/>
    <x v="1"/>
    <n v="0"/>
    <x v="9"/>
    <x v="2"/>
    <x v="1"/>
    <n v="112"/>
    <x v="9"/>
    <x v="191"/>
    <x v="228"/>
    <x v="23"/>
    <x v="0"/>
    <x v="1"/>
  </r>
  <r>
    <d v="2022-01-17T00:00:00"/>
    <x v="17"/>
    <x v="7"/>
    <x v="1"/>
    <x v="0"/>
    <n v="0"/>
    <x v="17"/>
    <x v="1"/>
    <x v="1"/>
    <n v="90"/>
    <x v="17"/>
    <x v="72"/>
    <x v="76"/>
    <x v="30"/>
    <x v="0"/>
    <x v="1"/>
  </r>
  <r>
    <d v="2022-01-18T00:00:00"/>
    <x v="25"/>
    <x v="0"/>
    <x v="0"/>
    <x v="1"/>
    <n v="0"/>
    <x v="25"/>
    <x v="3"/>
    <x v="1"/>
    <n v="83"/>
    <x v="25"/>
    <x v="192"/>
    <x v="229"/>
    <x v="7"/>
    <x v="0"/>
    <x v="1"/>
  </r>
  <r>
    <d v="2022-01-20T00:00:00"/>
    <x v="32"/>
    <x v="13"/>
    <x v="2"/>
    <x v="1"/>
    <n v="0"/>
    <x v="32"/>
    <x v="0"/>
    <x v="0"/>
    <n v="126"/>
    <x v="32"/>
    <x v="115"/>
    <x v="124"/>
    <x v="9"/>
    <x v="0"/>
    <x v="1"/>
  </r>
  <r>
    <d v="2022-01-20T00:00:00"/>
    <x v="9"/>
    <x v="11"/>
    <x v="1"/>
    <x v="0"/>
    <n v="0"/>
    <x v="9"/>
    <x v="2"/>
    <x v="1"/>
    <n v="112"/>
    <x v="9"/>
    <x v="193"/>
    <x v="230"/>
    <x v="9"/>
    <x v="0"/>
    <x v="1"/>
  </r>
  <r>
    <d v="2022-01-22T00:00:00"/>
    <x v="16"/>
    <x v="2"/>
    <x v="1"/>
    <x v="1"/>
    <n v="0"/>
    <x v="16"/>
    <x v="3"/>
    <x v="1"/>
    <n v="98"/>
    <x v="16"/>
    <x v="149"/>
    <x v="167"/>
    <x v="18"/>
    <x v="0"/>
    <x v="1"/>
  </r>
  <r>
    <d v="2022-01-23T00:00:00"/>
    <x v="29"/>
    <x v="3"/>
    <x v="0"/>
    <x v="1"/>
    <n v="0"/>
    <x v="29"/>
    <x v="3"/>
    <x v="1"/>
    <n v="105"/>
    <x v="29"/>
    <x v="23"/>
    <x v="231"/>
    <x v="19"/>
    <x v="0"/>
    <x v="1"/>
  </r>
  <r>
    <d v="2022-01-23T00:00:00"/>
    <x v="10"/>
    <x v="6"/>
    <x v="2"/>
    <x v="0"/>
    <n v="0"/>
    <x v="10"/>
    <x v="1"/>
    <x v="0"/>
    <n v="120"/>
    <x v="10"/>
    <x v="57"/>
    <x v="59"/>
    <x v="19"/>
    <x v="0"/>
    <x v="1"/>
  </r>
  <r>
    <d v="2022-01-24T00:00:00"/>
    <x v="28"/>
    <x v="1"/>
    <x v="1"/>
    <x v="0"/>
    <n v="0"/>
    <x v="28"/>
    <x v="4"/>
    <x v="0"/>
    <n v="148"/>
    <x v="28"/>
    <x v="194"/>
    <x v="232"/>
    <x v="27"/>
    <x v="0"/>
    <x v="1"/>
  </r>
  <r>
    <d v="2022-01-25T00:00:00"/>
    <x v="39"/>
    <x v="12"/>
    <x v="2"/>
    <x v="1"/>
    <n v="0"/>
    <x v="39"/>
    <x v="2"/>
    <x v="0"/>
    <n v="134"/>
    <x v="39"/>
    <x v="195"/>
    <x v="233"/>
    <x v="11"/>
    <x v="0"/>
    <x v="1"/>
  </r>
  <r>
    <d v="2022-01-28T00:00:00"/>
    <x v="21"/>
    <x v="14"/>
    <x v="2"/>
    <x v="0"/>
    <n v="0"/>
    <x v="21"/>
    <x v="2"/>
    <x v="3"/>
    <n v="13"/>
    <x v="21"/>
    <x v="196"/>
    <x v="234"/>
    <x v="14"/>
    <x v="0"/>
    <x v="1"/>
  </r>
  <r>
    <d v="2022-01-31T00:00:00"/>
    <x v="12"/>
    <x v="2"/>
    <x v="1"/>
    <x v="1"/>
    <n v="0"/>
    <x v="12"/>
    <x v="0"/>
    <x v="0"/>
    <n v="141"/>
    <x v="12"/>
    <x v="197"/>
    <x v="235"/>
    <x v="25"/>
    <x v="0"/>
    <x v="1"/>
  </r>
  <r>
    <d v="2022-01-31T00:00:00"/>
    <x v="41"/>
    <x v="0"/>
    <x v="2"/>
    <x v="1"/>
    <n v="0"/>
    <x v="41"/>
    <x v="1"/>
    <x v="0"/>
    <n v="138"/>
    <x v="41"/>
    <x v="198"/>
    <x v="236"/>
    <x v="25"/>
    <x v="0"/>
    <x v="1"/>
  </r>
  <r>
    <d v="2022-02-01T00:00:00"/>
    <x v="24"/>
    <x v="0"/>
    <x v="2"/>
    <x v="1"/>
    <n v="0"/>
    <x v="24"/>
    <x v="3"/>
    <x v="0"/>
    <n v="133"/>
    <x v="24"/>
    <x v="199"/>
    <x v="237"/>
    <x v="0"/>
    <x v="1"/>
    <x v="1"/>
  </r>
  <r>
    <d v="2022-02-03T00:00:00"/>
    <x v="9"/>
    <x v="6"/>
    <x v="2"/>
    <x v="0"/>
    <n v="0"/>
    <x v="9"/>
    <x v="2"/>
    <x v="1"/>
    <n v="112"/>
    <x v="9"/>
    <x v="177"/>
    <x v="238"/>
    <x v="2"/>
    <x v="1"/>
    <x v="1"/>
  </r>
  <r>
    <d v="2022-02-05T00:00:00"/>
    <x v="30"/>
    <x v="2"/>
    <x v="2"/>
    <x v="1"/>
    <n v="0"/>
    <x v="30"/>
    <x v="2"/>
    <x v="3"/>
    <n v="37"/>
    <x v="30"/>
    <x v="200"/>
    <x v="239"/>
    <x v="15"/>
    <x v="1"/>
    <x v="1"/>
  </r>
  <r>
    <d v="2022-02-06T00:00:00"/>
    <x v="29"/>
    <x v="2"/>
    <x v="2"/>
    <x v="1"/>
    <n v="0"/>
    <x v="29"/>
    <x v="3"/>
    <x v="1"/>
    <n v="105"/>
    <x v="29"/>
    <x v="25"/>
    <x v="240"/>
    <x v="16"/>
    <x v="1"/>
    <x v="1"/>
  </r>
  <r>
    <d v="2022-02-08T00:00:00"/>
    <x v="24"/>
    <x v="14"/>
    <x v="1"/>
    <x v="1"/>
    <n v="0"/>
    <x v="24"/>
    <x v="3"/>
    <x v="0"/>
    <n v="133"/>
    <x v="24"/>
    <x v="114"/>
    <x v="123"/>
    <x v="21"/>
    <x v="1"/>
    <x v="1"/>
  </r>
  <r>
    <d v="2022-02-08T00:00:00"/>
    <x v="3"/>
    <x v="8"/>
    <x v="1"/>
    <x v="1"/>
    <n v="0"/>
    <x v="3"/>
    <x v="3"/>
    <x v="2"/>
    <n v="44"/>
    <x v="3"/>
    <x v="165"/>
    <x v="241"/>
    <x v="21"/>
    <x v="1"/>
    <x v="1"/>
  </r>
  <r>
    <d v="2022-02-09T00:00:00"/>
    <x v="18"/>
    <x v="12"/>
    <x v="1"/>
    <x v="0"/>
    <n v="0"/>
    <x v="18"/>
    <x v="4"/>
    <x v="1"/>
    <n v="89"/>
    <x v="18"/>
    <x v="201"/>
    <x v="242"/>
    <x v="4"/>
    <x v="1"/>
    <x v="1"/>
  </r>
  <r>
    <d v="2022-02-12T00:00:00"/>
    <x v="20"/>
    <x v="10"/>
    <x v="2"/>
    <x v="1"/>
    <n v="0"/>
    <x v="20"/>
    <x v="2"/>
    <x v="0"/>
    <n v="148"/>
    <x v="20"/>
    <x v="185"/>
    <x v="221"/>
    <x v="6"/>
    <x v="1"/>
    <x v="1"/>
  </r>
  <r>
    <d v="2022-02-14T00:00:00"/>
    <x v="42"/>
    <x v="6"/>
    <x v="1"/>
    <x v="1"/>
    <n v="0"/>
    <x v="42"/>
    <x v="4"/>
    <x v="3"/>
    <n v="18"/>
    <x v="42"/>
    <x v="66"/>
    <x v="243"/>
    <x v="29"/>
    <x v="1"/>
    <x v="1"/>
  </r>
  <r>
    <d v="2022-02-14T00:00:00"/>
    <x v="33"/>
    <x v="8"/>
    <x v="2"/>
    <x v="1"/>
    <n v="0"/>
    <x v="33"/>
    <x v="4"/>
    <x v="3"/>
    <n v="37"/>
    <x v="33"/>
    <x v="85"/>
    <x v="244"/>
    <x v="29"/>
    <x v="1"/>
    <x v="1"/>
  </r>
  <r>
    <d v="2022-02-16T00:00:00"/>
    <x v="18"/>
    <x v="5"/>
    <x v="1"/>
    <x v="1"/>
    <n v="0"/>
    <x v="18"/>
    <x v="4"/>
    <x v="1"/>
    <n v="89"/>
    <x v="18"/>
    <x v="145"/>
    <x v="162"/>
    <x v="23"/>
    <x v="1"/>
    <x v="1"/>
  </r>
  <r>
    <d v="2022-02-19T00:00:00"/>
    <x v="29"/>
    <x v="10"/>
    <x v="1"/>
    <x v="1"/>
    <n v="0"/>
    <x v="29"/>
    <x v="3"/>
    <x v="1"/>
    <n v="105"/>
    <x v="29"/>
    <x v="202"/>
    <x v="245"/>
    <x v="8"/>
    <x v="1"/>
    <x v="1"/>
  </r>
  <r>
    <d v="2022-02-20T00:00:00"/>
    <x v="35"/>
    <x v="2"/>
    <x v="2"/>
    <x v="1"/>
    <n v="0"/>
    <x v="35"/>
    <x v="2"/>
    <x v="1"/>
    <n v="73"/>
    <x v="35"/>
    <x v="203"/>
    <x v="246"/>
    <x v="9"/>
    <x v="1"/>
    <x v="1"/>
  </r>
  <r>
    <d v="2022-02-23T00:00:00"/>
    <x v="2"/>
    <x v="2"/>
    <x v="1"/>
    <x v="0"/>
    <n v="0"/>
    <x v="2"/>
    <x v="2"/>
    <x v="1"/>
    <n v="112"/>
    <x v="2"/>
    <x v="2"/>
    <x v="2"/>
    <x v="19"/>
    <x v="1"/>
    <x v="1"/>
  </r>
  <r>
    <d v="2022-02-23T00:00:00"/>
    <x v="21"/>
    <x v="1"/>
    <x v="1"/>
    <x v="1"/>
    <n v="0"/>
    <x v="21"/>
    <x v="2"/>
    <x v="3"/>
    <n v="13"/>
    <x v="21"/>
    <x v="204"/>
    <x v="247"/>
    <x v="19"/>
    <x v="1"/>
    <x v="1"/>
  </r>
  <r>
    <d v="2022-02-23T00:00:00"/>
    <x v="43"/>
    <x v="6"/>
    <x v="2"/>
    <x v="0"/>
    <n v="0"/>
    <x v="43"/>
    <x v="4"/>
    <x v="1"/>
    <n v="90"/>
    <x v="43"/>
    <x v="18"/>
    <x v="218"/>
    <x v="19"/>
    <x v="1"/>
    <x v="1"/>
  </r>
  <r>
    <d v="2022-02-27T00:00:00"/>
    <x v="35"/>
    <x v="11"/>
    <x v="2"/>
    <x v="1"/>
    <n v="0"/>
    <x v="35"/>
    <x v="2"/>
    <x v="1"/>
    <n v="73"/>
    <x v="35"/>
    <x v="205"/>
    <x v="248"/>
    <x v="13"/>
    <x v="1"/>
    <x v="1"/>
  </r>
  <r>
    <d v="2022-02-27T00:00:00"/>
    <x v="24"/>
    <x v="1"/>
    <x v="2"/>
    <x v="0"/>
    <n v="0"/>
    <x v="24"/>
    <x v="3"/>
    <x v="0"/>
    <n v="133"/>
    <x v="24"/>
    <x v="206"/>
    <x v="249"/>
    <x v="13"/>
    <x v="1"/>
    <x v="1"/>
  </r>
  <r>
    <d v="2022-02-28T00:00:00"/>
    <x v="8"/>
    <x v="1"/>
    <x v="2"/>
    <x v="1"/>
    <n v="0"/>
    <x v="8"/>
    <x v="1"/>
    <x v="1"/>
    <n v="67"/>
    <x v="8"/>
    <x v="207"/>
    <x v="250"/>
    <x v="14"/>
    <x v="1"/>
    <x v="1"/>
  </r>
  <r>
    <d v="2022-03-04T00:00:00"/>
    <x v="42"/>
    <x v="10"/>
    <x v="0"/>
    <x v="0"/>
    <n v="0"/>
    <x v="42"/>
    <x v="4"/>
    <x v="3"/>
    <n v="18"/>
    <x v="42"/>
    <x v="208"/>
    <x v="251"/>
    <x v="3"/>
    <x v="2"/>
    <x v="1"/>
  </r>
  <r>
    <d v="2022-03-06T00:00:00"/>
    <x v="3"/>
    <x v="13"/>
    <x v="2"/>
    <x v="1"/>
    <n v="0"/>
    <x v="3"/>
    <x v="3"/>
    <x v="2"/>
    <n v="44"/>
    <x v="3"/>
    <x v="209"/>
    <x v="252"/>
    <x v="16"/>
    <x v="2"/>
    <x v="1"/>
  </r>
  <r>
    <d v="2022-03-07T00:00:00"/>
    <x v="6"/>
    <x v="5"/>
    <x v="2"/>
    <x v="1"/>
    <n v="0"/>
    <x v="6"/>
    <x v="3"/>
    <x v="1"/>
    <n v="71"/>
    <x v="6"/>
    <x v="210"/>
    <x v="253"/>
    <x v="20"/>
    <x v="2"/>
    <x v="1"/>
  </r>
  <r>
    <d v="2022-03-08T00:00:00"/>
    <x v="11"/>
    <x v="2"/>
    <x v="2"/>
    <x v="0"/>
    <n v="0"/>
    <x v="11"/>
    <x v="1"/>
    <x v="1"/>
    <n v="76"/>
    <x v="11"/>
    <x v="211"/>
    <x v="254"/>
    <x v="21"/>
    <x v="2"/>
    <x v="1"/>
  </r>
  <r>
    <d v="2022-03-09T00:00:00"/>
    <x v="28"/>
    <x v="8"/>
    <x v="2"/>
    <x v="0"/>
    <n v="0"/>
    <x v="28"/>
    <x v="4"/>
    <x v="0"/>
    <n v="148"/>
    <x v="28"/>
    <x v="70"/>
    <x v="72"/>
    <x v="4"/>
    <x v="2"/>
    <x v="1"/>
  </r>
  <r>
    <d v="2022-03-09T00:00:00"/>
    <x v="3"/>
    <x v="14"/>
    <x v="1"/>
    <x v="1"/>
    <n v="0"/>
    <x v="3"/>
    <x v="3"/>
    <x v="2"/>
    <n v="44"/>
    <x v="3"/>
    <x v="103"/>
    <x v="111"/>
    <x v="4"/>
    <x v="2"/>
    <x v="1"/>
  </r>
  <r>
    <d v="2022-03-10T00:00:00"/>
    <x v="38"/>
    <x v="4"/>
    <x v="0"/>
    <x v="0"/>
    <n v="0"/>
    <x v="38"/>
    <x v="4"/>
    <x v="1"/>
    <n v="95"/>
    <x v="38"/>
    <x v="125"/>
    <x v="255"/>
    <x v="26"/>
    <x v="2"/>
    <x v="1"/>
  </r>
  <r>
    <d v="2022-03-14T00:00:00"/>
    <x v="21"/>
    <x v="13"/>
    <x v="2"/>
    <x v="1"/>
    <n v="0"/>
    <x v="21"/>
    <x v="2"/>
    <x v="3"/>
    <n v="13"/>
    <x v="21"/>
    <x v="212"/>
    <x v="256"/>
    <x v="29"/>
    <x v="2"/>
    <x v="1"/>
  </r>
  <r>
    <d v="2022-03-14T00:00:00"/>
    <x v="42"/>
    <x v="10"/>
    <x v="2"/>
    <x v="0"/>
    <n v="0"/>
    <x v="42"/>
    <x v="4"/>
    <x v="3"/>
    <n v="18"/>
    <x v="42"/>
    <x v="208"/>
    <x v="251"/>
    <x v="29"/>
    <x v="2"/>
    <x v="1"/>
  </r>
  <r>
    <d v="2022-03-18T00:00:00"/>
    <x v="40"/>
    <x v="13"/>
    <x v="1"/>
    <x v="1"/>
    <n v="0"/>
    <x v="40"/>
    <x v="2"/>
    <x v="0"/>
    <n v="150"/>
    <x v="40"/>
    <x v="64"/>
    <x v="257"/>
    <x v="7"/>
    <x v="2"/>
    <x v="1"/>
  </r>
  <r>
    <d v="2022-03-18T00:00:00"/>
    <x v="26"/>
    <x v="9"/>
    <x v="2"/>
    <x v="1"/>
    <n v="0"/>
    <x v="26"/>
    <x v="4"/>
    <x v="2"/>
    <n v="48"/>
    <x v="26"/>
    <x v="10"/>
    <x v="47"/>
    <x v="7"/>
    <x v="2"/>
    <x v="1"/>
  </r>
  <r>
    <d v="2022-03-19T00:00:00"/>
    <x v="41"/>
    <x v="2"/>
    <x v="0"/>
    <x v="1"/>
    <n v="0"/>
    <x v="41"/>
    <x v="1"/>
    <x v="0"/>
    <n v="138"/>
    <x v="41"/>
    <x v="105"/>
    <x v="113"/>
    <x v="8"/>
    <x v="2"/>
    <x v="1"/>
  </r>
  <r>
    <d v="2022-03-23T00:00:00"/>
    <x v="18"/>
    <x v="0"/>
    <x v="2"/>
    <x v="1"/>
    <n v="0"/>
    <x v="18"/>
    <x v="4"/>
    <x v="1"/>
    <n v="89"/>
    <x v="18"/>
    <x v="213"/>
    <x v="258"/>
    <x v="19"/>
    <x v="2"/>
    <x v="1"/>
  </r>
  <r>
    <d v="2022-03-25T00:00:00"/>
    <x v="16"/>
    <x v="13"/>
    <x v="0"/>
    <x v="0"/>
    <n v="0"/>
    <x v="16"/>
    <x v="3"/>
    <x v="1"/>
    <n v="98"/>
    <x v="16"/>
    <x v="140"/>
    <x v="155"/>
    <x v="11"/>
    <x v="2"/>
    <x v="1"/>
  </r>
  <r>
    <d v="2022-03-25T00:00:00"/>
    <x v="28"/>
    <x v="14"/>
    <x v="2"/>
    <x v="0"/>
    <n v="0"/>
    <x v="28"/>
    <x v="4"/>
    <x v="0"/>
    <n v="148"/>
    <x v="28"/>
    <x v="42"/>
    <x v="43"/>
    <x v="11"/>
    <x v="2"/>
    <x v="1"/>
  </r>
  <r>
    <d v="2022-03-29T00:00:00"/>
    <x v="18"/>
    <x v="4"/>
    <x v="1"/>
    <x v="0"/>
    <n v="0"/>
    <x v="18"/>
    <x v="4"/>
    <x v="1"/>
    <n v="89"/>
    <x v="18"/>
    <x v="104"/>
    <x v="112"/>
    <x v="28"/>
    <x v="2"/>
    <x v="1"/>
  </r>
  <r>
    <d v="2022-03-30T00:00:00"/>
    <x v="16"/>
    <x v="10"/>
    <x v="1"/>
    <x v="1"/>
    <n v="0"/>
    <x v="16"/>
    <x v="3"/>
    <x v="1"/>
    <n v="98"/>
    <x v="16"/>
    <x v="160"/>
    <x v="186"/>
    <x v="24"/>
    <x v="2"/>
    <x v="1"/>
  </r>
  <r>
    <d v="2022-04-01T00:00:00"/>
    <x v="29"/>
    <x v="13"/>
    <x v="1"/>
    <x v="1"/>
    <n v="0"/>
    <x v="29"/>
    <x v="3"/>
    <x v="1"/>
    <n v="105"/>
    <x v="29"/>
    <x v="214"/>
    <x v="259"/>
    <x v="0"/>
    <x v="3"/>
    <x v="1"/>
  </r>
  <r>
    <d v="2022-04-02T00:00:00"/>
    <x v="29"/>
    <x v="8"/>
    <x v="2"/>
    <x v="1"/>
    <n v="0"/>
    <x v="29"/>
    <x v="3"/>
    <x v="1"/>
    <n v="105"/>
    <x v="29"/>
    <x v="215"/>
    <x v="260"/>
    <x v="1"/>
    <x v="3"/>
    <x v="1"/>
  </r>
  <r>
    <d v="2022-04-06T00:00:00"/>
    <x v="17"/>
    <x v="13"/>
    <x v="0"/>
    <x v="1"/>
    <n v="0"/>
    <x v="17"/>
    <x v="1"/>
    <x v="1"/>
    <n v="90"/>
    <x v="17"/>
    <x v="153"/>
    <x v="171"/>
    <x v="16"/>
    <x v="3"/>
    <x v="1"/>
  </r>
  <r>
    <d v="2022-04-07T00:00:00"/>
    <x v="42"/>
    <x v="11"/>
    <x v="2"/>
    <x v="0"/>
    <n v="0"/>
    <x v="42"/>
    <x v="4"/>
    <x v="3"/>
    <n v="18"/>
    <x v="42"/>
    <x v="216"/>
    <x v="261"/>
    <x v="20"/>
    <x v="3"/>
    <x v="1"/>
  </r>
  <r>
    <d v="2022-04-09T00:00:00"/>
    <x v="34"/>
    <x v="4"/>
    <x v="0"/>
    <x v="1"/>
    <n v="0"/>
    <x v="34"/>
    <x v="1"/>
    <x v="3"/>
    <n v="37"/>
    <x v="34"/>
    <x v="70"/>
    <x v="262"/>
    <x v="4"/>
    <x v="3"/>
    <x v="1"/>
  </r>
  <r>
    <d v="2022-04-09T00:00:00"/>
    <x v="29"/>
    <x v="0"/>
    <x v="1"/>
    <x v="0"/>
    <n v="0"/>
    <x v="29"/>
    <x v="3"/>
    <x v="1"/>
    <n v="105"/>
    <x v="29"/>
    <x v="217"/>
    <x v="263"/>
    <x v="4"/>
    <x v="3"/>
    <x v="1"/>
  </r>
  <r>
    <d v="2022-04-13T00:00:00"/>
    <x v="21"/>
    <x v="12"/>
    <x v="0"/>
    <x v="0"/>
    <n v="0"/>
    <x v="21"/>
    <x v="2"/>
    <x v="3"/>
    <n v="13"/>
    <x v="21"/>
    <x v="218"/>
    <x v="264"/>
    <x v="22"/>
    <x v="3"/>
    <x v="1"/>
  </r>
  <r>
    <d v="2022-04-18T00:00:00"/>
    <x v="41"/>
    <x v="0"/>
    <x v="2"/>
    <x v="1"/>
    <n v="0"/>
    <x v="41"/>
    <x v="1"/>
    <x v="0"/>
    <n v="138"/>
    <x v="41"/>
    <x v="198"/>
    <x v="236"/>
    <x v="7"/>
    <x v="3"/>
    <x v="1"/>
  </r>
  <r>
    <d v="2022-04-20T00:00:00"/>
    <x v="30"/>
    <x v="13"/>
    <x v="0"/>
    <x v="0"/>
    <n v="0"/>
    <x v="30"/>
    <x v="2"/>
    <x v="3"/>
    <n v="37"/>
    <x v="30"/>
    <x v="219"/>
    <x v="265"/>
    <x v="9"/>
    <x v="3"/>
    <x v="1"/>
  </r>
  <r>
    <d v="2022-04-20T00:00:00"/>
    <x v="35"/>
    <x v="7"/>
    <x v="2"/>
    <x v="0"/>
    <n v="0"/>
    <x v="35"/>
    <x v="2"/>
    <x v="1"/>
    <n v="73"/>
    <x v="35"/>
    <x v="62"/>
    <x v="64"/>
    <x v="9"/>
    <x v="3"/>
    <x v="1"/>
  </r>
  <r>
    <d v="2022-04-21T00:00:00"/>
    <x v="28"/>
    <x v="13"/>
    <x v="2"/>
    <x v="1"/>
    <n v="0"/>
    <x v="28"/>
    <x v="4"/>
    <x v="0"/>
    <n v="148"/>
    <x v="28"/>
    <x v="48"/>
    <x v="49"/>
    <x v="10"/>
    <x v="3"/>
    <x v="1"/>
  </r>
  <r>
    <d v="2022-04-21T00:00:00"/>
    <x v="42"/>
    <x v="12"/>
    <x v="1"/>
    <x v="0"/>
    <n v="0"/>
    <x v="42"/>
    <x v="4"/>
    <x v="3"/>
    <n v="18"/>
    <x v="42"/>
    <x v="115"/>
    <x v="266"/>
    <x v="10"/>
    <x v="3"/>
    <x v="1"/>
  </r>
  <r>
    <d v="2022-04-23T00:00:00"/>
    <x v="11"/>
    <x v="1"/>
    <x v="1"/>
    <x v="0"/>
    <n v="0"/>
    <x v="11"/>
    <x v="1"/>
    <x v="1"/>
    <n v="76"/>
    <x v="11"/>
    <x v="125"/>
    <x v="138"/>
    <x v="19"/>
    <x v="3"/>
    <x v="1"/>
  </r>
  <r>
    <d v="2022-04-24T00:00:00"/>
    <x v="13"/>
    <x v="7"/>
    <x v="2"/>
    <x v="0"/>
    <n v="0"/>
    <x v="13"/>
    <x v="4"/>
    <x v="2"/>
    <n v="55"/>
    <x v="13"/>
    <x v="3"/>
    <x v="15"/>
    <x v="27"/>
    <x v="3"/>
    <x v="1"/>
  </r>
  <r>
    <d v="2022-04-25T00:00:00"/>
    <x v="3"/>
    <x v="0"/>
    <x v="2"/>
    <x v="1"/>
    <n v="0"/>
    <x v="3"/>
    <x v="3"/>
    <x v="2"/>
    <n v="44"/>
    <x v="3"/>
    <x v="220"/>
    <x v="267"/>
    <x v="11"/>
    <x v="3"/>
    <x v="1"/>
  </r>
  <r>
    <d v="2022-04-25T00:00:00"/>
    <x v="6"/>
    <x v="6"/>
    <x v="1"/>
    <x v="0"/>
    <n v="0"/>
    <x v="6"/>
    <x v="3"/>
    <x v="1"/>
    <n v="71"/>
    <x v="6"/>
    <x v="6"/>
    <x v="6"/>
    <x v="11"/>
    <x v="3"/>
    <x v="1"/>
  </r>
  <r>
    <d v="2022-04-26T00:00:00"/>
    <x v="26"/>
    <x v="13"/>
    <x v="2"/>
    <x v="1"/>
    <n v="0"/>
    <x v="26"/>
    <x v="4"/>
    <x v="2"/>
    <n v="48"/>
    <x v="26"/>
    <x v="221"/>
    <x v="268"/>
    <x v="12"/>
    <x v="3"/>
    <x v="1"/>
  </r>
  <r>
    <d v="2022-04-28T00:00:00"/>
    <x v="9"/>
    <x v="12"/>
    <x v="2"/>
    <x v="1"/>
    <n v="0"/>
    <x v="9"/>
    <x v="2"/>
    <x v="1"/>
    <n v="112"/>
    <x v="9"/>
    <x v="222"/>
    <x v="269"/>
    <x v="14"/>
    <x v="3"/>
    <x v="1"/>
  </r>
  <r>
    <d v="2022-04-30T00:00:00"/>
    <x v="21"/>
    <x v="10"/>
    <x v="1"/>
    <x v="0"/>
    <n v="0"/>
    <x v="21"/>
    <x v="2"/>
    <x v="3"/>
    <n v="13"/>
    <x v="21"/>
    <x v="30"/>
    <x v="31"/>
    <x v="24"/>
    <x v="3"/>
    <x v="1"/>
  </r>
  <r>
    <d v="2022-04-30T00:00:00"/>
    <x v="26"/>
    <x v="6"/>
    <x v="2"/>
    <x v="0"/>
    <n v="0"/>
    <x v="26"/>
    <x v="4"/>
    <x v="2"/>
    <n v="48"/>
    <x v="26"/>
    <x v="159"/>
    <x v="185"/>
    <x v="24"/>
    <x v="3"/>
    <x v="1"/>
  </r>
  <r>
    <d v="2022-05-01T00:00:00"/>
    <x v="13"/>
    <x v="0"/>
    <x v="0"/>
    <x v="0"/>
    <n v="0"/>
    <x v="13"/>
    <x v="4"/>
    <x v="2"/>
    <n v="55"/>
    <x v="13"/>
    <x v="223"/>
    <x v="270"/>
    <x v="0"/>
    <x v="4"/>
    <x v="1"/>
  </r>
  <r>
    <d v="2022-05-01T00:00:00"/>
    <x v="38"/>
    <x v="2"/>
    <x v="1"/>
    <x v="0"/>
    <n v="0"/>
    <x v="38"/>
    <x v="4"/>
    <x v="1"/>
    <n v="95"/>
    <x v="38"/>
    <x v="102"/>
    <x v="109"/>
    <x v="0"/>
    <x v="4"/>
    <x v="1"/>
  </r>
  <r>
    <d v="2022-05-02T00:00:00"/>
    <x v="2"/>
    <x v="7"/>
    <x v="1"/>
    <x v="1"/>
    <n v="0"/>
    <x v="2"/>
    <x v="2"/>
    <x v="1"/>
    <n v="112"/>
    <x v="2"/>
    <x v="9"/>
    <x v="271"/>
    <x v="1"/>
    <x v="4"/>
    <x v="1"/>
  </r>
  <r>
    <d v="2022-05-04T00:00:00"/>
    <x v="14"/>
    <x v="9"/>
    <x v="2"/>
    <x v="0"/>
    <n v="0"/>
    <x v="14"/>
    <x v="0"/>
    <x v="2"/>
    <n v="61"/>
    <x v="14"/>
    <x v="224"/>
    <x v="272"/>
    <x v="3"/>
    <x v="4"/>
    <x v="1"/>
  </r>
  <r>
    <d v="2022-05-06T00:00:00"/>
    <x v="13"/>
    <x v="11"/>
    <x v="2"/>
    <x v="0"/>
    <n v="0"/>
    <x v="13"/>
    <x v="4"/>
    <x v="2"/>
    <n v="55"/>
    <x v="13"/>
    <x v="225"/>
    <x v="273"/>
    <x v="16"/>
    <x v="4"/>
    <x v="1"/>
  </r>
  <r>
    <d v="2022-05-07T00:00:00"/>
    <x v="27"/>
    <x v="7"/>
    <x v="1"/>
    <x v="1"/>
    <n v="0"/>
    <x v="27"/>
    <x v="2"/>
    <x v="3"/>
    <n v="12"/>
    <x v="27"/>
    <x v="226"/>
    <x v="274"/>
    <x v="20"/>
    <x v="4"/>
    <x v="1"/>
  </r>
  <r>
    <d v="2022-05-07T00:00:00"/>
    <x v="26"/>
    <x v="5"/>
    <x v="1"/>
    <x v="0"/>
    <n v="0"/>
    <x v="26"/>
    <x v="4"/>
    <x v="2"/>
    <n v="48"/>
    <x v="26"/>
    <x v="226"/>
    <x v="275"/>
    <x v="20"/>
    <x v="4"/>
    <x v="1"/>
  </r>
  <r>
    <d v="2022-05-08T00:00:00"/>
    <x v="22"/>
    <x v="11"/>
    <x v="1"/>
    <x v="0"/>
    <n v="0"/>
    <x v="22"/>
    <x v="0"/>
    <x v="0"/>
    <n v="121"/>
    <x v="22"/>
    <x v="227"/>
    <x v="276"/>
    <x v="21"/>
    <x v="4"/>
    <x v="1"/>
  </r>
  <r>
    <d v="2022-05-09T00:00:00"/>
    <x v="39"/>
    <x v="4"/>
    <x v="0"/>
    <x v="1"/>
    <n v="0"/>
    <x v="39"/>
    <x v="2"/>
    <x v="0"/>
    <n v="134"/>
    <x v="39"/>
    <x v="228"/>
    <x v="277"/>
    <x v="4"/>
    <x v="4"/>
    <x v="1"/>
  </r>
  <r>
    <d v="2022-05-10T00:00:00"/>
    <x v="37"/>
    <x v="2"/>
    <x v="2"/>
    <x v="0"/>
    <n v="0"/>
    <x v="37"/>
    <x v="3"/>
    <x v="3"/>
    <n v="6"/>
    <x v="37"/>
    <x v="90"/>
    <x v="95"/>
    <x v="26"/>
    <x v="4"/>
    <x v="1"/>
  </r>
  <r>
    <d v="2022-05-12T00:00:00"/>
    <x v="31"/>
    <x v="11"/>
    <x v="1"/>
    <x v="1"/>
    <n v="0"/>
    <x v="31"/>
    <x v="2"/>
    <x v="2"/>
    <n v="44"/>
    <x v="31"/>
    <x v="162"/>
    <x v="188"/>
    <x v="6"/>
    <x v="4"/>
    <x v="1"/>
  </r>
  <r>
    <d v="2022-05-13T00:00:00"/>
    <x v="35"/>
    <x v="3"/>
    <x v="2"/>
    <x v="0"/>
    <n v="0"/>
    <x v="35"/>
    <x v="2"/>
    <x v="1"/>
    <n v="73"/>
    <x v="35"/>
    <x v="229"/>
    <x v="278"/>
    <x v="22"/>
    <x v="4"/>
    <x v="1"/>
  </r>
  <r>
    <d v="2022-05-14T00:00:00"/>
    <x v="25"/>
    <x v="12"/>
    <x v="2"/>
    <x v="1"/>
    <n v="0"/>
    <x v="25"/>
    <x v="3"/>
    <x v="1"/>
    <n v="83"/>
    <x v="25"/>
    <x v="230"/>
    <x v="279"/>
    <x v="29"/>
    <x v="4"/>
    <x v="1"/>
  </r>
  <r>
    <d v="2022-05-15T00:00:00"/>
    <x v="14"/>
    <x v="3"/>
    <x v="1"/>
    <x v="0"/>
    <n v="0"/>
    <x v="14"/>
    <x v="0"/>
    <x v="2"/>
    <n v="61"/>
    <x v="14"/>
    <x v="231"/>
    <x v="280"/>
    <x v="17"/>
    <x v="4"/>
    <x v="1"/>
  </r>
  <r>
    <d v="2022-05-16T00:00:00"/>
    <x v="20"/>
    <x v="10"/>
    <x v="2"/>
    <x v="1"/>
    <n v="0"/>
    <x v="20"/>
    <x v="2"/>
    <x v="0"/>
    <n v="148"/>
    <x v="20"/>
    <x v="185"/>
    <x v="221"/>
    <x v="23"/>
    <x v="4"/>
    <x v="1"/>
  </r>
  <r>
    <d v="2022-05-16T00:00:00"/>
    <x v="5"/>
    <x v="10"/>
    <x v="1"/>
    <x v="0"/>
    <n v="0"/>
    <x v="5"/>
    <x v="4"/>
    <x v="1"/>
    <n v="93"/>
    <x v="5"/>
    <x v="232"/>
    <x v="281"/>
    <x v="23"/>
    <x v="4"/>
    <x v="1"/>
  </r>
  <r>
    <d v="2022-05-17T00:00:00"/>
    <x v="26"/>
    <x v="6"/>
    <x v="2"/>
    <x v="1"/>
    <n v="0"/>
    <x v="26"/>
    <x v="4"/>
    <x v="2"/>
    <n v="48"/>
    <x v="26"/>
    <x v="159"/>
    <x v="185"/>
    <x v="30"/>
    <x v="4"/>
    <x v="1"/>
  </r>
  <r>
    <d v="2022-05-18T00:00:00"/>
    <x v="26"/>
    <x v="7"/>
    <x v="0"/>
    <x v="0"/>
    <n v="0"/>
    <x v="26"/>
    <x v="4"/>
    <x v="2"/>
    <n v="48"/>
    <x v="26"/>
    <x v="40"/>
    <x v="41"/>
    <x v="7"/>
    <x v="4"/>
    <x v="1"/>
  </r>
  <r>
    <d v="2022-05-18T00:00:00"/>
    <x v="1"/>
    <x v="6"/>
    <x v="0"/>
    <x v="0"/>
    <n v="0"/>
    <x v="1"/>
    <x v="1"/>
    <x v="1"/>
    <n v="72"/>
    <x v="1"/>
    <x v="233"/>
    <x v="282"/>
    <x v="7"/>
    <x v="4"/>
    <x v="1"/>
  </r>
  <r>
    <d v="2022-05-20T00:00:00"/>
    <x v="11"/>
    <x v="1"/>
    <x v="1"/>
    <x v="1"/>
    <n v="0"/>
    <x v="11"/>
    <x v="1"/>
    <x v="1"/>
    <n v="76"/>
    <x v="11"/>
    <x v="125"/>
    <x v="138"/>
    <x v="9"/>
    <x v="4"/>
    <x v="1"/>
  </r>
  <r>
    <d v="2022-05-22T00:00:00"/>
    <x v="27"/>
    <x v="4"/>
    <x v="2"/>
    <x v="0"/>
    <n v="0"/>
    <x v="27"/>
    <x v="2"/>
    <x v="3"/>
    <n v="12"/>
    <x v="27"/>
    <x v="66"/>
    <x v="116"/>
    <x v="18"/>
    <x v="4"/>
    <x v="1"/>
  </r>
  <r>
    <d v="2022-05-25T00:00:00"/>
    <x v="29"/>
    <x v="11"/>
    <x v="1"/>
    <x v="0"/>
    <n v="0"/>
    <x v="29"/>
    <x v="3"/>
    <x v="1"/>
    <n v="105"/>
    <x v="29"/>
    <x v="234"/>
    <x v="283"/>
    <x v="11"/>
    <x v="4"/>
    <x v="1"/>
  </r>
  <r>
    <d v="2022-05-26T00:00:00"/>
    <x v="33"/>
    <x v="13"/>
    <x v="2"/>
    <x v="0"/>
    <n v="0"/>
    <x v="33"/>
    <x v="4"/>
    <x v="3"/>
    <n v="37"/>
    <x v="33"/>
    <x v="219"/>
    <x v="284"/>
    <x v="12"/>
    <x v="4"/>
    <x v="1"/>
  </r>
  <r>
    <d v="2022-05-26T00:00:00"/>
    <x v="26"/>
    <x v="13"/>
    <x v="1"/>
    <x v="0"/>
    <n v="0"/>
    <x v="26"/>
    <x v="4"/>
    <x v="2"/>
    <n v="48"/>
    <x v="26"/>
    <x v="221"/>
    <x v="268"/>
    <x v="12"/>
    <x v="4"/>
    <x v="1"/>
  </r>
  <r>
    <d v="2022-05-28T00:00:00"/>
    <x v="41"/>
    <x v="9"/>
    <x v="0"/>
    <x v="1"/>
    <n v="0"/>
    <x v="41"/>
    <x v="1"/>
    <x v="0"/>
    <n v="138"/>
    <x v="41"/>
    <x v="235"/>
    <x v="285"/>
    <x v="14"/>
    <x v="4"/>
    <x v="1"/>
  </r>
  <r>
    <d v="2022-05-28T00:00:00"/>
    <x v="25"/>
    <x v="3"/>
    <x v="0"/>
    <x v="0"/>
    <n v="0"/>
    <x v="25"/>
    <x v="3"/>
    <x v="1"/>
    <n v="83"/>
    <x v="25"/>
    <x v="236"/>
    <x v="286"/>
    <x v="14"/>
    <x v="4"/>
    <x v="1"/>
  </r>
  <r>
    <d v="2022-05-28T00:00:00"/>
    <x v="20"/>
    <x v="0"/>
    <x v="1"/>
    <x v="1"/>
    <n v="0"/>
    <x v="20"/>
    <x v="2"/>
    <x v="0"/>
    <n v="148"/>
    <x v="20"/>
    <x v="69"/>
    <x v="71"/>
    <x v="14"/>
    <x v="4"/>
    <x v="1"/>
  </r>
  <r>
    <d v="2022-05-28T00:00:00"/>
    <x v="3"/>
    <x v="4"/>
    <x v="1"/>
    <x v="0"/>
    <n v="0"/>
    <x v="3"/>
    <x v="3"/>
    <x v="2"/>
    <n v="44"/>
    <x v="3"/>
    <x v="237"/>
    <x v="287"/>
    <x v="14"/>
    <x v="4"/>
    <x v="1"/>
  </r>
  <r>
    <d v="2022-05-28T00:00:00"/>
    <x v="14"/>
    <x v="12"/>
    <x v="2"/>
    <x v="1"/>
    <n v="0"/>
    <x v="14"/>
    <x v="0"/>
    <x v="2"/>
    <n v="61"/>
    <x v="14"/>
    <x v="238"/>
    <x v="288"/>
    <x v="14"/>
    <x v="4"/>
    <x v="1"/>
  </r>
  <r>
    <d v="2022-05-30T00:00:00"/>
    <x v="11"/>
    <x v="0"/>
    <x v="2"/>
    <x v="0"/>
    <n v="0"/>
    <x v="11"/>
    <x v="1"/>
    <x v="1"/>
    <n v="76"/>
    <x v="11"/>
    <x v="22"/>
    <x v="23"/>
    <x v="24"/>
    <x v="4"/>
    <x v="1"/>
  </r>
  <r>
    <d v="2022-05-30T00:00:00"/>
    <x v="24"/>
    <x v="7"/>
    <x v="0"/>
    <x v="1"/>
    <n v="0"/>
    <x v="24"/>
    <x v="3"/>
    <x v="0"/>
    <n v="133"/>
    <x v="24"/>
    <x v="130"/>
    <x v="144"/>
    <x v="24"/>
    <x v="4"/>
    <x v="1"/>
  </r>
  <r>
    <d v="2022-05-30T00:00:00"/>
    <x v="38"/>
    <x v="8"/>
    <x v="1"/>
    <x v="1"/>
    <n v="0"/>
    <x v="38"/>
    <x v="4"/>
    <x v="1"/>
    <n v="95"/>
    <x v="38"/>
    <x v="239"/>
    <x v="289"/>
    <x v="24"/>
    <x v="4"/>
    <x v="1"/>
  </r>
  <r>
    <d v="2022-06-03T00:00:00"/>
    <x v="25"/>
    <x v="12"/>
    <x v="1"/>
    <x v="0"/>
    <n v="0"/>
    <x v="25"/>
    <x v="3"/>
    <x v="1"/>
    <n v="83"/>
    <x v="25"/>
    <x v="230"/>
    <x v="279"/>
    <x v="2"/>
    <x v="5"/>
    <x v="1"/>
  </r>
  <r>
    <d v="2022-06-10T00:00:00"/>
    <x v="33"/>
    <x v="6"/>
    <x v="0"/>
    <x v="0"/>
    <n v="0"/>
    <x v="33"/>
    <x v="4"/>
    <x v="3"/>
    <n v="37"/>
    <x v="33"/>
    <x v="48"/>
    <x v="98"/>
    <x v="26"/>
    <x v="5"/>
    <x v="1"/>
  </r>
  <r>
    <d v="2022-06-11T00:00:00"/>
    <x v="34"/>
    <x v="10"/>
    <x v="1"/>
    <x v="1"/>
    <n v="0"/>
    <x v="34"/>
    <x v="1"/>
    <x v="3"/>
    <n v="37"/>
    <x v="34"/>
    <x v="137"/>
    <x v="290"/>
    <x v="5"/>
    <x v="5"/>
    <x v="1"/>
  </r>
  <r>
    <d v="2022-06-11T00:00:00"/>
    <x v="32"/>
    <x v="2"/>
    <x v="2"/>
    <x v="0"/>
    <n v="0"/>
    <x v="32"/>
    <x v="0"/>
    <x v="0"/>
    <n v="126"/>
    <x v="32"/>
    <x v="168"/>
    <x v="195"/>
    <x v="5"/>
    <x v="5"/>
    <x v="1"/>
  </r>
  <r>
    <d v="2022-06-13T00:00:00"/>
    <x v="42"/>
    <x v="2"/>
    <x v="2"/>
    <x v="1"/>
    <n v="0"/>
    <x v="42"/>
    <x v="4"/>
    <x v="3"/>
    <n v="18"/>
    <x v="42"/>
    <x v="158"/>
    <x v="181"/>
    <x v="22"/>
    <x v="5"/>
    <x v="1"/>
  </r>
  <r>
    <d v="2022-06-15T00:00:00"/>
    <x v="10"/>
    <x v="1"/>
    <x v="0"/>
    <x v="0"/>
    <n v="0"/>
    <x v="10"/>
    <x v="1"/>
    <x v="0"/>
    <n v="120"/>
    <x v="10"/>
    <x v="240"/>
    <x v="291"/>
    <x v="17"/>
    <x v="5"/>
    <x v="1"/>
  </r>
  <r>
    <d v="2022-06-16T00:00:00"/>
    <x v="19"/>
    <x v="1"/>
    <x v="1"/>
    <x v="1"/>
    <n v="0"/>
    <x v="19"/>
    <x v="4"/>
    <x v="2"/>
    <n v="47"/>
    <x v="19"/>
    <x v="123"/>
    <x v="134"/>
    <x v="23"/>
    <x v="5"/>
    <x v="1"/>
  </r>
  <r>
    <d v="2022-06-19T00:00:00"/>
    <x v="29"/>
    <x v="6"/>
    <x v="2"/>
    <x v="1"/>
    <n v="0"/>
    <x v="29"/>
    <x v="3"/>
    <x v="1"/>
    <n v="105"/>
    <x v="29"/>
    <x v="61"/>
    <x v="63"/>
    <x v="8"/>
    <x v="5"/>
    <x v="1"/>
  </r>
  <r>
    <d v="2022-06-21T00:00:00"/>
    <x v="39"/>
    <x v="12"/>
    <x v="2"/>
    <x v="1"/>
    <n v="0"/>
    <x v="39"/>
    <x v="2"/>
    <x v="0"/>
    <n v="134"/>
    <x v="39"/>
    <x v="195"/>
    <x v="233"/>
    <x v="10"/>
    <x v="5"/>
    <x v="1"/>
  </r>
  <r>
    <d v="2022-06-22T00:00:00"/>
    <x v="17"/>
    <x v="9"/>
    <x v="1"/>
    <x v="1"/>
    <n v="0"/>
    <x v="17"/>
    <x v="1"/>
    <x v="1"/>
    <n v="90"/>
    <x v="17"/>
    <x v="170"/>
    <x v="292"/>
    <x v="18"/>
    <x v="5"/>
    <x v="1"/>
  </r>
  <r>
    <d v="2022-06-22T00:00:00"/>
    <x v="16"/>
    <x v="7"/>
    <x v="2"/>
    <x v="1"/>
    <n v="0"/>
    <x v="16"/>
    <x v="3"/>
    <x v="1"/>
    <n v="98"/>
    <x v="16"/>
    <x v="67"/>
    <x v="69"/>
    <x v="18"/>
    <x v="5"/>
    <x v="1"/>
  </r>
  <r>
    <d v="2022-06-23T00:00:00"/>
    <x v="3"/>
    <x v="6"/>
    <x v="2"/>
    <x v="0"/>
    <n v="0"/>
    <x v="3"/>
    <x v="3"/>
    <x v="2"/>
    <n v="44"/>
    <x v="3"/>
    <x v="241"/>
    <x v="293"/>
    <x v="19"/>
    <x v="5"/>
    <x v="1"/>
  </r>
  <r>
    <d v="2022-06-24T00:00:00"/>
    <x v="30"/>
    <x v="11"/>
    <x v="2"/>
    <x v="1"/>
    <n v="0"/>
    <x v="30"/>
    <x v="2"/>
    <x v="3"/>
    <n v="37"/>
    <x v="30"/>
    <x v="60"/>
    <x v="294"/>
    <x v="27"/>
    <x v="5"/>
    <x v="1"/>
  </r>
  <r>
    <d v="2022-06-25T00:00:00"/>
    <x v="35"/>
    <x v="11"/>
    <x v="1"/>
    <x v="0"/>
    <n v="0"/>
    <x v="35"/>
    <x v="2"/>
    <x v="1"/>
    <n v="73"/>
    <x v="35"/>
    <x v="205"/>
    <x v="248"/>
    <x v="11"/>
    <x v="5"/>
    <x v="1"/>
  </r>
  <r>
    <d v="2022-06-26T00:00:00"/>
    <x v="13"/>
    <x v="7"/>
    <x v="2"/>
    <x v="1"/>
    <n v="0"/>
    <x v="13"/>
    <x v="4"/>
    <x v="2"/>
    <n v="55"/>
    <x v="13"/>
    <x v="3"/>
    <x v="15"/>
    <x v="12"/>
    <x v="5"/>
    <x v="1"/>
  </r>
  <r>
    <d v="2022-06-26T00:00:00"/>
    <x v="23"/>
    <x v="4"/>
    <x v="2"/>
    <x v="0"/>
    <n v="0"/>
    <x v="23"/>
    <x v="1"/>
    <x v="1"/>
    <n v="67"/>
    <x v="23"/>
    <x v="242"/>
    <x v="295"/>
    <x v="12"/>
    <x v="5"/>
    <x v="1"/>
  </r>
  <r>
    <d v="2022-07-03T00:00:00"/>
    <x v="38"/>
    <x v="1"/>
    <x v="2"/>
    <x v="1"/>
    <n v="0"/>
    <x v="38"/>
    <x v="4"/>
    <x v="1"/>
    <n v="95"/>
    <x v="38"/>
    <x v="243"/>
    <x v="296"/>
    <x v="2"/>
    <x v="6"/>
    <x v="1"/>
  </r>
  <r>
    <d v="2022-07-04T00:00:00"/>
    <x v="36"/>
    <x v="11"/>
    <x v="2"/>
    <x v="0"/>
    <n v="0"/>
    <x v="36"/>
    <x v="3"/>
    <x v="2"/>
    <n v="43"/>
    <x v="36"/>
    <x v="244"/>
    <x v="297"/>
    <x v="3"/>
    <x v="6"/>
    <x v="1"/>
  </r>
  <r>
    <d v="2022-07-05T00:00:00"/>
    <x v="7"/>
    <x v="11"/>
    <x v="1"/>
    <x v="1"/>
    <n v="0"/>
    <x v="7"/>
    <x v="0"/>
    <x v="3"/>
    <n v="7"/>
    <x v="7"/>
    <x v="245"/>
    <x v="298"/>
    <x v="15"/>
    <x v="6"/>
    <x v="1"/>
  </r>
  <r>
    <d v="2022-07-05T00:00:00"/>
    <x v="27"/>
    <x v="6"/>
    <x v="2"/>
    <x v="0"/>
    <n v="0"/>
    <x v="27"/>
    <x v="2"/>
    <x v="3"/>
    <n v="12"/>
    <x v="27"/>
    <x v="221"/>
    <x v="299"/>
    <x v="15"/>
    <x v="6"/>
    <x v="1"/>
  </r>
  <r>
    <d v="2022-07-06T00:00:00"/>
    <x v="41"/>
    <x v="13"/>
    <x v="2"/>
    <x v="1"/>
    <n v="0"/>
    <x v="41"/>
    <x v="1"/>
    <x v="0"/>
    <n v="138"/>
    <x v="41"/>
    <x v="246"/>
    <x v="300"/>
    <x v="16"/>
    <x v="6"/>
    <x v="1"/>
  </r>
  <r>
    <d v="2022-07-08T00:00:00"/>
    <x v="30"/>
    <x v="13"/>
    <x v="2"/>
    <x v="0"/>
    <n v="0"/>
    <x v="30"/>
    <x v="2"/>
    <x v="3"/>
    <n v="37"/>
    <x v="30"/>
    <x v="219"/>
    <x v="265"/>
    <x v="21"/>
    <x v="6"/>
    <x v="1"/>
  </r>
  <r>
    <d v="2022-07-10T00:00:00"/>
    <x v="18"/>
    <x v="4"/>
    <x v="1"/>
    <x v="1"/>
    <n v="0"/>
    <x v="18"/>
    <x v="4"/>
    <x v="1"/>
    <n v="89"/>
    <x v="18"/>
    <x v="104"/>
    <x v="112"/>
    <x v="26"/>
    <x v="6"/>
    <x v="1"/>
  </r>
  <r>
    <d v="2022-07-12T00:00:00"/>
    <x v="33"/>
    <x v="4"/>
    <x v="2"/>
    <x v="1"/>
    <n v="0"/>
    <x v="33"/>
    <x v="4"/>
    <x v="3"/>
    <n v="37"/>
    <x v="33"/>
    <x v="70"/>
    <x v="301"/>
    <x v="6"/>
    <x v="6"/>
    <x v="1"/>
  </r>
  <r>
    <d v="2022-07-13T00:00:00"/>
    <x v="7"/>
    <x v="11"/>
    <x v="2"/>
    <x v="0"/>
    <n v="0"/>
    <x v="7"/>
    <x v="0"/>
    <x v="3"/>
    <n v="7"/>
    <x v="7"/>
    <x v="245"/>
    <x v="298"/>
    <x v="22"/>
    <x v="6"/>
    <x v="1"/>
  </r>
  <r>
    <d v="2022-07-14T00:00:00"/>
    <x v="38"/>
    <x v="0"/>
    <x v="2"/>
    <x v="0"/>
    <n v="0"/>
    <x v="38"/>
    <x v="4"/>
    <x v="1"/>
    <n v="95"/>
    <x v="38"/>
    <x v="116"/>
    <x v="126"/>
    <x v="29"/>
    <x v="6"/>
    <x v="1"/>
  </r>
  <r>
    <d v="2022-07-15T00:00:00"/>
    <x v="3"/>
    <x v="13"/>
    <x v="1"/>
    <x v="0"/>
    <n v="0"/>
    <x v="3"/>
    <x v="3"/>
    <x v="2"/>
    <n v="44"/>
    <x v="3"/>
    <x v="209"/>
    <x v="252"/>
    <x v="17"/>
    <x v="6"/>
    <x v="1"/>
  </r>
  <r>
    <d v="2022-07-17T00:00:00"/>
    <x v="41"/>
    <x v="6"/>
    <x v="1"/>
    <x v="1"/>
    <n v="0"/>
    <x v="41"/>
    <x v="1"/>
    <x v="0"/>
    <n v="138"/>
    <x v="41"/>
    <x v="143"/>
    <x v="159"/>
    <x v="30"/>
    <x v="6"/>
    <x v="1"/>
  </r>
  <r>
    <d v="2022-07-18T00:00:00"/>
    <x v="20"/>
    <x v="4"/>
    <x v="2"/>
    <x v="0"/>
    <n v="0"/>
    <x v="20"/>
    <x v="2"/>
    <x v="0"/>
    <n v="148"/>
    <x v="20"/>
    <x v="247"/>
    <x v="302"/>
    <x v="7"/>
    <x v="6"/>
    <x v="1"/>
  </r>
  <r>
    <d v="2022-07-20T00:00:00"/>
    <x v="10"/>
    <x v="6"/>
    <x v="0"/>
    <x v="0"/>
    <n v="0"/>
    <x v="10"/>
    <x v="1"/>
    <x v="0"/>
    <n v="120"/>
    <x v="10"/>
    <x v="57"/>
    <x v="59"/>
    <x v="9"/>
    <x v="6"/>
    <x v="1"/>
  </r>
  <r>
    <d v="2022-07-22T00:00:00"/>
    <x v="13"/>
    <x v="2"/>
    <x v="2"/>
    <x v="1"/>
    <n v="0"/>
    <x v="13"/>
    <x v="4"/>
    <x v="2"/>
    <n v="55"/>
    <x v="13"/>
    <x v="19"/>
    <x v="20"/>
    <x v="18"/>
    <x v="6"/>
    <x v="1"/>
  </r>
  <r>
    <d v="2022-07-23T00:00:00"/>
    <x v="30"/>
    <x v="13"/>
    <x v="1"/>
    <x v="0"/>
    <n v="0"/>
    <x v="30"/>
    <x v="2"/>
    <x v="3"/>
    <n v="37"/>
    <x v="30"/>
    <x v="219"/>
    <x v="265"/>
    <x v="19"/>
    <x v="6"/>
    <x v="1"/>
  </r>
  <r>
    <d v="2022-07-24T00:00:00"/>
    <x v="15"/>
    <x v="12"/>
    <x v="2"/>
    <x v="1"/>
    <n v="0"/>
    <x v="15"/>
    <x v="3"/>
    <x v="1"/>
    <n v="75"/>
    <x v="15"/>
    <x v="248"/>
    <x v="303"/>
    <x v="27"/>
    <x v="6"/>
    <x v="1"/>
  </r>
  <r>
    <d v="2022-07-24T00:00:00"/>
    <x v="26"/>
    <x v="5"/>
    <x v="1"/>
    <x v="0"/>
    <n v="0"/>
    <x v="26"/>
    <x v="4"/>
    <x v="2"/>
    <n v="48"/>
    <x v="26"/>
    <x v="226"/>
    <x v="275"/>
    <x v="27"/>
    <x v="6"/>
    <x v="1"/>
  </r>
  <r>
    <d v="2022-07-25T00:00:00"/>
    <x v="11"/>
    <x v="13"/>
    <x v="2"/>
    <x v="1"/>
    <n v="0"/>
    <x v="11"/>
    <x v="1"/>
    <x v="1"/>
    <n v="76"/>
    <x v="11"/>
    <x v="249"/>
    <x v="304"/>
    <x v="11"/>
    <x v="6"/>
    <x v="1"/>
  </r>
  <r>
    <d v="2022-07-25T00:00:00"/>
    <x v="39"/>
    <x v="4"/>
    <x v="2"/>
    <x v="1"/>
    <n v="0"/>
    <x v="39"/>
    <x v="2"/>
    <x v="0"/>
    <n v="134"/>
    <x v="39"/>
    <x v="228"/>
    <x v="277"/>
    <x v="11"/>
    <x v="6"/>
    <x v="1"/>
  </r>
  <r>
    <d v="2022-07-25T00:00:00"/>
    <x v="6"/>
    <x v="10"/>
    <x v="1"/>
    <x v="1"/>
    <n v="0"/>
    <x v="6"/>
    <x v="3"/>
    <x v="1"/>
    <n v="71"/>
    <x v="6"/>
    <x v="250"/>
    <x v="305"/>
    <x v="11"/>
    <x v="6"/>
    <x v="1"/>
  </r>
  <r>
    <d v="2022-07-26T00:00:00"/>
    <x v="6"/>
    <x v="9"/>
    <x v="1"/>
    <x v="0"/>
    <n v="0"/>
    <x v="6"/>
    <x v="3"/>
    <x v="1"/>
    <n v="71"/>
    <x v="6"/>
    <x v="251"/>
    <x v="306"/>
    <x v="12"/>
    <x v="6"/>
    <x v="1"/>
  </r>
  <r>
    <d v="2022-07-26T00:00:00"/>
    <x v="42"/>
    <x v="5"/>
    <x v="1"/>
    <x v="1"/>
    <n v="0"/>
    <x v="42"/>
    <x v="4"/>
    <x v="3"/>
    <n v="18"/>
    <x v="42"/>
    <x v="252"/>
    <x v="307"/>
    <x v="12"/>
    <x v="6"/>
    <x v="1"/>
  </r>
  <r>
    <d v="2022-08-03T00:00:00"/>
    <x v="35"/>
    <x v="3"/>
    <x v="2"/>
    <x v="1"/>
    <n v="0"/>
    <x v="35"/>
    <x v="2"/>
    <x v="1"/>
    <n v="73"/>
    <x v="35"/>
    <x v="229"/>
    <x v="278"/>
    <x v="2"/>
    <x v="7"/>
    <x v="1"/>
  </r>
  <r>
    <d v="2022-08-06T00:00:00"/>
    <x v="21"/>
    <x v="0"/>
    <x v="1"/>
    <x v="0"/>
    <n v="0"/>
    <x v="21"/>
    <x v="2"/>
    <x v="3"/>
    <n v="13"/>
    <x v="21"/>
    <x v="253"/>
    <x v="308"/>
    <x v="16"/>
    <x v="7"/>
    <x v="1"/>
  </r>
  <r>
    <d v="2022-08-08T00:00:00"/>
    <x v="21"/>
    <x v="13"/>
    <x v="2"/>
    <x v="0"/>
    <n v="0"/>
    <x v="21"/>
    <x v="2"/>
    <x v="3"/>
    <n v="13"/>
    <x v="21"/>
    <x v="212"/>
    <x v="256"/>
    <x v="21"/>
    <x v="7"/>
    <x v="1"/>
  </r>
  <r>
    <d v="2022-08-08T00:00:00"/>
    <x v="18"/>
    <x v="4"/>
    <x v="2"/>
    <x v="1"/>
    <n v="0"/>
    <x v="18"/>
    <x v="4"/>
    <x v="1"/>
    <n v="89"/>
    <x v="18"/>
    <x v="104"/>
    <x v="112"/>
    <x v="21"/>
    <x v="7"/>
    <x v="1"/>
  </r>
  <r>
    <d v="2022-08-08T00:00:00"/>
    <x v="32"/>
    <x v="14"/>
    <x v="2"/>
    <x v="1"/>
    <n v="0"/>
    <x v="32"/>
    <x v="0"/>
    <x v="0"/>
    <n v="126"/>
    <x v="32"/>
    <x v="254"/>
    <x v="309"/>
    <x v="21"/>
    <x v="7"/>
    <x v="1"/>
  </r>
  <r>
    <d v="2022-08-14T00:00:00"/>
    <x v="28"/>
    <x v="12"/>
    <x v="2"/>
    <x v="1"/>
    <n v="0"/>
    <x v="28"/>
    <x v="4"/>
    <x v="0"/>
    <n v="148"/>
    <x v="28"/>
    <x v="156"/>
    <x v="177"/>
    <x v="29"/>
    <x v="7"/>
    <x v="1"/>
  </r>
  <r>
    <d v="2022-08-15T00:00:00"/>
    <x v="31"/>
    <x v="9"/>
    <x v="0"/>
    <x v="1"/>
    <n v="0"/>
    <x v="31"/>
    <x v="2"/>
    <x v="2"/>
    <n v="44"/>
    <x v="31"/>
    <x v="27"/>
    <x v="216"/>
    <x v="17"/>
    <x v="7"/>
    <x v="1"/>
  </r>
  <r>
    <d v="2022-08-15T00:00:00"/>
    <x v="27"/>
    <x v="11"/>
    <x v="2"/>
    <x v="0"/>
    <n v="0"/>
    <x v="27"/>
    <x v="2"/>
    <x v="3"/>
    <n v="12"/>
    <x v="27"/>
    <x v="255"/>
    <x v="310"/>
    <x v="17"/>
    <x v="7"/>
    <x v="1"/>
  </r>
  <r>
    <d v="2022-08-18T00:00:00"/>
    <x v="19"/>
    <x v="6"/>
    <x v="1"/>
    <x v="0"/>
    <n v="0"/>
    <x v="19"/>
    <x v="4"/>
    <x v="2"/>
    <n v="47"/>
    <x v="19"/>
    <x v="65"/>
    <x v="67"/>
    <x v="7"/>
    <x v="7"/>
    <x v="1"/>
  </r>
  <r>
    <d v="2022-08-18T00:00:00"/>
    <x v="20"/>
    <x v="13"/>
    <x v="1"/>
    <x v="1"/>
    <n v="0"/>
    <x v="20"/>
    <x v="2"/>
    <x v="0"/>
    <n v="148"/>
    <x v="20"/>
    <x v="48"/>
    <x v="311"/>
    <x v="7"/>
    <x v="7"/>
    <x v="1"/>
  </r>
  <r>
    <d v="2022-08-19T00:00:00"/>
    <x v="36"/>
    <x v="8"/>
    <x v="1"/>
    <x v="0"/>
    <n v="0"/>
    <x v="36"/>
    <x v="3"/>
    <x v="2"/>
    <n v="43"/>
    <x v="36"/>
    <x v="256"/>
    <x v="312"/>
    <x v="8"/>
    <x v="7"/>
    <x v="1"/>
  </r>
  <r>
    <d v="2022-08-20T00:00:00"/>
    <x v="12"/>
    <x v="10"/>
    <x v="2"/>
    <x v="0"/>
    <n v="0"/>
    <x v="12"/>
    <x v="0"/>
    <x v="0"/>
    <n v="141"/>
    <x v="12"/>
    <x v="96"/>
    <x v="103"/>
    <x v="9"/>
    <x v="7"/>
    <x v="1"/>
  </r>
  <r>
    <d v="2022-08-20T00:00:00"/>
    <x v="38"/>
    <x v="12"/>
    <x v="2"/>
    <x v="0"/>
    <n v="0"/>
    <x v="38"/>
    <x v="4"/>
    <x v="1"/>
    <n v="95"/>
    <x v="38"/>
    <x v="257"/>
    <x v="313"/>
    <x v="9"/>
    <x v="7"/>
    <x v="1"/>
  </r>
  <r>
    <d v="2022-08-21T00:00:00"/>
    <x v="21"/>
    <x v="7"/>
    <x v="2"/>
    <x v="0"/>
    <n v="0"/>
    <x v="21"/>
    <x v="2"/>
    <x v="3"/>
    <n v="13"/>
    <x v="21"/>
    <x v="111"/>
    <x v="120"/>
    <x v="10"/>
    <x v="7"/>
    <x v="1"/>
  </r>
  <r>
    <d v="2022-08-23T00:00:00"/>
    <x v="11"/>
    <x v="14"/>
    <x v="1"/>
    <x v="0"/>
    <n v="0"/>
    <x v="11"/>
    <x v="1"/>
    <x v="1"/>
    <n v="76"/>
    <x v="11"/>
    <x v="258"/>
    <x v="314"/>
    <x v="19"/>
    <x v="7"/>
    <x v="1"/>
  </r>
  <r>
    <d v="2022-08-23T00:00:00"/>
    <x v="19"/>
    <x v="12"/>
    <x v="2"/>
    <x v="1"/>
    <n v="0"/>
    <x v="19"/>
    <x v="4"/>
    <x v="2"/>
    <n v="47"/>
    <x v="19"/>
    <x v="184"/>
    <x v="220"/>
    <x v="19"/>
    <x v="7"/>
    <x v="1"/>
  </r>
  <r>
    <d v="2022-08-24T00:00:00"/>
    <x v="24"/>
    <x v="3"/>
    <x v="2"/>
    <x v="1"/>
    <n v="0"/>
    <x v="24"/>
    <x v="3"/>
    <x v="0"/>
    <n v="133"/>
    <x v="24"/>
    <x v="259"/>
    <x v="315"/>
    <x v="27"/>
    <x v="7"/>
    <x v="1"/>
  </r>
  <r>
    <d v="2022-08-26T00:00:00"/>
    <x v="40"/>
    <x v="10"/>
    <x v="0"/>
    <x v="1"/>
    <n v="0"/>
    <x v="40"/>
    <x v="2"/>
    <x v="0"/>
    <n v="150"/>
    <x v="40"/>
    <x v="83"/>
    <x v="87"/>
    <x v="12"/>
    <x v="7"/>
    <x v="1"/>
  </r>
  <r>
    <d v="2022-08-26T00:00:00"/>
    <x v="8"/>
    <x v="6"/>
    <x v="1"/>
    <x v="0"/>
    <n v="0"/>
    <x v="8"/>
    <x v="1"/>
    <x v="1"/>
    <n v="67"/>
    <x v="8"/>
    <x v="124"/>
    <x v="137"/>
    <x v="12"/>
    <x v="7"/>
    <x v="1"/>
  </r>
  <r>
    <d v="2022-08-27T00:00:00"/>
    <x v="34"/>
    <x v="1"/>
    <x v="0"/>
    <x v="0"/>
    <n v="0"/>
    <x v="34"/>
    <x v="1"/>
    <x v="3"/>
    <n v="37"/>
    <x v="34"/>
    <x v="81"/>
    <x v="205"/>
    <x v="13"/>
    <x v="7"/>
    <x v="1"/>
  </r>
  <r>
    <d v="2022-08-28T00:00:00"/>
    <x v="24"/>
    <x v="0"/>
    <x v="1"/>
    <x v="0"/>
    <n v="0"/>
    <x v="24"/>
    <x v="3"/>
    <x v="0"/>
    <n v="133"/>
    <x v="24"/>
    <x v="199"/>
    <x v="237"/>
    <x v="14"/>
    <x v="7"/>
    <x v="1"/>
  </r>
  <r>
    <d v="2022-08-28T00:00:00"/>
    <x v="34"/>
    <x v="3"/>
    <x v="2"/>
    <x v="0"/>
    <n v="0"/>
    <x v="34"/>
    <x v="1"/>
    <x v="3"/>
    <n v="37"/>
    <x v="34"/>
    <x v="260"/>
    <x v="316"/>
    <x v="14"/>
    <x v="7"/>
    <x v="1"/>
  </r>
  <r>
    <d v="2022-08-30T00:00:00"/>
    <x v="15"/>
    <x v="2"/>
    <x v="1"/>
    <x v="1"/>
    <n v="0"/>
    <x v="15"/>
    <x v="3"/>
    <x v="1"/>
    <n v="75"/>
    <x v="15"/>
    <x v="132"/>
    <x v="146"/>
    <x v="24"/>
    <x v="7"/>
    <x v="1"/>
  </r>
  <r>
    <d v="2022-08-30T00:00:00"/>
    <x v="23"/>
    <x v="2"/>
    <x v="2"/>
    <x v="1"/>
    <n v="0"/>
    <x v="23"/>
    <x v="1"/>
    <x v="1"/>
    <n v="67"/>
    <x v="23"/>
    <x v="80"/>
    <x v="317"/>
    <x v="24"/>
    <x v="7"/>
    <x v="1"/>
  </r>
  <r>
    <d v="2022-08-30T00:00:00"/>
    <x v="7"/>
    <x v="3"/>
    <x v="2"/>
    <x v="1"/>
    <n v="0"/>
    <x v="7"/>
    <x v="0"/>
    <x v="3"/>
    <n v="7"/>
    <x v="7"/>
    <x v="20"/>
    <x v="318"/>
    <x v="24"/>
    <x v="7"/>
    <x v="1"/>
  </r>
  <r>
    <d v="2022-08-31T00:00:00"/>
    <x v="27"/>
    <x v="10"/>
    <x v="2"/>
    <x v="1"/>
    <n v="0"/>
    <x v="27"/>
    <x v="2"/>
    <x v="3"/>
    <n v="12"/>
    <x v="27"/>
    <x v="87"/>
    <x v="92"/>
    <x v="25"/>
    <x v="7"/>
    <x v="1"/>
  </r>
  <r>
    <d v="2022-09-04T00:00:00"/>
    <x v="29"/>
    <x v="5"/>
    <x v="2"/>
    <x v="1"/>
    <n v="0"/>
    <x v="29"/>
    <x v="3"/>
    <x v="1"/>
    <n v="105"/>
    <x v="29"/>
    <x v="261"/>
    <x v="319"/>
    <x v="3"/>
    <x v="8"/>
    <x v="1"/>
  </r>
  <r>
    <d v="2022-09-06T00:00:00"/>
    <x v="24"/>
    <x v="4"/>
    <x v="0"/>
    <x v="0"/>
    <n v="0"/>
    <x v="24"/>
    <x v="3"/>
    <x v="0"/>
    <n v="133"/>
    <x v="24"/>
    <x v="262"/>
    <x v="320"/>
    <x v="16"/>
    <x v="8"/>
    <x v="1"/>
  </r>
  <r>
    <d v="2022-09-09T00:00:00"/>
    <x v="41"/>
    <x v="0"/>
    <x v="2"/>
    <x v="0"/>
    <n v="0"/>
    <x v="41"/>
    <x v="1"/>
    <x v="0"/>
    <n v="138"/>
    <x v="41"/>
    <x v="198"/>
    <x v="236"/>
    <x v="4"/>
    <x v="8"/>
    <x v="1"/>
  </r>
  <r>
    <d v="2022-09-09T00:00:00"/>
    <x v="6"/>
    <x v="8"/>
    <x v="2"/>
    <x v="0"/>
    <n v="0"/>
    <x v="6"/>
    <x v="3"/>
    <x v="1"/>
    <n v="71"/>
    <x v="6"/>
    <x v="134"/>
    <x v="148"/>
    <x v="4"/>
    <x v="8"/>
    <x v="1"/>
  </r>
  <r>
    <d v="2022-09-10T00:00:00"/>
    <x v="4"/>
    <x v="1"/>
    <x v="1"/>
    <x v="1"/>
    <n v="0"/>
    <x v="4"/>
    <x v="4"/>
    <x v="3"/>
    <n v="5"/>
    <x v="4"/>
    <x v="93"/>
    <x v="100"/>
    <x v="26"/>
    <x v="8"/>
    <x v="1"/>
  </r>
  <r>
    <d v="2022-09-10T00:00:00"/>
    <x v="1"/>
    <x v="7"/>
    <x v="2"/>
    <x v="1"/>
    <n v="0"/>
    <x v="1"/>
    <x v="1"/>
    <x v="1"/>
    <n v="72"/>
    <x v="1"/>
    <x v="52"/>
    <x v="321"/>
    <x v="26"/>
    <x v="8"/>
    <x v="1"/>
  </r>
  <r>
    <d v="2022-09-14T00:00:00"/>
    <x v="19"/>
    <x v="8"/>
    <x v="2"/>
    <x v="1"/>
    <n v="0"/>
    <x v="19"/>
    <x v="4"/>
    <x v="2"/>
    <n v="47"/>
    <x v="19"/>
    <x v="182"/>
    <x v="215"/>
    <x v="29"/>
    <x v="8"/>
    <x v="1"/>
  </r>
  <r>
    <d v="2022-09-15T00:00:00"/>
    <x v="8"/>
    <x v="1"/>
    <x v="1"/>
    <x v="0"/>
    <n v="0"/>
    <x v="8"/>
    <x v="1"/>
    <x v="1"/>
    <n v="67"/>
    <x v="8"/>
    <x v="207"/>
    <x v="250"/>
    <x v="17"/>
    <x v="8"/>
    <x v="1"/>
  </r>
  <r>
    <d v="2022-09-18T00:00:00"/>
    <x v="42"/>
    <x v="12"/>
    <x v="1"/>
    <x v="1"/>
    <n v="0"/>
    <x v="42"/>
    <x v="4"/>
    <x v="3"/>
    <n v="18"/>
    <x v="42"/>
    <x v="115"/>
    <x v="266"/>
    <x v="7"/>
    <x v="8"/>
    <x v="1"/>
  </r>
  <r>
    <d v="2022-09-19T00:00:00"/>
    <x v="38"/>
    <x v="6"/>
    <x v="0"/>
    <x v="1"/>
    <n v="0"/>
    <x v="38"/>
    <x v="4"/>
    <x v="1"/>
    <n v="95"/>
    <x v="38"/>
    <x v="131"/>
    <x v="322"/>
    <x v="8"/>
    <x v="8"/>
    <x v="1"/>
  </r>
  <r>
    <d v="2022-09-20T00:00:00"/>
    <x v="38"/>
    <x v="2"/>
    <x v="2"/>
    <x v="0"/>
    <n v="0"/>
    <x v="38"/>
    <x v="4"/>
    <x v="1"/>
    <n v="95"/>
    <x v="38"/>
    <x v="102"/>
    <x v="109"/>
    <x v="9"/>
    <x v="8"/>
    <x v="1"/>
  </r>
  <r>
    <d v="2022-09-20T00:00:00"/>
    <x v="16"/>
    <x v="9"/>
    <x v="2"/>
    <x v="0"/>
    <n v="0"/>
    <x v="16"/>
    <x v="3"/>
    <x v="1"/>
    <n v="98"/>
    <x v="16"/>
    <x v="263"/>
    <x v="323"/>
    <x v="9"/>
    <x v="8"/>
    <x v="1"/>
  </r>
  <r>
    <d v="2022-09-21T00:00:00"/>
    <x v="30"/>
    <x v="12"/>
    <x v="1"/>
    <x v="0"/>
    <n v="0"/>
    <x v="30"/>
    <x v="2"/>
    <x v="3"/>
    <n v="37"/>
    <x v="30"/>
    <x v="128"/>
    <x v="324"/>
    <x v="10"/>
    <x v="8"/>
    <x v="1"/>
  </r>
  <r>
    <d v="2022-09-21T00:00:00"/>
    <x v="42"/>
    <x v="3"/>
    <x v="2"/>
    <x v="1"/>
    <n v="0"/>
    <x v="42"/>
    <x v="4"/>
    <x v="3"/>
    <n v="18"/>
    <x v="42"/>
    <x v="264"/>
    <x v="325"/>
    <x v="10"/>
    <x v="8"/>
    <x v="1"/>
  </r>
  <r>
    <d v="2022-09-22T00:00:00"/>
    <x v="23"/>
    <x v="4"/>
    <x v="1"/>
    <x v="0"/>
    <n v="0"/>
    <x v="23"/>
    <x v="1"/>
    <x v="1"/>
    <n v="67"/>
    <x v="23"/>
    <x v="242"/>
    <x v="295"/>
    <x v="18"/>
    <x v="8"/>
    <x v="1"/>
  </r>
  <r>
    <d v="2022-09-23T00:00:00"/>
    <x v="35"/>
    <x v="4"/>
    <x v="2"/>
    <x v="0"/>
    <n v="0"/>
    <x v="35"/>
    <x v="2"/>
    <x v="1"/>
    <n v="73"/>
    <x v="35"/>
    <x v="265"/>
    <x v="326"/>
    <x v="19"/>
    <x v="8"/>
    <x v="1"/>
  </r>
  <r>
    <d v="2022-09-24T00:00:00"/>
    <x v="18"/>
    <x v="12"/>
    <x v="2"/>
    <x v="0"/>
    <n v="0"/>
    <x v="18"/>
    <x v="4"/>
    <x v="1"/>
    <n v="89"/>
    <x v="18"/>
    <x v="201"/>
    <x v="242"/>
    <x v="27"/>
    <x v="8"/>
    <x v="1"/>
  </r>
  <r>
    <d v="2022-09-24T00:00:00"/>
    <x v="18"/>
    <x v="6"/>
    <x v="2"/>
    <x v="1"/>
    <n v="0"/>
    <x v="18"/>
    <x v="4"/>
    <x v="1"/>
    <n v="89"/>
    <x v="18"/>
    <x v="266"/>
    <x v="327"/>
    <x v="27"/>
    <x v="8"/>
    <x v="1"/>
  </r>
  <r>
    <d v="2022-09-27T00:00:00"/>
    <x v="43"/>
    <x v="7"/>
    <x v="2"/>
    <x v="1"/>
    <n v="0"/>
    <x v="43"/>
    <x v="4"/>
    <x v="1"/>
    <n v="90"/>
    <x v="43"/>
    <x v="72"/>
    <x v="328"/>
    <x v="13"/>
    <x v="8"/>
    <x v="1"/>
  </r>
  <r>
    <d v="2022-09-27T00:00:00"/>
    <x v="11"/>
    <x v="0"/>
    <x v="2"/>
    <x v="1"/>
    <n v="0"/>
    <x v="11"/>
    <x v="1"/>
    <x v="1"/>
    <n v="76"/>
    <x v="11"/>
    <x v="22"/>
    <x v="23"/>
    <x v="13"/>
    <x v="8"/>
    <x v="1"/>
  </r>
  <r>
    <d v="2022-09-27T00:00:00"/>
    <x v="1"/>
    <x v="8"/>
    <x v="0"/>
    <x v="1"/>
    <n v="0"/>
    <x v="1"/>
    <x v="1"/>
    <x v="1"/>
    <n v="72"/>
    <x v="1"/>
    <x v="267"/>
    <x v="329"/>
    <x v="13"/>
    <x v="8"/>
    <x v="1"/>
  </r>
  <r>
    <d v="2022-09-29T00:00:00"/>
    <x v="13"/>
    <x v="10"/>
    <x v="2"/>
    <x v="0"/>
    <n v="0"/>
    <x v="13"/>
    <x v="4"/>
    <x v="2"/>
    <n v="55"/>
    <x v="13"/>
    <x v="268"/>
    <x v="330"/>
    <x v="28"/>
    <x v="8"/>
    <x v="1"/>
  </r>
  <r>
    <d v="2022-10-03T00:00:00"/>
    <x v="31"/>
    <x v="3"/>
    <x v="2"/>
    <x v="1"/>
    <n v="0"/>
    <x v="31"/>
    <x v="2"/>
    <x v="2"/>
    <n v="44"/>
    <x v="31"/>
    <x v="3"/>
    <x v="331"/>
    <x v="2"/>
    <x v="9"/>
    <x v="1"/>
  </r>
  <r>
    <d v="2022-10-04T00:00:00"/>
    <x v="36"/>
    <x v="1"/>
    <x v="2"/>
    <x v="0"/>
    <n v="0"/>
    <x v="36"/>
    <x v="3"/>
    <x v="2"/>
    <n v="43"/>
    <x v="36"/>
    <x v="171"/>
    <x v="198"/>
    <x v="3"/>
    <x v="9"/>
    <x v="1"/>
  </r>
  <r>
    <d v="2022-10-06T00:00:00"/>
    <x v="4"/>
    <x v="5"/>
    <x v="2"/>
    <x v="0"/>
    <n v="0"/>
    <x v="4"/>
    <x v="4"/>
    <x v="3"/>
    <n v="5"/>
    <x v="4"/>
    <x v="36"/>
    <x v="37"/>
    <x v="16"/>
    <x v="9"/>
    <x v="1"/>
  </r>
  <r>
    <d v="2022-10-09T00:00:00"/>
    <x v="1"/>
    <x v="12"/>
    <x v="1"/>
    <x v="0"/>
    <n v="0"/>
    <x v="1"/>
    <x v="1"/>
    <x v="1"/>
    <n v="72"/>
    <x v="1"/>
    <x v="154"/>
    <x v="194"/>
    <x v="4"/>
    <x v="9"/>
    <x v="1"/>
  </r>
  <r>
    <d v="2022-10-10T00:00:00"/>
    <x v="40"/>
    <x v="0"/>
    <x v="2"/>
    <x v="0"/>
    <n v="0"/>
    <x v="40"/>
    <x v="2"/>
    <x v="0"/>
    <n v="150"/>
    <x v="40"/>
    <x v="157"/>
    <x v="179"/>
    <x v="26"/>
    <x v="9"/>
    <x v="1"/>
  </r>
  <r>
    <d v="2022-10-10T00:00:00"/>
    <x v="11"/>
    <x v="4"/>
    <x v="1"/>
    <x v="0"/>
    <n v="0"/>
    <x v="11"/>
    <x v="1"/>
    <x v="1"/>
    <n v="76"/>
    <x v="11"/>
    <x v="269"/>
    <x v="332"/>
    <x v="26"/>
    <x v="9"/>
    <x v="1"/>
  </r>
  <r>
    <d v="2022-10-11T00:00:00"/>
    <x v="25"/>
    <x v="9"/>
    <x v="2"/>
    <x v="0"/>
    <n v="0"/>
    <x v="25"/>
    <x v="3"/>
    <x v="1"/>
    <n v="83"/>
    <x v="25"/>
    <x v="270"/>
    <x v="333"/>
    <x v="5"/>
    <x v="9"/>
    <x v="1"/>
  </r>
  <r>
    <d v="2022-10-13T00:00:00"/>
    <x v="29"/>
    <x v="1"/>
    <x v="1"/>
    <x v="0"/>
    <n v="0"/>
    <x v="29"/>
    <x v="3"/>
    <x v="1"/>
    <n v="105"/>
    <x v="29"/>
    <x v="271"/>
    <x v="334"/>
    <x v="22"/>
    <x v="9"/>
    <x v="1"/>
  </r>
  <r>
    <d v="2022-10-14T00:00:00"/>
    <x v="11"/>
    <x v="1"/>
    <x v="0"/>
    <x v="0"/>
    <n v="0"/>
    <x v="11"/>
    <x v="1"/>
    <x v="1"/>
    <n v="76"/>
    <x v="11"/>
    <x v="125"/>
    <x v="138"/>
    <x v="29"/>
    <x v="9"/>
    <x v="1"/>
  </r>
  <r>
    <d v="2022-10-15T00:00:00"/>
    <x v="27"/>
    <x v="9"/>
    <x v="2"/>
    <x v="1"/>
    <n v="0"/>
    <x v="27"/>
    <x v="2"/>
    <x v="3"/>
    <n v="12"/>
    <x v="27"/>
    <x v="68"/>
    <x v="335"/>
    <x v="17"/>
    <x v="9"/>
    <x v="1"/>
  </r>
  <r>
    <d v="2022-10-16T00:00:00"/>
    <x v="43"/>
    <x v="8"/>
    <x v="1"/>
    <x v="0"/>
    <n v="0"/>
    <x v="43"/>
    <x v="4"/>
    <x v="1"/>
    <n v="90"/>
    <x v="43"/>
    <x v="272"/>
    <x v="336"/>
    <x v="23"/>
    <x v="9"/>
    <x v="1"/>
  </r>
  <r>
    <d v="2022-10-23T00:00:00"/>
    <x v="0"/>
    <x v="12"/>
    <x v="1"/>
    <x v="1"/>
    <n v="0"/>
    <x v="0"/>
    <x v="0"/>
    <x v="0"/>
    <n v="144"/>
    <x v="0"/>
    <x v="63"/>
    <x v="65"/>
    <x v="19"/>
    <x v="9"/>
    <x v="1"/>
  </r>
  <r>
    <d v="2022-10-30T00:00:00"/>
    <x v="10"/>
    <x v="8"/>
    <x v="2"/>
    <x v="1"/>
    <n v="0"/>
    <x v="10"/>
    <x v="1"/>
    <x v="0"/>
    <n v="120"/>
    <x v="10"/>
    <x v="72"/>
    <x v="75"/>
    <x v="24"/>
    <x v="9"/>
    <x v="1"/>
  </r>
  <r>
    <d v="2022-10-31T00:00:00"/>
    <x v="1"/>
    <x v="6"/>
    <x v="2"/>
    <x v="0"/>
    <n v="0"/>
    <x v="1"/>
    <x v="1"/>
    <x v="1"/>
    <n v="72"/>
    <x v="1"/>
    <x v="233"/>
    <x v="282"/>
    <x v="25"/>
    <x v="9"/>
    <x v="1"/>
  </r>
  <r>
    <d v="2022-11-01T00:00:00"/>
    <x v="35"/>
    <x v="1"/>
    <x v="0"/>
    <x v="0"/>
    <n v="0"/>
    <x v="35"/>
    <x v="2"/>
    <x v="1"/>
    <n v="73"/>
    <x v="35"/>
    <x v="273"/>
    <x v="337"/>
    <x v="0"/>
    <x v="10"/>
    <x v="1"/>
  </r>
  <r>
    <d v="2022-11-02T00:00:00"/>
    <x v="27"/>
    <x v="1"/>
    <x v="0"/>
    <x v="1"/>
    <n v="0"/>
    <x v="27"/>
    <x v="2"/>
    <x v="3"/>
    <n v="12"/>
    <x v="27"/>
    <x v="153"/>
    <x v="338"/>
    <x v="1"/>
    <x v="10"/>
    <x v="1"/>
  </r>
  <r>
    <d v="2022-11-02T00:00:00"/>
    <x v="28"/>
    <x v="1"/>
    <x v="2"/>
    <x v="1"/>
    <n v="0"/>
    <x v="28"/>
    <x v="4"/>
    <x v="0"/>
    <n v="148"/>
    <x v="28"/>
    <x v="194"/>
    <x v="232"/>
    <x v="1"/>
    <x v="10"/>
    <x v="1"/>
  </r>
  <r>
    <d v="2022-11-02T00:00:00"/>
    <x v="4"/>
    <x v="3"/>
    <x v="2"/>
    <x v="1"/>
    <n v="0"/>
    <x v="4"/>
    <x v="4"/>
    <x v="3"/>
    <n v="5"/>
    <x v="4"/>
    <x v="274"/>
    <x v="339"/>
    <x v="1"/>
    <x v="10"/>
    <x v="1"/>
  </r>
  <r>
    <d v="2022-11-03T00:00:00"/>
    <x v="14"/>
    <x v="14"/>
    <x v="1"/>
    <x v="0"/>
    <n v="0"/>
    <x v="14"/>
    <x v="0"/>
    <x v="2"/>
    <n v="61"/>
    <x v="14"/>
    <x v="275"/>
    <x v="340"/>
    <x v="2"/>
    <x v="10"/>
    <x v="1"/>
  </r>
  <r>
    <d v="2022-11-04T00:00:00"/>
    <x v="25"/>
    <x v="9"/>
    <x v="2"/>
    <x v="0"/>
    <n v="0"/>
    <x v="25"/>
    <x v="3"/>
    <x v="1"/>
    <n v="83"/>
    <x v="25"/>
    <x v="270"/>
    <x v="333"/>
    <x v="3"/>
    <x v="10"/>
    <x v="1"/>
  </r>
  <r>
    <d v="2022-11-05T00:00:00"/>
    <x v="40"/>
    <x v="1"/>
    <x v="2"/>
    <x v="1"/>
    <n v="0"/>
    <x v="40"/>
    <x v="2"/>
    <x v="0"/>
    <n v="150"/>
    <x v="40"/>
    <x v="276"/>
    <x v="341"/>
    <x v="15"/>
    <x v="10"/>
    <x v="1"/>
  </r>
  <r>
    <d v="2022-11-06T00:00:00"/>
    <x v="23"/>
    <x v="10"/>
    <x v="2"/>
    <x v="1"/>
    <n v="0"/>
    <x v="23"/>
    <x v="1"/>
    <x v="1"/>
    <n v="67"/>
    <x v="23"/>
    <x v="277"/>
    <x v="342"/>
    <x v="16"/>
    <x v="10"/>
    <x v="1"/>
  </r>
  <r>
    <d v="2022-11-06T00:00:00"/>
    <x v="27"/>
    <x v="10"/>
    <x v="1"/>
    <x v="0"/>
    <n v="0"/>
    <x v="27"/>
    <x v="2"/>
    <x v="3"/>
    <n v="12"/>
    <x v="27"/>
    <x v="87"/>
    <x v="92"/>
    <x v="16"/>
    <x v="10"/>
    <x v="1"/>
  </r>
  <r>
    <d v="2022-11-06T00:00:00"/>
    <x v="10"/>
    <x v="10"/>
    <x v="2"/>
    <x v="1"/>
    <n v="0"/>
    <x v="10"/>
    <x v="1"/>
    <x v="0"/>
    <n v="120"/>
    <x v="10"/>
    <x v="278"/>
    <x v="343"/>
    <x v="16"/>
    <x v="10"/>
    <x v="1"/>
  </r>
  <r>
    <d v="2022-11-07T00:00:00"/>
    <x v="17"/>
    <x v="10"/>
    <x v="1"/>
    <x v="1"/>
    <n v="0"/>
    <x v="17"/>
    <x v="1"/>
    <x v="1"/>
    <n v="90"/>
    <x v="17"/>
    <x v="279"/>
    <x v="344"/>
    <x v="20"/>
    <x v="10"/>
    <x v="1"/>
  </r>
  <r>
    <d v="2022-11-08T00:00:00"/>
    <x v="43"/>
    <x v="14"/>
    <x v="0"/>
    <x v="1"/>
    <n v="0"/>
    <x v="43"/>
    <x v="4"/>
    <x v="1"/>
    <n v="90"/>
    <x v="43"/>
    <x v="95"/>
    <x v="345"/>
    <x v="21"/>
    <x v="10"/>
    <x v="1"/>
  </r>
  <r>
    <d v="2022-11-08T00:00:00"/>
    <x v="40"/>
    <x v="9"/>
    <x v="0"/>
    <x v="0"/>
    <n v="0"/>
    <x v="40"/>
    <x v="2"/>
    <x v="0"/>
    <n v="150"/>
    <x v="40"/>
    <x v="280"/>
    <x v="346"/>
    <x v="21"/>
    <x v="10"/>
    <x v="1"/>
  </r>
  <r>
    <d v="2022-11-09T00:00:00"/>
    <x v="26"/>
    <x v="6"/>
    <x v="1"/>
    <x v="1"/>
    <n v="0"/>
    <x v="26"/>
    <x v="4"/>
    <x v="2"/>
    <n v="48"/>
    <x v="26"/>
    <x v="159"/>
    <x v="185"/>
    <x v="4"/>
    <x v="10"/>
    <x v="1"/>
  </r>
  <r>
    <d v="2022-11-10T00:00:00"/>
    <x v="30"/>
    <x v="11"/>
    <x v="2"/>
    <x v="0"/>
    <n v="0"/>
    <x v="30"/>
    <x v="2"/>
    <x v="3"/>
    <n v="37"/>
    <x v="30"/>
    <x v="60"/>
    <x v="294"/>
    <x v="26"/>
    <x v="10"/>
    <x v="1"/>
  </r>
  <r>
    <d v="2022-11-13T00:00:00"/>
    <x v="26"/>
    <x v="9"/>
    <x v="0"/>
    <x v="1"/>
    <n v="0"/>
    <x v="26"/>
    <x v="4"/>
    <x v="2"/>
    <n v="48"/>
    <x v="26"/>
    <x v="10"/>
    <x v="47"/>
    <x v="22"/>
    <x v="10"/>
    <x v="1"/>
  </r>
  <r>
    <d v="2022-11-14T00:00:00"/>
    <x v="29"/>
    <x v="5"/>
    <x v="2"/>
    <x v="1"/>
    <n v="0"/>
    <x v="29"/>
    <x v="3"/>
    <x v="1"/>
    <n v="105"/>
    <x v="29"/>
    <x v="261"/>
    <x v="319"/>
    <x v="29"/>
    <x v="10"/>
    <x v="1"/>
  </r>
  <r>
    <d v="2022-11-15T00:00:00"/>
    <x v="35"/>
    <x v="12"/>
    <x v="2"/>
    <x v="1"/>
    <n v="0"/>
    <x v="35"/>
    <x v="2"/>
    <x v="1"/>
    <n v="73"/>
    <x v="35"/>
    <x v="56"/>
    <x v="58"/>
    <x v="17"/>
    <x v="10"/>
    <x v="1"/>
  </r>
  <r>
    <d v="2022-11-16T00:00:00"/>
    <x v="39"/>
    <x v="6"/>
    <x v="1"/>
    <x v="0"/>
    <n v="0"/>
    <x v="39"/>
    <x v="2"/>
    <x v="0"/>
    <n v="134"/>
    <x v="39"/>
    <x v="281"/>
    <x v="347"/>
    <x v="23"/>
    <x v="10"/>
    <x v="1"/>
  </r>
  <r>
    <d v="2022-11-18T00:00:00"/>
    <x v="13"/>
    <x v="6"/>
    <x v="2"/>
    <x v="1"/>
    <n v="0"/>
    <x v="13"/>
    <x v="4"/>
    <x v="2"/>
    <n v="55"/>
    <x v="13"/>
    <x v="27"/>
    <x v="348"/>
    <x v="7"/>
    <x v="10"/>
    <x v="1"/>
  </r>
  <r>
    <d v="2022-11-21T00:00:00"/>
    <x v="14"/>
    <x v="2"/>
    <x v="2"/>
    <x v="1"/>
    <n v="0"/>
    <x v="14"/>
    <x v="0"/>
    <x v="2"/>
    <n v="61"/>
    <x v="14"/>
    <x v="282"/>
    <x v="349"/>
    <x v="10"/>
    <x v="10"/>
    <x v="1"/>
  </r>
  <r>
    <d v="2022-11-23T00:00:00"/>
    <x v="43"/>
    <x v="4"/>
    <x v="1"/>
    <x v="0"/>
    <n v="0"/>
    <x v="43"/>
    <x v="4"/>
    <x v="1"/>
    <n v="90"/>
    <x v="43"/>
    <x v="1"/>
    <x v="180"/>
    <x v="19"/>
    <x v="10"/>
    <x v="1"/>
  </r>
  <r>
    <d v="2022-11-25T00:00:00"/>
    <x v="3"/>
    <x v="3"/>
    <x v="2"/>
    <x v="1"/>
    <n v="0"/>
    <x v="3"/>
    <x v="3"/>
    <x v="2"/>
    <n v="44"/>
    <x v="3"/>
    <x v="3"/>
    <x v="3"/>
    <x v="11"/>
    <x v="10"/>
    <x v="1"/>
  </r>
  <r>
    <d v="2022-11-26T00:00:00"/>
    <x v="18"/>
    <x v="3"/>
    <x v="2"/>
    <x v="0"/>
    <n v="0"/>
    <x v="18"/>
    <x v="4"/>
    <x v="1"/>
    <n v="89"/>
    <x v="18"/>
    <x v="283"/>
    <x v="350"/>
    <x v="12"/>
    <x v="10"/>
    <x v="1"/>
  </r>
  <r>
    <d v="2022-11-27T00:00:00"/>
    <x v="13"/>
    <x v="1"/>
    <x v="2"/>
    <x v="0"/>
    <n v="0"/>
    <x v="13"/>
    <x v="4"/>
    <x v="2"/>
    <n v="55"/>
    <x v="13"/>
    <x v="284"/>
    <x v="351"/>
    <x v="13"/>
    <x v="10"/>
    <x v="1"/>
  </r>
  <r>
    <d v="2022-11-28T00:00:00"/>
    <x v="5"/>
    <x v="6"/>
    <x v="2"/>
    <x v="1"/>
    <n v="0"/>
    <x v="5"/>
    <x v="4"/>
    <x v="1"/>
    <n v="93"/>
    <x v="5"/>
    <x v="285"/>
    <x v="352"/>
    <x v="14"/>
    <x v="10"/>
    <x v="1"/>
  </r>
  <r>
    <d v="2022-11-30T00:00:00"/>
    <x v="27"/>
    <x v="13"/>
    <x v="2"/>
    <x v="0"/>
    <n v="0"/>
    <x v="27"/>
    <x v="2"/>
    <x v="3"/>
    <n v="12"/>
    <x v="27"/>
    <x v="118"/>
    <x v="128"/>
    <x v="24"/>
    <x v="10"/>
    <x v="1"/>
  </r>
  <r>
    <d v="2022-12-03T00:00:00"/>
    <x v="33"/>
    <x v="3"/>
    <x v="0"/>
    <x v="1"/>
    <n v="0"/>
    <x v="33"/>
    <x v="4"/>
    <x v="3"/>
    <n v="37"/>
    <x v="33"/>
    <x v="260"/>
    <x v="353"/>
    <x v="2"/>
    <x v="11"/>
    <x v="1"/>
  </r>
  <r>
    <d v="2022-12-04T00:00:00"/>
    <x v="42"/>
    <x v="9"/>
    <x v="2"/>
    <x v="1"/>
    <n v="0"/>
    <x v="42"/>
    <x v="4"/>
    <x v="3"/>
    <n v="18"/>
    <x v="42"/>
    <x v="153"/>
    <x v="217"/>
    <x v="3"/>
    <x v="11"/>
    <x v="1"/>
  </r>
  <r>
    <d v="2022-12-04T00:00:00"/>
    <x v="11"/>
    <x v="1"/>
    <x v="2"/>
    <x v="1"/>
    <n v="0"/>
    <x v="11"/>
    <x v="1"/>
    <x v="1"/>
    <n v="76"/>
    <x v="11"/>
    <x v="125"/>
    <x v="138"/>
    <x v="3"/>
    <x v="11"/>
    <x v="1"/>
  </r>
  <r>
    <d v="2022-12-07T00:00:00"/>
    <x v="1"/>
    <x v="4"/>
    <x v="2"/>
    <x v="1"/>
    <n v="0"/>
    <x v="1"/>
    <x v="1"/>
    <x v="1"/>
    <n v="72"/>
    <x v="1"/>
    <x v="286"/>
    <x v="354"/>
    <x v="20"/>
    <x v="11"/>
    <x v="1"/>
  </r>
  <r>
    <d v="2022-12-07T00:00:00"/>
    <x v="21"/>
    <x v="10"/>
    <x v="2"/>
    <x v="0"/>
    <n v="0"/>
    <x v="21"/>
    <x v="2"/>
    <x v="3"/>
    <n v="13"/>
    <x v="21"/>
    <x v="30"/>
    <x v="31"/>
    <x v="20"/>
    <x v="11"/>
    <x v="1"/>
  </r>
  <r>
    <d v="2022-12-07T00:00:00"/>
    <x v="1"/>
    <x v="3"/>
    <x v="2"/>
    <x v="1"/>
    <n v="0"/>
    <x v="1"/>
    <x v="1"/>
    <x v="1"/>
    <n v="72"/>
    <x v="1"/>
    <x v="72"/>
    <x v="182"/>
    <x v="20"/>
    <x v="11"/>
    <x v="1"/>
  </r>
  <r>
    <d v="2022-12-11T00:00:00"/>
    <x v="26"/>
    <x v="3"/>
    <x v="2"/>
    <x v="0"/>
    <n v="0"/>
    <x v="26"/>
    <x v="4"/>
    <x v="2"/>
    <n v="48"/>
    <x v="26"/>
    <x v="94"/>
    <x v="259"/>
    <x v="5"/>
    <x v="11"/>
    <x v="1"/>
  </r>
  <r>
    <d v="2022-12-11T00:00:00"/>
    <x v="2"/>
    <x v="0"/>
    <x v="0"/>
    <x v="0"/>
    <n v="0"/>
    <x v="2"/>
    <x v="2"/>
    <x v="1"/>
    <n v="112"/>
    <x v="2"/>
    <x v="154"/>
    <x v="355"/>
    <x v="5"/>
    <x v="11"/>
    <x v="1"/>
  </r>
  <r>
    <d v="2022-12-11T00:00:00"/>
    <x v="9"/>
    <x v="9"/>
    <x v="1"/>
    <x v="1"/>
    <n v="0"/>
    <x v="9"/>
    <x v="2"/>
    <x v="1"/>
    <n v="112"/>
    <x v="9"/>
    <x v="287"/>
    <x v="356"/>
    <x v="5"/>
    <x v="11"/>
    <x v="1"/>
  </r>
  <r>
    <d v="2022-12-12T00:00:00"/>
    <x v="28"/>
    <x v="0"/>
    <x v="0"/>
    <x v="1"/>
    <n v="0"/>
    <x v="28"/>
    <x v="4"/>
    <x v="0"/>
    <n v="148"/>
    <x v="28"/>
    <x v="69"/>
    <x v="357"/>
    <x v="6"/>
    <x v="11"/>
    <x v="1"/>
  </r>
  <r>
    <d v="2022-12-12T00:00:00"/>
    <x v="41"/>
    <x v="9"/>
    <x v="0"/>
    <x v="0"/>
    <n v="0"/>
    <x v="41"/>
    <x v="1"/>
    <x v="0"/>
    <n v="138"/>
    <x v="41"/>
    <x v="235"/>
    <x v="285"/>
    <x v="6"/>
    <x v="11"/>
    <x v="1"/>
  </r>
  <r>
    <d v="2022-12-14T00:00:00"/>
    <x v="24"/>
    <x v="7"/>
    <x v="2"/>
    <x v="1"/>
    <n v="0"/>
    <x v="24"/>
    <x v="3"/>
    <x v="0"/>
    <n v="133"/>
    <x v="24"/>
    <x v="130"/>
    <x v="144"/>
    <x v="29"/>
    <x v="11"/>
    <x v="1"/>
  </r>
  <r>
    <d v="2022-12-15T00:00:00"/>
    <x v="37"/>
    <x v="10"/>
    <x v="2"/>
    <x v="0"/>
    <n v="0"/>
    <x v="37"/>
    <x v="3"/>
    <x v="3"/>
    <n v="6"/>
    <x v="37"/>
    <x v="88"/>
    <x v="93"/>
    <x v="17"/>
    <x v="11"/>
    <x v="1"/>
  </r>
  <r>
    <d v="2022-12-19T00:00:00"/>
    <x v="11"/>
    <x v="11"/>
    <x v="2"/>
    <x v="0"/>
    <n v="0"/>
    <x v="11"/>
    <x v="1"/>
    <x v="1"/>
    <n v="76"/>
    <x v="11"/>
    <x v="130"/>
    <x v="358"/>
    <x v="8"/>
    <x v="11"/>
    <x v="1"/>
  </r>
  <r>
    <d v="2022-12-19T00:00:00"/>
    <x v="31"/>
    <x v="12"/>
    <x v="2"/>
    <x v="1"/>
    <n v="0"/>
    <x v="31"/>
    <x v="2"/>
    <x v="2"/>
    <n v="44"/>
    <x v="31"/>
    <x v="189"/>
    <x v="226"/>
    <x v="8"/>
    <x v="11"/>
    <x v="1"/>
  </r>
  <r>
    <d v="2022-12-19T00:00:00"/>
    <x v="37"/>
    <x v="14"/>
    <x v="1"/>
    <x v="0"/>
    <n v="0"/>
    <x v="37"/>
    <x v="3"/>
    <x v="3"/>
    <n v="6"/>
    <x v="37"/>
    <x v="288"/>
    <x v="359"/>
    <x v="8"/>
    <x v="11"/>
    <x v="1"/>
  </r>
  <r>
    <d v="2022-12-21T00:00:00"/>
    <x v="15"/>
    <x v="9"/>
    <x v="2"/>
    <x v="0"/>
    <n v="0"/>
    <x v="15"/>
    <x v="3"/>
    <x v="1"/>
    <n v="75"/>
    <x v="15"/>
    <x v="107"/>
    <x v="360"/>
    <x v="10"/>
    <x v="11"/>
    <x v="1"/>
  </r>
  <r>
    <d v="2022-12-29T00:00:00"/>
    <x v="25"/>
    <x v="1"/>
    <x v="2"/>
    <x v="0"/>
    <n v="0"/>
    <x v="25"/>
    <x v="3"/>
    <x v="1"/>
    <n v="83"/>
    <x v="25"/>
    <x v="89"/>
    <x v="94"/>
    <x v="28"/>
    <x v="11"/>
    <x v="1"/>
  </r>
  <r>
    <d v="2022-12-29T00:00:00"/>
    <x v="10"/>
    <x v="5"/>
    <x v="0"/>
    <x v="1"/>
    <n v="0"/>
    <x v="10"/>
    <x v="1"/>
    <x v="0"/>
    <n v="120"/>
    <x v="10"/>
    <x v="68"/>
    <x v="70"/>
    <x v="28"/>
    <x v="11"/>
    <x v="1"/>
  </r>
  <r>
    <d v="2022-12-30T00:00:00"/>
    <x v="41"/>
    <x v="12"/>
    <x v="2"/>
    <x v="0"/>
    <n v="0"/>
    <x v="41"/>
    <x v="1"/>
    <x v="0"/>
    <n v="138"/>
    <x v="41"/>
    <x v="183"/>
    <x v="219"/>
    <x v="24"/>
    <x v="11"/>
    <x v="1"/>
  </r>
  <r>
    <d v="2022-12-31T00:00:00"/>
    <x v="38"/>
    <x v="4"/>
    <x v="1"/>
    <x v="0"/>
    <n v="0"/>
    <x v="38"/>
    <x v="4"/>
    <x v="1"/>
    <n v="95"/>
    <x v="38"/>
    <x v="125"/>
    <x v="255"/>
    <x v="25"/>
    <x v="11"/>
    <x v="1"/>
  </r>
  <r>
    <d v="2022-12-31T00:00:00"/>
    <x v="31"/>
    <x v="2"/>
    <x v="1"/>
    <x v="0"/>
    <n v="0"/>
    <x v="31"/>
    <x v="2"/>
    <x v="2"/>
    <n v="44"/>
    <x v="31"/>
    <x v="166"/>
    <x v="361"/>
    <x v="25"/>
    <x v="11"/>
    <x v="1"/>
  </r>
  <r>
    <d v="2022-12-31T00:00:00"/>
    <x v="31"/>
    <x v="8"/>
    <x v="0"/>
    <x v="1"/>
    <n v="0"/>
    <x v="31"/>
    <x v="2"/>
    <x v="2"/>
    <n v="44"/>
    <x v="31"/>
    <x v="165"/>
    <x v="191"/>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B44926-9A12-D54E-9244-3E66F5D0743F}" name="TotalSales"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AY">
  <location ref="D1:E2" firstHeaderRow="0" firstDataRow="1" firstDataCol="0"/>
  <pivotFields count="16">
    <pivotField numFmtId="14" showAll="0"/>
    <pivotField showAll="0"/>
    <pivotField showAll="0"/>
    <pivotField showAll="0">
      <items count="4">
        <item h="1" x="2"/>
        <item h="1"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37E060-3771-5642-AC1B-D809DC16CB09}" name="Categorywise" cacheId="2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Month">
  <location ref="AK1:AL6" firstHeaderRow="1" firstDataRow="1" firstDataCol="1"/>
  <pivotFields count="16">
    <pivotField numFmtId="14" showAll="0"/>
    <pivotField showAll="0"/>
    <pivotField showAll="0"/>
    <pivotField showAll="0"/>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7D6A27-5097-2245-893F-FAE779558A86}" name="Productwise" cacheId="2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PRODUCT">
  <location ref="P1:R71" firstHeaderRow="0" firstDataRow="1" firstDataCol="1"/>
  <pivotFields count="16">
    <pivotField numFmtId="14" showAll="0"/>
    <pivotField showAll="0"/>
    <pivotField dataField="1" showAll="0">
      <items count="16">
        <item x="5"/>
        <item x="13"/>
        <item x="8"/>
        <item x="7"/>
        <item x="3"/>
        <item x="2"/>
        <item x="11"/>
        <item x="6"/>
        <item x="0"/>
        <item x="9"/>
        <item x="14"/>
        <item x="4"/>
        <item x="10"/>
        <item x="12"/>
        <item x="1"/>
        <item t="default"/>
      </items>
    </pivotField>
    <pivotField showAll="0">
      <items count="4">
        <item h="1" x="2"/>
        <item h="1" x="1"/>
        <item x="0"/>
        <item t="default"/>
      </items>
    </pivotField>
    <pivotField showAll="0">
      <items count="3">
        <item x="1"/>
        <item x="0"/>
        <item t="default"/>
      </items>
    </pivotField>
    <pivotField numFmtId="164"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axis="axisRow" showAll="0">
      <items count="5">
        <item x="0"/>
        <item x="1"/>
        <item x="2"/>
        <item x="3"/>
        <item t="default"/>
      </items>
    </pivotField>
    <pivotField numFmtId="165" showAll="0"/>
    <pivotField numFmtId="165" showAll="0"/>
    <pivotField numFmtId="165"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70">
    <i>
      <x/>
    </i>
    <i r="1">
      <x v="1"/>
    </i>
    <i>
      <x v="1"/>
    </i>
    <i r="1">
      <x v="1"/>
    </i>
    <i>
      <x v="3"/>
    </i>
    <i r="1">
      <x v="2"/>
    </i>
    <i>
      <x v="4"/>
    </i>
    <i r="1">
      <x/>
    </i>
    <i>
      <x v="7"/>
    </i>
    <i r="1">
      <x v="1"/>
    </i>
    <i>
      <x v="8"/>
    </i>
    <i r="1">
      <x v="3"/>
    </i>
    <i>
      <x v="10"/>
    </i>
    <i r="1">
      <x v="2"/>
    </i>
    <i>
      <x v="11"/>
    </i>
    <i r="1">
      <x v="1"/>
    </i>
    <i>
      <x v="12"/>
    </i>
    <i r="1">
      <x v="1"/>
    </i>
    <i>
      <x v="13"/>
    </i>
    <i r="1">
      <x v="1"/>
    </i>
    <i>
      <x v="14"/>
    </i>
    <i r="1">
      <x v="3"/>
    </i>
    <i>
      <x v="15"/>
    </i>
    <i r="1">
      <x v="3"/>
    </i>
    <i>
      <x v="16"/>
    </i>
    <i r="1">
      <x/>
    </i>
    <i>
      <x v="17"/>
    </i>
    <i r="1">
      <x v="3"/>
    </i>
    <i>
      <x v="18"/>
    </i>
    <i r="1">
      <x/>
    </i>
    <i>
      <x v="19"/>
    </i>
    <i r="1">
      <x v="2"/>
    </i>
    <i>
      <x v="21"/>
    </i>
    <i r="1">
      <x/>
    </i>
    <i>
      <x v="22"/>
    </i>
    <i r="1">
      <x/>
    </i>
    <i>
      <x v="23"/>
    </i>
    <i r="1">
      <x/>
    </i>
    <i>
      <x v="25"/>
    </i>
    <i r="1">
      <x v="3"/>
    </i>
    <i>
      <x v="26"/>
    </i>
    <i r="1">
      <x v="2"/>
    </i>
    <i>
      <x v="27"/>
    </i>
    <i r="1">
      <x v="3"/>
    </i>
    <i>
      <x v="28"/>
    </i>
    <i r="1">
      <x v="2"/>
    </i>
    <i>
      <x v="29"/>
    </i>
    <i r="1">
      <x/>
    </i>
    <i>
      <x v="31"/>
    </i>
    <i r="1">
      <x v="1"/>
    </i>
    <i>
      <x v="32"/>
    </i>
    <i r="1">
      <x v="1"/>
    </i>
    <i>
      <x v="33"/>
    </i>
    <i r="1">
      <x v="2"/>
    </i>
    <i>
      <x v="35"/>
    </i>
    <i r="1">
      <x v="1"/>
    </i>
    <i>
      <x v="36"/>
    </i>
    <i r="1">
      <x v="1"/>
    </i>
    <i>
      <x v="37"/>
    </i>
    <i r="1">
      <x v="1"/>
    </i>
    <i>
      <x v="38"/>
    </i>
    <i r="1">
      <x v="3"/>
    </i>
    <i>
      <x v="39"/>
    </i>
    <i r="1">
      <x v="1"/>
    </i>
    <i>
      <x v="40"/>
    </i>
    <i r="1">
      <x/>
    </i>
    <i>
      <x v="41"/>
    </i>
    <i r="1">
      <x/>
    </i>
    <i>
      <x v="43"/>
    </i>
    <i r="1">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3675E7-2FC1-AB4D-A1B1-462A6AC327AB}" name="Salestype" cacheId="2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rowHeaderCaption="Month">
  <location ref="AT1:AU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3" count="1" selected="0">
            <x v="0"/>
          </reference>
        </references>
      </pivotArea>
    </chartFormat>
    <chartFormat chart="1" format="6">
      <pivotArea type="data" outline="0" fieldPosition="0">
        <references count="2">
          <reference field="4294967294" count="1" selected="0">
            <x v="0"/>
          </reference>
          <reference field="3" count="1" selected="0">
            <x v="1"/>
          </reference>
        </references>
      </pivotArea>
    </chartFormat>
    <chartFormat chart="1" format="7">
      <pivotArea type="data" outline="0" fieldPosition="0">
        <references count="2">
          <reference field="4294967294" count="1" selected="0">
            <x v="0"/>
          </reference>
          <reference field="3"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EF9AF6-B3C1-7F42-A8EF-AE83DDF76E46}" name="Monthly" cacheId="2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Month">
  <location ref="G1:I13" firstHeaderRow="0" firstDataRow="1" firstDataCol="1"/>
  <pivotFields count="16">
    <pivotField numFmtId="14" showAll="0"/>
    <pivotField showAll="0"/>
    <pivotField showAll="0"/>
    <pivotField showAll="0">
      <items count="4">
        <item h="1" x="2"/>
        <item h="1"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20C670-F7AC-6C45-9C16-231A8528EA3B}" name="Daily" cacheId="2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rowHeaderCaption="DAY">
  <location ref="A1:B30" firstHeaderRow="1" firstDataRow="1" firstDataCol="1"/>
  <pivotFields count="16">
    <pivotField numFmtId="14" showAll="0"/>
    <pivotField showAll="0"/>
    <pivotField showAll="0"/>
    <pivotField showAll="0">
      <items count="4">
        <item h="1" x="2"/>
        <item h="1"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29">
    <i>
      <x/>
    </i>
    <i>
      <x v="1"/>
    </i>
    <i>
      <x v="2"/>
    </i>
    <i>
      <x v="3"/>
    </i>
    <i>
      <x v="4"/>
    </i>
    <i>
      <x v="5"/>
    </i>
    <i>
      <x v="7"/>
    </i>
    <i>
      <x v="8"/>
    </i>
    <i>
      <x v="9"/>
    </i>
    <i>
      <x v="10"/>
    </i>
    <i>
      <x v="11"/>
    </i>
    <i>
      <x v="12"/>
    </i>
    <i>
      <x v="13"/>
    </i>
    <i>
      <x v="14"/>
    </i>
    <i>
      <x v="15"/>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2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BCAC8F1-5A0A-8544-8CCC-9F08FBC6172E}" name="PivotTable13"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location ref="Y1:AA37" firstHeaderRow="0" firstDataRow="1" firstDataCol="1"/>
  <pivotFields count="16">
    <pivotField numFmtId="1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dataField="1" showAll="0">
      <items count="16">
        <item x="5"/>
        <item x="13"/>
        <item x="8"/>
        <item x="7"/>
        <item x="3"/>
        <item x="2"/>
        <item x="11"/>
        <item x="6"/>
        <item x="0"/>
        <item x="9"/>
        <item x="14"/>
        <item x="4"/>
        <item x="10"/>
        <item x="12"/>
        <item x="1"/>
        <item t="default"/>
      </items>
    </pivotField>
    <pivotField showAll="0">
      <items count="4">
        <item h="1" x="2"/>
        <item h="1" x="1"/>
        <item x="0"/>
        <item t="default"/>
      </items>
    </pivotField>
    <pivotField showAll="0">
      <items count="3">
        <item x="1"/>
        <item x="0"/>
        <item t="default"/>
      </items>
    </pivotField>
    <pivotField numFmtId="16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numFmtId="165" showAll="0"/>
    <pivotField numFmtId="165" showAll="0"/>
    <pivotField numFmtId="165" showAll="0"/>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36">
    <i>
      <x/>
    </i>
    <i>
      <x v="1"/>
    </i>
    <i>
      <x v="3"/>
    </i>
    <i>
      <x v="4"/>
    </i>
    <i>
      <x v="7"/>
    </i>
    <i>
      <x v="8"/>
    </i>
    <i>
      <x v="10"/>
    </i>
    <i>
      <x v="11"/>
    </i>
    <i>
      <x v="12"/>
    </i>
    <i>
      <x v="13"/>
    </i>
    <i>
      <x v="14"/>
    </i>
    <i>
      <x v="15"/>
    </i>
    <i>
      <x v="16"/>
    </i>
    <i>
      <x v="17"/>
    </i>
    <i>
      <x v="18"/>
    </i>
    <i>
      <x v="19"/>
    </i>
    <i>
      <x v="21"/>
    </i>
    <i>
      <x v="22"/>
    </i>
    <i>
      <x v="23"/>
    </i>
    <i>
      <x v="25"/>
    </i>
    <i>
      <x v="26"/>
    </i>
    <i>
      <x v="27"/>
    </i>
    <i>
      <x v="28"/>
    </i>
    <i>
      <x v="29"/>
    </i>
    <i>
      <x v="31"/>
    </i>
    <i>
      <x v="32"/>
    </i>
    <i>
      <x v="33"/>
    </i>
    <i>
      <x v="35"/>
    </i>
    <i>
      <x v="36"/>
    </i>
    <i>
      <x v="37"/>
    </i>
    <i>
      <x v="38"/>
    </i>
    <i>
      <x v="39"/>
    </i>
    <i>
      <x v="40"/>
    </i>
    <i>
      <x v="41"/>
    </i>
    <i>
      <x v="43"/>
    </i>
    <i t="grand">
      <x/>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DB65F9-D748-BA4B-83F0-3195A9C25B4D}" name="PaymentMode" cacheId="2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rowHeaderCaption="Month">
  <location ref="AW1:AX3" firstHeaderRow="1" firstDataRow="1" firstDataCol="1"/>
  <pivotFields count="16">
    <pivotField numFmtId="14" showAll="0"/>
    <pivotField showAll="0"/>
    <pivotField showAll="0"/>
    <pivotField showAll="0">
      <items count="4">
        <item h="1" x="2"/>
        <item h="1"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5"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4" count="1" selected="0">
            <x v="0"/>
          </reference>
        </references>
      </pivotArea>
    </chartFormat>
    <chartFormat chart="1" format="5">
      <pivotArea type="data" outline="0" fieldPosition="0">
        <references count="2">
          <reference field="4294967294" count="1" selected="0">
            <x v="0"/>
          </reference>
          <reference field="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401DFC93-51D3-6342-98F6-4E40C45B9BA3}" sourceName="SALE TYPE">
  <pivotTables>
    <pivotTable tabId="3" name="Daily"/>
    <pivotTable tabId="3" name="Monthly"/>
    <pivotTable tabId="3" name="PaymentMode"/>
    <pivotTable tabId="3" name="Productwise"/>
    <pivotTable tabId="3" name="TotalSales"/>
    <pivotTable tabId="3" name="PivotTable13"/>
  </pivotTables>
  <data>
    <tabular pivotCacheId="1107139327">
      <items count="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BD5B410-FEB6-4F40-B7FE-DB85297CDA72}" sourceName="PAYMENT MODE">
  <pivotTables>
    <pivotTable tabId="3" name="Daily"/>
    <pivotTable tabId="3" name="Categorywise"/>
    <pivotTable tabId="3" name="Monthly"/>
    <pivotTable tabId="3" name="Productwise"/>
    <pivotTable tabId="3" name="Salestype"/>
    <pivotTable tabId="3" name="TotalSales"/>
    <pivotTable tabId="3" name="PivotTable13"/>
  </pivotTables>
  <data>
    <tabular pivotCacheId="110713932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223B972-159D-9B49-AA22-D9D425532B5D}" sourceName="MONTH">
  <pivotTables>
    <pivotTable tabId="3" name="Daily"/>
    <pivotTable tabId="3" name="Categorywise"/>
    <pivotTable tabId="3" name="PaymentMode"/>
    <pivotTable tabId="3" name="Productwise"/>
    <pivotTable tabId="3" name="Salestype"/>
    <pivotTable tabId="3" name="TotalSales"/>
    <pivotTable tabId="3" name="PivotTable13"/>
  </pivotTables>
  <data>
    <tabular pivotCacheId="110713932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8B7044F-9401-F346-8640-B9AA97D63E86}" sourceName="YEAR">
  <pivotTables>
    <pivotTable tabId="3" name="Daily"/>
    <pivotTable tabId="3" name="Categorywise"/>
    <pivotTable tabId="3" name="Monthly"/>
    <pivotTable tabId="3" name="PaymentMode"/>
    <pivotTable tabId="3" name="Productwise"/>
    <pivotTable tabId="3" name="Salestype"/>
    <pivotTable tabId="3" name="TotalSales"/>
    <pivotTable tabId="3" name="PivotTable13"/>
  </pivotTables>
  <data>
    <tabular pivotCacheId="110713932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F1218427-3E1C-954E-BA81-B6AEE3C0737E}" cache="Slicer_SALE_TYPE" caption="SALE TYPE" columnCount="3" rowHeight="230716"/>
  <slicer name="PAYMENT MODE 1" xr10:uid="{6D44D49D-A802-2744-B12D-F78122A7D771}" cache="Slicer_PAYMENT_MODE" caption="PAYMENT MODE" columnCount="2" rowHeight="230716"/>
  <slicer name="MONTH 1" xr10:uid="{D49A8395-D545-C443-91B1-C9F131E9C79E}" cache="Slicer_MONTH" caption="MONTH" startItem="2" rowHeight="230716"/>
  <slicer name="YEAR 1" xr10:uid="{99E89633-2A6D-594A-8595-FC7B335A1FCC}" cache="Slicer_YEAR" caption="YEAR"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0692BE51-85E5-DC4D-BED0-F10706741504}" cache="Slicer_SALE_TYPE" caption="SALE TYPE" rowHeight="230716"/>
  <slicer name="PAYMENT MODE" xr10:uid="{AFB28194-645B-F14D-957E-5782B0591DDC}" cache="Slicer_PAYMENT_MODE" caption="PAYMENT MODE" rowHeight="230716"/>
  <slicer name="MONTH" xr10:uid="{BFD5E880-4EF9-7644-90F5-EBDF9EA3C2EA}" cache="Slicer_MONTH" caption="MONTH" rowHeight="230716"/>
  <slicer name="YEAR" xr10:uid="{DB403C4F-07B2-A848-B573-CF40FC8A52ED}" cache="Slicer_YEAR" caption="YEA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F5FCDFB6-4BBE-194D-A21A-88D0B022D338}" name="PRODUCT ID2" dataDxfId="18">
      <calculatedColumnFormula>VLOOKUP(InputData[[#This Row],[PRODUCT ID]],MasterData[],2,0)</calculatedColumnFormula>
    </tableColumn>
    <tableColumn id="9" xr3:uid="{26465382-EBA1-1840-807A-0D49777B6166}" name="CATEGORY" dataDxfId="17">
      <calculatedColumnFormula>VLOOKUP(InputData[[#This Row],[PRODUCT ID]],MasterData[],3,0)</calculatedColumnFormula>
    </tableColumn>
    <tableColumn id="10" xr3:uid="{5BA66341-D73D-1449-9B87-BF55ABA4F953}" name="UOM" dataDxfId="16">
      <calculatedColumnFormula>VLOOKUP(InputData[[#This Row],[PRODUCT ID]],MasterData[],4,0)</calculatedColumnFormula>
    </tableColumn>
    <tableColumn id="11" xr3:uid="{D231B6C3-F53D-4742-9617-90A72B61242A}" name="BUYING PRIZE" dataDxfId="15">
      <calculatedColumnFormula>VLOOKUP(InputData[[#This Row],[PRODUCT ID]],MasterData[],5,0)</calculatedColumnFormula>
    </tableColumn>
    <tableColumn id="12" xr3:uid="{7AD51382-B9D0-7A4C-BCD3-94FCC8AB0C91}" name="SELLING PRICE" dataDxfId="14">
      <calculatedColumnFormula>VLOOKUP(InputData[[#This Row],[PRODUCT ID]],MasterData[],6,0)</calculatedColumnFormula>
    </tableColumn>
    <tableColumn id="13" xr3:uid="{95243685-CC9A-404A-83E4-56A5CC1D332E}" name="TOTAL BUYING VALUE" dataDxfId="13">
      <calculatedColumnFormula>InputData[[#This Row],[BUYING PRIZE]]*InputData[[#This Row],[QUANTITY]]</calculatedColumnFormula>
    </tableColumn>
    <tableColumn id="14" xr3:uid="{4A0E5A82-5CBD-044D-93EA-B7BAFD040282}" name="TOTAL SELLING VALUE" dataDxfId="12">
      <calculatedColumnFormula>InputData[[#This Row],[SELLING PRICE]]*InputData[[#This Row],[QUANTITY]]*(1-InputData[[#This Row],[DISCOUNT %]])</calculatedColumnFormula>
    </tableColumn>
    <tableColumn id="15" xr3:uid="{769A3174-4E90-FB47-B16C-0DE72C5B4F64}" name="DAY" dataDxfId="11">
      <calculatedColumnFormula>DAY(InputData[[#This Row],[DATE]])</calculatedColumnFormula>
    </tableColumn>
    <tableColumn id="16" xr3:uid="{A9CD57EC-7B78-0343-BC2E-198C6A734D0E}" name="MONTH" dataDxfId="10">
      <calculatedColumnFormula>TEXT(InputData[[#This Row],[DATE]],"mmm")</calculatedColumnFormula>
    </tableColumn>
    <tableColumn id="17" xr3:uid="{299F7C87-41C2-CC4F-A390-4DB0769CE20D}"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2B87-4A2B-3245-82EE-64C2B1E0B6FD}">
  <dimension ref="A1"/>
  <sheetViews>
    <sheetView zoomScaleNormal="100" workbookViewId="0">
      <selection activeCell="Q19" sqref="Q19"/>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4B972-5954-7C49-BDD7-34FF0BB096D0}">
  <dimension ref="A1:AX71"/>
  <sheetViews>
    <sheetView tabSelected="1" zoomScale="96" zoomScaleNormal="96" workbookViewId="0">
      <selection activeCell="D30" sqref="D30"/>
    </sheetView>
  </sheetViews>
  <sheetFormatPr baseColWidth="10" defaultRowHeight="15" x14ac:dyDescent="0.2"/>
  <cols>
    <col min="1" max="1" width="7.33203125" bestFit="1" customWidth="1"/>
    <col min="2" max="2" width="24.83203125" bestFit="1" customWidth="1"/>
    <col min="3" max="3" width="23.83203125" bestFit="1" customWidth="1"/>
    <col min="4" max="4" width="24.6640625" bestFit="1" customWidth="1"/>
    <col min="5" max="5" width="24.83203125" bestFit="1" customWidth="1"/>
    <col min="7" max="7" width="9.33203125" bestFit="1" customWidth="1"/>
    <col min="8" max="8" width="24.6640625" bestFit="1" customWidth="1"/>
    <col min="9" max="9" width="24.83203125" bestFit="1" customWidth="1"/>
    <col min="10" max="10" width="23.83203125" customWidth="1"/>
    <col min="11" max="11" width="7.5" customWidth="1"/>
    <col min="12" max="12" width="8.6640625" customWidth="1"/>
    <col min="13" max="13" width="8.5" customWidth="1"/>
    <col min="14" max="14" width="7" customWidth="1"/>
    <col min="16" max="16" width="11.5" bestFit="1" customWidth="1"/>
    <col min="17" max="17" width="24.83203125" bestFit="1" customWidth="1"/>
    <col min="18" max="18" width="15.33203125" bestFit="1" customWidth="1"/>
    <col min="19" max="21" width="14.6640625" customWidth="1"/>
    <col min="22" max="22" width="12" bestFit="1" customWidth="1"/>
    <col min="23" max="23" width="12" customWidth="1"/>
    <col min="24" max="24" width="12.5" bestFit="1" customWidth="1"/>
    <col min="25" max="25" width="10.33203125" bestFit="1" customWidth="1"/>
    <col min="26" max="26" width="24.83203125" bestFit="1" customWidth="1"/>
    <col min="27" max="27" width="15.33203125" bestFit="1" customWidth="1"/>
    <col min="28" max="31" width="15.1640625" customWidth="1"/>
    <col min="33" max="36" width="12" customWidth="1"/>
    <col min="37" max="37" width="10.1640625" bestFit="1" customWidth="1"/>
    <col min="38" max="38" width="24.83203125" bestFit="1" customWidth="1"/>
    <col min="39" max="39" width="11.33203125" customWidth="1"/>
    <col min="40" max="40" width="12" customWidth="1"/>
    <col min="41" max="41" width="10" customWidth="1"/>
    <col min="42" max="42" width="6.6640625" customWidth="1"/>
    <col min="43" max="44" width="24.33203125" customWidth="1"/>
    <col min="46" max="46" width="10.1640625" bestFit="1" customWidth="1"/>
    <col min="47" max="47" width="24.83203125" bestFit="1" customWidth="1"/>
    <col min="49" max="49" width="9.33203125" bestFit="1" customWidth="1"/>
    <col min="50" max="50" width="24.83203125" bestFit="1" customWidth="1"/>
  </cols>
  <sheetData>
    <row r="1" spans="1:50" x14ac:dyDescent="0.2">
      <c r="A1" s="8" t="s">
        <v>117</v>
      </c>
      <c r="B1" t="s">
        <v>121</v>
      </c>
      <c r="D1" t="s">
        <v>122</v>
      </c>
      <c r="E1" t="s">
        <v>121</v>
      </c>
      <c r="G1" s="8" t="s">
        <v>135</v>
      </c>
      <c r="H1" t="s">
        <v>122</v>
      </c>
      <c r="I1" t="s">
        <v>121</v>
      </c>
      <c r="P1" s="8" t="s">
        <v>1</v>
      </c>
      <c r="Q1" t="s">
        <v>121</v>
      </c>
      <c r="R1" t="s">
        <v>136</v>
      </c>
      <c r="Y1" s="8" t="s">
        <v>143</v>
      </c>
      <c r="Z1" t="s">
        <v>121</v>
      </c>
      <c r="AA1" t="s">
        <v>136</v>
      </c>
      <c r="AC1" t="str">
        <f ca="1">VLOOKUP(1,AB:AE,2,0)</f>
        <v>Product42</v>
      </c>
      <c r="AD1">
        <f ca="1">VLOOKUP(1,AB:AE,3,0)</f>
        <v>6480</v>
      </c>
      <c r="AE1">
        <f ca="1">VLOOKUP(1,AB:AE,4,0)</f>
        <v>40</v>
      </c>
      <c r="AH1">
        <f>COUNT(AA:AA)</f>
        <v>36</v>
      </c>
      <c r="AK1" s="8" t="s">
        <v>135</v>
      </c>
      <c r="AL1" t="s">
        <v>121</v>
      </c>
      <c r="AO1" t="str">
        <f ca="1">VLOOKUP(1,$AN:$AP,2,0)</f>
        <v>Category04</v>
      </c>
      <c r="AP1" s="11">
        <f ca="1">VLOOKUP(1,$AN:$AP,3,0)</f>
        <v>95269.4</v>
      </c>
      <c r="AT1" s="8" t="s">
        <v>135</v>
      </c>
      <c r="AU1" t="s">
        <v>121</v>
      </c>
      <c r="AW1" s="8" t="s">
        <v>135</v>
      </c>
      <c r="AX1" t="s">
        <v>121</v>
      </c>
    </row>
    <row r="2" spans="1:50" x14ac:dyDescent="0.2">
      <c r="A2" s="9">
        <v>1</v>
      </c>
      <c r="B2" s="7">
        <v>3648.42</v>
      </c>
      <c r="D2">
        <v>48791</v>
      </c>
      <c r="E2">
        <v>59347.9</v>
      </c>
      <c r="G2" s="9" t="s">
        <v>123</v>
      </c>
      <c r="H2">
        <v>5378</v>
      </c>
      <c r="I2">
        <v>6336.829999999999</v>
      </c>
      <c r="K2" t="s">
        <v>135</v>
      </c>
      <c r="L2" t="s">
        <v>140</v>
      </c>
      <c r="M2" t="s">
        <v>141</v>
      </c>
      <c r="N2" t="s">
        <v>142</v>
      </c>
      <c r="P2" s="9" t="s">
        <v>7</v>
      </c>
      <c r="U2" t="str" cm="1">
        <f t="array" aca="1" ref="U2:U36" ca="1">OFFSET($P$1,1,0,COUNT($Q:$Q))</f>
        <v>Product01</v>
      </c>
      <c r="V2" cm="1">
        <f t="array" aca="1" ref="V2:V36" ca="1">OFFSET($P$1,1,1,COUNT($Q:$Q))</f>
        <v>0</v>
      </c>
      <c r="W2" cm="1">
        <f t="array" aca="1" ref="W2:W36" ca="1">OFFSET($P$1,1,2,COUNT($Q:$Q))</f>
        <v>0</v>
      </c>
      <c r="Y2" s="9" t="s">
        <v>7</v>
      </c>
      <c r="Z2">
        <v>1765.96</v>
      </c>
      <c r="AA2">
        <v>17</v>
      </c>
      <c r="AB2" cm="1">
        <f t="array" aca="1" ref="AB2:AB36" ca="1">RANK(_xlfn.ANCHORARRAY(AD2),_xlfn.ANCHORARRAY(AD2))</f>
        <v>12</v>
      </c>
      <c r="AC2" t="str" cm="1">
        <f t="array" aca="1" ref="AC2:AC36" ca="1">OFFSET($Y$1,1,0,COUNT($Q:$Q))</f>
        <v>Product01</v>
      </c>
      <c r="AD2" cm="1">
        <f t="array" aca="1" ref="AD2:AD36" ca="1">OFFSET($Y$1,1,1,COUNT($Q:$Q))</f>
        <v>1765.96</v>
      </c>
      <c r="AE2" cm="1">
        <f t="array" aca="1" ref="AE2:AE36" ca="1">OFFSET($Y$1,1,2,COUNT($Q:$Q))</f>
        <v>17</v>
      </c>
      <c r="AG2" t="str" cm="1">
        <f t="array" aca="1" ref="AG2:AG11" ca="1">OFFSET($Y$1,1,0,10)</f>
        <v>Product01</v>
      </c>
      <c r="AH2" s="11" cm="1">
        <f t="array" aca="1" ref="AH2:AH11" ca="1">OFFSET($Y$1,1,1,10)</f>
        <v>1765.96</v>
      </c>
      <c r="AI2" cm="1">
        <f t="array" aca="1" ref="AI2:AI11" ca="1">OFFSET($Y$1,1,2,10)</f>
        <v>17</v>
      </c>
      <c r="AK2" s="9" t="s">
        <v>8</v>
      </c>
      <c r="AL2">
        <v>69261.950000000012</v>
      </c>
      <c r="AT2" s="9" t="s">
        <v>108</v>
      </c>
      <c r="AU2">
        <v>208140.15000000005</v>
      </c>
      <c r="AW2" s="9" t="s">
        <v>107</v>
      </c>
      <c r="AX2">
        <v>27574.269999999997</v>
      </c>
    </row>
    <row r="3" spans="1:50" x14ac:dyDescent="0.2">
      <c r="A3" s="9">
        <v>2</v>
      </c>
      <c r="B3" s="7">
        <v>235.79999999999998</v>
      </c>
      <c r="G3" s="9" t="s">
        <v>124</v>
      </c>
      <c r="H3">
        <v>1069</v>
      </c>
      <c r="I3">
        <v>1395.65</v>
      </c>
      <c r="K3" s="9" t="s">
        <v>123</v>
      </c>
      <c r="L3" s="11">
        <f>VLOOKUP(K3,G:I,3,0)</f>
        <v>6336.829999999999</v>
      </c>
      <c r="M3" s="11">
        <f>VLOOKUP(K3,G:I,3,0)-VLOOKUP(K3,G:I,2,0)</f>
        <v>958.82999999999902</v>
      </c>
      <c r="N3" s="12">
        <f>M3/VLOOKUP(K3,G:I,2,0)</f>
        <v>0.17828746746002214</v>
      </c>
      <c r="P3" s="10" t="s">
        <v>9</v>
      </c>
      <c r="Q3">
        <v>1765.96</v>
      </c>
      <c r="R3">
        <v>17</v>
      </c>
      <c r="U3" t="str">
        <f ca="1"/>
        <v>Kg</v>
      </c>
      <c r="V3">
        <f ca="1"/>
        <v>1765.96</v>
      </c>
      <c r="W3">
        <f ca="1"/>
        <v>17</v>
      </c>
      <c r="Y3" s="9" t="s">
        <v>11</v>
      </c>
      <c r="Z3">
        <v>1285.2</v>
      </c>
      <c r="AA3">
        <v>9</v>
      </c>
      <c r="AB3">
        <f ca="1"/>
        <v>20</v>
      </c>
      <c r="AC3" t="str">
        <f ca="1"/>
        <v>Product02</v>
      </c>
      <c r="AD3">
        <f ca="1"/>
        <v>1285.2</v>
      </c>
      <c r="AE3">
        <f ca="1"/>
        <v>9</v>
      </c>
      <c r="AG3" t="str">
        <f ca="1"/>
        <v>Product02</v>
      </c>
      <c r="AH3" s="11">
        <f ca="1"/>
        <v>1285.2</v>
      </c>
      <c r="AI3">
        <f ca="1"/>
        <v>9</v>
      </c>
      <c r="AK3" s="9" t="s">
        <v>28</v>
      </c>
      <c r="AL3">
        <v>92963.87</v>
      </c>
      <c r="AT3" s="9" t="s">
        <v>106</v>
      </c>
      <c r="AU3">
        <v>133923.87000000002</v>
      </c>
      <c r="AW3" s="9" t="s">
        <v>106</v>
      </c>
      <c r="AX3">
        <v>31773.629999999997</v>
      </c>
    </row>
    <row r="4" spans="1:50" x14ac:dyDescent="0.2">
      <c r="A4" s="9">
        <v>3</v>
      </c>
      <c r="B4" s="7">
        <v>492.19</v>
      </c>
      <c r="G4" s="9" t="s">
        <v>125</v>
      </c>
      <c r="H4">
        <v>4010</v>
      </c>
      <c r="I4">
        <v>5040.78</v>
      </c>
      <c r="K4" s="9" t="s">
        <v>124</v>
      </c>
      <c r="L4" s="11">
        <f t="shared" ref="L4:L14" si="0">VLOOKUP(K4,G:I,3,0)</f>
        <v>1395.65</v>
      </c>
      <c r="M4" s="11">
        <f t="shared" ref="M4:M14" si="1">VLOOKUP(K4,G:I,3,0)-VLOOKUP(K4,G:I,2,0)</f>
        <v>326.65000000000009</v>
      </c>
      <c r="N4" s="12">
        <f t="shared" ref="N4:N14" si="2">M4/VLOOKUP(K4,G:I,2,0)</f>
        <v>0.30556594948550053</v>
      </c>
      <c r="P4" s="9" t="s">
        <v>11</v>
      </c>
      <c r="U4" t="str">
        <f ca="1"/>
        <v>Product02</v>
      </c>
      <c r="V4">
        <f ca="1"/>
        <v>0</v>
      </c>
      <c r="W4">
        <f ca="1"/>
        <v>0</v>
      </c>
      <c r="Y4" s="9" t="s">
        <v>15</v>
      </c>
      <c r="Z4">
        <v>1562.88</v>
      </c>
      <c r="AA4">
        <v>32</v>
      </c>
      <c r="AB4">
        <f ca="1"/>
        <v>17</v>
      </c>
      <c r="AC4" t="str">
        <f ca="1"/>
        <v>Product04</v>
      </c>
      <c r="AD4">
        <f ca="1"/>
        <v>1562.88</v>
      </c>
      <c r="AE4">
        <f ca="1"/>
        <v>32</v>
      </c>
      <c r="AG4" t="str">
        <f ca="1"/>
        <v>Product04</v>
      </c>
      <c r="AH4" s="11">
        <f ca="1"/>
        <v>1562.88</v>
      </c>
      <c r="AI4">
        <f ca="1"/>
        <v>32</v>
      </c>
      <c r="AK4" s="9" t="s">
        <v>49</v>
      </c>
      <c r="AL4">
        <v>52299.509999999995</v>
      </c>
      <c r="AN4" cm="1">
        <f t="array" aca="1" ref="AN4:AN8" ca="1">RANK(_xlfn.ANCHORARRAY(AP4),_xlfn.ANCHORARRAY(AP4))</f>
        <v>4</v>
      </c>
      <c r="AO4" t="str" cm="1">
        <f t="array" aca="1" ref="AO4:AO8" ca="1">OFFSET($AK$1,1,0,COUNT($AL:$AL))</f>
        <v>Category01</v>
      </c>
      <c r="AP4" s="11" cm="1">
        <f t="array" aca="1" ref="AP4:AP8" ca="1">OFFSET($AK$1,1,1,COUNT($AL:$AL))</f>
        <v>69261.950000000012</v>
      </c>
      <c r="AT4" s="9" t="s">
        <v>105</v>
      </c>
      <c r="AU4">
        <v>59347.900000000009</v>
      </c>
    </row>
    <row r="5" spans="1:50" x14ac:dyDescent="0.2">
      <c r="A5" s="9">
        <v>4</v>
      </c>
      <c r="B5" s="7">
        <v>930.57999999999993</v>
      </c>
      <c r="G5" s="9" t="s">
        <v>126</v>
      </c>
      <c r="H5">
        <v>1528</v>
      </c>
      <c r="I5">
        <v>1791.66</v>
      </c>
      <c r="K5" s="9" t="s">
        <v>125</v>
      </c>
      <c r="L5" s="11">
        <f t="shared" si="0"/>
        <v>5040.78</v>
      </c>
      <c r="M5" s="11">
        <f t="shared" si="1"/>
        <v>1030.7799999999997</v>
      </c>
      <c r="N5" s="12">
        <f t="shared" si="2"/>
        <v>0.25705236907730666</v>
      </c>
      <c r="P5" s="10" t="s">
        <v>9</v>
      </c>
      <c r="Q5">
        <v>1285.2</v>
      </c>
      <c r="R5">
        <v>9</v>
      </c>
      <c r="U5" t="str">
        <f ca="1"/>
        <v>Kg</v>
      </c>
      <c r="V5">
        <f ca="1"/>
        <v>1285.2</v>
      </c>
      <c r="W5">
        <f ca="1"/>
        <v>9</v>
      </c>
      <c r="Y5" s="9" t="s">
        <v>17</v>
      </c>
      <c r="Z5">
        <v>3112.2000000000003</v>
      </c>
      <c r="AA5">
        <v>20</v>
      </c>
      <c r="AB5">
        <f ca="1"/>
        <v>4</v>
      </c>
      <c r="AC5" t="str">
        <f ca="1"/>
        <v>Product05</v>
      </c>
      <c r="AD5">
        <f ca="1"/>
        <v>3112.2000000000003</v>
      </c>
      <c r="AE5">
        <f ca="1"/>
        <v>20</v>
      </c>
      <c r="AG5" t="str">
        <f ca="1"/>
        <v>Product05</v>
      </c>
      <c r="AH5" s="11">
        <f ca="1"/>
        <v>3112.2000000000003</v>
      </c>
      <c r="AI5">
        <f ca="1"/>
        <v>20</v>
      </c>
      <c r="AK5" s="9" t="s">
        <v>62</v>
      </c>
      <c r="AL5">
        <v>95269.4</v>
      </c>
      <c r="AN5">
        <f ca="1"/>
        <v>2</v>
      </c>
      <c r="AO5" t="str">
        <f ca="1"/>
        <v>Category02</v>
      </c>
      <c r="AP5" s="11">
        <f ca="1"/>
        <v>92963.87</v>
      </c>
    </row>
    <row r="6" spans="1:50" x14ac:dyDescent="0.2">
      <c r="A6" s="9">
        <v>5</v>
      </c>
      <c r="B6" s="7">
        <v>2123.5499999999997</v>
      </c>
      <c r="G6" s="9" t="s">
        <v>127</v>
      </c>
      <c r="H6">
        <v>5198</v>
      </c>
      <c r="I6">
        <v>6108.2400000000007</v>
      </c>
      <c r="K6" s="9" t="s">
        <v>126</v>
      </c>
      <c r="L6" s="11">
        <f t="shared" si="0"/>
        <v>1791.66</v>
      </c>
      <c r="M6" s="11">
        <f t="shared" si="1"/>
        <v>263.66000000000008</v>
      </c>
      <c r="N6" s="12">
        <f t="shared" si="2"/>
        <v>0.17255235602094246</v>
      </c>
      <c r="P6" s="9" t="s">
        <v>15</v>
      </c>
      <c r="U6" t="str">
        <f ca="1"/>
        <v>Product04</v>
      </c>
      <c r="V6">
        <f ca="1"/>
        <v>0</v>
      </c>
      <c r="W6">
        <f ca="1"/>
        <v>0</v>
      </c>
      <c r="Y6" s="9" t="s">
        <v>23</v>
      </c>
      <c r="Z6">
        <v>1324.68</v>
      </c>
      <c r="AA6">
        <v>14</v>
      </c>
      <c r="AB6">
        <f ca="1"/>
        <v>19</v>
      </c>
      <c r="AC6" t="str">
        <f ca="1"/>
        <v>Product08</v>
      </c>
      <c r="AD6">
        <f ca="1"/>
        <v>1324.68</v>
      </c>
      <c r="AE6">
        <f ca="1"/>
        <v>14</v>
      </c>
      <c r="AG6" t="str">
        <f ca="1"/>
        <v>Product08</v>
      </c>
      <c r="AH6" s="11">
        <f ca="1"/>
        <v>1324.68</v>
      </c>
      <c r="AI6">
        <f ca="1"/>
        <v>14</v>
      </c>
      <c r="AK6" s="9" t="s">
        <v>85</v>
      </c>
      <c r="AL6">
        <v>91617.19</v>
      </c>
      <c r="AN6">
        <f ca="1"/>
        <v>5</v>
      </c>
      <c r="AO6" t="str">
        <f ca="1"/>
        <v>Category03</v>
      </c>
      <c r="AP6" s="11">
        <f ca="1"/>
        <v>52299.509999999995</v>
      </c>
    </row>
    <row r="7" spans="1:50" x14ac:dyDescent="0.2">
      <c r="A7" s="9">
        <v>6</v>
      </c>
      <c r="B7" s="7">
        <v>2183.4800000000005</v>
      </c>
      <c r="D7" t="s">
        <v>137</v>
      </c>
      <c r="E7" s="11">
        <f>GETPIVOTDATA("Sum of TOTAL SELLING VALUE",$D$1)</f>
        <v>59347.9</v>
      </c>
      <c r="G7" s="9" t="s">
        <v>128</v>
      </c>
      <c r="H7">
        <v>6714</v>
      </c>
      <c r="I7">
        <v>8511.67</v>
      </c>
      <c r="K7" s="9" t="s">
        <v>127</v>
      </c>
      <c r="L7" s="11">
        <f t="shared" si="0"/>
        <v>6108.2400000000007</v>
      </c>
      <c r="M7" s="11">
        <f t="shared" si="1"/>
        <v>910.24000000000069</v>
      </c>
      <c r="N7" s="12">
        <f t="shared" si="2"/>
        <v>0.17511350519430563</v>
      </c>
      <c r="P7" s="10" t="s">
        <v>109</v>
      </c>
      <c r="Q7">
        <v>1562.88</v>
      </c>
      <c r="R7">
        <v>32</v>
      </c>
      <c r="U7" t="str">
        <f ca="1"/>
        <v>Lt</v>
      </c>
      <c r="V7">
        <f ca="1"/>
        <v>1562.88</v>
      </c>
      <c r="W7">
        <f ca="1"/>
        <v>32</v>
      </c>
      <c r="Y7" s="9" t="s">
        <v>25</v>
      </c>
      <c r="Z7">
        <v>31.439999999999998</v>
      </c>
      <c r="AA7">
        <v>4</v>
      </c>
      <c r="AB7">
        <f ca="1"/>
        <v>35</v>
      </c>
      <c r="AC7" t="str">
        <f ca="1"/>
        <v>Product09</v>
      </c>
      <c r="AD7">
        <f ca="1"/>
        <v>31.439999999999998</v>
      </c>
      <c r="AE7">
        <f ca="1"/>
        <v>4</v>
      </c>
      <c r="AG7" t="str">
        <f ca="1"/>
        <v>Product09</v>
      </c>
      <c r="AH7" s="11">
        <f ca="1"/>
        <v>31.439999999999998</v>
      </c>
      <c r="AI7">
        <f ca="1"/>
        <v>4</v>
      </c>
      <c r="AN7">
        <f ca="1"/>
        <v>1</v>
      </c>
      <c r="AO7" t="str">
        <f ca="1"/>
        <v>Category04</v>
      </c>
      <c r="AP7" s="11">
        <f ca="1"/>
        <v>95269.4</v>
      </c>
    </row>
    <row r="8" spans="1:50" x14ac:dyDescent="0.2">
      <c r="A8" s="9">
        <v>8</v>
      </c>
      <c r="B8" s="7">
        <v>3696.54</v>
      </c>
      <c r="D8" t="s">
        <v>138</v>
      </c>
      <c r="E8" s="11">
        <f>GETPIVOTDATA("Sum of TOTAL SELLING VALUE",$D$1)-GETPIVOTDATA("Sum of TOTAL BUYING VALUE",$D$1)</f>
        <v>10556.900000000001</v>
      </c>
      <c r="G8" s="9" t="s">
        <v>129</v>
      </c>
      <c r="H8">
        <v>3126</v>
      </c>
      <c r="I8">
        <v>3621</v>
      </c>
      <c r="K8" s="9" t="s">
        <v>128</v>
      </c>
      <c r="L8" s="11">
        <f t="shared" si="0"/>
        <v>8511.67</v>
      </c>
      <c r="M8" s="11">
        <f t="shared" si="1"/>
        <v>1797.67</v>
      </c>
      <c r="N8" s="12">
        <f t="shared" si="2"/>
        <v>0.26774947870122134</v>
      </c>
      <c r="P8" s="9" t="s">
        <v>17</v>
      </c>
      <c r="U8" t="str">
        <f ca="1"/>
        <v>Product05</v>
      </c>
      <c r="V8">
        <f ca="1"/>
        <v>0</v>
      </c>
      <c r="W8">
        <f ca="1"/>
        <v>0</v>
      </c>
      <c r="Y8" s="9" t="s">
        <v>30</v>
      </c>
      <c r="Z8">
        <v>774.40000000000009</v>
      </c>
      <c r="AA8">
        <v>16</v>
      </c>
      <c r="AB8">
        <f ca="1"/>
        <v>27</v>
      </c>
      <c r="AC8" t="str">
        <f ca="1"/>
        <v>Product11</v>
      </c>
      <c r="AD8">
        <f ca="1"/>
        <v>774.40000000000009</v>
      </c>
      <c r="AE8">
        <f ca="1"/>
        <v>16</v>
      </c>
      <c r="AG8" t="str">
        <f ca="1"/>
        <v>Product11</v>
      </c>
      <c r="AH8" s="11">
        <f ca="1"/>
        <v>774.40000000000009</v>
      </c>
      <c r="AI8">
        <f ca="1"/>
        <v>16</v>
      </c>
      <c r="AN8">
        <f ca="1"/>
        <v>3</v>
      </c>
      <c r="AO8" t="str">
        <f ca="1"/>
        <v>Category05</v>
      </c>
      <c r="AP8" s="11">
        <f ca="1"/>
        <v>91617.19</v>
      </c>
    </row>
    <row r="9" spans="1:50" x14ac:dyDescent="0.2">
      <c r="A9" s="9">
        <v>9</v>
      </c>
      <c r="B9" s="7">
        <v>2710.62</v>
      </c>
      <c r="D9" t="s">
        <v>139</v>
      </c>
      <c r="E9" s="12">
        <f>E8/GETPIVOTDATA("Sum of TOTAL BUYING VALUE",$D$1)</f>
        <v>0.21636982230329366</v>
      </c>
      <c r="G9" s="9" t="s">
        <v>130</v>
      </c>
      <c r="H9">
        <v>4204</v>
      </c>
      <c r="I9">
        <v>5260.0500000000011</v>
      </c>
      <c r="K9" s="9" t="s">
        <v>129</v>
      </c>
      <c r="L9" s="11">
        <f t="shared" si="0"/>
        <v>3621</v>
      </c>
      <c r="M9" s="11">
        <f t="shared" si="1"/>
        <v>495</v>
      </c>
      <c r="N9" s="12">
        <f t="shared" si="2"/>
        <v>0.15834932821497122</v>
      </c>
      <c r="P9" s="10" t="s">
        <v>110</v>
      </c>
      <c r="Q9">
        <v>3112.2000000000003</v>
      </c>
      <c r="R9">
        <v>20</v>
      </c>
      <c r="U9" t="str">
        <f ca="1"/>
        <v>Ft</v>
      </c>
      <c r="V9">
        <f ca="1"/>
        <v>3112.2000000000003</v>
      </c>
      <c r="W9">
        <f ca="1"/>
        <v>20</v>
      </c>
      <c r="Y9" s="9" t="s">
        <v>32</v>
      </c>
      <c r="Z9">
        <v>1412.55</v>
      </c>
      <c r="AA9">
        <v>15</v>
      </c>
      <c r="AB9">
        <f ca="1"/>
        <v>18</v>
      </c>
      <c r="AC9" t="str">
        <f ca="1"/>
        <v>Product12</v>
      </c>
      <c r="AD9">
        <f ca="1"/>
        <v>1412.55</v>
      </c>
      <c r="AE9">
        <f ca="1"/>
        <v>15</v>
      </c>
      <c r="AG9" t="str">
        <f ca="1"/>
        <v>Product12</v>
      </c>
      <c r="AH9" s="11">
        <f ca="1"/>
        <v>1412.55</v>
      </c>
      <c r="AI9">
        <f ca="1"/>
        <v>15</v>
      </c>
    </row>
    <row r="10" spans="1:50" x14ac:dyDescent="0.2">
      <c r="A10" s="9">
        <v>10</v>
      </c>
      <c r="B10" s="7">
        <v>3678.04</v>
      </c>
      <c r="G10" s="9" t="s">
        <v>131</v>
      </c>
      <c r="H10">
        <v>4613</v>
      </c>
      <c r="I10">
        <v>5313.59</v>
      </c>
      <c r="K10" s="9" t="s">
        <v>130</v>
      </c>
      <c r="L10" s="11">
        <f t="shared" si="0"/>
        <v>5260.0500000000011</v>
      </c>
      <c r="M10" s="11">
        <f t="shared" si="1"/>
        <v>1056.0500000000011</v>
      </c>
      <c r="N10" s="12">
        <f t="shared" si="2"/>
        <v>0.25120123691722196</v>
      </c>
      <c r="P10" s="9" t="s">
        <v>23</v>
      </c>
      <c r="U10" t="str">
        <f ca="1"/>
        <v>Product08</v>
      </c>
      <c r="V10">
        <f ca="1"/>
        <v>0</v>
      </c>
      <c r="W10">
        <f ca="1"/>
        <v>0</v>
      </c>
      <c r="Y10" s="9" t="s">
        <v>34</v>
      </c>
      <c r="Z10">
        <v>1098.72</v>
      </c>
      <c r="AA10">
        <v>9</v>
      </c>
      <c r="AB10">
        <f ca="1"/>
        <v>24</v>
      </c>
      <c r="AC10" t="str">
        <f ca="1"/>
        <v>Product13</v>
      </c>
      <c r="AD10">
        <f ca="1"/>
        <v>1098.72</v>
      </c>
      <c r="AE10">
        <f ca="1"/>
        <v>9</v>
      </c>
      <c r="AG10" t="str">
        <f ca="1"/>
        <v>Product13</v>
      </c>
      <c r="AH10" s="11">
        <f ca="1"/>
        <v>1098.72</v>
      </c>
      <c r="AI10">
        <f ca="1"/>
        <v>9</v>
      </c>
    </row>
    <row r="11" spans="1:50" x14ac:dyDescent="0.2">
      <c r="A11" s="9">
        <v>11</v>
      </c>
      <c r="B11" s="7">
        <v>5132.4799999999996</v>
      </c>
      <c r="G11" s="9" t="s">
        <v>132</v>
      </c>
      <c r="H11">
        <v>1536</v>
      </c>
      <c r="I11">
        <v>1669.44</v>
      </c>
      <c r="K11" s="9" t="s">
        <v>131</v>
      </c>
      <c r="L11" s="11">
        <f t="shared" si="0"/>
        <v>5313.59</v>
      </c>
      <c r="M11" s="11">
        <f t="shared" si="1"/>
        <v>700.59000000000015</v>
      </c>
      <c r="N11" s="12">
        <f t="shared" si="2"/>
        <v>0.15187296769997835</v>
      </c>
      <c r="P11" s="10" t="s">
        <v>9</v>
      </c>
      <c r="Q11">
        <v>1324.68</v>
      </c>
      <c r="R11">
        <v>14</v>
      </c>
      <c r="U11" t="str">
        <f ca="1"/>
        <v>Kg</v>
      </c>
      <c r="V11">
        <f ca="1"/>
        <v>1324.68</v>
      </c>
      <c r="W11">
        <f ca="1"/>
        <v>14</v>
      </c>
      <c r="Y11" s="9" t="s">
        <v>36</v>
      </c>
      <c r="Z11">
        <v>733.6</v>
      </c>
      <c r="AA11">
        <v>5</v>
      </c>
      <c r="AB11">
        <f ca="1"/>
        <v>28</v>
      </c>
      <c r="AC11" t="str">
        <f ca="1"/>
        <v>Product14</v>
      </c>
      <c r="AD11">
        <f ca="1"/>
        <v>733.6</v>
      </c>
      <c r="AE11">
        <f ca="1"/>
        <v>5</v>
      </c>
      <c r="AG11" t="str">
        <f ca="1"/>
        <v>Product14</v>
      </c>
      <c r="AH11" s="11">
        <f ca="1"/>
        <v>733.6</v>
      </c>
      <c r="AI11">
        <f ca="1"/>
        <v>5</v>
      </c>
    </row>
    <row r="12" spans="1:50" x14ac:dyDescent="0.2">
      <c r="A12" s="9">
        <v>12</v>
      </c>
      <c r="B12" s="7">
        <v>3550.3199999999997</v>
      </c>
      <c r="G12" s="9" t="s">
        <v>133</v>
      </c>
      <c r="H12">
        <v>5437</v>
      </c>
      <c r="I12">
        <v>6907.9700000000012</v>
      </c>
      <c r="K12" s="9" t="s">
        <v>132</v>
      </c>
      <c r="L12" s="11">
        <f t="shared" si="0"/>
        <v>1669.44</v>
      </c>
      <c r="M12" s="11">
        <f t="shared" si="1"/>
        <v>133.44000000000005</v>
      </c>
      <c r="N12" s="12">
        <f t="shared" si="2"/>
        <v>8.6875000000000036E-2</v>
      </c>
      <c r="P12" s="9" t="s">
        <v>25</v>
      </c>
      <c r="U12" t="str">
        <f ca="1"/>
        <v>Product09</v>
      </c>
      <c r="V12">
        <f ca="1"/>
        <v>0</v>
      </c>
      <c r="W12">
        <f ca="1"/>
        <v>0</v>
      </c>
      <c r="Y12" s="9" t="s">
        <v>38</v>
      </c>
      <c r="Z12">
        <v>235.79999999999998</v>
      </c>
      <c r="AA12">
        <v>15</v>
      </c>
      <c r="AB12">
        <f ca="1"/>
        <v>33</v>
      </c>
      <c r="AC12" t="str">
        <f ca="1"/>
        <v>Product15</v>
      </c>
      <c r="AD12">
        <f ca="1"/>
        <v>235.79999999999998</v>
      </c>
      <c r="AE12">
        <f ca="1"/>
        <v>15</v>
      </c>
    </row>
    <row r="13" spans="1:50" x14ac:dyDescent="0.2">
      <c r="A13" s="9">
        <v>13</v>
      </c>
      <c r="B13" s="7">
        <v>1222.2600000000002</v>
      </c>
      <c r="G13" s="9" t="s">
        <v>134</v>
      </c>
      <c r="H13">
        <v>5978</v>
      </c>
      <c r="I13">
        <v>7391.0199999999995</v>
      </c>
      <c r="K13" s="9" t="s">
        <v>133</v>
      </c>
      <c r="L13" s="11">
        <f>VLOOKUP(K13,G:I,3,0)</f>
        <v>6907.9700000000012</v>
      </c>
      <c r="M13" s="11">
        <f t="shared" si="1"/>
        <v>1470.9700000000012</v>
      </c>
      <c r="N13" s="12">
        <f t="shared" si="2"/>
        <v>0.27054809637667854</v>
      </c>
      <c r="P13" s="10" t="s">
        <v>111</v>
      </c>
      <c r="Q13">
        <v>31.439999999999998</v>
      </c>
      <c r="R13">
        <v>4</v>
      </c>
      <c r="U13" t="str">
        <f ca="1"/>
        <v>No.</v>
      </c>
      <c r="V13">
        <f ca="1"/>
        <v>31.439999999999998</v>
      </c>
      <c r="W13">
        <f ca="1"/>
        <v>4</v>
      </c>
      <c r="Y13" s="9" t="s">
        <v>40</v>
      </c>
      <c r="Z13">
        <v>249.60000000000002</v>
      </c>
      <c r="AA13">
        <v>15</v>
      </c>
      <c r="AB13">
        <f ca="1"/>
        <v>32</v>
      </c>
      <c r="AC13" t="str">
        <f ca="1"/>
        <v>Product16</v>
      </c>
      <c r="AD13">
        <f ca="1"/>
        <v>249.60000000000002</v>
      </c>
      <c r="AE13">
        <f ca="1"/>
        <v>15</v>
      </c>
    </row>
    <row r="14" spans="1:50" x14ac:dyDescent="0.2">
      <c r="A14" s="9">
        <v>14</v>
      </c>
      <c r="B14" s="7">
        <v>1231.2</v>
      </c>
      <c r="K14" s="9" t="s">
        <v>134</v>
      </c>
      <c r="L14" s="11">
        <f t="shared" si="0"/>
        <v>7391.0199999999995</v>
      </c>
      <c r="M14" s="11">
        <f t="shared" si="1"/>
        <v>1413.0199999999995</v>
      </c>
      <c r="N14" s="12">
        <f t="shared" si="2"/>
        <v>0.23637002341920366</v>
      </c>
      <c r="P14" s="9" t="s">
        <v>30</v>
      </c>
      <c r="U14" t="str">
        <f ca="1"/>
        <v>Product11</v>
      </c>
      <c r="V14">
        <f ca="1"/>
        <v>0</v>
      </c>
      <c r="W14">
        <f ca="1"/>
        <v>0</v>
      </c>
      <c r="Y14" s="9" t="s">
        <v>42</v>
      </c>
      <c r="Z14">
        <v>1881.3600000000001</v>
      </c>
      <c r="AA14">
        <v>12</v>
      </c>
      <c r="AB14">
        <f ca="1"/>
        <v>10</v>
      </c>
      <c r="AC14" t="str">
        <f ca="1"/>
        <v>Product17</v>
      </c>
      <c r="AD14">
        <f ca="1"/>
        <v>1881.3600000000001</v>
      </c>
      <c r="AE14">
        <f ca="1"/>
        <v>12</v>
      </c>
    </row>
    <row r="15" spans="1:50" x14ac:dyDescent="0.2">
      <c r="A15" s="9">
        <v>15</v>
      </c>
      <c r="B15" s="7">
        <v>2914</v>
      </c>
      <c r="P15" s="10" t="s">
        <v>109</v>
      </c>
      <c r="Q15">
        <v>774.40000000000009</v>
      </c>
      <c r="R15">
        <v>16</v>
      </c>
      <c r="U15" t="str">
        <f ca="1"/>
        <v>Lt</v>
      </c>
      <c r="V15">
        <f ca="1"/>
        <v>774.40000000000009</v>
      </c>
      <c r="W15">
        <f ca="1"/>
        <v>16</v>
      </c>
      <c r="Y15" s="9" t="s">
        <v>44</v>
      </c>
      <c r="Z15">
        <v>639.73</v>
      </c>
      <c r="AA15">
        <v>13</v>
      </c>
      <c r="AB15">
        <f ca="1"/>
        <v>29</v>
      </c>
      <c r="AC15" t="str">
        <f ca="1"/>
        <v>Product18</v>
      </c>
      <c r="AD15">
        <f ca="1"/>
        <v>639.73</v>
      </c>
      <c r="AE15">
        <f ca="1"/>
        <v>13</v>
      </c>
    </row>
    <row r="16" spans="1:50" x14ac:dyDescent="0.2">
      <c r="A16" s="9">
        <v>16</v>
      </c>
      <c r="B16" s="7">
        <v>2245.6800000000003</v>
      </c>
      <c r="P16" s="9" t="s">
        <v>32</v>
      </c>
      <c r="U16" t="str">
        <f ca="1"/>
        <v>Product12</v>
      </c>
      <c r="V16">
        <f ca="1"/>
        <v>0</v>
      </c>
      <c r="W16">
        <f ca="1"/>
        <v>0</v>
      </c>
      <c r="Y16" s="9" t="s">
        <v>46</v>
      </c>
      <c r="Z16">
        <v>5880</v>
      </c>
      <c r="AA16">
        <v>28</v>
      </c>
      <c r="AB16">
        <f ca="1"/>
        <v>2</v>
      </c>
      <c r="AC16" t="str">
        <f ca="1"/>
        <v>Product19</v>
      </c>
      <c r="AD16">
        <f ca="1"/>
        <v>5880</v>
      </c>
      <c r="AE16">
        <f ca="1"/>
        <v>28</v>
      </c>
    </row>
    <row r="17" spans="1:31" x14ac:dyDescent="0.2">
      <c r="A17" s="9">
        <v>18</v>
      </c>
      <c r="B17" s="7">
        <v>3734.7</v>
      </c>
      <c r="P17" s="10" t="s">
        <v>9</v>
      </c>
      <c r="Q17">
        <v>1412.55</v>
      </c>
      <c r="R17">
        <v>15</v>
      </c>
      <c r="U17" t="str">
        <f ca="1"/>
        <v>Kg</v>
      </c>
      <c r="V17">
        <f ca="1"/>
        <v>1412.55</v>
      </c>
      <c r="W17">
        <f ca="1"/>
        <v>15</v>
      </c>
      <c r="Y17" s="9" t="s">
        <v>48</v>
      </c>
      <c r="Z17">
        <v>1143.75</v>
      </c>
      <c r="AA17">
        <v>15</v>
      </c>
      <c r="AB17">
        <f ca="1"/>
        <v>23</v>
      </c>
      <c r="AC17" t="str">
        <f ca="1"/>
        <v>Product20</v>
      </c>
      <c r="AD17">
        <f ca="1"/>
        <v>1143.75</v>
      </c>
      <c r="AE17">
        <f ca="1"/>
        <v>15</v>
      </c>
    </row>
    <row r="18" spans="1:31" x14ac:dyDescent="0.2">
      <c r="A18" s="9">
        <v>19</v>
      </c>
      <c r="B18" s="7">
        <v>2160.21</v>
      </c>
      <c r="P18" s="9" t="s">
        <v>34</v>
      </c>
      <c r="U18" t="str">
        <f ca="1"/>
        <v>Product13</v>
      </c>
      <c r="V18">
        <f ca="1"/>
        <v>0</v>
      </c>
      <c r="W18">
        <f ca="1"/>
        <v>0</v>
      </c>
      <c r="Y18" s="9" t="s">
        <v>53</v>
      </c>
      <c r="Z18">
        <v>2548.2599999999998</v>
      </c>
      <c r="AA18">
        <v>18</v>
      </c>
      <c r="AB18">
        <f ca="1"/>
        <v>5</v>
      </c>
      <c r="AC18" t="str">
        <f ca="1"/>
        <v>Product22</v>
      </c>
      <c r="AD18">
        <f ca="1"/>
        <v>2548.2599999999998</v>
      </c>
      <c r="AE18">
        <f ca="1"/>
        <v>18</v>
      </c>
    </row>
    <row r="19" spans="1:31" x14ac:dyDescent="0.2">
      <c r="A19" s="9">
        <v>20</v>
      </c>
      <c r="B19" s="7">
        <v>1411.0600000000002</v>
      </c>
      <c r="P19" s="10" t="s">
        <v>9</v>
      </c>
      <c r="Q19">
        <v>1098.72</v>
      </c>
      <c r="R19">
        <v>9</v>
      </c>
      <c r="U19" t="str">
        <f ca="1"/>
        <v>Kg</v>
      </c>
      <c r="V19">
        <f ca="1"/>
        <v>1098.72</v>
      </c>
      <c r="W19">
        <f ca="1"/>
        <v>9</v>
      </c>
      <c r="Y19" s="9" t="s">
        <v>55</v>
      </c>
      <c r="Z19">
        <v>1195.68</v>
      </c>
      <c r="AA19">
        <v>8</v>
      </c>
      <c r="AB19">
        <f ca="1"/>
        <v>21</v>
      </c>
      <c r="AC19" t="str">
        <f ca="1"/>
        <v>Product23</v>
      </c>
      <c r="AD19">
        <f ca="1"/>
        <v>1195.68</v>
      </c>
      <c r="AE19">
        <f ca="1"/>
        <v>8</v>
      </c>
    </row>
    <row r="20" spans="1:31" x14ac:dyDescent="0.2">
      <c r="A20" s="9">
        <v>21</v>
      </c>
      <c r="B20" s="7">
        <v>1413.0700000000002</v>
      </c>
      <c r="P20" s="9" t="s">
        <v>36</v>
      </c>
      <c r="U20" t="str">
        <f ca="1"/>
        <v>Product14</v>
      </c>
      <c r="V20">
        <f ca="1"/>
        <v>0</v>
      </c>
      <c r="W20">
        <f ca="1"/>
        <v>0</v>
      </c>
      <c r="Y20" s="9" t="s">
        <v>57</v>
      </c>
      <c r="Z20">
        <v>1569.6000000000001</v>
      </c>
      <c r="AA20">
        <v>10</v>
      </c>
      <c r="AB20">
        <f ca="1"/>
        <v>16</v>
      </c>
      <c r="AC20" t="str">
        <f ca="1"/>
        <v>Product24</v>
      </c>
      <c r="AD20">
        <f ca="1"/>
        <v>1569.6000000000001</v>
      </c>
      <c r="AE20">
        <f ca="1"/>
        <v>10</v>
      </c>
    </row>
    <row r="21" spans="1:31" x14ac:dyDescent="0.2">
      <c r="A21" s="9">
        <v>22</v>
      </c>
      <c r="B21" s="7">
        <v>73.98</v>
      </c>
      <c r="P21" s="10" t="s">
        <v>9</v>
      </c>
      <c r="Q21">
        <v>733.6</v>
      </c>
      <c r="R21">
        <v>5</v>
      </c>
      <c r="U21" t="str">
        <f ca="1"/>
        <v>Kg</v>
      </c>
      <c r="V21">
        <f ca="1"/>
        <v>733.6</v>
      </c>
      <c r="W21">
        <f ca="1"/>
        <v>5</v>
      </c>
      <c r="Y21" s="9" t="s">
        <v>61</v>
      </c>
      <c r="Z21">
        <v>394.56</v>
      </c>
      <c r="AA21">
        <v>16</v>
      </c>
      <c r="AB21">
        <f ca="1"/>
        <v>31</v>
      </c>
      <c r="AC21" t="str">
        <f ca="1"/>
        <v>Product26</v>
      </c>
      <c r="AD21">
        <f ca="1"/>
        <v>394.56</v>
      </c>
      <c r="AE21">
        <f ca="1"/>
        <v>16</v>
      </c>
    </row>
    <row r="22" spans="1:31" x14ac:dyDescent="0.2">
      <c r="A22" s="9">
        <v>23</v>
      </c>
      <c r="B22" s="7">
        <v>1388.1</v>
      </c>
      <c r="I22" t="s">
        <v>144</v>
      </c>
      <c r="P22" s="9" t="s">
        <v>38</v>
      </c>
      <c r="U22" t="str">
        <f ca="1"/>
        <v>Product15</v>
      </c>
      <c r="V22">
        <f ca="1"/>
        <v>0</v>
      </c>
      <c r="W22">
        <f ca="1"/>
        <v>0</v>
      </c>
      <c r="Y22" s="9" t="s">
        <v>64</v>
      </c>
      <c r="Z22">
        <v>799.68000000000006</v>
      </c>
      <c r="AA22">
        <v>14</v>
      </c>
      <c r="AB22">
        <f ca="1"/>
        <v>26</v>
      </c>
      <c r="AC22" t="str">
        <f ca="1"/>
        <v>Product27</v>
      </c>
      <c r="AD22">
        <f ca="1"/>
        <v>799.68000000000006</v>
      </c>
      <c r="AE22">
        <f ca="1"/>
        <v>14</v>
      </c>
    </row>
    <row r="23" spans="1:31" x14ac:dyDescent="0.2">
      <c r="A23" s="9">
        <v>24</v>
      </c>
      <c r="B23" s="7">
        <v>2211.6</v>
      </c>
      <c r="P23" s="10" t="s">
        <v>111</v>
      </c>
      <c r="Q23">
        <v>235.79999999999998</v>
      </c>
      <c r="R23">
        <v>15</v>
      </c>
      <c r="U23" t="str">
        <f ca="1"/>
        <v>No.</v>
      </c>
      <c r="V23">
        <f ca="1"/>
        <v>235.79999999999998</v>
      </c>
      <c r="W23">
        <f ca="1"/>
        <v>15</v>
      </c>
      <c r="Y23" s="9" t="s">
        <v>66</v>
      </c>
      <c r="Z23">
        <v>961.63</v>
      </c>
      <c r="AA23">
        <v>23</v>
      </c>
      <c r="AB23">
        <f ca="1"/>
        <v>25</v>
      </c>
      <c r="AC23" t="str">
        <f ca="1"/>
        <v>Product28</v>
      </c>
      <c r="AD23">
        <f ca="1"/>
        <v>961.63</v>
      </c>
      <c r="AE23">
        <f ca="1"/>
        <v>23</v>
      </c>
    </row>
    <row r="24" spans="1:31" x14ac:dyDescent="0.2">
      <c r="A24" s="9">
        <v>25</v>
      </c>
      <c r="B24" s="7">
        <v>778.96</v>
      </c>
      <c r="P24" s="9" t="s">
        <v>40</v>
      </c>
      <c r="U24" t="str">
        <f ca="1"/>
        <v>Product16</v>
      </c>
      <c r="V24">
        <f ca="1"/>
        <v>0</v>
      </c>
      <c r="W24">
        <f ca="1"/>
        <v>0</v>
      </c>
      <c r="Y24" s="9" t="s">
        <v>68</v>
      </c>
      <c r="Z24">
        <v>477.98999999999995</v>
      </c>
      <c r="AA24">
        <v>9</v>
      </c>
      <c r="AB24">
        <f ca="1"/>
        <v>30</v>
      </c>
      <c r="AC24" t="str">
        <f ca="1"/>
        <v>Product29</v>
      </c>
      <c r="AD24">
        <f ca="1"/>
        <v>477.98999999999995</v>
      </c>
      <c r="AE24">
        <f ca="1"/>
        <v>9</v>
      </c>
    </row>
    <row r="25" spans="1:31" x14ac:dyDescent="0.2">
      <c r="A25" s="9">
        <v>26</v>
      </c>
      <c r="B25" s="7">
        <v>3761.76</v>
      </c>
      <c r="P25" s="10" t="s">
        <v>111</v>
      </c>
      <c r="Q25">
        <v>249.60000000000002</v>
      </c>
      <c r="R25">
        <v>15</v>
      </c>
      <c r="U25" t="str">
        <f ca="1"/>
        <v>No.</v>
      </c>
      <c r="V25">
        <f ca="1"/>
        <v>249.60000000000002</v>
      </c>
      <c r="W25">
        <f ca="1"/>
        <v>15</v>
      </c>
      <c r="Y25" s="9" t="s">
        <v>70</v>
      </c>
      <c r="Z25">
        <v>1811.52</v>
      </c>
      <c r="AA25">
        <v>9</v>
      </c>
      <c r="AB25">
        <f ca="1"/>
        <v>11</v>
      </c>
      <c r="AC25" t="str">
        <f ca="1"/>
        <v>Product30</v>
      </c>
      <c r="AD25">
        <f ca="1"/>
        <v>1811.52</v>
      </c>
      <c r="AE25">
        <f ca="1"/>
        <v>9</v>
      </c>
    </row>
    <row r="26" spans="1:31" x14ac:dyDescent="0.2">
      <c r="A26" s="9">
        <v>27</v>
      </c>
      <c r="B26" s="7">
        <v>2578.16</v>
      </c>
      <c r="P26" s="9" t="s">
        <v>42</v>
      </c>
      <c r="U26" t="str">
        <f ca="1"/>
        <v>Product17</v>
      </c>
      <c r="V26">
        <f ca="1"/>
        <v>0</v>
      </c>
      <c r="W26">
        <f ca="1"/>
        <v>0</v>
      </c>
      <c r="Y26" s="9" t="s">
        <v>74</v>
      </c>
      <c r="Z26">
        <v>1762.2</v>
      </c>
      <c r="AA26">
        <v>15</v>
      </c>
      <c r="AB26">
        <f ca="1"/>
        <v>13</v>
      </c>
      <c r="AC26" t="str">
        <f ca="1"/>
        <v>Product32</v>
      </c>
      <c r="AD26">
        <f ca="1"/>
        <v>1762.2</v>
      </c>
      <c r="AE26">
        <f ca="1"/>
        <v>15</v>
      </c>
    </row>
    <row r="27" spans="1:31" x14ac:dyDescent="0.2">
      <c r="A27" s="9">
        <v>28</v>
      </c>
      <c r="B27" s="7">
        <v>2211.9</v>
      </c>
      <c r="H27" t="s">
        <v>145</v>
      </c>
      <c r="P27" s="10" t="s">
        <v>110</v>
      </c>
      <c r="Q27">
        <v>1881.3600000000001</v>
      </c>
      <c r="R27">
        <v>12</v>
      </c>
      <c r="U27" t="str">
        <f ca="1"/>
        <v>Ft</v>
      </c>
      <c r="V27">
        <f ca="1"/>
        <v>1881.3600000000001</v>
      </c>
      <c r="W27">
        <f ca="1"/>
        <v>12</v>
      </c>
      <c r="Y27" s="9" t="s">
        <v>76</v>
      </c>
      <c r="Z27">
        <v>2394</v>
      </c>
      <c r="AA27">
        <v>20</v>
      </c>
      <c r="AB27">
        <f ca="1"/>
        <v>8</v>
      </c>
      <c r="AC27" t="str">
        <f ca="1"/>
        <v>Product33</v>
      </c>
      <c r="AD27">
        <f ca="1"/>
        <v>2394</v>
      </c>
      <c r="AE27">
        <f ca="1"/>
        <v>20</v>
      </c>
    </row>
    <row r="28" spans="1:31" x14ac:dyDescent="0.2">
      <c r="A28" s="9">
        <v>29</v>
      </c>
      <c r="B28" s="7">
        <v>861.59999999999991</v>
      </c>
      <c r="P28" s="9" t="s">
        <v>44</v>
      </c>
      <c r="U28" t="str">
        <f ca="1"/>
        <v>Product18</v>
      </c>
      <c r="V28">
        <f ca="1"/>
        <v>0</v>
      </c>
      <c r="W28">
        <f ca="1"/>
        <v>0</v>
      </c>
      <c r="Y28" s="9" t="s">
        <v>78</v>
      </c>
      <c r="Z28">
        <v>1574.0999999999997</v>
      </c>
      <c r="AA28">
        <v>27</v>
      </c>
      <c r="AB28">
        <f ca="1"/>
        <v>15</v>
      </c>
      <c r="AC28" t="str">
        <f ca="1"/>
        <v>Product34</v>
      </c>
      <c r="AD28">
        <f ca="1"/>
        <v>1574.0999999999997</v>
      </c>
      <c r="AE28">
        <f ca="1"/>
        <v>27</v>
      </c>
    </row>
    <row r="29" spans="1:31" x14ac:dyDescent="0.2">
      <c r="A29" s="9">
        <v>30</v>
      </c>
      <c r="B29" s="7">
        <v>622.44000000000005</v>
      </c>
      <c r="P29" s="10" t="s">
        <v>111</v>
      </c>
      <c r="Q29">
        <v>639.73</v>
      </c>
      <c r="R29">
        <v>13</v>
      </c>
      <c r="U29" t="str">
        <f ca="1"/>
        <v>No.</v>
      </c>
      <c r="V29">
        <f ca="1"/>
        <v>639.73</v>
      </c>
      <c r="W29">
        <f ca="1"/>
        <v>13</v>
      </c>
      <c r="Y29" s="9" t="s">
        <v>82</v>
      </c>
      <c r="Z29">
        <v>2503.7999999999997</v>
      </c>
      <c r="AA29">
        <v>26</v>
      </c>
      <c r="AB29">
        <f ca="1"/>
        <v>6</v>
      </c>
      <c r="AC29" t="str">
        <f ca="1"/>
        <v>Product36</v>
      </c>
      <c r="AD29">
        <f ca="1"/>
        <v>2503.7999999999997</v>
      </c>
      <c r="AE29">
        <f ca="1"/>
        <v>26</v>
      </c>
    </row>
    <row r="30" spans="1:31" x14ac:dyDescent="0.2">
      <c r="A30" s="9">
        <v>31</v>
      </c>
      <c r="B30" s="7">
        <v>145.19999999999999</v>
      </c>
      <c r="P30" s="9" t="s">
        <v>46</v>
      </c>
      <c r="U30" t="str">
        <f ca="1"/>
        <v>Product19</v>
      </c>
      <c r="V30">
        <f ca="1"/>
        <v>0</v>
      </c>
      <c r="W30">
        <f ca="1"/>
        <v>0</v>
      </c>
      <c r="Y30" s="9" t="s">
        <v>84</v>
      </c>
      <c r="Z30">
        <v>85.76</v>
      </c>
      <c r="AA30">
        <v>1</v>
      </c>
      <c r="AB30">
        <f ca="1"/>
        <v>34</v>
      </c>
      <c r="AC30" t="str">
        <f ca="1"/>
        <v>Product37</v>
      </c>
      <c r="AD30">
        <f ca="1"/>
        <v>85.76</v>
      </c>
      <c r="AE30">
        <f ca="1"/>
        <v>1</v>
      </c>
    </row>
    <row r="31" spans="1:31" x14ac:dyDescent="0.2">
      <c r="P31" s="10" t="s">
        <v>110</v>
      </c>
      <c r="Q31">
        <v>5880</v>
      </c>
      <c r="R31">
        <v>28</v>
      </c>
      <c r="U31" t="str">
        <f ca="1"/>
        <v>Ft</v>
      </c>
      <c r="V31">
        <f ca="1"/>
        <v>5880</v>
      </c>
      <c r="W31">
        <f ca="1"/>
        <v>28</v>
      </c>
      <c r="Y31" s="9" t="s">
        <v>87</v>
      </c>
      <c r="Z31">
        <v>1598.4</v>
      </c>
      <c r="AA31">
        <v>20</v>
      </c>
      <c r="AB31">
        <f ca="1"/>
        <v>14</v>
      </c>
      <c r="AC31" t="str">
        <f ca="1"/>
        <v>Product38</v>
      </c>
      <c r="AD31">
        <f ca="1"/>
        <v>1598.4</v>
      </c>
      <c r="AE31">
        <f ca="1"/>
        <v>20</v>
      </c>
    </row>
    <row r="32" spans="1:31" x14ac:dyDescent="0.2">
      <c r="P32" s="9" t="s">
        <v>48</v>
      </c>
      <c r="U32" t="str">
        <f ca="1"/>
        <v>Product20</v>
      </c>
      <c r="V32">
        <f ca="1"/>
        <v>0</v>
      </c>
      <c r="W32">
        <f ca="1"/>
        <v>0</v>
      </c>
      <c r="Y32" s="9" t="s">
        <v>89</v>
      </c>
      <c r="Z32">
        <v>1148.8499999999999</v>
      </c>
      <c r="AA32">
        <v>27</v>
      </c>
      <c r="AB32">
        <f ca="1"/>
        <v>22</v>
      </c>
      <c r="AC32" t="str">
        <f ca="1"/>
        <v>Product39</v>
      </c>
      <c r="AD32">
        <f ca="1"/>
        <v>1148.8499999999999</v>
      </c>
      <c r="AE32">
        <f ca="1"/>
        <v>27</v>
      </c>
    </row>
    <row r="33" spans="16:31" x14ac:dyDescent="0.2">
      <c r="P33" s="10" t="s">
        <v>109</v>
      </c>
      <c r="Q33">
        <v>1143.75</v>
      </c>
      <c r="R33">
        <v>15</v>
      </c>
      <c r="U33" t="str">
        <f ca="1"/>
        <v>Lt</v>
      </c>
      <c r="V33">
        <f ca="1"/>
        <v>1143.75</v>
      </c>
      <c r="W33">
        <f ca="1"/>
        <v>15</v>
      </c>
      <c r="Y33" s="9" t="s">
        <v>91</v>
      </c>
      <c r="Z33">
        <v>2419.1999999999998</v>
      </c>
      <c r="AA33">
        <v>21</v>
      </c>
      <c r="AB33">
        <f ca="1"/>
        <v>7</v>
      </c>
      <c r="AC33" t="str">
        <f ca="1"/>
        <v>Product40</v>
      </c>
      <c r="AD33">
        <f ca="1"/>
        <v>2419.1999999999998</v>
      </c>
      <c r="AE33">
        <f ca="1"/>
        <v>21</v>
      </c>
    </row>
    <row r="34" spans="16:31" x14ac:dyDescent="0.2">
      <c r="P34" s="9" t="s">
        <v>53</v>
      </c>
      <c r="U34" t="str">
        <f ca="1"/>
        <v>Product22</v>
      </c>
      <c r="V34">
        <f ca="1"/>
        <v>0</v>
      </c>
      <c r="W34">
        <f ca="1"/>
        <v>0</v>
      </c>
      <c r="Y34" s="9" t="s">
        <v>93</v>
      </c>
      <c r="Z34">
        <v>4520.88</v>
      </c>
      <c r="AA34">
        <v>26</v>
      </c>
      <c r="AB34">
        <f ca="1"/>
        <v>3</v>
      </c>
      <c r="AC34" t="str">
        <f ca="1"/>
        <v>Product41</v>
      </c>
      <c r="AD34">
        <f ca="1"/>
        <v>4520.88</v>
      </c>
      <c r="AE34">
        <f ca="1"/>
        <v>26</v>
      </c>
    </row>
    <row r="35" spans="16:31" x14ac:dyDescent="0.2">
      <c r="P35" s="10" t="s">
        <v>110</v>
      </c>
      <c r="Q35">
        <v>2548.2599999999998</v>
      </c>
      <c r="R35">
        <v>18</v>
      </c>
      <c r="U35" t="str">
        <f ca="1"/>
        <v>Ft</v>
      </c>
      <c r="V35">
        <f ca="1"/>
        <v>2548.2599999999998</v>
      </c>
      <c r="W35">
        <f ca="1"/>
        <v>18</v>
      </c>
      <c r="Y35" s="9" t="s">
        <v>95</v>
      </c>
      <c r="Z35">
        <v>6480</v>
      </c>
      <c r="AA35">
        <v>40</v>
      </c>
      <c r="AB35">
        <f ca="1"/>
        <v>1</v>
      </c>
      <c r="AC35" t="str">
        <f ca="1"/>
        <v>Product42</v>
      </c>
      <c r="AD35">
        <f ca="1"/>
        <v>6480</v>
      </c>
      <c r="AE35">
        <f ca="1"/>
        <v>40</v>
      </c>
    </row>
    <row r="36" spans="16:31" x14ac:dyDescent="0.2">
      <c r="P36" s="9" t="s">
        <v>55</v>
      </c>
      <c r="U36" t="str">
        <f ca="1"/>
        <v>Product23</v>
      </c>
      <c r="V36">
        <f ca="1"/>
        <v>0</v>
      </c>
      <c r="W36">
        <f ca="1"/>
        <v>0</v>
      </c>
      <c r="Y36" s="9" t="s">
        <v>99</v>
      </c>
      <c r="Z36">
        <v>1969.92</v>
      </c>
      <c r="AA36">
        <v>24</v>
      </c>
      <c r="AB36">
        <f ca="1"/>
        <v>9</v>
      </c>
      <c r="AC36" t="str">
        <f ca="1"/>
        <v>Product44</v>
      </c>
      <c r="AD36">
        <f ca="1"/>
        <v>1969.92</v>
      </c>
      <c r="AE36">
        <f ca="1"/>
        <v>24</v>
      </c>
    </row>
    <row r="37" spans="16:31" x14ac:dyDescent="0.2">
      <c r="P37" s="10" t="s">
        <v>110</v>
      </c>
      <c r="Q37">
        <v>1195.68</v>
      </c>
      <c r="R37">
        <v>8</v>
      </c>
      <c r="Y37" s="9" t="s">
        <v>120</v>
      </c>
      <c r="Z37">
        <v>59347.899999999994</v>
      </c>
      <c r="AA37">
        <v>593</v>
      </c>
    </row>
    <row r="38" spans="16:31" x14ac:dyDescent="0.2">
      <c r="P38" s="9" t="s">
        <v>57</v>
      </c>
    </row>
    <row r="39" spans="16:31" x14ac:dyDescent="0.2">
      <c r="P39" s="10" t="s">
        <v>110</v>
      </c>
      <c r="Q39">
        <v>1569.6000000000001</v>
      </c>
      <c r="R39">
        <v>10</v>
      </c>
    </row>
    <row r="40" spans="16:31" x14ac:dyDescent="0.2">
      <c r="P40" s="9" t="s">
        <v>61</v>
      </c>
    </row>
    <row r="41" spans="16:31" x14ac:dyDescent="0.2">
      <c r="P41" s="10" t="s">
        <v>111</v>
      </c>
      <c r="Q41">
        <v>394.56</v>
      </c>
      <c r="R41">
        <v>16</v>
      </c>
    </row>
    <row r="42" spans="16:31" x14ac:dyDescent="0.2">
      <c r="P42" s="9" t="s">
        <v>64</v>
      </c>
    </row>
    <row r="43" spans="16:31" x14ac:dyDescent="0.2">
      <c r="P43" s="10" t="s">
        <v>109</v>
      </c>
      <c r="Q43">
        <v>799.68000000000006</v>
      </c>
      <c r="R43">
        <v>14</v>
      </c>
    </row>
    <row r="44" spans="16:31" x14ac:dyDescent="0.2">
      <c r="P44" s="9" t="s">
        <v>66</v>
      </c>
    </row>
    <row r="45" spans="16:31" x14ac:dyDescent="0.2">
      <c r="P45" s="10" t="s">
        <v>111</v>
      </c>
      <c r="Q45">
        <v>961.63</v>
      </c>
      <c r="R45">
        <v>23</v>
      </c>
    </row>
    <row r="46" spans="16:31" x14ac:dyDescent="0.2">
      <c r="P46" s="9" t="s">
        <v>68</v>
      </c>
    </row>
    <row r="47" spans="16:31" x14ac:dyDescent="0.2">
      <c r="P47" s="10" t="s">
        <v>109</v>
      </c>
      <c r="Q47">
        <v>477.98999999999995</v>
      </c>
      <c r="R47">
        <v>9</v>
      </c>
    </row>
    <row r="48" spans="16:31" x14ac:dyDescent="0.2">
      <c r="P48" s="9" t="s">
        <v>70</v>
      </c>
    </row>
    <row r="49" spans="16:18" x14ac:dyDescent="0.2">
      <c r="P49" s="10" t="s">
        <v>110</v>
      </c>
      <c r="Q49">
        <v>1811.52</v>
      </c>
      <c r="R49">
        <v>9</v>
      </c>
    </row>
    <row r="50" spans="16:18" x14ac:dyDescent="0.2">
      <c r="P50" s="9" t="s">
        <v>74</v>
      </c>
    </row>
    <row r="51" spans="16:18" x14ac:dyDescent="0.2">
      <c r="P51" s="10" t="s">
        <v>9</v>
      </c>
      <c r="Q51">
        <v>1762.2</v>
      </c>
      <c r="R51">
        <v>15</v>
      </c>
    </row>
    <row r="52" spans="16:18" x14ac:dyDescent="0.2">
      <c r="P52" s="9" t="s">
        <v>76</v>
      </c>
    </row>
    <row r="53" spans="16:18" x14ac:dyDescent="0.2">
      <c r="P53" s="10" t="s">
        <v>9</v>
      </c>
      <c r="Q53">
        <v>2394</v>
      </c>
      <c r="R53">
        <v>20</v>
      </c>
    </row>
    <row r="54" spans="16:18" x14ac:dyDescent="0.2">
      <c r="P54" s="9" t="s">
        <v>78</v>
      </c>
    </row>
    <row r="55" spans="16:18" x14ac:dyDescent="0.2">
      <c r="P55" s="10" t="s">
        <v>109</v>
      </c>
      <c r="Q55">
        <v>1574.0999999999997</v>
      </c>
      <c r="R55">
        <v>27</v>
      </c>
    </row>
    <row r="56" spans="16:18" x14ac:dyDescent="0.2">
      <c r="P56" s="9" t="s">
        <v>82</v>
      </c>
    </row>
    <row r="57" spans="16:18" x14ac:dyDescent="0.2">
      <c r="P57" s="10" t="s">
        <v>9</v>
      </c>
      <c r="Q57">
        <v>2503.7999999999997</v>
      </c>
      <c r="R57">
        <v>26</v>
      </c>
    </row>
    <row r="58" spans="16:18" x14ac:dyDescent="0.2">
      <c r="P58" s="9" t="s">
        <v>84</v>
      </c>
    </row>
    <row r="59" spans="16:18" x14ac:dyDescent="0.2">
      <c r="P59" s="10" t="s">
        <v>9</v>
      </c>
      <c r="Q59">
        <v>85.76</v>
      </c>
      <c r="R59">
        <v>1</v>
      </c>
    </row>
    <row r="60" spans="16:18" x14ac:dyDescent="0.2">
      <c r="P60" s="9" t="s">
        <v>87</v>
      </c>
    </row>
    <row r="61" spans="16:18" x14ac:dyDescent="0.2">
      <c r="P61" s="10" t="s">
        <v>9</v>
      </c>
      <c r="Q61">
        <v>1598.4</v>
      </c>
      <c r="R61">
        <v>20</v>
      </c>
    </row>
    <row r="62" spans="16:18" x14ac:dyDescent="0.2">
      <c r="P62" s="9" t="s">
        <v>89</v>
      </c>
    </row>
    <row r="63" spans="16:18" x14ac:dyDescent="0.2">
      <c r="P63" s="10" t="s">
        <v>111</v>
      </c>
      <c r="Q63">
        <v>1148.8499999999999</v>
      </c>
      <c r="R63">
        <v>27</v>
      </c>
    </row>
    <row r="64" spans="16:18" x14ac:dyDescent="0.2">
      <c r="P64" s="9" t="s">
        <v>91</v>
      </c>
    </row>
    <row r="65" spans="16:18" x14ac:dyDescent="0.2">
      <c r="P65" s="10" t="s">
        <v>9</v>
      </c>
      <c r="Q65">
        <v>2419.1999999999998</v>
      </c>
      <c r="R65">
        <v>21</v>
      </c>
    </row>
    <row r="66" spans="16:18" x14ac:dyDescent="0.2">
      <c r="P66" s="9" t="s">
        <v>93</v>
      </c>
    </row>
    <row r="67" spans="16:18" x14ac:dyDescent="0.2">
      <c r="P67" s="10" t="s">
        <v>110</v>
      </c>
      <c r="Q67">
        <v>4520.88</v>
      </c>
      <c r="R67">
        <v>26</v>
      </c>
    </row>
    <row r="68" spans="16:18" x14ac:dyDescent="0.2">
      <c r="P68" s="9" t="s">
        <v>95</v>
      </c>
    </row>
    <row r="69" spans="16:18" x14ac:dyDescent="0.2">
      <c r="P69" s="10" t="s">
        <v>110</v>
      </c>
      <c r="Q69">
        <v>6480</v>
      </c>
      <c r="R69">
        <v>40</v>
      </c>
    </row>
    <row r="70" spans="16:18" x14ac:dyDescent="0.2">
      <c r="P70" s="9" t="s">
        <v>99</v>
      </c>
    </row>
    <row r="71" spans="16:18" x14ac:dyDescent="0.2">
      <c r="P71" s="10" t="s">
        <v>9</v>
      </c>
      <c r="Q71">
        <v>1969.92</v>
      </c>
      <c r="R71">
        <v>24</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J2" sqref="J2:M528"/>
    </sheetView>
  </sheetViews>
  <sheetFormatPr baseColWidth="10" defaultColWidth="8.83203125" defaultRowHeight="15" x14ac:dyDescent="0.2"/>
  <cols>
    <col min="1" max="1" width="10.33203125" bestFit="1" customWidth="1"/>
    <col min="2" max="2" width="15.83203125" bestFit="1" customWidth="1"/>
    <col min="3" max="4" width="14.1640625" bestFit="1" customWidth="1"/>
    <col min="5" max="5" width="19.83203125" bestFit="1" customWidth="1"/>
    <col min="6" max="6" width="16.1640625" bestFit="1" customWidth="1"/>
    <col min="7" max="7" width="13.6640625" bestFit="1" customWidth="1"/>
    <col min="8" max="8" width="12.83203125" customWidth="1"/>
    <col min="9" max="9" width="17.1640625" bestFit="1" customWidth="1"/>
    <col min="10" max="10" width="17.83203125" bestFit="1" customWidth="1"/>
    <col min="11" max="11" width="24.1640625" bestFit="1" customWidth="1"/>
    <col min="12" max="12" width="24.5" bestFit="1" customWidth="1"/>
    <col min="13" max="13" width="21.6640625" customWidth="1"/>
  </cols>
  <sheetData>
    <row r="1" spans="1:16" ht="16" thickBot="1" x14ac:dyDescent="0.25">
      <c r="A1" s="2" t="s">
        <v>100</v>
      </c>
      <c r="B1" s="2" t="s">
        <v>0</v>
      </c>
      <c r="C1" s="2" t="s">
        <v>101</v>
      </c>
      <c r="D1" s="2" t="s">
        <v>102</v>
      </c>
      <c r="E1" s="2" t="s">
        <v>103</v>
      </c>
      <c r="F1" s="2" t="s">
        <v>104</v>
      </c>
      <c r="G1" s="2" t="s">
        <v>114</v>
      </c>
      <c r="H1" s="2" t="s">
        <v>2</v>
      </c>
      <c r="I1" s="2" t="s">
        <v>3</v>
      </c>
      <c r="J1" s="2" t="s">
        <v>4</v>
      </c>
      <c r="K1" s="2" t="s">
        <v>5</v>
      </c>
      <c r="L1" s="2" t="s">
        <v>115</v>
      </c>
      <c r="M1" s="2" t="s">
        <v>116</v>
      </c>
      <c r="N1" s="2" t="s">
        <v>117</v>
      </c>
      <c r="O1" s="2" t="s">
        <v>118</v>
      </c>
      <c r="P1" s="2" t="s">
        <v>119</v>
      </c>
    </row>
    <row r="2" spans="1:16" x14ac:dyDescent="0.2">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2">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2">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2">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2">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2">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2">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2">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2">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2">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2">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2">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x14ac:dyDescent="0.2">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2">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2">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2">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2">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2">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2">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2">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2">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2">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2">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2">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2">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2">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2">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2">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2">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2">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2">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2">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2">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2">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2">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2">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2">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2">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2">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2">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2">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2">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2">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2">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2">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2">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2">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2">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2">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2">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2">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2">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2">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2">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2">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2">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2">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2">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2">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2">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2">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2">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2">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2">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2">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2">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2">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2">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2">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2">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2">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2">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2">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2">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2">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2">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2">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2">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2">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2">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2">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2">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2">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2">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2">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2">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2">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2">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2">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2">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2">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2">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2">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2">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2">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2">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2">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2">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2">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2">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2">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2">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2">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2">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2">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2">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2">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2">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2">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2">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2">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2">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2">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2">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2">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2">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2">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2">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2">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2">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2">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2">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2">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2">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2">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2">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2">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2">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2">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2">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2">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2">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2">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2">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2">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2">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2">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2">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2">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2">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2">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2">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2">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2">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2">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2">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2">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2">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2">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2">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2">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2">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2">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2">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2">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2">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2">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2">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2">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2">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2">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2">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2">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2">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2">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2">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2">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2">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2">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2">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2">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2">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2">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2">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2">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2">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2">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2">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2">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2">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2">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2">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2">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2">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2">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2">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2">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2">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2">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2">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2">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2">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2">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2">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2">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2">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2">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2">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2">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2">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2">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2">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2">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2">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2">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2">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2">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2">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2">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2">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2">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2">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2">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2">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2">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2">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2">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2">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2">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2">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2">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2">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2">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2">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2">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2">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2">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2">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2">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2">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2">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2">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2">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2">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2">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2">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2">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2">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2">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2">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2">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2">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2">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2">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2">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2">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2">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2">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2">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2">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2">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2">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2">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2">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2">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2">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2">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2">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2">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2">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2">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2">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2">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2">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2">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2">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2">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2">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2">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2">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2">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2">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2">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2">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2">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2">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2">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2">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2">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2">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2">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2">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2">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2">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2">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2">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2">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2">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2">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2">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2">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2">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2">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2">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2">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2">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2">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2">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2">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2">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2">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2">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2">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2">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2">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2">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2">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2">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2">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2">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2">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2">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2">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2">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2">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2">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2">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2">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2">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2">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2">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2">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2">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2">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2">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2">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2">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2">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2">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2">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2">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2">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2">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2">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2">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2">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2">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2">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2">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2">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2">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2">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2">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2">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2">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2">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2">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2">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2">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2">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2">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2">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2">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2">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2">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2">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2">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2">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2">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2">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2">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2">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2">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2">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2">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2">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2">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2">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2">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2">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2">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2">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2">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2">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2">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2">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2">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2">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2">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2">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2">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2">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2">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2">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2">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2">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2">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2">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2">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2">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2">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2">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2">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2">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2">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2">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2">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2">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zoomScale="101" workbookViewId="0">
      <selection sqref="A1:F1"/>
    </sheetView>
  </sheetViews>
  <sheetFormatPr baseColWidth="10" defaultColWidth="8.83203125" defaultRowHeight="15" x14ac:dyDescent="0.2"/>
  <cols>
    <col min="1" max="1" width="15.83203125" bestFit="1" customWidth="1"/>
    <col min="2" max="2" width="13.6640625" bestFit="1" customWidth="1"/>
    <col min="3" max="3" width="14.5" bestFit="1" customWidth="1"/>
    <col min="4" max="4" width="9.83203125" bestFit="1" customWidth="1"/>
    <col min="5" max="5" width="17.1640625" bestFit="1" customWidth="1"/>
    <col min="6" max="6" width="17.83203125" bestFit="1" customWidth="1"/>
  </cols>
  <sheetData>
    <row r="1" spans="1:6" ht="16" thickBot="1" x14ac:dyDescent="0.25">
      <c r="A1" s="1" t="s">
        <v>0</v>
      </c>
      <c r="B1" s="1" t="s">
        <v>1</v>
      </c>
      <c r="C1" s="1" t="s">
        <v>2</v>
      </c>
      <c r="D1" s="1" t="s">
        <v>3</v>
      </c>
      <c r="E1" s="1" t="s">
        <v>4</v>
      </c>
      <c r="F1" s="1" t="s">
        <v>5</v>
      </c>
    </row>
    <row r="2" spans="1:6" x14ac:dyDescent="0.2">
      <c r="A2" t="s">
        <v>6</v>
      </c>
      <c r="B2" t="s">
        <v>7</v>
      </c>
      <c r="C2" t="s">
        <v>8</v>
      </c>
      <c r="D2" t="s">
        <v>9</v>
      </c>
      <c r="E2">
        <v>98</v>
      </c>
      <c r="F2">
        <v>103.88</v>
      </c>
    </row>
    <row r="3" spans="1:6" x14ac:dyDescent="0.2">
      <c r="A3" t="s">
        <v>10</v>
      </c>
      <c r="B3" t="s">
        <v>11</v>
      </c>
      <c r="C3" t="s">
        <v>8</v>
      </c>
      <c r="D3" t="s">
        <v>9</v>
      </c>
      <c r="E3">
        <v>105</v>
      </c>
      <c r="F3">
        <v>142.80000000000001</v>
      </c>
    </row>
    <row r="4" spans="1:6" x14ac:dyDescent="0.2">
      <c r="A4" t="s">
        <v>12</v>
      </c>
      <c r="B4" t="s">
        <v>13</v>
      </c>
      <c r="C4" t="s">
        <v>8</v>
      </c>
      <c r="D4" t="s">
        <v>9</v>
      </c>
      <c r="E4">
        <v>71</v>
      </c>
      <c r="F4">
        <v>80.94</v>
      </c>
    </row>
    <row r="5" spans="1:6" x14ac:dyDescent="0.2">
      <c r="A5" t="s">
        <v>14</v>
      </c>
      <c r="B5" t="s">
        <v>15</v>
      </c>
      <c r="C5" t="s">
        <v>8</v>
      </c>
      <c r="D5" t="s">
        <v>109</v>
      </c>
      <c r="E5">
        <v>44</v>
      </c>
      <c r="F5">
        <v>48.84</v>
      </c>
    </row>
    <row r="6" spans="1:6" x14ac:dyDescent="0.2">
      <c r="A6" t="s">
        <v>16</v>
      </c>
      <c r="B6" t="s">
        <v>17</v>
      </c>
      <c r="C6" t="s">
        <v>8</v>
      </c>
      <c r="D6" t="s">
        <v>110</v>
      </c>
      <c r="E6">
        <v>133</v>
      </c>
      <c r="F6">
        <v>155.61000000000001</v>
      </c>
    </row>
    <row r="7" spans="1:6" x14ac:dyDescent="0.2">
      <c r="A7" t="s">
        <v>18</v>
      </c>
      <c r="B7" t="s">
        <v>19</v>
      </c>
      <c r="C7" t="s">
        <v>8</v>
      </c>
      <c r="D7" t="s">
        <v>9</v>
      </c>
      <c r="E7">
        <v>75</v>
      </c>
      <c r="F7">
        <v>85.5</v>
      </c>
    </row>
    <row r="8" spans="1:6" x14ac:dyDescent="0.2">
      <c r="A8" t="s">
        <v>20</v>
      </c>
      <c r="B8" t="s">
        <v>21</v>
      </c>
      <c r="C8" t="s">
        <v>8</v>
      </c>
      <c r="D8" t="s">
        <v>109</v>
      </c>
      <c r="E8">
        <v>43</v>
      </c>
      <c r="F8">
        <v>47.730000000000004</v>
      </c>
    </row>
    <row r="9" spans="1:6" x14ac:dyDescent="0.2">
      <c r="A9" t="s">
        <v>22</v>
      </c>
      <c r="B9" t="s">
        <v>23</v>
      </c>
      <c r="C9" t="s">
        <v>8</v>
      </c>
      <c r="D9" t="s">
        <v>9</v>
      </c>
      <c r="E9">
        <v>83</v>
      </c>
      <c r="F9">
        <v>94.62</v>
      </c>
    </row>
    <row r="10" spans="1:6" x14ac:dyDescent="0.2">
      <c r="A10" t="s">
        <v>24</v>
      </c>
      <c r="B10" t="s">
        <v>25</v>
      </c>
      <c r="C10" t="s">
        <v>8</v>
      </c>
      <c r="D10" t="s">
        <v>111</v>
      </c>
      <c r="E10">
        <v>6</v>
      </c>
      <c r="F10">
        <v>7.8599999999999994</v>
      </c>
    </row>
    <row r="11" spans="1:6" x14ac:dyDescent="0.2">
      <c r="A11" t="s">
        <v>26</v>
      </c>
      <c r="B11" t="s">
        <v>27</v>
      </c>
      <c r="C11" t="s">
        <v>28</v>
      </c>
      <c r="D11" t="s">
        <v>110</v>
      </c>
      <c r="E11">
        <v>148</v>
      </c>
      <c r="F11">
        <v>164.28</v>
      </c>
    </row>
    <row r="12" spans="1:6" x14ac:dyDescent="0.2">
      <c r="A12" t="s">
        <v>29</v>
      </c>
      <c r="B12" t="s">
        <v>30</v>
      </c>
      <c r="C12" t="s">
        <v>28</v>
      </c>
      <c r="D12" t="s">
        <v>109</v>
      </c>
      <c r="E12">
        <v>44</v>
      </c>
      <c r="F12">
        <v>48.4</v>
      </c>
    </row>
    <row r="13" spans="1:6" x14ac:dyDescent="0.2">
      <c r="A13" t="s">
        <v>31</v>
      </c>
      <c r="B13" t="s">
        <v>32</v>
      </c>
      <c r="C13" t="s">
        <v>28</v>
      </c>
      <c r="D13" t="s">
        <v>9</v>
      </c>
      <c r="E13">
        <v>73</v>
      </c>
      <c r="F13">
        <v>94.17</v>
      </c>
    </row>
    <row r="14" spans="1:6" x14ac:dyDescent="0.2">
      <c r="A14" t="s">
        <v>33</v>
      </c>
      <c r="B14" t="s">
        <v>34</v>
      </c>
      <c r="C14" t="s">
        <v>28</v>
      </c>
      <c r="D14" t="s">
        <v>9</v>
      </c>
      <c r="E14">
        <v>112</v>
      </c>
      <c r="F14">
        <v>122.08</v>
      </c>
    </row>
    <row r="15" spans="1:6" x14ac:dyDescent="0.2">
      <c r="A15" t="s">
        <v>35</v>
      </c>
      <c r="B15" t="s">
        <v>36</v>
      </c>
      <c r="C15" t="s">
        <v>28</v>
      </c>
      <c r="D15" t="s">
        <v>9</v>
      </c>
      <c r="E15">
        <v>112</v>
      </c>
      <c r="F15">
        <v>146.72</v>
      </c>
    </row>
    <row r="16" spans="1:6" x14ac:dyDescent="0.2">
      <c r="A16" t="s">
        <v>37</v>
      </c>
      <c r="B16" t="s">
        <v>38</v>
      </c>
      <c r="C16" t="s">
        <v>28</v>
      </c>
      <c r="D16" t="s">
        <v>111</v>
      </c>
      <c r="E16">
        <v>12</v>
      </c>
      <c r="F16">
        <v>15.719999999999999</v>
      </c>
    </row>
    <row r="17" spans="1:6" x14ac:dyDescent="0.2">
      <c r="A17" t="s">
        <v>39</v>
      </c>
      <c r="B17" t="s">
        <v>40</v>
      </c>
      <c r="C17" t="s">
        <v>28</v>
      </c>
      <c r="D17" t="s">
        <v>111</v>
      </c>
      <c r="E17">
        <v>13</v>
      </c>
      <c r="F17">
        <v>16.64</v>
      </c>
    </row>
    <row r="18" spans="1:6" x14ac:dyDescent="0.2">
      <c r="A18" t="s">
        <v>41</v>
      </c>
      <c r="B18" t="s">
        <v>42</v>
      </c>
      <c r="C18" t="s">
        <v>28</v>
      </c>
      <c r="D18" t="s">
        <v>110</v>
      </c>
      <c r="E18">
        <v>134</v>
      </c>
      <c r="F18">
        <v>156.78</v>
      </c>
    </row>
    <row r="19" spans="1:6" x14ac:dyDescent="0.2">
      <c r="A19" t="s">
        <v>43</v>
      </c>
      <c r="B19" t="s">
        <v>44</v>
      </c>
      <c r="C19" t="s">
        <v>28</v>
      </c>
      <c r="D19" t="s">
        <v>111</v>
      </c>
      <c r="E19">
        <v>37</v>
      </c>
      <c r="F19">
        <v>49.21</v>
      </c>
    </row>
    <row r="20" spans="1:6" x14ac:dyDescent="0.2">
      <c r="A20" t="s">
        <v>45</v>
      </c>
      <c r="B20" t="s">
        <v>46</v>
      </c>
      <c r="C20" t="s">
        <v>28</v>
      </c>
      <c r="D20" t="s">
        <v>110</v>
      </c>
      <c r="E20">
        <v>150</v>
      </c>
      <c r="F20">
        <v>210</v>
      </c>
    </row>
    <row r="21" spans="1:6" x14ac:dyDescent="0.2">
      <c r="A21" t="s">
        <v>47</v>
      </c>
      <c r="B21" t="s">
        <v>48</v>
      </c>
      <c r="C21" t="s">
        <v>49</v>
      </c>
      <c r="D21" t="s">
        <v>109</v>
      </c>
      <c r="E21">
        <v>61</v>
      </c>
      <c r="F21">
        <v>76.25</v>
      </c>
    </row>
    <row r="22" spans="1:6" x14ac:dyDescent="0.2">
      <c r="A22" t="s">
        <v>50</v>
      </c>
      <c r="B22" t="s">
        <v>51</v>
      </c>
      <c r="C22" t="s">
        <v>49</v>
      </c>
      <c r="D22" t="s">
        <v>110</v>
      </c>
      <c r="E22">
        <v>126</v>
      </c>
      <c r="F22">
        <v>162.54</v>
      </c>
    </row>
    <row r="23" spans="1:6" x14ac:dyDescent="0.2">
      <c r="A23" t="s">
        <v>52</v>
      </c>
      <c r="B23" t="s">
        <v>53</v>
      </c>
      <c r="C23" t="s">
        <v>49</v>
      </c>
      <c r="D23" t="s">
        <v>110</v>
      </c>
      <c r="E23">
        <v>121</v>
      </c>
      <c r="F23">
        <v>141.57</v>
      </c>
    </row>
    <row r="24" spans="1:6" x14ac:dyDescent="0.2">
      <c r="A24" t="s">
        <v>54</v>
      </c>
      <c r="B24" t="s">
        <v>55</v>
      </c>
      <c r="C24" t="s">
        <v>49</v>
      </c>
      <c r="D24" t="s">
        <v>110</v>
      </c>
      <c r="E24">
        <v>141</v>
      </c>
      <c r="F24">
        <v>149.46</v>
      </c>
    </row>
    <row r="25" spans="1:6" x14ac:dyDescent="0.2">
      <c r="A25" t="s">
        <v>56</v>
      </c>
      <c r="B25" t="s">
        <v>57</v>
      </c>
      <c r="C25" t="s">
        <v>49</v>
      </c>
      <c r="D25" t="s">
        <v>110</v>
      </c>
      <c r="E25">
        <v>144</v>
      </c>
      <c r="F25">
        <v>156.96</v>
      </c>
    </row>
    <row r="26" spans="1:6" x14ac:dyDescent="0.2">
      <c r="A26" t="s">
        <v>58</v>
      </c>
      <c r="B26" t="s">
        <v>59</v>
      </c>
      <c r="C26" t="s">
        <v>49</v>
      </c>
      <c r="D26" t="s">
        <v>111</v>
      </c>
      <c r="E26">
        <v>7</v>
      </c>
      <c r="F26">
        <v>8.33</v>
      </c>
    </row>
    <row r="27" spans="1:6" x14ac:dyDescent="0.2">
      <c r="A27" t="s">
        <v>60</v>
      </c>
      <c r="B27" t="s">
        <v>61</v>
      </c>
      <c r="C27" t="s">
        <v>62</v>
      </c>
      <c r="D27" t="s">
        <v>111</v>
      </c>
      <c r="E27">
        <v>18</v>
      </c>
      <c r="F27">
        <v>24.66</v>
      </c>
    </row>
    <row r="28" spans="1:6" x14ac:dyDescent="0.2">
      <c r="A28" t="s">
        <v>63</v>
      </c>
      <c r="B28" t="s">
        <v>64</v>
      </c>
      <c r="C28" t="s">
        <v>62</v>
      </c>
      <c r="D28" t="s">
        <v>109</v>
      </c>
      <c r="E28">
        <v>48</v>
      </c>
      <c r="F28">
        <v>57.120000000000005</v>
      </c>
    </row>
    <row r="29" spans="1:6" x14ac:dyDescent="0.2">
      <c r="A29" t="s">
        <v>65</v>
      </c>
      <c r="B29" t="s">
        <v>66</v>
      </c>
      <c r="C29" t="s">
        <v>62</v>
      </c>
      <c r="D29" t="s">
        <v>111</v>
      </c>
      <c r="E29">
        <v>37</v>
      </c>
      <c r="F29">
        <v>41.81</v>
      </c>
    </row>
    <row r="30" spans="1:6" x14ac:dyDescent="0.2">
      <c r="A30" t="s">
        <v>67</v>
      </c>
      <c r="B30" t="s">
        <v>68</v>
      </c>
      <c r="C30" t="s">
        <v>62</v>
      </c>
      <c r="D30" t="s">
        <v>109</v>
      </c>
      <c r="E30">
        <v>47</v>
      </c>
      <c r="F30">
        <v>53.11</v>
      </c>
    </row>
    <row r="31" spans="1:6" x14ac:dyDescent="0.2">
      <c r="A31" t="s">
        <v>69</v>
      </c>
      <c r="B31" t="s">
        <v>70</v>
      </c>
      <c r="C31" t="s">
        <v>62</v>
      </c>
      <c r="D31" t="s">
        <v>110</v>
      </c>
      <c r="E31">
        <v>148</v>
      </c>
      <c r="F31">
        <v>201.28</v>
      </c>
    </row>
    <row r="32" spans="1:6" x14ac:dyDescent="0.2">
      <c r="A32" t="s">
        <v>71</v>
      </c>
      <c r="B32" t="s">
        <v>72</v>
      </c>
      <c r="C32" t="s">
        <v>62</v>
      </c>
      <c r="D32" t="s">
        <v>9</v>
      </c>
      <c r="E32">
        <v>93</v>
      </c>
      <c r="F32">
        <v>104.16</v>
      </c>
    </row>
    <row r="33" spans="1:6" x14ac:dyDescent="0.2">
      <c r="A33" t="s">
        <v>73</v>
      </c>
      <c r="B33" t="s">
        <v>74</v>
      </c>
      <c r="C33" t="s">
        <v>62</v>
      </c>
      <c r="D33" t="s">
        <v>9</v>
      </c>
      <c r="E33">
        <v>89</v>
      </c>
      <c r="F33">
        <v>117.48</v>
      </c>
    </row>
    <row r="34" spans="1:6" x14ac:dyDescent="0.2">
      <c r="A34" t="s">
        <v>75</v>
      </c>
      <c r="B34" t="s">
        <v>76</v>
      </c>
      <c r="C34" t="s">
        <v>62</v>
      </c>
      <c r="D34" t="s">
        <v>9</v>
      </c>
      <c r="E34">
        <v>95</v>
      </c>
      <c r="F34">
        <v>119.7</v>
      </c>
    </row>
    <row r="35" spans="1:6" x14ac:dyDescent="0.2">
      <c r="A35" t="s">
        <v>77</v>
      </c>
      <c r="B35" t="s">
        <v>78</v>
      </c>
      <c r="C35" t="s">
        <v>62</v>
      </c>
      <c r="D35" t="s">
        <v>109</v>
      </c>
      <c r="E35">
        <v>55</v>
      </c>
      <c r="F35">
        <v>58.3</v>
      </c>
    </row>
    <row r="36" spans="1:6" x14ac:dyDescent="0.2">
      <c r="A36" t="s">
        <v>79</v>
      </c>
      <c r="B36" t="s">
        <v>80</v>
      </c>
      <c r="C36" t="s">
        <v>62</v>
      </c>
      <c r="D36" t="s">
        <v>111</v>
      </c>
      <c r="E36">
        <v>5</v>
      </c>
      <c r="F36">
        <v>6.7</v>
      </c>
    </row>
    <row r="37" spans="1:6" x14ac:dyDescent="0.2">
      <c r="A37" t="s">
        <v>81</v>
      </c>
      <c r="B37" t="s">
        <v>82</v>
      </c>
      <c r="C37" t="s">
        <v>62</v>
      </c>
      <c r="D37" t="s">
        <v>9</v>
      </c>
      <c r="E37">
        <v>90</v>
      </c>
      <c r="F37">
        <v>96.3</v>
      </c>
    </row>
    <row r="38" spans="1:6" x14ac:dyDescent="0.2">
      <c r="A38" t="s">
        <v>83</v>
      </c>
      <c r="B38" t="s">
        <v>84</v>
      </c>
      <c r="C38" t="s">
        <v>85</v>
      </c>
      <c r="D38" t="s">
        <v>9</v>
      </c>
      <c r="E38">
        <v>67</v>
      </c>
      <c r="F38">
        <v>85.76</v>
      </c>
    </row>
    <row r="39" spans="1:6" x14ac:dyDescent="0.2">
      <c r="A39" t="s">
        <v>86</v>
      </c>
      <c r="B39" t="s">
        <v>87</v>
      </c>
      <c r="C39" t="s">
        <v>85</v>
      </c>
      <c r="D39" t="s">
        <v>9</v>
      </c>
      <c r="E39">
        <v>72</v>
      </c>
      <c r="F39">
        <v>79.92</v>
      </c>
    </row>
    <row r="40" spans="1:6" x14ac:dyDescent="0.2">
      <c r="A40" t="s">
        <v>88</v>
      </c>
      <c r="B40" t="s">
        <v>89</v>
      </c>
      <c r="C40" t="s">
        <v>85</v>
      </c>
      <c r="D40" t="s">
        <v>111</v>
      </c>
      <c r="E40">
        <v>37</v>
      </c>
      <c r="F40">
        <v>42.55</v>
      </c>
    </row>
    <row r="41" spans="1:6" x14ac:dyDescent="0.2">
      <c r="A41" t="s">
        <v>90</v>
      </c>
      <c r="B41" t="s">
        <v>91</v>
      </c>
      <c r="C41" t="s">
        <v>85</v>
      </c>
      <c r="D41" t="s">
        <v>9</v>
      </c>
      <c r="E41">
        <v>90</v>
      </c>
      <c r="F41">
        <v>115.2</v>
      </c>
    </row>
    <row r="42" spans="1:6" x14ac:dyDescent="0.2">
      <c r="A42" t="s">
        <v>92</v>
      </c>
      <c r="B42" t="s">
        <v>93</v>
      </c>
      <c r="C42" t="s">
        <v>85</v>
      </c>
      <c r="D42" t="s">
        <v>110</v>
      </c>
      <c r="E42">
        <v>138</v>
      </c>
      <c r="F42">
        <v>173.88</v>
      </c>
    </row>
    <row r="43" spans="1:6" x14ac:dyDescent="0.2">
      <c r="A43" t="s">
        <v>94</v>
      </c>
      <c r="B43" t="s">
        <v>95</v>
      </c>
      <c r="C43" t="s">
        <v>85</v>
      </c>
      <c r="D43" t="s">
        <v>110</v>
      </c>
      <c r="E43">
        <v>120</v>
      </c>
      <c r="F43">
        <v>162</v>
      </c>
    </row>
    <row r="44" spans="1:6" x14ac:dyDescent="0.2">
      <c r="A44" t="s">
        <v>96</v>
      </c>
      <c r="B44" t="s">
        <v>97</v>
      </c>
      <c r="C44" t="s">
        <v>85</v>
      </c>
      <c r="D44" t="s">
        <v>9</v>
      </c>
      <c r="E44">
        <v>67</v>
      </c>
      <c r="F44">
        <v>83.08</v>
      </c>
    </row>
    <row r="45" spans="1:6" x14ac:dyDescent="0.2">
      <c r="A45" t="s">
        <v>98</v>
      </c>
      <c r="B45" t="s">
        <v>99</v>
      </c>
      <c r="C45" t="s">
        <v>85</v>
      </c>
      <c r="D45" t="s">
        <v>9</v>
      </c>
      <c r="E45">
        <v>76</v>
      </c>
      <c r="F45">
        <v>82.08</v>
      </c>
    </row>
    <row r="46" spans="1:6" x14ac:dyDescent="0.2">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2021-11-03T11:40:02Z</dcterms:created>
  <dcterms:modified xsi:type="dcterms:W3CDTF">2024-01-25T10:20:51Z</dcterms:modified>
</cp:coreProperties>
</file>