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ka/Library/CloudStorage/GoogleDrive-ktaka8128@gmail.com/My Drive/Princeton/Spring2025/COS513/Final/"/>
    </mc:Choice>
  </mc:AlternateContent>
  <xr:revisionPtr revIDLastSave="0" documentId="13_ncr:1_{CE6421B6-FC10-324B-B493-4E867280856E}" xr6:coauthVersionLast="47" xr6:coauthVersionMax="47" xr10:uidLastSave="{00000000-0000-0000-0000-000000000000}"/>
  <bookViews>
    <workbookView xWindow="0" yWindow="780" windowWidth="25820" windowHeight="15500" xr2:uid="{3972C93E-4286-4400-BB4F-F6A45DDFC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21" i="1"/>
  <c r="H31" i="1"/>
  <c r="H41" i="1"/>
  <c r="H11" i="1"/>
  <c r="H2" i="1"/>
  <c r="I22" i="1"/>
  <c r="I21" i="1"/>
  <c r="I51" i="1"/>
  <c r="I50" i="1"/>
  <c r="I42" i="1"/>
  <c r="I11" i="1"/>
  <c r="I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Y2" i="1" s="1"/>
  <c r="W2" i="1"/>
  <c r="U2" i="1"/>
  <c r="Q2" i="1"/>
  <c r="P2" i="1"/>
  <c r="I5" i="1" l="1"/>
  <c r="H4" i="1"/>
  <c r="H35" i="1"/>
  <c r="H3" i="1"/>
  <c r="I3" i="1"/>
  <c r="I4" i="1"/>
  <c r="I43" i="1"/>
  <c r="I45" i="1"/>
  <c r="I23" i="1"/>
  <c r="I44" i="1"/>
  <c r="H45" i="1"/>
  <c r="H44" i="1"/>
  <c r="H33" i="1"/>
  <c r="H34" i="1"/>
  <c r="I6" i="1"/>
  <c r="H5" i="1"/>
  <c r="A3" i="1"/>
  <c r="H37" i="1" l="1"/>
  <c r="H36" i="1"/>
  <c r="H6" i="1"/>
  <c r="H7" i="1"/>
  <c r="I46" i="1"/>
  <c r="I24" i="1"/>
  <c r="I25" i="1"/>
  <c r="H46" i="1"/>
  <c r="I7" i="1"/>
  <c r="H42" i="1"/>
  <c r="H32" i="1"/>
  <c r="W3" i="1"/>
  <c r="Y3" i="1"/>
  <c r="U3" i="1"/>
  <c r="A4" i="1"/>
  <c r="H40" i="1" l="1"/>
  <c r="H39" i="1"/>
  <c r="H38" i="1"/>
  <c r="H8" i="1"/>
  <c r="I8" i="1"/>
  <c r="I47" i="1"/>
  <c r="I27" i="1"/>
  <c r="I26" i="1"/>
  <c r="H47" i="1"/>
  <c r="I12" i="1"/>
  <c r="H12" i="1"/>
  <c r="I32" i="1"/>
  <c r="I31" i="1"/>
  <c r="U4" i="1"/>
  <c r="W4" i="1"/>
  <c r="Y4" i="1"/>
  <c r="A5" i="1"/>
  <c r="H10" i="1" l="1"/>
  <c r="I10" i="1"/>
  <c r="I30" i="1"/>
  <c r="I28" i="1"/>
  <c r="I49" i="1"/>
  <c r="I48" i="1"/>
  <c r="H48" i="1"/>
  <c r="H13" i="1"/>
  <c r="I13" i="1"/>
  <c r="H14" i="1"/>
  <c r="I14" i="1"/>
  <c r="I33" i="1"/>
  <c r="I34" i="1"/>
  <c r="U5" i="1"/>
  <c r="W5" i="1"/>
  <c r="Y5" i="1"/>
  <c r="A6" i="1"/>
  <c r="H9" i="1" l="1"/>
  <c r="I9" i="1"/>
  <c r="I29" i="1"/>
  <c r="O2" i="1"/>
  <c r="H49" i="1"/>
  <c r="I15" i="1"/>
  <c r="H15" i="1"/>
  <c r="I16" i="1"/>
  <c r="H16" i="1"/>
  <c r="I36" i="1"/>
  <c r="I35" i="1"/>
  <c r="U6" i="1"/>
  <c r="W6" i="1"/>
  <c r="Y6" i="1"/>
  <c r="A7" i="1"/>
  <c r="H51" i="1" l="1"/>
  <c r="H50" i="1"/>
  <c r="N2" i="1"/>
  <c r="H17" i="1"/>
  <c r="I17" i="1"/>
  <c r="I18" i="1"/>
  <c r="H18" i="1"/>
  <c r="I37" i="1"/>
  <c r="I38" i="1"/>
  <c r="I40" i="1"/>
  <c r="U7" i="1"/>
  <c r="W7" i="1"/>
  <c r="Y7" i="1"/>
  <c r="A8" i="1"/>
  <c r="I20" i="1" l="1"/>
  <c r="H20" i="1"/>
  <c r="H19" i="1"/>
  <c r="I19" i="1"/>
  <c r="I41" i="1"/>
  <c r="I39" i="1"/>
  <c r="U8" i="1"/>
  <c r="W8" i="1"/>
  <c r="Y8" i="1"/>
  <c r="A9" i="1"/>
  <c r="S4" i="1" l="1"/>
  <c r="S3" i="1"/>
  <c r="H22" i="1"/>
  <c r="S5" i="1"/>
  <c r="M2" i="1"/>
  <c r="S2" i="1"/>
  <c r="U9" i="1"/>
  <c r="W9" i="1"/>
  <c r="Y9" i="1"/>
  <c r="A10" i="1"/>
  <c r="S6" i="1" l="1"/>
  <c r="H25" i="1"/>
  <c r="H24" i="1"/>
  <c r="H23" i="1"/>
  <c r="U10" i="1"/>
  <c r="W10" i="1"/>
  <c r="Y10" i="1"/>
  <c r="A11" i="1"/>
  <c r="H26" i="1" l="1"/>
  <c r="H27" i="1"/>
  <c r="U11" i="1"/>
  <c r="W11" i="1"/>
  <c r="Y11" i="1"/>
  <c r="A12" i="1"/>
  <c r="H28" i="1" l="1"/>
  <c r="H29" i="1"/>
  <c r="U12" i="1"/>
  <c r="W12" i="1"/>
  <c r="Y12" i="1"/>
  <c r="A13" i="1"/>
  <c r="H30" i="1" l="1"/>
  <c r="L2" i="1"/>
  <c r="U13" i="1"/>
  <c r="W13" i="1"/>
  <c r="Y13" i="1"/>
  <c r="A14" i="1"/>
  <c r="R2" i="1" l="1"/>
  <c r="T2" i="1" s="1"/>
  <c r="R5" i="1"/>
  <c r="R4" i="1"/>
  <c r="R3" i="1"/>
  <c r="U14" i="1"/>
  <c r="W14" i="1"/>
  <c r="Y14" i="1"/>
  <c r="A15" i="1"/>
  <c r="R6" i="1" l="1"/>
  <c r="U15" i="1"/>
  <c r="W15" i="1"/>
  <c r="Y15" i="1"/>
  <c r="A16" i="1"/>
  <c r="U16" i="1" l="1"/>
  <c r="W16" i="1"/>
  <c r="Y16" i="1"/>
  <c r="A17" i="1"/>
  <c r="U17" i="1" l="1"/>
  <c r="W17" i="1"/>
  <c r="Y17" i="1"/>
  <c r="A18" i="1"/>
  <c r="U18" i="1" l="1"/>
  <c r="W18" i="1"/>
  <c r="Y18" i="1"/>
  <c r="A19" i="1"/>
  <c r="U19" i="1" l="1"/>
  <c r="W19" i="1"/>
  <c r="Y19" i="1"/>
  <c r="A20" i="1"/>
  <c r="U20" i="1" l="1"/>
  <c r="W20" i="1"/>
  <c r="Y20" i="1"/>
  <c r="A21" i="1"/>
  <c r="U21" i="1" l="1"/>
  <c r="W21" i="1"/>
  <c r="Y21" i="1"/>
  <c r="A22" i="1"/>
  <c r="U22" i="1" l="1"/>
  <c r="W22" i="1"/>
  <c r="Y22" i="1"/>
  <c r="A23" i="1"/>
  <c r="U23" i="1" l="1"/>
  <c r="Y23" i="1"/>
  <c r="W23" i="1"/>
  <c r="A24" i="1"/>
  <c r="U24" i="1" l="1"/>
  <c r="W24" i="1"/>
  <c r="Y24" i="1"/>
  <c r="A25" i="1"/>
  <c r="U25" i="1" l="1"/>
  <c r="W25" i="1"/>
  <c r="Y25" i="1"/>
  <c r="A26" i="1"/>
  <c r="U26" i="1" l="1"/>
  <c r="W26" i="1"/>
  <c r="Y26" i="1"/>
  <c r="A27" i="1"/>
  <c r="U27" i="1" l="1"/>
  <c r="W27" i="1"/>
  <c r="Y27" i="1"/>
  <c r="A28" i="1"/>
  <c r="U28" i="1" l="1"/>
  <c r="W28" i="1"/>
  <c r="Y28" i="1"/>
  <c r="A29" i="1"/>
  <c r="U29" i="1" l="1"/>
  <c r="W29" i="1"/>
  <c r="Y29" i="1"/>
  <c r="A30" i="1"/>
  <c r="U30" i="1" l="1"/>
  <c r="W30" i="1"/>
  <c r="Y30" i="1"/>
  <c r="A31" i="1"/>
  <c r="U31" i="1" l="1"/>
  <c r="W31" i="1"/>
  <c r="Y31" i="1"/>
  <c r="A32" i="1"/>
  <c r="U32" i="1" l="1"/>
  <c r="W32" i="1"/>
  <c r="Y32" i="1"/>
  <c r="A33" i="1"/>
  <c r="U33" i="1" l="1"/>
  <c r="W33" i="1"/>
  <c r="Y33" i="1"/>
  <c r="A34" i="1"/>
  <c r="U34" i="1" l="1"/>
  <c r="W34" i="1"/>
  <c r="Y34" i="1"/>
  <c r="A35" i="1"/>
  <c r="U35" i="1" l="1"/>
  <c r="W35" i="1"/>
  <c r="Y35" i="1"/>
  <c r="A36" i="1"/>
  <c r="U36" i="1" l="1"/>
  <c r="Y36" i="1"/>
  <c r="W36" i="1"/>
  <c r="A37" i="1"/>
  <c r="U37" i="1" l="1"/>
  <c r="W37" i="1"/>
  <c r="Y37" i="1"/>
  <c r="A38" i="1"/>
  <c r="U38" i="1" l="1"/>
  <c r="Y38" i="1"/>
  <c r="W38" i="1"/>
  <c r="A39" i="1"/>
  <c r="U39" i="1" l="1"/>
  <c r="Y39" i="1"/>
  <c r="W39" i="1"/>
  <c r="A40" i="1"/>
  <c r="U40" i="1" l="1"/>
  <c r="W40" i="1"/>
  <c r="Y40" i="1"/>
  <c r="A41" i="1"/>
  <c r="U41" i="1" l="1"/>
  <c r="W41" i="1"/>
  <c r="Y41" i="1"/>
  <c r="A42" i="1"/>
  <c r="U42" i="1" l="1"/>
  <c r="W42" i="1"/>
  <c r="Y42" i="1"/>
  <c r="A43" i="1"/>
  <c r="U43" i="1" l="1"/>
  <c r="W43" i="1"/>
  <c r="Y43" i="1"/>
  <c r="A44" i="1"/>
  <c r="U44" i="1" l="1"/>
  <c r="W44" i="1"/>
  <c r="Y44" i="1"/>
  <c r="A45" i="1"/>
  <c r="U45" i="1" l="1"/>
  <c r="W45" i="1"/>
  <c r="Y45" i="1"/>
  <c r="A46" i="1"/>
  <c r="U46" i="1" l="1"/>
  <c r="W46" i="1"/>
  <c r="Y46" i="1"/>
  <c r="A47" i="1"/>
  <c r="U47" i="1" l="1"/>
  <c r="W47" i="1"/>
  <c r="Y47" i="1"/>
  <c r="A48" i="1"/>
  <c r="U48" i="1" l="1"/>
  <c r="W48" i="1"/>
  <c r="Y48" i="1"/>
  <c r="A49" i="1"/>
  <c r="U49" i="1" l="1"/>
  <c r="W49" i="1"/>
  <c r="Y49" i="1"/>
  <c r="A50" i="1"/>
  <c r="U50" i="1" l="1"/>
  <c r="W50" i="1"/>
  <c r="Y50" i="1"/>
  <c r="A51" i="1"/>
  <c r="W51" i="1" l="1"/>
  <c r="Y51" i="1"/>
  <c r="Q5" i="1" s="1"/>
  <c r="U51" i="1"/>
  <c r="N4" i="1"/>
  <c r="L4" i="1"/>
  <c r="O4" i="1"/>
  <c r="M4" i="1"/>
  <c r="P4" i="1"/>
  <c r="Q4" i="1"/>
  <c r="P3" i="1" l="1"/>
  <c r="L3" i="1"/>
  <c r="O3" i="1"/>
  <c r="Q3" i="1"/>
  <c r="N3" i="1"/>
  <c r="M3" i="1"/>
  <c r="Q6" i="1"/>
  <c r="O5" i="1"/>
  <c r="O6" i="1" s="1"/>
  <c r="P5" i="1"/>
  <c r="P6" i="1" s="1"/>
  <c r="L5" i="1"/>
  <c r="L6" i="1" s="1"/>
  <c r="N5" i="1"/>
  <c r="N6" i="1" s="1"/>
  <c r="M5" i="1"/>
  <c r="M6" i="1" s="1"/>
</calcChain>
</file>

<file path=xl/sharedStrings.xml><?xml version="1.0" encoding="utf-8"?>
<sst xmlns="http://schemas.openxmlformats.org/spreadsheetml/2006/main" count="29" uniqueCount="21">
  <si>
    <t>Tenor</t>
    <phoneticPr fontId="1"/>
  </si>
  <si>
    <t>A1</t>
    <phoneticPr fontId="1"/>
  </si>
  <si>
    <t>L1</t>
    <phoneticPr fontId="1"/>
  </si>
  <si>
    <t>A2</t>
    <phoneticPr fontId="1"/>
  </si>
  <si>
    <t>L2</t>
    <phoneticPr fontId="1"/>
  </si>
  <si>
    <t>A3</t>
    <phoneticPr fontId="1"/>
  </si>
  <si>
    <t>L3</t>
    <phoneticPr fontId="1"/>
  </si>
  <si>
    <t>DF</t>
    <phoneticPr fontId="1"/>
  </si>
  <si>
    <t>Dur</t>
    <phoneticPr fontId="1"/>
  </si>
  <si>
    <t>Conv</t>
    <phoneticPr fontId="1"/>
  </si>
  <si>
    <t>Conv fac</t>
    <phoneticPr fontId="1"/>
  </si>
  <si>
    <t>DF'</t>
    <phoneticPr fontId="1"/>
  </si>
  <si>
    <t>delta rfr</t>
    <phoneticPr fontId="1"/>
  </si>
  <si>
    <t>Dur'</t>
    <phoneticPr fontId="1"/>
  </si>
  <si>
    <t>Sum of CF</t>
    <phoneticPr fontId="1"/>
  </si>
  <si>
    <t>RFR spot</t>
    <phoneticPr fontId="1"/>
  </si>
  <si>
    <t>RFR' spot</t>
    <phoneticPr fontId="1"/>
  </si>
  <si>
    <t>Check</t>
    <phoneticPr fontId="1"/>
  </si>
  <si>
    <t>PV CF</t>
    <phoneticPr fontId="1"/>
  </si>
  <si>
    <t>Asum</t>
  </si>
  <si>
    <t>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</si>
</sst>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0" fontId="3" fillId="0" borderId="0" xfId="0" applyFont="1">
      <alignment vertical="center"/>
    </xf>
    <xf numFmtId="4" fontId="3" fillId="0" borderId="0" xfId="0" applyNumberFormat="1" applyFont="1">
      <alignment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A02C-5977-4488-9A10-9C22483C9B94}">
  <dimension ref="A1:Z51"/>
  <sheetViews>
    <sheetView tabSelected="1" workbookViewId="0"/>
  </sheetViews>
  <sheetFormatPr baseColWidth="10" defaultColWidth="8.6640625" defaultRowHeight="14" x14ac:dyDescent="0.2"/>
  <cols>
    <col min="1" max="10" width="8.6640625" style="1"/>
    <col min="11" max="11" width="9.83203125" style="1" bestFit="1" customWidth="1"/>
    <col min="12" max="16384" width="8.6640625" style="1"/>
  </cols>
  <sheetData>
    <row r="1" spans="1:2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19</v>
      </c>
      <c r="I1" s="6" t="s">
        <v>20</v>
      </c>
      <c r="K1" s="6" t="s">
        <v>17</v>
      </c>
      <c r="L1" s="6" t="s">
        <v>1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19</v>
      </c>
      <c r="S1" s="6" t="s">
        <v>20</v>
      </c>
      <c r="U1" s="4" t="s">
        <v>10</v>
      </c>
      <c r="V1" s="1" t="s">
        <v>15</v>
      </c>
      <c r="W1" s="1" t="s">
        <v>7</v>
      </c>
      <c r="X1" s="4" t="s">
        <v>16</v>
      </c>
      <c r="Y1" s="4" t="s">
        <v>11</v>
      </c>
      <c r="Z1" s="4" t="s">
        <v>12</v>
      </c>
    </row>
    <row r="2" spans="1:26" x14ac:dyDescent="0.2">
      <c r="A2" s="1">
        <v>1</v>
      </c>
      <c r="B2" s="1">
        <v>360</v>
      </c>
      <c r="C2" s="1">
        <v>384</v>
      </c>
      <c r="D2" s="1">
        <v>340</v>
      </c>
      <c r="E2" s="1">
        <v>300</v>
      </c>
      <c r="F2" s="1">
        <v>112.5</v>
      </c>
      <c r="G2" s="1">
        <v>112.5</v>
      </c>
      <c r="H2" s="1">
        <f>B2+D2+F2</f>
        <v>812.5</v>
      </c>
      <c r="I2" s="1">
        <f>C2+E2+G2</f>
        <v>796.5</v>
      </c>
      <c r="K2" s="1" t="s">
        <v>14</v>
      </c>
      <c r="L2" s="2">
        <f t="shared" ref="L2:S2" si="0">SUM(B2:B51)</f>
        <v>8808</v>
      </c>
      <c r="M2" s="2">
        <f t="shared" si="0"/>
        <v>8592</v>
      </c>
      <c r="N2" s="2">
        <f t="shared" si="0"/>
        <v>7250</v>
      </c>
      <c r="O2" s="2">
        <f t="shared" si="0"/>
        <v>7530</v>
      </c>
      <c r="P2" s="2">
        <f t="shared" si="0"/>
        <v>3792.75</v>
      </c>
      <c r="Q2" s="2">
        <f t="shared" si="0"/>
        <v>3812</v>
      </c>
      <c r="R2" s="2">
        <f t="shared" si="0"/>
        <v>19850.75</v>
      </c>
      <c r="S2" s="2">
        <f t="shared" si="0"/>
        <v>19934</v>
      </c>
      <c r="T2" s="2">
        <f>R2-P2-N2-L2</f>
        <v>0</v>
      </c>
      <c r="U2" s="4">
        <f t="shared" ref="U2:U33" si="1">A2-1</f>
        <v>0</v>
      </c>
      <c r="V2" s="1">
        <v>-1.3199999999862211E-3</v>
      </c>
      <c r="W2" s="1">
        <f t="shared" ref="W2:W33" si="2">(1+V2)^-$A2</f>
        <v>1.0013217447029941</v>
      </c>
      <c r="X2" s="4">
        <f t="shared" ref="X2:X33" si="3">V2+$Z$2</f>
        <v>8.6800000000137791E-3</v>
      </c>
      <c r="Y2" s="4">
        <f t="shared" ref="Y2:Y33" si="4">(1+X2)^-$A2</f>
        <v>0.99139469405558389</v>
      </c>
      <c r="Z2" s="4">
        <v>0.01</v>
      </c>
    </row>
    <row r="3" spans="1:26" x14ac:dyDescent="0.2">
      <c r="A3" s="1">
        <f>A2+1</f>
        <v>2</v>
      </c>
      <c r="B3" s="1">
        <v>342</v>
      </c>
      <c r="C3" s="1">
        <v>366</v>
      </c>
      <c r="D3" s="1">
        <v>325</v>
      </c>
      <c r="E3" s="1">
        <v>285</v>
      </c>
      <c r="F3" s="1">
        <v>67.5</v>
      </c>
      <c r="G3" s="1">
        <v>90</v>
      </c>
      <c r="H3" s="1">
        <f t="shared" ref="H3:H51" si="5">B3+D3+F3</f>
        <v>734.5</v>
      </c>
      <c r="I3" s="1">
        <f t="shared" ref="I3:I51" si="6">C3+E3+G3</f>
        <v>741</v>
      </c>
      <c r="K3" s="1" t="s">
        <v>18</v>
      </c>
      <c r="L3" s="2">
        <f t="shared" ref="L3:S3" si="7">SUMPRODUCT($W$2:$W$51,B2:B51)</f>
        <v>7493.3479786088437</v>
      </c>
      <c r="M3" s="2">
        <f t="shared" si="7"/>
        <v>7415.7041864509238</v>
      </c>
      <c r="N3" s="2">
        <f t="shared" si="7"/>
        <v>6282.409415493823</v>
      </c>
      <c r="O3" s="2">
        <f t="shared" si="7"/>
        <v>6385.7836093770411</v>
      </c>
      <c r="P3" s="2">
        <f t="shared" si="7"/>
        <v>3044.5068131037106</v>
      </c>
      <c r="Q3" s="2">
        <f t="shared" si="7"/>
        <v>3016.9169911847121</v>
      </c>
      <c r="R3" s="2">
        <f t="shared" si="7"/>
        <v>16820.264207206379</v>
      </c>
      <c r="S3" s="2">
        <f t="shared" si="7"/>
        <v>16818.404787012685</v>
      </c>
      <c r="U3" s="4">
        <f t="shared" si="1"/>
        <v>1</v>
      </c>
      <c r="V3" s="1">
        <v>-6.0000000000692832E-4</v>
      </c>
      <c r="W3" s="1">
        <f t="shared" si="2"/>
        <v>1.0012010808646623</v>
      </c>
      <c r="X3" s="4">
        <f t="shared" si="3"/>
        <v>9.3999999999930719E-3</v>
      </c>
      <c r="Y3" s="4">
        <f t="shared" si="4"/>
        <v>0.98146179626589702</v>
      </c>
    </row>
    <row r="4" spans="1:26" x14ac:dyDescent="0.2">
      <c r="A4" s="1">
        <f t="shared" ref="A4:A51" si="8">A3+1</f>
        <v>3</v>
      </c>
      <c r="B4" s="1">
        <v>342</v>
      </c>
      <c r="C4" s="1">
        <v>366</v>
      </c>
      <c r="D4" s="1">
        <v>325</v>
      </c>
      <c r="E4" s="1">
        <v>305</v>
      </c>
      <c r="F4" s="1">
        <v>90</v>
      </c>
      <c r="G4" s="1">
        <v>75</v>
      </c>
      <c r="H4" s="1">
        <f t="shared" si="5"/>
        <v>757</v>
      </c>
      <c r="I4" s="1">
        <f t="shared" si="6"/>
        <v>746</v>
      </c>
      <c r="K4" s="1" t="s">
        <v>8</v>
      </c>
      <c r="L4" s="3">
        <f t="shared" ref="L4:S4" si="9">SUMPRODUCT($A$2:$A$51,$W$2:$W$51,B2:B51)/SUMPRODUCT($W$2:$W$51,B2:B51)</f>
        <v>14.388755630897608</v>
      </c>
      <c r="M4" s="3">
        <f t="shared" si="9"/>
        <v>13.587875328154867</v>
      </c>
      <c r="N4" s="3">
        <f t="shared" si="9"/>
        <v>13.346601306465567</v>
      </c>
      <c r="O4" s="3">
        <f t="shared" si="9"/>
        <v>14.308053637662091</v>
      </c>
      <c r="P4" s="3">
        <f t="shared" si="9"/>
        <v>16.980529847703089</v>
      </c>
      <c r="Q4" s="3">
        <f t="shared" si="9"/>
        <v>16.979378617958645</v>
      </c>
      <c r="R4" s="3">
        <f t="shared" si="9"/>
        <v>14.468625608225651</v>
      </c>
      <c r="S4" s="3">
        <f t="shared" si="9"/>
        <v>14.469694200584449</v>
      </c>
      <c r="U4" s="4">
        <f t="shared" si="1"/>
        <v>2</v>
      </c>
      <c r="V4" s="1">
        <v>-5.0000000001193534E-4</v>
      </c>
      <c r="W4" s="1">
        <f t="shared" si="2"/>
        <v>1.001501501250974</v>
      </c>
      <c r="X4" s="4">
        <f t="shared" si="3"/>
        <v>9.4999999999880649E-3</v>
      </c>
      <c r="Y4" s="4">
        <f t="shared" si="4"/>
        <v>0.97203304682136615</v>
      </c>
    </row>
    <row r="5" spans="1:26" x14ac:dyDescent="0.2">
      <c r="A5" s="1">
        <f t="shared" si="8"/>
        <v>4</v>
      </c>
      <c r="B5" s="1">
        <v>324</v>
      </c>
      <c r="C5" s="1">
        <v>348</v>
      </c>
      <c r="D5" s="1">
        <v>280</v>
      </c>
      <c r="E5" s="1">
        <v>290</v>
      </c>
      <c r="F5" s="1">
        <v>112.5</v>
      </c>
      <c r="G5" s="1">
        <v>90</v>
      </c>
      <c r="H5" s="1">
        <f t="shared" si="5"/>
        <v>716.5</v>
      </c>
      <c r="I5" s="1">
        <f t="shared" si="6"/>
        <v>728</v>
      </c>
      <c r="K5" s="4" t="s">
        <v>13</v>
      </c>
      <c r="L5" s="5">
        <f t="shared" ref="L5:S5" si="10">SUMPRODUCT($A$2:$A$51,$Y$2:$Y$51,B2:B51)/SUMPRODUCT($Y$2:$Y$51,B2:B51)</f>
        <v>13.446715962430192</v>
      </c>
      <c r="M5" s="5">
        <f t="shared" si="10"/>
        <v>12.69644303266969</v>
      </c>
      <c r="N5" s="5">
        <f t="shared" si="10"/>
        <v>12.463566971472233</v>
      </c>
      <c r="O5" s="5">
        <f t="shared" si="10"/>
        <v>13.332231157177166</v>
      </c>
      <c r="P5" s="5">
        <f t="shared" si="10"/>
        <v>15.783832533514222</v>
      </c>
      <c r="Q5" s="5">
        <f t="shared" si="10"/>
        <v>15.652888609656642</v>
      </c>
      <c r="R5" s="5">
        <f t="shared" si="10"/>
        <v>13.488840209800113</v>
      </c>
      <c r="S5" s="5">
        <f t="shared" si="10"/>
        <v>13.456494077109914</v>
      </c>
      <c r="U5" s="4">
        <f t="shared" si="1"/>
        <v>3</v>
      </c>
      <c r="V5" s="1">
        <v>2.9999999998309157E-4</v>
      </c>
      <c r="W5" s="1">
        <f t="shared" si="2"/>
        <v>0.99880089946035111</v>
      </c>
      <c r="X5" s="4">
        <f t="shared" si="3"/>
        <v>1.0299999999983092E-2</v>
      </c>
      <c r="Y5" s="4">
        <f t="shared" si="4"/>
        <v>0.95983943299505814</v>
      </c>
    </row>
    <row r="6" spans="1:26" x14ac:dyDescent="0.2">
      <c r="A6" s="1">
        <f t="shared" si="8"/>
        <v>5</v>
      </c>
      <c r="B6" s="1">
        <v>324</v>
      </c>
      <c r="C6" s="1">
        <v>372</v>
      </c>
      <c r="D6" s="1">
        <v>330</v>
      </c>
      <c r="E6" s="1">
        <v>290</v>
      </c>
      <c r="F6" s="1">
        <v>180</v>
      </c>
      <c r="G6" s="1">
        <v>202.5</v>
      </c>
      <c r="H6" s="1">
        <f t="shared" si="5"/>
        <v>834</v>
      </c>
      <c r="I6" s="1">
        <f t="shared" si="6"/>
        <v>864.5</v>
      </c>
      <c r="K6" s="1" t="s">
        <v>9</v>
      </c>
      <c r="L6" s="3">
        <f t="shared" ref="L6:S6" si="11">(L4-L5)/$Z$2</f>
        <v>94.203966846741594</v>
      </c>
      <c r="M6" s="3">
        <f t="shared" si="11"/>
        <v>89.143229548517766</v>
      </c>
      <c r="N6" s="3">
        <f t="shared" si="11"/>
        <v>88.303433499333465</v>
      </c>
      <c r="O6" s="3">
        <f t="shared" si="11"/>
        <v>97.582248048492559</v>
      </c>
      <c r="P6" s="3">
        <f t="shared" si="11"/>
        <v>119.66973141888673</v>
      </c>
      <c r="Q6" s="3">
        <f t="shared" si="11"/>
        <v>132.64900083020024</v>
      </c>
      <c r="R6" s="3">
        <f t="shared" si="11"/>
        <v>97.978539842553758</v>
      </c>
      <c r="S6" s="3">
        <f t="shared" si="11"/>
        <v>101.32001234745348</v>
      </c>
      <c r="U6" s="4">
        <f t="shared" si="1"/>
        <v>4</v>
      </c>
      <c r="V6" s="1">
        <v>1.0399999999810561E-3</v>
      </c>
      <c r="W6" s="1">
        <f t="shared" si="2"/>
        <v>0.99481618471159128</v>
      </c>
      <c r="X6" s="4">
        <f t="shared" si="3"/>
        <v>1.1039999999981056E-2</v>
      </c>
      <c r="Y6" s="4">
        <f t="shared" si="4"/>
        <v>0.94658214851821609</v>
      </c>
    </row>
    <row r="7" spans="1:26" x14ac:dyDescent="0.2">
      <c r="A7" s="1">
        <f t="shared" si="8"/>
        <v>6</v>
      </c>
      <c r="B7" s="1">
        <v>306</v>
      </c>
      <c r="C7" s="1">
        <v>330</v>
      </c>
      <c r="D7" s="1">
        <v>295</v>
      </c>
      <c r="E7" s="1">
        <v>275</v>
      </c>
      <c r="F7" s="1">
        <v>112.5</v>
      </c>
      <c r="G7" s="1">
        <v>100</v>
      </c>
      <c r="H7" s="1">
        <f t="shared" si="5"/>
        <v>713.5</v>
      </c>
      <c r="I7" s="1">
        <f t="shared" si="6"/>
        <v>705</v>
      </c>
      <c r="U7" s="4">
        <f t="shared" si="1"/>
        <v>5</v>
      </c>
      <c r="V7" s="1">
        <v>1.4999999999811831E-3</v>
      </c>
      <c r="W7" s="1">
        <f t="shared" si="2"/>
        <v>0.99104706163607859</v>
      </c>
      <c r="X7" s="4">
        <f t="shared" si="3"/>
        <v>1.1499999999981183E-2</v>
      </c>
      <c r="Y7" s="4">
        <f t="shared" si="4"/>
        <v>0.93369423510973149</v>
      </c>
    </row>
    <row r="8" spans="1:26" x14ac:dyDescent="0.2">
      <c r="A8" s="1">
        <f t="shared" si="8"/>
        <v>7</v>
      </c>
      <c r="B8" s="1">
        <v>306</v>
      </c>
      <c r="C8" s="1">
        <v>330</v>
      </c>
      <c r="D8" s="1">
        <v>295</v>
      </c>
      <c r="E8" s="1">
        <v>275</v>
      </c>
      <c r="F8" s="1">
        <v>67.5</v>
      </c>
      <c r="G8" s="1">
        <v>90</v>
      </c>
      <c r="H8" s="1">
        <f t="shared" si="5"/>
        <v>668.5</v>
      </c>
      <c r="I8" s="1">
        <f t="shared" si="6"/>
        <v>695</v>
      </c>
      <c r="U8" s="4">
        <f t="shared" si="1"/>
        <v>6</v>
      </c>
      <c r="V8" s="1">
        <v>2.1399999999816011E-3</v>
      </c>
      <c r="W8" s="1">
        <f t="shared" si="2"/>
        <v>0.98514740995485817</v>
      </c>
      <c r="X8" s="4">
        <f t="shared" si="3"/>
        <v>1.2139999999981601E-2</v>
      </c>
      <c r="Y8" s="4">
        <f t="shared" si="4"/>
        <v>0.91900077940387348</v>
      </c>
    </row>
    <row r="9" spans="1:26" x14ac:dyDescent="0.2">
      <c r="A9" s="1">
        <f t="shared" si="8"/>
        <v>8</v>
      </c>
      <c r="B9" s="1">
        <v>288</v>
      </c>
      <c r="C9" s="1">
        <v>312</v>
      </c>
      <c r="D9" s="1">
        <v>280</v>
      </c>
      <c r="E9" s="1">
        <v>260</v>
      </c>
      <c r="F9" s="1">
        <v>157.5</v>
      </c>
      <c r="G9" s="1">
        <v>112.5</v>
      </c>
      <c r="H9" s="1">
        <f t="shared" si="5"/>
        <v>725.5</v>
      </c>
      <c r="I9" s="1">
        <f t="shared" si="6"/>
        <v>684.5</v>
      </c>
      <c r="U9" s="4">
        <f t="shared" si="1"/>
        <v>7</v>
      </c>
      <c r="V9" s="1">
        <v>2.9699999999821536E-3</v>
      </c>
      <c r="W9" s="1">
        <f t="shared" si="2"/>
        <v>0.97655443412625709</v>
      </c>
      <c r="X9" s="4">
        <f t="shared" si="3"/>
        <v>1.2969999999982154E-2</v>
      </c>
      <c r="Y9" s="4">
        <f t="shared" si="4"/>
        <v>0.90204318909614611</v>
      </c>
    </row>
    <row r="10" spans="1:26" x14ac:dyDescent="0.2">
      <c r="A10" s="1">
        <f t="shared" si="8"/>
        <v>9</v>
      </c>
      <c r="B10" s="1">
        <v>288</v>
      </c>
      <c r="C10" s="1">
        <v>312</v>
      </c>
      <c r="D10" s="1">
        <v>280</v>
      </c>
      <c r="E10" s="1">
        <v>260</v>
      </c>
      <c r="F10" s="1">
        <v>112.5</v>
      </c>
      <c r="G10" s="1">
        <v>180</v>
      </c>
      <c r="H10" s="1">
        <f t="shared" si="5"/>
        <v>680.5</v>
      </c>
      <c r="I10" s="1">
        <f t="shared" si="6"/>
        <v>752</v>
      </c>
      <c r="U10" s="4">
        <f t="shared" si="1"/>
        <v>8</v>
      </c>
      <c r="V10" s="1">
        <v>3.3299999999836238E-3</v>
      </c>
      <c r="W10" s="1">
        <f t="shared" si="2"/>
        <v>0.97052296804815008</v>
      </c>
      <c r="X10" s="4">
        <f t="shared" si="3"/>
        <v>1.3329999999983624E-2</v>
      </c>
      <c r="Y10" s="4">
        <f t="shared" si="4"/>
        <v>0.88765028617054242</v>
      </c>
    </row>
    <row r="11" spans="1:26" x14ac:dyDescent="0.2">
      <c r="A11" s="1">
        <f t="shared" si="8"/>
        <v>10</v>
      </c>
      <c r="B11" s="1">
        <v>324</v>
      </c>
      <c r="C11" s="1">
        <v>324</v>
      </c>
      <c r="D11" s="1">
        <v>270</v>
      </c>
      <c r="E11" s="1">
        <v>270</v>
      </c>
      <c r="F11" s="1">
        <v>189</v>
      </c>
      <c r="G11" s="1">
        <v>220.5</v>
      </c>
      <c r="H11" s="1">
        <f t="shared" si="5"/>
        <v>783</v>
      </c>
      <c r="I11" s="1">
        <f t="shared" si="6"/>
        <v>814.5</v>
      </c>
      <c r="K11" s="1">
        <v>1.2</v>
      </c>
      <c r="U11" s="4">
        <f t="shared" si="1"/>
        <v>9</v>
      </c>
      <c r="V11" s="1">
        <v>3.6599999999842314E-3</v>
      </c>
      <c r="W11" s="1">
        <f t="shared" si="2"/>
        <v>0.96412609886123324</v>
      </c>
      <c r="X11" s="4">
        <f t="shared" si="3"/>
        <v>1.3659999999984232E-2</v>
      </c>
      <c r="Y11" s="4">
        <f t="shared" si="4"/>
        <v>0.87312597506785206</v>
      </c>
    </row>
    <row r="12" spans="1:26" x14ac:dyDescent="0.2">
      <c r="A12" s="1">
        <f t="shared" si="8"/>
        <v>11</v>
      </c>
      <c r="B12" s="1">
        <v>306</v>
      </c>
      <c r="C12" s="1">
        <v>294</v>
      </c>
      <c r="D12" s="1">
        <v>235</v>
      </c>
      <c r="E12" s="1">
        <v>255</v>
      </c>
      <c r="F12" s="1">
        <v>67.5</v>
      </c>
      <c r="G12" s="1">
        <v>67.5</v>
      </c>
      <c r="H12" s="1">
        <f t="shared" si="5"/>
        <v>608.5</v>
      </c>
      <c r="I12" s="1">
        <f t="shared" si="6"/>
        <v>616.5</v>
      </c>
      <c r="U12" s="4">
        <f t="shared" si="1"/>
        <v>10</v>
      </c>
      <c r="V12" s="1">
        <v>4.3342921640161514E-3</v>
      </c>
      <c r="W12" s="1">
        <f t="shared" si="2"/>
        <v>0.95353972939265186</v>
      </c>
      <c r="X12" s="4">
        <f t="shared" si="3"/>
        <v>1.4334292164016152E-2</v>
      </c>
      <c r="Y12" s="4">
        <f t="shared" si="4"/>
        <v>0.85508209012923742</v>
      </c>
    </row>
    <row r="13" spans="1:26" x14ac:dyDescent="0.2">
      <c r="A13" s="1">
        <f t="shared" si="8"/>
        <v>12</v>
      </c>
      <c r="B13" s="1">
        <v>306</v>
      </c>
      <c r="C13" s="1">
        <v>294</v>
      </c>
      <c r="D13" s="1">
        <v>235</v>
      </c>
      <c r="E13" s="1">
        <v>255</v>
      </c>
      <c r="F13" s="1">
        <v>56.25</v>
      </c>
      <c r="G13" s="1">
        <v>67.5</v>
      </c>
      <c r="H13" s="1">
        <f t="shared" si="5"/>
        <v>597.25</v>
      </c>
      <c r="I13" s="1">
        <f t="shared" si="6"/>
        <v>616.5</v>
      </c>
      <c r="U13" s="4">
        <f t="shared" si="1"/>
        <v>11</v>
      </c>
      <c r="V13" s="1">
        <v>5.2306211902466426E-3</v>
      </c>
      <c r="W13" s="1">
        <f t="shared" si="2"/>
        <v>0.9393154928448344</v>
      </c>
      <c r="X13" s="4">
        <f t="shared" si="3"/>
        <v>1.5230621190246643E-2</v>
      </c>
      <c r="Y13" s="4">
        <f t="shared" si="4"/>
        <v>0.83411032920246175</v>
      </c>
    </row>
    <row r="14" spans="1:26" x14ac:dyDescent="0.2">
      <c r="A14" s="1">
        <f t="shared" si="8"/>
        <v>13</v>
      </c>
      <c r="B14" s="1">
        <v>288</v>
      </c>
      <c r="C14" s="1">
        <v>276</v>
      </c>
      <c r="D14" s="1">
        <v>220</v>
      </c>
      <c r="E14" s="1">
        <v>240</v>
      </c>
      <c r="F14" s="1">
        <v>67.5</v>
      </c>
      <c r="G14" s="1">
        <v>67.5</v>
      </c>
      <c r="H14" s="1">
        <f t="shared" si="5"/>
        <v>575.5</v>
      </c>
      <c r="I14" s="1">
        <f t="shared" si="6"/>
        <v>583.5</v>
      </c>
      <c r="U14" s="4">
        <f t="shared" si="1"/>
        <v>12</v>
      </c>
      <c r="V14" s="1">
        <v>6.2030822657446194E-3</v>
      </c>
      <c r="W14" s="1">
        <f t="shared" si="2"/>
        <v>0.9227554872434286</v>
      </c>
      <c r="X14" s="4">
        <f t="shared" si="3"/>
        <v>1.6203082265744621E-2</v>
      </c>
      <c r="Y14" s="4">
        <f t="shared" si="4"/>
        <v>0.81143436780563438</v>
      </c>
    </row>
    <row r="15" spans="1:26" x14ac:dyDescent="0.2">
      <c r="A15" s="1">
        <f t="shared" si="8"/>
        <v>14</v>
      </c>
      <c r="B15" s="1">
        <v>288</v>
      </c>
      <c r="C15" s="1">
        <v>312</v>
      </c>
      <c r="D15" s="1">
        <v>280</v>
      </c>
      <c r="E15" s="1">
        <v>240</v>
      </c>
      <c r="F15" s="1">
        <v>90</v>
      </c>
      <c r="G15" s="1">
        <v>67.5</v>
      </c>
      <c r="H15" s="1">
        <f t="shared" si="5"/>
        <v>658</v>
      </c>
      <c r="I15" s="1">
        <f t="shared" si="6"/>
        <v>619.5</v>
      </c>
      <c r="U15" s="4">
        <f t="shared" si="1"/>
        <v>13</v>
      </c>
      <c r="V15" s="1">
        <v>7.1642439126229363E-3</v>
      </c>
      <c r="W15" s="1">
        <f t="shared" si="2"/>
        <v>0.90489004773807447</v>
      </c>
      <c r="X15" s="4">
        <f t="shared" si="3"/>
        <v>1.7164243912622938E-2</v>
      </c>
      <c r="Y15" s="4">
        <f t="shared" si="4"/>
        <v>0.78799744262792704</v>
      </c>
    </row>
    <row r="16" spans="1:26" x14ac:dyDescent="0.2">
      <c r="A16" s="1">
        <f t="shared" si="8"/>
        <v>15</v>
      </c>
      <c r="B16" s="1">
        <v>270</v>
      </c>
      <c r="C16" s="1">
        <v>258</v>
      </c>
      <c r="D16" s="1">
        <v>205</v>
      </c>
      <c r="E16" s="1">
        <v>225</v>
      </c>
      <c r="F16" s="1">
        <v>100</v>
      </c>
      <c r="G16" s="1">
        <v>67.5</v>
      </c>
      <c r="H16" s="1">
        <f t="shared" si="5"/>
        <v>575</v>
      </c>
      <c r="I16" s="1">
        <f t="shared" si="6"/>
        <v>550.5</v>
      </c>
      <c r="U16" s="4">
        <f t="shared" si="1"/>
        <v>14</v>
      </c>
      <c r="V16" s="1">
        <v>8.0599999999886318E-3</v>
      </c>
      <c r="W16" s="1">
        <f t="shared" si="2"/>
        <v>0.88655210836989484</v>
      </c>
      <c r="X16" s="4">
        <f t="shared" si="3"/>
        <v>1.8059999999988634E-2</v>
      </c>
      <c r="Y16" s="4">
        <f t="shared" si="4"/>
        <v>0.76453854805323129</v>
      </c>
    </row>
    <row r="17" spans="1:25" x14ac:dyDescent="0.2">
      <c r="A17" s="1">
        <f t="shared" si="8"/>
        <v>16</v>
      </c>
      <c r="B17" s="1">
        <v>270</v>
      </c>
      <c r="C17" s="1">
        <v>258</v>
      </c>
      <c r="D17" s="1">
        <v>205</v>
      </c>
      <c r="E17" s="1">
        <v>225</v>
      </c>
      <c r="F17" s="1">
        <v>67.5</v>
      </c>
      <c r="G17" s="1">
        <v>90</v>
      </c>
      <c r="H17" s="1">
        <f t="shared" si="5"/>
        <v>542.5</v>
      </c>
      <c r="I17" s="1">
        <f t="shared" si="6"/>
        <v>573</v>
      </c>
      <c r="U17" s="4">
        <f t="shared" si="1"/>
        <v>15</v>
      </c>
      <c r="V17" s="1">
        <v>8.8599266060698234E-3</v>
      </c>
      <c r="W17" s="1">
        <f t="shared" si="2"/>
        <v>0.86837248681056201</v>
      </c>
      <c r="X17" s="4">
        <f t="shared" si="3"/>
        <v>1.8859926606069825E-2</v>
      </c>
      <c r="Y17" s="4">
        <f t="shared" si="4"/>
        <v>0.74159757796059356</v>
      </c>
    </row>
    <row r="18" spans="1:25" x14ac:dyDescent="0.2">
      <c r="A18" s="1">
        <f t="shared" si="8"/>
        <v>17</v>
      </c>
      <c r="B18" s="1">
        <v>240</v>
      </c>
      <c r="C18" s="1">
        <v>228</v>
      </c>
      <c r="D18" s="1">
        <v>180</v>
      </c>
      <c r="E18" s="1">
        <v>200</v>
      </c>
      <c r="F18" s="1">
        <v>67.5</v>
      </c>
      <c r="G18" s="1">
        <v>115</v>
      </c>
      <c r="H18" s="1">
        <f t="shared" si="5"/>
        <v>487.5</v>
      </c>
      <c r="I18" s="1">
        <f t="shared" si="6"/>
        <v>543</v>
      </c>
      <c r="U18" s="4">
        <f t="shared" si="1"/>
        <v>16</v>
      </c>
      <c r="V18" s="1">
        <v>9.5602924059983163E-3</v>
      </c>
      <c r="W18" s="1">
        <f t="shared" si="2"/>
        <v>0.85065129448493382</v>
      </c>
      <c r="X18" s="4">
        <f t="shared" si="3"/>
        <v>1.9560292405998318E-2</v>
      </c>
      <c r="Y18" s="4">
        <f t="shared" si="4"/>
        <v>0.71941663533713285</v>
      </c>
    </row>
    <row r="19" spans="1:25" x14ac:dyDescent="0.2">
      <c r="A19" s="1">
        <f t="shared" si="8"/>
        <v>18</v>
      </c>
      <c r="B19" s="1">
        <v>240</v>
      </c>
      <c r="C19" s="1">
        <v>228</v>
      </c>
      <c r="D19" s="1">
        <v>180</v>
      </c>
      <c r="E19" s="1">
        <v>200</v>
      </c>
      <c r="F19" s="1">
        <v>120</v>
      </c>
      <c r="G19" s="1">
        <v>75</v>
      </c>
      <c r="H19" s="1">
        <f t="shared" si="5"/>
        <v>540</v>
      </c>
      <c r="I19" s="1">
        <f t="shared" si="6"/>
        <v>503</v>
      </c>
      <c r="U19" s="4">
        <f t="shared" si="1"/>
        <v>17</v>
      </c>
      <c r="V19" s="1">
        <v>1.0162284630568674E-2</v>
      </c>
      <c r="W19" s="1">
        <f t="shared" si="2"/>
        <v>0.83360307067179118</v>
      </c>
      <c r="X19" s="4">
        <f t="shared" si="3"/>
        <v>2.0162284630568676E-2</v>
      </c>
      <c r="Y19" s="4">
        <f t="shared" si="4"/>
        <v>0.69815725356443681</v>
      </c>
    </row>
    <row r="20" spans="1:25" x14ac:dyDescent="0.2">
      <c r="A20" s="1">
        <f t="shared" si="8"/>
        <v>19</v>
      </c>
      <c r="B20" s="1">
        <v>228</v>
      </c>
      <c r="C20" s="1">
        <v>216</v>
      </c>
      <c r="D20" s="1">
        <v>170</v>
      </c>
      <c r="E20" s="1">
        <v>190</v>
      </c>
      <c r="F20" s="1">
        <v>150</v>
      </c>
      <c r="G20" s="1">
        <v>90</v>
      </c>
      <c r="H20" s="1">
        <f t="shared" si="5"/>
        <v>548</v>
      </c>
      <c r="I20" s="1">
        <f t="shared" si="6"/>
        <v>496</v>
      </c>
      <c r="U20" s="4">
        <f t="shared" si="1"/>
        <v>18</v>
      </c>
      <c r="V20" s="1">
        <v>1.0665987474188787E-2</v>
      </c>
      <c r="W20" s="1">
        <f t="shared" si="2"/>
        <v>0.81743766109155158</v>
      </c>
      <c r="X20" s="4">
        <f t="shared" si="3"/>
        <v>2.0665987474188789E-2</v>
      </c>
      <c r="Y20" s="4">
        <f t="shared" si="4"/>
        <v>0.67797048840516061</v>
      </c>
    </row>
    <row r="21" spans="1:25" x14ac:dyDescent="0.2">
      <c r="A21" s="1">
        <f t="shared" si="8"/>
        <v>20</v>
      </c>
      <c r="B21" s="1">
        <v>276</v>
      </c>
      <c r="C21" s="1">
        <v>240</v>
      </c>
      <c r="D21" s="1">
        <v>250</v>
      </c>
      <c r="E21" s="1">
        <v>230</v>
      </c>
      <c r="F21" s="1">
        <v>250</v>
      </c>
      <c r="G21" s="1">
        <v>280</v>
      </c>
      <c r="H21" s="1">
        <f t="shared" si="5"/>
        <v>776</v>
      </c>
      <c r="I21" s="1">
        <f t="shared" si="6"/>
        <v>750</v>
      </c>
      <c r="U21" s="4">
        <f t="shared" si="1"/>
        <v>19</v>
      </c>
      <c r="V21" s="1">
        <v>1.106999999999192E-2</v>
      </c>
      <c r="W21" s="1">
        <f t="shared" si="2"/>
        <v>0.80237153291631857</v>
      </c>
      <c r="X21" s="4">
        <f t="shared" si="3"/>
        <v>2.1069999999991922E-2</v>
      </c>
      <c r="Y21" s="4">
        <f t="shared" si="4"/>
        <v>0.65900646029489784</v>
      </c>
    </row>
    <row r="22" spans="1:25" x14ac:dyDescent="0.2">
      <c r="A22" s="1">
        <f t="shared" si="8"/>
        <v>21</v>
      </c>
      <c r="B22" s="1">
        <v>210</v>
      </c>
      <c r="C22" s="1">
        <v>180</v>
      </c>
      <c r="D22" s="1">
        <v>140</v>
      </c>
      <c r="E22" s="1">
        <v>175</v>
      </c>
      <c r="F22" s="1">
        <v>75</v>
      </c>
      <c r="G22" s="1">
        <v>50</v>
      </c>
      <c r="H22" s="1">
        <f t="shared" si="5"/>
        <v>425</v>
      </c>
      <c r="I22" s="1">
        <f t="shared" si="6"/>
        <v>405</v>
      </c>
      <c r="U22" s="4">
        <f t="shared" si="1"/>
        <v>20</v>
      </c>
      <c r="V22" s="1">
        <v>1.137923405304031E-2</v>
      </c>
      <c r="W22" s="1">
        <f t="shared" si="2"/>
        <v>0.78850657897186016</v>
      </c>
      <c r="X22" s="4">
        <f t="shared" si="3"/>
        <v>2.1379234053040312E-2</v>
      </c>
      <c r="Y22" s="4">
        <f t="shared" si="4"/>
        <v>0.64131662624042829</v>
      </c>
    </row>
    <row r="23" spans="1:25" x14ac:dyDescent="0.2">
      <c r="A23" s="1">
        <f t="shared" si="8"/>
        <v>22</v>
      </c>
      <c r="B23" s="1">
        <v>192</v>
      </c>
      <c r="C23" s="1">
        <v>180</v>
      </c>
      <c r="D23" s="1">
        <v>140</v>
      </c>
      <c r="E23" s="1">
        <v>160</v>
      </c>
      <c r="F23" s="1">
        <v>75</v>
      </c>
      <c r="G23" s="1">
        <v>45</v>
      </c>
      <c r="H23" s="1">
        <f t="shared" si="5"/>
        <v>407</v>
      </c>
      <c r="I23" s="1">
        <f t="shared" si="6"/>
        <v>385</v>
      </c>
      <c r="U23" s="4">
        <f t="shared" si="1"/>
        <v>21</v>
      </c>
      <c r="V23" s="1">
        <v>1.1625198193973896E-2</v>
      </c>
      <c r="W23" s="1">
        <f t="shared" si="2"/>
        <v>0.77547527114336678</v>
      </c>
      <c r="X23" s="4">
        <f t="shared" si="3"/>
        <v>2.1625198193973898E-2</v>
      </c>
      <c r="Y23" s="4">
        <f t="shared" si="4"/>
        <v>0.62457541333578104</v>
      </c>
    </row>
    <row r="24" spans="1:25" x14ac:dyDescent="0.2">
      <c r="A24" s="1">
        <f t="shared" si="8"/>
        <v>23</v>
      </c>
      <c r="B24" s="1">
        <v>192</v>
      </c>
      <c r="C24" s="1">
        <v>168</v>
      </c>
      <c r="D24" s="1">
        <v>130</v>
      </c>
      <c r="E24" s="1">
        <v>160</v>
      </c>
      <c r="F24" s="1">
        <v>45</v>
      </c>
      <c r="G24" s="1">
        <v>45</v>
      </c>
      <c r="H24" s="1">
        <f t="shared" si="5"/>
        <v>367</v>
      </c>
      <c r="I24" s="1">
        <f t="shared" si="6"/>
        <v>373</v>
      </c>
      <c r="U24" s="4">
        <f t="shared" si="1"/>
        <v>22</v>
      </c>
      <c r="V24" s="1">
        <v>1.1837081879872757E-2</v>
      </c>
      <c r="W24" s="1">
        <f t="shared" si="2"/>
        <v>0.76288029500957932</v>
      </c>
      <c r="X24" s="4">
        <f t="shared" si="3"/>
        <v>2.1837081879872759E-2</v>
      </c>
      <c r="Y24" s="4">
        <f t="shared" si="4"/>
        <v>0.60844572580623479</v>
      </c>
    </row>
    <row r="25" spans="1:25" x14ac:dyDescent="0.2">
      <c r="A25" s="1">
        <f t="shared" si="8"/>
        <v>24</v>
      </c>
      <c r="B25" s="1">
        <v>174</v>
      </c>
      <c r="C25" s="1">
        <v>168</v>
      </c>
      <c r="D25" s="1">
        <v>150</v>
      </c>
      <c r="E25" s="1">
        <v>145</v>
      </c>
      <c r="F25" s="1">
        <v>45</v>
      </c>
      <c r="G25" s="1">
        <v>45</v>
      </c>
      <c r="H25" s="1">
        <f t="shared" si="5"/>
        <v>369</v>
      </c>
      <c r="I25" s="1">
        <f t="shared" si="6"/>
        <v>358</v>
      </c>
      <c r="U25" s="4">
        <f t="shared" si="1"/>
        <v>23</v>
      </c>
      <c r="V25" s="1">
        <v>1.2036088384676402E-2</v>
      </c>
      <c r="W25" s="1">
        <f t="shared" si="2"/>
        <v>0.75040551153055668</v>
      </c>
      <c r="X25" s="4">
        <f t="shared" si="3"/>
        <v>2.2036088384676404E-2</v>
      </c>
      <c r="Y25" s="4">
        <f t="shared" si="4"/>
        <v>0.59266659971828584</v>
      </c>
    </row>
    <row r="26" spans="1:25" x14ac:dyDescent="0.2">
      <c r="A26" s="1">
        <f t="shared" si="8"/>
        <v>25</v>
      </c>
      <c r="B26" s="1">
        <v>174</v>
      </c>
      <c r="C26" s="1">
        <v>156</v>
      </c>
      <c r="D26" s="1">
        <v>120</v>
      </c>
      <c r="E26" s="1">
        <v>145</v>
      </c>
      <c r="F26" s="1">
        <v>35</v>
      </c>
      <c r="G26" s="1">
        <v>45</v>
      </c>
      <c r="H26" s="1">
        <f t="shared" si="5"/>
        <v>329</v>
      </c>
      <c r="I26" s="1">
        <f t="shared" si="6"/>
        <v>346</v>
      </c>
      <c r="U26" s="4">
        <f t="shared" si="1"/>
        <v>24</v>
      </c>
      <c r="V26" s="1">
        <v>1.2238055299283124E-2</v>
      </c>
      <c r="W26" s="1">
        <f t="shared" si="2"/>
        <v>0.73779122099150474</v>
      </c>
      <c r="X26" s="4">
        <f t="shared" si="3"/>
        <v>2.2238055299283126E-2</v>
      </c>
      <c r="Y26" s="4">
        <f t="shared" si="4"/>
        <v>0.57703065423358357</v>
      </c>
    </row>
    <row r="27" spans="1:25" x14ac:dyDescent="0.2">
      <c r="A27" s="1">
        <f t="shared" si="8"/>
        <v>26</v>
      </c>
      <c r="B27" s="1">
        <v>156</v>
      </c>
      <c r="C27" s="1">
        <v>156</v>
      </c>
      <c r="D27" s="1">
        <v>120</v>
      </c>
      <c r="E27" s="1">
        <v>130</v>
      </c>
      <c r="F27" s="1">
        <v>45</v>
      </c>
      <c r="G27" s="1">
        <v>22.5</v>
      </c>
      <c r="H27" s="1">
        <f t="shared" si="5"/>
        <v>321</v>
      </c>
      <c r="I27" s="1">
        <f t="shared" si="6"/>
        <v>308.5</v>
      </c>
      <c r="U27" s="4">
        <f t="shared" si="1"/>
        <v>25</v>
      </c>
      <c r="V27" s="1">
        <v>1.2455385999540436E-2</v>
      </c>
      <c r="W27" s="1">
        <f t="shared" si="2"/>
        <v>0.72481425913107911</v>
      </c>
      <c r="X27" s="4">
        <f t="shared" si="3"/>
        <v>2.2455385999540438E-2</v>
      </c>
      <c r="Y27" s="4">
        <f t="shared" si="4"/>
        <v>0.56136645546047692</v>
      </c>
    </row>
    <row r="28" spans="1:25" x14ac:dyDescent="0.2">
      <c r="A28" s="1">
        <f t="shared" si="8"/>
        <v>27</v>
      </c>
      <c r="B28" s="1">
        <v>156</v>
      </c>
      <c r="C28" s="1">
        <v>144</v>
      </c>
      <c r="D28" s="1">
        <v>110</v>
      </c>
      <c r="E28" s="1">
        <v>130</v>
      </c>
      <c r="F28" s="1">
        <v>35</v>
      </c>
      <c r="G28" s="1">
        <v>45</v>
      </c>
      <c r="H28" s="1">
        <f t="shared" si="5"/>
        <v>301</v>
      </c>
      <c r="I28" s="1">
        <f t="shared" si="6"/>
        <v>319</v>
      </c>
      <c r="U28" s="4">
        <f t="shared" si="1"/>
        <v>26</v>
      </c>
      <c r="V28" s="1">
        <v>1.2698505404228788E-2</v>
      </c>
      <c r="W28" s="1">
        <f t="shared" si="2"/>
        <v>0.711271547625411</v>
      </c>
      <c r="X28" s="4">
        <f t="shared" si="3"/>
        <v>2.269850540422879E-2</v>
      </c>
      <c r="Y28" s="4">
        <f t="shared" si="4"/>
        <v>0.54552445733870336</v>
      </c>
    </row>
    <row r="29" spans="1:25" x14ac:dyDescent="0.2">
      <c r="A29" s="1">
        <f t="shared" si="8"/>
        <v>28</v>
      </c>
      <c r="B29" s="1">
        <v>138</v>
      </c>
      <c r="C29" s="1">
        <v>144</v>
      </c>
      <c r="D29" s="1">
        <v>110</v>
      </c>
      <c r="E29" s="1">
        <v>115</v>
      </c>
      <c r="F29" s="1">
        <v>45</v>
      </c>
      <c r="G29" s="1">
        <v>45</v>
      </c>
      <c r="H29" s="1">
        <f t="shared" si="5"/>
        <v>293</v>
      </c>
      <c r="I29" s="1">
        <f t="shared" si="6"/>
        <v>304</v>
      </c>
      <c r="U29" s="4">
        <f t="shared" si="1"/>
        <v>27</v>
      </c>
      <c r="V29" s="1">
        <v>1.2977003182311986E-2</v>
      </c>
      <c r="W29" s="1">
        <f t="shared" si="2"/>
        <v>0.69696599799916648</v>
      </c>
      <c r="X29" s="4">
        <f t="shared" si="3"/>
        <v>2.2977003182311988E-2</v>
      </c>
      <c r="Y29" s="4">
        <f t="shared" si="4"/>
        <v>0.52936548161614305</v>
      </c>
    </row>
    <row r="30" spans="1:25" x14ac:dyDescent="0.2">
      <c r="A30" s="1">
        <f t="shared" si="8"/>
        <v>29</v>
      </c>
      <c r="B30" s="1">
        <v>144</v>
      </c>
      <c r="C30" s="1">
        <v>132</v>
      </c>
      <c r="D30" s="1">
        <v>100</v>
      </c>
      <c r="E30" s="1">
        <v>120</v>
      </c>
      <c r="F30" s="1">
        <v>45</v>
      </c>
      <c r="G30" s="1">
        <v>120</v>
      </c>
      <c r="H30" s="1">
        <f t="shared" si="5"/>
        <v>289</v>
      </c>
      <c r="I30" s="1">
        <f t="shared" si="6"/>
        <v>372</v>
      </c>
      <c r="U30" s="4">
        <f t="shared" si="1"/>
        <v>28</v>
      </c>
      <c r="V30" s="1">
        <v>1.3300593391112558E-2</v>
      </c>
      <c r="W30" s="1">
        <f t="shared" si="2"/>
        <v>0.68169386844360258</v>
      </c>
      <c r="X30" s="4">
        <f t="shared" si="3"/>
        <v>2.330059339111256E-2</v>
      </c>
      <c r="Y30" s="4">
        <f t="shared" si="4"/>
        <v>0.51275091849528509</v>
      </c>
    </row>
    <row r="31" spans="1:25" x14ac:dyDescent="0.2">
      <c r="A31" s="1">
        <f t="shared" si="8"/>
        <v>30</v>
      </c>
      <c r="B31" s="1">
        <v>204</v>
      </c>
      <c r="C31" s="1">
        <v>180</v>
      </c>
      <c r="D31" s="1">
        <v>220</v>
      </c>
      <c r="E31" s="1">
        <v>170</v>
      </c>
      <c r="F31" s="1">
        <v>300</v>
      </c>
      <c r="G31" s="1">
        <v>189</v>
      </c>
      <c r="H31" s="1">
        <f t="shared" si="5"/>
        <v>724</v>
      </c>
      <c r="I31" s="1">
        <f t="shared" si="6"/>
        <v>539</v>
      </c>
      <c r="U31" s="4">
        <f t="shared" si="1"/>
        <v>29</v>
      </c>
      <c r="V31" s="1">
        <v>1.3679999999995029E-2</v>
      </c>
      <c r="W31" s="1">
        <f t="shared" si="2"/>
        <v>0.66523281273588653</v>
      </c>
      <c r="X31" s="4">
        <f t="shared" si="3"/>
        <v>2.3679999999995031E-2</v>
      </c>
      <c r="Y31" s="4">
        <f t="shared" si="4"/>
        <v>0.49553398842324076</v>
      </c>
    </row>
    <row r="32" spans="1:25" x14ac:dyDescent="0.2">
      <c r="A32" s="1">
        <f t="shared" si="8"/>
        <v>31</v>
      </c>
      <c r="B32" s="1">
        <v>156</v>
      </c>
      <c r="C32" s="1">
        <v>120</v>
      </c>
      <c r="D32" s="1">
        <v>90</v>
      </c>
      <c r="E32" s="1">
        <v>130</v>
      </c>
      <c r="F32" s="1">
        <v>45</v>
      </c>
      <c r="G32" s="1">
        <v>50</v>
      </c>
      <c r="H32" s="1">
        <f t="shared" si="5"/>
        <v>291</v>
      </c>
      <c r="I32" s="1">
        <f t="shared" si="6"/>
        <v>300</v>
      </c>
      <c r="U32" s="4">
        <f t="shared" si="1"/>
        <v>30</v>
      </c>
      <c r="V32" s="1">
        <v>1.4120655292984452E-2</v>
      </c>
      <c r="W32" s="1">
        <f t="shared" si="2"/>
        <v>0.64747278740536229</v>
      </c>
      <c r="X32" s="4">
        <f t="shared" si="3"/>
        <v>2.4120655292984454E-2</v>
      </c>
      <c r="Y32" s="4">
        <f t="shared" si="4"/>
        <v>0.47765586167672508</v>
      </c>
    </row>
    <row r="33" spans="1:25" x14ac:dyDescent="0.2">
      <c r="A33" s="1">
        <f t="shared" si="8"/>
        <v>32</v>
      </c>
      <c r="B33" s="1">
        <v>138</v>
      </c>
      <c r="C33" s="1">
        <v>108</v>
      </c>
      <c r="D33" s="1">
        <v>90</v>
      </c>
      <c r="E33" s="1">
        <v>115</v>
      </c>
      <c r="F33" s="1">
        <v>45</v>
      </c>
      <c r="G33" s="1">
        <v>50</v>
      </c>
      <c r="H33" s="1">
        <f t="shared" si="5"/>
        <v>273</v>
      </c>
      <c r="I33" s="1">
        <f t="shared" si="6"/>
        <v>273</v>
      </c>
      <c r="U33" s="4">
        <f t="shared" si="1"/>
        <v>31</v>
      </c>
      <c r="V33" s="1">
        <v>1.4603835968064249E-2</v>
      </c>
      <c r="W33" s="1">
        <f t="shared" si="2"/>
        <v>0.62879923077591826</v>
      </c>
      <c r="X33" s="4">
        <f t="shared" si="3"/>
        <v>2.4603835968064251E-2</v>
      </c>
      <c r="Y33" s="4">
        <f t="shared" si="4"/>
        <v>0.45941875511773228</v>
      </c>
    </row>
    <row r="34" spans="1:25" x14ac:dyDescent="0.2">
      <c r="A34" s="1">
        <f t="shared" si="8"/>
        <v>33</v>
      </c>
      <c r="B34" s="1">
        <v>138</v>
      </c>
      <c r="C34" s="1">
        <v>108</v>
      </c>
      <c r="D34" s="1">
        <v>80</v>
      </c>
      <c r="E34" s="1">
        <v>100</v>
      </c>
      <c r="F34" s="1">
        <v>45</v>
      </c>
      <c r="G34" s="1">
        <v>50</v>
      </c>
      <c r="H34" s="1">
        <f t="shared" si="5"/>
        <v>263</v>
      </c>
      <c r="I34" s="1">
        <f t="shared" si="6"/>
        <v>258</v>
      </c>
      <c r="U34" s="4">
        <f t="shared" ref="U34:U51" si="12">A34-1</f>
        <v>32</v>
      </c>
      <c r="V34" s="1">
        <v>1.5110767040255491E-2</v>
      </c>
      <c r="W34" s="1">
        <f t="shared" ref="W34:W51" si="13">(1+V34)^-$A34</f>
        <v>0.60961643861716763</v>
      </c>
      <c r="X34" s="4">
        <f t="shared" ref="X34:X51" si="14">V34+$Z$2</f>
        <v>2.5110767040255492E-2</v>
      </c>
      <c r="Y34" s="4">
        <f t="shared" ref="Y34:Y51" si="15">(1+X34)^-$A34</f>
        <v>0.44112712437953761</v>
      </c>
    </row>
    <row r="35" spans="1:25" x14ac:dyDescent="0.2">
      <c r="A35" s="1">
        <f t="shared" si="8"/>
        <v>34</v>
      </c>
      <c r="B35" s="1">
        <v>120</v>
      </c>
      <c r="C35" s="1">
        <v>96</v>
      </c>
      <c r="D35" s="1">
        <v>80</v>
      </c>
      <c r="E35" s="1">
        <v>85</v>
      </c>
      <c r="F35" s="1">
        <v>45</v>
      </c>
      <c r="G35" s="1">
        <v>50</v>
      </c>
      <c r="H35" s="1">
        <f t="shared" si="5"/>
        <v>245</v>
      </c>
      <c r="I35" s="1">
        <f t="shared" si="6"/>
        <v>231</v>
      </c>
      <c r="U35" s="4">
        <f t="shared" si="12"/>
        <v>33</v>
      </c>
      <c r="V35" s="1">
        <v>1.5628211202368902E-2</v>
      </c>
      <c r="W35" s="1">
        <f t="shared" si="13"/>
        <v>0.5902259535802632</v>
      </c>
      <c r="X35" s="4">
        <f t="shared" si="14"/>
        <v>2.5628211202368904E-2</v>
      </c>
      <c r="Y35" s="4">
        <f t="shared" si="15"/>
        <v>0.42300102779194121</v>
      </c>
    </row>
    <row r="36" spans="1:25" x14ac:dyDescent="0.2">
      <c r="A36" s="1">
        <f t="shared" si="8"/>
        <v>35</v>
      </c>
      <c r="B36" s="1">
        <v>120</v>
      </c>
      <c r="C36" s="1">
        <v>96</v>
      </c>
      <c r="D36" s="1">
        <v>70</v>
      </c>
      <c r="E36" s="1">
        <v>80</v>
      </c>
      <c r="F36" s="1">
        <v>150</v>
      </c>
      <c r="G36" s="1">
        <v>50</v>
      </c>
      <c r="H36" s="1">
        <f t="shared" si="5"/>
        <v>340</v>
      </c>
      <c r="I36" s="1">
        <f t="shared" si="6"/>
        <v>226</v>
      </c>
      <c r="U36" s="4">
        <f t="shared" si="12"/>
        <v>34</v>
      </c>
      <c r="V36" s="1">
        <v>1.6146880760902427E-2</v>
      </c>
      <c r="W36" s="1">
        <f t="shared" si="13"/>
        <v>0.57085118586747396</v>
      </c>
      <c r="X36" s="4">
        <f t="shared" si="14"/>
        <v>2.6146880760902429E-2</v>
      </c>
      <c r="Y36" s="4">
        <f t="shared" si="15"/>
        <v>0.4051972352295754</v>
      </c>
    </row>
    <row r="37" spans="1:25" x14ac:dyDescent="0.2">
      <c r="A37" s="1">
        <f t="shared" si="8"/>
        <v>36</v>
      </c>
      <c r="B37" s="1">
        <v>102</v>
      </c>
      <c r="C37" s="1">
        <v>84</v>
      </c>
      <c r="D37" s="1">
        <v>70</v>
      </c>
      <c r="E37" s="1">
        <v>65</v>
      </c>
      <c r="F37" s="1">
        <v>75</v>
      </c>
      <c r="G37" s="1">
        <v>50</v>
      </c>
      <c r="H37" s="1">
        <f t="shared" si="5"/>
        <v>247</v>
      </c>
      <c r="I37" s="1">
        <f t="shared" si="6"/>
        <v>199</v>
      </c>
      <c r="U37" s="4">
        <f t="shared" si="12"/>
        <v>35</v>
      </c>
      <c r="V37" s="1">
        <v>1.6660324061727128E-2</v>
      </c>
      <c r="W37" s="1">
        <f t="shared" si="13"/>
        <v>0.55165618559452756</v>
      </c>
      <c r="X37" s="4">
        <f t="shared" si="14"/>
        <v>2.6660324061727129E-2</v>
      </c>
      <c r="Y37" s="4">
        <f t="shared" si="15"/>
        <v>0.38782514594774181</v>
      </c>
    </row>
    <row r="38" spans="1:25" x14ac:dyDescent="0.2">
      <c r="A38" s="1">
        <f t="shared" si="8"/>
        <v>37</v>
      </c>
      <c r="B38" s="1">
        <v>102</v>
      </c>
      <c r="C38" s="1">
        <v>84</v>
      </c>
      <c r="D38" s="1">
        <v>60</v>
      </c>
      <c r="E38" s="1">
        <v>65</v>
      </c>
      <c r="F38" s="1">
        <v>75</v>
      </c>
      <c r="G38" s="1">
        <v>50</v>
      </c>
      <c r="H38" s="1">
        <f t="shared" si="5"/>
        <v>237</v>
      </c>
      <c r="I38" s="1">
        <f t="shared" si="6"/>
        <v>199</v>
      </c>
      <c r="U38" s="4">
        <f t="shared" si="12"/>
        <v>36</v>
      </c>
      <c r="V38" s="1">
        <v>1.7164134839742884E-2</v>
      </c>
      <c r="W38" s="1">
        <f t="shared" si="13"/>
        <v>0.53275995418220901</v>
      </c>
      <c r="X38" s="4">
        <f t="shared" si="14"/>
        <v>2.7164134839742886E-2</v>
      </c>
      <c r="Y38" s="4">
        <f t="shared" si="15"/>
        <v>0.37095878962690559</v>
      </c>
    </row>
    <row r="39" spans="1:25" x14ac:dyDescent="0.2">
      <c r="A39" s="1">
        <f t="shared" si="8"/>
        <v>38</v>
      </c>
      <c r="B39" s="1">
        <v>90</v>
      </c>
      <c r="C39" s="1">
        <v>72</v>
      </c>
      <c r="D39" s="1">
        <v>60</v>
      </c>
      <c r="E39" s="1">
        <v>55</v>
      </c>
      <c r="F39" s="1">
        <v>75</v>
      </c>
      <c r="G39" s="1">
        <v>50</v>
      </c>
      <c r="H39" s="1">
        <f t="shared" si="5"/>
        <v>225</v>
      </c>
      <c r="I39" s="1">
        <f t="shared" si="6"/>
        <v>177</v>
      </c>
      <c r="U39" s="4">
        <f t="shared" si="12"/>
        <v>37</v>
      </c>
      <c r="V39" s="1">
        <v>1.765538520856258E-2</v>
      </c>
      <c r="W39" s="1">
        <f t="shared" si="13"/>
        <v>0.51424735307717784</v>
      </c>
      <c r="X39" s="4">
        <f t="shared" si="14"/>
        <v>2.7655385208562581E-2</v>
      </c>
      <c r="Y39" s="4">
        <f t="shared" si="15"/>
        <v>0.35464587147342502</v>
      </c>
    </row>
    <row r="40" spans="1:25" x14ac:dyDescent="0.2">
      <c r="A40" s="1">
        <f t="shared" si="8"/>
        <v>39</v>
      </c>
      <c r="B40" s="1">
        <v>90</v>
      </c>
      <c r="C40" s="1">
        <v>72</v>
      </c>
      <c r="D40" s="1">
        <v>50</v>
      </c>
      <c r="E40" s="1">
        <v>55</v>
      </c>
      <c r="F40" s="1">
        <v>75</v>
      </c>
      <c r="G40" s="1">
        <v>50</v>
      </c>
      <c r="H40" s="1">
        <f t="shared" si="5"/>
        <v>215</v>
      </c>
      <c r="I40" s="1">
        <f t="shared" si="6"/>
        <v>177</v>
      </c>
      <c r="U40" s="4">
        <f t="shared" si="12"/>
        <v>38</v>
      </c>
      <c r="V40" s="1">
        <v>1.813221581301927E-2</v>
      </c>
      <c r="W40" s="1">
        <f t="shared" si="13"/>
        <v>0.4961774171009094</v>
      </c>
      <c r="X40" s="4">
        <f t="shared" si="14"/>
        <v>2.8132215813019272E-2</v>
      </c>
      <c r="Y40" s="4">
        <f t="shared" si="15"/>
        <v>0.33891458625095305</v>
      </c>
    </row>
    <row r="41" spans="1:25" x14ac:dyDescent="0.2">
      <c r="A41" s="1">
        <f t="shared" si="8"/>
        <v>40</v>
      </c>
      <c r="B41" s="1">
        <v>96</v>
      </c>
      <c r="C41" s="1">
        <v>96</v>
      </c>
      <c r="D41" s="1">
        <v>80</v>
      </c>
      <c r="E41" s="1">
        <v>60</v>
      </c>
      <c r="F41" s="1">
        <v>180</v>
      </c>
      <c r="G41" s="1">
        <v>135</v>
      </c>
      <c r="H41" s="1">
        <f t="shared" si="5"/>
        <v>356</v>
      </c>
      <c r="I41" s="1">
        <f t="shared" si="6"/>
        <v>291</v>
      </c>
      <c r="U41" s="4">
        <f t="shared" si="12"/>
        <v>39</v>
      </c>
      <c r="V41" s="1">
        <v>1.8593537784072689E-2</v>
      </c>
      <c r="W41" s="1">
        <f t="shared" si="13"/>
        <v>0.47858968825309617</v>
      </c>
      <c r="X41" s="4">
        <f t="shared" si="14"/>
        <v>2.8593537784072691E-2</v>
      </c>
      <c r="Y41" s="4">
        <f t="shared" si="15"/>
        <v>0.32377874827787984</v>
      </c>
    </row>
    <row r="42" spans="1:25" x14ac:dyDescent="0.2">
      <c r="A42" s="1">
        <f t="shared" si="8"/>
        <v>41</v>
      </c>
      <c r="B42" s="1">
        <v>0</v>
      </c>
      <c r="C42" s="1">
        <v>0</v>
      </c>
      <c r="D42" s="1">
        <v>0</v>
      </c>
      <c r="E42" s="1">
        <v>50</v>
      </c>
      <c r="F42" s="1">
        <v>0</v>
      </c>
      <c r="G42" s="1">
        <v>45</v>
      </c>
      <c r="H42" s="1">
        <f t="shared" si="5"/>
        <v>0</v>
      </c>
      <c r="I42" s="1">
        <f t="shared" si="6"/>
        <v>95</v>
      </c>
      <c r="U42" s="4">
        <f t="shared" si="12"/>
        <v>40</v>
      </c>
      <c r="V42" s="1">
        <v>1.9038815036887646E-2</v>
      </c>
      <c r="W42" s="1">
        <f t="shared" si="13"/>
        <v>0.46150903973398544</v>
      </c>
      <c r="X42" s="4">
        <f t="shared" si="14"/>
        <v>2.9038815036887648E-2</v>
      </c>
      <c r="Y42" s="4">
        <f t="shared" si="15"/>
        <v>0.30924165031753337</v>
      </c>
    </row>
    <row r="43" spans="1:25" x14ac:dyDescent="0.2">
      <c r="A43" s="1">
        <f t="shared" si="8"/>
        <v>42</v>
      </c>
      <c r="B43" s="1">
        <v>0</v>
      </c>
      <c r="C43" s="1">
        <v>0</v>
      </c>
      <c r="D43" s="1">
        <v>0</v>
      </c>
      <c r="E43" s="1">
        <v>40</v>
      </c>
      <c r="F43" s="1">
        <v>0</v>
      </c>
      <c r="G43" s="1">
        <v>45</v>
      </c>
      <c r="H43" s="1">
        <f t="shared" si="5"/>
        <v>0</v>
      </c>
      <c r="I43" s="1">
        <f t="shared" si="6"/>
        <v>85</v>
      </c>
      <c r="U43" s="4">
        <f t="shared" si="12"/>
        <v>41</v>
      </c>
      <c r="V43" s="1">
        <v>1.9467904787420887E-2</v>
      </c>
      <c r="W43" s="1">
        <f t="shared" si="13"/>
        <v>0.44494934852886719</v>
      </c>
      <c r="X43" s="4">
        <f t="shared" si="14"/>
        <v>2.9467904787420889E-2</v>
      </c>
      <c r="Y43" s="4">
        <f t="shared" si="15"/>
        <v>0.2952989631103482</v>
      </c>
    </row>
    <row r="44" spans="1:25" x14ac:dyDescent="0.2">
      <c r="A44" s="1">
        <f t="shared" si="8"/>
        <v>43</v>
      </c>
      <c r="B44" s="1">
        <v>0</v>
      </c>
      <c r="C44" s="1">
        <v>0</v>
      </c>
      <c r="D44" s="1">
        <v>0</v>
      </c>
      <c r="E44" s="1">
        <v>30</v>
      </c>
      <c r="F44" s="1">
        <v>0</v>
      </c>
      <c r="G44" s="1">
        <v>45</v>
      </c>
      <c r="H44" s="1">
        <f t="shared" si="5"/>
        <v>0</v>
      </c>
      <c r="I44" s="1">
        <f t="shared" si="6"/>
        <v>75</v>
      </c>
      <c r="U44" s="4">
        <f t="shared" si="12"/>
        <v>42</v>
      </c>
      <c r="V44" s="1">
        <v>1.9880940541418424E-2</v>
      </c>
      <c r="W44" s="1">
        <f t="shared" si="13"/>
        <v>0.42891628990204883</v>
      </c>
      <c r="X44" s="4">
        <f t="shared" si="14"/>
        <v>2.9880940541418426E-2</v>
      </c>
      <c r="Y44" s="4">
        <f t="shared" si="15"/>
        <v>0.28194091093907242</v>
      </c>
    </row>
    <row r="45" spans="1:25" x14ac:dyDescent="0.2">
      <c r="A45" s="1">
        <f t="shared" si="8"/>
        <v>44</v>
      </c>
      <c r="B45" s="1">
        <v>0</v>
      </c>
      <c r="C45" s="1">
        <v>0</v>
      </c>
      <c r="D45" s="1">
        <v>0</v>
      </c>
      <c r="E45" s="1">
        <v>20</v>
      </c>
      <c r="F45" s="1">
        <v>0</v>
      </c>
      <c r="G45" s="1">
        <v>45</v>
      </c>
      <c r="H45" s="1">
        <f t="shared" si="5"/>
        <v>0</v>
      </c>
      <c r="I45" s="1">
        <f t="shared" si="6"/>
        <v>65</v>
      </c>
      <c r="U45" s="4">
        <f t="shared" si="12"/>
        <v>43</v>
      </c>
      <c r="V45" s="1">
        <v>2.0278246235684749E-2</v>
      </c>
      <c r="W45" s="1">
        <f t="shared" si="13"/>
        <v>0.4134094623101936</v>
      </c>
      <c r="X45" s="4">
        <f t="shared" si="14"/>
        <v>3.0278246235684751E-2</v>
      </c>
      <c r="Y45" s="4">
        <f t="shared" si="15"/>
        <v>0.26915390097639491</v>
      </c>
    </row>
    <row r="46" spans="1:25" x14ac:dyDescent="0.2">
      <c r="A46" s="1">
        <f t="shared" si="8"/>
        <v>45</v>
      </c>
      <c r="B46" s="1">
        <v>0</v>
      </c>
      <c r="C46" s="1">
        <v>0</v>
      </c>
      <c r="D46" s="1">
        <v>0</v>
      </c>
      <c r="E46" s="1">
        <v>10</v>
      </c>
      <c r="F46" s="1">
        <v>0</v>
      </c>
      <c r="G46" s="1">
        <v>45</v>
      </c>
      <c r="H46" s="1">
        <f t="shared" si="5"/>
        <v>0</v>
      </c>
      <c r="I46" s="1">
        <f t="shared" si="6"/>
        <v>55</v>
      </c>
      <c r="U46" s="4">
        <f t="shared" si="12"/>
        <v>44</v>
      </c>
      <c r="V46" s="1">
        <v>2.0660273323937162E-2</v>
      </c>
      <c r="W46" s="1">
        <f t="shared" si="13"/>
        <v>0.39842400178450293</v>
      </c>
      <c r="X46" s="4">
        <f t="shared" si="14"/>
        <v>3.0660273323937164E-2</v>
      </c>
      <c r="Y46" s="4">
        <f t="shared" si="15"/>
        <v>0.25692174064300632</v>
      </c>
    </row>
    <row r="47" spans="1:25" x14ac:dyDescent="0.2">
      <c r="A47" s="1">
        <f t="shared" si="8"/>
        <v>46</v>
      </c>
      <c r="B47" s="1">
        <v>0</v>
      </c>
      <c r="C47" s="1">
        <v>0</v>
      </c>
      <c r="D47" s="1">
        <v>0</v>
      </c>
      <c r="E47" s="1">
        <v>10</v>
      </c>
      <c r="F47" s="1">
        <v>0</v>
      </c>
      <c r="G47" s="1">
        <v>45</v>
      </c>
      <c r="H47" s="1">
        <f t="shared" si="5"/>
        <v>0</v>
      </c>
      <c r="I47" s="1">
        <f t="shared" si="6"/>
        <v>55</v>
      </c>
      <c r="U47" s="4">
        <f t="shared" si="12"/>
        <v>45</v>
      </c>
      <c r="V47" s="1">
        <v>2.1027554813825233E-2</v>
      </c>
      <c r="W47" s="1">
        <f t="shared" si="13"/>
        <v>0.3839518071015835</v>
      </c>
      <c r="X47" s="4">
        <f t="shared" si="14"/>
        <v>3.1027554813825235E-2</v>
      </c>
      <c r="Y47" s="4">
        <f t="shared" si="15"/>
        <v>0.24522654433975674</v>
      </c>
    </row>
    <row r="48" spans="1:25" x14ac:dyDescent="0.2">
      <c r="A48" s="1">
        <f t="shared" si="8"/>
        <v>47</v>
      </c>
      <c r="B48" s="1">
        <v>0</v>
      </c>
      <c r="C48" s="1">
        <v>0</v>
      </c>
      <c r="D48" s="1">
        <v>0</v>
      </c>
      <c r="E48" s="1">
        <v>10</v>
      </c>
      <c r="F48" s="1">
        <v>0</v>
      </c>
      <c r="G48" s="1">
        <v>45</v>
      </c>
      <c r="H48" s="1">
        <f t="shared" si="5"/>
        <v>0</v>
      </c>
      <c r="I48" s="1">
        <f t="shared" si="6"/>
        <v>55</v>
      </c>
      <c r="U48" s="4">
        <f t="shared" si="12"/>
        <v>46</v>
      </c>
      <c r="V48" s="1">
        <v>2.138067185283643E-2</v>
      </c>
      <c r="W48" s="1">
        <f t="shared" si="13"/>
        <v>0.36998246828142606</v>
      </c>
      <c r="X48" s="4">
        <f t="shared" si="14"/>
        <v>3.1380671852836432E-2</v>
      </c>
      <c r="Y48" s="4">
        <f t="shared" si="15"/>
        <v>0.23404940609768168</v>
      </c>
    </row>
    <row r="49" spans="1:25" x14ac:dyDescent="0.2">
      <c r="A49" s="1">
        <f t="shared" si="8"/>
        <v>48</v>
      </c>
      <c r="B49" s="1">
        <v>0</v>
      </c>
      <c r="C49" s="1">
        <v>0</v>
      </c>
      <c r="D49" s="1">
        <v>0</v>
      </c>
      <c r="E49" s="1">
        <v>10</v>
      </c>
      <c r="F49" s="1">
        <v>0</v>
      </c>
      <c r="G49" s="1">
        <v>0</v>
      </c>
      <c r="H49" s="1">
        <f t="shared" si="5"/>
        <v>0</v>
      </c>
      <c r="I49" s="1">
        <f t="shared" si="6"/>
        <v>10</v>
      </c>
      <c r="U49" s="4">
        <f t="shared" si="12"/>
        <v>47</v>
      </c>
      <c r="V49" s="1">
        <v>2.1720229613998887E-2</v>
      </c>
      <c r="W49" s="1">
        <f t="shared" si="13"/>
        <v>0.35650396899583436</v>
      </c>
      <c r="X49" s="4">
        <f t="shared" si="14"/>
        <v>3.1720229613998889E-2</v>
      </c>
      <c r="Y49" s="4">
        <f t="shared" si="15"/>
        <v>0.22337089594403148</v>
      </c>
    </row>
    <row r="50" spans="1:25" x14ac:dyDescent="0.2">
      <c r="A50" s="1">
        <f t="shared" si="8"/>
        <v>49</v>
      </c>
      <c r="B50" s="1">
        <v>0</v>
      </c>
      <c r="C50" s="1">
        <v>0</v>
      </c>
      <c r="D50" s="1">
        <v>0</v>
      </c>
      <c r="E50" s="1">
        <v>10</v>
      </c>
      <c r="F50" s="1">
        <v>0</v>
      </c>
      <c r="G50" s="1">
        <v>0</v>
      </c>
      <c r="H50" s="1">
        <f t="shared" si="5"/>
        <v>0</v>
      </c>
      <c r="I50" s="1">
        <f t="shared" si="6"/>
        <v>10</v>
      </c>
      <c r="U50" s="4">
        <f t="shared" si="12"/>
        <v>48</v>
      </c>
      <c r="V50" s="1">
        <v>2.2046840074194884E-2</v>
      </c>
      <c r="W50" s="1">
        <f t="shared" si="13"/>
        <v>0.34350321672273726</v>
      </c>
      <c r="X50" s="4">
        <f t="shared" si="14"/>
        <v>3.2046840074194886E-2</v>
      </c>
      <c r="Y50" s="4">
        <f t="shared" si="15"/>
        <v>0.21317142362360025</v>
      </c>
    </row>
    <row r="51" spans="1:25" x14ac:dyDescent="0.2">
      <c r="A51" s="1">
        <f t="shared" si="8"/>
        <v>50</v>
      </c>
      <c r="B51" s="1">
        <v>0</v>
      </c>
      <c r="C51" s="1">
        <v>0</v>
      </c>
      <c r="D51" s="1">
        <v>0</v>
      </c>
      <c r="E51" s="1">
        <v>10</v>
      </c>
      <c r="F51" s="1">
        <v>0</v>
      </c>
      <c r="G51" s="1">
        <v>0</v>
      </c>
      <c r="H51" s="1">
        <f t="shared" si="5"/>
        <v>0</v>
      </c>
      <c r="I51" s="1">
        <f t="shared" si="6"/>
        <v>10</v>
      </c>
      <c r="U51" s="4">
        <f t="shared" si="12"/>
        <v>49</v>
      </c>
      <c r="V51" s="1">
        <v>2.2361109896354536E-2</v>
      </c>
      <c r="W51" s="1">
        <f t="shared" si="13"/>
        <v>0.33096644170608597</v>
      </c>
      <c r="X51" s="4">
        <f t="shared" si="14"/>
        <v>3.2361109896354538E-2</v>
      </c>
      <c r="Y51" s="4">
        <f t="shared" si="15"/>
        <v>0.20343150261985088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Kobayashi</dc:creator>
  <cp:lastModifiedBy>Takahiro Kobayashi</cp:lastModifiedBy>
  <dcterms:created xsi:type="dcterms:W3CDTF">2025-04-14T00:37:53Z</dcterms:created>
  <dcterms:modified xsi:type="dcterms:W3CDTF">2025-04-22T08:54:00Z</dcterms:modified>
</cp:coreProperties>
</file>